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Referee\Matches\"/>
    </mc:Choice>
  </mc:AlternateContent>
  <xr:revisionPtr revIDLastSave="0" documentId="13_ncr:1_{576AAD9C-4599-4DAD-9AA8-9D31A64CA31C}" xr6:coauthVersionLast="47" xr6:coauthVersionMax="47" xr10:uidLastSave="{00000000-0000-0000-0000-000000000000}"/>
  <bookViews>
    <workbookView xWindow="2543" yWindow="2543" windowWidth="16875" windowHeight="10342" xr2:uid="{C5D58D11-E2B9-49A4-9651-54F63D26F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H2372" i="1"/>
  <c r="A237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1042" i="1"/>
  <c r="S80" i="1"/>
  <c r="S81" i="1"/>
  <c r="S82" i="1"/>
  <c r="S445" i="1"/>
  <c r="S84" i="1"/>
  <c r="S85" i="1"/>
  <c r="S86" i="1"/>
  <c r="S87" i="1"/>
  <c r="S453" i="1"/>
  <c r="S83" i="1"/>
  <c r="S88" i="1"/>
  <c r="S89" i="1"/>
  <c r="S92" i="1"/>
  <c r="S95" i="1"/>
  <c r="S94" i="1"/>
  <c r="S1657" i="1"/>
  <c r="S96" i="1"/>
  <c r="S1671" i="1"/>
  <c r="S454" i="1"/>
  <c r="S99" i="1"/>
  <c r="S100" i="1"/>
  <c r="S101" i="1"/>
  <c r="S102" i="1"/>
  <c r="S1045" i="1"/>
  <c r="S104" i="1"/>
  <c r="S98" i="1"/>
  <c r="S465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466" i="1"/>
  <c r="S103" i="1"/>
  <c r="S105" i="1"/>
  <c r="S162" i="1"/>
  <c r="S163" i="1"/>
  <c r="S164" i="1"/>
  <c r="S161" i="1"/>
  <c r="S165" i="1"/>
  <c r="S167" i="1"/>
  <c r="S168" i="1"/>
  <c r="S1063" i="1"/>
  <c r="S469" i="1"/>
  <c r="S170" i="1"/>
  <c r="S1676" i="1"/>
  <c r="S171" i="1"/>
  <c r="S172" i="1"/>
  <c r="S173" i="1"/>
  <c r="S176" i="1"/>
  <c r="S174" i="1"/>
  <c r="S90" i="1"/>
  <c r="S178" i="1"/>
  <c r="S244" i="1"/>
  <c r="S434" i="1"/>
  <c r="S474" i="1"/>
  <c r="S489" i="1"/>
  <c r="S581" i="1"/>
  <c r="S583" i="1"/>
  <c r="S618" i="1"/>
  <c r="S827" i="1"/>
  <c r="S1040" i="1"/>
  <c r="S1182" i="1"/>
  <c r="S1449" i="1"/>
  <c r="S1462" i="1"/>
  <c r="S1663" i="1"/>
  <c r="S1730" i="1"/>
  <c r="S1891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97" i="1"/>
  <c r="S106" i="1"/>
  <c r="S175" i="1"/>
  <c r="S182" i="1"/>
  <c r="S193" i="1"/>
  <c r="S251" i="1"/>
  <c r="S305" i="1"/>
  <c r="S455" i="1"/>
  <c r="S485" i="1"/>
  <c r="S499" i="1"/>
  <c r="S588" i="1"/>
  <c r="S627" i="1"/>
  <c r="S813" i="1"/>
  <c r="S972" i="1"/>
  <c r="S1002" i="1"/>
  <c r="S1173" i="1"/>
  <c r="S1370" i="1"/>
  <c r="S1460" i="1"/>
  <c r="S1463" i="1"/>
  <c r="S1600" i="1"/>
  <c r="S1722" i="1"/>
  <c r="S1738" i="1"/>
  <c r="S1952" i="1"/>
  <c r="S2217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179" i="1"/>
  <c r="S300" i="1"/>
  <c r="S301" i="1"/>
  <c r="S1071" i="1"/>
  <c r="S303" i="1"/>
  <c r="S183" i="1"/>
  <c r="S472" i="1"/>
  <c r="S475" i="1"/>
  <c r="S181" i="1"/>
  <c r="S184" i="1"/>
  <c r="S309" i="1"/>
  <c r="S185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190" i="1"/>
  <c r="S1677" i="1"/>
  <c r="S435" i="1"/>
  <c r="S436" i="1"/>
  <c r="S476" i="1"/>
  <c r="S191" i="1"/>
  <c r="S439" i="1"/>
  <c r="S194" i="1"/>
  <c r="S441" i="1"/>
  <c r="S442" i="1"/>
  <c r="S1082" i="1"/>
  <c r="S192" i="1"/>
  <c r="S1678" i="1"/>
  <c r="S229" i="1"/>
  <c r="S447" i="1"/>
  <c r="S232" i="1"/>
  <c r="S233" i="1"/>
  <c r="S234" i="1"/>
  <c r="S451" i="1"/>
  <c r="S452" i="1"/>
  <c r="S603" i="1"/>
  <c r="S1084" i="1"/>
  <c r="S235" i="1"/>
  <c r="S456" i="1"/>
  <c r="S236" i="1"/>
  <c r="S458" i="1"/>
  <c r="S237" i="1"/>
  <c r="S460" i="1"/>
  <c r="S242" i="1"/>
  <c r="S462" i="1"/>
  <c r="S463" i="1"/>
  <c r="S464" i="1"/>
  <c r="S607" i="1"/>
  <c r="S1279" i="1"/>
  <c r="S467" i="1"/>
  <c r="S468" i="1"/>
  <c r="S608" i="1"/>
  <c r="S470" i="1"/>
  <c r="S471" i="1"/>
  <c r="S1679" i="1"/>
  <c r="S473" i="1"/>
  <c r="S246" i="1"/>
  <c r="S245" i="1"/>
  <c r="S1283" i="1"/>
  <c r="S247" i="1"/>
  <c r="S478" i="1"/>
  <c r="S479" i="1"/>
  <c r="S480" i="1"/>
  <c r="S91" i="1"/>
  <c r="S166" i="1"/>
  <c r="S189" i="1"/>
  <c r="S230" i="1"/>
  <c r="S243" i="1"/>
  <c r="S306" i="1"/>
  <c r="S440" i="1"/>
  <c r="S494" i="1"/>
  <c r="S584" i="1"/>
  <c r="S631" i="1"/>
  <c r="S971" i="1"/>
  <c r="S1003" i="1"/>
  <c r="S1022" i="1"/>
  <c r="S1067" i="1"/>
  <c r="S1172" i="1"/>
  <c r="S1280" i="1"/>
  <c r="S1447" i="1"/>
  <c r="S1455" i="1"/>
  <c r="S1581" i="1"/>
  <c r="S1672" i="1"/>
  <c r="S1766" i="1"/>
  <c r="S1956" i="1"/>
  <c r="S2135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93" i="1"/>
  <c r="S159" i="1"/>
  <c r="S186" i="1"/>
  <c r="S238" i="1"/>
  <c r="S307" i="1"/>
  <c r="S490" i="1"/>
  <c r="S594" i="1"/>
  <c r="S632" i="1"/>
  <c r="S657" i="1"/>
  <c r="S830" i="1"/>
  <c r="S977" i="1"/>
  <c r="S1023" i="1"/>
  <c r="S1076" i="1"/>
  <c r="S1176" i="1"/>
  <c r="S1374" i="1"/>
  <c r="S1465" i="1"/>
  <c r="S1601" i="1"/>
  <c r="S1893" i="1"/>
  <c r="S1964" i="1"/>
  <c r="S598" i="1"/>
  <c r="S599" i="1"/>
  <c r="S600" i="1"/>
  <c r="S252" i="1"/>
  <c r="S299" i="1"/>
  <c r="S1732" i="1"/>
  <c r="S604" i="1"/>
  <c r="S605" i="1"/>
  <c r="S606" i="1"/>
  <c r="S609" i="1"/>
  <c r="S304" i="1"/>
  <c r="S1286" i="1"/>
  <c r="S308" i="1"/>
  <c r="S611" i="1"/>
  <c r="S612" i="1"/>
  <c r="S613" i="1"/>
  <c r="S614" i="1"/>
  <c r="S615" i="1"/>
  <c r="S616" i="1"/>
  <c r="S437" i="1"/>
  <c r="S438" i="1"/>
  <c r="S1291" i="1"/>
  <c r="S620" i="1"/>
  <c r="S621" i="1"/>
  <c r="S622" i="1"/>
  <c r="S623" i="1"/>
  <c r="S624" i="1"/>
  <c r="S625" i="1"/>
  <c r="S626" i="1"/>
  <c r="S443" i="1"/>
  <c r="S160" i="1"/>
  <c r="S231" i="1"/>
  <c r="S444" i="1"/>
  <c r="S495" i="1"/>
  <c r="S589" i="1"/>
  <c r="S638" i="1"/>
  <c r="S882" i="1"/>
  <c r="S973" i="1"/>
  <c r="S983" i="1"/>
  <c r="S1177" i="1"/>
  <c r="S1590" i="1"/>
  <c r="S1727" i="1"/>
  <c r="S1770" i="1"/>
  <c r="S2228" i="1"/>
  <c r="S642" i="1"/>
  <c r="S643" i="1"/>
  <c r="S644" i="1"/>
  <c r="S645" i="1"/>
  <c r="S446" i="1"/>
  <c r="S647" i="1"/>
  <c r="S648" i="1"/>
  <c r="S448" i="1"/>
  <c r="S650" i="1"/>
  <c r="S619" i="1"/>
  <c r="S652" i="1"/>
  <c r="S449" i="1"/>
  <c r="S654" i="1"/>
  <c r="S655" i="1"/>
  <c r="S651" i="1"/>
  <c r="S4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1292" i="1"/>
  <c r="S806" i="1"/>
  <c r="S807" i="1"/>
  <c r="S1736" i="1"/>
  <c r="S461" i="1"/>
  <c r="S1315" i="1"/>
  <c r="S477" i="1"/>
  <c r="S812" i="1"/>
  <c r="S481" i="1"/>
  <c r="S814" i="1"/>
  <c r="S815" i="1"/>
  <c r="S482" i="1"/>
  <c r="S817" i="1"/>
  <c r="S486" i="1"/>
  <c r="S487" i="1"/>
  <c r="S1316" i="1"/>
  <c r="S1319" i="1"/>
  <c r="S822" i="1"/>
  <c r="S823" i="1"/>
  <c r="S656" i="1"/>
  <c r="S825" i="1"/>
  <c r="S488" i="1"/>
  <c r="S491" i="1"/>
  <c r="S805" i="1"/>
  <c r="S829" i="1"/>
  <c r="S496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1320" i="1"/>
  <c r="S1737" i="1"/>
  <c r="S872" i="1"/>
  <c r="S873" i="1"/>
  <c r="S874" i="1"/>
  <c r="S875" i="1"/>
  <c r="S808" i="1"/>
  <c r="S498" i="1"/>
  <c r="S500" i="1"/>
  <c r="S501" i="1"/>
  <c r="S880" i="1"/>
  <c r="S502" i="1"/>
  <c r="S503" i="1"/>
  <c r="S883" i="1"/>
  <c r="S884" i="1"/>
  <c r="S582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1321" i="1"/>
  <c r="S949" i="1"/>
  <c r="S1326" i="1"/>
  <c r="S1767" i="1"/>
  <c r="S952" i="1"/>
  <c r="S953" i="1"/>
  <c r="S954" i="1"/>
  <c r="S955" i="1"/>
  <c r="S956" i="1"/>
  <c r="S957" i="1"/>
  <c r="S958" i="1"/>
  <c r="S959" i="1"/>
  <c r="S1329" i="1"/>
  <c r="S961" i="1"/>
  <c r="S962" i="1"/>
  <c r="S809" i="1"/>
  <c r="S964" i="1"/>
  <c r="S965" i="1"/>
  <c r="S585" i="1"/>
  <c r="S967" i="1"/>
  <c r="S590" i="1"/>
  <c r="S969" i="1"/>
  <c r="S592" i="1"/>
  <c r="S595" i="1"/>
  <c r="S596" i="1"/>
  <c r="S597" i="1"/>
  <c r="S601" i="1"/>
  <c r="S602" i="1"/>
  <c r="S610" i="1"/>
  <c r="S617" i="1"/>
  <c r="S628" i="1"/>
  <c r="S979" i="1"/>
  <c r="S810" i="1"/>
  <c r="S629" i="1"/>
  <c r="S982" i="1"/>
  <c r="S635" i="1"/>
  <c r="S984" i="1"/>
  <c r="S985" i="1"/>
  <c r="S1768" i="1"/>
  <c r="S987" i="1"/>
  <c r="S1773" i="1"/>
  <c r="S989" i="1"/>
  <c r="S990" i="1"/>
  <c r="S639" i="1"/>
  <c r="S1775" i="1"/>
  <c r="S637" i="1"/>
  <c r="S994" i="1"/>
  <c r="S995" i="1"/>
  <c r="S996" i="1"/>
  <c r="S997" i="1"/>
  <c r="S998" i="1"/>
  <c r="S999" i="1"/>
  <c r="S1000" i="1"/>
  <c r="S239" i="1"/>
  <c r="S492" i="1"/>
  <c r="S633" i="1"/>
  <c r="S640" i="1"/>
  <c r="S1178" i="1"/>
  <c r="S1602" i="1"/>
  <c r="S1960" i="1"/>
  <c r="S1008" i="1"/>
  <c r="S1009" i="1"/>
  <c r="S1010" i="1"/>
  <c r="S1011" i="1"/>
  <c r="S1012" i="1"/>
  <c r="S1013" i="1"/>
  <c r="S1014" i="1"/>
  <c r="S1015" i="1"/>
  <c r="S1359" i="1"/>
  <c r="S1017" i="1"/>
  <c r="S1018" i="1"/>
  <c r="S1019" i="1"/>
  <c r="S641" i="1"/>
  <c r="S646" i="1"/>
  <c r="S649" i="1"/>
  <c r="S811" i="1"/>
  <c r="S816" i="1"/>
  <c r="S819" i="1"/>
  <c r="S1364" i="1"/>
  <c r="S1027" i="1"/>
  <c r="S1028" i="1"/>
  <c r="S820" i="1"/>
  <c r="S878" i="1"/>
  <c r="S879" i="1"/>
  <c r="S821" i="1"/>
  <c r="S885" i="1"/>
  <c r="S966" i="1"/>
  <c r="S881" i="1"/>
  <c r="S968" i="1"/>
  <c r="S1037" i="1"/>
  <c r="S824" i="1"/>
  <c r="S1039" i="1"/>
  <c r="S974" i="1"/>
  <c r="S1041" i="1"/>
  <c r="S1776" i="1"/>
  <c r="S978" i="1"/>
  <c r="S1044" i="1"/>
  <c r="S828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981" i="1"/>
  <c r="S1064" i="1"/>
  <c r="S1065" i="1"/>
  <c r="S991" i="1"/>
  <c r="S1001" i="1"/>
  <c r="S1068" i="1"/>
  <c r="S1004" i="1"/>
  <c r="S1005" i="1"/>
  <c r="S870" i="1"/>
  <c r="S1006" i="1"/>
  <c r="S1073" i="1"/>
  <c r="S1074" i="1"/>
  <c r="S1075" i="1"/>
  <c r="S1007" i="1"/>
  <c r="S1077" i="1"/>
  <c r="S1078" i="1"/>
  <c r="S1021" i="1"/>
  <c r="S1080" i="1"/>
  <c r="S1024" i="1"/>
  <c r="S1788" i="1"/>
  <c r="S1083" i="1"/>
  <c r="S871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240" i="1"/>
  <c r="S248" i="1"/>
  <c r="S450" i="1"/>
  <c r="S497" i="1"/>
  <c r="S593" i="1"/>
  <c r="S970" i="1"/>
  <c r="S1034" i="1"/>
  <c r="S1079" i="1"/>
  <c r="S1284" i="1"/>
  <c r="S1376" i="1"/>
  <c r="S1456" i="1"/>
  <c r="S1594" i="1"/>
  <c r="S1675" i="1"/>
  <c r="S1897" i="1"/>
  <c r="S2210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025" i="1"/>
  <c r="S1276" i="1"/>
  <c r="S1277" i="1"/>
  <c r="S1278" i="1"/>
  <c r="S1031" i="1"/>
  <c r="S1033" i="1"/>
  <c r="S1281" i="1"/>
  <c r="S1282" i="1"/>
  <c r="S1036" i="1"/>
  <c r="S1043" i="1"/>
  <c r="S1285" i="1"/>
  <c r="S1795" i="1"/>
  <c r="S1069" i="1"/>
  <c r="S1288" i="1"/>
  <c r="S1289" i="1"/>
  <c r="S1290" i="1"/>
  <c r="S1796" i="1"/>
  <c r="S1066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081" i="1"/>
  <c r="S1171" i="1"/>
  <c r="S1311" i="1"/>
  <c r="S1312" i="1"/>
  <c r="S1313" i="1"/>
  <c r="S1314" i="1"/>
  <c r="S1368" i="1"/>
  <c r="S1799" i="1"/>
  <c r="S1317" i="1"/>
  <c r="S1318" i="1"/>
  <c r="S876" i="1"/>
  <c r="S877" i="1"/>
  <c r="S1803" i="1"/>
  <c r="S1322" i="1"/>
  <c r="S1323" i="1"/>
  <c r="S1324" i="1"/>
  <c r="S1325" i="1"/>
  <c r="S1814" i="1"/>
  <c r="S1327" i="1"/>
  <c r="S1328" i="1"/>
  <c r="S1887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948" i="1"/>
  <c r="S1360" i="1"/>
  <c r="S1361" i="1"/>
  <c r="S1362" i="1"/>
  <c r="S1363" i="1"/>
  <c r="S1369" i="1"/>
  <c r="S1365" i="1"/>
  <c r="S1366" i="1"/>
  <c r="S1367" i="1"/>
  <c r="S1373" i="1"/>
  <c r="S1896" i="1"/>
  <c r="S1174" i="1"/>
  <c r="S1175" i="1"/>
  <c r="S1372" i="1"/>
  <c r="S950" i="1"/>
  <c r="S1179" i="1"/>
  <c r="S1375" i="1"/>
  <c r="S1180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79" i="1"/>
  <c r="S169" i="1"/>
  <c r="S180" i="1"/>
  <c r="S187" i="1"/>
  <c r="S241" i="1"/>
  <c r="S249" i="1"/>
  <c r="S310" i="1"/>
  <c r="S483" i="1"/>
  <c r="S493" i="1"/>
  <c r="S579" i="1"/>
  <c r="S591" i="1"/>
  <c r="S634" i="1"/>
  <c r="S636" i="1"/>
  <c r="S826" i="1"/>
  <c r="S975" i="1"/>
  <c r="S1181" i="1"/>
  <c r="S1287" i="1"/>
  <c r="S1450" i="1"/>
  <c r="S1583" i="1"/>
  <c r="S1603" i="1"/>
  <c r="S1785" i="1"/>
  <c r="S1953" i="1"/>
  <c r="S2218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586" i="1"/>
  <c r="S1030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184" i="1"/>
  <c r="S1898" i="1"/>
  <c r="S951" i="1"/>
  <c r="S1183" i="1"/>
  <c r="S1902" i="1"/>
  <c r="S1577" i="1"/>
  <c r="S1578" i="1"/>
  <c r="S1579" i="1"/>
  <c r="S1580" i="1"/>
  <c r="S1185" i="1"/>
  <c r="S1582" i="1"/>
  <c r="S1309" i="1"/>
  <c r="S1584" i="1"/>
  <c r="S1585" i="1"/>
  <c r="S960" i="1"/>
  <c r="S963" i="1"/>
  <c r="S1443" i="1"/>
  <c r="S1573" i="1"/>
  <c r="S1444" i="1"/>
  <c r="S976" i="1"/>
  <c r="S980" i="1"/>
  <c r="S1371" i="1"/>
  <c r="S177" i="1"/>
  <c r="S188" i="1"/>
  <c r="S302" i="1"/>
  <c r="S433" i="1"/>
  <c r="S484" i="1"/>
  <c r="S653" i="1"/>
  <c r="S1070" i="1"/>
  <c r="S1310" i="1"/>
  <c r="S1482" i="1"/>
  <c r="S1813" i="1"/>
  <c r="S1957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574" i="1"/>
  <c r="S1445" i="1"/>
  <c r="S1659" i="1"/>
  <c r="S1446" i="1"/>
  <c r="S1661" i="1"/>
  <c r="S1662" i="1"/>
  <c r="S1448" i="1"/>
  <c r="S1664" i="1"/>
  <c r="S1665" i="1"/>
  <c r="S1666" i="1"/>
  <c r="S1667" i="1"/>
  <c r="S1668" i="1"/>
  <c r="S1669" i="1"/>
  <c r="S1451" i="1"/>
  <c r="S986" i="1"/>
  <c r="S1452" i="1"/>
  <c r="S1673" i="1"/>
  <c r="S1674" i="1"/>
  <c r="S1457" i="1"/>
  <c r="S1903" i="1"/>
  <c r="S988" i="1"/>
  <c r="S1454" i="1"/>
  <c r="S2128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458" i="1"/>
  <c r="S1721" i="1"/>
  <c r="S1459" i="1"/>
  <c r="S1723" i="1"/>
  <c r="S1724" i="1"/>
  <c r="S1725" i="1"/>
  <c r="S1726" i="1"/>
  <c r="S1461" i="1"/>
  <c r="S1728" i="1"/>
  <c r="S1729" i="1"/>
  <c r="S1483" i="1"/>
  <c r="S1731" i="1"/>
  <c r="S1575" i="1"/>
  <c r="S1733" i="1"/>
  <c r="S1734" i="1"/>
  <c r="S1735" i="1"/>
  <c r="S992" i="1"/>
  <c r="S1464" i="1"/>
  <c r="S1572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588" i="1"/>
  <c r="S1576" i="1"/>
  <c r="S2137" i="1"/>
  <c r="S1769" i="1"/>
  <c r="S1595" i="1"/>
  <c r="S1771" i="1"/>
  <c r="S1772" i="1"/>
  <c r="S1586" i="1"/>
  <c r="S1774" i="1"/>
  <c r="S993" i="1"/>
  <c r="S1597" i="1"/>
  <c r="S1598" i="1"/>
  <c r="S1778" i="1"/>
  <c r="S1599" i="1"/>
  <c r="S1780" i="1"/>
  <c r="S1781" i="1"/>
  <c r="S1782" i="1"/>
  <c r="S1783" i="1"/>
  <c r="S1604" i="1"/>
  <c r="S1658" i="1"/>
  <c r="S1660" i="1"/>
  <c r="S1787" i="1"/>
  <c r="S2141" i="1"/>
  <c r="S1789" i="1"/>
  <c r="S1790" i="1"/>
  <c r="S1791" i="1"/>
  <c r="S1792" i="1"/>
  <c r="S1793" i="1"/>
  <c r="S1794" i="1"/>
  <c r="S1016" i="1"/>
  <c r="S1026" i="1"/>
  <c r="S1670" i="1"/>
  <c r="S1720" i="1"/>
  <c r="S1587" i="1"/>
  <c r="S1800" i="1"/>
  <c r="S1801" i="1"/>
  <c r="S1802" i="1"/>
  <c r="S1029" i="1"/>
  <c r="S1804" i="1"/>
  <c r="S1805" i="1"/>
  <c r="S1806" i="1"/>
  <c r="S1807" i="1"/>
  <c r="S1808" i="1"/>
  <c r="S1809" i="1"/>
  <c r="S1810" i="1"/>
  <c r="S1811" i="1"/>
  <c r="S1812" i="1"/>
  <c r="S1777" i="1"/>
  <c r="S1589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591" i="1"/>
  <c r="S1888" i="1"/>
  <c r="S1889" i="1"/>
  <c r="S1890" i="1"/>
  <c r="S1779" i="1"/>
  <c r="S1786" i="1"/>
  <c r="S1797" i="1"/>
  <c r="S1894" i="1"/>
  <c r="S1895" i="1"/>
  <c r="S1032" i="1"/>
  <c r="S1798" i="1"/>
  <c r="S2211" i="1"/>
  <c r="S1899" i="1"/>
  <c r="S1900" i="1"/>
  <c r="S1901" i="1"/>
  <c r="S2215" i="1"/>
  <c r="S1892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250" i="1"/>
  <c r="S459" i="1"/>
  <c r="S580" i="1"/>
  <c r="S587" i="1"/>
  <c r="S630" i="1"/>
  <c r="S818" i="1"/>
  <c r="S1020" i="1"/>
  <c r="S1072" i="1"/>
  <c r="S1275" i="1"/>
  <c r="S1453" i="1"/>
  <c r="S1596" i="1"/>
  <c r="S1784" i="1"/>
  <c r="S1958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1954" i="1"/>
  <c r="S1955" i="1"/>
  <c r="S2124" i="1"/>
  <c r="S2125" i="1"/>
  <c r="S2126" i="1"/>
  <c r="S2127" i="1"/>
  <c r="S1035" i="1"/>
  <c r="S2129" i="1"/>
  <c r="S2130" i="1"/>
  <c r="S2131" i="1"/>
  <c r="S2132" i="1"/>
  <c r="S2133" i="1"/>
  <c r="S1959" i="1"/>
  <c r="S1961" i="1"/>
  <c r="S2136" i="1"/>
  <c r="S2223" i="1"/>
  <c r="S2138" i="1"/>
  <c r="S2139" i="1"/>
  <c r="S2140" i="1"/>
  <c r="S1592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1962" i="1"/>
  <c r="S1963" i="1"/>
  <c r="S2122" i="1"/>
  <c r="S2123" i="1"/>
  <c r="S2134" i="1"/>
  <c r="S1038" i="1"/>
  <c r="S2216" i="1"/>
  <c r="S2212" i="1"/>
  <c r="S2213" i="1"/>
  <c r="S2219" i="1"/>
  <c r="S2220" i="1"/>
  <c r="S2221" i="1"/>
  <c r="S2222" i="1"/>
  <c r="S1593" i="1"/>
  <c r="S2214" i="1"/>
  <c r="S2225" i="1"/>
  <c r="S2226" i="1"/>
  <c r="S2224" i="1"/>
  <c r="S2227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1042" i="1"/>
  <c r="Q80" i="1"/>
  <c r="Q81" i="1"/>
  <c r="Q82" i="1"/>
  <c r="Q445" i="1"/>
  <c r="Q84" i="1"/>
  <c r="Q85" i="1"/>
  <c r="Q86" i="1"/>
  <c r="Q87" i="1"/>
  <c r="Q453" i="1"/>
  <c r="Q83" i="1"/>
  <c r="Q88" i="1"/>
  <c r="Q89" i="1"/>
  <c r="Q92" i="1"/>
  <c r="Q95" i="1"/>
  <c r="Q94" i="1"/>
  <c r="Q1657" i="1"/>
  <c r="Q96" i="1"/>
  <c r="Q1671" i="1"/>
  <c r="Q454" i="1"/>
  <c r="Q99" i="1"/>
  <c r="Q100" i="1"/>
  <c r="Q101" i="1"/>
  <c r="Q102" i="1"/>
  <c r="Q1045" i="1"/>
  <c r="Q104" i="1"/>
  <c r="Q98" i="1"/>
  <c r="Q465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466" i="1"/>
  <c r="Q103" i="1"/>
  <c r="Q105" i="1"/>
  <c r="Q162" i="1"/>
  <c r="Q163" i="1"/>
  <c r="Q164" i="1"/>
  <c r="Q161" i="1"/>
  <c r="Q165" i="1"/>
  <c r="Q167" i="1"/>
  <c r="Q168" i="1"/>
  <c r="Q1063" i="1"/>
  <c r="Q469" i="1"/>
  <c r="Q170" i="1"/>
  <c r="Q1676" i="1"/>
  <c r="Q171" i="1"/>
  <c r="Q172" i="1"/>
  <c r="Q173" i="1"/>
  <c r="Q176" i="1"/>
  <c r="Q174" i="1"/>
  <c r="Q90" i="1"/>
  <c r="Q178" i="1"/>
  <c r="Q244" i="1"/>
  <c r="Q434" i="1"/>
  <c r="Q474" i="1"/>
  <c r="Q489" i="1"/>
  <c r="Q581" i="1"/>
  <c r="Q583" i="1"/>
  <c r="Q618" i="1"/>
  <c r="Q827" i="1"/>
  <c r="Q1040" i="1"/>
  <c r="Q1182" i="1"/>
  <c r="Q1449" i="1"/>
  <c r="Q1462" i="1"/>
  <c r="Q1663" i="1"/>
  <c r="Q1730" i="1"/>
  <c r="Q1891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97" i="1"/>
  <c r="Q106" i="1"/>
  <c r="Q175" i="1"/>
  <c r="Q182" i="1"/>
  <c r="Q193" i="1"/>
  <c r="Q251" i="1"/>
  <c r="Q305" i="1"/>
  <c r="Q455" i="1"/>
  <c r="Q485" i="1"/>
  <c r="Q499" i="1"/>
  <c r="Q588" i="1"/>
  <c r="Q627" i="1"/>
  <c r="Q813" i="1"/>
  <c r="Q972" i="1"/>
  <c r="Q1002" i="1"/>
  <c r="Q1173" i="1"/>
  <c r="Q1370" i="1"/>
  <c r="Q1460" i="1"/>
  <c r="Q1463" i="1"/>
  <c r="Q1600" i="1"/>
  <c r="Q1722" i="1"/>
  <c r="Q1738" i="1"/>
  <c r="Q1952" i="1"/>
  <c r="Q2217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179" i="1"/>
  <c r="Q300" i="1"/>
  <c r="Q301" i="1"/>
  <c r="Q1071" i="1"/>
  <c r="Q303" i="1"/>
  <c r="Q183" i="1"/>
  <c r="Q472" i="1"/>
  <c r="Q475" i="1"/>
  <c r="Q181" i="1"/>
  <c r="Q184" i="1"/>
  <c r="Q309" i="1"/>
  <c r="Q185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190" i="1"/>
  <c r="Q1677" i="1"/>
  <c r="Q435" i="1"/>
  <c r="Q436" i="1"/>
  <c r="Q476" i="1"/>
  <c r="Q191" i="1"/>
  <c r="Q439" i="1"/>
  <c r="Q194" i="1"/>
  <c r="Q441" i="1"/>
  <c r="Q442" i="1"/>
  <c r="Q1082" i="1"/>
  <c r="Q192" i="1"/>
  <c r="Q1678" i="1"/>
  <c r="Q229" i="1"/>
  <c r="Q447" i="1"/>
  <c r="Q232" i="1"/>
  <c r="Q233" i="1"/>
  <c r="Q234" i="1"/>
  <c r="Q451" i="1"/>
  <c r="Q452" i="1"/>
  <c r="Q603" i="1"/>
  <c r="Q1084" i="1"/>
  <c r="Q235" i="1"/>
  <c r="Q456" i="1"/>
  <c r="Q236" i="1"/>
  <c r="Q458" i="1"/>
  <c r="Q237" i="1"/>
  <c r="Q460" i="1"/>
  <c r="Q242" i="1"/>
  <c r="Q462" i="1"/>
  <c r="Q463" i="1"/>
  <c r="Q464" i="1"/>
  <c r="Q607" i="1"/>
  <c r="Q1279" i="1"/>
  <c r="Q467" i="1"/>
  <c r="Q468" i="1"/>
  <c r="Q608" i="1"/>
  <c r="Q470" i="1"/>
  <c r="Q471" i="1"/>
  <c r="Q1679" i="1"/>
  <c r="Q473" i="1"/>
  <c r="Q246" i="1"/>
  <c r="Q245" i="1"/>
  <c r="Q1283" i="1"/>
  <c r="Q247" i="1"/>
  <c r="Q478" i="1"/>
  <c r="Q479" i="1"/>
  <c r="Q480" i="1"/>
  <c r="Q91" i="1"/>
  <c r="Q166" i="1"/>
  <c r="Q189" i="1"/>
  <c r="Q230" i="1"/>
  <c r="Q243" i="1"/>
  <c r="Q306" i="1"/>
  <c r="Q440" i="1"/>
  <c r="Q494" i="1"/>
  <c r="Q584" i="1"/>
  <c r="Q631" i="1"/>
  <c r="Q971" i="1"/>
  <c r="Q1003" i="1"/>
  <c r="Q1022" i="1"/>
  <c r="Q1067" i="1"/>
  <c r="Q1172" i="1"/>
  <c r="Q1280" i="1"/>
  <c r="Q1447" i="1"/>
  <c r="Q1455" i="1"/>
  <c r="Q1581" i="1"/>
  <c r="Q1672" i="1"/>
  <c r="Q1766" i="1"/>
  <c r="Q1956" i="1"/>
  <c r="Q2135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93" i="1"/>
  <c r="Q159" i="1"/>
  <c r="Q186" i="1"/>
  <c r="Q238" i="1"/>
  <c r="Q307" i="1"/>
  <c r="Q490" i="1"/>
  <c r="Q594" i="1"/>
  <c r="Q632" i="1"/>
  <c r="Q657" i="1"/>
  <c r="Q830" i="1"/>
  <c r="Q977" i="1"/>
  <c r="Q1023" i="1"/>
  <c r="Q1076" i="1"/>
  <c r="Q1176" i="1"/>
  <c r="Q1374" i="1"/>
  <c r="Q1465" i="1"/>
  <c r="Q1601" i="1"/>
  <c r="Q1893" i="1"/>
  <c r="Q1964" i="1"/>
  <c r="Q598" i="1"/>
  <c r="Q599" i="1"/>
  <c r="Q600" i="1"/>
  <c r="Q252" i="1"/>
  <c r="Q299" i="1"/>
  <c r="Q1732" i="1"/>
  <c r="Q604" i="1"/>
  <c r="Q605" i="1"/>
  <c r="Q606" i="1"/>
  <c r="Q609" i="1"/>
  <c r="Q304" i="1"/>
  <c r="Q1286" i="1"/>
  <c r="Q308" i="1"/>
  <c r="Q611" i="1"/>
  <c r="Q612" i="1"/>
  <c r="Q613" i="1"/>
  <c r="Q614" i="1"/>
  <c r="Q615" i="1"/>
  <c r="Q616" i="1"/>
  <c r="Q437" i="1"/>
  <c r="Q438" i="1"/>
  <c r="Q1291" i="1"/>
  <c r="Q620" i="1"/>
  <c r="Q621" i="1"/>
  <c r="Q622" i="1"/>
  <c r="Q623" i="1"/>
  <c r="Q624" i="1"/>
  <c r="Q625" i="1"/>
  <c r="Q626" i="1"/>
  <c r="Q443" i="1"/>
  <c r="Q160" i="1"/>
  <c r="Q231" i="1"/>
  <c r="Q444" i="1"/>
  <c r="Q495" i="1"/>
  <c r="Q589" i="1"/>
  <c r="Q638" i="1"/>
  <c r="Q882" i="1"/>
  <c r="Q973" i="1"/>
  <c r="Q983" i="1"/>
  <c r="Q1177" i="1"/>
  <c r="Q1590" i="1"/>
  <c r="Q1727" i="1"/>
  <c r="Q1770" i="1"/>
  <c r="Q2228" i="1"/>
  <c r="Q642" i="1"/>
  <c r="Q643" i="1"/>
  <c r="Q644" i="1"/>
  <c r="Q645" i="1"/>
  <c r="Q446" i="1"/>
  <c r="Q647" i="1"/>
  <c r="Q648" i="1"/>
  <c r="Q448" i="1"/>
  <c r="Q650" i="1"/>
  <c r="Q619" i="1"/>
  <c r="Q652" i="1"/>
  <c r="Q449" i="1"/>
  <c r="Q654" i="1"/>
  <c r="Q655" i="1"/>
  <c r="Q651" i="1"/>
  <c r="Q4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1292" i="1"/>
  <c r="Q806" i="1"/>
  <c r="Q807" i="1"/>
  <c r="Q1736" i="1"/>
  <c r="Q461" i="1"/>
  <c r="Q1315" i="1"/>
  <c r="Q477" i="1"/>
  <c r="Q812" i="1"/>
  <c r="Q481" i="1"/>
  <c r="Q814" i="1"/>
  <c r="Q815" i="1"/>
  <c r="Q482" i="1"/>
  <c r="Q817" i="1"/>
  <c r="Q486" i="1"/>
  <c r="Q487" i="1"/>
  <c r="Q1316" i="1"/>
  <c r="Q1319" i="1"/>
  <c r="Q822" i="1"/>
  <c r="Q823" i="1"/>
  <c r="Q656" i="1"/>
  <c r="Q825" i="1"/>
  <c r="Q488" i="1"/>
  <c r="Q491" i="1"/>
  <c r="Q805" i="1"/>
  <c r="Q829" i="1"/>
  <c r="Q496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1320" i="1"/>
  <c r="Q1737" i="1"/>
  <c r="Q872" i="1"/>
  <c r="Q873" i="1"/>
  <c r="Q874" i="1"/>
  <c r="Q875" i="1"/>
  <c r="Q808" i="1"/>
  <c r="Q498" i="1"/>
  <c r="Q500" i="1"/>
  <c r="Q501" i="1"/>
  <c r="Q880" i="1"/>
  <c r="Q502" i="1"/>
  <c r="Q503" i="1"/>
  <c r="Q883" i="1"/>
  <c r="Q884" i="1"/>
  <c r="Q582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1321" i="1"/>
  <c r="Q949" i="1"/>
  <c r="Q1326" i="1"/>
  <c r="Q1767" i="1"/>
  <c r="Q952" i="1"/>
  <c r="Q953" i="1"/>
  <c r="Q954" i="1"/>
  <c r="Q955" i="1"/>
  <c r="Q956" i="1"/>
  <c r="Q957" i="1"/>
  <c r="Q958" i="1"/>
  <c r="Q959" i="1"/>
  <c r="Q1329" i="1"/>
  <c r="Q961" i="1"/>
  <c r="Q962" i="1"/>
  <c r="Q809" i="1"/>
  <c r="Q964" i="1"/>
  <c r="Q965" i="1"/>
  <c r="Q585" i="1"/>
  <c r="Q967" i="1"/>
  <c r="Q590" i="1"/>
  <c r="Q969" i="1"/>
  <c r="Q592" i="1"/>
  <c r="Q595" i="1"/>
  <c r="Q596" i="1"/>
  <c r="Q597" i="1"/>
  <c r="Q601" i="1"/>
  <c r="Q602" i="1"/>
  <c r="Q610" i="1"/>
  <c r="Q617" i="1"/>
  <c r="Q628" i="1"/>
  <c r="Q979" i="1"/>
  <c r="Q810" i="1"/>
  <c r="Q629" i="1"/>
  <c r="Q982" i="1"/>
  <c r="Q635" i="1"/>
  <c r="Q984" i="1"/>
  <c r="Q985" i="1"/>
  <c r="Q1768" i="1"/>
  <c r="Q987" i="1"/>
  <c r="Q1773" i="1"/>
  <c r="Q989" i="1"/>
  <c r="Q990" i="1"/>
  <c r="Q639" i="1"/>
  <c r="Q1775" i="1"/>
  <c r="Q637" i="1"/>
  <c r="Q994" i="1"/>
  <c r="Q995" i="1"/>
  <c r="Q996" i="1"/>
  <c r="Q997" i="1"/>
  <c r="Q998" i="1"/>
  <c r="Q999" i="1"/>
  <c r="Q1000" i="1"/>
  <c r="Q239" i="1"/>
  <c r="Q492" i="1"/>
  <c r="Q633" i="1"/>
  <c r="Q640" i="1"/>
  <c r="Q1178" i="1"/>
  <c r="Q1602" i="1"/>
  <c r="Q1960" i="1"/>
  <c r="Q1008" i="1"/>
  <c r="Q1009" i="1"/>
  <c r="Q1010" i="1"/>
  <c r="Q1011" i="1"/>
  <c r="Q1012" i="1"/>
  <c r="Q1013" i="1"/>
  <c r="Q1014" i="1"/>
  <c r="Q1015" i="1"/>
  <c r="Q1359" i="1"/>
  <c r="Q1017" i="1"/>
  <c r="Q1018" i="1"/>
  <c r="Q1019" i="1"/>
  <c r="Q641" i="1"/>
  <c r="Q646" i="1"/>
  <c r="Q649" i="1"/>
  <c r="Q811" i="1"/>
  <c r="Q816" i="1"/>
  <c r="Q819" i="1"/>
  <c r="Q1364" i="1"/>
  <c r="Q1027" i="1"/>
  <c r="Q1028" i="1"/>
  <c r="Q820" i="1"/>
  <c r="Q878" i="1"/>
  <c r="Q879" i="1"/>
  <c r="Q821" i="1"/>
  <c r="Q885" i="1"/>
  <c r="Q966" i="1"/>
  <c r="Q881" i="1"/>
  <c r="Q968" i="1"/>
  <c r="Q1037" i="1"/>
  <c r="Q824" i="1"/>
  <c r="Q1039" i="1"/>
  <c r="Q974" i="1"/>
  <c r="Q1041" i="1"/>
  <c r="Q1776" i="1"/>
  <c r="Q978" i="1"/>
  <c r="Q1044" i="1"/>
  <c r="Q828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981" i="1"/>
  <c r="Q1064" i="1"/>
  <c r="Q1065" i="1"/>
  <c r="Q991" i="1"/>
  <c r="Q1001" i="1"/>
  <c r="Q1068" i="1"/>
  <c r="Q1004" i="1"/>
  <c r="Q1005" i="1"/>
  <c r="Q870" i="1"/>
  <c r="Q1006" i="1"/>
  <c r="Q1073" i="1"/>
  <c r="Q1074" i="1"/>
  <c r="Q1075" i="1"/>
  <c r="Q1007" i="1"/>
  <c r="Q1077" i="1"/>
  <c r="Q1078" i="1"/>
  <c r="Q1021" i="1"/>
  <c r="Q1080" i="1"/>
  <c r="Q1024" i="1"/>
  <c r="Q1788" i="1"/>
  <c r="Q1083" i="1"/>
  <c r="Q871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240" i="1"/>
  <c r="Q248" i="1"/>
  <c r="Q450" i="1"/>
  <c r="Q497" i="1"/>
  <c r="Q593" i="1"/>
  <c r="Q970" i="1"/>
  <c r="Q1034" i="1"/>
  <c r="Q1079" i="1"/>
  <c r="Q1284" i="1"/>
  <c r="Q1376" i="1"/>
  <c r="Q1456" i="1"/>
  <c r="Q1594" i="1"/>
  <c r="Q1675" i="1"/>
  <c r="Q1897" i="1"/>
  <c r="Q2210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025" i="1"/>
  <c r="Q1276" i="1"/>
  <c r="Q1277" i="1"/>
  <c r="Q1278" i="1"/>
  <c r="Q1031" i="1"/>
  <c r="Q1033" i="1"/>
  <c r="Q1281" i="1"/>
  <c r="Q1282" i="1"/>
  <c r="Q1036" i="1"/>
  <c r="Q1043" i="1"/>
  <c r="Q1285" i="1"/>
  <c r="Q1795" i="1"/>
  <c r="Q1069" i="1"/>
  <c r="Q1288" i="1"/>
  <c r="Q1289" i="1"/>
  <c r="Q1290" i="1"/>
  <c r="Q1796" i="1"/>
  <c r="Q1066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081" i="1"/>
  <c r="Q1171" i="1"/>
  <c r="Q1311" i="1"/>
  <c r="Q1312" i="1"/>
  <c r="Q1313" i="1"/>
  <c r="Q1314" i="1"/>
  <c r="Q1368" i="1"/>
  <c r="Q1799" i="1"/>
  <c r="Q1317" i="1"/>
  <c r="Q1318" i="1"/>
  <c r="Q876" i="1"/>
  <c r="Q877" i="1"/>
  <c r="Q1803" i="1"/>
  <c r="Q1322" i="1"/>
  <c r="Q1323" i="1"/>
  <c r="Q1324" i="1"/>
  <c r="Q1325" i="1"/>
  <c r="Q1814" i="1"/>
  <c r="Q1327" i="1"/>
  <c r="Q1328" i="1"/>
  <c r="Q1887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948" i="1"/>
  <c r="Q1360" i="1"/>
  <c r="Q1361" i="1"/>
  <c r="Q1362" i="1"/>
  <c r="Q1363" i="1"/>
  <c r="Q1369" i="1"/>
  <c r="Q1365" i="1"/>
  <c r="Q1366" i="1"/>
  <c r="Q1367" i="1"/>
  <c r="Q1373" i="1"/>
  <c r="Q1896" i="1"/>
  <c r="Q1174" i="1"/>
  <c r="Q1175" i="1"/>
  <c r="Q1372" i="1"/>
  <c r="Q950" i="1"/>
  <c r="Q1179" i="1"/>
  <c r="Q1375" i="1"/>
  <c r="Q1180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79" i="1"/>
  <c r="Q169" i="1"/>
  <c r="Q180" i="1"/>
  <c r="Q187" i="1"/>
  <c r="Q241" i="1"/>
  <c r="Q249" i="1"/>
  <c r="Q310" i="1"/>
  <c r="Q483" i="1"/>
  <c r="Q493" i="1"/>
  <c r="Q579" i="1"/>
  <c r="Q591" i="1"/>
  <c r="Q634" i="1"/>
  <c r="Q636" i="1"/>
  <c r="Q826" i="1"/>
  <c r="Q975" i="1"/>
  <c r="Q1181" i="1"/>
  <c r="Q1287" i="1"/>
  <c r="Q1450" i="1"/>
  <c r="Q1583" i="1"/>
  <c r="Q1603" i="1"/>
  <c r="Q1785" i="1"/>
  <c r="Q1953" i="1"/>
  <c r="Q2218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586" i="1"/>
  <c r="Q1030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184" i="1"/>
  <c r="Q1898" i="1"/>
  <c r="Q951" i="1"/>
  <c r="Q1183" i="1"/>
  <c r="Q1902" i="1"/>
  <c r="Q1577" i="1"/>
  <c r="Q1578" i="1"/>
  <c r="Q1579" i="1"/>
  <c r="Q1580" i="1"/>
  <c r="Q1185" i="1"/>
  <c r="Q1582" i="1"/>
  <c r="Q1309" i="1"/>
  <c r="Q1584" i="1"/>
  <c r="Q1585" i="1"/>
  <c r="Q960" i="1"/>
  <c r="Q963" i="1"/>
  <c r="Q1443" i="1"/>
  <c r="Q1573" i="1"/>
  <c r="Q1444" i="1"/>
  <c r="Q976" i="1"/>
  <c r="Q980" i="1"/>
  <c r="Q1371" i="1"/>
  <c r="Q177" i="1"/>
  <c r="Q188" i="1"/>
  <c r="Q302" i="1"/>
  <c r="Q433" i="1"/>
  <c r="Q484" i="1"/>
  <c r="Q653" i="1"/>
  <c r="Q1070" i="1"/>
  <c r="Q1310" i="1"/>
  <c r="Q1482" i="1"/>
  <c r="Q1813" i="1"/>
  <c r="Q1957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574" i="1"/>
  <c r="Q1445" i="1"/>
  <c r="Q1659" i="1"/>
  <c r="Q1446" i="1"/>
  <c r="Q1661" i="1"/>
  <c r="Q1662" i="1"/>
  <c r="Q1448" i="1"/>
  <c r="Q1664" i="1"/>
  <c r="Q1665" i="1"/>
  <c r="Q1666" i="1"/>
  <c r="Q1667" i="1"/>
  <c r="Q1668" i="1"/>
  <c r="Q1669" i="1"/>
  <c r="Q1451" i="1"/>
  <c r="Q986" i="1"/>
  <c r="Q1452" i="1"/>
  <c r="Q1673" i="1"/>
  <c r="Q1674" i="1"/>
  <c r="Q1457" i="1"/>
  <c r="Q1903" i="1"/>
  <c r="Q988" i="1"/>
  <c r="Q1454" i="1"/>
  <c r="Q2128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458" i="1"/>
  <c r="Q1721" i="1"/>
  <c r="Q1459" i="1"/>
  <c r="Q1723" i="1"/>
  <c r="Q1724" i="1"/>
  <c r="Q1725" i="1"/>
  <c r="Q1726" i="1"/>
  <c r="Q1461" i="1"/>
  <c r="Q1728" i="1"/>
  <c r="Q1729" i="1"/>
  <c r="Q1483" i="1"/>
  <c r="Q1731" i="1"/>
  <c r="Q1575" i="1"/>
  <c r="Q1733" i="1"/>
  <c r="Q1734" i="1"/>
  <c r="Q1735" i="1"/>
  <c r="Q992" i="1"/>
  <c r="Q1464" i="1"/>
  <c r="Q1572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588" i="1"/>
  <c r="Q1576" i="1"/>
  <c r="Q2137" i="1"/>
  <c r="Q1769" i="1"/>
  <c r="Q1595" i="1"/>
  <c r="Q1771" i="1"/>
  <c r="Q1772" i="1"/>
  <c r="Q1586" i="1"/>
  <c r="Q1774" i="1"/>
  <c r="Q993" i="1"/>
  <c r="Q1597" i="1"/>
  <c r="Q1598" i="1"/>
  <c r="Q1778" i="1"/>
  <c r="Q1599" i="1"/>
  <c r="Q1780" i="1"/>
  <c r="Q1781" i="1"/>
  <c r="Q1782" i="1"/>
  <c r="Q1783" i="1"/>
  <c r="Q1604" i="1"/>
  <c r="Q1658" i="1"/>
  <c r="Q1660" i="1"/>
  <c r="Q1787" i="1"/>
  <c r="Q2141" i="1"/>
  <c r="Q1789" i="1"/>
  <c r="Q1790" i="1"/>
  <c r="Q1791" i="1"/>
  <c r="Q1792" i="1"/>
  <c r="Q1793" i="1"/>
  <c r="Q1794" i="1"/>
  <c r="Q1016" i="1"/>
  <c r="Q1026" i="1"/>
  <c r="Q1670" i="1"/>
  <c r="Q1720" i="1"/>
  <c r="Q1587" i="1"/>
  <c r="Q1800" i="1"/>
  <c r="Q1801" i="1"/>
  <c r="Q1802" i="1"/>
  <c r="Q1029" i="1"/>
  <c r="Q1804" i="1"/>
  <c r="Q1805" i="1"/>
  <c r="Q1806" i="1"/>
  <c r="Q1807" i="1"/>
  <c r="Q1808" i="1"/>
  <c r="Q1809" i="1"/>
  <c r="Q1810" i="1"/>
  <c r="Q1811" i="1"/>
  <c r="Q1812" i="1"/>
  <c r="Q1777" i="1"/>
  <c r="Q1589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591" i="1"/>
  <c r="Q1888" i="1"/>
  <c r="Q1889" i="1"/>
  <c r="Q1890" i="1"/>
  <c r="Q1779" i="1"/>
  <c r="Q1786" i="1"/>
  <c r="Q1797" i="1"/>
  <c r="Q1894" i="1"/>
  <c r="Q1895" i="1"/>
  <c r="Q1032" i="1"/>
  <c r="Q1798" i="1"/>
  <c r="Q2211" i="1"/>
  <c r="Q1899" i="1"/>
  <c r="Q1900" i="1"/>
  <c r="Q1901" i="1"/>
  <c r="Q2215" i="1"/>
  <c r="Q1892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250" i="1"/>
  <c r="Q459" i="1"/>
  <c r="Q580" i="1"/>
  <c r="Q587" i="1"/>
  <c r="Q630" i="1"/>
  <c r="Q818" i="1"/>
  <c r="Q1020" i="1"/>
  <c r="Q1072" i="1"/>
  <c r="Q1275" i="1"/>
  <c r="Q1453" i="1"/>
  <c r="Q1596" i="1"/>
  <c r="Q1784" i="1"/>
  <c r="Q1958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1954" i="1"/>
  <c r="Q1955" i="1"/>
  <c r="Q2124" i="1"/>
  <c r="Q2125" i="1"/>
  <c r="Q2126" i="1"/>
  <c r="Q2127" i="1"/>
  <c r="Q1035" i="1"/>
  <c r="Q2129" i="1"/>
  <c r="Q2130" i="1"/>
  <c r="Q2131" i="1"/>
  <c r="Q2132" i="1"/>
  <c r="Q2133" i="1"/>
  <c r="Q1959" i="1"/>
  <c r="Q1961" i="1"/>
  <c r="Q2136" i="1"/>
  <c r="Q2223" i="1"/>
  <c r="Q2138" i="1"/>
  <c r="Q2139" i="1"/>
  <c r="Q2140" i="1"/>
  <c r="Q1592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1962" i="1"/>
  <c r="Q1963" i="1"/>
  <c r="Q2122" i="1"/>
  <c r="Q2123" i="1"/>
  <c r="Q2134" i="1"/>
  <c r="Q1038" i="1"/>
  <c r="Q2216" i="1"/>
  <c r="Q2212" i="1"/>
  <c r="Q2213" i="1"/>
  <c r="Q2219" i="1"/>
  <c r="Q2220" i="1"/>
  <c r="Q2221" i="1"/>
  <c r="Q2222" i="1"/>
  <c r="Q1593" i="1"/>
  <c r="Q2214" i="1"/>
  <c r="Q2225" i="1"/>
  <c r="Q2226" i="1"/>
  <c r="Q2224" i="1"/>
  <c r="Q2227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1042" i="1"/>
  <c r="P80" i="1"/>
  <c r="P81" i="1"/>
  <c r="P82" i="1"/>
  <c r="P445" i="1"/>
  <c r="P84" i="1"/>
  <c r="P85" i="1"/>
  <c r="P86" i="1"/>
  <c r="P87" i="1"/>
  <c r="P453" i="1"/>
  <c r="P83" i="1"/>
  <c r="P88" i="1"/>
  <c r="P89" i="1"/>
  <c r="P92" i="1"/>
  <c r="P95" i="1"/>
  <c r="P94" i="1"/>
  <c r="P1657" i="1"/>
  <c r="P96" i="1"/>
  <c r="P1671" i="1"/>
  <c r="P454" i="1"/>
  <c r="P99" i="1"/>
  <c r="P100" i="1"/>
  <c r="P101" i="1"/>
  <c r="P102" i="1"/>
  <c r="P1045" i="1"/>
  <c r="P104" i="1"/>
  <c r="P98" i="1"/>
  <c r="P465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466" i="1"/>
  <c r="P103" i="1"/>
  <c r="P105" i="1"/>
  <c r="P162" i="1"/>
  <c r="P163" i="1"/>
  <c r="P164" i="1"/>
  <c r="P161" i="1"/>
  <c r="P165" i="1"/>
  <c r="P167" i="1"/>
  <c r="P168" i="1"/>
  <c r="P1063" i="1"/>
  <c r="P469" i="1"/>
  <c r="P170" i="1"/>
  <c r="P1676" i="1"/>
  <c r="P171" i="1"/>
  <c r="P172" i="1"/>
  <c r="P173" i="1"/>
  <c r="P176" i="1"/>
  <c r="P174" i="1"/>
  <c r="P90" i="1"/>
  <c r="P178" i="1"/>
  <c r="P244" i="1"/>
  <c r="P434" i="1"/>
  <c r="P474" i="1"/>
  <c r="P489" i="1"/>
  <c r="P581" i="1"/>
  <c r="P583" i="1"/>
  <c r="P618" i="1"/>
  <c r="P827" i="1"/>
  <c r="P1040" i="1"/>
  <c r="P1182" i="1"/>
  <c r="P1449" i="1"/>
  <c r="P1462" i="1"/>
  <c r="P1663" i="1"/>
  <c r="P1730" i="1"/>
  <c r="P1891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97" i="1"/>
  <c r="P106" i="1"/>
  <c r="P175" i="1"/>
  <c r="P182" i="1"/>
  <c r="P193" i="1"/>
  <c r="P251" i="1"/>
  <c r="P305" i="1"/>
  <c r="P455" i="1"/>
  <c r="P485" i="1"/>
  <c r="P499" i="1"/>
  <c r="P588" i="1"/>
  <c r="P627" i="1"/>
  <c r="P813" i="1"/>
  <c r="P972" i="1"/>
  <c r="P1002" i="1"/>
  <c r="P1173" i="1"/>
  <c r="P1370" i="1"/>
  <c r="P1460" i="1"/>
  <c r="P1463" i="1"/>
  <c r="P1600" i="1"/>
  <c r="P1722" i="1"/>
  <c r="P1738" i="1"/>
  <c r="P1952" i="1"/>
  <c r="P2217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179" i="1"/>
  <c r="P300" i="1"/>
  <c r="P301" i="1"/>
  <c r="P1071" i="1"/>
  <c r="P303" i="1"/>
  <c r="P183" i="1"/>
  <c r="P472" i="1"/>
  <c r="P475" i="1"/>
  <c r="P181" i="1"/>
  <c r="P184" i="1"/>
  <c r="P309" i="1"/>
  <c r="P185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190" i="1"/>
  <c r="P1677" i="1"/>
  <c r="P435" i="1"/>
  <c r="P436" i="1"/>
  <c r="P476" i="1"/>
  <c r="P191" i="1"/>
  <c r="P439" i="1"/>
  <c r="P194" i="1"/>
  <c r="P441" i="1"/>
  <c r="P442" i="1"/>
  <c r="P1082" i="1"/>
  <c r="P192" i="1"/>
  <c r="P1678" i="1"/>
  <c r="P229" i="1"/>
  <c r="P447" i="1"/>
  <c r="P232" i="1"/>
  <c r="P233" i="1"/>
  <c r="P234" i="1"/>
  <c r="P451" i="1"/>
  <c r="P452" i="1"/>
  <c r="P603" i="1"/>
  <c r="P1084" i="1"/>
  <c r="P235" i="1"/>
  <c r="P456" i="1"/>
  <c r="P236" i="1"/>
  <c r="P458" i="1"/>
  <c r="P237" i="1"/>
  <c r="P460" i="1"/>
  <c r="P242" i="1"/>
  <c r="P462" i="1"/>
  <c r="P463" i="1"/>
  <c r="P464" i="1"/>
  <c r="P607" i="1"/>
  <c r="P1279" i="1"/>
  <c r="P467" i="1"/>
  <c r="P468" i="1"/>
  <c r="P608" i="1"/>
  <c r="P470" i="1"/>
  <c r="P471" i="1"/>
  <c r="P1679" i="1"/>
  <c r="P473" i="1"/>
  <c r="P246" i="1"/>
  <c r="P245" i="1"/>
  <c r="P1283" i="1"/>
  <c r="P247" i="1"/>
  <c r="P478" i="1"/>
  <c r="P479" i="1"/>
  <c r="P480" i="1"/>
  <c r="P91" i="1"/>
  <c r="P166" i="1"/>
  <c r="P189" i="1"/>
  <c r="P230" i="1"/>
  <c r="P243" i="1"/>
  <c r="P306" i="1"/>
  <c r="P440" i="1"/>
  <c r="P494" i="1"/>
  <c r="P584" i="1"/>
  <c r="P631" i="1"/>
  <c r="P971" i="1"/>
  <c r="P1003" i="1"/>
  <c r="P1022" i="1"/>
  <c r="P1067" i="1"/>
  <c r="P1172" i="1"/>
  <c r="P1280" i="1"/>
  <c r="P1447" i="1"/>
  <c r="P1455" i="1"/>
  <c r="P1581" i="1"/>
  <c r="P1672" i="1"/>
  <c r="P1766" i="1"/>
  <c r="P1956" i="1"/>
  <c r="P2135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93" i="1"/>
  <c r="P159" i="1"/>
  <c r="P186" i="1"/>
  <c r="P238" i="1"/>
  <c r="P307" i="1"/>
  <c r="P490" i="1"/>
  <c r="P594" i="1"/>
  <c r="P632" i="1"/>
  <c r="P657" i="1"/>
  <c r="P830" i="1"/>
  <c r="P977" i="1"/>
  <c r="P1023" i="1"/>
  <c r="P1076" i="1"/>
  <c r="P1176" i="1"/>
  <c r="P1374" i="1"/>
  <c r="P1465" i="1"/>
  <c r="P1601" i="1"/>
  <c r="P1893" i="1"/>
  <c r="P1964" i="1"/>
  <c r="P598" i="1"/>
  <c r="P599" i="1"/>
  <c r="P600" i="1"/>
  <c r="P252" i="1"/>
  <c r="P299" i="1"/>
  <c r="P1732" i="1"/>
  <c r="P604" i="1"/>
  <c r="P605" i="1"/>
  <c r="P606" i="1"/>
  <c r="P609" i="1"/>
  <c r="P304" i="1"/>
  <c r="P1286" i="1"/>
  <c r="P308" i="1"/>
  <c r="P611" i="1"/>
  <c r="P612" i="1"/>
  <c r="P613" i="1"/>
  <c r="P614" i="1"/>
  <c r="P615" i="1"/>
  <c r="P616" i="1"/>
  <c r="P437" i="1"/>
  <c r="P438" i="1"/>
  <c r="P1291" i="1"/>
  <c r="P620" i="1"/>
  <c r="P621" i="1"/>
  <c r="P622" i="1"/>
  <c r="P623" i="1"/>
  <c r="P624" i="1"/>
  <c r="P625" i="1"/>
  <c r="P626" i="1"/>
  <c r="P443" i="1"/>
  <c r="P160" i="1"/>
  <c r="P231" i="1"/>
  <c r="P444" i="1"/>
  <c r="P495" i="1"/>
  <c r="P589" i="1"/>
  <c r="P638" i="1"/>
  <c r="P882" i="1"/>
  <c r="P973" i="1"/>
  <c r="P983" i="1"/>
  <c r="P1177" i="1"/>
  <c r="P1590" i="1"/>
  <c r="P1727" i="1"/>
  <c r="P1770" i="1"/>
  <c r="P2228" i="1"/>
  <c r="P642" i="1"/>
  <c r="P643" i="1"/>
  <c r="P644" i="1"/>
  <c r="P645" i="1"/>
  <c r="P446" i="1"/>
  <c r="P647" i="1"/>
  <c r="P648" i="1"/>
  <c r="P448" i="1"/>
  <c r="P650" i="1"/>
  <c r="P619" i="1"/>
  <c r="P652" i="1"/>
  <c r="P449" i="1"/>
  <c r="P654" i="1"/>
  <c r="P655" i="1"/>
  <c r="P651" i="1"/>
  <c r="P4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1292" i="1"/>
  <c r="P806" i="1"/>
  <c r="P807" i="1"/>
  <c r="P1736" i="1"/>
  <c r="P461" i="1"/>
  <c r="P1315" i="1"/>
  <c r="P477" i="1"/>
  <c r="P812" i="1"/>
  <c r="P481" i="1"/>
  <c r="P814" i="1"/>
  <c r="P815" i="1"/>
  <c r="P482" i="1"/>
  <c r="P817" i="1"/>
  <c r="P486" i="1"/>
  <c r="P487" i="1"/>
  <c r="P1316" i="1"/>
  <c r="P1319" i="1"/>
  <c r="P822" i="1"/>
  <c r="P823" i="1"/>
  <c r="P656" i="1"/>
  <c r="P825" i="1"/>
  <c r="P488" i="1"/>
  <c r="P491" i="1"/>
  <c r="P805" i="1"/>
  <c r="P829" i="1"/>
  <c r="P496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1320" i="1"/>
  <c r="P1737" i="1"/>
  <c r="P872" i="1"/>
  <c r="P873" i="1"/>
  <c r="P874" i="1"/>
  <c r="P875" i="1"/>
  <c r="P808" i="1"/>
  <c r="P498" i="1"/>
  <c r="P500" i="1"/>
  <c r="P501" i="1"/>
  <c r="P880" i="1"/>
  <c r="P502" i="1"/>
  <c r="P503" i="1"/>
  <c r="P883" i="1"/>
  <c r="P884" i="1"/>
  <c r="P582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1321" i="1"/>
  <c r="P949" i="1"/>
  <c r="P1326" i="1"/>
  <c r="P1767" i="1"/>
  <c r="P952" i="1"/>
  <c r="P953" i="1"/>
  <c r="P954" i="1"/>
  <c r="P955" i="1"/>
  <c r="P956" i="1"/>
  <c r="P957" i="1"/>
  <c r="P958" i="1"/>
  <c r="P959" i="1"/>
  <c r="P1329" i="1"/>
  <c r="P961" i="1"/>
  <c r="P962" i="1"/>
  <c r="P809" i="1"/>
  <c r="P964" i="1"/>
  <c r="P965" i="1"/>
  <c r="P585" i="1"/>
  <c r="P967" i="1"/>
  <c r="P590" i="1"/>
  <c r="P969" i="1"/>
  <c r="P592" i="1"/>
  <c r="P595" i="1"/>
  <c r="P596" i="1"/>
  <c r="P597" i="1"/>
  <c r="P601" i="1"/>
  <c r="P602" i="1"/>
  <c r="P610" i="1"/>
  <c r="P617" i="1"/>
  <c r="P628" i="1"/>
  <c r="P979" i="1"/>
  <c r="P810" i="1"/>
  <c r="P629" i="1"/>
  <c r="P982" i="1"/>
  <c r="P635" i="1"/>
  <c r="P984" i="1"/>
  <c r="P985" i="1"/>
  <c r="P1768" i="1"/>
  <c r="P987" i="1"/>
  <c r="P1773" i="1"/>
  <c r="P989" i="1"/>
  <c r="P990" i="1"/>
  <c r="P639" i="1"/>
  <c r="P1775" i="1"/>
  <c r="P637" i="1"/>
  <c r="P994" i="1"/>
  <c r="P995" i="1"/>
  <c r="P996" i="1"/>
  <c r="P997" i="1"/>
  <c r="P998" i="1"/>
  <c r="P999" i="1"/>
  <c r="P1000" i="1"/>
  <c r="P239" i="1"/>
  <c r="P492" i="1"/>
  <c r="P633" i="1"/>
  <c r="P640" i="1"/>
  <c r="P1178" i="1"/>
  <c r="P1602" i="1"/>
  <c r="P1960" i="1"/>
  <c r="P1008" i="1"/>
  <c r="P1009" i="1"/>
  <c r="P1010" i="1"/>
  <c r="P1011" i="1"/>
  <c r="P1012" i="1"/>
  <c r="P1013" i="1"/>
  <c r="P1014" i="1"/>
  <c r="P1015" i="1"/>
  <c r="P1359" i="1"/>
  <c r="P1017" i="1"/>
  <c r="P1018" i="1"/>
  <c r="P1019" i="1"/>
  <c r="P641" i="1"/>
  <c r="P646" i="1"/>
  <c r="P649" i="1"/>
  <c r="P811" i="1"/>
  <c r="P816" i="1"/>
  <c r="P819" i="1"/>
  <c r="P1364" i="1"/>
  <c r="P1027" i="1"/>
  <c r="P1028" i="1"/>
  <c r="P820" i="1"/>
  <c r="P878" i="1"/>
  <c r="P879" i="1"/>
  <c r="P821" i="1"/>
  <c r="P885" i="1"/>
  <c r="P966" i="1"/>
  <c r="P881" i="1"/>
  <c r="P968" i="1"/>
  <c r="P1037" i="1"/>
  <c r="P824" i="1"/>
  <c r="P1039" i="1"/>
  <c r="P974" i="1"/>
  <c r="P1041" i="1"/>
  <c r="P1776" i="1"/>
  <c r="P978" i="1"/>
  <c r="P1044" i="1"/>
  <c r="P828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981" i="1"/>
  <c r="P1064" i="1"/>
  <c r="P1065" i="1"/>
  <c r="P991" i="1"/>
  <c r="P1001" i="1"/>
  <c r="P1068" i="1"/>
  <c r="P1004" i="1"/>
  <c r="P1005" i="1"/>
  <c r="P870" i="1"/>
  <c r="P1006" i="1"/>
  <c r="P1073" i="1"/>
  <c r="P1074" i="1"/>
  <c r="P1075" i="1"/>
  <c r="P1007" i="1"/>
  <c r="P1077" i="1"/>
  <c r="P1078" i="1"/>
  <c r="P1021" i="1"/>
  <c r="P1080" i="1"/>
  <c r="P1024" i="1"/>
  <c r="P1788" i="1"/>
  <c r="P1083" i="1"/>
  <c r="P871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240" i="1"/>
  <c r="P248" i="1"/>
  <c r="P450" i="1"/>
  <c r="P497" i="1"/>
  <c r="P593" i="1"/>
  <c r="P970" i="1"/>
  <c r="P1034" i="1"/>
  <c r="P1079" i="1"/>
  <c r="P1284" i="1"/>
  <c r="P1376" i="1"/>
  <c r="P1456" i="1"/>
  <c r="P1594" i="1"/>
  <c r="P1675" i="1"/>
  <c r="P1897" i="1"/>
  <c r="P2210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025" i="1"/>
  <c r="P1276" i="1"/>
  <c r="P1277" i="1"/>
  <c r="P1278" i="1"/>
  <c r="P1031" i="1"/>
  <c r="P1033" i="1"/>
  <c r="P1281" i="1"/>
  <c r="P1282" i="1"/>
  <c r="P1036" i="1"/>
  <c r="P1043" i="1"/>
  <c r="P1285" i="1"/>
  <c r="P1795" i="1"/>
  <c r="P1069" i="1"/>
  <c r="P1288" i="1"/>
  <c r="P1289" i="1"/>
  <c r="P1290" i="1"/>
  <c r="P1796" i="1"/>
  <c r="P1066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081" i="1"/>
  <c r="P1171" i="1"/>
  <c r="P1311" i="1"/>
  <c r="P1312" i="1"/>
  <c r="P1313" i="1"/>
  <c r="P1314" i="1"/>
  <c r="P1368" i="1"/>
  <c r="P1799" i="1"/>
  <c r="P1317" i="1"/>
  <c r="P1318" i="1"/>
  <c r="P876" i="1"/>
  <c r="P877" i="1"/>
  <c r="P1803" i="1"/>
  <c r="P1322" i="1"/>
  <c r="P1323" i="1"/>
  <c r="P1324" i="1"/>
  <c r="P1325" i="1"/>
  <c r="P1814" i="1"/>
  <c r="P1327" i="1"/>
  <c r="P1328" i="1"/>
  <c r="P1887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948" i="1"/>
  <c r="P1360" i="1"/>
  <c r="P1361" i="1"/>
  <c r="P1362" i="1"/>
  <c r="P1363" i="1"/>
  <c r="P1369" i="1"/>
  <c r="P1365" i="1"/>
  <c r="P1366" i="1"/>
  <c r="P1367" i="1"/>
  <c r="P1373" i="1"/>
  <c r="P1896" i="1"/>
  <c r="P1174" i="1"/>
  <c r="P1175" i="1"/>
  <c r="P1372" i="1"/>
  <c r="P950" i="1"/>
  <c r="P1179" i="1"/>
  <c r="P1375" i="1"/>
  <c r="P1180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79" i="1"/>
  <c r="P169" i="1"/>
  <c r="P180" i="1"/>
  <c r="P187" i="1"/>
  <c r="P241" i="1"/>
  <c r="P249" i="1"/>
  <c r="P310" i="1"/>
  <c r="P483" i="1"/>
  <c r="P493" i="1"/>
  <c r="P579" i="1"/>
  <c r="P591" i="1"/>
  <c r="P634" i="1"/>
  <c r="P636" i="1"/>
  <c r="P826" i="1"/>
  <c r="P975" i="1"/>
  <c r="P1181" i="1"/>
  <c r="P1287" i="1"/>
  <c r="P1450" i="1"/>
  <c r="P1583" i="1"/>
  <c r="P1603" i="1"/>
  <c r="P1785" i="1"/>
  <c r="P1953" i="1"/>
  <c r="P2218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586" i="1"/>
  <c r="P1030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184" i="1"/>
  <c r="P1898" i="1"/>
  <c r="P951" i="1"/>
  <c r="P1183" i="1"/>
  <c r="P1902" i="1"/>
  <c r="P1577" i="1"/>
  <c r="P1578" i="1"/>
  <c r="P1579" i="1"/>
  <c r="P1580" i="1"/>
  <c r="P1185" i="1"/>
  <c r="P1582" i="1"/>
  <c r="P1309" i="1"/>
  <c r="P1584" i="1"/>
  <c r="P1585" i="1"/>
  <c r="P960" i="1"/>
  <c r="P963" i="1"/>
  <c r="P1443" i="1"/>
  <c r="P1573" i="1"/>
  <c r="P1444" i="1"/>
  <c r="P976" i="1"/>
  <c r="P980" i="1"/>
  <c r="P1371" i="1"/>
  <c r="P177" i="1"/>
  <c r="P188" i="1"/>
  <c r="P302" i="1"/>
  <c r="P433" i="1"/>
  <c r="P484" i="1"/>
  <c r="P653" i="1"/>
  <c r="P1070" i="1"/>
  <c r="P1310" i="1"/>
  <c r="P1482" i="1"/>
  <c r="P1813" i="1"/>
  <c r="P1957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574" i="1"/>
  <c r="P1445" i="1"/>
  <c r="P1659" i="1"/>
  <c r="P1446" i="1"/>
  <c r="P1661" i="1"/>
  <c r="P1662" i="1"/>
  <c r="P1448" i="1"/>
  <c r="P1664" i="1"/>
  <c r="P1665" i="1"/>
  <c r="P1666" i="1"/>
  <c r="P1667" i="1"/>
  <c r="P1668" i="1"/>
  <c r="P1669" i="1"/>
  <c r="P1451" i="1"/>
  <c r="P986" i="1"/>
  <c r="P1452" i="1"/>
  <c r="P1673" i="1"/>
  <c r="P1674" i="1"/>
  <c r="P1457" i="1"/>
  <c r="P1903" i="1"/>
  <c r="P988" i="1"/>
  <c r="P1454" i="1"/>
  <c r="P2128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458" i="1"/>
  <c r="P1721" i="1"/>
  <c r="P1459" i="1"/>
  <c r="P1723" i="1"/>
  <c r="P1724" i="1"/>
  <c r="P1725" i="1"/>
  <c r="P1726" i="1"/>
  <c r="P1461" i="1"/>
  <c r="P1728" i="1"/>
  <c r="P1729" i="1"/>
  <c r="P1483" i="1"/>
  <c r="P1731" i="1"/>
  <c r="P1575" i="1"/>
  <c r="P1733" i="1"/>
  <c r="P1734" i="1"/>
  <c r="P1735" i="1"/>
  <c r="P992" i="1"/>
  <c r="P1464" i="1"/>
  <c r="P1572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588" i="1"/>
  <c r="P1576" i="1"/>
  <c r="P2137" i="1"/>
  <c r="P1769" i="1"/>
  <c r="P1595" i="1"/>
  <c r="P1771" i="1"/>
  <c r="P1772" i="1"/>
  <c r="P1586" i="1"/>
  <c r="P1774" i="1"/>
  <c r="P993" i="1"/>
  <c r="P1597" i="1"/>
  <c r="P1598" i="1"/>
  <c r="P1778" i="1"/>
  <c r="P1599" i="1"/>
  <c r="P1780" i="1"/>
  <c r="P1781" i="1"/>
  <c r="P1782" i="1"/>
  <c r="P1783" i="1"/>
  <c r="P1604" i="1"/>
  <c r="P1658" i="1"/>
  <c r="P1660" i="1"/>
  <c r="P1787" i="1"/>
  <c r="P2141" i="1"/>
  <c r="P1789" i="1"/>
  <c r="P1790" i="1"/>
  <c r="P1791" i="1"/>
  <c r="P1792" i="1"/>
  <c r="P1793" i="1"/>
  <c r="P1794" i="1"/>
  <c r="P1016" i="1"/>
  <c r="P1026" i="1"/>
  <c r="P1670" i="1"/>
  <c r="P1720" i="1"/>
  <c r="P1587" i="1"/>
  <c r="P1800" i="1"/>
  <c r="P1801" i="1"/>
  <c r="P1802" i="1"/>
  <c r="P1029" i="1"/>
  <c r="P1804" i="1"/>
  <c r="P1805" i="1"/>
  <c r="P1806" i="1"/>
  <c r="P1807" i="1"/>
  <c r="P1808" i="1"/>
  <c r="P1809" i="1"/>
  <c r="P1810" i="1"/>
  <c r="P1811" i="1"/>
  <c r="P1812" i="1"/>
  <c r="P1777" i="1"/>
  <c r="P1589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591" i="1"/>
  <c r="P1888" i="1"/>
  <c r="P1889" i="1"/>
  <c r="P1890" i="1"/>
  <c r="P1779" i="1"/>
  <c r="P1786" i="1"/>
  <c r="P1797" i="1"/>
  <c r="P1894" i="1"/>
  <c r="P1895" i="1"/>
  <c r="P1032" i="1"/>
  <c r="P1798" i="1"/>
  <c r="P2211" i="1"/>
  <c r="P1899" i="1"/>
  <c r="P1900" i="1"/>
  <c r="P1901" i="1"/>
  <c r="P2215" i="1"/>
  <c r="P1892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250" i="1"/>
  <c r="P459" i="1"/>
  <c r="P580" i="1"/>
  <c r="P587" i="1"/>
  <c r="P630" i="1"/>
  <c r="P818" i="1"/>
  <c r="P1020" i="1"/>
  <c r="P1072" i="1"/>
  <c r="P1275" i="1"/>
  <c r="P1453" i="1"/>
  <c r="P1596" i="1"/>
  <c r="P1784" i="1"/>
  <c r="P1958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1954" i="1"/>
  <c r="P1955" i="1"/>
  <c r="P2124" i="1"/>
  <c r="P2125" i="1"/>
  <c r="P2126" i="1"/>
  <c r="P2127" i="1"/>
  <c r="P1035" i="1"/>
  <c r="P2129" i="1"/>
  <c r="P2130" i="1"/>
  <c r="P2131" i="1"/>
  <c r="P2132" i="1"/>
  <c r="P2133" i="1"/>
  <c r="P1959" i="1"/>
  <c r="P1961" i="1"/>
  <c r="P2136" i="1"/>
  <c r="P2223" i="1"/>
  <c r="P2138" i="1"/>
  <c r="P2139" i="1"/>
  <c r="P2140" i="1"/>
  <c r="P1592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1962" i="1"/>
  <c r="P1963" i="1"/>
  <c r="P2122" i="1"/>
  <c r="P2123" i="1"/>
  <c r="P2134" i="1"/>
  <c r="P1038" i="1"/>
  <c r="P2216" i="1"/>
  <c r="P2212" i="1"/>
  <c r="P2213" i="1"/>
  <c r="P2219" i="1"/>
  <c r="P2220" i="1"/>
  <c r="P2221" i="1"/>
  <c r="P2222" i="1"/>
  <c r="P1593" i="1"/>
  <c r="P2214" i="1"/>
  <c r="P2225" i="1"/>
  <c r="P2226" i="1"/>
  <c r="P2224" i="1"/>
  <c r="P2227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1042" i="1"/>
  <c r="N80" i="1"/>
  <c r="N81" i="1"/>
  <c r="N82" i="1"/>
  <c r="N445" i="1"/>
  <c r="N84" i="1"/>
  <c r="N85" i="1"/>
  <c r="N86" i="1"/>
  <c r="N87" i="1"/>
  <c r="N453" i="1"/>
  <c r="N83" i="1"/>
  <c r="N88" i="1"/>
  <c r="N89" i="1"/>
  <c r="N92" i="1"/>
  <c r="N95" i="1"/>
  <c r="N94" i="1"/>
  <c r="N1657" i="1"/>
  <c r="N96" i="1"/>
  <c r="N1671" i="1"/>
  <c r="N454" i="1"/>
  <c r="N99" i="1"/>
  <c r="N100" i="1"/>
  <c r="N101" i="1"/>
  <c r="N102" i="1"/>
  <c r="N1045" i="1"/>
  <c r="N104" i="1"/>
  <c r="N98" i="1"/>
  <c r="N465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466" i="1"/>
  <c r="N103" i="1"/>
  <c r="N105" i="1"/>
  <c r="N162" i="1"/>
  <c r="N163" i="1"/>
  <c r="N164" i="1"/>
  <c r="N161" i="1"/>
  <c r="N165" i="1"/>
  <c r="N167" i="1"/>
  <c r="N168" i="1"/>
  <c r="N1063" i="1"/>
  <c r="N469" i="1"/>
  <c r="N170" i="1"/>
  <c r="N1676" i="1"/>
  <c r="N171" i="1"/>
  <c r="N172" i="1"/>
  <c r="N173" i="1"/>
  <c r="N176" i="1"/>
  <c r="N174" i="1"/>
  <c r="N90" i="1"/>
  <c r="N178" i="1"/>
  <c r="N244" i="1"/>
  <c r="N434" i="1"/>
  <c r="N474" i="1"/>
  <c r="N489" i="1"/>
  <c r="N581" i="1"/>
  <c r="N583" i="1"/>
  <c r="N618" i="1"/>
  <c r="N827" i="1"/>
  <c r="N1040" i="1"/>
  <c r="N1182" i="1"/>
  <c r="N1449" i="1"/>
  <c r="N1462" i="1"/>
  <c r="N1663" i="1"/>
  <c r="N1730" i="1"/>
  <c r="N1891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97" i="1"/>
  <c r="N106" i="1"/>
  <c r="N175" i="1"/>
  <c r="N182" i="1"/>
  <c r="N193" i="1"/>
  <c r="N251" i="1"/>
  <c r="N305" i="1"/>
  <c r="N455" i="1"/>
  <c r="N485" i="1"/>
  <c r="N499" i="1"/>
  <c r="N588" i="1"/>
  <c r="N627" i="1"/>
  <c r="N813" i="1"/>
  <c r="N972" i="1"/>
  <c r="N1002" i="1"/>
  <c r="N1173" i="1"/>
  <c r="N1370" i="1"/>
  <c r="N1460" i="1"/>
  <c r="N1463" i="1"/>
  <c r="N1600" i="1"/>
  <c r="N1722" i="1"/>
  <c r="N1738" i="1"/>
  <c r="N1952" i="1"/>
  <c r="N2217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179" i="1"/>
  <c r="N300" i="1"/>
  <c r="N301" i="1"/>
  <c r="N1071" i="1"/>
  <c r="N303" i="1"/>
  <c r="N183" i="1"/>
  <c r="N472" i="1"/>
  <c r="N475" i="1"/>
  <c r="N181" i="1"/>
  <c r="N184" i="1"/>
  <c r="N309" i="1"/>
  <c r="N185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190" i="1"/>
  <c r="N1677" i="1"/>
  <c r="N435" i="1"/>
  <c r="N436" i="1"/>
  <c r="N476" i="1"/>
  <c r="N191" i="1"/>
  <c r="N439" i="1"/>
  <c r="N194" i="1"/>
  <c r="N441" i="1"/>
  <c r="N442" i="1"/>
  <c r="N1082" i="1"/>
  <c r="N192" i="1"/>
  <c r="N1678" i="1"/>
  <c r="N229" i="1"/>
  <c r="N447" i="1"/>
  <c r="N232" i="1"/>
  <c r="N233" i="1"/>
  <c r="N234" i="1"/>
  <c r="N451" i="1"/>
  <c r="N452" i="1"/>
  <c r="N603" i="1"/>
  <c r="N1084" i="1"/>
  <c r="N235" i="1"/>
  <c r="N456" i="1"/>
  <c r="N236" i="1"/>
  <c r="N458" i="1"/>
  <c r="N237" i="1"/>
  <c r="N460" i="1"/>
  <c r="N242" i="1"/>
  <c r="N462" i="1"/>
  <c r="N463" i="1"/>
  <c r="N464" i="1"/>
  <c r="N607" i="1"/>
  <c r="N1279" i="1"/>
  <c r="N467" i="1"/>
  <c r="N468" i="1"/>
  <c r="N608" i="1"/>
  <c r="N470" i="1"/>
  <c r="N471" i="1"/>
  <c r="N1679" i="1"/>
  <c r="N473" i="1"/>
  <c r="N246" i="1"/>
  <c r="N245" i="1"/>
  <c r="N1283" i="1"/>
  <c r="N247" i="1"/>
  <c r="N478" i="1"/>
  <c r="N479" i="1"/>
  <c r="N480" i="1"/>
  <c r="N91" i="1"/>
  <c r="N166" i="1"/>
  <c r="N189" i="1"/>
  <c r="N230" i="1"/>
  <c r="N243" i="1"/>
  <c r="N306" i="1"/>
  <c r="N440" i="1"/>
  <c r="N494" i="1"/>
  <c r="N584" i="1"/>
  <c r="N631" i="1"/>
  <c r="N971" i="1"/>
  <c r="N1003" i="1"/>
  <c r="N1022" i="1"/>
  <c r="N1067" i="1"/>
  <c r="N1172" i="1"/>
  <c r="N1280" i="1"/>
  <c r="N1447" i="1"/>
  <c r="N1455" i="1"/>
  <c r="N1581" i="1"/>
  <c r="N1672" i="1"/>
  <c r="N1766" i="1"/>
  <c r="N1956" i="1"/>
  <c r="N2135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93" i="1"/>
  <c r="N159" i="1"/>
  <c r="N186" i="1"/>
  <c r="N238" i="1"/>
  <c r="N307" i="1"/>
  <c r="N490" i="1"/>
  <c r="N594" i="1"/>
  <c r="N632" i="1"/>
  <c r="N657" i="1"/>
  <c r="N830" i="1"/>
  <c r="N977" i="1"/>
  <c r="N1023" i="1"/>
  <c r="N1076" i="1"/>
  <c r="N1176" i="1"/>
  <c r="N1374" i="1"/>
  <c r="N1465" i="1"/>
  <c r="N1601" i="1"/>
  <c r="N1893" i="1"/>
  <c r="N1964" i="1"/>
  <c r="N598" i="1"/>
  <c r="N599" i="1"/>
  <c r="N600" i="1"/>
  <c r="N252" i="1"/>
  <c r="N299" i="1"/>
  <c r="N1732" i="1"/>
  <c r="N604" i="1"/>
  <c r="N605" i="1"/>
  <c r="N606" i="1"/>
  <c r="N609" i="1"/>
  <c r="N304" i="1"/>
  <c r="N1286" i="1"/>
  <c r="N308" i="1"/>
  <c r="N611" i="1"/>
  <c r="N612" i="1"/>
  <c r="N613" i="1"/>
  <c r="N614" i="1"/>
  <c r="N615" i="1"/>
  <c r="N616" i="1"/>
  <c r="N437" i="1"/>
  <c r="N438" i="1"/>
  <c r="N1291" i="1"/>
  <c r="N620" i="1"/>
  <c r="N621" i="1"/>
  <c r="N622" i="1"/>
  <c r="N623" i="1"/>
  <c r="N624" i="1"/>
  <c r="N625" i="1"/>
  <c r="N626" i="1"/>
  <c r="N443" i="1"/>
  <c r="N160" i="1"/>
  <c r="N231" i="1"/>
  <c r="N444" i="1"/>
  <c r="N495" i="1"/>
  <c r="N589" i="1"/>
  <c r="N638" i="1"/>
  <c r="N882" i="1"/>
  <c r="N973" i="1"/>
  <c r="N983" i="1"/>
  <c r="N1177" i="1"/>
  <c r="N1590" i="1"/>
  <c r="N1727" i="1"/>
  <c r="N1770" i="1"/>
  <c r="N2228" i="1"/>
  <c r="N642" i="1"/>
  <c r="N643" i="1"/>
  <c r="N644" i="1"/>
  <c r="N645" i="1"/>
  <c r="N446" i="1"/>
  <c r="N647" i="1"/>
  <c r="N648" i="1"/>
  <c r="N448" i="1"/>
  <c r="N650" i="1"/>
  <c r="N619" i="1"/>
  <c r="N652" i="1"/>
  <c r="N449" i="1"/>
  <c r="N654" i="1"/>
  <c r="N655" i="1"/>
  <c r="N651" i="1"/>
  <c r="N4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1292" i="1"/>
  <c r="N806" i="1"/>
  <c r="N807" i="1"/>
  <c r="N1736" i="1"/>
  <c r="N461" i="1"/>
  <c r="N1315" i="1"/>
  <c r="N477" i="1"/>
  <c r="N812" i="1"/>
  <c r="N481" i="1"/>
  <c r="N814" i="1"/>
  <c r="N815" i="1"/>
  <c r="N482" i="1"/>
  <c r="N817" i="1"/>
  <c r="N486" i="1"/>
  <c r="N487" i="1"/>
  <c r="N1316" i="1"/>
  <c r="N1319" i="1"/>
  <c r="N822" i="1"/>
  <c r="N823" i="1"/>
  <c r="N656" i="1"/>
  <c r="N825" i="1"/>
  <c r="N488" i="1"/>
  <c r="N491" i="1"/>
  <c r="N805" i="1"/>
  <c r="N829" i="1"/>
  <c r="N496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1320" i="1"/>
  <c r="N1737" i="1"/>
  <c r="N872" i="1"/>
  <c r="N873" i="1"/>
  <c r="N874" i="1"/>
  <c r="N875" i="1"/>
  <c r="N808" i="1"/>
  <c r="N498" i="1"/>
  <c r="N500" i="1"/>
  <c r="N501" i="1"/>
  <c r="N880" i="1"/>
  <c r="N502" i="1"/>
  <c r="N503" i="1"/>
  <c r="N883" i="1"/>
  <c r="N884" i="1"/>
  <c r="N582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1321" i="1"/>
  <c r="N949" i="1"/>
  <c r="N1326" i="1"/>
  <c r="N1767" i="1"/>
  <c r="N952" i="1"/>
  <c r="N953" i="1"/>
  <c r="N954" i="1"/>
  <c r="N955" i="1"/>
  <c r="N956" i="1"/>
  <c r="N957" i="1"/>
  <c r="N958" i="1"/>
  <c r="N959" i="1"/>
  <c r="N1329" i="1"/>
  <c r="N961" i="1"/>
  <c r="N962" i="1"/>
  <c r="N809" i="1"/>
  <c r="N964" i="1"/>
  <c r="N965" i="1"/>
  <c r="N585" i="1"/>
  <c r="N967" i="1"/>
  <c r="N590" i="1"/>
  <c r="N969" i="1"/>
  <c r="N592" i="1"/>
  <c r="N595" i="1"/>
  <c r="N596" i="1"/>
  <c r="N597" i="1"/>
  <c r="N601" i="1"/>
  <c r="N602" i="1"/>
  <c r="N610" i="1"/>
  <c r="N617" i="1"/>
  <c r="N628" i="1"/>
  <c r="N979" i="1"/>
  <c r="N810" i="1"/>
  <c r="N629" i="1"/>
  <c r="N982" i="1"/>
  <c r="N635" i="1"/>
  <c r="N984" i="1"/>
  <c r="N985" i="1"/>
  <c r="N1768" i="1"/>
  <c r="N987" i="1"/>
  <c r="N1773" i="1"/>
  <c r="N989" i="1"/>
  <c r="N990" i="1"/>
  <c r="N639" i="1"/>
  <c r="N1775" i="1"/>
  <c r="N637" i="1"/>
  <c r="N994" i="1"/>
  <c r="N995" i="1"/>
  <c r="N996" i="1"/>
  <c r="N997" i="1"/>
  <c r="N998" i="1"/>
  <c r="N999" i="1"/>
  <c r="N1000" i="1"/>
  <c r="N239" i="1"/>
  <c r="N492" i="1"/>
  <c r="N633" i="1"/>
  <c r="N640" i="1"/>
  <c r="N1178" i="1"/>
  <c r="N1602" i="1"/>
  <c r="N1960" i="1"/>
  <c r="N1008" i="1"/>
  <c r="N1009" i="1"/>
  <c r="N1010" i="1"/>
  <c r="N1011" i="1"/>
  <c r="N1012" i="1"/>
  <c r="N1013" i="1"/>
  <c r="N1014" i="1"/>
  <c r="N1015" i="1"/>
  <c r="N1359" i="1"/>
  <c r="N1017" i="1"/>
  <c r="N1018" i="1"/>
  <c r="N1019" i="1"/>
  <c r="N641" i="1"/>
  <c r="N646" i="1"/>
  <c r="N649" i="1"/>
  <c r="N811" i="1"/>
  <c r="N816" i="1"/>
  <c r="N819" i="1"/>
  <c r="N1364" i="1"/>
  <c r="N1027" i="1"/>
  <c r="N1028" i="1"/>
  <c r="N820" i="1"/>
  <c r="N878" i="1"/>
  <c r="N879" i="1"/>
  <c r="N821" i="1"/>
  <c r="N885" i="1"/>
  <c r="N966" i="1"/>
  <c r="N881" i="1"/>
  <c r="N968" i="1"/>
  <c r="N1037" i="1"/>
  <c r="N824" i="1"/>
  <c r="N1039" i="1"/>
  <c r="N974" i="1"/>
  <c r="N1041" i="1"/>
  <c r="N1776" i="1"/>
  <c r="N978" i="1"/>
  <c r="N1044" i="1"/>
  <c r="N828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981" i="1"/>
  <c r="N1064" i="1"/>
  <c r="N1065" i="1"/>
  <c r="N991" i="1"/>
  <c r="N1001" i="1"/>
  <c r="N1068" i="1"/>
  <c r="N1004" i="1"/>
  <c r="N1005" i="1"/>
  <c r="N870" i="1"/>
  <c r="N1006" i="1"/>
  <c r="N1073" i="1"/>
  <c r="N1074" i="1"/>
  <c r="N1075" i="1"/>
  <c r="N1007" i="1"/>
  <c r="N1077" i="1"/>
  <c r="N1078" i="1"/>
  <c r="N1021" i="1"/>
  <c r="N1080" i="1"/>
  <c r="N1024" i="1"/>
  <c r="N1788" i="1"/>
  <c r="N1083" i="1"/>
  <c r="N871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240" i="1"/>
  <c r="N248" i="1"/>
  <c r="N450" i="1"/>
  <c r="N497" i="1"/>
  <c r="N593" i="1"/>
  <c r="N970" i="1"/>
  <c r="N1034" i="1"/>
  <c r="N1079" i="1"/>
  <c r="N1284" i="1"/>
  <c r="N1376" i="1"/>
  <c r="N1456" i="1"/>
  <c r="N1594" i="1"/>
  <c r="N1675" i="1"/>
  <c r="N1897" i="1"/>
  <c r="N2210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025" i="1"/>
  <c r="N1276" i="1"/>
  <c r="N1277" i="1"/>
  <c r="N1278" i="1"/>
  <c r="N1031" i="1"/>
  <c r="N1033" i="1"/>
  <c r="N1281" i="1"/>
  <c r="N1282" i="1"/>
  <c r="N1036" i="1"/>
  <c r="N1043" i="1"/>
  <c r="N1285" i="1"/>
  <c r="N1795" i="1"/>
  <c r="N1069" i="1"/>
  <c r="N1288" i="1"/>
  <c r="N1289" i="1"/>
  <c r="N1290" i="1"/>
  <c r="N1796" i="1"/>
  <c r="N1066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081" i="1"/>
  <c r="N1171" i="1"/>
  <c r="N1311" i="1"/>
  <c r="N1312" i="1"/>
  <c r="N1313" i="1"/>
  <c r="N1314" i="1"/>
  <c r="N1368" i="1"/>
  <c r="N1799" i="1"/>
  <c r="N1317" i="1"/>
  <c r="N1318" i="1"/>
  <c r="N876" i="1"/>
  <c r="N877" i="1"/>
  <c r="N1803" i="1"/>
  <c r="N1322" i="1"/>
  <c r="N1323" i="1"/>
  <c r="N1324" i="1"/>
  <c r="N1325" i="1"/>
  <c r="N1814" i="1"/>
  <c r="N1327" i="1"/>
  <c r="N1328" i="1"/>
  <c r="N1887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948" i="1"/>
  <c r="N1360" i="1"/>
  <c r="N1361" i="1"/>
  <c r="N1362" i="1"/>
  <c r="N1363" i="1"/>
  <c r="N1369" i="1"/>
  <c r="N1365" i="1"/>
  <c r="N1366" i="1"/>
  <c r="N1367" i="1"/>
  <c r="N1373" i="1"/>
  <c r="N1896" i="1"/>
  <c r="N1174" i="1"/>
  <c r="N1175" i="1"/>
  <c r="N1372" i="1"/>
  <c r="N950" i="1"/>
  <c r="N1179" i="1"/>
  <c r="N1375" i="1"/>
  <c r="N1180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79" i="1"/>
  <c r="N169" i="1"/>
  <c r="N180" i="1"/>
  <c r="N187" i="1"/>
  <c r="N241" i="1"/>
  <c r="N249" i="1"/>
  <c r="N310" i="1"/>
  <c r="N483" i="1"/>
  <c r="N493" i="1"/>
  <c r="N579" i="1"/>
  <c r="N591" i="1"/>
  <c r="N634" i="1"/>
  <c r="N636" i="1"/>
  <c r="N826" i="1"/>
  <c r="N975" i="1"/>
  <c r="N1181" i="1"/>
  <c r="N1287" i="1"/>
  <c r="N1450" i="1"/>
  <c r="N1583" i="1"/>
  <c r="N1603" i="1"/>
  <c r="N1785" i="1"/>
  <c r="N1953" i="1"/>
  <c r="N2218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586" i="1"/>
  <c r="N1030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184" i="1"/>
  <c r="N1898" i="1"/>
  <c r="N951" i="1"/>
  <c r="N1183" i="1"/>
  <c r="N1902" i="1"/>
  <c r="N1577" i="1"/>
  <c r="N1578" i="1"/>
  <c r="N1579" i="1"/>
  <c r="N1580" i="1"/>
  <c r="N1185" i="1"/>
  <c r="N1582" i="1"/>
  <c r="N1309" i="1"/>
  <c r="N1584" i="1"/>
  <c r="N1585" i="1"/>
  <c r="N960" i="1"/>
  <c r="N963" i="1"/>
  <c r="N1443" i="1"/>
  <c r="N1573" i="1"/>
  <c r="N1444" i="1"/>
  <c r="N976" i="1"/>
  <c r="N980" i="1"/>
  <c r="N1371" i="1"/>
  <c r="N177" i="1"/>
  <c r="N188" i="1"/>
  <c r="N302" i="1"/>
  <c r="N433" i="1"/>
  <c r="N484" i="1"/>
  <c r="N653" i="1"/>
  <c r="N1070" i="1"/>
  <c r="N1310" i="1"/>
  <c r="N1482" i="1"/>
  <c r="N1813" i="1"/>
  <c r="N1957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574" i="1"/>
  <c r="N1445" i="1"/>
  <c r="N1659" i="1"/>
  <c r="N1446" i="1"/>
  <c r="N1661" i="1"/>
  <c r="N1662" i="1"/>
  <c r="N1448" i="1"/>
  <c r="N1664" i="1"/>
  <c r="N1665" i="1"/>
  <c r="N1666" i="1"/>
  <c r="N1667" i="1"/>
  <c r="N1668" i="1"/>
  <c r="N1669" i="1"/>
  <c r="N1451" i="1"/>
  <c r="N986" i="1"/>
  <c r="N1452" i="1"/>
  <c r="N1673" i="1"/>
  <c r="N1674" i="1"/>
  <c r="N1457" i="1"/>
  <c r="N1903" i="1"/>
  <c r="N988" i="1"/>
  <c r="N1454" i="1"/>
  <c r="N2128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458" i="1"/>
  <c r="N1721" i="1"/>
  <c r="N1459" i="1"/>
  <c r="N1723" i="1"/>
  <c r="N1724" i="1"/>
  <c r="N1725" i="1"/>
  <c r="N1726" i="1"/>
  <c r="N1461" i="1"/>
  <c r="N1728" i="1"/>
  <c r="N1729" i="1"/>
  <c r="N1483" i="1"/>
  <c r="N1731" i="1"/>
  <c r="N1575" i="1"/>
  <c r="N1733" i="1"/>
  <c r="N1734" i="1"/>
  <c r="N1735" i="1"/>
  <c r="N992" i="1"/>
  <c r="N1464" i="1"/>
  <c r="N1572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588" i="1"/>
  <c r="N1576" i="1"/>
  <c r="N2137" i="1"/>
  <c r="N1769" i="1"/>
  <c r="N1595" i="1"/>
  <c r="N1771" i="1"/>
  <c r="N1772" i="1"/>
  <c r="N1586" i="1"/>
  <c r="N1774" i="1"/>
  <c r="N993" i="1"/>
  <c r="N1597" i="1"/>
  <c r="N1598" i="1"/>
  <c r="N1778" i="1"/>
  <c r="N1599" i="1"/>
  <c r="N1780" i="1"/>
  <c r="N1781" i="1"/>
  <c r="N1782" i="1"/>
  <c r="N1783" i="1"/>
  <c r="N1604" i="1"/>
  <c r="N1658" i="1"/>
  <c r="N1660" i="1"/>
  <c r="N1787" i="1"/>
  <c r="N2141" i="1"/>
  <c r="N1789" i="1"/>
  <c r="N1790" i="1"/>
  <c r="N1791" i="1"/>
  <c r="N1792" i="1"/>
  <c r="N1793" i="1"/>
  <c r="N1794" i="1"/>
  <c r="N1016" i="1"/>
  <c r="N1026" i="1"/>
  <c r="N1670" i="1"/>
  <c r="N1720" i="1"/>
  <c r="N1587" i="1"/>
  <c r="N1800" i="1"/>
  <c r="N1801" i="1"/>
  <c r="N1802" i="1"/>
  <c r="N1029" i="1"/>
  <c r="N1804" i="1"/>
  <c r="N1805" i="1"/>
  <c r="N1806" i="1"/>
  <c r="N1807" i="1"/>
  <c r="N1808" i="1"/>
  <c r="N1809" i="1"/>
  <c r="N1810" i="1"/>
  <c r="N1811" i="1"/>
  <c r="N1812" i="1"/>
  <c r="N1777" i="1"/>
  <c r="N1589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591" i="1"/>
  <c r="N1888" i="1"/>
  <c r="N1889" i="1"/>
  <c r="N1890" i="1"/>
  <c r="N1779" i="1"/>
  <c r="N1786" i="1"/>
  <c r="N1797" i="1"/>
  <c r="N1894" i="1"/>
  <c r="N1895" i="1"/>
  <c r="N1032" i="1"/>
  <c r="N1798" i="1"/>
  <c r="N2211" i="1"/>
  <c r="N1899" i="1"/>
  <c r="N1900" i="1"/>
  <c r="N1901" i="1"/>
  <c r="N2215" i="1"/>
  <c r="N1892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250" i="1"/>
  <c r="N459" i="1"/>
  <c r="N580" i="1"/>
  <c r="N587" i="1"/>
  <c r="N630" i="1"/>
  <c r="N818" i="1"/>
  <c r="N1020" i="1"/>
  <c r="N1072" i="1"/>
  <c r="N1275" i="1"/>
  <c r="N1453" i="1"/>
  <c r="N1596" i="1"/>
  <c r="N1784" i="1"/>
  <c r="N1958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1954" i="1"/>
  <c r="N1955" i="1"/>
  <c r="N2124" i="1"/>
  <c r="N2125" i="1"/>
  <c r="N2126" i="1"/>
  <c r="N2127" i="1"/>
  <c r="N1035" i="1"/>
  <c r="N2129" i="1"/>
  <c r="N2130" i="1"/>
  <c r="N2131" i="1"/>
  <c r="N2132" i="1"/>
  <c r="N2133" i="1"/>
  <c r="N1959" i="1"/>
  <c r="N1961" i="1"/>
  <c r="N2136" i="1"/>
  <c r="N2223" i="1"/>
  <c r="N2138" i="1"/>
  <c r="N2139" i="1"/>
  <c r="N2140" i="1"/>
  <c r="N1592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1962" i="1"/>
  <c r="N1963" i="1"/>
  <c r="N2122" i="1"/>
  <c r="N2123" i="1"/>
  <c r="N2134" i="1"/>
  <c r="N1038" i="1"/>
  <c r="N2216" i="1"/>
  <c r="N2212" i="1"/>
  <c r="N2213" i="1"/>
  <c r="N2219" i="1"/>
  <c r="N2220" i="1"/>
  <c r="N2221" i="1"/>
  <c r="N2222" i="1"/>
  <c r="N1593" i="1"/>
  <c r="N2214" i="1"/>
  <c r="N2225" i="1"/>
  <c r="N2226" i="1"/>
  <c r="N2224" i="1"/>
  <c r="N2227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1042" i="1"/>
  <c r="M80" i="1"/>
  <c r="M81" i="1"/>
  <c r="M82" i="1"/>
  <c r="M445" i="1"/>
  <c r="M84" i="1"/>
  <c r="M85" i="1"/>
  <c r="M86" i="1"/>
  <c r="M87" i="1"/>
  <c r="M453" i="1"/>
  <c r="M83" i="1"/>
  <c r="M88" i="1"/>
  <c r="M89" i="1"/>
  <c r="M92" i="1"/>
  <c r="M95" i="1"/>
  <c r="M94" i="1"/>
  <c r="M1657" i="1"/>
  <c r="M96" i="1"/>
  <c r="M1671" i="1"/>
  <c r="M454" i="1"/>
  <c r="M99" i="1"/>
  <c r="M100" i="1"/>
  <c r="M101" i="1"/>
  <c r="M102" i="1"/>
  <c r="M1045" i="1"/>
  <c r="M104" i="1"/>
  <c r="M98" i="1"/>
  <c r="M465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466" i="1"/>
  <c r="M103" i="1"/>
  <c r="M105" i="1"/>
  <c r="M162" i="1"/>
  <c r="M163" i="1"/>
  <c r="M164" i="1"/>
  <c r="M161" i="1"/>
  <c r="M165" i="1"/>
  <c r="M167" i="1"/>
  <c r="M168" i="1"/>
  <c r="M1063" i="1"/>
  <c r="M469" i="1"/>
  <c r="M170" i="1"/>
  <c r="M1676" i="1"/>
  <c r="M171" i="1"/>
  <c r="M172" i="1"/>
  <c r="M173" i="1"/>
  <c r="M176" i="1"/>
  <c r="M174" i="1"/>
  <c r="M90" i="1"/>
  <c r="M178" i="1"/>
  <c r="M244" i="1"/>
  <c r="M434" i="1"/>
  <c r="M474" i="1"/>
  <c r="M489" i="1"/>
  <c r="M581" i="1"/>
  <c r="M583" i="1"/>
  <c r="M618" i="1"/>
  <c r="M827" i="1"/>
  <c r="M1040" i="1"/>
  <c r="M1182" i="1"/>
  <c r="M1449" i="1"/>
  <c r="M1462" i="1"/>
  <c r="M1663" i="1"/>
  <c r="M1730" i="1"/>
  <c r="M1891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97" i="1"/>
  <c r="M106" i="1"/>
  <c r="M175" i="1"/>
  <c r="M182" i="1"/>
  <c r="M193" i="1"/>
  <c r="M251" i="1"/>
  <c r="M305" i="1"/>
  <c r="M455" i="1"/>
  <c r="M485" i="1"/>
  <c r="M499" i="1"/>
  <c r="M588" i="1"/>
  <c r="M627" i="1"/>
  <c r="M813" i="1"/>
  <c r="M972" i="1"/>
  <c r="M1002" i="1"/>
  <c r="M1173" i="1"/>
  <c r="M1370" i="1"/>
  <c r="M1460" i="1"/>
  <c r="M1463" i="1"/>
  <c r="M1600" i="1"/>
  <c r="M1722" i="1"/>
  <c r="M1738" i="1"/>
  <c r="M1952" i="1"/>
  <c r="M2217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179" i="1"/>
  <c r="M300" i="1"/>
  <c r="M301" i="1"/>
  <c r="M1071" i="1"/>
  <c r="M303" i="1"/>
  <c r="M183" i="1"/>
  <c r="M472" i="1"/>
  <c r="M475" i="1"/>
  <c r="M181" i="1"/>
  <c r="M184" i="1"/>
  <c r="M309" i="1"/>
  <c r="M185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190" i="1"/>
  <c r="M1677" i="1"/>
  <c r="M435" i="1"/>
  <c r="M436" i="1"/>
  <c r="M476" i="1"/>
  <c r="M191" i="1"/>
  <c r="M439" i="1"/>
  <c r="M194" i="1"/>
  <c r="M441" i="1"/>
  <c r="M442" i="1"/>
  <c r="M1082" i="1"/>
  <c r="M192" i="1"/>
  <c r="M1678" i="1"/>
  <c r="M229" i="1"/>
  <c r="M447" i="1"/>
  <c r="M232" i="1"/>
  <c r="M233" i="1"/>
  <c r="M234" i="1"/>
  <c r="M451" i="1"/>
  <c r="M452" i="1"/>
  <c r="M603" i="1"/>
  <c r="M1084" i="1"/>
  <c r="M235" i="1"/>
  <c r="M456" i="1"/>
  <c r="M236" i="1"/>
  <c r="M458" i="1"/>
  <c r="M237" i="1"/>
  <c r="M460" i="1"/>
  <c r="M242" i="1"/>
  <c r="M462" i="1"/>
  <c r="M463" i="1"/>
  <c r="M464" i="1"/>
  <c r="M607" i="1"/>
  <c r="M1279" i="1"/>
  <c r="M467" i="1"/>
  <c r="M468" i="1"/>
  <c r="M608" i="1"/>
  <c r="M470" i="1"/>
  <c r="M471" i="1"/>
  <c r="M1679" i="1"/>
  <c r="M473" i="1"/>
  <c r="M246" i="1"/>
  <c r="M245" i="1"/>
  <c r="M1283" i="1"/>
  <c r="M247" i="1"/>
  <c r="M478" i="1"/>
  <c r="M479" i="1"/>
  <c r="M480" i="1"/>
  <c r="M91" i="1"/>
  <c r="M166" i="1"/>
  <c r="M189" i="1"/>
  <c r="M230" i="1"/>
  <c r="M243" i="1"/>
  <c r="M306" i="1"/>
  <c r="M440" i="1"/>
  <c r="M494" i="1"/>
  <c r="M584" i="1"/>
  <c r="M631" i="1"/>
  <c r="M971" i="1"/>
  <c r="M1003" i="1"/>
  <c r="M1022" i="1"/>
  <c r="M1067" i="1"/>
  <c r="M1172" i="1"/>
  <c r="M1280" i="1"/>
  <c r="M1447" i="1"/>
  <c r="M1455" i="1"/>
  <c r="M1581" i="1"/>
  <c r="M1672" i="1"/>
  <c r="M1766" i="1"/>
  <c r="M1956" i="1"/>
  <c r="M2135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93" i="1"/>
  <c r="M159" i="1"/>
  <c r="M186" i="1"/>
  <c r="M238" i="1"/>
  <c r="M307" i="1"/>
  <c r="M490" i="1"/>
  <c r="M594" i="1"/>
  <c r="M632" i="1"/>
  <c r="M657" i="1"/>
  <c r="M830" i="1"/>
  <c r="M977" i="1"/>
  <c r="M1023" i="1"/>
  <c r="M1076" i="1"/>
  <c r="M1176" i="1"/>
  <c r="M1374" i="1"/>
  <c r="M1465" i="1"/>
  <c r="M1601" i="1"/>
  <c r="M1893" i="1"/>
  <c r="M1964" i="1"/>
  <c r="M598" i="1"/>
  <c r="M599" i="1"/>
  <c r="M600" i="1"/>
  <c r="M252" i="1"/>
  <c r="M299" i="1"/>
  <c r="M1732" i="1"/>
  <c r="M604" i="1"/>
  <c r="M605" i="1"/>
  <c r="M606" i="1"/>
  <c r="M609" i="1"/>
  <c r="M304" i="1"/>
  <c r="M1286" i="1"/>
  <c r="M308" i="1"/>
  <c r="M611" i="1"/>
  <c r="M612" i="1"/>
  <c r="M613" i="1"/>
  <c r="M614" i="1"/>
  <c r="M615" i="1"/>
  <c r="M616" i="1"/>
  <c r="M437" i="1"/>
  <c r="M438" i="1"/>
  <c r="M1291" i="1"/>
  <c r="M620" i="1"/>
  <c r="M621" i="1"/>
  <c r="M622" i="1"/>
  <c r="M623" i="1"/>
  <c r="M624" i="1"/>
  <c r="M625" i="1"/>
  <c r="M626" i="1"/>
  <c r="M443" i="1"/>
  <c r="M160" i="1"/>
  <c r="M231" i="1"/>
  <c r="M444" i="1"/>
  <c r="M495" i="1"/>
  <c r="M589" i="1"/>
  <c r="M638" i="1"/>
  <c r="M882" i="1"/>
  <c r="M973" i="1"/>
  <c r="M983" i="1"/>
  <c r="M1177" i="1"/>
  <c r="M1590" i="1"/>
  <c r="M1727" i="1"/>
  <c r="M1770" i="1"/>
  <c r="M2228" i="1"/>
  <c r="M642" i="1"/>
  <c r="M643" i="1"/>
  <c r="M644" i="1"/>
  <c r="M645" i="1"/>
  <c r="M446" i="1"/>
  <c r="M647" i="1"/>
  <c r="M648" i="1"/>
  <c r="M448" i="1"/>
  <c r="M650" i="1"/>
  <c r="M619" i="1"/>
  <c r="M652" i="1"/>
  <c r="M449" i="1"/>
  <c r="M654" i="1"/>
  <c r="M655" i="1"/>
  <c r="M651" i="1"/>
  <c r="M4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1292" i="1"/>
  <c r="M806" i="1"/>
  <c r="M807" i="1"/>
  <c r="M1736" i="1"/>
  <c r="M461" i="1"/>
  <c r="M1315" i="1"/>
  <c r="M477" i="1"/>
  <c r="M812" i="1"/>
  <c r="M481" i="1"/>
  <c r="M814" i="1"/>
  <c r="M815" i="1"/>
  <c r="M482" i="1"/>
  <c r="M817" i="1"/>
  <c r="M486" i="1"/>
  <c r="M487" i="1"/>
  <c r="M1316" i="1"/>
  <c r="M1319" i="1"/>
  <c r="M822" i="1"/>
  <c r="M823" i="1"/>
  <c r="M656" i="1"/>
  <c r="M825" i="1"/>
  <c r="M488" i="1"/>
  <c r="M491" i="1"/>
  <c r="M805" i="1"/>
  <c r="M829" i="1"/>
  <c r="M496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1320" i="1"/>
  <c r="M1737" i="1"/>
  <c r="M872" i="1"/>
  <c r="M873" i="1"/>
  <c r="M874" i="1"/>
  <c r="M875" i="1"/>
  <c r="M808" i="1"/>
  <c r="M498" i="1"/>
  <c r="M500" i="1"/>
  <c r="M501" i="1"/>
  <c r="M880" i="1"/>
  <c r="M502" i="1"/>
  <c r="M503" i="1"/>
  <c r="M883" i="1"/>
  <c r="M884" i="1"/>
  <c r="M582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1321" i="1"/>
  <c r="M949" i="1"/>
  <c r="M1326" i="1"/>
  <c r="M1767" i="1"/>
  <c r="M952" i="1"/>
  <c r="M953" i="1"/>
  <c r="M954" i="1"/>
  <c r="M955" i="1"/>
  <c r="M956" i="1"/>
  <c r="M957" i="1"/>
  <c r="M958" i="1"/>
  <c r="M959" i="1"/>
  <c r="M1329" i="1"/>
  <c r="M961" i="1"/>
  <c r="M962" i="1"/>
  <c r="M809" i="1"/>
  <c r="M964" i="1"/>
  <c r="M965" i="1"/>
  <c r="M585" i="1"/>
  <c r="M967" i="1"/>
  <c r="M590" i="1"/>
  <c r="M969" i="1"/>
  <c r="M592" i="1"/>
  <c r="M595" i="1"/>
  <c r="M596" i="1"/>
  <c r="M597" i="1"/>
  <c r="M601" i="1"/>
  <c r="M602" i="1"/>
  <c r="M610" i="1"/>
  <c r="M617" i="1"/>
  <c r="M628" i="1"/>
  <c r="M979" i="1"/>
  <c r="M810" i="1"/>
  <c r="M629" i="1"/>
  <c r="M982" i="1"/>
  <c r="M635" i="1"/>
  <c r="M984" i="1"/>
  <c r="M985" i="1"/>
  <c r="M1768" i="1"/>
  <c r="M987" i="1"/>
  <c r="M1773" i="1"/>
  <c r="M989" i="1"/>
  <c r="M990" i="1"/>
  <c r="M639" i="1"/>
  <c r="M1775" i="1"/>
  <c r="M637" i="1"/>
  <c r="M994" i="1"/>
  <c r="M995" i="1"/>
  <c r="M996" i="1"/>
  <c r="M997" i="1"/>
  <c r="M998" i="1"/>
  <c r="M999" i="1"/>
  <c r="M1000" i="1"/>
  <c r="M239" i="1"/>
  <c r="M492" i="1"/>
  <c r="M633" i="1"/>
  <c r="M640" i="1"/>
  <c r="M1178" i="1"/>
  <c r="M1602" i="1"/>
  <c r="M1960" i="1"/>
  <c r="M1008" i="1"/>
  <c r="M1009" i="1"/>
  <c r="M1010" i="1"/>
  <c r="M1011" i="1"/>
  <c r="M1012" i="1"/>
  <c r="M1013" i="1"/>
  <c r="M1014" i="1"/>
  <c r="M1015" i="1"/>
  <c r="M1359" i="1"/>
  <c r="M1017" i="1"/>
  <c r="M1018" i="1"/>
  <c r="M1019" i="1"/>
  <c r="M641" i="1"/>
  <c r="M646" i="1"/>
  <c r="M649" i="1"/>
  <c r="M811" i="1"/>
  <c r="M816" i="1"/>
  <c r="M819" i="1"/>
  <c r="M1364" i="1"/>
  <c r="M1027" i="1"/>
  <c r="M1028" i="1"/>
  <c r="M820" i="1"/>
  <c r="M878" i="1"/>
  <c r="M879" i="1"/>
  <c r="M821" i="1"/>
  <c r="M885" i="1"/>
  <c r="M966" i="1"/>
  <c r="M881" i="1"/>
  <c r="M968" i="1"/>
  <c r="M1037" i="1"/>
  <c r="M824" i="1"/>
  <c r="M1039" i="1"/>
  <c r="M974" i="1"/>
  <c r="M1041" i="1"/>
  <c r="M1776" i="1"/>
  <c r="M978" i="1"/>
  <c r="M1044" i="1"/>
  <c r="M828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981" i="1"/>
  <c r="M1064" i="1"/>
  <c r="M1065" i="1"/>
  <c r="M991" i="1"/>
  <c r="M1001" i="1"/>
  <c r="M1068" i="1"/>
  <c r="M1004" i="1"/>
  <c r="M1005" i="1"/>
  <c r="M870" i="1"/>
  <c r="M1006" i="1"/>
  <c r="M1073" i="1"/>
  <c r="M1074" i="1"/>
  <c r="M1075" i="1"/>
  <c r="M1007" i="1"/>
  <c r="M1077" i="1"/>
  <c r="M1078" i="1"/>
  <c r="M1021" i="1"/>
  <c r="M1080" i="1"/>
  <c r="M1024" i="1"/>
  <c r="M1788" i="1"/>
  <c r="M1083" i="1"/>
  <c r="M871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240" i="1"/>
  <c r="M248" i="1"/>
  <c r="M450" i="1"/>
  <c r="M497" i="1"/>
  <c r="M593" i="1"/>
  <c r="M970" i="1"/>
  <c r="M1034" i="1"/>
  <c r="M1079" i="1"/>
  <c r="M1284" i="1"/>
  <c r="M1376" i="1"/>
  <c r="M1456" i="1"/>
  <c r="M1594" i="1"/>
  <c r="M1675" i="1"/>
  <c r="M1897" i="1"/>
  <c r="M2210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025" i="1"/>
  <c r="M1276" i="1"/>
  <c r="M1277" i="1"/>
  <c r="M1278" i="1"/>
  <c r="M1031" i="1"/>
  <c r="M1033" i="1"/>
  <c r="M1281" i="1"/>
  <c r="M1282" i="1"/>
  <c r="M1036" i="1"/>
  <c r="M1043" i="1"/>
  <c r="M1285" i="1"/>
  <c r="M1795" i="1"/>
  <c r="M1069" i="1"/>
  <c r="M1288" i="1"/>
  <c r="M1289" i="1"/>
  <c r="M1290" i="1"/>
  <c r="M1796" i="1"/>
  <c r="M1066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081" i="1"/>
  <c r="M1171" i="1"/>
  <c r="M1311" i="1"/>
  <c r="M1312" i="1"/>
  <c r="M1313" i="1"/>
  <c r="M1314" i="1"/>
  <c r="M1368" i="1"/>
  <c r="M1799" i="1"/>
  <c r="M1317" i="1"/>
  <c r="M1318" i="1"/>
  <c r="M876" i="1"/>
  <c r="M877" i="1"/>
  <c r="M1803" i="1"/>
  <c r="M1322" i="1"/>
  <c r="M1323" i="1"/>
  <c r="M1324" i="1"/>
  <c r="M1325" i="1"/>
  <c r="M1814" i="1"/>
  <c r="M1327" i="1"/>
  <c r="M1328" i="1"/>
  <c r="M1887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948" i="1"/>
  <c r="M1360" i="1"/>
  <c r="M1361" i="1"/>
  <c r="M1362" i="1"/>
  <c r="M1363" i="1"/>
  <c r="M1369" i="1"/>
  <c r="M1365" i="1"/>
  <c r="M1366" i="1"/>
  <c r="M1367" i="1"/>
  <c r="M1373" i="1"/>
  <c r="M1896" i="1"/>
  <c r="M1174" i="1"/>
  <c r="M1175" i="1"/>
  <c r="M1372" i="1"/>
  <c r="M950" i="1"/>
  <c r="M1179" i="1"/>
  <c r="M1375" i="1"/>
  <c r="M1180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79" i="1"/>
  <c r="M169" i="1"/>
  <c r="M180" i="1"/>
  <c r="M187" i="1"/>
  <c r="M241" i="1"/>
  <c r="M249" i="1"/>
  <c r="M310" i="1"/>
  <c r="M483" i="1"/>
  <c r="M493" i="1"/>
  <c r="M579" i="1"/>
  <c r="M591" i="1"/>
  <c r="M634" i="1"/>
  <c r="M636" i="1"/>
  <c r="M826" i="1"/>
  <c r="M975" i="1"/>
  <c r="M1181" i="1"/>
  <c r="M1287" i="1"/>
  <c r="M1450" i="1"/>
  <c r="M1583" i="1"/>
  <c r="M1603" i="1"/>
  <c r="M1785" i="1"/>
  <c r="M1953" i="1"/>
  <c r="M2218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586" i="1"/>
  <c r="M1030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184" i="1"/>
  <c r="M1898" i="1"/>
  <c r="M951" i="1"/>
  <c r="M1183" i="1"/>
  <c r="M1902" i="1"/>
  <c r="M1577" i="1"/>
  <c r="M1578" i="1"/>
  <c r="M1579" i="1"/>
  <c r="M1580" i="1"/>
  <c r="M1185" i="1"/>
  <c r="M1582" i="1"/>
  <c r="M1309" i="1"/>
  <c r="M1584" i="1"/>
  <c r="M1585" i="1"/>
  <c r="M960" i="1"/>
  <c r="M963" i="1"/>
  <c r="M1443" i="1"/>
  <c r="M1573" i="1"/>
  <c r="M1444" i="1"/>
  <c r="M976" i="1"/>
  <c r="M980" i="1"/>
  <c r="M1371" i="1"/>
  <c r="M177" i="1"/>
  <c r="M188" i="1"/>
  <c r="M302" i="1"/>
  <c r="M433" i="1"/>
  <c r="M484" i="1"/>
  <c r="M653" i="1"/>
  <c r="M1070" i="1"/>
  <c r="M1310" i="1"/>
  <c r="M1482" i="1"/>
  <c r="M1813" i="1"/>
  <c r="M1957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574" i="1"/>
  <c r="M1445" i="1"/>
  <c r="M1659" i="1"/>
  <c r="M1446" i="1"/>
  <c r="M1661" i="1"/>
  <c r="M1662" i="1"/>
  <c r="M1448" i="1"/>
  <c r="M1664" i="1"/>
  <c r="M1665" i="1"/>
  <c r="M1666" i="1"/>
  <c r="M1667" i="1"/>
  <c r="M1668" i="1"/>
  <c r="M1669" i="1"/>
  <c r="M1451" i="1"/>
  <c r="M986" i="1"/>
  <c r="M1452" i="1"/>
  <c r="M1673" i="1"/>
  <c r="M1674" i="1"/>
  <c r="M1457" i="1"/>
  <c r="M1903" i="1"/>
  <c r="M988" i="1"/>
  <c r="M1454" i="1"/>
  <c r="M2128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458" i="1"/>
  <c r="M1721" i="1"/>
  <c r="M1459" i="1"/>
  <c r="M1723" i="1"/>
  <c r="M1724" i="1"/>
  <c r="M1725" i="1"/>
  <c r="M1726" i="1"/>
  <c r="M1461" i="1"/>
  <c r="M1728" i="1"/>
  <c r="M1729" i="1"/>
  <c r="M1483" i="1"/>
  <c r="M1731" i="1"/>
  <c r="M1575" i="1"/>
  <c r="M1733" i="1"/>
  <c r="M1734" i="1"/>
  <c r="M1735" i="1"/>
  <c r="M992" i="1"/>
  <c r="M1464" i="1"/>
  <c r="M1572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588" i="1"/>
  <c r="M1576" i="1"/>
  <c r="M2137" i="1"/>
  <c r="M1769" i="1"/>
  <c r="M1595" i="1"/>
  <c r="M1771" i="1"/>
  <c r="M1772" i="1"/>
  <c r="M1586" i="1"/>
  <c r="M1774" i="1"/>
  <c r="M993" i="1"/>
  <c r="M1597" i="1"/>
  <c r="M1598" i="1"/>
  <c r="M1778" i="1"/>
  <c r="M1599" i="1"/>
  <c r="M1780" i="1"/>
  <c r="M1781" i="1"/>
  <c r="M1782" i="1"/>
  <c r="M1783" i="1"/>
  <c r="M1604" i="1"/>
  <c r="M1658" i="1"/>
  <c r="M1660" i="1"/>
  <c r="M1787" i="1"/>
  <c r="M2141" i="1"/>
  <c r="M1789" i="1"/>
  <c r="M1790" i="1"/>
  <c r="M1791" i="1"/>
  <c r="M1792" i="1"/>
  <c r="M1793" i="1"/>
  <c r="M1794" i="1"/>
  <c r="M1016" i="1"/>
  <c r="M1026" i="1"/>
  <c r="M1670" i="1"/>
  <c r="M1720" i="1"/>
  <c r="M1587" i="1"/>
  <c r="M1800" i="1"/>
  <c r="M1801" i="1"/>
  <c r="M1802" i="1"/>
  <c r="M1029" i="1"/>
  <c r="M1804" i="1"/>
  <c r="M1805" i="1"/>
  <c r="M1806" i="1"/>
  <c r="M1807" i="1"/>
  <c r="M1808" i="1"/>
  <c r="M1809" i="1"/>
  <c r="M1810" i="1"/>
  <c r="M1811" i="1"/>
  <c r="M1812" i="1"/>
  <c r="M1777" i="1"/>
  <c r="M1589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591" i="1"/>
  <c r="M1888" i="1"/>
  <c r="M1889" i="1"/>
  <c r="M1890" i="1"/>
  <c r="M1779" i="1"/>
  <c r="M1786" i="1"/>
  <c r="M1797" i="1"/>
  <c r="M1894" i="1"/>
  <c r="M1895" i="1"/>
  <c r="M1032" i="1"/>
  <c r="M1798" i="1"/>
  <c r="M2211" i="1"/>
  <c r="M1899" i="1"/>
  <c r="M1900" i="1"/>
  <c r="M1901" i="1"/>
  <c r="M2215" i="1"/>
  <c r="M1892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250" i="1"/>
  <c r="M459" i="1"/>
  <c r="M580" i="1"/>
  <c r="M587" i="1"/>
  <c r="M630" i="1"/>
  <c r="M818" i="1"/>
  <c r="M1020" i="1"/>
  <c r="M1072" i="1"/>
  <c r="M1275" i="1"/>
  <c r="M1453" i="1"/>
  <c r="M1596" i="1"/>
  <c r="M1784" i="1"/>
  <c r="M1958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1954" i="1"/>
  <c r="M1955" i="1"/>
  <c r="M2124" i="1"/>
  <c r="M2125" i="1"/>
  <c r="M2126" i="1"/>
  <c r="M2127" i="1"/>
  <c r="M1035" i="1"/>
  <c r="M2129" i="1"/>
  <c r="M2130" i="1"/>
  <c r="M2131" i="1"/>
  <c r="M2132" i="1"/>
  <c r="M2133" i="1"/>
  <c r="M1959" i="1"/>
  <c r="M1961" i="1"/>
  <c r="M2136" i="1"/>
  <c r="M2223" i="1"/>
  <c r="M2138" i="1"/>
  <c r="M2139" i="1"/>
  <c r="M2140" i="1"/>
  <c r="M1592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1962" i="1"/>
  <c r="M1963" i="1"/>
  <c r="M2122" i="1"/>
  <c r="M2123" i="1"/>
  <c r="M2134" i="1"/>
  <c r="M1038" i="1"/>
  <c r="M2216" i="1"/>
  <c r="M2212" i="1"/>
  <c r="M2213" i="1"/>
  <c r="M2219" i="1"/>
  <c r="M2220" i="1"/>
  <c r="M2221" i="1"/>
  <c r="M2222" i="1"/>
  <c r="M1593" i="1"/>
  <c r="M2214" i="1"/>
  <c r="M2225" i="1"/>
  <c r="M2226" i="1"/>
  <c r="M2224" i="1"/>
  <c r="M2227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J2372" i="1"/>
  <c r="AD79" i="1"/>
  <c r="AD89" i="1"/>
  <c r="AD93" i="1"/>
  <c r="AD83" i="1"/>
  <c r="AD85" i="1"/>
  <c r="AD91" i="1"/>
  <c r="AD88" i="1"/>
  <c r="AD90" i="1"/>
  <c r="AD95" i="1"/>
  <c r="AD97" i="1"/>
  <c r="AD105" i="1"/>
  <c r="AD159" i="1"/>
  <c r="AD103" i="1"/>
  <c r="AD160" i="1"/>
  <c r="AD98" i="1"/>
  <c r="AD106" i="1"/>
  <c r="AD166" i="1"/>
  <c r="AD165" i="1"/>
  <c r="AD161" i="1"/>
  <c r="AD169" i="1"/>
  <c r="AD171" i="1"/>
  <c r="AD177" i="1"/>
  <c r="AD170" i="1"/>
  <c r="AD172" i="1"/>
  <c r="AD173" i="1"/>
  <c r="AD174" i="1"/>
  <c r="AD175" i="1"/>
  <c r="AD180" i="1"/>
  <c r="AD178" i="1"/>
  <c r="AD179" i="1"/>
  <c r="AD181" i="1"/>
  <c r="AD187" i="1"/>
  <c r="AD183" i="1"/>
  <c r="AD184" i="1"/>
  <c r="AD182" i="1"/>
  <c r="AD186" i="1"/>
  <c r="AD188" i="1"/>
  <c r="AD185" i="1"/>
  <c r="AD189" i="1"/>
  <c r="AD190" i="1"/>
  <c r="AD191" i="1"/>
  <c r="AD231" i="1"/>
  <c r="AD193" i="1"/>
  <c r="AD194" i="1"/>
  <c r="AD192" i="1"/>
  <c r="AD229" i="1"/>
  <c r="AD230" i="1"/>
  <c r="AD234" i="1"/>
  <c r="AD232" i="1"/>
  <c r="AD233" i="1"/>
  <c r="AD241" i="1"/>
  <c r="AD236" i="1"/>
  <c r="AD238" i="1"/>
  <c r="AD240" i="1"/>
  <c r="AD235" i="1"/>
  <c r="AD239" i="1"/>
  <c r="AD237" i="1"/>
  <c r="AD242" i="1"/>
  <c r="AD243" i="1"/>
  <c r="AD244" i="1"/>
  <c r="AD249" i="1"/>
  <c r="AD248" i="1"/>
  <c r="AD247" i="1"/>
  <c r="AD250" i="1"/>
  <c r="AD246" i="1"/>
  <c r="AD245" i="1"/>
  <c r="AD251" i="1"/>
  <c r="AD252" i="1"/>
  <c r="AD302" i="1"/>
  <c r="AD299" i="1"/>
  <c r="AD304" i="1"/>
  <c r="AD310" i="1"/>
  <c r="AD306" i="1"/>
  <c r="AD308" i="1"/>
  <c r="AD433" i="1"/>
  <c r="AD307" i="1"/>
  <c r="AD305" i="1"/>
  <c r="AD437" i="1"/>
  <c r="AD434" i="1"/>
  <c r="AD438" i="1"/>
  <c r="AD440" i="1"/>
  <c r="AD443" i="1"/>
  <c r="AD444" i="1"/>
  <c r="AD448" i="1"/>
  <c r="AD449" i="1"/>
  <c r="AD446" i="1"/>
  <c r="AD450" i="1"/>
  <c r="AD459" i="1"/>
  <c r="AD457" i="1"/>
  <c r="AD455" i="1"/>
  <c r="AD483" i="1"/>
  <c r="AD461" i="1"/>
  <c r="AD477" i="1"/>
  <c r="AD474" i="1"/>
  <c r="AD481" i="1"/>
  <c r="AD484" i="1"/>
  <c r="AD482" i="1"/>
  <c r="AD485" i="1"/>
  <c r="AD486" i="1"/>
  <c r="AD487" i="1"/>
  <c r="AD488" i="1"/>
  <c r="AD493" i="1"/>
  <c r="AD492" i="1"/>
  <c r="AD489" i="1"/>
  <c r="AD491" i="1"/>
  <c r="AD490" i="1"/>
  <c r="AD497" i="1"/>
  <c r="AD496" i="1"/>
  <c r="AD495" i="1"/>
  <c r="AD494" i="1"/>
  <c r="AD502" i="1"/>
  <c r="AD499" i="1"/>
  <c r="AD580" i="1"/>
  <c r="AD503" i="1"/>
  <c r="AD500" i="1"/>
  <c r="AD498" i="1"/>
  <c r="AD501" i="1"/>
  <c r="AD579" i="1"/>
  <c r="AD582" i="1"/>
  <c r="AD581" i="1"/>
  <c r="AD585" i="1"/>
  <c r="AD586" i="1"/>
  <c r="AD583" i="1"/>
  <c r="AD587" i="1"/>
  <c r="AD584" i="1"/>
  <c r="AD589" i="1"/>
  <c r="AD590" i="1"/>
  <c r="AD591" i="1"/>
  <c r="AD588" i="1"/>
  <c r="AD592" i="1"/>
  <c r="AD593" i="1"/>
  <c r="AD602" i="1"/>
  <c r="AD594" i="1"/>
  <c r="AD595" i="1"/>
  <c r="AD596" i="1"/>
  <c r="AD597" i="1"/>
  <c r="AD601" i="1"/>
  <c r="AD610" i="1"/>
  <c r="AD617" i="1"/>
  <c r="AD618" i="1"/>
  <c r="AD629" i="1"/>
  <c r="AD627" i="1"/>
  <c r="AD628" i="1"/>
  <c r="AD630" i="1"/>
  <c r="AD632" i="1"/>
  <c r="AD631" i="1"/>
  <c r="AD633" i="1"/>
  <c r="AD634" i="1"/>
  <c r="AD635" i="1"/>
  <c r="AD636" i="1"/>
  <c r="AD637" i="1"/>
  <c r="AD640" i="1"/>
  <c r="AD639" i="1"/>
  <c r="AD641" i="1"/>
  <c r="AD638" i="1"/>
  <c r="AD649" i="1"/>
  <c r="AD653" i="1"/>
  <c r="AD646" i="1"/>
  <c r="AD657" i="1"/>
  <c r="AD811" i="1"/>
  <c r="AD816" i="1"/>
  <c r="AD818" i="1"/>
  <c r="AD813" i="1"/>
  <c r="AD826" i="1"/>
  <c r="AD819" i="1"/>
  <c r="AD827" i="1"/>
  <c r="AD878" i="1"/>
  <c r="AD830" i="1"/>
  <c r="AD879" i="1"/>
  <c r="AD885" i="1"/>
  <c r="AD966" i="1"/>
  <c r="AD881" i="1"/>
  <c r="AD970" i="1"/>
  <c r="AD968" i="1"/>
  <c r="AD882" i="1"/>
  <c r="AD971" i="1"/>
  <c r="AD974" i="1"/>
  <c r="AD972" i="1"/>
  <c r="AD973" i="1"/>
  <c r="AD975" i="1"/>
  <c r="AD978" i="1"/>
  <c r="AD977" i="1"/>
  <c r="AD981" i="1"/>
  <c r="AD1001" i="1"/>
  <c r="AD991" i="1"/>
  <c r="AD983" i="1"/>
  <c r="AD1003" i="1"/>
  <c r="AD1004" i="1"/>
  <c r="AD1005" i="1"/>
  <c r="AD1002" i="1"/>
  <c r="AD1006" i="1"/>
  <c r="AD1007" i="1"/>
  <c r="AD1020" i="1"/>
  <c r="AD1021" i="1"/>
  <c r="AD1022" i="1"/>
  <c r="AD1025" i="1"/>
  <c r="AD1024" i="1"/>
  <c r="AD1030" i="1"/>
  <c r="AD1023" i="1"/>
  <c r="AD1031" i="1"/>
  <c r="AD1033" i="1"/>
  <c r="AD1034" i="1"/>
  <c r="AD1036" i="1"/>
  <c r="AD1040" i="1"/>
  <c r="AD1043" i="1"/>
  <c r="AD1067" i="1"/>
  <c r="AD1070" i="1"/>
  <c r="AD1069" i="1"/>
  <c r="AD1066" i="1"/>
  <c r="AD1072" i="1"/>
  <c r="AD1076" i="1"/>
  <c r="AD1079" i="1"/>
  <c r="AD1081" i="1"/>
  <c r="AD1171" i="1"/>
  <c r="AD1172" i="1"/>
  <c r="AD1173" i="1"/>
  <c r="AD1174" i="1"/>
  <c r="AD1175" i="1"/>
  <c r="AD1177" i="1"/>
  <c r="AD1179" i="1"/>
  <c r="AD1176" i="1"/>
  <c r="AD1178" i="1"/>
  <c r="AD1180" i="1"/>
  <c r="AD1181" i="1"/>
  <c r="AD1185" i="1"/>
  <c r="AD1275" i="1"/>
  <c r="AD1184" i="1"/>
  <c r="AD1183" i="1"/>
  <c r="AD1182" i="1"/>
  <c r="AD1309" i="1"/>
  <c r="AD1280" i="1"/>
  <c r="AD1284" i="1"/>
  <c r="AD1287" i="1"/>
  <c r="AD1310" i="1"/>
  <c r="AD1444" i="1"/>
  <c r="AD1371" i="1"/>
  <c r="AD1446" i="1"/>
  <c r="AD1376" i="1"/>
  <c r="AD1374" i="1"/>
  <c r="AD1445" i="1"/>
  <c r="AD1443" i="1"/>
  <c r="AD1370" i="1"/>
  <c r="AD1448" i="1"/>
  <c r="AD1447" i="1"/>
  <c r="AD1451" i="1"/>
  <c r="AD1449" i="1"/>
  <c r="AD1450" i="1"/>
  <c r="AD1452" i="1"/>
  <c r="AD1453" i="1"/>
  <c r="AD1455" i="1"/>
  <c r="AD1458" i="1"/>
  <c r="AD1454" i="1"/>
  <c r="AD1456" i="1"/>
  <c r="AD1457" i="1"/>
  <c r="AD1459" i="1"/>
  <c r="AD1460" i="1"/>
  <c r="AD1461" i="1"/>
  <c r="AD1465" i="1"/>
  <c r="AD1482" i="1"/>
  <c r="AD1462" i="1"/>
  <c r="AD1572" i="1"/>
  <c r="AD1463" i="1"/>
  <c r="AD1483" i="1"/>
  <c r="AD1464" i="1"/>
  <c r="AD1581" i="1"/>
  <c r="AD1583" i="1"/>
  <c r="AD1588" i="1"/>
  <c r="AD1595" i="1"/>
  <c r="AD1594" i="1"/>
  <c r="AD1590" i="1"/>
  <c r="AD1596" i="1"/>
  <c r="AD1598" i="1"/>
  <c r="AD1599" i="1"/>
  <c r="AD1597" i="1"/>
  <c r="AD1601" i="1"/>
  <c r="AD1603" i="1"/>
  <c r="AD1658" i="1"/>
  <c r="AD1604" i="1"/>
  <c r="AD1602" i="1"/>
  <c r="AD1600" i="1"/>
  <c r="AD1660" i="1"/>
  <c r="AD1670" i="1"/>
  <c r="AD1663" i="1"/>
  <c r="AD1672" i="1"/>
  <c r="AD1675" i="1"/>
  <c r="AD1720" i="1"/>
  <c r="AD1727" i="1"/>
  <c r="AD1722" i="1"/>
  <c r="AD1779" i="1"/>
  <c r="AD1784" i="1"/>
  <c r="AD1766" i="1"/>
  <c r="AD1777" i="1"/>
  <c r="AD1738" i="1"/>
  <c r="AD1770" i="1"/>
  <c r="AD1730" i="1"/>
  <c r="AD1785" i="1"/>
  <c r="AD1786" i="1"/>
  <c r="AD1797" i="1"/>
  <c r="AD1798" i="1"/>
  <c r="AD1813" i="1"/>
  <c r="AD1892" i="1"/>
  <c r="AD1893" i="1"/>
  <c r="AD1897" i="1"/>
  <c r="AD1891" i="1"/>
  <c r="AD1900" i="1"/>
  <c r="AD1954" i="1"/>
  <c r="AD1955" i="1"/>
  <c r="AD1953" i="1"/>
  <c r="AD1952" i="1"/>
  <c r="AD1956" i="1"/>
  <c r="AD1959" i="1"/>
  <c r="AD1957" i="1"/>
  <c r="AD1958" i="1"/>
  <c r="AD1960" i="1"/>
  <c r="AD1961" i="1"/>
  <c r="AD1962" i="1"/>
  <c r="AD1963" i="1"/>
  <c r="AD1964" i="1"/>
  <c r="AD2123" i="1"/>
  <c r="AD2122" i="1"/>
  <c r="AD2134" i="1"/>
  <c r="AD2135" i="1"/>
  <c r="AD2212" i="1"/>
  <c r="AD2210" i="1"/>
  <c r="AD2213" i="1"/>
  <c r="AD2214" i="1"/>
  <c r="AD2224" i="1"/>
  <c r="AD2217" i="1"/>
  <c r="AD2218" i="1"/>
  <c r="AD2227" i="1"/>
  <c r="AD2228" i="1"/>
  <c r="AD760" i="1"/>
  <c r="AD729" i="1"/>
  <c r="AD47" i="1"/>
  <c r="AD1991" i="1"/>
  <c r="AD80" i="1"/>
  <c r="AD253" i="1"/>
  <c r="AD888" i="1"/>
  <c r="AD1537" i="1"/>
  <c r="AD1389" i="1"/>
  <c r="AD2313" i="1"/>
  <c r="AD1193" i="1"/>
  <c r="AD445" i="1"/>
  <c r="AD730" i="1"/>
  <c r="AD453" i="1"/>
  <c r="AD889" i="1"/>
  <c r="AD254" i="1"/>
  <c r="AD761" i="1"/>
  <c r="AD1390" i="1"/>
  <c r="AD1538" i="1"/>
  <c r="AD48" i="1"/>
  <c r="AD87" i="1"/>
  <c r="AD1138" i="1"/>
  <c r="AD2314" i="1"/>
  <c r="AD1194" i="1"/>
  <c r="AD1539" i="1"/>
  <c r="AD1195" i="1"/>
  <c r="AD454" i="1"/>
  <c r="AD96" i="1"/>
  <c r="AD2183" i="1"/>
  <c r="AD1139" i="1"/>
  <c r="AD255" i="1"/>
  <c r="AD49" i="1"/>
  <c r="AD762" i="1"/>
  <c r="AD1992" i="1"/>
  <c r="AD890" i="1"/>
  <c r="AD1391" i="1"/>
  <c r="AD101" i="1"/>
  <c r="AD891" i="1"/>
  <c r="AD164" i="1"/>
  <c r="AD1993" i="1"/>
  <c r="AD466" i="1"/>
  <c r="AD731" i="1"/>
  <c r="AD50" i="1"/>
  <c r="AD2315" i="1"/>
  <c r="AD465" i="1"/>
  <c r="AD763" i="1"/>
  <c r="AD1484" i="1"/>
  <c r="AD1540" i="1"/>
  <c r="AD732" i="1"/>
  <c r="AD2316" i="1"/>
  <c r="AD1392" i="1"/>
  <c r="AD1008" i="1"/>
  <c r="AD1231" i="1"/>
  <c r="AD168" i="1"/>
  <c r="AD51" i="1"/>
  <c r="AD1485" i="1"/>
  <c r="AD892" i="1"/>
  <c r="AD2184" i="1"/>
  <c r="AD764" i="1"/>
  <c r="AD469" i="1"/>
  <c r="AD893" i="1"/>
  <c r="AD1541" i="1"/>
  <c r="AD472" i="1"/>
  <c r="AD475" i="1"/>
  <c r="AD2317" i="1"/>
  <c r="AD1232" i="1"/>
  <c r="AD303" i="1"/>
  <c r="AD1994" i="1"/>
  <c r="AD1140" i="1"/>
  <c r="AD1196" i="1"/>
  <c r="AD256" i="1"/>
  <c r="AD765" i="1"/>
  <c r="AD436" i="1"/>
  <c r="AD2185" i="1"/>
  <c r="AD1197" i="1"/>
  <c r="AD435" i="1"/>
  <c r="AD2318" i="1"/>
  <c r="AD1186" i="1"/>
  <c r="AD733" i="1"/>
  <c r="AD1107" i="1"/>
  <c r="AD1486" i="1"/>
  <c r="AD257" i="1"/>
  <c r="AD1233" i="1"/>
  <c r="AD476" i="1"/>
  <c r="AD766" i="1"/>
  <c r="AD258" i="1"/>
  <c r="AD1141" i="1"/>
  <c r="AD1108" i="1"/>
  <c r="AD1995" i="1"/>
  <c r="AD442" i="1"/>
  <c r="AD447" i="1"/>
  <c r="AD734" i="1"/>
  <c r="AD1198" i="1"/>
  <c r="AD1009" i="1"/>
  <c r="AD52" i="1"/>
  <c r="AD1234" i="1"/>
  <c r="AD452" i="1"/>
  <c r="AD603" i="1"/>
  <c r="AD1605" i="1"/>
  <c r="AD1393" i="1"/>
  <c r="AD1199" i="1"/>
  <c r="AD1996" i="1"/>
  <c r="AD2319" i="1"/>
  <c r="AD1965" i="1"/>
  <c r="AD1109" i="1"/>
  <c r="AD735" i="1"/>
  <c r="AD2186" i="1"/>
  <c r="AD894" i="1"/>
  <c r="AD463" i="1"/>
  <c r="AD1110" i="1"/>
  <c r="AD1394" i="1"/>
  <c r="AD607" i="1"/>
  <c r="AD464" i="1"/>
  <c r="AD1487" i="1"/>
  <c r="AD468" i="1"/>
  <c r="AD608" i="1"/>
  <c r="AD1142" i="1"/>
  <c r="AD1997" i="1"/>
  <c r="AD767" i="1"/>
  <c r="AD259" i="1"/>
  <c r="AD2320" i="1"/>
  <c r="AD895" i="1"/>
  <c r="AD736" i="1"/>
  <c r="AD1200" i="1"/>
  <c r="AD1143" i="1"/>
  <c r="AD478" i="1"/>
  <c r="AD2187" i="1"/>
  <c r="AD471" i="1"/>
  <c r="AD53" i="1"/>
  <c r="AD1235" i="1"/>
  <c r="AD598" i="1"/>
  <c r="AD1111" i="1"/>
  <c r="AD1112" i="1"/>
  <c r="AD1542" i="1"/>
  <c r="AD1395" i="1"/>
  <c r="AD896" i="1"/>
  <c r="AD612" i="1"/>
  <c r="AD609" i="1"/>
  <c r="AD606" i="1"/>
  <c r="AD1187" i="1"/>
  <c r="AD1144" i="1"/>
  <c r="AD54" i="1"/>
  <c r="AD1201" i="1"/>
  <c r="AD616" i="1"/>
  <c r="AD1998" i="1"/>
  <c r="AD621" i="1"/>
  <c r="AD737" i="1"/>
  <c r="AD1396" i="1"/>
  <c r="AD768" i="1"/>
  <c r="AD2321" i="1"/>
  <c r="AD260" i="1"/>
  <c r="AD1236" i="1"/>
  <c r="AD625" i="1"/>
  <c r="AD642" i="1"/>
  <c r="AD1966" i="1"/>
  <c r="AD1113" i="1"/>
  <c r="AD1114" i="1"/>
  <c r="AD1543" i="1"/>
  <c r="AD655" i="1"/>
  <c r="AD2322" i="1"/>
  <c r="AD650" i="1"/>
  <c r="AD769" i="1"/>
  <c r="AD619" i="1"/>
  <c r="AD55" i="1"/>
  <c r="AD1010" i="1"/>
  <c r="AD1145" i="1"/>
  <c r="AD897" i="1"/>
  <c r="AD651" i="1"/>
  <c r="AD56" i="1"/>
  <c r="AD1488" i="1"/>
  <c r="AD2188" i="1"/>
  <c r="AD1999" i="1"/>
  <c r="AD806" i="1"/>
  <c r="AD738" i="1"/>
  <c r="AD1146" i="1"/>
  <c r="AD770" i="1"/>
  <c r="AD817" i="1"/>
  <c r="AD807" i="1"/>
  <c r="AD1397" i="1"/>
  <c r="AD1544" i="1"/>
  <c r="AD1967" i="1"/>
  <c r="AD57" i="1"/>
  <c r="AD2323" i="1"/>
  <c r="AD898" i="1"/>
  <c r="AD1237" i="1"/>
  <c r="AD1202" i="1"/>
  <c r="AD825" i="1"/>
  <c r="AD1011" i="1"/>
  <c r="AD656" i="1"/>
  <c r="AD739" i="1"/>
  <c r="AD261" i="1"/>
  <c r="AD771" i="1"/>
  <c r="AD2000" i="1"/>
  <c r="AD1545" i="1"/>
  <c r="AD829" i="1"/>
  <c r="AD740" i="1"/>
  <c r="AD1115" i="1"/>
  <c r="AD805" i="1"/>
  <c r="AD2324" i="1"/>
  <c r="AD1968" i="1"/>
  <c r="AD772" i="1"/>
  <c r="AD1398" i="1"/>
  <c r="AD2189" i="1"/>
  <c r="AD1147" i="1"/>
  <c r="AD1399" i="1"/>
  <c r="AD1489" i="1"/>
  <c r="AD808" i="1"/>
  <c r="AD1148" i="1"/>
  <c r="AD2325" i="1"/>
  <c r="AD884" i="1"/>
  <c r="AD1546" i="1"/>
  <c r="AD1238" i="1"/>
  <c r="AD262" i="1"/>
  <c r="AD875" i="1"/>
  <c r="AD1203" i="1"/>
  <c r="AD899" i="1"/>
  <c r="AD1012" i="1"/>
  <c r="AD1239" i="1"/>
  <c r="AD263" i="1"/>
  <c r="AD1116" i="1"/>
  <c r="AD58" i="1"/>
  <c r="AD741" i="1"/>
  <c r="AD957" i="1"/>
  <c r="AD1547" i="1"/>
  <c r="AD2190" i="1"/>
  <c r="AD955" i="1"/>
  <c r="AD773" i="1"/>
  <c r="AD956" i="1"/>
  <c r="AD900" i="1"/>
  <c r="AD961" i="1"/>
  <c r="AD1400" i="1"/>
  <c r="AD599" i="1"/>
  <c r="AD2191" i="1"/>
  <c r="AD1149" i="1"/>
  <c r="AD1548" i="1"/>
  <c r="AD809" i="1"/>
  <c r="AD2326" i="1"/>
  <c r="AD967" i="1"/>
  <c r="AD969" i="1"/>
  <c r="AD1117" i="1"/>
  <c r="AD2327" i="1"/>
  <c r="AD1204" i="1"/>
  <c r="AD1401" i="1"/>
  <c r="AD901" i="1"/>
  <c r="AD1606" i="1"/>
  <c r="AD979" i="1"/>
  <c r="AD810" i="1"/>
  <c r="AD59" i="1"/>
  <c r="AD264" i="1"/>
  <c r="AD2192" i="1"/>
  <c r="AD2001" i="1"/>
  <c r="AD982" i="1"/>
  <c r="AD1150" i="1"/>
  <c r="AD1118" i="1"/>
  <c r="AD1969" i="1"/>
  <c r="AD265" i="1"/>
  <c r="AD902" i="1"/>
  <c r="AD2193" i="1"/>
  <c r="AD1240" i="1"/>
  <c r="AD1205" i="1"/>
  <c r="AD1490" i="1"/>
  <c r="AD1402" i="1"/>
  <c r="AD922" i="1"/>
  <c r="AD2328" i="1"/>
  <c r="AD1027" i="1"/>
  <c r="AD1028" i="1"/>
  <c r="AD742" i="1"/>
  <c r="AD774" i="1"/>
  <c r="AD820" i="1"/>
  <c r="AD821" i="1"/>
  <c r="AD1119" i="1"/>
  <c r="AD1151" i="1"/>
  <c r="AD824" i="1"/>
  <c r="AD1206" i="1"/>
  <c r="AD775" i="1"/>
  <c r="AD2002" i="1"/>
  <c r="AD1041" i="1"/>
  <c r="AD828" i="1"/>
  <c r="AD60" i="1"/>
  <c r="AD903" i="1"/>
  <c r="AD1403" i="1"/>
  <c r="AD776" i="1"/>
  <c r="AD1970" i="1"/>
  <c r="AD1404" i="1"/>
  <c r="AD1207" i="1"/>
  <c r="AD2194" i="1"/>
  <c r="AD870" i="1"/>
  <c r="AD1120" i="1"/>
  <c r="AD1077" i="1"/>
  <c r="AD1405" i="1"/>
  <c r="AD1241" i="1"/>
  <c r="AD1083" i="1"/>
  <c r="AD2329" i="1"/>
  <c r="AD743" i="1"/>
  <c r="AD871" i="1"/>
  <c r="AD1607" i="1"/>
  <c r="AD1208" i="1"/>
  <c r="AD61" i="1"/>
  <c r="AD1971" i="1"/>
  <c r="AD1152" i="1"/>
  <c r="AD904" i="1"/>
  <c r="AD744" i="1"/>
  <c r="AD2195" i="1"/>
  <c r="AD2330" i="1"/>
  <c r="AD905" i="1"/>
  <c r="AD2331" i="1"/>
  <c r="AD1308" i="1"/>
  <c r="AD745" i="1"/>
  <c r="AD1406" i="1"/>
  <c r="AD266" i="1"/>
  <c r="AD1307" i="1"/>
  <c r="AD2003" i="1"/>
  <c r="AD777" i="1"/>
  <c r="AD1153" i="1"/>
  <c r="AD1121" i="1"/>
  <c r="AD643" i="1"/>
  <c r="AD1549" i="1"/>
  <c r="AD1314" i="1"/>
  <c r="AD62" i="1"/>
  <c r="AD1491" i="1"/>
  <c r="AD63" i="1"/>
  <c r="AD1209" i="1"/>
  <c r="AD906" i="1"/>
  <c r="AD195" i="1"/>
  <c r="AD1608" i="1"/>
  <c r="AD1242" i="1"/>
  <c r="AD877" i="1"/>
  <c r="AD1407" i="1"/>
  <c r="AD1154" i="1"/>
  <c r="AD876" i="1"/>
  <c r="AD1122" i="1"/>
  <c r="AD778" i="1"/>
  <c r="AD1324" i="1"/>
  <c r="AD746" i="1"/>
  <c r="AD1188" i="1"/>
  <c r="AD1550" i="1"/>
  <c r="AD1356" i="1"/>
  <c r="AD1408" i="1"/>
  <c r="AD1210" i="1"/>
  <c r="AD948" i="1"/>
  <c r="AD545" i="1"/>
  <c r="AD2332" i="1"/>
  <c r="AD196" i="1"/>
  <c r="AD1367" i="1"/>
  <c r="AD1409" i="1"/>
  <c r="AD64" i="1"/>
  <c r="AD1123" i="1"/>
  <c r="AD1155" i="1"/>
  <c r="AD950" i="1"/>
  <c r="AD1551" i="1"/>
  <c r="AD1189" i="1"/>
  <c r="AD1375" i="1"/>
  <c r="AD779" i="1"/>
  <c r="AD1243" i="1"/>
  <c r="AD951" i="1"/>
  <c r="AD1492" i="1"/>
  <c r="AD546" i="1"/>
  <c r="AD780" i="1"/>
  <c r="AD267" i="1"/>
  <c r="AD1577" i="1"/>
  <c r="AD2004" i="1"/>
  <c r="AD1244" i="1"/>
  <c r="AD2333" i="1"/>
  <c r="AD747" i="1"/>
  <c r="AD1211" i="1"/>
  <c r="AD1584" i="1"/>
  <c r="AD960" i="1"/>
  <c r="AD963" i="1"/>
  <c r="AD1552" i="1"/>
  <c r="AD1410" i="1"/>
  <c r="AD1662" i="1"/>
  <c r="AD1245" i="1"/>
  <c r="AD547" i="1"/>
  <c r="AD1156" i="1"/>
  <c r="AD980" i="1"/>
  <c r="AD907" i="1"/>
  <c r="AD976" i="1"/>
  <c r="AD2334" i="1"/>
  <c r="AD748" i="1"/>
  <c r="AD65" i="1"/>
  <c r="AD781" i="1"/>
  <c r="AD2005" i="1"/>
  <c r="AD1493" i="1"/>
  <c r="AD1666" i="1"/>
  <c r="AD1972" i="1"/>
  <c r="AD1124" i="1"/>
  <c r="AD1013" i="1"/>
  <c r="AD1553" i="1"/>
  <c r="AD908" i="1"/>
  <c r="AD1411" i="1"/>
  <c r="AD986" i="1"/>
  <c r="AD1125" i="1"/>
  <c r="AD988" i="1"/>
  <c r="AD749" i="1"/>
  <c r="AD1609" i="1"/>
  <c r="AD2335" i="1"/>
  <c r="AD1246" i="1"/>
  <c r="AD1212" i="1"/>
  <c r="AD268" i="1"/>
  <c r="AD1494" i="1"/>
  <c r="AD548" i="1"/>
  <c r="AD1726" i="1"/>
  <c r="AD782" i="1"/>
  <c r="AD66" i="1"/>
  <c r="AD549" i="1"/>
  <c r="AD1157" i="1"/>
  <c r="AD750" i="1"/>
  <c r="AD2196" i="1"/>
  <c r="AD1764" i="1"/>
  <c r="AD992" i="1"/>
  <c r="AD1126" i="1"/>
  <c r="AD1412" i="1"/>
  <c r="AD1495" i="1"/>
  <c r="AD269" i="1"/>
  <c r="AD1765" i="1"/>
  <c r="AD1735" i="1"/>
  <c r="AD1247" i="1"/>
  <c r="AD783" i="1"/>
  <c r="AD909" i="1"/>
  <c r="AD1554" i="1"/>
  <c r="AD2336" i="1"/>
  <c r="AD1014" i="1"/>
  <c r="AD1413" i="1"/>
  <c r="AD2337" i="1"/>
  <c r="AD1496" i="1"/>
  <c r="AD910" i="1"/>
  <c r="AD2006" i="1"/>
  <c r="AD1772" i="1"/>
  <c r="AD993" i="1"/>
  <c r="AD1127" i="1"/>
  <c r="AD1780" i="1"/>
  <c r="AD2197" i="1"/>
  <c r="AD784" i="1"/>
  <c r="AD1158" i="1"/>
  <c r="AD751" i="1"/>
  <c r="AD550" i="1"/>
  <c r="AD1793" i="1"/>
  <c r="AD1248" i="1"/>
  <c r="AD1190" i="1"/>
  <c r="AD1794" i="1"/>
  <c r="AD270" i="1"/>
  <c r="AD1016" i="1"/>
  <c r="AD2007" i="1"/>
  <c r="AD1026" i="1"/>
  <c r="AD1610" i="1"/>
  <c r="AD1555" i="1"/>
  <c r="AD551" i="1"/>
  <c r="AD2008" i="1"/>
  <c r="AD1249" i="1"/>
  <c r="AD1973" i="1"/>
  <c r="AD1806" i="1"/>
  <c r="AD1029" i="1"/>
  <c r="AD1802" i="1"/>
  <c r="AD1128" i="1"/>
  <c r="AD752" i="1"/>
  <c r="AD1129" i="1"/>
  <c r="AD1015" i="1"/>
  <c r="AD1213" i="1"/>
  <c r="AD2009" i="1"/>
  <c r="AD1159" i="1"/>
  <c r="AD1611" i="1"/>
  <c r="AD1816" i="1"/>
  <c r="AD1886" i="1"/>
  <c r="AD1250" i="1"/>
  <c r="AD911" i="1"/>
  <c r="AD753" i="1"/>
  <c r="AD785" i="1"/>
  <c r="AD67" i="1"/>
  <c r="AD2198" i="1"/>
  <c r="AD754" i="1"/>
  <c r="AD552" i="1"/>
  <c r="AD786" i="1"/>
  <c r="AD1032" i="1"/>
  <c r="AD2338" i="1"/>
  <c r="AD1214" i="1"/>
  <c r="AD787" i="1"/>
  <c r="AD1414" i="1"/>
  <c r="AD1901" i="1"/>
  <c r="AD271" i="1"/>
  <c r="AD1556" i="1"/>
  <c r="AD912" i="1"/>
  <c r="AD2121" i="1"/>
  <c r="AD1497" i="1"/>
  <c r="AD2339" i="1"/>
  <c r="AD68" i="1"/>
  <c r="AD1215" i="1"/>
  <c r="AD2124" i="1"/>
  <c r="AD1035" i="1"/>
  <c r="AD1557" i="1"/>
  <c r="AD2340" i="1"/>
  <c r="AD2010" i="1"/>
  <c r="AD2126" i="1"/>
  <c r="AD2199" i="1"/>
  <c r="AD913" i="1"/>
  <c r="AD1415" i="1"/>
  <c r="AD272" i="1"/>
  <c r="AD1130" i="1"/>
  <c r="AD1251" i="1"/>
  <c r="AD2130" i="1"/>
  <c r="AD644" i="1"/>
  <c r="AD553" i="1"/>
  <c r="AD2140" i="1"/>
  <c r="AD2341" i="1"/>
  <c r="AD69" i="1"/>
  <c r="AD1416" i="1"/>
  <c r="AD788" i="1"/>
  <c r="AD1160" i="1"/>
  <c r="AD1191" i="1"/>
  <c r="AD1216" i="1"/>
  <c r="AD755" i="1"/>
  <c r="AD600" i="1"/>
  <c r="AD1038" i="1"/>
  <c r="AD2222" i="1"/>
  <c r="AD1252" i="1"/>
  <c r="AD2221" i="1"/>
  <c r="AD2200" i="1"/>
  <c r="AD2342" i="1"/>
  <c r="AD1498" i="1"/>
  <c r="AD1558" i="1"/>
  <c r="AD273" i="1"/>
  <c r="AD756" i="1"/>
  <c r="AD2011" i="1"/>
  <c r="AD1131" i="1"/>
  <c r="AD1335" i="1"/>
  <c r="AD704" i="1"/>
  <c r="AD337" i="1"/>
  <c r="AD1904" i="1"/>
  <c r="AD312" i="1"/>
  <c r="AD2201" i="1"/>
  <c r="AD1042" i="1"/>
  <c r="AD82" i="1"/>
  <c r="AD11" i="1"/>
  <c r="AD81" i="1"/>
  <c r="AD381" i="1"/>
  <c r="AD2345" i="1"/>
  <c r="AD313" i="1"/>
  <c r="AD1680" i="1"/>
  <c r="AD2076" i="1"/>
  <c r="AD360" i="1"/>
  <c r="AD1086" i="1"/>
  <c r="AD923" i="1"/>
  <c r="AD559" i="1"/>
  <c r="AD2202" i="1"/>
  <c r="AD382" i="1"/>
  <c r="AD2346" i="1"/>
  <c r="AD1739" i="1"/>
  <c r="AD92" i="1"/>
  <c r="AD2048" i="1"/>
  <c r="AD407" i="1"/>
  <c r="AD560" i="1"/>
  <c r="AD1681" i="1"/>
  <c r="AD1905" i="1"/>
  <c r="AD383" i="1"/>
  <c r="AD757" i="1"/>
  <c r="AD99" i="1"/>
  <c r="AD520" i="1"/>
  <c r="AD2229" i="1"/>
  <c r="AD100" i="1"/>
  <c r="AD12" i="1"/>
  <c r="AD1418" i="1"/>
  <c r="AD1512" i="1"/>
  <c r="AD338" i="1"/>
  <c r="AD1045" i="1"/>
  <c r="AD104" i="1"/>
  <c r="AD361" i="1"/>
  <c r="AD102" i="1"/>
  <c r="AD2250" i="1"/>
  <c r="AD1161" i="1"/>
  <c r="AD1612" i="1"/>
  <c r="AD1087" i="1"/>
  <c r="AD924" i="1"/>
  <c r="AD2049" i="1"/>
  <c r="AD1336" i="1"/>
  <c r="AD2251" i="1"/>
  <c r="AD925" i="1"/>
  <c r="AD705" i="1"/>
  <c r="AD561" i="1"/>
  <c r="AD13" i="1"/>
  <c r="AD2347" i="1"/>
  <c r="AD2077" i="1"/>
  <c r="AD1862" i="1"/>
  <c r="AD1063" i="1"/>
  <c r="AD521" i="1"/>
  <c r="AD38" i="1"/>
  <c r="AD300" i="1"/>
  <c r="AD1863" i="1"/>
  <c r="AD1162" i="1"/>
  <c r="AD362" i="1"/>
  <c r="AD2078" i="1"/>
  <c r="AD70" i="1"/>
  <c r="AD309" i="1"/>
  <c r="AD1419" i="1"/>
  <c r="AD311" i="1"/>
  <c r="AD522" i="1"/>
  <c r="AD314" i="1"/>
  <c r="AD1071" i="1"/>
  <c r="AD1906" i="1"/>
  <c r="AD14" i="1"/>
  <c r="AD2252" i="1"/>
  <c r="AD1907" i="1"/>
  <c r="AD439" i="1"/>
  <c r="AD2253" i="1"/>
  <c r="AD926" i="1"/>
  <c r="AD1613" i="1"/>
  <c r="AD1740" i="1"/>
  <c r="AD2348" i="1"/>
  <c r="AD1513" i="1"/>
  <c r="AD1082" i="1"/>
  <c r="AD315" i="1"/>
  <c r="AD914" i="1"/>
  <c r="AD339" i="1"/>
  <c r="AD1682" i="1"/>
  <c r="AD1614" i="1"/>
  <c r="AD1217" i="1"/>
  <c r="AD408" i="1"/>
  <c r="AD1084" i="1"/>
  <c r="AD1615" i="1"/>
  <c r="AD39" i="1"/>
  <c r="AD71" i="1"/>
  <c r="AD2050" i="1"/>
  <c r="AD1420" i="1"/>
  <c r="AD456" i="1"/>
  <c r="AD2230" i="1"/>
  <c r="AD1864" i="1"/>
  <c r="AD927" i="1"/>
  <c r="AD2079" i="1"/>
  <c r="AD1163" i="1"/>
  <c r="AD2254" i="1"/>
  <c r="AD928" i="1"/>
  <c r="AD1279" i="1"/>
  <c r="AD409" i="1"/>
  <c r="AD1683" i="1"/>
  <c r="AD340" i="1"/>
  <c r="AD467" i="1"/>
  <c r="AD1514" i="1"/>
  <c r="AD462" i="1"/>
  <c r="AD1741" i="1"/>
  <c r="AD523" i="1"/>
  <c r="AD1908" i="1"/>
  <c r="AD1337" i="1"/>
  <c r="AD1283" i="1"/>
  <c r="AD1421" i="1"/>
  <c r="AD473" i="1"/>
  <c r="AD2287" i="1"/>
  <c r="AD136" i="1"/>
  <c r="AD1559" i="1"/>
  <c r="AD1515" i="1"/>
  <c r="AD274" i="1"/>
  <c r="AD341" i="1"/>
  <c r="AD470" i="1"/>
  <c r="AD2288" i="1"/>
  <c r="AD2349" i="1"/>
  <c r="AD40" i="1"/>
  <c r="AD706" i="1"/>
  <c r="AD1192" i="1"/>
  <c r="AD1338" i="1"/>
  <c r="AD524" i="1"/>
  <c r="AD384" i="1"/>
  <c r="AD1253" i="1"/>
  <c r="AD1088" i="1"/>
  <c r="AD615" i="1"/>
  <c r="AD1422" i="1"/>
  <c r="AD1286" i="1"/>
  <c r="AD758" i="1"/>
  <c r="AD929" i="1"/>
  <c r="AD15" i="1"/>
  <c r="AD410" i="1"/>
  <c r="AD2051" i="1"/>
  <c r="AD1865" i="1"/>
  <c r="AD316" i="1"/>
  <c r="AD363" i="1"/>
  <c r="AD2022" i="1"/>
  <c r="AD2080" i="1"/>
  <c r="AD1616" i="1"/>
  <c r="AD1291" i="1"/>
  <c r="AD1218" i="1"/>
  <c r="AD1164" i="1"/>
  <c r="AD623" i="1"/>
  <c r="AD620" i="1"/>
  <c r="AD648" i="1"/>
  <c r="AD652" i="1"/>
  <c r="AD342" i="1"/>
  <c r="AD1909" i="1"/>
  <c r="AD1516" i="1"/>
  <c r="AD1866" i="1"/>
  <c r="AD525" i="1"/>
  <c r="AD1423" i="1"/>
  <c r="AD1339" i="1"/>
  <c r="AD2023" i="1"/>
  <c r="AD647" i="1"/>
  <c r="AD2012" i="1"/>
  <c r="AD658" i="1"/>
  <c r="AD660" i="1"/>
  <c r="AD2289" i="1"/>
  <c r="AD2343" i="1"/>
  <c r="AD385" i="1"/>
  <c r="AD804" i="1"/>
  <c r="AD137" i="1"/>
  <c r="AD504" i="1"/>
  <c r="AD815" i="1"/>
  <c r="AD1315" i="1"/>
  <c r="AD814" i="1"/>
  <c r="AD1292" i="1"/>
  <c r="AD707" i="1"/>
  <c r="AD411" i="1"/>
  <c r="AD2052" i="1"/>
  <c r="AD2024" i="1"/>
  <c r="AD1742" i="1"/>
  <c r="AD823" i="1"/>
  <c r="AD822" i="1"/>
  <c r="AD1316" i="1"/>
  <c r="AD1319" i="1"/>
  <c r="AD930" i="1"/>
  <c r="AD708" i="1"/>
  <c r="AD2231" i="1"/>
  <c r="AD2053" i="1"/>
  <c r="AD872" i="1"/>
  <c r="AD1320" i="1"/>
  <c r="AD1517" i="1"/>
  <c r="AD1617" i="1"/>
  <c r="AD1684" i="1"/>
  <c r="AD880" i="1"/>
  <c r="AD16" i="1"/>
  <c r="AD883" i="1"/>
  <c r="AD874" i="1"/>
  <c r="AD1518" i="1"/>
  <c r="AD2203" i="1"/>
  <c r="AD72" i="1"/>
  <c r="AD2255" i="1"/>
  <c r="AD1089" i="1"/>
  <c r="AD1321" i="1"/>
  <c r="AD949" i="1"/>
  <c r="AD562" i="1"/>
  <c r="AD1326" i="1"/>
  <c r="AD915" i="1"/>
  <c r="AD1743" i="1"/>
  <c r="AD886" i="1"/>
  <c r="AD952" i="1"/>
  <c r="AD283" i="1"/>
  <c r="AD953" i="1"/>
  <c r="AD1685" i="1"/>
  <c r="AD2013" i="1"/>
  <c r="AD965" i="1"/>
  <c r="AD1744" i="1"/>
  <c r="AD1686" i="1"/>
  <c r="AD964" i="1"/>
  <c r="AD789" i="1"/>
  <c r="AD1836" i="1"/>
  <c r="AD2081" i="1"/>
  <c r="AD275" i="1"/>
  <c r="AD962" i="1"/>
  <c r="AD2256" i="1"/>
  <c r="AD1329" i="1"/>
  <c r="AD1090" i="1"/>
  <c r="AD2257" i="1"/>
  <c r="AD1132" i="1"/>
  <c r="AD2025" i="1"/>
  <c r="AD526" i="1"/>
  <c r="AD505" i="1"/>
  <c r="AD563" i="1"/>
  <c r="AD1091" i="1"/>
  <c r="AD990" i="1"/>
  <c r="AD2082" i="1"/>
  <c r="AD1745" i="1"/>
  <c r="AD989" i="1"/>
  <c r="AD1165" i="1"/>
  <c r="AD1910" i="1"/>
  <c r="AD709" i="1"/>
  <c r="AD284" i="1"/>
  <c r="AD317" i="1"/>
  <c r="AD2258" i="1"/>
  <c r="AD1359" i="1"/>
  <c r="AD506" i="1"/>
  <c r="AD2014" i="1"/>
  <c r="AD2290" i="1"/>
  <c r="AD386" i="1"/>
  <c r="AD1867" i="1"/>
  <c r="AD2054" i="1"/>
  <c r="AD2232" i="1"/>
  <c r="AD2350" i="1"/>
  <c r="AD2233" i="1"/>
  <c r="AD2204" i="1"/>
  <c r="AD507" i="1"/>
  <c r="AD931" i="1"/>
  <c r="AD1364" i="1"/>
  <c r="AD138" i="1"/>
  <c r="AD139" i="1"/>
  <c r="AD2291" i="1"/>
  <c r="AD17" i="1"/>
  <c r="AD364" i="1"/>
  <c r="AD1039" i="1"/>
  <c r="AD1911" i="1"/>
  <c r="AD1044" i="1"/>
  <c r="AD2234" i="1"/>
  <c r="AD1519" i="1"/>
  <c r="AD343" i="1"/>
  <c r="AD1687" i="1"/>
  <c r="AD1618" i="1"/>
  <c r="AD387" i="1"/>
  <c r="AD412" i="1"/>
  <c r="AD1065" i="1"/>
  <c r="AD932" i="1"/>
  <c r="AD1424" i="1"/>
  <c r="AD1166" i="1"/>
  <c r="AD388" i="1"/>
  <c r="AD2351" i="1"/>
  <c r="AD710" i="1"/>
  <c r="AD554" i="1"/>
  <c r="AD285" i="1"/>
  <c r="AD1075" i="1"/>
  <c r="AD18" i="1"/>
  <c r="AD1133" i="1"/>
  <c r="AD1688" i="1"/>
  <c r="AD1078" i="1"/>
  <c r="AD933" i="1"/>
  <c r="AD318" i="1"/>
  <c r="AD1277" i="1"/>
  <c r="AD1278" i="1"/>
  <c r="AD916" i="1"/>
  <c r="AD286" i="1"/>
  <c r="AD1276" i="1"/>
  <c r="AD2205" i="1"/>
  <c r="AD140" i="1"/>
  <c r="AD2055" i="1"/>
  <c r="AD508" i="1"/>
  <c r="AD19" i="1"/>
  <c r="AD1092" i="1"/>
  <c r="AD527" i="1"/>
  <c r="AD1912" i="1"/>
  <c r="AD141" i="1"/>
  <c r="AD1868" i="1"/>
  <c r="AD1285" i="1"/>
  <c r="AD1290" i="1"/>
  <c r="AD1288" i="1"/>
  <c r="AD344" i="1"/>
  <c r="AD2352" i="1"/>
  <c r="AD1520" i="1"/>
  <c r="AD1560" i="1"/>
  <c r="AD389" i="1"/>
  <c r="AD711" i="1"/>
  <c r="AD365" i="1"/>
  <c r="AD1368" i="1"/>
  <c r="AD1313" i="1"/>
  <c r="AD1425" i="1"/>
  <c r="AD1312" i="1"/>
  <c r="AD2083" i="1"/>
  <c r="AD366" i="1"/>
  <c r="AD2015" i="1"/>
  <c r="AD1619" i="1"/>
  <c r="AD319" i="1"/>
  <c r="AD1340" i="1"/>
  <c r="AD1837" i="1"/>
  <c r="AD1323" i="1"/>
  <c r="AD390" i="1"/>
  <c r="AD555" i="1"/>
  <c r="AD1322" i="1"/>
  <c r="AD1521" i="1"/>
  <c r="AD2084" i="1"/>
  <c r="AD2056" i="1"/>
  <c r="AD1327" i="1"/>
  <c r="AD1355" i="1"/>
  <c r="AD142" i="1"/>
  <c r="AD1325" i="1"/>
  <c r="AD287" i="1"/>
  <c r="AD509" i="1"/>
  <c r="AD2016" i="1"/>
  <c r="AD1357" i="1"/>
  <c r="AD1746" i="1"/>
  <c r="AD1913" i="1"/>
  <c r="AD276" i="1"/>
  <c r="AD934" i="1"/>
  <c r="AD2353" i="1"/>
  <c r="AD1341" i="1"/>
  <c r="AD391" i="1"/>
  <c r="AD1365" i="1"/>
  <c r="AD1373" i="1"/>
  <c r="AD1372" i="1"/>
  <c r="AD528" i="1"/>
  <c r="AD935" i="1"/>
  <c r="AD20" i="1"/>
  <c r="AD1369" i="1"/>
  <c r="AD2344" i="1"/>
  <c r="AD2085" i="1"/>
  <c r="AD345" i="1"/>
  <c r="AD1914" i="1"/>
  <c r="AD2026" i="1"/>
  <c r="AD1426" i="1"/>
  <c r="AD1580" i="1"/>
  <c r="AD1578" i="1"/>
  <c r="AD1561" i="1"/>
  <c r="AD1689" i="1"/>
  <c r="AD917" i="1"/>
  <c r="AD1093" i="1"/>
  <c r="AD2292" i="1"/>
  <c r="AD2259" i="1"/>
  <c r="AD1582" i="1"/>
  <c r="AD2057" i="1"/>
  <c r="AD320" i="1"/>
  <c r="AD2293" i="1"/>
  <c r="AD1134" i="1"/>
  <c r="AD1838" i="1"/>
  <c r="AD1574" i="1"/>
  <c r="AD367" i="1"/>
  <c r="AD1573" i="1"/>
  <c r="AD1620" i="1"/>
  <c r="AD413" i="1"/>
  <c r="AD1659" i="1"/>
  <c r="AD1522" i="1"/>
  <c r="AD1668" i="1"/>
  <c r="AD2086" i="1"/>
  <c r="AD2058" i="1"/>
  <c r="AD1664" i="1"/>
  <c r="AD529" i="1"/>
  <c r="AD73" i="1"/>
  <c r="AD2027" i="1"/>
  <c r="AD1669" i="1"/>
  <c r="AD1667" i="1"/>
  <c r="AD2206" i="1"/>
  <c r="AD1869" i="1"/>
  <c r="AD1724" i="1"/>
  <c r="AD1723" i="1"/>
  <c r="AD321" i="1"/>
  <c r="AD21" i="1"/>
  <c r="AD1747" i="1"/>
  <c r="AD1725" i="1"/>
  <c r="AD1417" i="1"/>
  <c r="AD392" i="1"/>
  <c r="AD2354" i="1"/>
  <c r="AD288" i="1"/>
  <c r="AD1562" i="1"/>
  <c r="AD2087" i="1"/>
  <c r="AD1870" i="1"/>
  <c r="AD1915" i="1"/>
  <c r="AD414" i="1"/>
  <c r="AD1342" i="1"/>
  <c r="AD1094" i="1"/>
  <c r="AD1523" i="1"/>
  <c r="AD22" i="1"/>
  <c r="AD1690" i="1"/>
  <c r="AD1729" i="1"/>
  <c r="AD143" i="1"/>
  <c r="AD1575" i="1"/>
  <c r="AD1343" i="1"/>
  <c r="AD2088" i="1"/>
  <c r="AD289" i="1"/>
  <c r="AD415" i="1"/>
  <c r="AD1427" i="1"/>
  <c r="AD1563" i="1"/>
  <c r="AD144" i="1"/>
  <c r="AD2294" i="1"/>
  <c r="AD1576" i="1"/>
  <c r="AD1871" i="1"/>
  <c r="AD1916" i="1"/>
  <c r="AD530" i="1"/>
  <c r="AD2028" i="1"/>
  <c r="AD416" i="1"/>
  <c r="AD1781" i="1"/>
  <c r="AD1564" i="1"/>
  <c r="AD23" i="1"/>
  <c r="AD531" i="1"/>
  <c r="AD1782" i="1"/>
  <c r="AD145" i="1"/>
  <c r="AD1783" i="1"/>
  <c r="AD74" i="1"/>
  <c r="AD1524" i="1"/>
  <c r="AD1586" i="1"/>
  <c r="AD2355" i="1"/>
  <c r="AD346" i="1"/>
  <c r="AD2089" i="1"/>
  <c r="AD1787" i="1"/>
  <c r="AD1748" i="1"/>
  <c r="AD1790" i="1"/>
  <c r="AD1167" i="1"/>
  <c r="AD1917" i="1"/>
  <c r="AD1839" i="1"/>
  <c r="AD2059" i="1"/>
  <c r="AD2090" i="1"/>
  <c r="AD1621" i="1"/>
  <c r="AD918" i="1"/>
  <c r="AD1587" i="1"/>
  <c r="AD1428" i="1"/>
  <c r="AD393" i="1"/>
  <c r="AD322" i="1"/>
  <c r="AD24" i="1"/>
  <c r="AD1095" i="1"/>
  <c r="AD510" i="1"/>
  <c r="AD2060" i="1"/>
  <c r="AD1810" i="1"/>
  <c r="AD1872" i="1"/>
  <c r="AD712" i="1"/>
  <c r="AD1254" i="1"/>
  <c r="AD511" i="1"/>
  <c r="AD1918" i="1"/>
  <c r="AD1889" i="1"/>
  <c r="AD1890" i="1"/>
  <c r="AD2356" i="1"/>
  <c r="AD1589" i="1"/>
  <c r="AD1344" i="1"/>
  <c r="AD1749" i="1"/>
  <c r="AD1888" i="1"/>
  <c r="AD1691" i="1"/>
  <c r="AD1565" i="1"/>
  <c r="AD1591" i="1"/>
  <c r="AD1525" i="1"/>
  <c r="AD2357" i="1"/>
  <c r="AD1692" i="1"/>
  <c r="AD1750" i="1"/>
  <c r="AD1895" i="1"/>
  <c r="AD25" i="1"/>
  <c r="AD1429" i="1"/>
  <c r="AD1096" i="1"/>
  <c r="AD417" i="1"/>
  <c r="AD1255" i="1"/>
  <c r="AD368" i="1"/>
  <c r="AD2119" i="1"/>
  <c r="AD564" i="1"/>
  <c r="AD1135" i="1"/>
  <c r="AD2029" i="1"/>
  <c r="AD2061" i="1"/>
  <c r="AD347" i="1"/>
  <c r="AD1751" i="1"/>
  <c r="AD1899" i="1"/>
  <c r="AD2125" i="1"/>
  <c r="AD713" i="1"/>
  <c r="AD2129" i="1"/>
  <c r="AD1430" i="1"/>
  <c r="AD714" i="1"/>
  <c r="AD759" i="1"/>
  <c r="AD1097" i="1"/>
  <c r="AD2132" i="1"/>
  <c r="AD2235" i="1"/>
  <c r="AD556" i="1"/>
  <c r="AD2127" i="1"/>
  <c r="AD1693" i="1"/>
  <c r="AD1752" i="1"/>
  <c r="AD348" i="1"/>
  <c r="AD1919" i="1"/>
  <c r="AD2207" i="1"/>
  <c r="AD1592" i="1"/>
  <c r="AD2030" i="1"/>
  <c r="AD2144" i="1"/>
  <c r="AD418" i="1"/>
  <c r="AD146" i="1"/>
  <c r="AD2295" i="1"/>
  <c r="AD1622" i="1"/>
  <c r="AD2358" i="1"/>
  <c r="AD26" i="1"/>
  <c r="AD394" i="1"/>
  <c r="AD1431" i="1"/>
  <c r="AD2091" i="1"/>
  <c r="AD1526" i="1"/>
  <c r="AD2031" i="1"/>
  <c r="AD2359" i="1"/>
  <c r="AD27" i="1"/>
  <c r="AD1593" i="1"/>
  <c r="AD2219" i="1"/>
  <c r="AD395" i="1"/>
  <c r="AD1694" i="1"/>
  <c r="AD2226" i="1"/>
  <c r="AD75" i="1"/>
  <c r="AD1695" i="1"/>
  <c r="AD1873" i="1"/>
  <c r="AD936" i="1"/>
  <c r="AD41" i="1"/>
  <c r="AD2062" i="1"/>
  <c r="AD1168" i="1"/>
  <c r="AD2032" i="1"/>
  <c r="AD2260" i="1"/>
  <c r="AD147" i="1"/>
  <c r="AD2092" i="1"/>
  <c r="AD1098" i="1"/>
  <c r="AD419" i="1"/>
  <c r="AD86" i="1"/>
  <c r="AD2017" i="1"/>
  <c r="AD1623" i="1"/>
  <c r="AD2236" i="1"/>
  <c r="AD2296" i="1"/>
  <c r="AD28" i="1"/>
  <c r="AD84" i="1"/>
  <c r="AD1345" i="1"/>
  <c r="AD1920" i="1"/>
  <c r="AD420" i="1"/>
  <c r="AD2033" i="1"/>
  <c r="AD148" i="1"/>
  <c r="AD1346" i="1"/>
  <c r="AD2093" i="1"/>
  <c r="AD1874" i="1"/>
  <c r="AD715" i="1"/>
  <c r="AD1624" i="1"/>
  <c r="AD94" i="1"/>
  <c r="AD1671" i="1"/>
  <c r="AD1657" i="1"/>
  <c r="AD163" i="1"/>
  <c r="AD532" i="1"/>
  <c r="AD1256" i="1"/>
  <c r="AD2237" i="1"/>
  <c r="AD565" i="1"/>
  <c r="AD2063" i="1"/>
  <c r="AD421" i="1"/>
  <c r="AD1921" i="1"/>
  <c r="AD2297" i="1"/>
  <c r="AD1753" i="1"/>
  <c r="AD2094" i="1"/>
  <c r="AD162" i="1"/>
  <c r="AD422" i="1"/>
  <c r="AD1840" i="1"/>
  <c r="AD1754" i="1"/>
  <c r="AD1676" i="1"/>
  <c r="AD396" i="1"/>
  <c r="AD298" i="1"/>
  <c r="AD277" i="1"/>
  <c r="AD2034" i="1"/>
  <c r="AD323" i="1"/>
  <c r="AD2238" i="1"/>
  <c r="AD167" i="1"/>
  <c r="AD176" i="1"/>
  <c r="AD149" i="1"/>
  <c r="AD349" i="1"/>
  <c r="AD324" i="1"/>
  <c r="AD1347" i="1"/>
  <c r="AD1527" i="1"/>
  <c r="AD1625" i="1"/>
  <c r="AD1257" i="1"/>
  <c r="AD2298" i="1"/>
  <c r="AD369" i="1"/>
  <c r="AD1432" i="1"/>
  <c r="AD301" i="1"/>
  <c r="AD533" i="1"/>
  <c r="AD2035" i="1"/>
  <c r="AD1875" i="1"/>
  <c r="AD2299" i="1"/>
  <c r="AD2064" i="1"/>
  <c r="AD1841" i="1"/>
  <c r="AD350" i="1"/>
  <c r="AD397" i="1"/>
  <c r="AD1136" i="1"/>
  <c r="AD423" i="1"/>
  <c r="AD2209" i="1"/>
  <c r="AD1528" i="1"/>
  <c r="AD716" i="1"/>
  <c r="AD1677" i="1"/>
  <c r="AD1974" i="1"/>
  <c r="AD441" i="1"/>
  <c r="AD2300" i="1"/>
  <c r="AD717" i="1"/>
  <c r="AD1842" i="1"/>
  <c r="AD534" i="1"/>
  <c r="AD2065" i="1"/>
  <c r="AD370" i="1"/>
  <c r="AD1678" i="1"/>
  <c r="AD398" i="1"/>
  <c r="AD150" i="1"/>
  <c r="AD1876" i="1"/>
  <c r="AD2095" i="1"/>
  <c r="AD451" i="1"/>
  <c r="AD1789" i="1"/>
  <c r="AD399" i="1"/>
  <c r="AD718" i="1"/>
  <c r="AD371" i="1"/>
  <c r="AD1258" i="1"/>
  <c r="AD325" i="1"/>
  <c r="AD2360" i="1"/>
  <c r="AD29" i="1"/>
  <c r="AD458" i="1"/>
  <c r="AD2036" i="1"/>
  <c r="AD151" i="1"/>
  <c r="AD460" i="1"/>
  <c r="AD937" i="1"/>
  <c r="AD479" i="1"/>
  <c r="AD1922" i="1"/>
  <c r="AD1679" i="1"/>
  <c r="AD1696" i="1"/>
  <c r="AD2261" i="1"/>
  <c r="AD2018" i="1"/>
  <c r="AD1843" i="1"/>
  <c r="AD719" i="1"/>
  <c r="AD535" i="1"/>
  <c r="AD326" i="1"/>
  <c r="AD480" i="1"/>
  <c r="AD1099" i="1"/>
  <c r="AD1626" i="1"/>
  <c r="AD1697" i="1"/>
  <c r="AD400" i="1"/>
  <c r="AD2208" i="1"/>
  <c r="AD351" i="1"/>
  <c r="AD1732" i="1"/>
  <c r="AD2096" i="1"/>
  <c r="AD604" i="1"/>
  <c r="AD512" i="1"/>
  <c r="AD566" i="1"/>
  <c r="AD2239" i="1"/>
  <c r="AD605" i="1"/>
  <c r="AD152" i="1"/>
  <c r="AD2301" i="1"/>
  <c r="AD2262" i="1"/>
  <c r="AD2240" i="1"/>
  <c r="AD611" i="1"/>
  <c r="AD613" i="1"/>
  <c r="AD614" i="1"/>
  <c r="AD278" i="1"/>
  <c r="AD1698" i="1"/>
  <c r="AD567" i="1"/>
  <c r="AD2037" i="1"/>
  <c r="AD352" i="1"/>
  <c r="AD2263" i="1"/>
  <c r="AD622" i="1"/>
  <c r="AD1100" i="1"/>
  <c r="AD568" i="1"/>
  <c r="AD513" i="1"/>
  <c r="AD2361" i="1"/>
  <c r="AD720" i="1"/>
  <c r="AD1923" i="1"/>
  <c r="AD1755" i="1"/>
  <c r="AD624" i="1"/>
  <c r="AD536" i="1"/>
  <c r="AD2066" i="1"/>
  <c r="AD327" i="1"/>
  <c r="AD2097" i="1"/>
  <c r="AD279" i="1"/>
  <c r="AD1101" i="1"/>
  <c r="AD654" i="1"/>
  <c r="AD1627" i="1"/>
  <c r="AD1699" i="1"/>
  <c r="AD938" i="1"/>
  <c r="AD1756" i="1"/>
  <c r="AD2264" i="1"/>
  <c r="AD626" i="1"/>
  <c r="AD659" i="1"/>
  <c r="AD812" i="1"/>
  <c r="AD1433" i="1"/>
  <c r="AD919" i="1"/>
  <c r="AD2241" i="1"/>
  <c r="AD1700" i="1"/>
  <c r="AD290" i="1"/>
  <c r="AD939" i="1"/>
  <c r="AD2362" i="1"/>
  <c r="AD30" i="1"/>
  <c r="AD1736" i="1"/>
  <c r="AD372" i="1"/>
  <c r="AD569" i="1"/>
  <c r="AD1924" i="1"/>
  <c r="AD1737" i="1"/>
  <c r="AD1348" i="1"/>
  <c r="AD1877" i="1"/>
  <c r="AD570" i="1"/>
  <c r="AD31" i="1"/>
  <c r="AD1169" i="1"/>
  <c r="AD537" i="1"/>
  <c r="AD2363" i="1"/>
  <c r="AD1434" i="1"/>
  <c r="AD1925" i="1"/>
  <c r="AD373" i="1"/>
  <c r="AD2302" i="1"/>
  <c r="AD2364" i="1"/>
  <c r="AD401" i="1"/>
  <c r="AD2019" i="1"/>
  <c r="AD2067" i="1"/>
  <c r="AD328" i="1"/>
  <c r="AD940" i="1"/>
  <c r="AD424" i="1"/>
  <c r="AD2242" i="1"/>
  <c r="AD2098" i="1"/>
  <c r="AD954" i="1"/>
  <c r="AD2265" i="1"/>
  <c r="AD1878" i="1"/>
  <c r="AD538" i="1"/>
  <c r="AD887" i="1"/>
  <c r="AD2038" i="1"/>
  <c r="AD2068" i="1"/>
  <c r="AD353" i="1"/>
  <c r="AD1926" i="1"/>
  <c r="AD721" i="1"/>
  <c r="AD1767" i="1"/>
  <c r="AD1349" i="1"/>
  <c r="AD514" i="1"/>
  <c r="AD2069" i="1"/>
  <c r="AD76" i="1"/>
  <c r="AD2039" i="1"/>
  <c r="AD153" i="1"/>
  <c r="AD2303" i="1"/>
  <c r="AD958" i="1"/>
  <c r="AD1628" i="1"/>
  <c r="AD539" i="1"/>
  <c r="AD959" i="1"/>
  <c r="AD291" i="1"/>
  <c r="AD1768" i="1"/>
  <c r="AD1773" i="1"/>
  <c r="AD1350" i="1"/>
  <c r="AD987" i="1"/>
  <c r="AD1529" i="1"/>
  <c r="AD1566" i="1"/>
  <c r="AD984" i="1"/>
  <c r="AD985" i="1"/>
  <c r="AD941" i="1"/>
  <c r="AD1435" i="1"/>
  <c r="AD2266" i="1"/>
  <c r="AD1017" i="1"/>
  <c r="AD1701" i="1"/>
  <c r="AD1775" i="1"/>
  <c r="AD1019" i="1"/>
  <c r="AD425" i="1"/>
  <c r="AD1018" i="1"/>
  <c r="AD374" i="1"/>
  <c r="AD32" i="1"/>
  <c r="AD1629" i="1"/>
  <c r="AD154" i="1"/>
  <c r="AD571" i="1"/>
  <c r="AD1351" i="1"/>
  <c r="AD375" i="1"/>
  <c r="AD2304" i="1"/>
  <c r="AD1170" i="1"/>
  <c r="AD1630" i="1"/>
  <c r="AD2040" i="1"/>
  <c r="AD1037" i="1"/>
  <c r="AD2070" i="1"/>
  <c r="AD329" i="1"/>
  <c r="AD1776" i="1"/>
  <c r="AD1068" i="1"/>
  <c r="AD2099" i="1"/>
  <c r="AD1530" i="1"/>
  <c r="AD1064" i="1"/>
  <c r="AD354" i="1"/>
  <c r="AD292" i="1"/>
  <c r="AD1879" i="1"/>
  <c r="AD1844" i="1"/>
  <c r="AD77" i="1"/>
  <c r="AD1073" i="1"/>
  <c r="AD1074" i="1"/>
  <c r="AD572" i="1"/>
  <c r="AD1102" i="1"/>
  <c r="AD515" i="1"/>
  <c r="AD2305" i="1"/>
  <c r="AD330" i="1"/>
  <c r="AD1757" i="1"/>
  <c r="AD1085" i="1"/>
  <c r="AD1103" i="1"/>
  <c r="AD426" i="1"/>
  <c r="AD557" i="1"/>
  <c r="AD2365" i="1"/>
  <c r="AD1788" i="1"/>
  <c r="AD1758" i="1"/>
  <c r="AD1436" i="1"/>
  <c r="AD1080" i="1"/>
  <c r="AD1631" i="1"/>
  <c r="AD355" i="1"/>
  <c r="AD1281" i="1"/>
  <c r="AD942" i="1"/>
  <c r="AD2366" i="1"/>
  <c r="AD1282" i="1"/>
  <c r="AD2267" i="1"/>
  <c r="AD1927" i="1"/>
  <c r="AD2041" i="1"/>
  <c r="AD1795" i="1"/>
  <c r="AD2306" i="1"/>
  <c r="AD1352" i="1"/>
  <c r="AD573" i="1"/>
  <c r="AD427" i="1"/>
  <c r="AD1293" i="1"/>
  <c r="AD2100" i="1"/>
  <c r="AD1796" i="1"/>
  <c r="AD1289" i="1"/>
  <c r="AD1311" i="1"/>
  <c r="AD943" i="1"/>
  <c r="AD33" i="1"/>
  <c r="AD331" i="1"/>
  <c r="AD356" i="1"/>
  <c r="AD1219" i="1"/>
  <c r="AD1318" i="1"/>
  <c r="AD540" i="1"/>
  <c r="AD2307" i="1"/>
  <c r="AD1880" i="1"/>
  <c r="AD1799" i="1"/>
  <c r="AD2268" i="1"/>
  <c r="AD1317" i="1"/>
  <c r="AD1437" i="1"/>
  <c r="AD1702" i="1"/>
  <c r="AD1803" i="1"/>
  <c r="AD1328" i="1"/>
  <c r="AD1814" i="1"/>
  <c r="AD516" i="1"/>
  <c r="AD1887" i="1"/>
  <c r="AD2308" i="1"/>
  <c r="AD2042" i="1"/>
  <c r="AD428" i="1"/>
  <c r="AD34" i="1"/>
  <c r="AD1845" i="1"/>
  <c r="AD1567" i="1"/>
  <c r="AD1360" i="1"/>
  <c r="AD722" i="1"/>
  <c r="AD2309" i="1"/>
  <c r="AD1531" i="1"/>
  <c r="AD1361" i="1"/>
  <c r="AD1358" i="1"/>
  <c r="AD1362" i="1"/>
  <c r="AD155" i="1"/>
  <c r="AD429" i="1"/>
  <c r="AD1632" i="1"/>
  <c r="AD1363" i="1"/>
  <c r="AD1703" i="1"/>
  <c r="AD1366" i="1"/>
  <c r="AD332" i="1"/>
  <c r="AD2071" i="1"/>
  <c r="AD2269" i="1"/>
  <c r="AD920" i="1"/>
  <c r="AD1896" i="1"/>
  <c r="AD2043" i="1"/>
  <c r="AD1571" i="1"/>
  <c r="AD1759" i="1"/>
  <c r="AD1898" i="1"/>
  <c r="AD1902" i="1"/>
  <c r="AD1570" i="1"/>
  <c r="AD333" i="1"/>
  <c r="AD1579" i="1"/>
  <c r="AD293" i="1"/>
  <c r="AD1532" i="1"/>
  <c r="AD944" i="1"/>
  <c r="AD2367" i="1"/>
  <c r="AD1881" i="1"/>
  <c r="AD517" i="1"/>
  <c r="AD1585" i="1"/>
  <c r="AD1846" i="1"/>
  <c r="AD2072" i="1"/>
  <c r="AD1568" i="1"/>
  <c r="AD294" i="1"/>
  <c r="AD156" i="1"/>
  <c r="AD2368" i="1"/>
  <c r="AD35" i="1"/>
  <c r="AD1661" i="1"/>
  <c r="AD280" i="1"/>
  <c r="AD723" i="1"/>
  <c r="AD945" i="1"/>
  <c r="AD574" i="1"/>
  <c r="AD402" i="1"/>
  <c r="AD1928" i="1"/>
  <c r="AD1665" i="1"/>
  <c r="AD518" i="1"/>
  <c r="AD2270" i="1"/>
  <c r="AD157" i="1"/>
  <c r="AD1704" i="1"/>
  <c r="AD1673" i="1"/>
  <c r="AD519" i="1"/>
  <c r="AD376" i="1"/>
  <c r="AD1674" i="1"/>
  <c r="AD2073" i="1"/>
  <c r="AD1721" i="1"/>
  <c r="AD2044" i="1"/>
  <c r="AD1903" i="1"/>
  <c r="AD2128" i="1"/>
  <c r="AD724" i="1"/>
  <c r="AD1438" i="1"/>
  <c r="AD1533" i="1"/>
  <c r="AD295" i="1"/>
  <c r="AD558" i="1"/>
  <c r="AD403" i="1"/>
  <c r="AD1633" i="1"/>
  <c r="AD1728" i="1"/>
  <c r="AD377" i="1"/>
  <c r="AD1259" i="1"/>
  <c r="AD1634" i="1"/>
  <c r="AD1731" i="1"/>
  <c r="AD946" i="1"/>
  <c r="AD1733" i="1"/>
  <c r="AD1734" i="1"/>
  <c r="AD2020" i="1"/>
  <c r="AD1882" i="1"/>
  <c r="AD575" i="1"/>
  <c r="AD334" i="1"/>
  <c r="AD2137" i="1"/>
  <c r="AD1769" i="1"/>
  <c r="AD1771" i="1"/>
  <c r="AD1774" i="1"/>
  <c r="AD947" i="1"/>
  <c r="AD281" i="1"/>
  <c r="AD1778" i="1"/>
  <c r="AD1104" i="1"/>
  <c r="AD1760" i="1"/>
  <c r="AD404" i="1"/>
  <c r="AD296" i="1"/>
  <c r="AD357" i="1"/>
  <c r="AD725" i="1"/>
  <c r="AD2074" i="1"/>
  <c r="AD1883" i="1"/>
  <c r="AD1353" i="1"/>
  <c r="AD335" i="1"/>
  <c r="AD2243" i="1"/>
  <c r="AD1137" i="1"/>
  <c r="AD1705" i="1"/>
  <c r="AD541" i="1"/>
  <c r="AD2310" i="1"/>
  <c r="AD2141" i="1"/>
  <c r="AD378" i="1"/>
  <c r="AD1791" i="1"/>
  <c r="AD1792" i="1"/>
  <c r="AD297" i="1"/>
  <c r="AD1804" i="1"/>
  <c r="AD1800" i="1"/>
  <c r="AD1801" i="1"/>
  <c r="AD576" i="1"/>
  <c r="AD726" i="1"/>
  <c r="AD1569" i="1"/>
  <c r="AD1805" i="1"/>
  <c r="AD1706" i="1"/>
  <c r="AD2369" i="1"/>
  <c r="AD282" i="1"/>
  <c r="AD1761" i="1"/>
  <c r="AD1439" i="1"/>
  <c r="AD1807" i="1"/>
  <c r="AD1808" i="1"/>
  <c r="AD1440" i="1"/>
  <c r="AD1809" i="1"/>
  <c r="AD430" i="1"/>
  <c r="AD2244" i="1"/>
  <c r="AD379" i="1"/>
  <c r="AD2045" i="1"/>
  <c r="AD1220" i="1"/>
  <c r="AD358" i="1"/>
  <c r="AD1354" i="1"/>
  <c r="AD36" i="1"/>
  <c r="AD1811" i="1"/>
  <c r="AD2245" i="1"/>
  <c r="AD542" i="1"/>
  <c r="AD1105" i="1"/>
  <c r="AD1441" i="1"/>
  <c r="AD1106" i="1"/>
  <c r="AD1534" i="1"/>
  <c r="AD1884" i="1"/>
  <c r="AD2046" i="1"/>
  <c r="AD1815" i="1"/>
  <c r="AD37" i="1"/>
  <c r="AD543" i="1"/>
  <c r="AD577" i="1"/>
  <c r="AD78" i="1"/>
  <c r="AD405" i="1"/>
  <c r="AD1812" i="1"/>
  <c r="AD431" i="1"/>
  <c r="AD1894" i="1"/>
  <c r="AD2271" i="1"/>
  <c r="AD406" i="1"/>
  <c r="AD2211" i="1"/>
  <c r="AD2101" i="1"/>
  <c r="AD727" i="1"/>
  <c r="AD2370" i="1"/>
  <c r="AD107" i="1"/>
  <c r="AD158" i="1"/>
  <c r="AD2215" i="1"/>
  <c r="AD2120" i="1"/>
  <c r="AD1535" i="1"/>
  <c r="AD1442" i="1"/>
  <c r="AD2371" i="1"/>
  <c r="AD2133" i="1"/>
  <c r="AD380" i="1"/>
  <c r="AD790" i="1"/>
  <c r="AD2075" i="1"/>
  <c r="AD544" i="1"/>
  <c r="AD578" i="1"/>
  <c r="AD1536" i="1"/>
  <c r="AD2047" i="1"/>
  <c r="AD2102" i="1"/>
  <c r="AD2131" i="1"/>
  <c r="AD1499" i="1"/>
  <c r="AD1762" i="1"/>
  <c r="AD2139" i="1"/>
  <c r="AD1707" i="1"/>
  <c r="AD2021" i="1"/>
  <c r="AD2143" i="1"/>
  <c r="AD2223" i="1"/>
  <c r="AD2272" i="1"/>
  <c r="AD2136" i="1"/>
  <c r="AD2145" i="1"/>
  <c r="AD2142" i="1"/>
  <c r="AD1885" i="1"/>
  <c r="AD2138" i="1"/>
  <c r="AD2311" i="1"/>
  <c r="AD359" i="1"/>
  <c r="AD1763" i="1"/>
  <c r="AD921" i="1"/>
  <c r="AD432" i="1"/>
  <c r="AD1847" i="1"/>
  <c r="AD2216" i="1"/>
  <c r="AD2220" i="1"/>
  <c r="AD728" i="1"/>
  <c r="AD2225" i="1"/>
  <c r="AD1221" i="1"/>
  <c r="AD2273" i="1"/>
  <c r="AD2167" i="1"/>
  <c r="AD847" i="1"/>
  <c r="AD1640" i="1"/>
  <c r="AD679" i="1"/>
  <c r="AD1929" i="1"/>
  <c r="AD197" i="1"/>
  <c r="AD1817" i="1"/>
  <c r="AD1260" i="1"/>
  <c r="AD662" i="1"/>
  <c r="AD2274" i="1"/>
  <c r="AD2103" i="1"/>
  <c r="AD42" i="1"/>
  <c r="AD1848" i="1"/>
  <c r="AD1377" i="1"/>
  <c r="AD210" i="1"/>
  <c r="AD1500" i="1"/>
  <c r="AD2168" i="1"/>
  <c r="AD791" i="1"/>
  <c r="AD831" i="1"/>
  <c r="AD1261" i="1"/>
  <c r="AD2146" i="1"/>
  <c r="AD120" i="1"/>
  <c r="AD1294" i="1"/>
  <c r="AD43" i="1"/>
  <c r="AD108" i="1"/>
  <c r="AD1818" i="1"/>
  <c r="AD211" i="1"/>
  <c r="AD228" i="1"/>
  <c r="AD1975" i="1"/>
  <c r="AD2275" i="1"/>
  <c r="AD1930" i="1"/>
  <c r="AD2104" i="1"/>
  <c r="AD1849" i="1"/>
  <c r="AD1501" i="1"/>
  <c r="AD1976" i="1"/>
  <c r="AD661" i="1"/>
  <c r="AD680" i="1"/>
  <c r="AD2169" i="1"/>
  <c r="AD1819" i="1"/>
  <c r="AD121" i="1"/>
  <c r="AD44" i="1"/>
  <c r="AD2276" i="1"/>
  <c r="AD1295" i="1"/>
  <c r="AD1262" i="1"/>
  <c r="AD792" i="1"/>
  <c r="AD1850" i="1"/>
  <c r="AD198" i="1"/>
  <c r="AD1977" i="1"/>
  <c r="AD832" i="1"/>
  <c r="AD2170" i="1"/>
  <c r="AD2105" i="1"/>
  <c r="AD1641" i="1"/>
  <c r="AD109" i="1"/>
  <c r="AD2147" i="1"/>
  <c r="AD199" i="1"/>
  <c r="AD1938" i="1"/>
  <c r="AD1466" i="1"/>
  <c r="AD110" i="1"/>
  <c r="AD1708" i="1"/>
  <c r="AD681" i="1"/>
  <c r="AD45" i="1"/>
  <c r="AD212" i="1"/>
  <c r="AD1851" i="1"/>
  <c r="AD848" i="1"/>
  <c r="AD2106" i="1"/>
  <c r="AD111" i="1"/>
  <c r="AD213" i="1"/>
  <c r="AD1978" i="1"/>
  <c r="AD833" i="1"/>
  <c r="AD1263" i="1"/>
  <c r="AD663" i="1"/>
  <c r="AD2148" i="1"/>
  <c r="AD1046" i="1"/>
  <c r="AD664" i="1"/>
  <c r="AD1379" i="1"/>
  <c r="AD1820" i="1"/>
  <c r="AD2107" i="1"/>
  <c r="AD1642" i="1"/>
  <c r="AD1939" i="1"/>
  <c r="AD834" i="1"/>
  <c r="AD46" i="1"/>
  <c r="AD1047" i="1"/>
  <c r="AD122" i="1"/>
  <c r="AD1931" i="1"/>
  <c r="AD682" i="1"/>
  <c r="AD1467" i="1"/>
  <c r="AD1709" i="1"/>
  <c r="AD123" i="1"/>
  <c r="AD2149" i="1"/>
  <c r="AD1643" i="1"/>
  <c r="AD1979" i="1"/>
  <c r="AD1502" i="1"/>
  <c r="AD2171" i="1"/>
  <c r="AD1296" i="1"/>
  <c r="AD835" i="1"/>
  <c r="AD1932" i="1"/>
  <c r="AD1933" i="1"/>
  <c r="AD683" i="1"/>
  <c r="AD665" i="1"/>
  <c r="AD1821" i="1"/>
  <c r="AD849" i="1"/>
  <c r="AD1297" i="1"/>
  <c r="AD1852" i="1"/>
  <c r="AD1468" i="1"/>
  <c r="AD1048" i="1"/>
  <c r="AD1503" i="1"/>
  <c r="AD214" i="1"/>
  <c r="AD793" i="1"/>
  <c r="AD1469" i="1"/>
  <c r="AD850" i="1"/>
  <c r="AD2172" i="1"/>
  <c r="AD1264" i="1"/>
  <c r="AD200" i="1"/>
  <c r="AD2150" i="1"/>
  <c r="AD1644" i="1"/>
  <c r="AD666" i="1"/>
  <c r="AD1980" i="1"/>
  <c r="AD836" i="1"/>
  <c r="AD1470" i="1"/>
  <c r="AD215" i="1"/>
  <c r="AD2312" i="1"/>
  <c r="AD1265" i="1"/>
  <c r="AD837" i="1"/>
  <c r="AD124" i="1"/>
  <c r="AD201" i="1"/>
  <c r="AD1822" i="1"/>
  <c r="AD112" i="1"/>
  <c r="AD645" i="1"/>
  <c r="AD1981" i="1"/>
  <c r="AD684" i="1"/>
  <c r="AD685" i="1"/>
  <c r="AD1504" i="1"/>
  <c r="AD113" i="1"/>
  <c r="AD1934" i="1"/>
  <c r="AD2173" i="1"/>
  <c r="AD1471" i="1"/>
  <c r="AD694" i="1"/>
  <c r="AD2277" i="1"/>
  <c r="AD1823" i="1"/>
  <c r="AD794" i="1"/>
  <c r="AD125" i="1"/>
  <c r="AD1472" i="1"/>
  <c r="AD686" i="1"/>
  <c r="AD667" i="1"/>
  <c r="AD2174" i="1"/>
  <c r="AD114" i="1"/>
  <c r="AD2278" i="1"/>
  <c r="AD2108" i="1"/>
  <c r="AD1940" i="1"/>
  <c r="AD336" i="1"/>
  <c r="AD2151" i="1"/>
  <c r="AD687" i="1"/>
  <c r="AD2152" i="1"/>
  <c r="AD1941" i="1"/>
  <c r="AD838" i="1"/>
  <c r="AD851" i="1"/>
  <c r="AD1645" i="1"/>
  <c r="AD1824" i="1"/>
  <c r="AD668" i="1"/>
  <c r="AD1380" i="1"/>
  <c r="AD1710" i="1"/>
  <c r="AD1473" i="1"/>
  <c r="AD2109" i="1"/>
  <c r="AD1942" i="1"/>
  <c r="AD1266" i="1"/>
  <c r="AD1049" i="1"/>
  <c r="AD1943" i="1"/>
  <c r="AD1381" i="1"/>
  <c r="AD688" i="1"/>
  <c r="AD216" i="1"/>
  <c r="AD1298" i="1"/>
  <c r="AD1982" i="1"/>
  <c r="AD852" i="1"/>
  <c r="AD669" i="1"/>
  <c r="AD873" i="1"/>
  <c r="AD202" i="1"/>
  <c r="AD1050" i="1"/>
  <c r="AD1267" i="1"/>
  <c r="AD2175" i="1"/>
  <c r="AD126" i="1"/>
  <c r="AD839" i="1"/>
  <c r="AD1051" i="1"/>
  <c r="AD1505" i="1"/>
  <c r="AD2110" i="1"/>
  <c r="AD2153" i="1"/>
  <c r="AD217" i="1"/>
  <c r="AD115" i="1"/>
  <c r="AD1299" i="1"/>
  <c r="AD1711" i="1"/>
  <c r="AD1983" i="1"/>
  <c r="AD795" i="1"/>
  <c r="AD1052" i="1"/>
  <c r="AD1825" i="1"/>
  <c r="AD2154" i="1"/>
  <c r="AD695" i="1"/>
  <c r="AD1712" i="1"/>
  <c r="AD1222" i="1"/>
  <c r="AD840" i="1"/>
  <c r="AD1474" i="1"/>
  <c r="AD689" i="1"/>
  <c r="AD1935" i="1"/>
  <c r="AD1506" i="1"/>
  <c r="AD2155" i="1"/>
  <c r="AD1382" i="1"/>
  <c r="AD1475" i="1"/>
  <c r="AD2156" i="1"/>
  <c r="AD1646" i="1"/>
  <c r="AD841" i="1"/>
  <c r="AD853" i="1"/>
  <c r="AD1223" i="1"/>
  <c r="AD796" i="1"/>
  <c r="AD1053" i="1"/>
  <c r="AD1713" i="1"/>
  <c r="AD2279" i="1"/>
  <c r="AD1944" i="1"/>
  <c r="AD1054" i="1"/>
  <c r="AD690" i="1"/>
  <c r="AD1945" i="1"/>
  <c r="AD2111" i="1"/>
  <c r="AD1984" i="1"/>
  <c r="AD1268" i="1"/>
  <c r="AD2176" i="1"/>
  <c r="AD854" i="1"/>
  <c r="AD1300" i="1"/>
  <c r="AD1826" i="1"/>
  <c r="AD127" i="1"/>
  <c r="AD116" i="1"/>
  <c r="AD842" i="1"/>
  <c r="AD2280" i="1"/>
  <c r="AD1827" i="1"/>
  <c r="AD1383" i="1"/>
  <c r="AD2177" i="1"/>
  <c r="AD1647" i="1"/>
  <c r="AD1946" i="1"/>
  <c r="AD1055" i="1"/>
  <c r="AD1507" i="1"/>
  <c r="AD1828" i="1"/>
  <c r="AD862" i="1"/>
  <c r="AD2281" i="1"/>
  <c r="AD128" i="1"/>
  <c r="AD670" i="1"/>
  <c r="AD1224" i="1"/>
  <c r="AD1384" i="1"/>
  <c r="AD1225" i="1"/>
  <c r="AD2157" i="1"/>
  <c r="AD1648" i="1"/>
  <c r="AD218" i="1"/>
  <c r="AD219" i="1"/>
  <c r="AD1853" i="1"/>
  <c r="AD2161" i="1"/>
  <c r="AD994" i="1"/>
  <c r="AD1508" i="1"/>
  <c r="AD1301" i="1"/>
  <c r="AD696" i="1"/>
  <c r="AD1269" i="1"/>
  <c r="AD203" i="1"/>
  <c r="AD117" i="1"/>
  <c r="AD1635" i="1"/>
  <c r="AD1330" i="1"/>
  <c r="AD1476" i="1"/>
  <c r="AD1947" i="1"/>
  <c r="AD691" i="1"/>
  <c r="AD2" i="1"/>
  <c r="AD1829" i="1"/>
  <c r="AD671" i="1"/>
  <c r="AD2282" i="1"/>
  <c r="AD855" i="1"/>
  <c r="AD1226" i="1"/>
  <c r="AD220" i="1"/>
  <c r="AD797" i="1"/>
  <c r="AD2112" i="1"/>
  <c r="AD1056" i="1"/>
  <c r="AD2162" i="1"/>
  <c r="AD2158" i="1"/>
  <c r="AD1985" i="1"/>
  <c r="AD1714" i="1"/>
  <c r="AD2246" i="1"/>
  <c r="AD1649" i="1"/>
  <c r="AD843" i="1"/>
  <c r="AD2178" i="1"/>
  <c r="AD697" i="1"/>
  <c r="AD1477" i="1"/>
  <c r="AD1948" i="1"/>
  <c r="AD1986" i="1"/>
  <c r="AD1227" i="1"/>
  <c r="AD204" i="1"/>
  <c r="AD1830" i="1"/>
  <c r="AD1715" i="1"/>
  <c r="AD1302" i="1"/>
  <c r="AD129" i="1"/>
  <c r="AD1650" i="1"/>
  <c r="AD3" i="1"/>
  <c r="AD863" i="1"/>
  <c r="AD698" i="1"/>
  <c r="AD1385" i="1"/>
  <c r="AD1636" i="1"/>
  <c r="AD2159" i="1"/>
  <c r="AD4" i="1"/>
  <c r="AD672" i="1"/>
  <c r="AD1854" i="1"/>
  <c r="AD1228" i="1"/>
  <c r="AD1386" i="1"/>
  <c r="AD2113" i="1"/>
  <c r="AD864" i="1"/>
  <c r="AD798" i="1"/>
  <c r="AD1057" i="1"/>
  <c r="AD221" i="1"/>
  <c r="AD1831" i="1"/>
  <c r="AD1270" i="1"/>
  <c r="AD699" i="1"/>
  <c r="AD1387" i="1"/>
  <c r="AD995" i="1"/>
  <c r="AD2179" i="1"/>
  <c r="AD222" i="1"/>
  <c r="AD1637" i="1"/>
  <c r="AD2160" i="1"/>
  <c r="AD856" i="1"/>
  <c r="AD1229" i="1"/>
  <c r="AD996" i="1"/>
  <c r="AD844" i="1"/>
  <c r="AD1331" i="1"/>
  <c r="AD2114" i="1"/>
  <c r="AD673" i="1"/>
  <c r="AD2163" i="1"/>
  <c r="AD1332" i="1"/>
  <c r="AD130" i="1"/>
  <c r="AD1303" i="1"/>
  <c r="AD857" i="1"/>
  <c r="AD1651" i="1"/>
  <c r="AD1058" i="1"/>
  <c r="AD205" i="1"/>
  <c r="AD1855" i="1"/>
  <c r="AD2247" i="1"/>
  <c r="AD700" i="1"/>
  <c r="AD2283" i="1"/>
  <c r="AD2115" i="1"/>
  <c r="AD674" i="1"/>
  <c r="AD131" i="1"/>
  <c r="AD5" i="1"/>
  <c r="AD132" i="1"/>
  <c r="AD223" i="1"/>
  <c r="AD858" i="1"/>
  <c r="AD1987" i="1"/>
  <c r="AD1388" i="1"/>
  <c r="AD1333" i="1"/>
  <c r="AD1652" i="1"/>
  <c r="AD799" i="1"/>
  <c r="AD2284" i="1"/>
  <c r="AD859" i="1"/>
  <c r="AD1059" i="1"/>
  <c r="AD800" i="1"/>
  <c r="AD692" i="1"/>
  <c r="AD675" i="1"/>
  <c r="AD1271" i="1"/>
  <c r="AD224" i="1"/>
  <c r="AD1509" i="1"/>
  <c r="AD118" i="1"/>
  <c r="AD1638" i="1"/>
  <c r="AD1949" i="1"/>
  <c r="AD2116" i="1"/>
  <c r="AD133" i="1"/>
  <c r="AD1478" i="1"/>
  <c r="AD6" i="1"/>
  <c r="AD1060" i="1"/>
  <c r="AD1716" i="1"/>
  <c r="AD1653" i="1"/>
  <c r="AD997" i="1"/>
  <c r="AD2248" i="1"/>
  <c r="AD845" i="1"/>
  <c r="AD225" i="1"/>
  <c r="AD701" i="1"/>
  <c r="AD865" i="1"/>
  <c r="AD1479" i="1"/>
  <c r="AD206" i="1"/>
  <c r="AD1717" i="1"/>
  <c r="AD7" i="1"/>
  <c r="AD1988" i="1"/>
  <c r="AD866" i="1"/>
  <c r="AD1480" i="1"/>
  <c r="AD119" i="1"/>
  <c r="AD1856" i="1"/>
  <c r="AD1304" i="1"/>
  <c r="AD2285" i="1"/>
  <c r="AD2164" i="1"/>
  <c r="AD1718" i="1"/>
  <c r="AD1510" i="1"/>
  <c r="AD998" i="1"/>
  <c r="AD207" i="1"/>
  <c r="AD801" i="1"/>
  <c r="AD1654" i="1"/>
  <c r="AD1378" i="1"/>
  <c r="AD1857" i="1"/>
  <c r="AD1272" i="1"/>
  <c r="AD8" i="1"/>
  <c r="AD676" i="1"/>
  <c r="AD1950" i="1"/>
  <c r="AD702" i="1"/>
  <c r="AD1832" i="1"/>
  <c r="AD9" i="1"/>
  <c r="AD2180" i="1"/>
  <c r="AD226" i="1"/>
  <c r="AD1230" i="1"/>
  <c r="AD1655" i="1"/>
  <c r="AD208" i="1"/>
  <c r="AD1936" i="1"/>
  <c r="AD999" i="1"/>
  <c r="AD2165" i="1"/>
  <c r="AD1273" i="1"/>
  <c r="AD1833" i="1"/>
  <c r="AD846" i="1"/>
  <c r="AD1334" i="1"/>
  <c r="AD227" i="1"/>
  <c r="AD677" i="1"/>
  <c r="AD703" i="1"/>
  <c r="AD10" i="1"/>
  <c r="AD134" i="1"/>
  <c r="AD802" i="1"/>
  <c r="AD1000" i="1"/>
  <c r="AD1858" i="1"/>
  <c r="AD693" i="1"/>
  <c r="AD209" i="1"/>
  <c r="AD2117" i="1"/>
  <c r="AD803" i="1"/>
  <c r="AD1859" i="1"/>
  <c r="AD1639" i="1"/>
  <c r="AD1951" i="1"/>
  <c r="AD1274" i="1"/>
  <c r="AD1834" i="1"/>
  <c r="AD1719" i="1"/>
  <c r="AD1061" i="1"/>
  <c r="AD867" i="1"/>
  <c r="AD860" i="1"/>
  <c r="AD1937" i="1"/>
  <c r="AD678" i="1"/>
  <c r="AD1860" i="1"/>
  <c r="AD2166" i="1"/>
  <c r="AD868" i="1"/>
  <c r="AD1305" i="1"/>
  <c r="AD1989" i="1"/>
  <c r="AD1511" i="1"/>
  <c r="AD2181" i="1"/>
  <c r="AD135" i="1"/>
  <c r="AD2286" i="1"/>
  <c r="AD2249" i="1"/>
  <c r="AD2118" i="1"/>
  <c r="AD2182" i="1"/>
  <c r="AD1990" i="1"/>
  <c r="AD861" i="1"/>
  <c r="AD1306" i="1"/>
  <c r="AD1062" i="1"/>
  <c r="AD1656" i="1"/>
  <c r="AD1481" i="1"/>
  <c r="AD1835" i="1"/>
  <c r="AD869" i="1"/>
  <c r="AD1861" i="1"/>
  <c r="AA79" i="1"/>
  <c r="AA89" i="1"/>
  <c r="AA93" i="1"/>
  <c r="AA83" i="1"/>
  <c r="AA85" i="1"/>
  <c r="AA91" i="1"/>
  <c r="AA88" i="1"/>
  <c r="AA90" i="1"/>
  <c r="AA95" i="1"/>
  <c r="AA97" i="1"/>
  <c r="AA105" i="1"/>
  <c r="AA159" i="1"/>
  <c r="AA103" i="1"/>
  <c r="AA160" i="1"/>
  <c r="AA98" i="1"/>
  <c r="AA106" i="1"/>
  <c r="AA166" i="1"/>
  <c r="AA165" i="1"/>
  <c r="AA161" i="1"/>
  <c r="AA169" i="1"/>
  <c r="AA171" i="1"/>
  <c r="AA177" i="1"/>
  <c r="AA170" i="1"/>
  <c r="AA172" i="1"/>
  <c r="AA173" i="1"/>
  <c r="AA174" i="1"/>
  <c r="AA175" i="1"/>
  <c r="AA180" i="1"/>
  <c r="AA178" i="1"/>
  <c r="AA179" i="1"/>
  <c r="AA181" i="1"/>
  <c r="AA187" i="1"/>
  <c r="AA183" i="1"/>
  <c r="AA184" i="1"/>
  <c r="AA182" i="1"/>
  <c r="AA186" i="1"/>
  <c r="AA188" i="1"/>
  <c r="AA185" i="1"/>
  <c r="AA189" i="1"/>
  <c r="AA190" i="1"/>
  <c r="AA191" i="1"/>
  <c r="AA231" i="1"/>
  <c r="AA193" i="1"/>
  <c r="AA194" i="1"/>
  <c r="AA192" i="1"/>
  <c r="AA229" i="1"/>
  <c r="AA230" i="1"/>
  <c r="AA234" i="1"/>
  <c r="AA232" i="1"/>
  <c r="AA233" i="1"/>
  <c r="AA241" i="1"/>
  <c r="AA236" i="1"/>
  <c r="AA238" i="1"/>
  <c r="AA240" i="1"/>
  <c r="AA235" i="1"/>
  <c r="AA239" i="1"/>
  <c r="AA237" i="1"/>
  <c r="AA242" i="1"/>
  <c r="AA243" i="1"/>
  <c r="AA244" i="1"/>
  <c r="AA249" i="1"/>
  <c r="AA248" i="1"/>
  <c r="AA247" i="1"/>
  <c r="AA250" i="1"/>
  <c r="AA246" i="1"/>
  <c r="AA245" i="1"/>
  <c r="AA251" i="1"/>
  <c r="AA252" i="1"/>
  <c r="AA302" i="1"/>
  <c r="AA299" i="1"/>
  <c r="AA304" i="1"/>
  <c r="AA310" i="1"/>
  <c r="AA306" i="1"/>
  <c r="AA308" i="1"/>
  <c r="AA433" i="1"/>
  <c r="AA307" i="1"/>
  <c r="AA305" i="1"/>
  <c r="AA437" i="1"/>
  <c r="AA434" i="1"/>
  <c r="AA438" i="1"/>
  <c r="AA440" i="1"/>
  <c r="AA443" i="1"/>
  <c r="AA444" i="1"/>
  <c r="AA448" i="1"/>
  <c r="AA449" i="1"/>
  <c r="AA446" i="1"/>
  <c r="AA450" i="1"/>
  <c r="AA459" i="1"/>
  <c r="AA457" i="1"/>
  <c r="AA455" i="1"/>
  <c r="AA483" i="1"/>
  <c r="AA461" i="1"/>
  <c r="AA477" i="1"/>
  <c r="AA474" i="1"/>
  <c r="AA481" i="1"/>
  <c r="AA484" i="1"/>
  <c r="AA482" i="1"/>
  <c r="AA485" i="1"/>
  <c r="AA486" i="1"/>
  <c r="AA487" i="1"/>
  <c r="AA488" i="1"/>
  <c r="AA493" i="1"/>
  <c r="AA492" i="1"/>
  <c r="AA489" i="1"/>
  <c r="AA491" i="1"/>
  <c r="AA490" i="1"/>
  <c r="AA497" i="1"/>
  <c r="AA496" i="1"/>
  <c r="AA495" i="1"/>
  <c r="AA494" i="1"/>
  <c r="AA502" i="1"/>
  <c r="AA499" i="1"/>
  <c r="AA580" i="1"/>
  <c r="AA503" i="1"/>
  <c r="AA500" i="1"/>
  <c r="AA498" i="1"/>
  <c r="AA501" i="1"/>
  <c r="AA579" i="1"/>
  <c r="AA582" i="1"/>
  <c r="AA581" i="1"/>
  <c r="AA585" i="1"/>
  <c r="AA586" i="1"/>
  <c r="AA583" i="1"/>
  <c r="AA587" i="1"/>
  <c r="AA584" i="1"/>
  <c r="AA589" i="1"/>
  <c r="AA590" i="1"/>
  <c r="AA591" i="1"/>
  <c r="AA588" i="1"/>
  <c r="AA592" i="1"/>
  <c r="AA593" i="1"/>
  <c r="AA602" i="1"/>
  <c r="AA594" i="1"/>
  <c r="AA595" i="1"/>
  <c r="AA596" i="1"/>
  <c r="AA597" i="1"/>
  <c r="AA601" i="1"/>
  <c r="AA610" i="1"/>
  <c r="AA617" i="1"/>
  <c r="AA618" i="1"/>
  <c r="AA629" i="1"/>
  <c r="AA627" i="1"/>
  <c r="L627" i="1" s="1"/>
  <c r="AA628" i="1"/>
  <c r="AA630" i="1"/>
  <c r="AA632" i="1"/>
  <c r="AA631" i="1"/>
  <c r="AA633" i="1"/>
  <c r="AA634" i="1"/>
  <c r="AA635" i="1"/>
  <c r="AA636" i="1"/>
  <c r="AA637" i="1"/>
  <c r="AA640" i="1"/>
  <c r="AA639" i="1"/>
  <c r="AA641" i="1"/>
  <c r="AA638" i="1"/>
  <c r="AA649" i="1"/>
  <c r="AA653" i="1"/>
  <c r="AA646" i="1"/>
  <c r="AA657" i="1"/>
  <c r="AA811" i="1"/>
  <c r="AA816" i="1"/>
  <c r="AA818" i="1"/>
  <c r="AA813" i="1"/>
  <c r="AA826" i="1"/>
  <c r="AA819" i="1"/>
  <c r="AA827" i="1"/>
  <c r="AA878" i="1"/>
  <c r="AA830" i="1"/>
  <c r="AA879" i="1"/>
  <c r="AA885" i="1"/>
  <c r="AA966" i="1"/>
  <c r="AA881" i="1"/>
  <c r="AA970" i="1"/>
  <c r="AA968" i="1"/>
  <c r="AA882" i="1"/>
  <c r="AA971" i="1"/>
  <c r="AA974" i="1"/>
  <c r="AA972" i="1"/>
  <c r="AA973" i="1"/>
  <c r="AA975" i="1"/>
  <c r="AA978" i="1"/>
  <c r="AA977" i="1"/>
  <c r="AA981" i="1"/>
  <c r="AA1001" i="1"/>
  <c r="AA991" i="1"/>
  <c r="AA983" i="1"/>
  <c r="AA1003" i="1"/>
  <c r="AA1004" i="1"/>
  <c r="AA1005" i="1"/>
  <c r="AA1002" i="1"/>
  <c r="AA1006" i="1"/>
  <c r="AA1007" i="1"/>
  <c r="AA1020" i="1"/>
  <c r="AA1021" i="1"/>
  <c r="AA1022" i="1"/>
  <c r="AA1025" i="1"/>
  <c r="AA1024" i="1"/>
  <c r="AA1030" i="1"/>
  <c r="AA1023" i="1"/>
  <c r="AA1031" i="1"/>
  <c r="AA1033" i="1"/>
  <c r="AA1034" i="1"/>
  <c r="AA1036" i="1"/>
  <c r="AA1040" i="1"/>
  <c r="AA1043" i="1"/>
  <c r="AA1067" i="1"/>
  <c r="AA1070" i="1"/>
  <c r="AA1069" i="1"/>
  <c r="AA1066" i="1"/>
  <c r="AA1072" i="1"/>
  <c r="AA1076" i="1"/>
  <c r="AA1079" i="1"/>
  <c r="AA1081" i="1"/>
  <c r="AA1171" i="1"/>
  <c r="AA1172" i="1"/>
  <c r="AA1173" i="1"/>
  <c r="AA1174" i="1"/>
  <c r="AA1175" i="1"/>
  <c r="AA1177" i="1"/>
  <c r="AA1179" i="1"/>
  <c r="AA1176" i="1"/>
  <c r="L1176" i="1" s="1"/>
  <c r="AA1178" i="1"/>
  <c r="AA1180" i="1"/>
  <c r="AA1181" i="1"/>
  <c r="AA1185" i="1"/>
  <c r="AA1275" i="1"/>
  <c r="AA1184" i="1"/>
  <c r="AA1183" i="1"/>
  <c r="AA1182" i="1"/>
  <c r="AA1309" i="1"/>
  <c r="AA1280" i="1"/>
  <c r="AA1284" i="1"/>
  <c r="AA1287" i="1"/>
  <c r="AA1310" i="1"/>
  <c r="AA1444" i="1"/>
  <c r="AA1371" i="1"/>
  <c r="AA1446" i="1"/>
  <c r="AA1376" i="1"/>
  <c r="AA1374" i="1"/>
  <c r="AA1445" i="1"/>
  <c r="AA1443" i="1"/>
  <c r="AA1370" i="1"/>
  <c r="AA1448" i="1"/>
  <c r="AA1447" i="1"/>
  <c r="AA1451" i="1"/>
  <c r="AA1449" i="1"/>
  <c r="AA1450" i="1"/>
  <c r="AA1452" i="1"/>
  <c r="AA1453" i="1"/>
  <c r="AA1455" i="1"/>
  <c r="AA1458" i="1"/>
  <c r="AA1454" i="1"/>
  <c r="AA1456" i="1"/>
  <c r="AA1457" i="1"/>
  <c r="AA1459" i="1"/>
  <c r="AA1460" i="1"/>
  <c r="AA1461" i="1"/>
  <c r="AA1465" i="1"/>
  <c r="AA1482" i="1"/>
  <c r="AA1462" i="1"/>
  <c r="AA1572" i="1"/>
  <c r="AA1463" i="1"/>
  <c r="AA1483" i="1"/>
  <c r="AA1464" i="1"/>
  <c r="AA1581" i="1"/>
  <c r="AA1583" i="1"/>
  <c r="AA1588" i="1"/>
  <c r="AA1595" i="1"/>
  <c r="AA1594" i="1"/>
  <c r="AA1590" i="1"/>
  <c r="AA1596" i="1"/>
  <c r="AA1598" i="1"/>
  <c r="AA1599" i="1"/>
  <c r="AA1597" i="1"/>
  <c r="AA1601" i="1"/>
  <c r="AA1603" i="1"/>
  <c r="AA1658" i="1"/>
  <c r="AA1604" i="1"/>
  <c r="AA1602" i="1"/>
  <c r="AA1600" i="1"/>
  <c r="AA1660" i="1"/>
  <c r="AA1670" i="1"/>
  <c r="AA1663" i="1"/>
  <c r="AA1672" i="1"/>
  <c r="AA1675" i="1"/>
  <c r="AA1720" i="1"/>
  <c r="AA1727" i="1"/>
  <c r="AA1722" i="1"/>
  <c r="AA1779" i="1"/>
  <c r="L1779" i="1" s="1"/>
  <c r="AA1784" i="1"/>
  <c r="AA1766" i="1"/>
  <c r="AA1777" i="1"/>
  <c r="AA1738" i="1"/>
  <c r="AA1770" i="1"/>
  <c r="AA1730" i="1"/>
  <c r="AA1785" i="1"/>
  <c r="AA1786" i="1"/>
  <c r="AA1797" i="1"/>
  <c r="AA1798" i="1"/>
  <c r="AA1813" i="1"/>
  <c r="AA1892" i="1"/>
  <c r="AA1893" i="1"/>
  <c r="AA1897" i="1"/>
  <c r="AA1891" i="1"/>
  <c r="AA1900" i="1"/>
  <c r="AA1954" i="1"/>
  <c r="AA1955" i="1"/>
  <c r="AA1953" i="1"/>
  <c r="AA1952" i="1"/>
  <c r="AA1956" i="1"/>
  <c r="AA1959" i="1"/>
  <c r="AA1957" i="1"/>
  <c r="AA1958" i="1"/>
  <c r="AA1960" i="1"/>
  <c r="AA1961" i="1"/>
  <c r="AA1962" i="1"/>
  <c r="AA1963" i="1"/>
  <c r="AA1964" i="1"/>
  <c r="AA2123" i="1"/>
  <c r="AA2122" i="1"/>
  <c r="AA2134" i="1"/>
  <c r="AA2135" i="1"/>
  <c r="AA2212" i="1"/>
  <c r="AA2210" i="1"/>
  <c r="L2210" i="1" s="1"/>
  <c r="AA2213" i="1"/>
  <c r="AA2214" i="1"/>
  <c r="AA2224" i="1"/>
  <c r="AA2217" i="1"/>
  <c r="AA2218" i="1"/>
  <c r="AA2227" i="1"/>
  <c r="AA2228" i="1"/>
  <c r="AA760" i="1"/>
  <c r="AA729" i="1"/>
  <c r="AA47" i="1"/>
  <c r="AA1991" i="1"/>
  <c r="AA80" i="1"/>
  <c r="AA253" i="1"/>
  <c r="AA888" i="1"/>
  <c r="AA1537" i="1"/>
  <c r="AA1389" i="1"/>
  <c r="AA2313" i="1"/>
  <c r="AA1193" i="1"/>
  <c r="AA445" i="1"/>
  <c r="AA730" i="1"/>
  <c r="AA453" i="1"/>
  <c r="AA889" i="1"/>
  <c r="AA254" i="1"/>
  <c r="AA761" i="1"/>
  <c r="AA1390" i="1"/>
  <c r="AA1538" i="1"/>
  <c r="AA48" i="1"/>
  <c r="AA87" i="1"/>
  <c r="AA1138" i="1"/>
  <c r="AA2314" i="1"/>
  <c r="AA1194" i="1"/>
  <c r="AA1539" i="1"/>
  <c r="L1539" i="1" s="1"/>
  <c r="AA1195" i="1"/>
  <c r="AA454" i="1"/>
  <c r="AA96" i="1"/>
  <c r="AA2183" i="1"/>
  <c r="AA1139" i="1"/>
  <c r="AA255" i="1"/>
  <c r="AA49" i="1"/>
  <c r="AA762" i="1"/>
  <c r="AA1992" i="1"/>
  <c r="AA890" i="1"/>
  <c r="AA1391" i="1"/>
  <c r="AA101" i="1"/>
  <c r="AA891" i="1"/>
  <c r="AA164" i="1"/>
  <c r="AA1993" i="1"/>
  <c r="AA466" i="1"/>
  <c r="AA731" i="1"/>
  <c r="AA50" i="1"/>
  <c r="AA2315" i="1"/>
  <c r="AA465" i="1"/>
  <c r="AA763" i="1"/>
  <c r="AA1484" i="1"/>
  <c r="AA1540" i="1"/>
  <c r="AA732" i="1"/>
  <c r="AA2316" i="1"/>
  <c r="AA1392" i="1"/>
  <c r="AA1008" i="1"/>
  <c r="AA1231" i="1"/>
  <c r="AA168" i="1"/>
  <c r="AA51" i="1"/>
  <c r="AA1485" i="1"/>
  <c r="AA892" i="1"/>
  <c r="AA2184" i="1"/>
  <c r="AA764" i="1"/>
  <c r="AA469" i="1"/>
  <c r="AA893" i="1"/>
  <c r="AA1541" i="1"/>
  <c r="AA472" i="1"/>
  <c r="AA475" i="1"/>
  <c r="AA2317" i="1"/>
  <c r="AA1232" i="1"/>
  <c r="AA303" i="1"/>
  <c r="AA1994" i="1"/>
  <c r="AA1140" i="1"/>
  <c r="AA1196" i="1"/>
  <c r="AA256" i="1"/>
  <c r="AA765" i="1"/>
  <c r="AA436" i="1"/>
  <c r="AA2185" i="1"/>
  <c r="AA1197" i="1"/>
  <c r="AA435" i="1"/>
  <c r="AA2318" i="1"/>
  <c r="AA1186" i="1"/>
  <c r="AA733" i="1"/>
  <c r="AA1107" i="1"/>
  <c r="AA1486" i="1"/>
  <c r="AA257" i="1"/>
  <c r="AA1233" i="1"/>
  <c r="AA476" i="1"/>
  <c r="AA766" i="1"/>
  <c r="AA258" i="1"/>
  <c r="AA1141" i="1"/>
  <c r="AA1108" i="1"/>
  <c r="AA1995" i="1"/>
  <c r="AA442" i="1"/>
  <c r="AA447" i="1"/>
  <c r="AA734" i="1"/>
  <c r="AA1198" i="1"/>
  <c r="AA1009" i="1"/>
  <c r="AA52" i="1"/>
  <c r="AA1234" i="1"/>
  <c r="AA452" i="1"/>
  <c r="AA603" i="1"/>
  <c r="AA1605" i="1"/>
  <c r="AA1393" i="1"/>
  <c r="AA1199" i="1"/>
  <c r="AA1996" i="1"/>
  <c r="AA2319" i="1"/>
  <c r="AA1965" i="1"/>
  <c r="AA1109" i="1"/>
  <c r="AA735" i="1"/>
  <c r="AA2186" i="1"/>
  <c r="L2186" i="1" s="1"/>
  <c r="AA894" i="1"/>
  <c r="AA463" i="1"/>
  <c r="AA1110" i="1"/>
  <c r="AA1394" i="1"/>
  <c r="AA607" i="1"/>
  <c r="AA464" i="1"/>
  <c r="AA1487" i="1"/>
  <c r="AA468" i="1"/>
  <c r="AA608" i="1"/>
  <c r="AA1142" i="1"/>
  <c r="AA1997" i="1"/>
  <c r="AA767" i="1"/>
  <c r="AA259" i="1"/>
  <c r="AA2320" i="1"/>
  <c r="AA895" i="1"/>
  <c r="AA736" i="1"/>
  <c r="AA1200" i="1"/>
  <c r="AA1143" i="1"/>
  <c r="AA478" i="1"/>
  <c r="AA2187" i="1"/>
  <c r="AA471" i="1"/>
  <c r="AA53" i="1"/>
  <c r="AA1235" i="1"/>
  <c r="AA598" i="1"/>
  <c r="AA1111" i="1"/>
  <c r="AA1112" i="1"/>
  <c r="AA1542" i="1"/>
  <c r="AA1395" i="1"/>
  <c r="AA896" i="1"/>
  <c r="AA612" i="1"/>
  <c r="AA609" i="1"/>
  <c r="AA606" i="1"/>
  <c r="AA1187" i="1"/>
  <c r="AA1144" i="1"/>
  <c r="AA54" i="1"/>
  <c r="AA1201" i="1"/>
  <c r="AA616" i="1"/>
  <c r="AA1998" i="1"/>
  <c r="AA621" i="1"/>
  <c r="AA737" i="1"/>
  <c r="AA1396" i="1"/>
  <c r="AA768" i="1"/>
  <c r="AA2321" i="1"/>
  <c r="AA260" i="1"/>
  <c r="AA1236" i="1"/>
  <c r="AA625" i="1"/>
  <c r="AA642" i="1"/>
  <c r="AA1966" i="1"/>
  <c r="AA1113" i="1"/>
  <c r="AA1114" i="1"/>
  <c r="AA1543" i="1"/>
  <c r="AA655" i="1"/>
  <c r="AA2322" i="1"/>
  <c r="L2322" i="1" s="1"/>
  <c r="AA650" i="1"/>
  <c r="AA769" i="1"/>
  <c r="AA619" i="1"/>
  <c r="AA55" i="1"/>
  <c r="AA1010" i="1"/>
  <c r="AA1145" i="1"/>
  <c r="AA897" i="1"/>
  <c r="AA651" i="1"/>
  <c r="AA56" i="1"/>
  <c r="AA1488" i="1"/>
  <c r="AA2188" i="1"/>
  <c r="AA1999" i="1"/>
  <c r="AA806" i="1"/>
  <c r="AA738" i="1"/>
  <c r="AA1146" i="1"/>
  <c r="AA770" i="1"/>
  <c r="AA817" i="1"/>
  <c r="AA807" i="1"/>
  <c r="AA1397" i="1"/>
  <c r="AA1544" i="1"/>
  <c r="AA1967" i="1"/>
  <c r="AA57" i="1"/>
  <c r="AA2323" i="1"/>
  <c r="AA898" i="1"/>
  <c r="AA1237" i="1"/>
  <c r="AA1202" i="1"/>
  <c r="AA825" i="1"/>
  <c r="AA1011" i="1"/>
  <c r="AA656" i="1"/>
  <c r="AA739" i="1"/>
  <c r="AA261" i="1"/>
  <c r="AA771" i="1"/>
  <c r="AA2000" i="1"/>
  <c r="AA1545" i="1"/>
  <c r="AA829" i="1"/>
  <c r="AA740" i="1"/>
  <c r="AA1115" i="1"/>
  <c r="AA805" i="1"/>
  <c r="AA2324" i="1"/>
  <c r="AA1968" i="1"/>
  <c r="AA772" i="1"/>
  <c r="AA1398" i="1"/>
  <c r="AA2189" i="1"/>
  <c r="AA1147" i="1"/>
  <c r="AA1399" i="1"/>
  <c r="AA1489" i="1"/>
  <c r="AA808" i="1"/>
  <c r="AA1148" i="1"/>
  <c r="AA2325" i="1"/>
  <c r="AA884" i="1"/>
  <c r="AA1546" i="1"/>
  <c r="AA1238" i="1"/>
  <c r="AA262" i="1"/>
  <c r="AA875" i="1"/>
  <c r="AA1203" i="1"/>
  <c r="AA899" i="1"/>
  <c r="AA1012" i="1"/>
  <c r="AA1239" i="1"/>
  <c r="AA263" i="1"/>
  <c r="AA1116" i="1"/>
  <c r="AA58" i="1"/>
  <c r="AA741" i="1"/>
  <c r="AA957" i="1"/>
  <c r="AA1547" i="1"/>
  <c r="AA2190" i="1"/>
  <c r="AA955" i="1"/>
  <c r="AA773" i="1"/>
  <c r="AA956" i="1"/>
  <c r="AA900" i="1"/>
  <c r="AA961" i="1"/>
  <c r="AA1400" i="1"/>
  <c r="AA599" i="1"/>
  <c r="AA2191" i="1"/>
  <c r="AA1149" i="1"/>
  <c r="AA1548" i="1"/>
  <c r="AA809" i="1"/>
  <c r="AA2326" i="1"/>
  <c r="AA967" i="1"/>
  <c r="AA969" i="1"/>
  <c r="AA1117" i="1"/>
  <c r="AA2327" i="1"/>
  <c r="AA1204" i="1"/>
  <c r="AA1401" i="1"/>
  <c r="AA901" i="1"/>
  <c r="AA1606" i="1"/>
  <c r="AA979" i="1"/>
  <c r="AA810" i="1"/>
  <c r="AA59" i="1"/>
  <c r="AA264" i="1"/>
  <c r="AA2192" i="1"/>
  <c r="AA2001" i="1"/>
  <c r="AA982" i="1"/>
  <c r="AA1150" i="1"/>
  <c r="AA1118" i="1"/>
  <c r="AA1969" i="1"/>
  <c r="AA265" i="1"/>
  <c r="AA902" i="1"/>
  <c r="AA2193" i="1"/>
  <c r="AA1240" i="1"/>
  <c r="AA1205" i="1"/>
  <c r="AA1490" i="1"/>
  <c r="AA1402" i="1"/>
  <c r="AA922" i="1"/>
  <c r="AA2328" i="1"/>
  <c r="AA1027" i="1"/>
  <c r="AA1028" i="1"/>
  <c r="AA742" i="1"/>
  <c r="AA774" i="1"/>
  <c r="AA820" i="1"/>
  <c r="AA821" i="1"/>
  <c r="AA1119" i="1"/>
  <c r="AA1151" i="1"/>
  <c r="AA824" i="1"/>
  <c r="AA1206" i="1"/>
  <c r="AA775" i="1"/>
  <c r="AA2002" i="1"/>
  <c r="AA1041" i="1"/>
  <c r="AA828" i="1"/>
  <c r="AA60" i="1"/>
  <c r="AA903" i="1"/>
  <c r="AA1403" i="1"/>
  <c r="AA776" i="1"/>
  <c r="AA1970" i="1"/>
  <c r="AA1404" i="1"/>
  <c r="AA1207" i="1"/>
  <c r="AA2194" i="1"/>
  <c r="L2194" i="1" s="1"/>
  <c r="AA870" i="1"/>
  <c r="AA1120" i="1"/>
  <c r="AA1077" i="1"/>
  <c r="AA1405" i="1"/>
  <c r="AA1241" i="1"/>
  <c r="AA1083" i="1"/>
  <c r="AA2329" i="1"/>
  <c r="AA743" i="1"/>
  <c r="AA871" i="1"/>
  <c r="AA1607" i="1"/>
  <c r="AA1208" i="1"/>
  <c r="AA61" i="1"/>
  <c r="AA1971" i="1"/>
  <c r="AA1152" i="1"/>
  <c r="AA904" i="1"/>
  <c r="AA744" i="1"/>
  <c r="AA2195" i="1"/>
  <c r="AA2330" i="1"/>
  <c r="L2330" i="1" s="1"/>
  <c r="AA905" i="1"/>
  <c r="AA2331" i="1"/>
  <c r="AA1308" i="1"/>
  <c r="AA745" i="1"/>
  <c r="AA1406" i="1"/>
  <c r="AA266" i="1"/>
  <c r="AA1307" i="1"/>
  <c r="AA2003" i="1"/>
  <c r="AA777" i="1"/>
  <c r="AA1153" i="1"/>
  <c r="AA1121" i="1"/>
  <c r="AA643" i="1"/>
  <c r="AA1549" i="1"/>
  <c r="AA1314" i="1"/>
  <c r="AA62" i="1"/>
  <c r="AA1491" i="1"/>
  <c r="AA63" i="1"/>
  <c r="AA1209" i="1"/>
  <c r="AA906" i="1"/>
  <c r="AA195" i="1"/>
  <c r="AA1608" i="1"/>
  <c r="AA1242" i="1"/>
  <c r="AA877" i="1"/>
  <c r="AA1407" i="1"/>
  <c r="AA1154" i="1"/>
  <c r="AA876" i="1"/>
  <c r="AA1122" i="1"/>
  <c r="AA778" i="1"/>
  <c r="AA1324" i="1"/>
  <c r="AA746" i="1"/>
  <c r="AA1188" i="1"/>
  <c r="AA1550" i="1"/>
  <c r="AA1356" i="1"/>
  <c r="AA1408" i="1"/>
  <c r="AA1210" i="1"/>
  <c r="AA948" i="1"/>
  <c r="AA545" i="1"/>
  <c r="AA2332" i="1"/>
  <c r="AA196" i="1"/>
  <c r="AA1367" i="1"/>
  <c r="AA1409" i="1"/>
  <c r="AA64" i="1"/>
  <c r="AA1123" i="1"/>
  <c r="AA1155" i="1"/>
  <c r="AA950" i="1"/>
  <c r="AA1551" i="1"/>
  <c r="AA1189" i="1"/>
  <c r="AA1375" i="1"/>
  <c r="AA779" i="1"/>
  <c r="AA1243" i="1"/>
  <c r="AA951" i="1"/>
  <c r="AA1492" i="1"/>
  <c r="AA546" i="1"/>
  <c r="AA780" i="1"/>
  <c r="AA267" i="1"/>
  <c r="AA1577" i="1"/>
  <c r="AA2004" i="1"/>
  <c r="AA1244" i="1"/>
  <c r="AA2333" i="1"/>
  <c r="AA747" i="1"/>
  <c r="AA1211" i="1"/>
  <c r="AA1584" i="1"/>
  <c r="AA960" i="1"/>
  <c r="AA963" i="1"/>
  <c r="AA1552" i="1"/>
  <c r="AA1410" i="1"/>
  <c r="AA1662" i="1"/>
  <c r="AA1245" i="1"/>
  <c r="AA547" i="1"/>
  <c r="AA1156" i="1"/>
  <c r="AA980" i="1"/>
  <c r="AA907" i="1"/>
  <c r="AA976" i="1"/>
  <c r="AA2334" i="1"/>
  <c r="AA748" i="1"/>
  <c r="AA65" i="1"/>
  <c r="AA781" i="1"/>
  <c r="AA2005" i="1"/>
  <c r="AA1493" i="1"/>
  <c r="AA1666" i="1"/>
  <c r="AA1972" i="1"/>
  <c r="AA1124" i="1"/>
  <c r="AA1013" i="1"/>
  <c r="AA1553" i="1"/>
  <c r="AA908" i="1"/>
  <c r="AA1411" i="1"/>
  <c r="AA986" i="1"/>
  <c r="AA1125" i="1"/>
  <c r="AA988" i="1"/>
  <c r="AA749" i="1"/>
  <c r="AA1609" i="1"/>
  <c r="AA2335" i="1"/>
  <c r="AA1246" i="1"/>
  <c r="AA1212" i="1"/>
  <c r="AA268" i="1"/>
  <c r="AA1494" i="1"/>
  <c r="AA548" i="1"/>
  <c r="AA1726" i="1"/>
  <c r="AA782" i="1"/>
  <c r="AA66" i="1"/>
  <c r="AA549" i="1"/>
  <c r="AA1157" i="1"/>
  <c r="AA750" i="1"/>
  <c r="AA2196" i="1"/>
  <c r="AA1764" i="1"/>
  <c r="AA992" i="1"/>
  <c r="AA1126" i="1"/>
  <c r="AA1412" i="1"/>
  <c r="AA1495" i="1"/>
  <c r="AA269" i="1"/>
  <c r="AA1765" i="1"/>
  <c r="AA1735" i="1"/>
  <c r="AA1247" i="1"/>
  <c r="AA783" i="1"/>
  <c r="AA909" i="1"/>
  <c r="AA1554" i="1"/>
  <c r="AA2336" i="1"/>
  <c r="AA1014" i="1"/>
  <c r="AA1413" i="1"/>
  <c r="AA2337" i="1"/>
  <c r="AA1496" i="1"/>
  <c r="AA910" i="1"/>
  <c r="AA2006" i="1"/>
  <c r="AA1772" i="1"/>
  <c r="AA993" i="1"/>
  <c r="AA1127" i="1"/>
  <c r="AA1780" i="1"/>
  <c r="AA2197" i="1"/>
  <c r="AA784" i="1"/>
  <c r="AA1158" i="1"/>
  <c r="AA751" i="1"/>
  <c r="AA550" i="1"/>
  <c r="AA1793" i="1"/>
  <c r="AA1248" i="1"/>
  <c r="AA1190" i="1"/>
  <c r="AA1794" i="1"/>
  <c r="AA270" i="1"/>
  <c r="AA1016" i="1"/>
  <c r="AA2007" i="1"/>
  <c r="AA1026" i="1"/>
  <c r="AA1610" i="1"/>
  <c r="AA1555" i="1"/>
  <c r="AA551" i="1"/>
  <c r="AA2008" i="1"/>
  <c r="AA1249" i="1"/>
  <c r="AA1973" i="1"/>
  <c r="AA1806" i="1"/>
  <c r="AA1029" i="1"/>
  <c r="AA1802" i="1"/>
  <c r="AA1128" i="1"/>
  <c r="AA752" i="1"/>
  <c r="AA1129" i="1"/>
  <c r="AA1015" i="1"/>
  <c r="AA1213" i="1"/>
  <c r="AA2009" i="1"/>
  <c r="AA1159" i="1"/>
  <c r="AA1611" i="1"/>
  <c r="AA1816" i="1"/>
  <c r="AA1886" i="1"/>
  <c r="AA1250" i="1"/>
  <c r="AA911" i="1"/>
  <c r="AA753" i="1"/>
  <c r="AA785" i="1"/>
  <c r="AA67" i="1"/>
  <c r="AA2198" i="1"/>
  <c r="AA754" i="1"/>
  <c r="AA552" i="1"/>
  <c r="AA786" i="1"/>
  <c r="AA1032" i="1"/>
  <c r="AA2338" i="1"/>
  <c r="L2338" i="1" s="1"/>
  <c r="AA1214" i="1"/>
  <c r="AA787" i="1"/>
  <c r="AA1414" i="1"/>
  <c r="AA1901" i="1"/>
  <c r="AA271" i="1"/>
  <c r="AA1556" i="1"/>
  <c r="AA912" i="1"/>
  <c r="AA2121" i="1"/>
  <c r="AA1497" i="1"/>
  <c r="AA2339" i="1"/>
  <c r="AA68" i="1"/>
  <c r="AA1215" i="1"/>
  <c r="AA2124" i="1"/>
  <c r="AA1035" i="1"/>
  <c r="AA1557" i="1"/>
  <c r="AA2340" i="1"/>
  <c r="AA2010" i="1"/>
  <c r="AA2126" i="1"/>
  <c r="AA2199" i="1"/>
  <c r="AA913" i="1"/>
  <c r="AA1415" i="1"/>
  <c r="AA272" i="1"/>
  <c r="AA1130" i="1"/>
  <c r="AA1251" i="1"/>
  <c r="L1251" i="1" s="1"/>
  <c r="AA2130" i="1"/>
  <c r="AA644" i="1"/>
  <c r="AA553" i="1"/>
  <c r="AA2140" i="1"/>
  <c r="AA2341" i="1"/>
  <c r="AA69" i="1"/>
  <c r="AA1416" i="1"/>
  <c r="AA788" i="1"/>
  <c r="AA1160" i="1"/>
  <c r="AA1191" i="1"/>
  <c r="AA1216" i="1"/>
  <c r="AA755" i="1"/>
  <c r="AA600" i="1"/>
  <c r="AA1038" i="1"/>
  <c r="AA2222" i="1"/>
  <c r="AA1252" i="1"/>
  <c r="AA2221" i="1"/>
  <c r="AA2200" i="1"/>
  <c r="AA2342" i="1"/>
  <c r="AA1498" i="1"/>
  <c r="AA1558" i="1"/>
  <c r="AA273" i="1"/>
  <c r="AA756" i="1"/>
  <c r="AA2011" i="1"/>
  <c r="AA1131" i="1"/>
  <c r="AA1335" i="1"/>
  <c r="AA704" i="1"/>
  <c r="AA337" i="1"/>
  <c r="AA1904" i="1"/>
  <c r="AA312" i="1"/>
  <c r="AA2201" i="1"/>
  <c r="AA1042" i="1"/>
  <c r="AA82" i="1"/>
  <c r="AA11" i="1"/>
  <c r="AA81" i="1"/>
  <c r="AA381" i="1"/>
  <c r="AA2345" i="1"/>
  <c r="AA313" i="1"/>
  <c r="AA1680" i="1"/>
  <c r="AA2076" i="1"/>
  <c r="AA360" i="1"/>
  <c r="AA1086" i="1"/>
  <c r="AA923" i="1"/>
  <c r="AA559" i="1"/>
  <c r="AA2202" i="1"/>
  <c r="L2202" i="1" s="1"/>
  <c r="AA382" i="1"/>
  <c r="AA2346" i="1"/>
  <c r="AA1739" i="1"/>
  <c r="AA92" i="1"/>
  <c r="AA2048" i="1"/>
  <c r="AA407" i="1"/>
  <c r="AA560" i="1"/>
  <c r="AA1681" i="1"/>
  <c r="AA1905" i="1"/>
  <c r="AA383" i="1"/>
  <c r="AA757" i="1"/>
  <c r="AA99" i="1"/>
  <c r="AA520" i="1"/>
  <c r="AA2229" i="1"/>
  <c r="AA100" i="1"/>
  <c r="AA12" i="1"/>
  <c r="AA1418" i="1"/>
  <c r="AA1512" i="1"/>
  <c r="AA338" i="1"/>
  <c r="AA1045" i="1"/>
  <c r="AA104" i="1"/>
  <c r="AA361" i="1"/>
  <c r="AA102" i="1"/>
  <c r="AA2250" i="1"/>
  <c r="AA1161" i="1"/>
  <c r="AA1612" i="1"/>
  <c r="AA1087" i="1"/>
  <c r="AA924" i="1"/>
  <c r="AA2049" i="1"/>
  <c r="AA1336" i="1"/>
  <c r="AA2251" i="1"/>
  <c r="AA925" i="1"/>
  <c r="AA705" i="1"/>
  <c r="AA561" i="1"/>
  <c r="AA13" i="1"/>
  <c r="AA2347" i="1"/>
  <c r="AA2077" i="1"/>
  <c r="AA1862" i="1"/>
  <c r="AA1063" i="1"/>
  <c r="AA521" i="1"/>
  <c r="AA38" i="1"/>
  <c r="AA300" i="1"/>
  <c r="AA1863" i="1"/>
  <c r="AA1162" i="1"/>
  <c r="AA362" i="1"/>
  <c r="AA2078" i="1"/>
  <c r="AA70" i="1"/>
  <c r="AA309" i="1"/>
  <c r="AA1419" i="1"/>
  <c r="AA311" i="1"/>
  <c r="AA522" i="1"/>
  <c r="AA314" i="1"/>
  <c r="AA1071" i="1"/>
  <c r="AA1906" i="1"/>
  <c r="AA14" i="1"/>
  <c r="AA2252" i="1"/>
  <c r="AA1907" i="1"/>
  <c r="L1907" i="1" s="1"/>
  <c r="AA439" i="1"/>
  <c r="AA2253" i="1"/>
  <c r="AA926" i="1"/>
  <c r="AA1613" i="1"/>
  <c r="AA1740" i="1"/>
  <c r="AA2348" i="1"/>
  <c r="AA1513" i="1"/>
  <c r="AA1082" i="1"/>
  <c r="AA315" i="1"/>
  <c r="AA914" i="1"/>
  <c r="AA339" i="1"/>
  <c r="AA1682" i="1"/>
  <c r="AA1614" i="1"/>
  <c r="AA1217" i="1"/>
  <c r="AA408" i="1"/>
  <c r="AA1084" i="1"/>
  <c r="AA1615" i="1"/>
  <c r="AA39" i="1"/>
  <c r="AA71" i="1"/>
  <c r="AA2050" i="1"/>
  <c r="AA1420" i="1"/>
  <c r="AA456" i="1"/>
  <c r="AA2230" i="1"/>
  <c r="AA1864" i="1"/>
  <c r="AA927" i="1"/>
  <c r="AA2079" i="1"/>
  <c r="AA1163" i="1"/>
  <c r="AA2254" i="1"/>
  <c r="AA928" i="1"/>
  <c r="AA1279" i="1"/>
  <c r="AA409" i="1"/>
  <c r="AA1683" i="1"/>
  <c r="AA340" i="1"/>
  <c r="AA467" i="1"/>
  <c r="AA1514" i="1"/>
  <c r="AA462" i="1"/>
  <c r="AA1741" i="1"/>
  <c r="AA523" i="1"/>
  <c r="AA1908" i="1"/>
  <c r="AA1337" i="1"/>
  <c r="AA1283" i="1"/>
  <c r="L1283" i="1" s="1"/>
  <c r="AA1421" i="1"/>
  <c r="AA473" i="1"/>
  <c r="AA2287" i="1"/>
  <c r="AA136" i="1"/>
  <c r="AA1559" i="1"/>
  <c r="AA1515" i="1"/>
  <c r="AA274" i="1"/>
  <c r="AA341" i="1"/>
  <c r="AA470" i="1"/>
  <c r="AA2288" i="1"/>
  <c r="AA2349" i="1"/>
  <c r="AA40" i="1"/>
  <c r="AA706" i="1"/>
  <c r="AA1192" i="1"/>
  <c r="AA1338" i="1"/>
  <c r="AA524" i="1"/>
  <c r="AA384" i="1"/>
  <c r="AA1253" i="1"/>
  <c r="AA1088" i="1"/>
  <c r="AA615" i="1"/>
  <c r="AA1422" i="1"/>
  <c r="AA1286" i="1"/>
  <c r="AA758" i="1"/>
  <c r="AA929" i="1"/>
  <c r="AA15" i="1"/>
  <c r="AA410" i="1"/>
  <c r="AA2051" i="1"/>
  <c r="AA1865" i="1"/>
  <c r="AA316" i="1"/>
  <c r="AA363" i="1"/>
  <c r="AA2022" i="1"/>
  <c r="AA2080" i="1"/>
  <c r="AA1616" i="1"/>
  <c r="AA1291" i="1"/>
  <c r="AA1218" i="1"/>
  <c r="AA1164" i="1"/>
  <c r="AA623" i="1"/>
  <c r="AA620" i="1"/>
  <c r="AA648" i="1"/>
  <c r="AA652" i="1"/>
  <c r="AA342" i="1"/>
  <c r="AA1909" i="1"/>
  <c r="AA1516" i="1"/>
  <c r="AA1866" i="1"/>
  <c r="AA525" i="1"/>
  <c r="AA1423" i="1"/>
  <c r="AA1339" i="1"/>
  <c r="AA2023" i="1"/>
  <c r="AA647" i="1"/>
  <c r="AA2012" i="1"/>
  <c r="AA658" i="1"/>
  <c r="AA660" i="1"/>
  <c r="AA2289" i="1"/>
  <c r="AA2343" i="1"/>
  <c r="AA385" i="1"/>
  <c r="AA804" i="1"/>
  <c r="AA137" i="1"/>
  <c r="AA504" i="1"/>
  <c r="AA815" i="1"/>
  <c r="AA1315" i="1"/>
  <c r="L1315" i="1" s="1"/>
  <c r="AA814" i="1"/>
  <c r="AA1292" i="1"/>
  <c r="AA707" i="1"/>
  <c r="AA411" i="1"/>
  <c r="AA2052" i="1"/>
  <c r="AA2024" i="1"/>
  <c r="AA1742" i="1"/>
  <c r="AA823" i="1"/>
  <c r="AA822" i="1"/>
  <c r="AA1316" i="1"/>
  <c r="AA1319" i="1"/>
  <c r="AA930" i="1"/>
  <c r="AA708" i="1"/>
  <c r="AA2231" i="1"/>
  <c r="AA2053" i="1"/>
  <c r="L2053" i="1" s="1"/>
  <c r="AA872" i="1"/>
  <c r="AA1320" i="1"/>
  <c r="AA1517" i="1"/>
  <c r="AA1617" i="1"/>
  <c r="AA1684" i="1"/>
  <c r="AA880" i="1"/>
  <c r="AA16" i="1"/>
  <c r="AA883" i="1"/>
  <c r="L883" i="1" s="1"/>
  <c r="AA874" i="1"/>
  <c r="AA1518" i="1"/>
  <c r="AA2203" i="1"/>
  <c r="AA72" i="1"/>
  <c r="AA2255" i="1"/>
  <c r="AA1089" i="1"/>
  <c r="AA1321" i="1"/>
  <c r="AA949" i="1"/>
  <c r="AA562" i="1"/>
  <c r="AA1326" i="1"/>
  <c r="AA915" i="1"/>
  <c r="AA1743" i="1"/>
  <c r="AA886" i="1"/>
  <c r="AA952" i="1"/>
  <c r="AA283" i="1"/>
  <c r="AA953" i="1"/>
  <c r="AA1685" i="1"/>
  <c r="AA2013" i="1"/>
  <c r="AA965" i="1"/>
  <c r="AA1744" i="1"/>
  <c r="AA1686" i="1"/>
  <c r="AA964" i="1"/>
  <c r="AA789" i="1"/>
  <c r="AA1836" i="1"/>
  <c r="AA2081" i="1"/>
  <c r="AA275" i="1"/>
  <c r="AA962" i="1"/>
  <c r="AA2256" i="1"/>
  <c r="AA1329" i="1"/>
  <c r="AA1090" i="1"/>
  <c r="AA2257" i="1"/>
  <c r="AA1132" i="1"/>
  <c r="AA2025" i="1"/>
  <c r="AA526" i="1"/>
  <c r="AA505" i="1"/>
  <c r="AA563" i="1"/>
  <c r="AA1091" i="1"/>
  <c r="AA990" i="1"/>
  <c r="AA2082" i="1"/>
  <c r="AA1745" i="1"/>
  <c r="AA989" i="1"/>
  <c r="AA1165" i="1"/>
  <c r="AA1910" i="1"/>
  <c r="AA709" i="1"/>
  <c r="AA284" i="1"/>
  <c r="AA317" i="1"/>
  <c r="AA2258" i="1"/>
  <c r="L2258" i="1" s="1"/>
  <c r="AA1359" i="1"/>
  <c r="AA506" i="1"/>
  <c r="AA2014" i="1"/>
  <c r="AA2290" i="1"/>
  <c r="AA386" i="1"/>
  <c r="AA1867" i="1"/>
  <c r="AA2054" i="1"/>
  <c r="AA2232" i="1"/>
  <c r="AA2350" i="1"/>
  <c r="AA2233" i="1"/>
  <c r="AA2204" i="1"/>
  <c r="AA507" i="1"/>
  <c r="AA931" i="1"/>
  <c r="AA1364" i="1"/>
  <c r="AA138" i="1"/>
  <c r="AA139" i="1"/>
  <c r="AA2291" i="1"/>
  <c r="AA17" i="1"/>
  <c r="AA364" i="1"/>
  <c r="AA1039" i="1"/>
  <c r="AA1911" i="1"/>
  <c r="AA1044" i="1"/>
  <c r="AA2234" i="1"/>
  <c r="AA1519" i="1"/>
  <c r="AA343" i="1"/>
  <c r="AA1687" i="1"/>
  <c r="AA1618" i="1"/>
  <c r="AA387" i="1"/>
  <c r="AA412" i="1"/>
  <c r="AA1065" i="1"/>
  <c r="AA932" i="1"/>
  <c r="AA1424" i="1"/>
  <c r="AA1166" i="1"/>
  <c r="AA388" i="1"/>
  <c r="AA2351" i="1"/>
  <c r="AA710" i="1"/>
  <c r="AA554" i="1"/>
  <c r="AA285" i="1"/>
  <c r="AA1075" i="1"/>
  <c r="AA18" i="1"/>
  <c r="AA1133" i="1"/>
  <c r="AA1688" i="1"/>
  <c r="AA1078" i="1"/>
  <c r="AA933" i="1"/>
  <c r="AA318" i="1"/>
  <c r="AA1277" i="1"/>
  <c r="AA1278" i="1"/>
  <c r="AA916" i="1"/>
  <c r="AA286" i="1"/>
  <c r="AA1276" i="1"/>
  <c r="AA2205" i="1"/>
  <c r="AA140" i="1"/>
  <c r="AA2055" i="1"/>
  <c r="AA508" i="1"/>
  <c r="AA19" i="1"/>
  <c r="AA1092" i="1"/>
  <c r="AA527" i="1"/>
  <c r="AA1912" i="1"/>
  <c r="AA141" i="1"/>
  <c r="AA1868" i="1"/>
  <c r="AA1285" i="1"/>
  <c r="AA1290" i="1"/>
  <c r="AA1288" i="1"/>
  <c r="AA344" i="1"/>
  <c r="AA2352" i="1"/>
  <c r="AA1520" i="1"/>
  <c r="AA1560" i="1"/>
  <c r="AA389" i="1"/>
  <c r="AA711" i="1"/>
  <c r="AA365" i="1"/>
  <c r="AA1368" i="1"/>
  <c r="AA1313" i="1"/>
  <c r="AA1425" i="1"/>
  <c r="AA1312" i="1"/>
  <c r="AA2083" i="1"/>
  <c r="AA366" i="1"/>
  <c r="AA2015" i="1"/>
  <c r="AA1619" i="1"/>
  <c r="AA319" i="1"/>
  <c r="AA1340" i="1"/>
  <c r="AA1837" i="1"/>
  <c r="AA1323" i="1"/>
  <c r="AA390" i="1"/>
  <c r="AA555" i="1"/>
  <c r="AA1322" i="1"/>
  <c r="AA1521" i="1"/>
  <c r="AA2084" i="1"/>
  <c r="AA2056" i="1"/>
  <c r="AA1327" i="1"/>
  <c r="AA1355" i="1"/>
  <c r="AA142" i="1"/>
  <c r="AA1325" i="1"/>
  <c r="AA287" i="1"/>
  <c r="AA509" i="1"/>
  <c r="AA2016" i="1"/>
  <c r="AA1357" i="1"/>
  <c r="AA1746" i="1"/>
  <c r="AA1913" i="1"/>
  <c r="AA276" i="1"/>
  <c r="AA934" i="1"/>
  <c r="AA2353" i="1"/>
  <c r="AA1341" i="1"/>
  <c r="AA391" i="1"/>
  <c r="AA1365" i="1"/>
  <c r="AA1373" i="1"/>
  <c r="AA1372" i="1"/>
  <c r="AA528" i="1"/>
  <c r="AA935" i="1"/>
  <c r="AA20" i="1"/>
  <c r="AA1369" i="1"/>
  <c r="AA2344" i="1"/>
  <c r="AA2085" i="1"/>
  <c r="AA345" i="1"/>
  <c r="AA1914" i="1"/>
  <c r="AA2026" i="1"/>
  <c r="AA1426" i="1"/>
  <c r="AA1580" i="1"/>
  <c r="AA1578" i="1"/>
  <c r="AA1561" i="1"/>
  <c r="AA1689" i="1"/>
  <c r="AA917" i="1"/>
  <c r="AA1093" i="1"/>
  <c r="AA2292" i="1"/>
  <c r="AA2259" i="1"/>
  <c r="AA1582" i="1"/>
  <c r="AA2057" i="1"/>
  <c r="AA320" i="1"/>
  <c r="AA2293" i="1"/>
  <c r="AA1134" i="1"/>
  <c r="AA1838" i="1"/>
  <c r="AA1574" i="1"/>
  <c r="AA367" i="1"/>
  <c r="AA1573" i="1"/>
  <c r="AA1620" i="1"/>
  <c r="AA413" i="1"/>
  <c r="AA1659" i="1"/>
  <c r="AA1522" i="1"/>
  <c r="AA1668" i="1"/>
  <c r="AA2086" i="1"/>
  <c r="AA2058" i="1"/>
  <c r="AA1664" i="1"/>
  <c r="AA529" i="1"/>
  <c r="AA73" i="1"/>
  <c r="AA2027" i="1"/>
  <c r="AA1669" i="1"/>
  <c r="AA1667" i="1"/>
  <c r="AA2206" i="1"/>
  <c r="AA1869" i="1"/>
  <c r="AA1724" i="1"/>
  <c r="AA1723" i="1"/>
  <c r="AA321" i="1"/>
  <c r="AA21" i="1"/>
  <c r="AA1747" i="1"/>
  <c r="AA1725" i="1"/>
  <c r="AA1417" i="1"/>
  <c r="AA392" i="1"/>
  <c r="AA2354" i="1"/>
  <c r="L2354" i="1" s="1"/>
  <c r="AA288" i="1"/>
  <c r="AA1562" i="1"/>
  <c r="AA2087" i="1"/>
  <c r="AA1870" i="1"/>
  <c r="AA1915" i="1"/>
  <c r="AA414" i="1"/>
  <c r="AA1342" i="1"/>
  <c r="AA1094" i="1"/>
  <c r="AA1523" i="1"/>
  <c r="AA22" i="1"/>
  <c r="AA1690" i="1"/>
  <c r="AA1729" i="1"/>
  <c r="AA143" i="1"/>
  <c r="AA1575" i="1"/>
  <c r="AA1343" i="1"/>
  <c r="AA2088" i="1"/>
  <c r="AA289" i="1"/>
  <c r="AA415" i="1"/>
  <c r="AA1427" i="1"/>
  <c r="AA1563" i="1"/>
  <c r="AA144" i="1"/>
  <c r="AA2294" i="1"/>
  <c r="AA1576" i="1"/>
  <c r="AA1871" i="1"/>
  <c r="AA1916" i="1"/>
  <c r="AA530" i="1"/>
  <c r="AA2028" i="1"/>
  <c r="AA416" i="1"/>
  <c r="AA1781" i="1"/>
  <c r="AA1564" i="1"/>
  <c r="AA23" i="1"/>
  <c r="AA531" i="1"/>
  <c r="AA1782" i="1"/>
  <c r="AA145" i="1"/>
  <c r="AA1783" i="1"/>
  <c r="AA74" i="1"/>
  <c r="AA1524" i="1"/>
  <c r="AA1586" i="1"/>
  <c r="AA2355" i="1"/>
  <c r="AA346" i="1"/>
  <c r="AA2089" i="1"/>
  <c r="AA1787" i="1"/>
  <c r="AA1748" i="1"/>
  <c r="AA1790" i="1"/>
  <c r="AA1167" i="1"/>
  <c r="AA1917" i="1"/>
  <c r="AA1839" i="1"/>
  <c r="AA2059" i="1"/>
  <c r="AA2090" i="1"/>
  <c r="AA1621" i="1"/>
  <c r="AA918" i="1"/>
  <c r="AA1587" i="1"/>
  <c r="AA1428" i="1"/>
  <c r="AA393" i="1"/>
  <c r="AA322" i="1"/>
  <c r="AA24" i="1"/>
  <c r="AA1095" i="1"/>
  <c r="AA510" i="1"/>
  <c r="AA2060" i="1"/>
  <c r="AA1810" i="1"/>
  <c r="AA1872" i="1"/>
  <c r="AA712" i="1"/>
  <c r="AA1254" i="1"/>
  <c r="AA511" i="1"/>
  <c r="AA1918" i="1"/>
  <c r="AA1889" i="1"/>
  <c r="AA1890" i="1"/>
  <c r="AA2356" i="1"/>
  <c r="AA1589" i="1"/>
  <c r="AA1344" i="1"/>
  <c r="AA1749" i="1"/>
  <c r="AA1888" i="1"/>
  <c r="AA1691" i="1"/>
  <c r="AA1565" i="1"/>
  <c r="AA1591" i="1"/>
  <c r="AA1525" i="1"/>
  <c r="AA2357" i="1"/>
  <c r="AA1692" i="1"/>
  <c r="AA1750" i="1"/>
  <c r="AA1895" i="1"/>
  <c r="AA25" i="1"/>
  <c r="AA1429" i="1"/>
  <c r="AA1096" i="1"/>
  <c r="AA417" i="1"/>
  <c r="AA1255" i="1"/>
  <c r="AA368" i="1"/>
  <c r="AA2119" i="1"/>
  <c r="AA564" i="1"/>
  <c r="AA1135" i="1"/>
  <c r="AA2029" i="1"/>
  <c r="AA2061" i="1"/>
  <c r="AA347" i="1"/>
  <c r="AA1751" i="1"/>
  <c r="AA1899" i="1"/>
  <c r="AA2125" i="1"/>
  <c r="AA713" i="1"/>
  <c r="AA2129" i="1"/>
  <c r="AA1430" i="1"/>
  <c r="AA714" i="1"/>
  <c r="AA759" i="1"/>
  <c r="AA1097" i="1"/>
  <c r="AA2132" i="1"/>
  <c r="AA2235" i="1"/>
  <c r="AA556" i="1"/>
  <c r="AA2127" i="1"/>
  <c r="AA1693" i="1"/>
  <c r="AA1752" i="1"/>
  <c r="AA348" i="1"/>
  <c r="AA1919" i="1"/>
  <c r="AA2207" i="1"/>
  <c r="AA1592" i="1"/>
  <c r="AA2030" i="1"/>
  <c r="AA2144" i="1"/>
  <c r="AA418" i="1"/>
  <c r="AA146" i="1"/>
  <c r="AA2295" i="1"/>
  <c r="AA1622" i="1"/>
  <c r="AA2358" i="1"/>
  <c r="AA26" i="1"/>
  <c r="AA394" i="1"/>
  <c r="AA1431" i="1"/>
  <c r="AA2091" i="1"/>
  <c r="AA1526" i="1"/>
  <c r="AA2031" i="1"/>
  <c r="AA2359" i="1"/>
  <c r="AA27" i="1"/>
  <c r="AA1593" i="1"/>
  <c r="AA2219" i="1"/>
  <c r="AA395" i="1"/>
  <c r="AA1694" i="1"/>
  <c r="AA2226" i="1"/>
  <c r="AA75" i="1"/>
  <c r="AA1695" i="1"/>
  <c r="AA1873" i="1"/>
  <c r="AA936" i="1"/>
  <c r="AA41" i="1"/>
  <c r="AA2062" i="1"/>
  <c r="AA1168" i="1"/>
  <c r="AA2032" i="1"/>
  <c r="L2032" i="1" s="1"/>
  <c r="AA2260" i="1"/>
  <c r="AA147" i="1"/>
  <c r="AA2092" i="1"/>
  <c r="AA1098" i="1"/>
  <c r="AA419" i="1"/>
  <c r="AA86" i="1"/>
  <c r="AA2017" i="1"/>
  <c r="AA1623" i="1"/>
  <c r="AA2236" i="1"/>
  <c r="AA2296" i="1"/>
  <c r="AA28" i="1"/>
  <c r="AA84" i="1"/>
  <c r="AA1345" i="1"/>
  <c r="AA1920" i="1"/>
  <c r="AA420" i="1"/>
  <c r="AA2033" i="1"/>
  <c r="AA148" i="1"/>
  <c r="AA1346" i="1"/>
  <c r="AA2093" i="1"/>
  <c r="AA1874" i="1"/>
  <c r="AA715" i="1"/>
  <c r="AA1624" i="1"/>
  <c r="AA94" i="1"/>
  <c r="AA1671" i="1"/>
  <c r="AA1657" i="1"/>
  <c r="AA163" i="1"/>
  <c r="AA532" i="1"/>
  <c r="AA1256" i="1"/>
  <c r="AA2237" i="1"/>
  <c r="AA565" i="1"/>
  <c r="AA2063" i="1"/>
  <c r="AA421" i="1"/>
  <c r="AA1921" i="1"/>
  <c r="AA2297" i="1"/>
  <c r="AA1753" i="1"/>
  <c r="AA2094" i="1"/>
  <c r="AA162" i="1"/>
  <c r="AA422" i="1"/>
  <c r="AA1840" i="1"/>
  <c r="AA1754" i="1"/>
  <c r="AA1676" i="1"/>
  <c r="AA396" i="1"/>
  <c r="AA298" i="1"/>
  <c r="AA277" i="1"/>
  <c r="AA2034" i="1"/>
  <c r="AA323" i="1"/>
  <c r="AA2238" i="1"/>
  <c r="AA167" i="1"/>
  <c r="AA176" i="1"/>
  <c r="AA149" i="1"/>
  <c r="AA349" i="1"/>
  <c r="AA324" i="1"/>
  <c r="AA1347" i="1"/>
  <c r="AA1527" i="1"/>
  <c r="AA1625" i="1"/>
  <c r="AA1257" i="1"/>
  <c r="AA2298" i="1"/>
  <c r="AA369" i="1"/>
  <c r="AA1432" i="1"/>
  <c r="AA301" i="1"/>
  <c r="AA533" i="1"/>
  <c r="AA2035" i="1"/>
  <c r="AA1875" i="1"/>
  <c r="AA2299" i="1"/>
  <c r="AA2064" i="1"/>
  <c r="L2064" i="1" s="1"/>
  <c r="AA1841" i="1"/>
  <c r="AA350" i="1"/>
  <c r="AA397" i="1"/>
  <c r="AA1136" i="1"/>
  <c r="AA423" i="1"/>
  <c r="AA2209" i="1"/>
  <c r="AA1528" i="1"/>
  <c r="AA716" i="1"/>
  <c r="AA1677" i="1"/>
  <c r="AA1974" i="1"/>
  <c r="AA441" i="1"/>
  <c r="AA2300" i="1"/>
  <c r="AA717" i="1"/>
  <c r="AA1842" i="1"/>
  <c r="AA534" i="1"/>
  <c r="AA2065" i="1"/>
  <c r="AA370" i="1"/>
  <c r="AA1678" i="1"/>
  <c r="AA398" i="1"/>
  <c r="AA150" i="1"/>
  <c r="AA1876" i="1"/>
  <c r="AA2095" i="1"/>
  <c r="AA451" i="1"/>
  <c r="AA1789" i="1"/>
  <c r="AA399" i="1"/>
  <c r="AA718" i="1"/>
  <c r="AA371" i="1"/>
  <c r="AA1258" i="1"/>
  <c r="AA325" i="1"/>
  <c r="AA2360" i="1"/>
  <c r="AA29" i="1"/>
  <c r="AA458" i="1"/>
  <c r="AA2036" i="1"/>
  <c r="AA151" i="1"/>
  <c r="AA460" i="1"/>
  <c r="AA937" i="1"/>
  <c r="AA479" i="1"/>
  <c r="AA1922" i="1"/>
  <c r="AA1679" i="1"/>
  <c r="AA1696" i="1"/>
  <c r="AA2261" i="1"/>
  <c r="AA2018" i="1"/>
  <c r="AA1843" i="1"/>
  <c r="AA719" i="1"/>
  <c r="AA535" i="1"/>
  <c r="AA326" i="1"/>
  <c r="AA480" i="1"/>
  <c r="AA1099" i="1"/>
  <c r="AA1626" i="1"/>
  <c r="AA1697" i="1"/>
  <c r="AA400" i="1"/>
  <c r="AA2208" i="1"/>
  <c r="AA351" i="1"/>
  <c r="AA1732" i="1"/>
  <c r="AA2096" i="1"/>
  <c r="AA604" i="1"/>
  <c r="AA512" i="1"/>
  <c r="AA566" i="1"/>
  <c r="AA2239" i="1"/>
  <c r="AA605" i="1"/>
  <c r="AA152" i="1"/>
  <c r="AA2301" i="1"/>
  <c r="AA2262" i="1"/>
  <c r="AA2240" i="1"/>
  <c r="AA611" i="1"/>
  <c r="AA613" i="1"/>
  <c r="AA614" i="1"/>
  <c r="AA278" i="1"/>
  <c r="AA1698" i="1"/>
  <c r="AA567" i="1"/>
  <c r="AA2037" i="1"/>
  <c r="AA352" i="1"/>
  <c r="AA2263" i="1"/>
  <c r="AA622" i="1"/>
  <c r="AA1100" i="1"/>
  <c r="AA568" i="1"/>
  <c r="AA513" i="1"/>
  <c r="AA2361" i="1"/>
  <c r="AA720" i="1"/>
  <c r="AA1923" i="1"/>
  <c r="AA1755" i="1"/>
  <c r="AA624" i="1"/>
  <c r="AA536" i="1"/>
  <c r="AA2066" i="1"/>
  <c r="AA327" i="1"/>
  <c r="AA2097" i="1"/>
  <c r="AA279" i="1"/>
  <c r="AA1101" i="1"/>
  <c r="AA654" i="1"/>
  <c r="AA1627" i="1"/>
  <c r="AA1699" i="1"/>
  <c r="AA938" i="1"/>
  <c r="AA1756" i="1"/>
  <c r="L1756" i="1" s="1"/>
  <c r="AA2264" i="1"/>
  <c r="AA626" i="1"/>
  <c r="AA659" i="1"/>
  <c r="AA812" i="1"/>
  <c r="AA1433" i="1"/>
  <c r="AA919" i="1"/>
  <c r="AA2241" i="1"/>
  <c r="AA1700" i="1"/>
  <c r="AA290" i="1"/>
  <c r="AA939" i="1"/>
  <c r="AA2362" i="1"/>
  <c r="AA30" i="1"/>
  <c r="AA1736" i="1"/>
  <c r="AA372" i="1"/>
  <c r="AA569" i="1"/>
  <c r="AA1924" i="1"/>
  <c r="AA1737" i="1"/>
  <c r="AA1348" i="1"/>
  <c r="AA1877" i="1"/>
  <c r="AA570" i="1"/>
  <c r="AA31" i="1"/>
  <c r="AA1169" i="1"/>
  <c r="AA537" i="1"/>
  <c r="AA2363" i="1"/>
  <c r="AA1434" i="1"/>
  <c r="AA1925" i="1"/>
  <c r="L1925" i="1" s="1"/>
  <c r="AA373" i="1"/>
  <c r="AA2302" i="1"/>
  <c r="AA2364" i="1"/>
  <c r="AA401" i="1"/>
  <c r="AA2019" i="1"/>
  <c r="AA2067" i="1"/>
  <c r="AA328" i="1"/>
  <c r="AA940" i="1"/>
  <c r="AA424" i="1"/>
  <c r="AA2242" i="1"/>
  <c r="AA2098" i="1"/>
  <c r="AA954" i="1"/>
  <c r="AA2265" i="1"/>
  <c r="AA1878" i="1"/>
  <c r="AA538" i="1"/>
  <c r="AA887" i="1"/>
  <c r="AA2038" i="1"/>
  <c r="AA2068" i="1"/>
  <c r="AA353" i="1"/>
  <c r="AA1926" i="1"/>
  <c r="AA721" i="1"/>
  <c r="AA1767" i="1"/>
  <c r="AA1349" i="1"/>
  <c r="AA514" i="1"/>
  <c r="AA2069" i="1"/>
  <c r="AA76" i="1"/>
  <c r="AA2039" i="1"/>
  <c r="AA153" i="1"/>
  <c r="AA2303" i="1"/>
  <c r="AA958" i="1"/>
  <c r="AA1628" i="1"/>
  <c r="AA539" i="1"/>
  <c r="AA959" i="1"/>
  <c r="AA291" i="1"/>
  <c r="AA1768" i="1"/>
  <c r="AA1773" i="1"/>
  <c r="AA1350" i="1"/>
  <c r="AA987" i="1"/>
  <c r="L987" i="1" s="1"/>
  <c r="AA1529" i="1"/>
  <c r="AA1566" i="1"/>
  <c r="AA984" i="1"/>
  <c r="AA985" i="1"/>
  <c r="AA941" i="1"/>
  <c r="AA1435" i="1"/>
  <c r="AA2266" i="1"/>
  <c r="L2266" i="1" s="1"/>
  <c r="AA1017" i="1"/>
  <c r="AA1701" i="1"/>
  <c r="AA1775" i="1"/>
  <c r="AA1019" i="1"/>
  <c r="AA425" i="1"/>
  <c r="AA1018" i="1"/>
  <c r="AA374" i="1"/>
  <c r="AA32" i="1"/>
  <c r="AA1629" i="1"/>
  <c r="AA154" i="1"/>
  <c r="AA571" i="1"/>
  <c r="AA1351" i="1"/>
  <c r="AA375" i="1"/>
  <c r="AA2304" i="1"/>
  <c r="AA1170" i="1"/>
  <c r="AA1630" i="1"/>
  <c r="AA2040" i="1"/>
  <c r="AA1037" i="1"/>
  <c r="AA2070" i="1"/>
  <c r="AA329" i="1"/>
  <c r="AA1776" i="1"/>
  <c r="AA1068" i="1"/>
  <c r="AA2099" i="1"/>
  <c r="AA1530" i="1"/>
  <c r="AA1064" i="1"/>
  <c r="AA354" i="1"/>
  <c r="AA292" i="1"/>
  <c r="AA1879" i="1"/>
  <c r="AA1844" i="1"/>
  <c r="AA77" i="1"/>
  <c r="AA1073" i="1"/>
  <c r="AA1074" i="1"/>
  <c r="AA572" i="1"/>
  <c r="AA1102" i="1"/>
  <c r="AA515" i="1"/>
  <c r="AA2305" i="1"/>
  <c r="AA330" i="1"/>
  <c r="AA1757" i="1"/>
  <c r="AA1085" i="1"/>
  <c r="AA1103" i="1"/>
  <c r="AA426" i="1"/>
  <c r="AA557" i="1"/>
  <c r="AA2365" i="1"/>
  <c r="AA1788" i="1"/>
  <c r="AA1758" i="1"/>
  <c r="AA1436" i="1"/>
  <c r="AA1080" i="1"/>
  <c r="AA1631" i="1"/>
  <c r="AA355" i="1"/>
  <c r="AA1281" i="1"/>
  <c r="AA942" i="1"/>
  <c r="AA2366" i="1"/>
  <c r="AA1282" i="1"/>
  <c r="AA2267" i="1"/>
  <c r="AA1927" i="1"/>
  <c r="AA2041" i="1"/>
  <c r="AA1795" i="1"/>
  <c r="AA2306" i="1"/>
  <c r="L2306" i="1" s="1"/>
  <c r="AA1352" i="1"/>
  <c r="AA573" i="1"/>
  <c r="AA427" i="1"/>
  <c r="AA1293" i="1"/>
  <c r="AA2100" i="1"/>
  <c r="AA1796" i="1"/>
  <c r="AA1289" i="1"/>
  <c r="AA1311" i="1"/>
  <c r="AA943" i="1"/>
  <c r="AA33" i="1"/>
  <c r="AA331" i="1"/>
  <c r="AA356" i="1"/>
  <c r="AA1219" i="1"/>
  <c r="AA1318" i="1"/>
  <c r="AA540" i="1"/>
  <c r="AA2307" i="1"/>
  <c r="AA1880" i="1"/>
  <c r="AA1799" i="1"/>
  <c r="AA2268" i="1"/>
  <c r="AA1317" i="1"/>
  <c r="AA1437" i="1"/>
  <c r="AA1702" i="1"/>
  <c r="AA1803" i="1"/>
  <c r="AA1328" i="1"/>
  <c r="AA1814" i="1"/>
  <c r="AA516" i="1"/>
  <c r="AA1887" i="1"/>
  <c r="AA2308" i="1"/>
  <c r="AA2042" i="1"/>
  <c r="AA428" i="1"/>
  <c r="AA34" i="1"/>
  <c r="AA1845" i="1"/>
  <c r="AA1567" i="1"/>
  <c r="AA1360" i="1"/>
  <c r="AA722" i="1"/>
  <c r="AA2309" i="1"/>
  <c r="AA1531" i="1"/>
  <c r="AA1361" i="1"/>
  <c r="AA1358" i="1"/>
  <c r="AA1362" i="1"/>
  <c r="AA155" i="1"/>
  <c r="AA429" i="1"/>
  <c r="AA1632" i="1"/>
  <c r="AA1363" i="1"/>
  <c r="AA1703" i="1"/>
  <c r="AA1366" i="1"/>
  <c r="AA332" i="1"/>
  <c r="AA2071" i="1"/>
  <c r="AA2269" i="1"/>
  <c r="AA920" i="1"/>
  <c r="AA1896" i="1"/>
  <c r="AA2043" i="1"/>
  <c r="L2043" i="1" s="1"/>
  <c r="AA1571" i="1"/>
  <c r="AA1759" i="1"/>
  <c r="AA1898" i="1"/>
  <c r="AA1902" i="1"/>
  <c r="AA1570" i="1"/>
  <c r="AA333" i="1"/>
  <c r="AA1579" i="1"/>
  <c r="AA293" i="1"/>
  <c r="AA1532" i="1"/>
  <c r="AA944" i="1"/>
  <c r="AA2367" i="1"/>
  <c r="AA1881" i="1"/>
  <c r="AA517" i="1"/>
  <c r="AA1585" i="1"/>
  <c r="AA1846" i="1"/>
  <c r="AA2072" i="1"/>
  <c r="AA1568" i="1"/>
  <c r="AA294" i="1"/>
  <c r="AA156" i="1"/>
  <c r="AA2368" i="1"/>
  <c r="AA35" i="1"/>
  <c r="AA1661" i="1"/>
  <c r="AA280" i="1"/>
  <c r="AA723" i="1"/>
  <c r="AA945" i="1"/>
  <c r="AA574" i="1"/>
  <c r="AA402" i="1"/>
  <c r="AA1928" i="1"/>
  <c r="AA1665" i="1"/>
  <c r="AA518" i="1"/>
  <c r="AA2270" i="1"/>
  <c r="AA157" i="1"/>
  <c r="AA1704" i="1"/>
  <c r="AA1673" i="1"/>
  <c r="AA519" i="1"/>
  <c r="AA376" i="1"/>
  <c r="AA1674" i="1"/>
  <c r="AA2073" i="1"/>
  <c r="AA1721" i="1"/>
  <c r="AA2044" i="1"/>
  <c r="AA1903" i="1"/>
  <c r="AA2128" i="1"/>
  <c r="L2128" i="1" s="1"/>
  <c r="AA724" i="1"/>
  <c r="AA1438" i="1"/>
  <c r="AA1533" i="1"/>
  <c r="AA295" i="1"/>
  <c r="AA558" i="1"/>
  <c r="AA403" i="1"/>
  <c r="AA1633" i="1"/>
  <c r="AA1728" i="1"/>
  <c r="AA377" i="1"/>
  <c r="AA1259" i="1"/>
  <c r="AA1634" i="1"/>
  <c r="AA1731" i="1"/>
  <c r="AA946" i="1"/>
  <c r="AA1733" i="1"/>
  <c r="AA1734" i="1"/>
  <c r="AA2020" i="1"/>
  <c r="AA1882" i="1"/>
  <c r="AA575" i="1"/>
  <c r="AA334" i="1"/>
  <c r="AA2137" i="1"/>
  <c r="AA1769" i="1"/>
  <c r="AA1771" i="1"/>
  <c r="AA1774" i="1"/>
  <c r="AA947" i="1"/>
  <c r="AA281" i="1"/>
  <c r="AA1778" i="1"/>
  <c r="AA1104" i="1"/>
  <c r="AA1760" i="1"/>
  <c r="AA404" i="1"/>
  <c r="AA296" i="1"/>
  <c r="AA357" i="1"/>
  <c r="AA725" i="1"/>
  <c r="AA2074" i="1"/>
  <c r="AA1883" i="1"/>
  <c r="AA1353" i="1"/>
  <c r="AA335" i="1"/>
  <c r="AA2243" i="1"/>
  <c r="AA1137" i="1"/>
  <c r="AA1705" i="1"/>
  <c r="AA541" i="1"/>
  <c r="AA2310" i="1"/>
  <c r="AA2141" i="1"/>
  <c r="AA378" i="1"/>
  <c r="AA1791" i="1"/>
  <c r="AA1792" i="1"/>
  <c r="AA297" i="1"/>
  <c r="AA1804" i="1"/>
  <c r="AA1800" i="1"/>
  <c r="AA1801" i="1"/>
  <c r="AA576" i="1"/>
  <c r="AA726" i="1"/>
  <c r="AA1569" i="1"/>
  <c r="AA1805" i="1"/>
  <c r="AA1706" i="1"/>
  <c r="AA2369" i="1"/>
  <c r="AA282" i="1"/>
  <c r="AA1761" i="1"/>
  <c r="AA1439" i="1"/>
  <c r="AA1807" i="1"/>
  <c r="AA1808" i="1"/>
  <c r="AA1440" i="1"/>
  <c r="AA1809" i="1"/>
  <c r="AA430" i="1"/>
  <c r="AA2244" i="1"/>
  <c r="AA379" i="1"/>
  <c r="AA2045" i="1"/>
  <c r="AA1220" i="1"/>
  <c r="AA358" i="1"/>
  <c r="AA1354" i="1"/>
  <c r="AA36" i="1"/>
  <c r="AA1811" i="1"/>
  <c r="AA2245" i="1"/>
  <c r="AA542" i="1"/>
  <c r="AA1105" i="1"/>
  <c r="AA1441" i="1"/>
  <c r="AA1106" i="1"/>
  <c r="AA1534" i="1"/>
  <c r="AA1884" i="1"/>
  <c r="L1884" i="1" s="1"/>
  <c r="AA2046" i="1"/>
  <c r="AA1815" i="1"/>
  <c r="AA37" i="1"/>
  <c r="AA543" i="1"/>
  <c r="AA577" i="1"/>
  <c r="AA78" i="1"/>
  <c r="AA405" i="1"/>
  <c r="AA1812" i="1"/>
  <c r="AA431" i="1"/>
  <c r="AA1894" i="1"/>
  <c r="AA2271" i="1"/>
  <c r="AA406" i="1"/>
  <c r="AA2211" i="1"/>
  <c r="AA2101" i="1"/>
  <c r="AA727" i="1"/>
  <c r="AA2370" i="1"/>
  <c r="L2370" i="1" s="1"/>
  <c r="AA107" i="1"/>
  <c r="AA158" i="1"/>
  <c r="AA2215" i="1"/>
  <c r="AA2120" i="1"/>
  <c r="AA1535" i="1"/>
  <c r="AA1442" i="1"/>
  <c r="AA2371" i="1"/>
  <c r="AA2133" i="1"/>
  <c r="AA380" i="1"/>
  <c r="AA790" i="1"/>
  <c r="AA2075" i="1"/>
  <c r="AA544" i="1"/>
  <c r="AA578" i="1"/>
  <c r="AA1536" i="1"/>
  <c r="AA2047" i="1"/>
  <c r="AA2102" i="1"/>
  <c r="AA2131" i="1"/>
  <c r="AA1499" i="1"/>
  <c r="AA1762" i="1"/>
  <c r="AA2139" i="1"/>
  <c r="AA1707" i="1"/>
  <c r="AA2021" i="1"/>
  <c r="AA2143" i="1"/>
  <c r="AA2223" i="1"/>
  <c r="AA2272" i="1"/>
  <c r="AA2136" i="1"/>
  <c r="AA2145" i="1"/>
  <c r="AA2142" i="1"/>
  <c r="AA1885" i="1"/>
  <c r="AA2138" i="1"/>
  <c r="L2138" i="1" s="1"/>
  <c r="AA2311" i="1"/>
  <c r="AA359" i="1"/>
  <c r="AA1763" i="1"/>
  <c r="AA921" i="1"/>
  <c r="AA432" i="1"/>
  <c r="AA1847" i="1"/>
  <c r="AA2216" i="1"/>
  <c r="AA2220" i="1"/>
  <c r="AA728" i="1"/>
  <c r="AA2225" i="1"/>
  <c r="AA1221" i="1"/>
  <c r="AA2273" i="1"/>
  <c r="AA2167" i="1"/>
  <c r="AA847" i="1"/>
  <c r="AA1640" i="1"/>
  <c r="AA679" i="1"/>
  <c r="AA1929" i="1"/>
  <c r="AA197" i="1"/>
  <c r="AA1817" i="1"/>
  <c r="AA1260" i="1"/>
  <c r="AA662" i="1"/>
  <c r="AA2274" i="1"/>
  <c r="L2274" i="1" s="1"/>
  <c r="AA2103" i="1"/>
  <c r="AA42" i="1"/>
  <c r="AA1848" i="1"/>
  <c r="AA1377" i="1"/>
  <c r="AA210" i="1"/>
  <c r="AA1500" i="1"/>
  <c r="AA2168" i="1"/>
  <c r="AA791" i="1"/>
  <c r="AA831" i="1"/>
  <c r="AA1261" i="1"/>
  <c r="AA2146" i="1"/>
  <c r="L2146" i="1" s="1"/>
  <c r="AA120" i="1"/>
  <c r="AA1294" i="1"/>
  <c r="AA43" i="1"/>
  <c r="AA108" i="1"/>
  <c r="AA1818" i="1"/>
  <c r="AA211" i="1"/>
  <c r="AA228" i="1"/>
  <c r="AA1975" i="1"/>
  <c r="AA2275" i="1"/>
  <c r="AA1930" i="1"/>
  <c r="AA2104" i="1"/>
  <c r="AA1849" i="1"/>
  <c r="AA1501" i="1"/>
  <c r="AA1976" i="1"/>
  <c r="AA661" i="1"/>
  <c r="AA680" i="1"/>
  <c r="AA2169" i="1"/>
  <c r="AA1819" i="1"/>
  <c r="AA121" i="1"/>
  <c r="AA44" i="1"/>
  <c r="AA2276" i="1"/>
  <c r="AA1295" i="1"/>
  <c r="AA1262" i="1"/>
  <c r="AA792" i="1"/>
  <c r="AA1850" i="1"/>
  <c r="AA198" i="1"/>
  <c r="AA1977" i="1"/>
  <c r="AA832" i="1"/>
  <c r="AA2170" i="1"/>
  <c r="AA2105" i="1"/>
  <c r="AA1641" i="1"/>
  <c r="AA109" i="1"/>
  <c r="AA2147" i="1"/>
  <c r="AA199" i="1"/>
  <c r="AA1938" i="1"/>
  <c r="AA1466" i="1"/>
  <c r="AA110" i="1"/>
  <c r="AA1708" i="1"/>
  <c r="AA681" i="1"/>
  <c r="AA45" i="1"/>
  <c r="AA212" i="1"/>
  <c r="AA1851" i="1"/>
  <c r="AA848" i="1"/>
  <c r="AA2106" i="1"/>
  <c r="AA111" i="1"/>
  <c r="AA213" i="1"/>
  <c r="AA1978" i="1"/>
  <c r="AA833" i="1"/>
  <c r="AA1263" i="1"/>
  <c r="AA663" i="1"/>
  <c r="AA2148" i="1"/>
  <c r="AA1046" i="1"/>
  <c r="AA664" i="1"/>
  <c r="AA1379" i="1"/>
  <c r="AA1820" i="1"/>
  <c r="AA2107" i="1"/>
  <c r="AA1642" i="1"/>
  <c r="AA1939" i="1"/>
  <c r="AA834" i="1"/>
  <c r="AA46" i="1"/>
  <c r="AA1047" i="1"/>
  <c r="AA122" i="1"/>
  <c r="AA1931" i="1"/>
  <c r="AA682" i="1"/>
  <c r="AA1467" i="1"/>
  <c r="AA1709" i="1"/>
  <c r="AA123" i="1"/>
  <c r="AA2149" i="1"/>
  <c r="AA1643" i="1"/>
  <c r="AA1979" i="1"/>
  <c r="AA1502" i="1"/>
  <c r="AA2171" i="1"/>
  <c r="AA1296" i="1"/>
  <c r="AA835" i="1"/>
  <c r="AA1932" i="1"/>
  <c r="AA1933" i="1"/>
  <c r="AA683" i="1"/>
  <c r="AA665" i="1"/>
  <c r="AA1821" i="1"/>
  <c r="AA849" i="1"/>
  <c r="AA1297" i="1"/>
  <c r="AA1852" i="1"/>
  <c r="AA1468" i="1"/>
  <c r="AA1048" i="1"/>
  <c r="AA1503" i="1"/>
  <c r="AA214" i="1"/>
  <c r="AA793" i="1"/>
  <c r="AA1469" i="1"/>
  <c r="AA850" i="1"/>
  <c r="AA2172" i="1"/>
  <c r="AA1264" i="1"/>
  <c r="AA200" i="1"/>
  <c r="AA2150" i="1"/>
  <c r="AA1644" i="1"/>
  <c r="AA666" i="1"/>
  <c r="AA1980" i="1"/>
  <c r="AA836" i="1"/>
  <c r="AA1470" i="1"/>
  <c r="AA215" i="1"/>
  <c r="AA2312" i="1"/>
  <c r="AA1265" i="1"/>
  <c r="AA837" i="1"/>
  <c r="AA124" i="1"/>
  <c r="AA201" i="1"/>
  <c r="AA1822" i="1"/>
  <c r="AA112" i="1"/>
  <c r="AA645" i="1"/>
  <c r="AA1981" i="1"/>
  <c r="AA684" i="1"/>
  <c r="AA685" i="1"/>
  <c r="AA1504" i="1"/>
  <c r="AA113" i="1"/>
  <c r="AA1934" i="1"/>
  <c r="AA2173" i="1"/>
  <c r="AA1471" i="1"/>
  <c r="AA694" i="1"/>
  <c r="AA2277" i="1"/>
  <c r="AA1823" i="1"/>
  <c r="AA794" i="1"/>
  <c r="AA125" i="1"/>
  <c r="AA1472" i="1"/>
  <c r="AA686" i="1"/>
  <c r="AA667" i="1"/>
  <c r="AA2174" i="1"/>
  <c r="AA114" i="1"/>
  <c r="AA2278" i="1"/>
  <c r="AA2108" i="1"/>
  <c r="AA1940" i="1"/>
  <c r="AA336" i="1"/>
  <c r="AA2151" i="1"/>
  <c r="AA687" i="1"/>
  <c r="AA2152" i="1"/>
  <c r="AA1941" i="1"/>
  <c r="AA838" i="1"/>
  <c r="AA851" i="1"/>
  <c r="AA1645" i="1"/>
  <c r="AA1824" i="1"/>
  <c r="AA668" i="1"/>
  <c r="AA1380" i="1"/>
  <c r="AA1710" i="1"/>
  <c r="AA1473" i="1"/>
  <c r="AA2109" i="1"/>
  <c r="AA1942" i="1"/>
  <c r="AA1266" i="1"/>
  <c r="AA1049" i="1"/>
  <c r="AA1943" i="1"/>
  <c r="AA1381" i="1"/>
  <c r="AA688" i="1"/>
  <c r="AA216" i="1"/>
  <c r="AA1298" i="1"/>
  <c r="AA1982" i="1"/>
  <c r="AA852" i="1"/>
  <c r="AA669" i="1"/>
  <c r="AA873" i="1"/>
  <c r="AA202" i="1"/>
  <c r="AA1050" i="1"/>
  <c r="AA1267" i="1"/>
  <c r="AA2175" i="1"/>
  <c r="AA126" i="1"/>
  <c r="AA839" i="1"/>
  <c r="AA1051" i="1"/>
  <c r="AA1505" i="1"/>
  <c r="AA2110" i="1"/>
  <c r="AA2153" i="1"/>
  <c r="AA217" i="1"/>
  <c r="AA115" i="1"/>
  <c r="AA1299" i="1"/>
  <c r="AA1711" i="1"/>
  <c r="AA1983" i="1"/>
  <c r="AA795" i="1"/>
  <c r="AA1052" i="1"/>
  <c r="AA1825" i="1"/>
  <c r="AA2154" i="1"/>
  <c r="AA695" i="1"/>
  <c r="AA1712" i="1"/>
  <c r="AA1222" i="1"/>
  <c r="AA840" i="1"/>
  <c r="AA1474" i="1"/>
  <c r="AA689" i="1"/>
  <c r="AA1935" i="1"/>
  <c r="AA1506" i="1"/>
  <c r="AA2155" i="1"/>
  <c r="AA1382" i="1"/>
  <c r="AA1475" i="1"/>
  <c r="AA2156" i="1"/>
  <c r="AA1646" i="1"/>
  <c r="AA841" i="1"/>
  <c r="AA853" i="1"/>
  <c r="AA1223" i="1"/>
  <c r="AA796" i="1"/>
  <c r="AA1053" i="1"/>
  <c r="AA1713" i="1"/>
  <c r="AA2279" i="1"/>
  <c r="AA1944" i="1"/>
  <c r="AA1054" i="1"/>
  <c r="AA690" i="1"/>
  <c r="AA1945" i="1"/>
  <c r="AA2111" i="1"/>
  <c r="AA1984" i="1"/>
  <c r="AA1268" i="1"/>
  <c r="AA2176" i="1"/>
  <c r="AA854" i="1"/>
  <c r="AA1300" i="1"/>
  <c r="AA1826" i="1"/>
  <c r="AA127" i="1"/>
  <c r="AA116" i="1"/>
  <c r="AA842" i="1"/>
  <c r="AA2280" i="1"/>
  <c r="AA1827" i="1"/>
  <c r="AA1383" i="1"/>
  <c r="AA2177" i="1"/>
  <c r="AA1647" i="1"/>
  <c r="AA1946" i="1"/>
  <c r="AA1055" i="1"/>
  <c r="AA1507" i="1"/>
  <c r="L1507" i="1" s="1"/>
  <c r="AA1828" i="1"/>
  <c r="AA862" i="1"/>
  <c r="AA2281" i="1"/>
  <c r="AA128" i="1"/>
  <c r="AA670" i="1"/>
  <c r="AA1224" i="1"/>
  <c r="AA1384" i="1"/>
  <c r="AA1225" i="1"/>
  <c r="AA2157" i="1"/>
  <c r="AA1648" i="1"/>
  <c r="AA218" i="1"/>
  <c r="AA219" i="1"/>
  <c r="AA1853" i="1"/>
  <c r="AA2161" i="1"/>
  <c r="AA994" i="1"/>
  <c r="AA1508" i="1"/>
  <c r="AA1301" i="1"/>
  <c r="AA696" i="1"/>
  <c r="AA1269" i="1"/>
  <c r="AA203" i="1"/>
  <c r="AA117" i="1"/>
  <c r="AA1635" i="1"/>
  <c r="AA1330" i="1"/>
  <c r="AA1476" i="1"/>
  <c r="AA1947" i="1"/>
  <c r="AA691" i="1"/>
  <c r="AA2" i="1"/>
  <c r="AA1829" i="1"/>
  <c r="AA671" i="1"/>
  <c r="AA2282" i="1"/>
  <c r="AA855" i="1"/>
  <c r="AA1226" i="1"/>
  <c r="AA220" i="1"/>
  <c r="AA797" i="1"/>
  <c r="AA2112" i="1"/>
  <c r="AA1056" i="1"/>
  <c r="AA2162" i="1"/>
  <c r="AA2158" i="1"/>
  <c r="AA1985" i="1"/>
  <c r="AA1714" i="1"/>
  <c r="AA2246" i="1"/>
  <c r="AA1649" i="1"/>
  <c r="AA843" i="1"/>
  <c r="AA2178" i="1"/>
  <c r="L2178" i="1" s="1"/>
  <c r="AA697" i="1"/>
  <c r="AA1477" i="1"/>
  <c r="AA1948" i="1"/>
  <c r="L1948" i="1" s="1"/>
  <c r="AA1986" i="1"/>
  <c r="AA1227" i="1"/>
  <c r="AA204" i="1"/>
  <c r="AA1830" i="1"/>
  <c r="AA1715" i="1"/>
  <c r="L1715" i="1" s="1"/>
  <c r="AA1302" i="1"/>
  <c r="AA129" i="1"/>
  <c r="AA1650" i="1"/>
  <c r="AA3" i="1"/>
  <c r="AA863" i="1"/>
  <c r="AA698" i="1"/>
  <c r="AA1385" i="1"/>
  <c r="AA1636" i="1"/>
  <c r="AA2159" i="1"/>
  <c r="AA4" i="1"/>
  <c r="AA672" i="1"/>
  <c r="AA1854" i="1"/>
  <c r="AA1228" i="1"/>
  <c r="AA1386" i="1"/>
  <c r="AA2113" i="1"/>
  <c r="AA864" i="1"/>
  <c r="AA798" i="1"/>
  <c r="AA1057" i="1"/>
  <c r="AA221" i="1"/>
  <c r="AA1831" i="1"/>
  <c r="AA1270" i="1"/>
  <c r="AA699" i="1"/>
  <c r="AA1387" i="1"/>
  <c r="AA995" i="1"/>
  <c r="AA2179" i="1"/>
  <c r="AA222" i="1"/>
  <c r="AA1637" i="1"/>
  <c r="AA2160" i="1"/>
  <c r="AA856" i="1"/>
  <c r="AA1229" i="1"/>
  <c r="AA996" i="1"/>
  <c r="AA844" i="1"/>
  <c r="AA1331" i="1"/>
  <c r="AA2114" i="1"/>
  <c r="AA673" i="1"/>
  <c r="AA2163" i="1"/>
  <c r="AA1332" i="1"/>
  <c r="AA130" i="1"/>
  <c r="AA1303" i="1"/>
  <c r="AA857" i="1"/>
  <c r="AA1651" i="1"/>
  <c r="AA1058" i="1"/>
  <c r="AA205" i="1"/>
  <c r="AA1855" i="1"/>
  <c r="AA2247" i="1"/>
  <c r="AA700" i="1"/>
  <c r="AA2283" i="1"/>
  <c r="AA2115" i="1"/>
  <c r="AA674" i="1"/>
  <c r="AA131" i="1"/>
  <c r="AA5" i="1"/>
  <c r="AA132" i="1"/>
  <c r="AA223" i="1"/>
  <c r="AA858" i="1"/>
  <c r="AA1987" i="1"/>
  <c r="AA1388" i="1"/>
  <c r="AA1333" i="1"/>
  <c r="AA1652" i="1"/>
  <c r="AA799" i="1"/>
  <c r="AA2284" i="1"/>
  <c r="AA859" i="1"/>
  <c r="AA1059" i="1"/>
  <c r="AA800" i="1"/>
  <c r="AA692" i="1"/>
  <c r="AA675" i="1"/>
  <c r="AA1271" i="1"/>
  <c r="AA224" i="1"/>
  <c r="AA1509" i="1"/>
  <c r="AA118" i="1"/>
  <c r="AA1638" i="1"/>
  <c r="AA1949" i="1"/>
  <c r="AA2116" i="1"/>
  <c r="AA133" i="1"/>
  <c r="AA1478" i="1"/>
  <c r="AA6" i="1"/>
  <c r="AA1060" i="1"/>
  <c r="AA1716" i="1"/>
  <c r="AA1653" i="1"/>
  <c r="AA997" i="1"/>
  <c r="AA2248" i="1"/>
  <c r="AA845" i="1"/>
  <c r="AA225" i="1"/>
  <c r="AA701" i="1"/>
  <c r="AA865" i="1"/>
  <c r="AA1479" i="1"/>
  <c r="AA206" i="1"/>
  <c r="AA1717" i="1"/>
  <c r="AA7" i="1"/>
  <c r="AA1988" i="1"/>
  <c r="AA866" i="1"/>
  <c r="AA1480" i="1"/>
  <c r="AA119" i="1"/>
  <c r="AA1856" i="1"/>
  <c r="AA1304" i="1"/>
  <c r="AA2285" i="1"/>
  <c r="AA2164" i="1"/>
  <c r="AA1718" i="1"/>
  <c r="AA1510" i="1"/>
  <c r="AA998" i="1"/>
  <c r="AA207" i="1"/>
  <c r="AA801" i="1"/>
  <c r="AA1654" i="1"/>
  <c r="AA1378" i="1"/>
  <c r="AA1857" i="1"/>
  <c r="AA1272" i="1"/>
  <c r="AA8" i="1"/>
  <c r="AA676" i="1"/>
  <c r="AA1950" i="1"/>
  <c r="AA702" i="1"/>
  <c r="AA1832" i="1"/>
  <c r="AA9" i="1"/>
  <c r="AA2180" i="1"/>
  <c r="AA226" i="1"/>
  <c r="AA1230" i="1"/>
  <c r="AA1655" i="1"/>
  <c r="AA208" i="1"/>
  <c r="AA1936" i="1"/>
  <c r="AA999" i="1"/>
  <c r="AA2165" i="1"/>
  <c r="AA1273" i="1"/>
  <c r="AA1833" i="1"/>
  <c r="AA846" i="1"/>
  <c r="AA1334" i="1"/>
  <c r="AA227" i="1"/>
  <c r="AA677" i="1"/>
  <c r="AA703" i="1"/>
  <c r="AA10" i="1"/>
  <c r="AA134" i="1"/>
  <c r="AA802" i="1"/>
  <c r="AA1000" i="1"/>
  <c r="AA1858" i="1"/>
  <c r="AA693" i="1"/>
  <c r="AA209" i="1"/>
  <c r="AA2117" i="1"/>
  <c r="L2117" i="1" s="1"/>
  <c r="AA803" i="1"/>
  <c r="AA1859" i="1"/>
  <c r="AA1639" i="1"/>
  <c r="AA1951" i="1"/>
  <c r="AA1274" i="1"/>
  <c r="AA1834" i="1"/>
  <c r="AA1719" i="1"/>
  <c r="AA1061" i="1"/>
  <c r="AA867" i="1"/>
  <c r="AA860" i="1"/>
  <c r="AA1937" i="1"/>
  <c r="AA678" i="1"/>
  <c r="AA1860" i="1"/>
  <c r="AA2166" i="1"/>
  <c r="AA868" i="1"/>
  <c r="AA1305" i="1"/>
  <c r="AA1989" i="1"/>
  <c r="AA1511" i="1"/>
  <c r="AA2181" i="1"/>
  <c r="AA135" i="1"/>
  <c r="AA2286" i="1"/>
  <c r="AA2249" i="1"/>
  <c r="AA2118" i="1"/>
  <c r="AA2182" i="1"/>
  <c r="AA1990" i="1"/>
  <c r="AA861" i="1"/>
  <c r="AA1306" i="1"/>
  <c r="AA1062" i="1"/>
  <c r="AA1656" i="1"/>
  <c r="AA1481" i="1"/>
  <c r="AA1835" i="1"/>
  <c r="AA869" i="1"/>
  <c r="AA1861" i="1"/>
  <c r="T2372" i="1" l="1"/>
  <c r="R2182" i="1"/>
  <c r="O2182" i="1"/>
  <c r="L2182" i="1"/>
  <c r="R1654" i="1"/>
  <c r="O1654" i="1"/>
  <c r="L1654" i="1"/>
  <c r="R1229" i="1"/>
  <c r="O1229" i="1"/>
  <c r="L1229" i="1"/>
  <c r="R797" i="1"/>
  <c r="O797" i="1"/>
  <c r="L797" i="1"/>
  <c r="R2279" i="1"/>
  <c r="O2279" i="1"/>
  <c r="L2279" i="1"/>
  <c r="R1049" i="1"/>
  <c r="O1049" i="1"/>
  <c r="L1049" i="1"/>
  <c r="R836" i="1"/>
  <c r="O836" i="1"/>
  <c r="L836" i="1"/>
  <c r="R212" i="1"/>
  <c r="O212" i="1"/>
  <c r="L212" i="1"/>
  <c r="R1377" i="1"/>
  <c r="O1377" i="1"/>
  <c r="L1377" i="1"/>
  <c r="R2133" i="1"/>
  <c r="O2133" i="1"/>
  <c r="L2133" i="1"/>
  <c r="R1706" i="1"/>
  <c r="O1706" i="1"/>
  <c r="L1706" i="1"/>
  <c r="R1733" i="1"/>
  <c r="O1733" i="1"/>
  <c r="R293" i="1"/>
  <c r="O293" i="1"/>
  <c r="L293" i="1"/>
  <c r="R356" i="1"/>
  <c r="O356" i="1"/>
  <c r="L356" i="1"/>
  <c r="R2304" i="1"/>
  <c r="O2304" i="1"/>
  <c r="L2304" i="1"/>
  <c r="R2098" i="1"/>
  <c r="O2098" i="1"/>
  <c r="L2098" i="1"/>
  <c r="R1627" i="1"/>
  <c r="O1627" i="1"/>
  <c r="L1627" i="1"/>
  <c r="R151" i="1"/>
  <c r="O151" i="1"/>
  <c r="L151" i="1"/>
  <c r="R1753" i="1"/>
  <c r="O1753" i="1"/>
  <c r="L1753" i="1"/>
  <c r="R27" i="1"/>
  <c r="O27" i="1"/>
  <c r="L27" i="1"/>
  <c r="R1692" i="1"/>
  <c r="O1692" i="1"/>
  <c r="R2294" i="1"/>
  <c r="O2294" i="1"/>
  <c r="L2294" i="1"/>
  <c r="R1574" i="1"/>
  <c r="O1574" i="1"/>
  <c r="L1574" i="1"/>
  <c r="R390" i="1"/>
  <c r="O390" i="1"/>
  <c r="L390" i="1"/>
  <c r="R2351" i="1"/>
  <c r="O2351" i="1"/>
  <c r="L2351" i="1"/>
  <c r="R1165" i="1"/>
  <c r="O1165" i="1"/>
  <c r="L1165" i="1"/>
  <c r="R1320" i="1"/>
  <c r="O1320" i="1"/>
  <c r="L1320" i="1"/>
  <c r="R316" i="1"/>
  <c r="O316" i="1"/>
  <c r="L316" i="1"/>
  <c r="R456" i="1"/>
  <c r="O456" i="1"/>
  <c r="L456" i="1"/>
  <c r="R1063" i="1"/>
  <c r="O1063" i="1"/>
  <c r="L1063" i="1"/>
  <c r="R381" i="1"/>
  <c r="O381" i="1"/>
  <c r="L381" i="1"/>
  <c r="R1215" i="1"/>
  <c r="O1215" i="1"/>
  <c r="L1215" i="1"/>
  <c r="R1248" i="1"/>
  <c r="O1248" i="1"/>
  <c r="L1248" i="1"/>
  <c r="R1212" i="1"/>
  <c r="O1212" i="1"/>
  <c r="L1212" i="1"/>
  <c r="R1584" i="1"/>
  <c r="O1584" i="1"/>
  <c r="L1584" i="1"/>
  <c r="R746" i="1"/>
  <c r="O746" i="1"/>
  <c r="L746" i="1"/>
  <c r="R828" i="1"/>
  <c r="O828" i="1"/>
  <c r="L828" i="1"/>
  <c r="R979" i="1"/>
  <c r="O979" i="1"/>
  <c r="L979" i="1"/>
  <c r="R1489" i="1"/>
  <c r="O1489" i="1"/>
  <c r="L1489" i="1"/>
  <c r="R1145" i="1"/>
  <c r="O1145" i="1"/>
  <c r="L1145" i="1"/>
  <c r="R54" i="1"/>
  <c r="O54" i="1"/>
  <c r="L54" i="1"/>
  <c r="R1110" i="1"/>
  <c r="O1110" i="1"/>
  <c r="L1110" i="1"/>
  <c r="R1541" i="1"/>
  <c r="O1541" i="1"/>
  <c r="L1541" i="1"/>
  <c r="R1138" i="1"/>
  <c r="O1138" i="1"/>
  <c r="L1138" i="1"/>
  <c r="R1958" i="1"/>
  <c r="O1958" i="1"/>
  <c r="L1958" i="1"/>
  <c r="R1599" i="1"/>
  <c r="O1599" i="1"/>
  <c r="L1599" i="1"/>
  <c r="R1287" i="1"/>
  <c r="O1287" i="1"/>
  <c r="L1287" i="1"/>
  <c r="R1020" i="1"/>
  <c r="O1020" i="1"/>
  <c r="L1020" i="1"/>
  <c r="R816" i="1"/>
  <c r="O816" i="1"/>
  <c r="L816" i="1"/>
  <c r="R585" i="1"/>
  <c r="O585" i="1"/>
  <c r="L585" i="1"/>
  <c r="R440" i="1"/>
  <c r="O440" i="1"/>
  <c r="L440" i="1"/>
  <c r="R191" i="1"/>
  <c r="O191" i="1"/>
  <c r="L191" i="1"/>
  <c r="R166" i="1"/>
  <c r="O166" i="1"/>
  <c r="L166" i="1"/>
  <c r="R1656" i="1"/>
  <c r="O1656" i="1"/>
  <c r="L1656" i="1"/>
  <c r="R1274" i="1"/>
  <c r="O1274" i="1"/>
  <c r="L1274" i="1"/>
  <c r="R1655" i="1"/>
  <c r="O1655" i="1"/>
  <c r="L1655" i="1"/>
  <c r="R1480" i="1"/>
  <c r="O1480" i="1"/>
  <c r="L1480" i="1"/>
  <c r="R224" i="1"/>
  <c r="O224" i="1"/>
  <c r="L224" i="1"/>
  <c r="R205" i="1"/>
  <c r="O205" i="1"/>
  <c r="L205" i="1"/>
  <c r="R1650" i="1"/>
  <c r="O1650" i="1"/>
  <c r="L1650" i="1"/>
  <c r="R626" i="1"/>
  <c r="O626" i="1"/>
  <c r="L626" i="1"/>
  <c r="R1861" i="1"/>
  <c r="O1861" i="1"/>
  <c r="R1990" i="1"/>
  <c r="O1990" i="1"/>
  <c r="L1990" i="1"/>
  <c r="R1989" i="1"/>
  <c r="O1989" i="1"/>
  <c r="R867" i="1"/>
  <c r="O867" i="1"/>
  <c r="L867" i="1"/>
  <c r="R803" i="1"/>
  <c r="O803" i="1"/>
  <c r="L803" i="1"/>
  <c r="R10" i="1"/>
  <c r="O10" i="1"/>
  <c r="L10" i="1"/>
  <c r="R2165" i="1"/>
  <c r="O2165" i="1"/>
  <c r="L2165" i="1"/>
  <c r="R9" i="1"/>
  <c r="O9" i="1"/>
  <c r="L9" i="1"/>
  <c r="R1378" i="1"/>
  <c r="O1378" i="1"/>
  <c r="L1378" i="1"/>
  <c r="R2285" i="1"/>
  <c r="O2285" i="1"/>
  <c r="L2285" i="1"/>
  <c r="R1717" i="1"/>
  <c r="O1717" i="1"/>
  <c r="L1717" i="1"/>
  <c r="R997" i="1"/>
  <c r="O997" i="1"/>
  <c r="L997" i="1"/>
  <c r="R1949" i="1"/>
  <c r="O1949" i="1"/>
  <c r="L1949" i="1"/>
  <c r="R800" i="1"/>
  <c r="O800" i="1"/>
  <c r="L800" i="1"/>
  <c r="R1987" i="1"/>
  <c r="O1987" i="1"/>
  <c r="L1987" i="1"/>
  <c r="R2283" i="1"/>
  <c r="O2283" i="1"/>
  <c r="L2283" i="1"/>
  <c r="R1303" i="1"/>
  <c r="O1303" i="1"/>
  <c r="L1303" i="1"/>
  <c r="R996" i="1"/>
  <c r="O996" i="1"/>
  <c r="L996" i="1"/>
  <c r="R1387" i="1"/>
  <c r="O1387" i="1"/>
  <c r="L1387" i="1"/>
  <c r="R2113" i="1"/>
  <c r="O2113" i="1"/>
  <c r="L2113" i="1"/>
  <c r="R1385" i="1"/>
  <c r="L1385" i="1"/>
  <c r="O1385" i="1"/>
  <c r="R1830" i="1"/>
  <c r="O1830" i="1"/>
  <c r="L1830" i="1"/>
  <c r="R843" i="1"/>
  <c r="O843" i="1"/>
  <c r="L843" i="1"/>
  <c r="R2112" i="1"/>
  <c r="O2112" i="1"/>
  <c r="L2112" i="1"/>
  <c r="R2" i="1"/>
  <c r="O2" i="1"/>
  <c r="L2" i="1"/>
  <c r="R1269" i="1"/>
  <c r="O1269" i="1"/>
  <c r="L1269" i="1"/>
  <c r="R218" i="1"/>
  <c r="O218" i="1"/>
  <c r="L218" i="1"/>
  <c r="R2281" i="1"/>
  <c r="O2281" i="1"/>
  <c r="L2281" i="1"/>
  <c r="R1383" i="1"/>
  <c r="O1383" i="1"/>
  <c r="L1383" i="1"/>
  <c r="R854" i="1"/>
  <c r="O854" i="1"/>
  <c r="L854" i="1"/>
  <c r="R1944" i="1"/>
  <c r="O1944" i="1"/>
  <c r="L1944" i="1"/>
  <c r="R1646" i="1"/>
  <c r="O1646" i="1"/>
  <c r="L1646" i="1"/>
  <c r="R1474" i="1"/>
  <c r="O1474" i="1"/>
  <c r="L1474" i="1"/>
  <c r="R795" i="1"/>
  <c r="O795" i="1"/>
  <c r="L795" i="1"/>
  <c r="R1505" i="1"/>
  <c r="O1505" i="1"/>
  <c r="L1505" i="1"/>
  <c r="R873" i="1"/>
  <c r="O873" i="1"/>
  <c r="L873" i="1"/>
  <c r="R1943" i="1"/>
  <c r="O1943" i="1"/>
  <c r="L1943" i="1"/>
  <c r="R668" i="1"/>
  <c r="O668" i="1"/>
  <c r="L668" i="1"/>
  <c r="R2151" i="1"/>
  <c r="O2151" i="1"/>
  <c r="L2151" i="1"/>
  <c r="R686" i="1"/>
  <c r="O686" i="1"/>
  <c r="L686" i="1"/>
  <c r="R2173" i="1"/>
  <c r="O2173" i="1"/>
  <c r="L2173" i="1"/>
  <c r="R112" i="1"/>
  <c r="O112" i="1"/>
  <c r="L112" i="1"/>
  <c r="R1470" i="1"/>
  <c r="O1470" i="1"/>
  <c r="L1470" i="1"/>
  <c r="R2172" i="1"/>
  <c r="O2172" i="1"/>
  <c r="L2172" i="1"/>
  <c r="R1852" i="1"/>
  <c r="O1852" i="1"/>
  <c r="L1852" i="1"/>
  <c r="R835" i="1"/>
  <c r="O835" i="1"/>
  <c r="L835" i="1"/>
  <c r="R1709" i="1"/>
  <c r="O1709" i="1"/>
  <c r="L1709" i="1"/>
  <c r="R1939" i="1"/>
  <c r="O1939" i="1"/>
  <c r="L1939" i="1"/>
  <c r="R663" i="1"/>
  <c r="O663" i="1"/>
  <c r="L663" i="1"/>
  <c r="R1851" i="1"/>
  <c r="O1851" i="1"/>
  <c r="L1851" i="1"/>
  <c r="R199" i="1"/>
  <c r="O199" i="1"/>
  <c r="L199" i="1"/>
  <c r="R198" i="1"/>
  <c r="O198" i="1"/>
  <c r="L198" i="1"/>
  <c r="R1819" i="1"/>
  <c r="O1819" i="1"/>
  <c r="L1819" i="1"/>
  <c r="R1930" i="1"/>
  <c r="O1930" i="1"/>
  <c r="L1930" i="1"/>
  <c r="R1294" i="1"/>
  <c r="O1294" i="1"/>
  <c r="L1294" i="1"/>
  <c r="R210" i="1"/>
  <c r="O210" i="1"/>
  <c r="L210" i="1"/>
  <c r="R1817" i="1"/>
  <c r="O1817" i="1"/>
  <c r="L1817" i="1"/>
  <c r="R1221" i="1"/>
  <c r="O1221" i="1"/>
  <c r="L1221" i="1"/>
  <c r="R1763" i="1"/>
  <c r="O1763" i="1"/>
  <c r="L1763" i="1"/>
  <c r="R2272" i="1"/>
  <c r="O2272" i="1"/>
  <c r="L2272" i="1"/>
  <c r="R2131" i="1"/>
  <c r="O2131" i="1"/>
  <c r="L2131" i="1"/>
  <c r="R380" i="1"/>
  <c r="O380" i="1"/>
  <c r="L380" i="1"/>
  <c r="R107" i="1"/>
  <c r="O107" i="1"/>
  <c r="L107" i="1"/>
  <c r="R431" i="1"/>
  <c r="O431" i="1"/>
  <c r="L431" i="1"/>
  <c r="R2046" i="1"/>
  <c r="O2046" i="1"/>
  <c r="L2046" i="1"/>
  <c r="R1811" i="1"/>
  <c r="O1811" i="1"/>
  <c r="L1811" i="1"/>
  <c r="R430" i="1"/>
  <c r="O430" i="1"/>
  <c r="L430" i="1"/>
  <c r="R2369" i="1"/>
  <c r="O2369" i="1"/>
  <c r="L2369" i="1"/>
  <c r="R1804" i="1"/>
  <c r="O1804" i="1"/>
  <c r="L1804" i="1"/>
  <c r="R1705" i="1"/>
  <c r="O1705" i="1"/>
  <c r="L1705" i="1"/>
  <c r="R357" i="1"/>
  <c r="O357" i="1"/>
  <c r="L357" i="1"/>
  <c r="R1774" i="1"/>
  <c r="O1774" i="1"/>
  <c r="L1774" i="1"/>
  <c r="R1734" i="1"/>
  <c r="O1734" i="1"/>
  <c r="L1734" i="1"/>
  <c r="R1633" i="1"/>
  <c r="O1633" i="1"/>
  <c r="L1633" i="1"/>
  <c r="R1903" i="1"/>
  <c r="O1903" i="1"/>
  <c r="L1903" i="1"/>
  <c r="R1704" i="1"/>
  <c r="O1704" i="1"/>
  <c r="L1704" i="1"/>
  <c r="R945" i="1"/>
  <c r="O945" i="1"/>
  <c r="L945" i="1"/>
  <c r="R1568" i="1"/>
  <c r="O1568" i="1"/>
  <c r="L1568" i="1"/>
  <c r="R1532" i="1"/>
  <c r="O1532" i="1"/>
  <c r="L1532" i="1"/>
  <c r="R1571" i="1"/>
  <c r="O1571" i="1"/>
  <c r="R1703" i="1"/>
  <c r="O1703" i="1"/>
  <c r="L1703" i="1"/>
  <c r="R1531" i="1"/>
  <c r="O1531" i="1"/>
  <c r="L1531" i="1"/>
  <c r="R2042" i="1"/>
  <c r="O2042" i="1"/>
  <c r="L2042" i="1"/>
  <c r="R1437" i="1"/>
  <c r="O1437" i="1"/>
  <c r="L1437" i="1"/>
  <c r="R1219" i="1"/>
  <c r="O1219" i="1"/>
  <c r="R2100" i="1"/>
  <c r="O2100" i="1"/>
  <c r="L2100" i="1"/>
  <c r="R1927" i="1"/>
  <c r="O1927" i="1"/>
  <c r="L1927" i="1"/>
  <c r="R1080" i="1"/>
  <c r="O1080" i="1"/>
  <c r="L1080" i="1"/>
  <c r="R1085" i="1"/>
  <c r="O1085" i="1"/>
  <c r="L1085" i="1"/>
  <c r="R1073" i="1"/>
  <c r="O1073" i="1"/>
  <c r="L1073" i="1"/>
  <c r="R2099" i="1"/>
  <c r="O2099" i="1"/>
  <c r="L2099" i="1"/>
  <c r="R1170" i="1"/>
  <c r="O1170" i="1"/>
  <c r="L1170" i="1"/>
  <c r="R374" i="1"/>
  <c r="O374" i="1"/>
  <c r="L374" i="1"/>
  <c r="R1435" i="1"/>
  <c r="O1435" i="1"/>
  <c r="L1435" i="1"/>
  <c r="R1773" i="1"/>
  <c r="O1773" i="1"/>
  <c r="L1773" i="1"/>
  <c r="R153" i="1"/>
  <c r="O153" i="1"/>
  <c r="L153" i="1"/>
  <c r="R1926" i="1"/>
  <c r="O1926" i="1"/>
  <c r="L1926" i="1"/>
  <c r="R954" i="1"/>
  <c r="O954" i="1"/>
  <c r="L954" i="1"/>
  <c r="R401" i="1"/>
  <c r="O401" i="1"/>
  <c r="L401" i="1"/>
  <c r="R1169" i="1"/>
  <c r="O1169" i="1"/>
  <c r="L1169" i="1"/>
  <c r="R372" i="1"/>
  <c r="O372" i="1"/>
  <c r="L372" i="1"/>
  <c r="R919" i="1"/>
  <c r="O919" i="1"/>
  <c r="L919" i="1"/>
  <c r="R1699" i="1"/>
  <c r="O1699" i="1"/>
  <c r="L1699" i="1"/>
  <c r="R536" i="1"/>
  <c r="O536" i="1"/>
  <c r="L536" i="1"/>
  <c r="R1100" i="1"/>
  <c r="O1100" i="1"/>
  <c r="L1100" i="1"/>
  <c r="R614" i="1"/>
  <c r="O614" i="1"/>
  <c r="L614" i="1"/>
  <c r="R2239" i="1"/>
  <c r="O2239" i="1"/>
  <c r="L2239" i="1"/>
  <c r="R400" i="1"/>
  <c r="O400" i="1"/>
  <c r="L400" i="1"/>
  <c r="R1843" i="1"/>
  <c r="O1843" i="1"/>
  <c r="R460" i="1"/>
  <c r="O460" i="1"/>
  <c r="L460" i="1"/>
  <c r="R371" i="1"/>
  <c r="O371" i="1"/>
  <c r="L371" i="1"/>
  <c r="R398" i="1"/>
  <c r="O398" i="1"/>
  <c r="L398" i="1"/>
  <c r="R441" i="1"/>
  <c r="O441" i="1"/>
  <c r="L441" i="1"/>
  <c r="R397" i="1"/>
  <c r="O397" i="1"/>
  <c r="L397" i="1"/>
  <c r="R301" i="1"/>
  <c r="O301" i="1"/>
  <c r="L301" i="1"/>
  <c r="R324" i="1"/>
  <c r="O324" i="1"/>
  <c r="L324" i="1"/>
  <c r="R277" i="1"/>
  <c r="O277" i="1"/>
  <c r="L277" i="1"/>
  <c r="R2094" i="1"/>
  <c r="O2094" i="1"/>
  <c r="L2094" i="1"/>
  <c r="R1256" i="1"/>
  <c r="O1256" i="1"/>
  <c r="L1256" i="1"/>
  <c r="R1874" i="1"/>
  <c r="O1874" i="1"/>
  <c r="L1874" i="1"/>
  <c r="R84" i="1"/>
  <c r="O84" i="1"/>
  <c r="L84" i="1"/>
  <c r="R1098" i="1"/>
  <c r="O1098" i="1"/>
  <c r="L1098" i="1"/>
  <c r="R936" i="1"/>
  <c r="O936" i="1"/>
  <c r="L936" i="1"/>
  <c r="R1593" i="1"/>
  <c r="O1593" i="1"/>
  <c r="L1593" i="1"/>
  <c r="R26" i="1"/>
  <c r="O26" i="1"/>
  <c r="L26" i="1"/>
  <c r="R1592" i="1"/>
  <c r="O1592" i="1"/>
  <c r="L1592" i="1"/>
  <c r="R2235" i="1"/>
  <c r="O2235" i="1"/>
  <c r="L2235" i="1"/>
  <c r="R2125" i="1"/>
  <c r="O2125" i="1"/>
  <c r="L2125" i="1"/>
  <c r="R2119" i="1"/>
  <c r="O2119" i="1"/>
  <c r="L2119" i="1"/>
  <c r="R1750" i="1"/>
  <c r="O1750" i="1"/>
  <c r="L1750" i="1"/>
  <c r="R1749" i="1"/>
  <c r="O1749" i="1"/>
  <c r="L1749" i="1"/>
  <c r="R1254" i="1"/>
  <c r="O1254" i="1"/>
  <c r="L1254" i="1"/>
  <c r="R322" i="1"/>
  <c r="O322" i="1"/>
  <c r="L322" i="1"/>
  <c r="R1839" i="1"/>
  <c r="O1839" i="1"/>
  <c r="L1839" i="1"/>
  <c r="R2355" i="1"/>
  <c r="O2355" i="1"/>
  <c r="L2355" i="1"/>
  <c r="R23" i="1"/>
  <c r="O23" i="1"/>
  <c r="L23" i="1"/>
  <c r="R1576" i="1"/>
  <c r="O1576" i="1"/>
  <c r="L1576" i="1"/>
  <c r="R1343" i="1"/>
  <c r="O1343" i="1"/>
  <c r="L1343" i="1"/>
  <c r="R1342" i="1"/>
  <c r="O1342" i="1"/>
  <c r="L1342" i="1"/>
  <c r="R392" i="1"/>
  <c r="O392" i="1"/>
  <c r="L392" i="1"/>
  <c r="R1869" i="1"/>
  <c r="O1869" i="1"/>
  <c r="L1869" i="1"/>
  <c r="R2058" i="1"/>
  <c r="O2058" i="1"/>
  <c r="L2058" i="1"/>
  <c r="R367" i="1"/>
  <c r="O367" i="1"/>
  <c r="L367" i="1"/>
  <c r="R2259" i="1"/>
  <c r="O2259" i="1"/>
  <c r="L2259" i="1"/>
  <c r="R1426" i="1"/>
  <c r="O1426" i="1"/>
  <c r="L1426" i="1"/>
  <c r="R935" i="1"/>
  <c r="O935" i="1"/>
  <c r="L935" i="1"/>
  <c r="R934" i="1"/>
  <c r="O934" i="1"/>
  <c r="L934" i="1"/>
  <c r="R1325" i="1"/>
  <c r="O1325" i="1"/>
  <c r="L1325" i="1"/>
  <c r="R555" i="1"/>
  <c r="O555" i="1"/>
  <c r="L555" i="1"/>
  <c r="R366" i="1"/>
  <c r="L366" i="1"/>
  <c r="O366" i="1"/>
  <c r="R389" i="1"/>
  <c r="O389" i="1"/>
  <c r="L389" i="1"/>
  <c r="R1868" i="1"/>
  <c r="O1868" i="1"/>
  <c r="L1868" i="1"/>
  <c r="R140" i="1"/>
  <c r="O140" i="1"/>
  <c r="L140" i="1"/>
  <c r="R933" i="1"/>
  <c r="O933" i="1"/>
  <c r="L933" i="1"/>
  <c r="R710" i="1"/>
  <c r="O710" i="1"/>
  <c r="L710" i="1"/>
  <c r="R387" i="1"/>
  <c r="O387" i="1"/>
  <c r="L387" i="1"/>
  <c r="R1039" i="1"/>
  <c r="O1039" i="1"/>
  <c r="L1039" i="1"/>
  <c r="R507" i="1"/>
  <c r="O507" i="1"/>
  <c r="L507" i="1"/>
  <c r="R2290" i="1"/>
  <c r="O2290" i="1"/>
  <c r="R1910" i="1"/>
  <c r="O1910" i="1"/>
  <c r="L1910" i="1"/>
  <c r="R505" i="1"/>
  <c r="O505" i="1"/>
  <c r="L505" i="1"/>
  <c r="R962" i="1"/>
  <c r="O962" i="1"/>
  <c r="L962" i="1"/>
  <c r="R965" i="1"/>
  <c r="O965" i="1"/>
  <c r="L965" i="1"/>
  <c r="R915" i="1"/>
  <c r="O915" i="1"/>
  <c r="L915" i="1"/>
  <c r="R2203" i="1"/>
  <c r="O2203" i="1"/>
  <c r="L2203" i="1"/>
  <c r="R1517" i="1"/>
  <c r="O1517" i="1"/>
  <c r="L1517" i="1"/>
  <c r="R1316" i="1"/>
  <c r="O1316" i="1"/>
  <c r="L1316" i="1"/>
  <c r="R1292" i="1"/>
  <c r="O1292" i="1"/>
  <c r="L1292" i="1"/>
  <c r="R2343" i="1"/>
  <c r="O2343" i="1"/>
  <c r="L2343" i="1"/>
  <c r="R1423" i="1"/>
  <c r="O1423" i="1"/>
  <c r="L1423" i="1"/>
  <c r="R620" i="1"/>
  <c r="O620" i="1"/>
  <c r="L620" i="1"/>
  <c r="R363" i="1"/>
  <c r="O363" i="1"/>
  <c r="L363" i="1"/>
  <c r="R1286" i="1"/>
  <c r="O1286" i="1"/>
  <c r="L1286" i="1"/>
  <c r="R1192" i="1"/>
  <c r="O1192" i="1"/>
  <c r="L1192" i="1"/>
  <c r="R1515" i="1"/>
  <c r="O1515" i="1"/>
  <c r="L1515" i="1"/>
  <c r="R1908" i="1"/>
  <c r="O1908" i="1"/>
  <c r="L1908" i="1"/>
  <c r="R409" i="1"/>
  <c r="O409" i="1"/>
  <c r="L409" i="1"/>
  <c r="R2230" i="1"/>
  <c r="O2230" i="1"/>
  <c r="L2230" i="1"/>
  <c r="R408" i="1"/>
  <c r="O408" i="1"/>
  <c r="L408" i="1"/>
  <c r="R1513" i="1"/>
  <c r="O1513" i="1"/>
  <c r="L1513" i="1"/>
  <c r="R2252" i="1"/>
  <c r="O2252" i="1"/>
  <c r="L2252" i="1"/>
  <c r="R309" i="1"/>
  <c r="O309" i="1"/>
  <c r="L309" i="1"/>
  <c r="R521" i="1"/>
  <c r="O521" i="1"/>
  <c r="L521" i="1"/>
  <c r="R925" i="1"/>
  <c r="O925" i="1"/>
  <c r="L925" i="1"/>
  <c r="R2250" i="1"/>
  <c r="O2250" i="1"/>
  <c r="R12" i="1"/>
  <c r="O12" i="1"/>
  <c r="L12" i="1"/>
  <c r="R1681" i="1"/>
  <c r="O1681" i="1"/>
  <c r="L1681" i="1"/>
  <c r="R2202" i="1"/>
  <c r="O2202" i="1"/>
  <c r="R2345" i="1"/>
  <c r="O2345" i="1"/>
  <c r="L2345" i="1"/>
  <c r="R1904" i="1"/>
  <c r="O1904" i="1"/>
  <c r="L1904" i="1"/>
  <c r="R1558" i="1"/>
  <c r="O1558" i="1"/>
  <c r="L1558" i="1"/>
  <c r="R600" i="1"/>
  <c r="O600" i="1"/>
  <c r="L600" i="1"/>
  <c r="R2341" i="1"/>
  <c r="O2341" i="1"/>
  <c r="L2341" i="1"/>
  <c r="R1415" i="1"/>
  <c r="O1415" i="1"/>
  <c r="L1415" i="1"/>
  <c r="R2124" i="1"/>
  <c r="O2124" i="1"/>
  <c r="L2124" i="1"/>
  <c r="R271" i="1"/>
  <c r="O271" i="1"/>
  <c r="L271" i="1"/>
  <c r="R552" i="1"/>
  <c r="O552" i="1"/>
  <c r="L552" i="1"/>
  <c r="R1886" i="1"/>
  <c r="O1886" i="1"/>
  <c r="L1886" i="1"/>
  <c r="R752" i="1"/>
  <c r="O752" i="1"/>
  <c r="L752" i="1"/>
  <c r="R551" i="1"/>
  <c r="O551" i="1"/>
  <c r="L551" i="1"/>
  <c r="R1190" i="1"/>
  <c r="O1190" i="1"/>
  <c r="L1190" i="1"/>
  <c r="R1780" i="1"/>
  <c r="O1780" i="1"/>
  <c r="L1780" i="1"/>
  <c r="R1413" i="1"/>
  <c r="O1413" i="1"/>
  <c r="L1413" i="1"/>
  <c r="R1765" i="1"/>
  <c r="O1765" i="1"/>
  <c r="L1765" i="1"/>
  <c r="R750" i="1"/>
  <c r="O750" i="1"/>
  <c r="L750" i="1"/>
  <c r="R268" i="1"/>
  <c r="O268" i="1"/>
  <c r="L268" i="1"/>
  <c r="R986" i="1"/>
  <c r="O986" i="1"/>
  <c r="L986" i="1"/>
  <c r="R1493" i="1"/>
  <c r="O1493" i="1"/>
  <c r="L1493" i="1"/>
  <c r="R980" i="1"/>
  <c r="O980" i="1"/>
  <c r="L980" i="1"/>
  <c r="R960" i="1"/>
  <c r="O960" i="1"/>
  <c r="L960" i="1"/>
  <c r="R267" i="1"/>
  <c r="O267" i="1"/>
  <c r="L267" i="1"/>
  <c r="R1189" i="1"/>
  <c r="O1189" i="1"/>
  <c r="L1189" i="1"/>
  <c r="R196" i="1"/>
  <c r="O196" i="1"/>
  <c r="L196" i="1"/>
  <c r="R1188" i="1"/>
  <c r="O1188" i="1"/>
  <c r="L1188" i="1"/>
  <c r="R877" i="1"/>
  <c r="O877" i="1"/>
  <c r="L877" i="1"/>
  <c r="R62" i="1"/>
  <c r="O62" i="1"/>
  <c r="L62" i="1"/>
  <c r="R1307" i="1"/>
  <c r="O1307" i="1"/>
  <c r="L1307" i="1"/>
  <c r="R2195" i="1"/>
  <c r="O2195" i="1"/>
  <c r="L2195" i="1"/>
  <c r="R871" i="1"/>
  <c r="O871" i="1"/>
  <c r="L871" i="1"/>
  <c r="R870" i="1"/>
  <c r="O870" i="1"/>
  <c r="L870" i="1"/>
  <c r="R60" i="1"/>
  <c r="O60" i="1"/>
  <c r="L60" i="1"/>
  <c r="R1119" i="1"/>
  <c r="O1119" i="1"/>
  <c r="L1119" i="1"/>
  <c r="R922" i="1"/>
  <c r="O922" i="1"/>
  <c r="L922" i="1"/>
  <c r="R1969" i="1"/>
  <c r="O1969" i="1"/>
  <c r="L1969" i="1"/>
  <c r="R810" i="1"/>
  <c r="O810" i="1"/>
  <c r="L810" i="1"/>
  <c r="R969" i="1"/>
  <c r="O969" i="1"/>
  <c r="L969" i="1"/>
  <c r="R1400" i="1"/>
  <c r="O1400" i="1"/>
  <c r="L1400" i="1"/>
  <c r="R957" i="1"/>
  <c r="O957" i="1"/>
  <c r="L957" i="1"/>
  <c r="R1203" i="1"/>
  <c r="O1203" i="1"/>
  <c r="L1203" i="1"/>
  <c r="R808" i="1"/>
  <c r="O808" i="1"/>
  <c r="L808" i="1"/>
  <c r="R2324" i="1"/>
  <c r="O2324" i="1"/>
  <c r="L2324" i="1"/>
  <c r="R261" i="1"/>
  <c r="O261" i="1"/>
  <c r="L261" i="1"/>
  <c r="R2323" i="1"/>
  <c r="O2323" i="1"/>
  <c r="L2323" i="1"/>
  <c r="R1146" i="1"/>
  <c r="O1146" i="1"/>
  <c r="L1146" i="1"/>
  <c r="R897" i="1"/>
  <c r="O897" i="1"/>
  <c r="L897" i="1"/>
  <c r="R655" i="1"/>
  <c r="O655" i="1"/>
  <c r="L655" i="1"/>
  <c r="R260" i="1"/>
  <c r="O260" i="1"/>
  <c r="L260" i="1"/>
  <c r="R1201" i="1"/>
  <c r="O1201" i="1"/>
  <c r="L1201" i="1"/>
  <c r="R1395" i="1"/>
  <c r="O1395" i="1"/>
  <c r="L1395" i="1"/>
  <c r="R2187" i="1"/>
  <c r="O2187" i="1"/>
  <c r="L2187" i="1"/>
  <c r="R767" i="1"/>
  <c r="O767" i="1"/>
  <c r="L767" i="1"/>
  <c r="R1394" i="1"/>
  <c r="O1394" i="1"/>
  <c r="L1394" i="1"/>
  <c r="R2319" i="1"/>
  <c r="O2319" i="1"/>
  <c r="L2319" i="1"/>
  <c r="R52" i="1"/>
  <c r="O52" i="1"/>
  <c r="L52" i="1"/>
  <c r="R1141" i="1"/>
  <c r="O1141" i="1"/>
  <c r="L1141" i="1"/>
  <c r="R733" i="1"/>
  <c r="O733" i="1"/>
  <c r="L733" i="1"/>
  <c r="R256" i="1"/>
  <c r="O256" i="1"/>
  <c r="L256" i="1"/>
  <c r="R472" i="1"/>
  <c r="O472" i="1"/>
  <c r="L472" i="1"/>
  <c r="R51" i="1"/>
  <c r="O51" i="1"/>
  <c r="L51" i="1"/>
  <c r="R1484" i="1"/>
  <c r="O1484" i="1"/>
  <c r="L1484" i="1"/>
  <c r="R164" i="1"/>
  <c r="O164" i="1"/>
  <c r="L164" i="1"/>
  <c r="R255" i="1"/>
  <c r="O255" i="1"/>
  <c r="L255" i="1"/>
  <c r="R2314" i="1"/>
  <c r="O2314" i="1"/>
  <c r="R889" i="1"/>
  <c r="O889" i="1"/>
  <c r="L889" i="1"/>
  <c r="R888" i="1"/>
  <c r="O888" i="1"/>
  <c r="L888" i="1"/>
  <c r="R2227" i="1"/>
  <c r="O2227" i="1"/>
  <c r="L2227" i="1"/>
  <c r="R2135" i="1"/>
  <c r="O2135" i="1"/>
  <c r="L2135" i="1"/>
  <c r="R1960" i="1"/>
  <c r="O1960" i="1"/>
  <c r="L1960" i="1"/>
  <c r="R1954" i="1"/>
  <c r="O1954" i="1"/>
  <c r="L1954" i="1"/>
  <c r="R1797" i="1"/>
  <c r="O1797" i="1"/>
  <c r="R1784" i="1"/>
  <c r="O1784" i="1"/>
  <c r="L1784" i="1"/>
  <c r="R1670" i="1"/>
  <c r="O1670" i="1"/>
  <c r="L1670" i="1"/>
  <c r="R1597" i="1"/>
  <c r="O1597" i="1"/>
  <c r="L1597" i="1"/>
  <c r="R1583" i="1"/>
  <c r="O1583" i="1"/>
  <c r="L1583" i="1"/>
  <c r="R1465" i="1"/>
  <c r="O1465" i="1"/>
  <c r="L1465" i="1"/>
  <c r="R1455" i="1"/>
  <c r="O1455" i="1"/>
  <c r="L1455" i="1"/>
  <c r="R1370" i="1"/>
  <c r="O1370" i="1"/>
  <c r="L1370" i="1"/>
  <c r="R1310" i="1"/>
  <c r="O1310" i="1"/>
  <c r="L1310" i="1"/>
  <c r="R1275" i="1"/>
  <c r="O1275" i="1"/>
  <c r="L1275" i="1"/>
  <c r="R1175" i="1"/>
  <c r="O1175" i="1"/>
  <c r="L1175" i="1"/>
  <c r="R1072" i="1"/>
  <c r="O1072" i="1"/>
  <c r="L1072" i="1"/>
  <c r="R1034" i="1"/>
  <c r="O1034" i="1"/>
  <c r="L1034" i="1"/>
  <c r="R1021" i="1"/>
  <c r="O1021" i="1"/>
  <c r="L1021" i="1"/>
  <c r="R983" i="1"/>
  <c r="O983" i="1"/>
  <c r="L983" i="1"/>
  <c r="R972" i="1"/>
  <c r="O972" i="1"/>
  <c r="L972" i="1"/>
  <c r="R885" i="1"/>
  <c r="O885" i="1"/>
  <c r="L885" i="1"/>
  <c r="R818" i="1"/>
  <c r="O818" i="1"/>
  <c r="L818" i="1"/>
  <c r="R641" i="1"/>
  <c r="O641" i="1"/>
  <c r="L641" i="1"/>
  <c r="R631" i="1"/>
  <c r="O631" i="1"/>
  <c r="L631" i="1"/>
  <c r="R610" i="1"/>
  <c r="O610" i="1"/>
  <c r="L610" i="1"/>
  <c r="R592" i="1"/>
  <c r="O592" i="1"/>
  <c r="L592" i="1"/>
  <c r="R586" i="1"/>
  <c r="O586" i="1"/>
  <c r="L586" i="1"/>
  <c r="R503" i="1"/>
  <c r="O503" i="1"/>
  <c r="L503" i="1"/>
  <c r="R490" i="1"/>
  <c r="O490" i="1"/>
  <c r="L490" i="1"/>
  <c r="R485" i="1"/>
  <c r="O485" i="1"/>
  <c r="L485" i="1"/>
  <c r="R455" i="1"/>
  <c r="O455" i="1"/>
  <c r="L455" i="1"/>
  <c r="R443" i="1"/>
  <c r="O443" i="1"/>
  <c r="L443" i="1"/>
  <c r="R308" i="1"/>
  <c r="O308" i="1"/>
  <c r="L308" i="1"/>
  <c r="R245" i="1"/>
  <c r="O245" i="1"/>
  <c r="L245" i="1"/>
  <c r="R242" i="1"/>
  <c r="O242" i="1"/>
  <c r="L242" i="1"/>
  <c r="R233" i="1"/>
  <c r="O233" i="1"/>
  <c r="L233" i="1"/>
  <c r="R231" i="1"/>
  <c r="O231" i="1"/>
  <c r="L231" i="1"/>
  <c r="R184" i="1"/>
  <c r="O184" i="1"/>
  <c r="L184" i="1"/>
  <c r="R174" i="1"/>
  <c r="O174" i="1"/>
  <c r="L174" i="1"/>
  <c r="R165" i="1"/>
  <c r="O165" i="1"/>
  <c r="L165" i="1"/>
  <c r="R97" i="1"/>
  <c r="O97" i="1"/>
  <c r="L97" i="1"/>
  <c r="R89" i="1"/>
  <c r="O89" i="1"/>
  <c r="L89" i="1"/>
  <c r="L1571" i="1"/>
  <c r="R1305" i="1"/>
  <c r="O1305" i="1"/>
  <c r="L1305" i="1"/>
  <c r="R1832" i="1"/>
  <c r="O1832" i="1"/>
  <c r="L1832" i="1"/>
  <c r="R1059" i="1"/>
  <c r="O1059" i="1"/>
  <c r="L1059" i="1"/>
  <c r="R1386" i="1"/>
  <c r="O1386" i="1"/>
  <c r="L1386" i="1"/>
  <c r="R696" i="1"/>
  <c r="O696" i="1"/>
  <c r="L696" i="1"/>
  <c r="R840" i="1"/>
  <c r="O840" i="1"/>
  <c r="L840" i="1"/>
  <c r="R1824" i="1"/>
  <c r="O1824" i="1"/>
  <c r="L1824" i="1"/>
  <c r="R850" i="1"/>
  <c r="O850" i="1"/>
  <c r="L850" i="1"/>
  <c r="R1850" i="1"/>
  <c r="O1850" i="1"/>
  <c r="L1850" i="1"/>
  <c r="R2225" i="1"/>
  <c r="O2225" i="1"/>
  <c r="L2225" i="1"/>
  <c r="R1812" i="1"/>
  <c r="O1812" i="1"/>
  <c r="L1812" i="1"/>
  <c r="R1771" i="1"/>
  <c r="O1771" i="1"/>
  <c r="L1771" i="1"/>
  <c r="R723" i="1"/>
  <c r="O723" i="1"/>
  <c r="L723" i="1"/>
  <c r="R2308" i="1"/>
  <c r="O2308" i="1"/>
  <c r="L2308" i="1"/>
  <c r="R1436" i="1"/>
  <c r="O1436" i="1"/>
  <c r="L1436" i="1"/>
  <c r="R2039" i="1"/>
  <c r="O2039" i="1"/>
  <c r="L2039" i="1"/>
  <c r="R1433" i="1"/>
  <c r="O1433" i="1"/>
  <c r="L1433" i="1"/>
  <c r="R1697" i="1"/>
  <c r="O1697" i="1"/>
  <c r="L1697" i="1"/>
  <c r="R350" i="1"/>
  <c r="O350" i="1"/>
  <c r="R2093" i="1"/>
  <c r="O2093" i="1"/>
  <c r="L2093" i="1"/>
  <c r="R2207" i="1"/>
  <c r="O2207" i="1"/>
  <c r="L2207" i="1"/>
  <c r="R712" i="1"/>
  <c r="O712" i="1"/>
  <c r="L712" i="1"/>
  <c r="R1575" i="1"/>
  <c r="O1575" i="1"/>
  <c r="L1575" i="1"/>
  <c r="R2292" i="1"/>
  <c r="O2292" i="1"/>
  <c r="L2292" i="1"/>
  <c r="R2083" i="1"/>
  <c r="O2083" i="1"/>
  <c r="L2083" i="1"/>
  <c r="R1618" i="1"/>
  <c r="O1618" i="1"/>
  <c r="L1618" i="1"/>
  <c r="R275" i="1"/>
  <c r="O275" i="1"/>
  <c r="L275" i="1"/>
  <c r="R814" i="1"/>
  <c r="O814" i="1"/>
  <c r="L814" i="1"/>
  <c r="R1559" i="1"/>
  <c r="O1559" i="1"/>
  <c r="L1559" i="1"/>
  <c r="R70" i="1"/>
  <c r="O70" i="1"/>
  <c r="L70" i="1"/>
  <c r="R559" i="1"/>
  <c r="O559" i="1"/>
  <c r="L559" i="1"/>
  <c r="R755" i="1"/>
  <c r="O755" i="1"/>
  <c r="R754" i="1"/>
  <c r="O754" i="1"/>
  <c r="L754" i="1"/>
  <c r="R1127" i="1"/>
  <c r="O1127" i="1"/>
  <c r="L1127" i="1"/>
  <c r="R2005" i="1"/>
  <c r="O2005" i="1"/>
  <c r="L2005" i="1"/>
  <c r="R1551" i="1"/>
  <c r="O1551" i="1"/>
  <c r="L1551" i="1"/>
  <c r="R744" i="1"/>
  <c r="O744" i="1"/>
  <c r="L744" i="1"/>
  <c r="R1118" i="1"/>
  <c r="O1118" i="1"/>
  <c r="L1118" i="1"/>
  <c r="R875" i="1"/>
  <c r="O875" i="1"/>
  <c r="L875" i="1"/>
  <c r="R57" i="1"/>
  <c r="O57" i="1"/>
  <c r="L57" i="1"/>
  <c r="R1542" i="1"/>
  <c r="O1542" i="1"/>
  <c r="L1542" i="1"/>
  <c r="R258" i="1"/>
  <c r="O258" i="1"/>
  <c r="L258" i="1"/>
  <c r="R891" i="1"/>
  <c r="O891" i="1"/>
  <c r="L891" i="1"/>
  <c r="R253" i="1"/>
  <c r="O253" i="1"/>
  <c r="L253" i="1"/>
  <c r="R1786" i="1"/>
  <c r="O1786" i="1"/>
  <c r="L1786" i="1"/>
  <c r="R1581" i="1"/>
  <c r="O1581" i="1"/>
  <c r="L1581" i="1"/>
  <c r="R1185" i="1"/>
  <c r="O1185" i="1"/>
  <c r="L1185" i="1"/>
  <c r="R991" i="1"/>
  <c r="L991" i="1"/>
  <c r="O991" i="1"/>
  <c r="R601" i="1"/>
  <c r="O601" i="1"/>
  <c r="L601" i="1"/>
  <c r="R491" i="1"/>
  <c r="O491" i="1"/>
  <c r="L491" i="1"/>
  <c r="R246" i="1"/>
  <c r="O246" i="1"/>
  <c r="L246" i="1"/>
  <c r="R173" i="1"/>
  <c r="O173" i="1"/>
  <c r="L173" i="1"/>
  <c r="R1835" i="1"/>
  <c r="O1835" i="1"/>
  <c r="L1835" i="1"/>
  <c r="R2118" i="1"/>
  <c r="O2118" i="1"/>
  <c r="L2118" i="1"/>
  <c r="R868" i="1"/>
  <c r="O868" i="1"/>
  <c r="L868" i="1"/>
  <c r="R1719" i="1"/>
  <c r="O1719" i="1"/>
  <c r="L1719" i="1"/>
  <c r="R209" i="1"/>
  <c r="O209" i="1"/>
  <c r="L209" i="1"/>
  <c r="R677" i="1"/>
  <c r="O677" i="1"/>
  <c r="L677" i="1"/>
  <c r="R1936" i="1"/>
  <c r="O1936" i="1"/>
  <c r="L1936" i="1"/>
  <c r="R702" i="1"/>
  <c r="O702" i="1"/>
  <c r="L702" i="1"/>
  <c r="R801" i="1"/>
  <c r="O801" i="1"/>
  <c r="L801" i="1"/>
  <c r="R1856" i="1"/>
  <c r="O1856" i="1"/>
  <c r="L1856" i="1"/>
  <c r="R1479" i="1"/>
  <c r="O1479" i="1"/>
  <c r="L1479" i="1"/>
  <c r="R1716" i="1"/>
  <c r="O1716" i="1"/>
  <c r="L1716" i="1"/>
  <c r="R118" i="1"/>
  <c r="O118" i="1"/>
  <c r="L118" i="1"/>
  <c r="R859" i="1"/>
  <c r="O859" i="1"/>
  <c r="L859" i="1"/>
  <c r="R223" i="1"/>
  <c r="O223" i="1"/>
  <c r="L223" i="1"/>
  <c r="R2247" i="1"/>
  <c r="O2247" i="1"/>
  <c r="L2247" i="1"/>
  <c r="R1332" i="1"/>
  <c r="O1332" i="1"/>
  <c r="L1332" i="1"/>
  <c r="R856" i="1"/>
  <c r="O856" i="1"/>
  <c r="L856" i="1"/>
  <c r="R1270" i="1"/>
  <c r="O1270" i="1"/>
  <c r="L1270" i="1"/>
  <c r="R1228" i="1"/>
  <c r="O1228" i="1"/>
  <c r="L1228" i="1"/>
  <c r="R863" i="1"/>
  <c r="O863" i="1"/>
  <c r="L863" i="1"/>
  <c r="R1227" i="1"/>
  <c r="O1227" i="1"/>
  <c r="L1227" i="1"/>
  <c r="R2246" i="1"/>
  <c r="O2246" i="1"/>
  <c r="L2246" i="1"/>
  <c r="R220" i="1"/>
  <c r="O220" i="1"/>
  <c r="L220" i="1"/>
  <c r="R1947" i="1"/>
  <c r="O1947" i="1"/>
  <c r="L1947" i="1"/>
  <c r="R1301" i="1"/>
  <c r="O1301" i="1"/>
  <c r="L1301" i="1"/>
  <c r="R2157" i="1"/>
  <c r="O2157" i="1"/>
  <c r="L2157" i="1"/>
  <c r="R1828" i="1"/>
  <c r="O1828" i="1"/>
  <c r="L1828" i="1"/>
  <c r="R2280" i="1"/>
  <c r="O2280" i="1"/>
  <c r="L2280" i="1"/>
  <c r="R1268" i="1"/>
  <c r="O1268" i="1"/>
  <c r="L1268" i="1"/>
  <c r="R1713" i="1"/>
  <c r="O1713" i="1"/>
  <c r="L1713" i="1"/>
  <c r="R1475" i="1"/>
  <c r="O1475" i="1"/>
  <c r="R1222" i="1"/>
  <c r="O1222" i="1"/>
  <c r="L1222" i="1"/>
  <c r="R1711" i="1"/>
  <c r="O1711" i="1"/>
  <c r="L1711" i="1"/>
  <c r="R839" i="1"/>
  <c r="O839" i="1"/>
  <c r="L839" i="1"/>
  <c r="R852" i="1"/>
  <c r="O852" i="1"/>
  <c r="L852" i="1"/>
  <c r="R1266" i="1"/>
  <c r="O1266" i="1"/>
  <c r="L1266" i="1"/>
  <c r="R1645" i="1"/>
  <c r="O1645" i="1"/>
  <c r="L1645" i="1"/>
  <c r="R1940" i="1"/>
  <c r="O1940" i="1"/>
  <c r="L1940" i="1"/>
  <c r="R125" i="1"/>
  <c r="O125" i="1"/>
  <c r="L125" i="1"/>
  <c r="R113" i="1"/>
  <c r="O113" i="1"/>
  <c r="L113" i="1"/>
  <c r="R201" i="1"/>
  <c r="O201" i="1"/>
  <c r="L201" i="1"/>
  <c r="R1980" i="1"/>
  <c r="O1980" i="1"/>
  <c r="L1980" i="1"/>
  <c r="R1469" i="1"/>
  <c r="O1469" i="1"/>
  <c r="L1469" i="1"/>
  <c r="R849" i="1"/>
  <c r="O849" i="1"/>
  <c r="L849" i="1"/>
  <c r="R2171" i="1"/>
  <c r="O2171" i="1"/>
  <c r="L2171" i="1"/>
  <c r="R682" i="1"/>
  <c r="O682" i="1"/>
  <c r="L682" i="1"/>
  <c r="R2107" i="1"/>
  <c r="O2107" i="1"/>
  <c r="R833" i="1"/>
  <c r="O833" i="1"/>
  <c r="L833" i="1"/>
  <c r="R45" i="1"/>
  <c r="O45" i="1"/>
  <c r="L45" i="1"/>
  <c r="R109" i="1"/>
  <c r="O109" i="1"/>
  <c r="L109" i="1"/>
  <c r="R792" i="1"/>
  <c r="O792" i="1"/>
  <c r="L792" i="1"/>
  <c r="R680" i="1"/>
  <c r="O680" i="1"/>
  <c r="L680" i="1"/>
  <c r="R1975" i="1"/>
  <c r="O1975" i="1"/>
  <c r="L1975" i="1"/>
  <c r="R2146" i="1"/>
  <c r="O2146" i="1"/>
  <c r="R1848" i="1"/>
  <c r="O1848" i="1"/>
  <c r="L1848" i="1"/>
  <c r="R1929" i="1"/>
  <c r="O1929" i="1"/>
  <c r="L1929" i="1"/>
  <c r="R728" i="1"/>
  <c r="O728" i="1"/>
  <c r="L728" i="1"/>
  <c r="R2311" i="1"/>
  <c r="O2311" i="1"/>
  <c r="L2311" i="1"/>
  <c r="R2143" i="1"/>
  <c r="O2143" i="1"/>
  <c r="L2143" i="1"/>
  <c r="R2047" i="1"/>
  <c r="O2047" i="1"/>
  <c r="L2047" i="1"/>
  <c r="R2371" i="1"/>
  <c r="O2371" i="1"/>
  <c r="L2371" i="1"/>
  <c r="R727" i="1"/>
  <c r="O727" i="1"/>
  <c r="L727" i="1"/>
  <c r="R405" i="1"/>
  <c r="O405" i="1"/>
  <c r="L405" i="1"/>
  <c r="R1534" i="1"/>
  <c r="O1534" i="1"/>
  <c r="L1534" i="1"/>
  <c r="R1354" i="1"/>
  <c r="O1354" i="1"/>
  <c r="L1354" i="1"/>
  <c r="R1440" i="1"/>
  <c r="O1440" i="1"/>
  <c r="L1440" i="1"/>
  <c r="R1805" i="1"/>
  <c r="L1805" i="1"/>
  <c r="O1805" i="1"/>
  <c r="R1792" i="1"/>
  <c r="O1792" i="1"/>
  <c r="L1792" i="1"/>
  <c r="R2243" i="1"/>
  <c r="O2243" i="1"/>
  <c r="L2243" i="1"/>
  <c r="R404" i="1"/>
  <c r="O404" i="1"/>
  <c r="L404" i="1"/>
  <c r="R1769" i="1"/>
  <c r="O1769" i="1"/>
  <c r="L1769" i="1"/>
  <c r="R946" i="1"/>
  <c r="O946" i="1"/>
  <c r="L946" i="1"/>
  <c r="R558" i="1"/>
  <c r="O558" i="1"/>
  <c r="L558" i="1"/>
  <c r="R1721" i="1"/>
  <c r="O1721" i="1"/>
  <c r="L1721" i="1"/>
  <c r="R2270" i="1"/>
  <c r="O2270" i="1"/>
  <c r="L2270" i="1"/>
  <c r="R280" i="1"/>
  <c r="O280" i="1"/>
  <c r="L280" i="1"/>
  <c r="R1846" i="1"/>
  <c r="O1846" i="1"/>
  <c r="L1846" i="1"/>
  <c r="R1579" i="1"/>
  <c r="O1579" i="1"/>
  <c r="L1579" i="1"/>
  <c r="R1896" i="1"/>
  <c r="O1896" i="1"/>
  <c r="L1896" i="1"/>
  <c r="R1632" i="1"/>
  <c r="O1632" i="1"/>
  <c r="L1632" i="1"/>
  <c r="R722" i="1"/>
  <c r="O722" i="1"/>
  <c r="L722" i="1"/>
  <c r="R1887" i="1"/>
  <c r="O1887" i="1"/>
  <c r="L1887" i="1"/>
  <c r="R2268" i="1"/>
  <c r="O2268" i="1"/>
  <c r="L2268" i="1"/>
  <c r="R331" i="1"/>
  <c r="O331" i="1"/>
  <c r="L331" i="1"/>
  <c r="R427" i="1"/>
  <c r="O427" i="1"/>
  <c r="L427" i="1"/>
  <c r="R1282" i="1"/>
  <c r="O1282" i="1"/>
  <c r="L1282" i="1"/>
  <c r="R1758" i="1"/>
  <c r="O1758" i="1"/>
  <c r="L1758" i="1"/>
  <c r="R330" i="1"/>
  <c r="O330" i="1"/>
  <c r="L330" i="1"/>
  <c r="R1844" i="1"/>
  <c r="O1844" i="1"/>
  <c r="L1844" i="1"/>
  <c r="R1776" i="1"/>
  <c r="O1776" i="1"/>
  <c r="L1776" i="1"/>
  <c r="R375" i="1"/>
  <c r="O375" i="1"/>
  <c r="L375" i="1"/>
  <c r="R425" i="1"/>
  <c r="O425" i="1"/>
  <c r="L425" i="1"/>
  <c r="R985" i="1"/>
  <c r="O985" i="1"/>
  <c r="L985" i="1"/>
  <c r="R291" i="1"/>
  <c r="O291" i="1"/>
  <c r="L291" i="1"/>
  <c r="R76" i="1"/>
  <c r="O76" i="1"/>
  <c r="L76" i="1"/>
  <c r="R2068" i="1"/>
  <c r="O2068" i="1"/>
  <c r="L2068" i="1"/>
  <c r="R2242" i="1"/>
  <c r="O2242" i="1"/>
  <c r="R2302" i="1"/>
  <c r="O2302" i="1"/>
  <c r="L2302" i="1"/>
  <c r="R570" i="1"/>
  <c r="O570" i="1"/>
  <c r="L570" i="1"/>
  <c r="R30" i="1"/>
  <c r="O30" i="1"/>
  <c r="L30" i="1"/>
  <c r="R812" i="1"/>
  <c r="O812" i="1"/>
  <c r="L812" i="1"/>
  <c r="R654" i="1"/>
  <c r="O654" i="1"/>
  <c r="L654" i="1"/>
  <c r="R1755" i="1"/>
  <c r="O1755" i="1"/>
  <c r="L1755" i="1"/>
  <c r="R2263" i="1"/>
  <c r="O2263" i="1"/>
  <c r="L2263" i="1"/>
  <c r="R611" i="1"/>
  <c r="O611" i="1"/>
  <c r="L611" i="1"/>
  <c r="R512" i="1"/>
  <c r="O512" i="1"/>
  <c r="L512" i="1"/>
  <c r="R1626" i="1"/>
  <c r="O1626" i="1"/>
  <c r="L1626" i="1"/>
  <c r="R2261" i="1"/>
  <c r="O2261" i="1"/>
  <c r="L2261" i="1"/>
  <c r="R2036" i="1"/>
  <c r="O2036" i="1"/>
  <c r="L2036" i="1"/>
  <c r="R399" i="1"/>
  <c r="O399" i="1"/>
  <c r="L399" i="1"/>
  <c r="R370" i="1"/>
  <c r="O370" i="1"/>
  <c r="L370" i="1"/>
  <c r="R1677" i="1"/>
  <c r="O1677" i="1"/>
  <c r="L1677" i="1"/>
  <c r="R1841" i="1"/>
  <c r="O1841" i="1"/>
  <c r="L1841" i="1"/>
  <c r="R369" i="1"/>
  <c r="O369" i="1"/>
  <c r="L369" i="1"/>
  <c r="R149" i="1"/>
  <c r="O149" i="1"/>
  <c r="L149" i="1"/>
  <c r="R396" i="1"/>
  <c r="O396" i="1"/>
  <c r="L396" i="1"/>
  <c r="R2297" i="1"/>
  <c r="O2297" i="1"/>
  <c r="L2297" i="1"/>
  <c r="R163" i="1"/>
  <c r="O163" i="1"/>
  <c r="L163" i="1"/>
  <c r="R1346" i="1"/>
  <c r="O1346" i="1"/>
  <c r="L1346" i="1"/>
  <c r="R2296" i="1"/>
  <c r="O2296" i="1"/>
  <c r="L2296" i="1"/>
  <c r="R147" i="1"/>
  <c r="O147" i="1"/>
  <c r="L147" i="1"/>
  <c r="R1695" i="1"/>
  <c r="O1695" i="1"/>
  <c r="L1695" i="1"/>
  <c r="R2359" i="1"/>
  <c r="O2359" i="1"/>
  <c r="L2359" i="1"/>
  <c r="R1622" i="1"/>
  <c r="O1622" i="1"/>
  <c r="L1622" i="1"/>
  <c r="R1919" i="1"/>
  <c r="O1919" i="1"/>
  <c r="L1919" i="1"/>
  <c r="R1097" i="1"/>
  <c r="O1097" i="1"/>
  <c r="L1097" i="1"/>
  <c r="R1751" i="1"/>
  <c r="O1751" i="1"/>
  <c r="L1751" i="1"/>
  <c r="R1255" i="1"/>
  <c r="O1255" i="1"/>
  <c r="L1255" i="1"/>
  <c r="R2357" i="1"/>
  <c r="O2357" i="1"/>
  <c r="L2357" i="1"/>
  <c r="R1589" i="1"/>
  <c r="O1589" i="1"/>
  <c r="L1589" i="1"/>
  <c r="R1872" i="1"/>
  <c r="L1872" i="1"/>
  <c r="O1872" i="1"/>
  <c r="R1428" i="1"/>
  <c r="O1428" i="1"/>
  <c r="L1428" i="1"/>
  <c r="R1167" i="1"/>
  <c r="O1167" i="1"/>
  <c r="L1167" i="1"/>
  <c r="R1524" i="1"/>
  <c r="O1524" i="1"/>
  <c r="L1524" i="1"/>
  <c r="R1781" i="1"/>
  <c r="O1781" i="1"/>
  <c r="L1781" i="1"/>
  <c r="R144" i="1"/>
  <c r="O144" i="1"/>
  <c r="L144" i="1"/>
  <c r="R143" i="1"/>
  <c r="O143" i="1"/>
  <c r="L143" i="1"/>
  <c r="R1915" i="1"/>
  <c r="O1915" i="1"/>
  <c r="L1915" i="1"/>
  <c r="R1725" i="1"/>
  <c r="O1725" i="1"/>
  <c r="L1725" i="1"/>
  <c r="R1667" i="1"/>
  <c r="O1667" i="1"/>
  <c r="R1668" i="1"/>
  <c r="O1668" i="1"/>
  <c r="L1668" i="1"/>
  <c r="R1838" i="1"/>
  <c r="O1838" i="1"/>
  <c r="L1838" i="1"/>
  <c r="R1093" i="1"/>
  <c r="O1093" i="1"/>
  <c r="L1093" i="1"/>
  <c r="R1914" i="1"/>
  <c r="O1914" i="1"/>
  <c r="L1914" i="1"/>
  <c r="R1372" i="1"/>
  <c r="O1372" i="1"/>
  <c r="L1372" i="1"/>
  <c r="R1913" i="1"/>
  <c r="O1913" i="1"/>
  <c r="L1913" i="1"/>
  <c r="R1355" i="1"/>
  <c r="O1355" i="1"/>
  <c r="L1355" i="1"/>
  <c r="R1323" i="1"/>
  <c r="O1323" i="1"/>
  <c r="L1323" i="1"/>
  <c r="R1312" i="1"/>
  <c r="O1312" i="1"/>
  <c r="L1312" i="1"/>
  <c r="R1520" i="1"/>
  <c r="O1520" i="1"/>
  <c r="L1520" i="1"/>
  <c r="R1912" i="1"/>
  <c r="O1912" i="1"/>
  <c r="L1912" i="1"/>
  <c r="R1276" i="1"/>
  <c r="O1276" i="1"/>
  <c r="L1276" i="1"/>
  <c r="R1688" i="1"/>
  <c r="O1688" i="1"/>
  <c r="L1688" i="1"/>
  <c r="R388" i="1"/>
  <c r="O388" i="1"/>
  <c r="L388" i="1"/>
  <c r="R1687" i="1"/>
  <c r="L1687" i="1"/>
  <c r="O1687" i="1"/>
  <c r="R17" i="1"/>
  <c r="O17" i="1"/>
  <c r="L17" i="1"/>
  <c r="R2233" i="1"/>
  <c r="O2233" i="1"/>
  <c r="L2233" i="1"/>
  <c r="R506" i="1"/>
  <c r="O506" i="1"/>
  <c r="L506" i="1"/>
  <c r="R989" i="1"/>
  <c r="O989" i="1"/>
  <c r="L989" i="1"/>
  <c r="R2025" i="1"/>
  <c r="O2025" i="1"/>
  <c r="L2025" i="1"/>
  <c r="R2081" i="1"/>
  <c r="O2081" i="1"/>
  <c r="L2081" i="1"/>
  <c r="R1685" i="1"/>
  <c r="O1685" i="1"/>
  <c r="L1685" i="1"/>
  <c r="R562" i="1"/>
  <c r="O562" i="1"/>
  <c r="L562" i="1"/>
  <c r="R874" i="1"/>
  <c r="O874" i="1"/>
  <c r="L874" i="1"/>
  <c r="R872" i="1"/>
  <c r="O872" i="1"/>
  <c r="L872" i="1"/>
  <c r="R823" i="1"/>
  <c r="O823" i="1"/>
  <c r="L823" i="1"/>
  <c r="R1315" i="1"/>
  <c r="O1315" i="1"/>
  <c r="R660" i="1"/>
  <c r="O660" i="1"/>
  <c r="L660" i="1"/>
  <c r="R1866" i="1"/>
  <c r="O1866" i="1"/>
  <c r="L1866" i="1"/>
  <c r="R1164" i="1"/>
  <c r="O1164" i="1"/>
  <c r="L1164" i="1"/>
  <c r="R1865" i="1"/>
  <c r="O1865" i="1"/>
  <c r="L1865" i="1"/>
  <c r="R615" i="1"/>
  <c r="O615" i="1"/>
  <c r="L615" i="1"/>
  <c r="R40" i="1"/>
  <c r="O40" i="1"/>
  <c r="L40" i="1"/>
  <c r="R136" i="1"/>
  <c r="O136" i="1"/>
  <c r="L136" i="1"/>
  <c r="R1741" i="1"/>
  <c r="O1741" i="1"/>
  <c r="L1741" i="1"/>
  <c r="R928" i="1"/>
  <c r="O928" i="1"/>
  <c r="L928" i="1"/>
  <c r="R1420" i="1"/>
  <c r="O1420" i="1"/>
  <c r="L1420" i="1"/>
  <c r="R1614" i="1"/>
  <c r="O1614" i="1"/>
  <c r="L1614" i="1"/>
  <c r="R1740" i="1"/>
  <c r="O1740" i="1"/>
  <c r="L1740" i="1"/>
  <c r="R1906" i="1"/>
  <c r="O1906" i="1"/>
  <c r="L1906" i="1"/>
  <c r="R2078" i="1"/>
  <c r="O2078" i="1"/>
  <c r="L2078" i="1"/>
  <c r="R1862" i="1"/>
  <c r="O1862" i="1"/>
  <c r="L1862" i="1"/>
  <c r="R1336" i="1"/>
  <c r="O1336" i="1"/>
  <c r="L1336" i="1"/>
  <c r="R361" i="1"/>
  <c r="O361" i="1"/>
  <c r="L361" i="1"/>
  <c r="R2229" i="1"/>
  <c r="O2229" i="1"/>
  <c r="L2229" i="1"/>
  <c r="R407" i="1"/>
  <c r="O407" i="1"/>
  <c r="L407" i="1"/>
  <c r="R923" i="1"/>
  <c r="O923" i="1"/>
  <c r="L923" i="1"/>
  <c r="R81" i="1"/>
  <c r="O81" i="1"/>
  <c r="L81" i="1"/>
  <c r="R704" i="1"/>
  <c r="O704" i="1"/>
  <c r="L704" i="1"/>
  <c r="R2342" i="1"/>
  <c r="O2342" i="1"/>
  <c r="L2342" i="1"/>
  <c r="R1216" i="1"/>
  <c r="O1216" i="1"/>
  <c r="L1216" i="1"/>
  <c r="R553" i="1"/>
  <c r="O553" i="1"/>
  <c r="L553" i="1"/>
  <c r="R2199" i="1"/>
  <c r="O2199" i="1"/>
  <c r="L2199" i="1"/>
  <c r="R68" i="1"/>
  <c r="O68" i="1"/>
  <c r="L68" i="1"/>
  <c r="R1414" i="1"/>
  <c r="O1414" i="1"/>
  <c r="L1414" i="1"/>
  <c r="R2198" i="1"/>
  <c r="O2198" i="1"/>
  <c r="L2198" i="1"/>
  <c r="R1611" i="1"/>
  <c r="O1611" i="1"/>
  <c r="L1611" i="1"/>
  <c r="R1802" i="1"/>
  <c r="O1802" i="1"/>
  <c r="L1802" i="1"/>
  <c r="R1610" i="1"/>
  <c r="O1610" i="1"/>
  <c r="L1610" i="1"/>
  <c r="R1793" i="1"/>
  <c r="O1793" i="1"/>
  <c r="L1793" i="1"/>
  <c r="R993" i="1"/>
  <c r="O993" i="1"/>
  <c r="L993" i="1"/>
  <c r="R2336" i="1"/>
  <c r="O2336" i="1"/>
  <c r="L2336" i="1"/>
  <c r="R1495" i="1"/>
  <c r="O1495" i="1"/>
  <c r="L1495" i="1"/>
  <c r="R549" i="1"/>
  <c r="O549" i="1"/>
  <c r="L549" i="1"/>
  <c r="R1246" i="1"/>
  <c r="O1246" i="1"/>
  <c r="L1246" i="1"/>
  <c r="R908" i="1"/>
  <c r="O908" i="1"/>
  <c r="L908" i="1"/>
  <c r="R781" i="1"/>
  <c r="O781" i="1"/>
  <c r="L781" i="1"/>
  <c r="R547" i="1"/>
  <c r="O547" i="1"/>
  <c r="L547" i="1"/>
  <c r="R1211" i="1"/>
  <c r="O1211" i="1"/>
  <c r="L1211" i="1"/>
  <c r="R546" i="1"/>
  <c r="O546" i="1"/>
  <c r="L546" i="1"/>
  <c r="R950" i="1"/>
  <c r="O950" i="1"/>
  <c r="L950" i="1"/>
  <c r="R545" i="1"/>
  <c r="O545" i="1"/>
  <c r="L545" i="1"/>
  <c r="R1324" i="1"/>
  <c r="O1324" i="1"/>
  <c r="L1324" i="1"/>
  <c r="R1608" i="1"/>
  <c r="O1608" i="1"/>
  <c r="L1608" i="1"/>
  <c r="R1549" i="1"/>
  <c r="O1549" i="1"/>
  <c r="L1549" i="1"/>
  <c r="R1406" i="1"/>
  <c r="O1406" i="1"/>
  <c r="L1406" i="1"/>
  <c r="R904" i="1"/>
  <c r="O904" i="1"/>
  <c r="L904" i="1"/>
  <c r="R2329" i="1"/>
  <c r="O2329" i="1"/>
  <c r="L2329" i="1"/>
  <c r="R1207" i="1"/>
  <c r="O1207" i="1"/>
  <c r="L1207" i="1"/>
  <c r="R1041" i="1"/>
  <c r="O1041" i="1"/>
  <c r="R820" i="1"/>
  <c r="O820" i="1"/>
  <c r="L820" i="1"/>
  <c r="R1490" i="1"/>
  <c r="O1490" i="1"/>
  <c r="L1490" i="1"/>
  <c r="R1150" i="1"/>
  <c r="O1150" i="1"/>
  <c r="L1150" i="1"/>
  <c r="R1606" i="1"/>
  <c r="O1606" i="1"/>
  <c r="L1606" i="1"/>
  <c r="R2326" i="1"/>
  <c r="O2326" i="1"/>
  <c r="L2326" i="1"/>
  <c r="R900" i="1"/>
  <c r="O900" i="1"/>
  <c r="L900" i="1"/>
  <c r="R58" i="1"/>
  <c r="O58" i="1"/>
  <c r="L58" i="1"/>
  <c r="R262" i="1"/>
  <c r="O262" i="1"/>
  <c r="L262" i="1"/>
  <c r="R1399" i="1"/>
  <c r="O1399" i="1"/>
  <c r="L1399" i="1"/>
  <c r="R1115" i="1"/>
  <c r="O1115" i="1"/>
  <c r="L1115" i="1"/>
  <c r="R656" i="1"/>
  <c r="O656" i="1"/>
  <c r="L656" i="1"/>
  <c r="R1967" i="1"/>
  <c r="O1967" i="1"/>
  <c r="L1967" i="1"/>
  <c r="R806" i="1"/>
  <c r="O806" i="1"/>
  <c r="L806" i="1"/>
  <c r="R1010" i="1"/>
  <c r="O1010" i="1"/>
  <c r="L1010" i="1"/>
  <c r="R1114" i="1"/>
  <c r="O1114" i="1"/>
  <c r="L1114" i="1"/>
  <c r="R768" i="1"/>
  <c r="O768" i="1"/>
  <c r="L768" i="1"/>
  <c r="R1144" i="1"/>
  <c r="O1144" i="1"/>
  <c r="L1144" i="1"/>
  <c r="R1112" i="1"/>
  <c r="O1112" i="1"/>
  <c r="L1112" i="1"/>
  <c r="R1143" i="1"/>
  <c r="O1143" i="1"/>
  <c r="L1143" i="1"/>
  <c r="R1142" i="1"/>
  <c r="O1142" i="1"/>
  <c r="L1142" i="1"/>
  <c r="R463" i="1"/>
  <c r="O463" i="1"/>
  <c r="L463" i="1"/>
  <c r="R1199" i="1"/>
  <c r="O1199" i="1"/>
  <c r="L1199" i="1"/>
  <c r="R1198" i="1"/>
  <c r="O1198" i="1"/>
  <c r="L1198" i="1"/>
  <c r="R766" i="1"/>
  <c r="O766" i="1"/>
  <c r="L766" i="1"/>
  <c r="R2318" i="1"/>
  <c r="O2318" i="1"/>
  <c r="L2318" i="1"/>
  <c r="R1140" i="1"/>
  <c r="O1140" i="1"/>
  <c r="L1140" i="1"/>
  <c r="R893" i="1"/>
  <c r="O893" i="1"/>
  <c r="L893" i="1"/>
  <c r="R1231" i="1"/>
  <c r="O1231" i="1"/>
  <c r="L1231" i="1"/>
  <c r="R465" i="1"/>
  <c r="O465" i="1"/>
  <c r="L465" i="1"/>
  <c r="R101" i="1"/>
  <c r="O101" i="1"/>
  <c r="L101" i="1"/>
  <c r="R2183" i="1"/>
  <c r="O2183" i="1"/>
  <c r="L2183" i="1"/>
  <c r="R87" i="1"/>
  <c r="O87" i="1"/>
  <c r="L87" i="1"/>
  <c r="R730" i="1"/>
  <c r="O730" i="1"/>
  <c r="L730" i="1"/>
  <c r="R80" i="1"/>
  <c r="O80" i="1"/>
  <c r="L80" i="1"/>
  <c r="R2217" i="1"/>
  <c r="O2217" i="1"/>
  <c r="L2217" i="1"/>
  <c r="R2122" i="1"/>
  <c r="O2122" i="1"/>
  <c r="L2122" i="1"/>
  <c r="R1957" i="1"/>
  <c r="O1957" i="1"/>
  <c r="L1957" i="1"/>
  <c r="R1891" i="1"/>
  <c r="O1891" i="1"/>
  <c r="L1891" i="1"/>
  <c r="R1785" i="1"/>
  <c r="O1785" i="1"/>
  <c r="L1785" i="1"/>
  <c r="R1722" i="1"/>
  <c r="O1722" i="1"/>
  <c r="L1722" i="1"/>
  <c r="R1600" i="1"/>
  <c r="O1600" i="1"/>
  <c r="L1600" i="1"/>
  <c r="R1598" i="1"/>
  <c r="O1598" i="1"/>
  <c r="L1598" i="1"/>
  <c r="R1464" i="1"/>
  <c r="O1464" i="1"/>
  <c r="L1464" i="1"/>
  <c r="R1460" i="1"/>
  <c r="O1460" i="1"/>
  <c r="L1460" i="1"/>
  <c r="R1452" i="1"/>
  <c r="O1452" i="1"/>
  <c r="L1452" i="1"/>
  <c r="R1445" i="1"/>
  <c r="O1445" i="1"/>
  <c r="L1445" i="1"/>
  <c r="R1284" i="1"/>
  <c r="O1284" i="1"/>
  <c r="L1284" i="1"/>
  <c r="R1181" i="1"/>
  <c r="O1181" i="1"/>
  <c r="L1181" i="1"/>
  <c r="R1173" i="1"/>
  <c r="O1173" i="1"/>
  <c r="L1173" i="1"/>
  <c r="R1069" i="1"/>
  <c r="O1069" i="1"/>
  <c r="L1069" i="1"/>
  <c r="R1031" i="1"/>
  <c r="O1031" i="1"/>
  <c r="L1031" i="1"/>
  <c r="R1007" i="1"/>
  <c r="O1007" i="1"/>
  <c r="L1007" i="1"/>
  <c r="R1001" i="1"/>
  <c r="O1001" i="1"/>
  <c r="L1001" i="1"/>
  <c r="R971" i="1"/>
  <c r="O971" i="1"/>
  <c r="L971" i="1"/>
  <c r="R830" i="1"/>
  <c r="O830" i="1"/>
  <c r="L830" i="1"/>
  <c r="R811" i="1"/>
  <c r="O811" i="1"/>
  <c r="L811" i="1"/>
  <c r="R640" i="1"/>
  <c r="O640" i="1"/>
  <c r="L640" i="1"/>
  <c r="R630" i="1"/>
  <c r="O630" i="1"/>
  <c r="L630" i="1"/>
  <c r="R597" i="1"/>
  <c r="O597" i="1"/>
  <c r="L597" i="1"/>
  <c r="R591" i="1"/>
  <c r="O591" i="1"/>
  <c r="L591" i="1"/>
  <c r="R581" i="1"/>
  <c r="O581" i="1"/>
  <c r="L581" i="1"/>
  <c r="R499" i="1"/>
  <c r="O499" i="1"/>
  <c r="R489" i="1"/>
  <c r="O489" i="1"/>
  <c r="L489" i="1"/>
  <c r="R484" i="1"/>
  <c r="O484" i="1"/>
  <c r="L484" i="1"/>
  <c r="R459" i="1"/>
  <c r="O459" i="1"/>
  <c r="L459" i="1"/>
  <c r="R438" i="1"/>
  <c r="O438" i="1"/>
  <c r="L438" i="1"/>
  <c r="R310" i="1"/>
  <c r="O310" i="1"/>
  <c r="L310" i="1"/>
  <c r="R250" i="1"/>
  <c r="O250" i="1"/>
  <c r="L250" i="1"/>
  <c r="R239" i="1"/>
  <c r="O239" i="1"/>
  <c r="L239" i="1"/>
  <c r="R234" i="1"/>
  <c r="O234" i="1"/>
  <c r="L234" i="1"/>
  <c r="R190" i="1"/>
  <c r="O190" i="1"/>
  <c r="L190" i="1"/>
  <c r="R187" i="1"/>
  <c r="O187" i="1"/>
  <c r="L187" i="1"/>
  <c r="R172" i="1"/>
  <c r="O172" i="1"/>
  <c r="L172" i="1"/>
  <c r="R106" i="1"/>
  <c r="O106" i="1"/>
  <c r="L106" i="1"/>
  <c r="R90" i="1"/>
  <c r="O90" i="1"/>
  <c r="L90" i="1"/>
  <c r="L1733" i="1"/>
  <c r="L755" i="1"/>
  <c r="R999" i="1"/>
  <c r="O999" i="1"/>
  <c r="L999" i="1"/>
  <c r="R858" i="1"/>
  <c r="O858" i="1"/>
  <c r="L858" i="1"/>
  <c r="R1649" i="1"/>
  <c r="O1649" i="1"/>
  <c r="L1649" i="1"/>
  <c r="R1827" i="1"/>
  <c r="O1827" i="1"/>
  <c r="L1827" i="1"/>
  <c r="R1051" i="1"/>
  <c r="O1051" i="1"/>
  <c r="L1051" i="1"/>
  <c r="R1934" i="1"/>
  <c r="O1934" i="1"/>
  <c r="L1934" i="1"/>
  <c r="R1467" i="1"/>
  <c r="O1467" i="1"/>
  <c r="L1467" i="1"/>
  <c r="R2169" i="1"/>
  <c r="O2169" i="1"/>
  <c r="L2169" i="1"/>
  <c r="R2223" i="1"/>
  <c r="O2223" i="1"/>
  <c r="L2223" i="1"/>
  <c r="R36" i="1"/>
  <c r="O36" i="1"/>
  <c r="L36" i="1"/>
  <c r="R296" i="1"/>
  <c r="O296" i="1"/>
  <c r="L296" i="1"/>
  <c r="R2072" i="1"/>
  <c r="O2072" i="1"/>
  <c r="L2072" i="1"/>
  <c r="R1317" i="1"/>
  <c r="O1317" i="1"/>
  <c r="L1317" i="1"/>
  <c r="R1757" i="1"/>
  <c r="O1757" i="1"/>
  <c r="L1757" i="1"/>
  <c r="R941" i="1"/>
  <c r="O941" i="1"/>
  <c r="L941" i="1"/>
  <c r="R31" i="1"/>
  <c r="O31" i="1"/>
  <c r="L31" i="1"/>
  <c r="R613" i="1"/>
  <c r="O613" i="1"/>
  <c r="L613" i="1"/>
  <c r="R1678" i="1"/>
  <c r="O1678" i="1"/>
  <c r="L1678" i="1"/>
  <c r="R532" i="1"/>
  <c r="O532" i="1"/>
  <c r="L532" i="1"/>
  <c r="R2358" i="1"/>
  <c r="O2358" i="1"/>
  <c r="L2358" i="1"/>
  <c r="R393" i="1"/>
  <c r="O393" i="1"/>
  <c r="L393" i="1"/>
  <c r="R414" i="1"/>
  <c r="O414" i="1"/>
  <c r="L414" i="1"/>
  <c r="R2026" i="1"/>
  <c r="O2026" i="1"/>
  <c r="L2026" i="1"/>
  <c r="R1560" i="1"/>
  <c r="O1560" i="1"/>
  <c r="L1560" i="1"/>
  <c r="R364" i="1"/>
  <c r="O364" i="1"/>
  <c r="L364" i="1"/>
  <c r="R1518" i="1"/>
  <c r="O1518" i="1"/>
  <c r="L1518" i="1"/>
  <c r="R623" i="1"/>
  <c r="O623" i="1"/>
  <c r="L623" i="1"/>
  <c r="R523" i="1"/>
  <c r="O523" i="1"/>
  <c r="L523" i="1"/>
  <c r="R14" i="1"/>
  <c r="O14" i="1"/>
  <c r="L14" i="1"/>
  <c r="R560" i="1"/>
  <c r="O560" i="1"/>
  <c r="L560" i="1"/>
  <c r="R913" i="1"/>
  <c r="O913" i="1"/>
  <c r="L913" i="1"/>
  <c r="R1555" i="1"/>
  <c r="O1555" i="1"/>
  <c r="L1555" i="1"/>
  <c r="R1157" i="1"/>
  <c r="O1157" i="1"/>
  <c r="L1157" i="1"/>
  <c r="R780" i="1"/>
  <c r="O780" i="1"/>
  <c r="L780" i="1"/>
  <c r="R1314" i="1"/>
  <c r="O1314" i="1"/>
  <c r="L1314" i="1"/>
  <c r="R821" i="1"/>
  <c r="O821" i="1"/>
  <c r="L821" i="1"/>
  <c r="R961" i="1"/>
  <c r="O961" i="1"/>
  <c r="L961" i="1"/>
  <c r="R739" i="1"/>
  <c r="O739" i="1"/>
  <c r="L739" i="1"/>
  <c r="R478" i="1"/>
  <c r="O478" i="1"/>
  <c r="L478" i="1"/>
  <c r="R1186" i="1"/>
  <c r="O1186" i="1"/>
  <c r="L1186" i="1"/>
  <c r="R1139" i="1"/>
  <c r="O1139" i="1"/>
  <c r="L1139" i="1"/>
  <c r="R2134" i="1"/>
  <c r="O2134" i="1"/>
  <c r="L2134" i="1"/>
  <c r="R1660" i="1"/>
  <c r="O1660" i="1"/>
  <c r="L1660" i="1"/>
  <c r="R1443" i="1"/>
  <c r="O1443" i="1"/>
  <c r="R1033" i="1"/>
  <c r="O1033" i="1"/>
  <c r="L1033" i="1"/>
  <c r="R639" i="1"/>
  <c r="L639" i="1"/>
  <c r="O639" i="1"/>
  <c r="R580" i="1"/>
  <c r="O580" i="1"/>
  <c r="L580" i="1"/>
  <c r="R306" i="1"/>
  <c r="O306" i="1"/>
  <c r="L306" i="1"/>
  <c r="R183" i="1"/>
  <c r="O183" i="1"/>
  <c r="L183" i="1"/>
  <c r="R1481" i="1"/>
  <c r="O1481" i="1"/>
  <c r="L1481" i="1"/>
  <c r="R2249" i="1"/>
  <c r="O2249" i="1"/>
  <c r="L2249" i="1"/>
  <c r="R2166" i="1"/>
  <c r="O2166" i="1"/>
  <c r="L2166" i="1"/>
  <c r="R1834" i="1"/>
  <c r="O1834" i="1"/>
  <c r="L1834" i="1"/>
  <c r="R693" i="1"/>
  <c r="O693" i="1"/>
  <c r="L693" i="1"/>
  <c r="R227" i="1"/>
  <c r="O227" i="1"/>
  <c r="L227" i="1"/>
  <c r="R208" i="1"/>
  <c r="O208" i="1"/>
  <c r="L208" i="1"/>
  <c r="R1950" i="1"/>
  <c r="O1950" i="1"/>
  <c r="L1950" i="1"/>
  <c r="R207" i="1"/>
  <c r="O207" i="1"/>
  <c r="L207" i="1"/>
  <c r="R119" i="1"/>
  <c r="O119" i="1"/>
  <c r="L119" i="1"/>
  <c r="R865" i="1"/>
  <c r="O865" i="1"/>
  <c r="L865" i="1"/>
  <c r="R1060" i="1"/>
  <c r="O1060" i="1"/>
  <c r="L1060" i="1"/>
  <c r="R1509" i="1"/>
  <c r="O1509" i="1"/>
  <c r="L1509" i="1"/>
  <c r="R2284" i="1"/>
  <c r="O2284" i="1"/>
  <c r="L2284" i="1"/>
  <c r="R132" i="1"/>
  <c r="O132" i="1"/>
  <c r="L132" i="1"/>
  <c r="R1855" i="1"/>
  <c r="O1855" i="1"/>
  <c r="L1855" i="1"/>
  <c r="R2163" i="1"/>
  <c r="O2163" i="1"/>
  <c r="L2163" i="1"/>
  <c r="R2160" i="1"/>
  <c r="O2160" i="1"/>
  <c r="L2160" i="1"/>
  <c r="R1831" i="1"/>
  <c r="O1831" i="1"/>
  <c r="L1831" i="1"/>
  <c r="R1854" i="1"/>
  <c r="O1854" i="1"/>
  <c r="L1854" i="1"/>
  <c r="R3" i="1"/>
  <c r="O3" i="1"/>
  <c r="L3" i="1"/>
  <c r="R1986" i="1"/>
  <c r="O1986" i="1"/>
  <c r="L1986" i="1"/>
  <c r="R1714" i="1"/>
  <c r="O1714" i="1"/>
  <c r="L1714" i="1"/>
  <c r="R1226" i="1"/>
  <c r="O1226" i="1"/>
  <c r="L1226" i="1"/>
  <c r="R1476" i="1"/>
  <c r="O1476" i="1"/>
  <c r="L1476" i="1"/>
  <c r="R1508" i="1"/>
  <c r="O1508" i="1"/>
  <c r="L1508" i="1"/>
  <c r="R1225" i="1"/>
  <c r="O1225" i="1"/>
  <c r="L1225" i="1"/>
  <c r="R1507" i="1"/>
  <c r="O1507" i="1"/>
  <c r="R842" i="1"/>
  <c r="O842" i="1"/>
  <c r="L842" i="1"/>
  <c r="R1984" i="1"/>
  <c r="O1984" i="1"/>
  <c r="L1984" i="1"/>
  <c r="R1053" i="1"/>
  <c r="O1053" i="1"/>
  <c r="L1053" i="1"/>
  <c r="R1382" i="1"/>
  <c r="O1382" i="1"/>
  <c r="L1382" i="1"/>
  <c r="R1712" i="1"/>
  <c r="O1712" i="1"/>
  <c r="L1712" i="1"/>
  <c r="R1299" i="1"/>
  <c r="O1299" i="1"/>
  <c r="L1299" i="1"/>
  <c r="R126" i="1"/>
  <c r="O126" i="1"/>
  <c r="L126" i="1"/>
  <c r="R1982" i="1"/>
  <c r="O1982" i="1"/>
  <c r="L1982" i="1"/>
  <c r="R1942" i="1"/>
  <c r="O1942" i="1"/>
  <c r="L1942" i="1"/>
  <c r="R851" i="1"/>
  <c r="O851" i="1"/>
  <c r="L851" i="1"/>
  <c r="R2108" i="1"/>
  <c r="O2108" i="1"/>
  <c r="L2108" i="1"/>
  <c r="R794" i="1"/>
  <c r="O794" i="1"/>
  <c r="L794" i="1"/>
  <c r="R1504" i="1"/>
  <c r="O1504" i="1"/>
  <c r="L1504" i="1"/>
  <c r="R124" i="1"/>
  <c r="O124" i="1"/>
  <c r="L124" i="1"/>
  <c r="R666" i="1"/>
  <c r="O666" i="1"/>
  <c r="L666" i="1"/>
  <c r="R793" i="1"/>
  <c r="O793" i="1"/>
  <c r="L793" i="1"/>
  <c r="R1821" i="1"/>
  <c r="O1821" i="1"/>
  <c r="L1821" i="1"/>
  <c r="R1502" i="1"/>
  <c r="O1502" i="1"/>
  <c r="L1502" i="1"/>
  <c r="R1931" i="1"/>
  <c r="O1931" i="1"/>
  <c r="L1931" i="1"/>
  <c r="R1820" i="1"/>
  <c r="O1820" i="1"/>
  <c r="R1978" i="1"/>
  <c r="O1978" i="1"/>
  <c r="L1978" i="1"/>
  <c r="R681" i="1"/>
  <c r="O681" i="1"/>
  <c r="L681" i="1"/>
  <c r="R1641" i="1"/>
  <c r="O1641" i="1"/>
  <c r="L1641" i="1"/>
  <c r="R1262" i="1"/>
  <c r="L1262" i="1"/>
  <c r="O1262" i="1"/>
  <c r="R661" i="1"/>
  <c r="O661" i="1"/>
  <c r="L661" i="1"/>
  <c r="R228" i="1"/>
  <c r="O228" i="1"/>
  <c r="L228" i="1"/>
  <c r="R1261" i="1"/>
  <c r="O1261" i="1"/>
  <c r="L1261" i="1"/>
  <c r="R42" i="1"/>
  <c r="O42" i="1"/>
  <c r="L42" i="1"/>
  <c r="R679" i="1"/>
  <c r="O679" i="1"/>
  <c r="L679" i="1"/>
  <c r="R2220" i="1"/>
  <c r="O2220" i="1"/>
  <c r="L2220" i="1"/>
  <c r="R2138" i="1"/>
  <c r="O2138" i="1"/>
  <c r="R2021" i="1"/>
  <c r="O2021" i="1"/>
  <c r="R1536" i="1"/>
  <c r="O1536" i="1"/>
  <c r="L1536" i="1"/>
  <c r="R1442" i="1"/>
  <c r="O1442" i="1"/>
  <c r="L1442" i="1"/>
  <c r="R2101" i="1"/>
  <c r="O2101" i="1"/>
  <c r="L2101" i="1"/>
  <c r="R78" i="1"/>
  <c r="O78" i="1"/>
  <c r="L78" i="1"/>
  <c r="R1106" i="1"/>
  <c r="O1106" i="1"/>
  <c r="L1106" i="1"/>
  <c r="R358" i="1"/>
  <c r="O358" i="1"/>
  <c r="L358" i="1"/>
  <c r="R1808" i="1"/>
  <c r="L1808" i="1"/>
  <c r="O1808" i="1"/>
  <c r="R1569" i="1"/>
  <c r="O1569" i="1"/>
  <c r="L1569" i="1"/>
  <c r="R1791" i="1"/>
  <c r="O1791" i="1"/>
  <c r="L1791" i="1"/>
  <c r="R335" i="1"/>
  <c r="O335" i="1"/>
  <c r="L335" i="1"/>
  <c r="R1760" i="1"/>
  <c r="O1760" i="1"/>
  <c r="L1760" i="1"/>
  <c r="R2137" i="1"/>
  <c r="O2137" i="1"/>
  <c r="L2137" i="1"/>
  <c r="R1731" i="1"/>
  <c r="O1731" i="1"/>
  <c r="L1731" i="1"/>
  <c r="R295" i="1"/>
  <c r="O295" i="1"/>
  <c r="L295" i="1"/>
  <c r="R2073" i="1"/>
  <c r="O2073" i="1"/>
  <c r="L2073" i="1"/>
  <c r="R518" i="1"/>
  <c r="O518" i="1"/>
  <c r="L518" i="1"/>
  <c r="R1661" i="1"/>
  <c r="O1661" i="1"/>
  <c r="L1661" i="1"/>
  <c r="R1585" i="1"/>
  <c r="O1585" i="1"/>
  <c r="L1585" i="1"/>
  <c r="R333" i="1"/>
  <c r="O333" i="1"/>
  <c r="L333" i="1"/>
  <c r="R920" i="1"/>
  <c r="O920" i="1"/>
  <c r="L920" i="1"/>
  <c r="R429" i="1"/>
  <c r="O429" i="1"/>
  <c r="L429" i="1"/>
  <c r="R1360" i="1"/>
  <c r="O1360" i="1"/>
  <c r="L1360" i="1"/>
  <c r="R516" i="1"/>
  <c r="O516" i="1"/>
  <c r="L516" i="1"/>
  <c r="R1799" i="1"/>
  <c r="O1799" i="1"/>
  <c r="L1799" i="1"/>
  <c r="R33" i="1"/>
  <c r="O33" i="1"/>
  <c r="L33" i="1"/>
  <c r="R573" i="1"/>
  <c r="O573" i="1"/>
  <c r="L573" i="1"/>
  <c r="R2366" i="1"/>
  <c r="O2366" i="1"/>
  <c r="L2366" i="1"/>
  <c r="R1788" i="1"/>
  <c r="O1788" i="1"/>
  <c r="L1788" i="1"/>
  <c r="R2305" i="1"/>
  <c r="O2305" i="1"/>
  <c r="L2305" i="1"/>
  <c r="R1879" i="1"/>
  <c r="O1879" i="1"/>
  <c r="L1879" i="1"/>
  <c r="R329" i="1"/>
  <c r="O329" i="1"/>
  <c r="L329" i="1"/>
  <c r="R1351" i="1"/>
  <c r="O1351" i="1"/>
  <c r="L1351" i="1"/>
  <c r="R1019" i="1"/>
  <c r="O1019" i="1"/>
  <c r="L1019" i="1"/>
  <c r="R984" i="1"/>
  <c r="O984" i="1"/>
  <c r="L984" i="1"/>
  <c r="R959" i="1"/>
  <c r="O959" i="1"/>
  <c r="L959" i="1"/>
  <c r="R2069" i="1"/>
  <c r="O2069" i="1"/>
  <c r="L2069" i="1"/>
  <c r="R2038" i="1"/>
  <c r="O2038" i="1"/>
  <c r="L2038" i="1"/>
  <c r="R424" i="1"/>
  <c r="O424" i="1"/>
  <c r="L424" i="1"/>
  <c r="R373" i="1"/>
  <c r="O373" i="1"/>
  <c r="L373" i="1"/>
  <c r="R1877" i="1"/>
  <c r="O1877" i="1"/>
  <c r="L1877" i="1"/>
  <c r="R2362" i="1"/>
  <c r="O2362" i="1"/>
  <c r="R659" i="1"/>
  <c r="O659" i="1"/>
  <c r="L659" i="1"/>
  <c r="R1101" i="1"/>
  <c r="O1101" i="1"/>
  <c r="L1101" i="1"/>
  <c r="R1923" i="1"/>
  <c r="O1923" i="1"/>
  <c r="L1923" i="1"/>
  <c r="R352" i="1"/>
  <c r="O352" i="1"/>
  <c r="L352" i="1"/>
  <c r="R2240" i="1"/>
  <c r="O2240" i="1"/>
  <c r="L2240" i="1"/>
  <c r="R604" i="1"/>
  <c r="O604" i="1"/>
  <c r="L604" i="1"/>
  <c r="R1099" i="1"/>
  <c r="O1099" i="1"/>
  <c r="L1099" i="1"/>
  <c r="R1696" i="1"/>
  <c r="O1696" i="1"/>
  <c r="L1696" i="1"/>
  <c r="R458" i="1"/>
  <c r="O458" i="1"/>
  <c r="L458" i="1"/>
  <c r="R1789" i="1"/>
  <c r="O1789" i="1"/>
  <c r="L1789" i="1"/>
  <c r="R2065" i="1"/>
  <c r="O2065" i="1"/>
  <c r="L2065" i="1"/>
  <c r="R716" i="1"/>
  <c r="O716" i="1"/>
  <c r="L716" i="1"/>
  <c r="R2064" i="1"/>
  <c r="O2064" i="1"/>
  <c r="R2298" i="1"/>
  <c r="O2298" i="1"/>
  <c r="R176" i="1"/>
  <c r="O176" i="1"/>
  <c r="L176" i="1"/>
  <c r="R1676" i="1"/>
  <c r="O1676" i="1"/>
  <c r="L1676" i="1"/>
  <c r="R1921" i="1"/>
  <c r="O1921" i="1"/>
  <c r="L1921" i="1"/>
  <c r="R1657" i="1"/>
  <c r="O1657" i="1"/>
  <c r="L1657" i="1"/>
  <c r="R148" i="1"/>
  <c r="O148" i="1"/>
  <c r="L148" i="1"/>
  <c r="R2236" i="1"/>
  <c r="L2236" i="1"/>
  <c r="O2236" i="1"/>
  <c r="R2260" i="1"/>
  <c r="O2260" i="1"/>
  <c r="L2260" i="1"/>
  <c r="R75" i="1"/>
  <c r="O75" i="1"/>
  <c r="L75" i="1"/>
  <c r="R2031" i="1"/>
  <c r="O2031" i="1"/>
  <c r="L2031" i="1"/>
  <c r="R2295" i="1"/>
  <c r="O2295" i="1"/>
  <c r="L2295" i="1"/>
  <c r="R348" i="1"/>
  <c r="O348" i="1"/>
  <c r="L348" i="1"/>
  <c r="R759" i="1"/>
  <c r="O759" i="1"/>
  <c r="L759" i="1"/>
  <c r="R347" i="1"/>
  <c r="O347" i="1"/>
  <c r="L347" i="1"/>
  <c r="R417" i="1"/>
  <c r="O417" i="1"/>
  <c r="L417" i="1"/>
  <c r="R1525" i="1"/>
  <c r="O1525" i="1"/>
  <c r="L1525" i="1"/>
  <c r="R2356" i="1"/>
  <c r="O2356" i="1"/>
  <c r="L2356" i="1"/>
  <c r="R1810" i="1"/>
  <c r="O1810" i="1"/>
  <c r="L1810" i="1"/>
  <c r="R1587" i="1"/>
  <c r="O1587" i="1"/>
  <c r="L1587" i="1"/>
  <c r="R1790" i="1"/>
  <c r="O1790" i="1"/>
  <c r="L1790" i="1"/>
  <c r="R74" i="1"/>
  <c r="O74" i="1"/>
  <c r="L74" i="1"/>
  <c r="R416" i="1"/>
  <c r="O416" i="1"/>
  <c r="L416" i="1"/>
  <c r="R1563" i="1"/>
  <c r="O1563" i="1"/>
  <c r="L1563" i="1"/>
  <c r="R1729" i="1"/>
  <c r="O1729" i="1"/>
  <c r="L1729" i="1"/>
  <c r="R1870" i="1"/>
  <c r="O1870" i="1"/>
  <c r="L1870" i="1"/>
  <c r="R1747" i="1"/>
  <c r="O1747" i="1"/>
  <c r="L1747" i="1"/>
  <c r="R1669" i="1"/>
  <c r="O1669" i="1"/>
  <c r="L1669" i="1"/>
  <c r="R1522" i="1"/>
  <c r="O1522" i="1"/>
  <c r="L1522" i="1"/>
  <c r="R1134" i="1"/>
  <c r="O1134" i="1"/>
  <c r="L1134" i="1"/>
  <c r="R917" i="1"/>
  <c r="O917" i="1"/>
  <c r="L917" i="1"/>
  <c r="R345" i="1"/>
  <c r="O345" i="1"/>
  <c r="L345" i="1"/>
  <c r="R1373" i="1"/>
  <c r="O1373" i="1"/>
  <c r="L1373" i="1"/>
  <c r="R1746" i="1"/>
  <c r="O1746" i="1"/>
  <c r="L1746" i="1"/>
  <c r="R1327" i="1"/>
  <c r="O1327" i="1"/>
  <c r="L1327" i="1"/>
  <c r="R1837" i="1"/>
  <c r="O1837" i="1"/>
  <c r="L1837" i="1"/>
  <c r="R1425" i="1"/>
  <c r="O1425" i="1"/>
  <c r="L1425" i="1"/>
  <c r="R2352" i="1"/>
  <c r="O2352" i="1"/>
  <c r="L2352" i="1"/>
  <c r="R527" i="1"/>
  <c r="O527" i="1"/>
  <c r="L527" i="1"/>
  <c r="R286" i="1"/>
  <c r="O286" i="1"/>
  <c r="L286" i="1"/>
  <c r="R1133" i="1"/>
  <c r="O1133" i="1"/>
  <c r="R1166" i="1"/>
  <c r="O1166" i="1"/>
  <c r="L1166" i="1"/>
  <c r="R343" i="1"/>
  <c r="O343" i="1"/>
  <c r="L343" i="1"/>
  <c r="R2291" i="1"/>
  <c r="O2291" i="1"/>
  <c r="L2291" i="1"/>
  <c r="R2350" i="1"/>
  <c r="O2350" i="1"/>
  <c r="L2350" i="1"/>
  <c r="R1359" i="1"/>
  <c r="O1359" i="1"/>
  <c r="L1359" i="1"/>
  <c r="R1745" i="1"/>
  <c r="O1745" i="1"/>
  <c r="L1745" i="1"/>
  <c r="R1132" i="1"/>
  <c r="O1132" i="1"/>
  <c r="L1132" i="1"/>
  <c r="R1836" i="1"/>
  <c r="O1836" i="1"/>
  <c r="L1836" i="1"/>
  <c r="R953" i="1"/>
  <c r="O953" i="1"/>
  <c r="L953" i="1"/>
  <c r="R949" i="1"/>
  <c r="O949" i="1"/>
  <c r="L949" i="1"/>
  <c r="R883" i="1"/>
  <c r="O883" i="1"/>
  <c r="R2053" i="1"/>
  <c r="O2053" i="1"/>
  <c r="R1742" i="1"/>
  <c r="O1742" i="1"/>
  <c r="L1742" i="1"/>
  <c r="R815" i="1"/>
  <c r="O815" i="1"/>
  <c r="L815" i="1"/>
  <c r="R658" i="1"/>
  <c r="O658" i="1"/>
  <c r="L658" i="1"/>
  <c r="R1516" i="1"/>
  <c r="O1516" i="1"/>
  <c r="L1516" i="1"/>
  <c r="R1218" i="1"/>
  <c r="O1218" i="1"/>
  <c r="L1218" i="1"/>
  <c r="R2051" i="1"/>
  <c r="O2051" i="1"/>
  <c r="L2051" i="1"/>
  <c r="R1088" i="1"/>
  <c r="O1088" i="1"/>
  <c r="L1088" i="1"/>
  <c r="R2349" i="1"/>
  <c r="O2349" i="1"/>
  <c r="L2349" i="1"/>
  <c r="R2287" i="1"/>
  <c r="O2287" i="1"/>
  <c r="L2287" i="1"/>
  <c r="R462" i="1"/>
  <c r="O462" i="1"/>
  <c r="L462" i="1"/>
  <c r="R2254" i="1"/>
  <c r="O2254" i="1"/>
  <c r="L2254" i="1"/>
  <c r="R2050" i="1"/>
  <c r="O2050" i="1"/>
  <c r="L2050" i="1"/>
  <c r="R1682" i="1"/>
  <c r="O1682" i="1"/>
  <c r="L1682" i="1"/>
  <c r="R1613" i="1"/>
  <c r="O1613" i="1"/>
  <c r="L1613" i="1"/>
  <c r="R1071" i="1"/>
  <c r="O1071" i="1"/>
  <c r="L1071" i="1"/>
  <c r="R362" i="1"/>
  <c r="O362" i="1"/>
  <c r="L362" i="1"/>
  <c r="R2077" i="1"/>
  <c r="O2077" i="1"/>
  <c r="L2077" i="1"/>
  <c r="R2049" i="1"/>
  <c r="O2049" i="1"/>
  <c r="L2049" i="1"/>
  <c r="R104" i="1"/>
  <c r="O104" i="1"/>
  <c r="L104" i="1"/>
  <c r="R520" i="1"/>
  <c r="O520" i="1"/>
  <c r="L520" i="1"/>
  <c r="R2048" i="1"/>
  <c r="O2048" i="1"/>
  <c r="L2048" i="1"/>
  <c r="R1086" i="1"/>
  <c r="O1086" i="1"/>
  <c r="L1086" i="1"/>
  <c r="R11" i="1"/>
  <c r="O11" i="1"/>
  <c r="L11" i="1"/>
  <c r="R1335" i="1"/>
  <c r="O1335" i="1"/>
  <c r="L1335" i="1"/>
  <c r="R2200" i="1"/>
  <c r="O2200" i="1"/>
  <c r="L2200" i="1"/>
  <c r="R1191" i="1"/>
  <c r="O1191" i="1"/>
  <c r="L1191" i="1"/>
  <c r="R644" i="1"/>
  <c r="O644" i="1"/>
  <c r="L644" i="1"/>
  <c r="R2126" i="1"/>
  <c r="O2126" i="1"/>
  <c r="L2126" i="1"/>
  <c r="R2339" i="1"/>
  <c r="O2339" i="1"/>
  <c r="L2339" i="1"/>
  <c r="R787" i="1"/>
  <c r="O787" i="1"/>
  <c r="L787" i="1"/>
  <c r="R67" i="1"/>
  <c r="O67" i="1"/>
  <c r="L67" i="1"/>
  <c r="R1159" i="1"/>
  <c r="O1159" i="1"/>
  <c r="L1159" i="1"/>
  <c r="R1029" i="1"/>
  <c r="O1029" i="1"/>
  <c r="L1029" i="1"/>
  <c r="R1026" i="1"/>
  <c r="O1026" i="1"/>
  <c r="L1026" i="1"/>
  <c r="R550" i="1"/>
  <c r="O550" i="1"/>
  <c r="L550" i="1"/>
  <c r="R1772" i="1"/>
  <c r="O1772" i="1"/>
  <c r="L1772" i="1"/>
  <c r="R1554" i="1"/>
  <c r="O1554" i="1"/>
  <c r="L1554" i="1"/>
  <c r="R1412" i="1"/>
  <c r="O1412" i="1"/>
  <c r="L1412" i="1"/>
  <c r="R66" i="1"/>
  <c r="O66" i="1"/>
  <c r="L66" i="1"/>
  <c r="R2335" i="1"/>
  <c r="O2335" i="1"/>
  <c r="L2335" i="1"/>
  <c r="R1553" i="1"/>
  <c r="O1553" i="1"/>
  <c r="L1553" i="1"/>
  <c r="R65" i="1"/>
  <c r="O65" i="1"/>
  <c r="L65" i="1"/>
  <c r="R1245" i="1"/>
  <c r="O1245" i="1"/>
  <c r="L1245" i="1"/>
  <c r="R747" i="1"/>
  <c r="O747" i="1"/>
  <c r="L747" i="1"/>
  <c r="R1492" i="1"/>
  <c r="O1492" i="1"/>
  <c r="L1492" i="1"/>
  <c r="R1155" i="1"/>
  <c r="O1155" i="1"/>
  <c r="L1155" i="1"/>
  <c r="R948" i="1"/>
  <c r="O948" i="1"/>
  <c r="L948" i="1"/>
  <c r="R778" i="1"/>
  <c r="O778" i="1"/>
  <c r="L778" i="1"/>
  <c r="R195" i="1"/>
  <c r="O195" i="1"/>
  <c r="L195" i="1"/>
  <c r="R643" i="1"/>
  <c r="O643" i="1"/>
  <c r="L643" i="1"/>
  <c r="R745" i="1"/>
  <c r="O745" i="1"/>
  <c r="L745" i="1"/>
  <c r="R1152" i="1"/>
  <c r="O1152" i="1"/>
  <c r="L1152" i="1"/>
  <c r="R1083" i="1"/>
  <c r="O1083" i="1"/>
  <c r="L1083" i="1"/>
  <c r="R1404" i="1"/>
  <c r="O1404" i="1"/>
  <c r="L1404" i="1"/>
  <c r="R2002" i="1"/>
  <c r="O2002" i="1"/>
  <c r="L2002" i="1"/>
  <c r="R774" i="1"/>
  <c r="O774" i="1"/>
  <c r="L774" i="1"/>
  <c r="R1205" i="1"/>
  <c r="O1205" i="1"/>
  <c r="L1205" i="1"/>
  <c r="R982" i="1"/>
  <c r="O982" i="1"/>
  <c r="L982" i="1"/>
  <c r="R901" i="1"/>
  <c r="O901" i="1"/>
  <c r="L901" i="1"/>
  <c r="R809" i="1"/>
  <c r="O809" i="1"/>
  <c r="L809" i="1"/>
  <c r="R956" i="1"/>
  <c r="O956" i="1"/>
  <c r="L956" i="1"/>
  <c r="R1116" i="1"/>
  <c r="O1116" i="1"/>
  <c r="L1116" i="1"/>
  <c r="R1238" i="1"/>
  <c r="O1238" i="1"/>
  <c r="L1238" i="1"/>
  <c r="R1147" i="1"/>
  <c r="O1147" i="1"/>
  <c r="L1147" i="1"/>
  <c r="R740" i="1"/>
  <c r="O740" i="1"/>
  <c r="L740" i="1"/>
  <c r="R1011" i="1"/>
  <c r="O1011" i="1"/>
  <c r="L1011" i="1"/>
  <c r="R1544" i="1"/>
  <c r="O1544" i="1"/>
  <c r="L1544" i="1"/>
  <c r="R1999" i="1"/>
  <c r="O1999" i="1"/>
  <c r="L1999" i="1"/>
  <c r="R55" i="1"/>
  <c r="O55" i="1"/>
  <c r="L55" i="1"/>
  <c r="R1113" i="1"/>
  <c r="O1113" i="1"/>
  <c r="L1113" i="1"/>
  <c r="R1396" i="1"/>
  <c r="O1396" i="1"/>
  <c r="L1396" i="1"/>
  <c r="R1187" i="1"/>
  <c r="O1187" i="1"/>
  <c r="L1187" i="1"/>
  <c r="R1111" i="1"/>
  <c r="O1111" i="1"/>
  <c r="L1111" i="1"/>
  <c r="R1200" i="1"/>
  <c r="O1200" i="1"/>
  <c r="L1200" i="1"/>
  <c r="R608" i="1"/>
  <c r="O608" i="1"/>
  <c r="L608" i="1"/>
  <c r="R894" i="1"/>
  <c r="O894" i="1"/>
  <c r="L894" i="1"/>
  <c r="R1393" i="1"/>
  <c r="L1393" i="1"/>
  <c r="O1393" i="1"/>
  <c r="R734" i="1"/>
  <c r="O734" i="1"/>
  <c r="L734" i="1"/>
  <c r="R476" i="1"/>
  <c r="O476" i="1"/>
  <c r="L476" i="1"/>
  <c r="R435" i="1"/>
  <c r="O435" i="1"/>
  <c r="L435" i="1"/>
  <c r="R1994" i="1"/>
  <c r="O1994" i="1"/>
  <c r="L1994" i="1"/>
  <c r="R469" i="1"/>
  <c r="O469" i="1"/>
  <c r="L469" i="1"/>
  <c r="R1008" i="1"/>
  <c r="O1008" i="1"/>
  <c r="L1008" i="1"/>
  <c r="R2315" i="1"/>
  <c r="O2315" i="1"/>
  <c r="L2315" i="1"/>
  <c r="R1391" i="1"/>
  <c r="O1391" i="1"/>
  <c r="L1391" i="1"/>
  <c r="R96" i="1"/>
  <c r="O96" i="1"/>
  <c r="L96" i="1"/>
  <c r="R48" i="1"/>
  <c r="O48" i="1"/>
  <c r="L48" i="1"/>
  <c r="R445" i="1"/>
  <c r="O445" i="1"/>
  <c r="L445" i="1"/>
  <c r="R1991" i="1"/>
  <c r="O1991" i="1"/>
  <c r="L1991" i="1"/>
  <c r="R2224" i="1"/>
  <c r="O2224" i="1"/>
  <c r="L2224" i="1"/>
  <c r="R2123" i="1"/>
  <c r="O2123" i="1"/>
  <c r="L2123" i="1"/>
  <c r="R1959" i="1"/>
  <c r="O1959" i="1"/>
  <c r="L1959" i="1"/>
  <c r="R1897" i="1"/>
  <c r="O1897" i="1"/>
  <c r="L1897" i="1"/>
  <c r="R1730" i="1"/>
  <c r="O1730" i="1"/>
  <c r="L1730" i="1"/>
  <c r="R1727" i="1"/>
  <c r="O1727" i="1"/>
  <c r="L1727" i="1"/>
  <c r="R1602" i="1"/>
  <c r="O1602" i="1"/>
  <c r="L1602" i="1"/>
  <c r="R1596" i="1"/>
  <c r="O1596" i="1"/>
  <c r="L1596" i="1"/>
  <c r="R1483" i="1"/>
  <c r="O1483" i="1"/>
  <c r="L1483" i="1"/>
  <c r="R1459" i="1"/>
  <c r="O1459" i="1"/>
  <c r="L1459" i="1"/>
  <c r="R1450" i="1"/>
  <c r="O1450" i="1"/>
  <c r="L1450" i="1"/>
  <c r="R1374" i="1"/>
  <c r="O1374" i="1"/>
  <c r="L1374" i="1"/>
  <c r="R1280" i="1"/>
  <c r="O1280" i="1"/>
  <c r="L1280" i="1"/>
  <c r="R1180" i="1"/>
  <c r="O1180" i="1"/>
  <c r="L1180" i="1"/>
  <c r="R1172" i="1"/>
  <c r="O1172" i="1"/>
  <c r="L1172" i="1"/>
  <c r="R1070" i="1"/>
  <c r="O1070" i="1"/>
  <c r="L1070" i="1"/>
  <c r="R1023" i="1"/>
  <c r="O1023" i="1"/>
  <c r="L1023" i="1"/>
  <c r="R1006" i="1"/>
  <c r="O1006" i="1"/>
  <c r="L1006" i="1"/>
  <c r="R981" i="1"/>
  <c r="O981" i="1"/>
  <c r="L981" i="1"/>
  <c r="R882" i="1"/>
  <c r="O882" i="1"/>
  <c r="L882" i="1"/>
  <c r="R878" i="1"/>
  <c r="O878" i="1"/>
  <c r="L878" i="1"/>
  <c r="R657" i="1"/>
  <c r="O657" i="1"/>
  <c r="L657" i="1"/>
  <c r="R637" i="1"/>
  <c r="O637" i="1"/>
  <c r="L637" i="1"/>
  <c r="R628" i="1"/>
  <c r="O628" i="1"/>
  <c r="L628" i="1"/>
  <c r="R596" i="1"/>
  <c r="O596" i="1"/>
  <c r="L596" i="1"/>
  <c r="R590" i="1"/>
  <c r="O590" i="1"/>
  <c r="L590" i="1"/>
  <c r="R582" i="1"/>
  <c r="O582" i="1"/>
  <c r="L582" i="1"/>
  <c r="R502" i="1"/>
  <c r="O502" i="1"/>
  <c r="L502" i="1"/>
  <c r="R492" i="1"/>
  <c r="O492" i="1"/>
  <c r="L492" i="1"/>
  <c r="R481" i="1"/>
  <c r="O481" i="1"/>
  <c r="L481" i="1"/>
  <c r="R450" i="1"/>
  <c r="O450" i="1"/>
  <c r="L450" i="1"/>
  <c r="R434" i="1"/>
  <c r="O434" i="1"/>
  <c r="L434" i="1"/>
  <c r="R304" i="1"/>
  <c r="O304" i="1"/>
  <c r="L304" i="1"/>
  <c r="R247" i="1"/>
  <c r="O247" i="1"/>
  <c r="L247" i="1"/>
  <c r="R235" i="1"/>
  <c r="O235" i="1"/>
  <c r="L235" i="1"/>
  <c r="R230" i="1"/>
  <c r="O230" i="1"/>
  <c r="L230" i="1"/>
  <c r="R189" i="1"/>
  <c r="O189" i="1"/>
  <c r="L189" i="1"/>
  <c r="R181" i="1"/>
  <c r="O181" i="1"/>
  <c r="L181" i="1"/>
  <c r="R170" i="1"/>
  <c r="O170" i="1"/>
  <c r="L170" i="1"/>
  <c r="R98" i="1"/>
  <c r="O98" i="1"/>
  <c r="L98" i="1"/>
  <c r="R88" i="1"/>
  <c r="O88" i="1"/>
  <c r="L88" i="1"/>
  <c r="L2314" i="1"/>
  <c r="L2250" i="1"/>
  <c r="L1475" i="1"/>
  <c r="L1219" i="1"/>
  <c r="R703" i="1"/>
  <c r="O703" i="1"/>
  <c r="L703" i="1"/>
  <c r="R206" i="1"/>
  <c r="O206" i="1"/>
  <c r="L206" i="1"/>
  <c r="R700" i="1"/>
  <c r="O700" i="1"/>
  <c r="L700" i="1"/>
  <c r="R204" i="1"/>
  <c r="O204" i="1"/>
  <c r="L204" i="1"/>
  <c r="R2176" i="1"/>
  <c r="O2176" i="1"/>
  <c r="L2176" i="1"/>
  <c r="R669" i="1"/>
  <c r="O669" i="1"/>
  <c r="L669" i="1"/>
  <c r="R1822" i="1"/>
  <c r="O1822" i="1"/>
  <c r="L1822" i="1"/>
  <c r="R1263" i="1"/>
  <c r="L1263" i="1"/>
  <c r="O1263" i="1"/>
  <c r="R2275" i="1"/>
  <c r="O2275" i="1"/>
  <c r="L2275" i="1"/>
  <c r="R359" i="1"/>
  <c r="O359" i="1"/>
  <c r="L359" i="1"/>
  <c r="R1884" i="1"/>
  <c r="O1884" i="1"/>
  <c r="R1137" i="1"/>
  <c r="O1137" i="1"/>
  <c r="L1137" i="1"/>
  <c r="R2044" i="1"/>
  <c r="O2044" i="1"/>
  <c r="L2044" i="1"/>
  <c r="R2043" i="1"/>
  <c r="O2043" i="1"/>
  <c r="R2267" i="1"/>
  <c r="O2267" i="1"/>
  <c r="L2267" i="1"/>
  <c r="R1768" i="1"/>
  <c r="O1768" i="1"/>
  <c r="L1768" i="1"/>
  <c r="R1736" i="1"/>
  <c r="O1736" i="1"/>
  <c r="L1736" i="1"/>
  <c r="R566" i="1"/>
  <c r="O566" i="1"/>
  <c r="L566" i="1"/>
  <c r="R1974" i="1"/>
  <c r="O1974" i="1"/>
  <c r="L1974" i="1"/>
  <c r="R298" i="1"/>
  <c r="O298" i="1"/>
  <c r="L298" i="1"/>
  <c r="R1873" i="1"/>
  <c r="O1873" i="1"/>
  <c r="L1873" i="1"/>
  <c r="R368" i="1"/>
  <c r="O368" i="1"/>
  <c r="L368" i="1"/>
  <c r="R1586" i="1"/>
  <c r="O1586" i="1"/>
  <c r="L1586" i="1"/>
  <c r="R2206" i="1"/>
  <c r="O2206" i="1"/>
  <c r="L2206" i="1"/>
  <c r="R276" i="1"/>
  <c r="O276" i="1"/>
  <c r="L276" i="1"/>
  <c r="R2205" i="1"/>
  <c r="O2205" i="1"/>
  <c r="L2205" i="1"/>
  <c r="R2014" i="1"/>
  <c r="O2014" i="1"/>
  <c r="L2014" i="1"/>
  <c r="R1326" i="1"/>
  <c r="O1326" i="1"/>
  <c r="L1326" i="1"/>
  <c r="R525" i="1"/>
  <c r="O525" i="1"/>
  <c r="L525" i="1"/>
  <c r="R1279" i="1"/>
  <c r="O1279" i="1"/>
  <c r="L1279" i="1"/>
  <c r="R2251" i="1"/>
  <c r="O2251" i="1"/>
  <c r="L2251" i="1"/>
  <c r="R2140" i="1"/>
  <c r="O2140" i="1"/>
  <c r="L2140" i="1"/>
  <c r="R743" i="1"/>
  <c r="O743" i="1"/>
  <c r="L743" i="1"/>
  <c r="R2286" i="1"/>
  <c r="O2286" i="1"/>
  <c r="L2286" i="1"/>
  <c r="R1858" i="1"/>
  <c r="O1858" i="1"/>
  <c r="L1858" i="1"/>
  <c r="R676" i="1"/>
  <c r="O676" i="1"/>
  <c r="L676" i="1"/>
  <c r="R701" i="1"/>
  <c r="O701" i="1"/>
  <c r="L701" i="1"/>
  <c r="R5" i="1"/>
  <c r="O5" i="1"/>
  <c r="L5" i="1"/>
  <c r="R673" i="1"/>
  <c r="O673" i="1"/>
  <c r="L673" i="1"/>
  <c r="R1637" i="1"/>
  <c r="O1637" i="1"/>
  <c r="L1637" i="1"/>
  <c r="R672" i="1"/>
  <c r="O672" i="1"/>
  <c r="L672" i="1"/>
  <c r="R1948" i="1"/>
  <c r="O1948" i="1"/>
  <c r="R1985" i="1"/>
  <c r="O1985" i="1"/>
  <c r="L1985" i="1"/>
  <c r="R855" i="1"/>
  <c r="O855" i="1"/>
  <c r="L855" i="1"/>
  <c r="R1330" i="1"/>
  <c r="O1330" i="1"/>
  <c r="L1330" i="1"/>
  <c r="R994" i="1"/>
  <c r="O994" i="1"/>
  <c r="L994" i="1"/>
  <c r="R1384" i="1"/>
  <c r="O1384" i="1"/>
  <c r="L1384" i="1"/>
  <c r="R1055" i="1"/>
  <c r="O1055" i="1"/>
  <c r="L1055" i="1"/>
  <c r="R116" i="1"/>
  <c r="O116" i="1"/>
  <c r="L116" i="1"/>
  <c r="R2111" i="1"/>
  <c r="O2111" i="1"/>
  <c r="L2111" i="1"/>
  <c r="R796" i="1"/>
  <c r="O796" i="1"/>
  <c r="L796" i="1"/>
  <c r="R2155" i="1"/>
  <c r="O2155" i="1"/>
  <c r="L2155" i="1"/>
  <c r="R695" i="1"/>
  <c r="O695" i="1"/>
  <c r="L695" i="1"/>
  <c r="R115" i="1"/>
  <c r="O115" i="1"/>
  <c r="L115" i="1"/>
  <c r="R2175" i="1"/>
  <c r="O2175" i="1"/>
  <c r="L2175" i="1"/>
  <c r="R1298" i="1"/>
  <c r="O1298" i="1"/>
  <c r="L1298" i="1"/>
  <c r="R2109" i="1"/>
  <c r="O2109" i="1"/>
  <c r="L2109" i="1"/>
  <c r="R838" i="1"/>
  <c r="O838" i="1"/>
  <c r="L838" i="1"/>
  <c r="R2278" i="1"/>
  <c r="O2278" i="1"/>
  <c r="L2278" i="1"/>
  <c r="R1823" i="1"/>
  <c r="O1823" i="1"/>
  <c r="L1823" i="1"/>
  <c r="R685" i="1"/>
  <c r="O685" i="1"/>
  <c r="L685" i="1"/>
  <c r="R837" i="1"/>
  <c r="O837" i="1"/>
  <c r="L837" i="1"/>
  <c r="R1644" i="1"/>
  <c r="O1644" i="1"/>
  <c r="L1644" i="1"/>
  <c r="R214" i="1"/>
  <c r="O214" i="1"/>
  <c r="L214" i="1"/>
  <c r="R665" i="1"/>
  <c r="O665" i="1"/>
  <c r="L665" i="1"/>
  <c r="R1979" i="1"/>
  <c r="O1979" i="1"/>
  <c r="L1979" i="1"/>
  <c r="R122" i="1"/>
  <c r="O122" i="1"/>
  <c r="L122" i="1"/>
  <c r="R1379" i="1"/>
  <c r="O1379" i="1"/>
  <c r="R213" i="1"/>
  <c r="O213" i="1"/>
  <c r="L213" i="1"/>
  <c r="R1708" i="1"/>
  <c r="O1708" i="1"/>
  <c r="L1708" i="1"/>
  <c r="R2105" i="1"/>
  <c r="O2105" i="1"/>
  <c r="L2105" i="1"/>
  <c r="R1295" i="1"/>
  <c r="O1295" i="1"/>
  <c r="L1295" i="1"/>
  <c r="R1976" i="1"/>
  <c r="L1976" i="1"/>
  <c r="O1976" i="1"/>
  <c r="R211" i="1"/>
  <c r="O211" i="1"/>
  <c r="L211" i="1"/>
  <c r="R831" i="1"/>
  <c r="O831" i="1"/>
  <c r="L831" i="1"/>
  <c r="R2103" i="1"/>
  <c r="O2103" i="1"/>
  <c r="L2103" i="1"/>
  <c r="R1640" i="1"/>
  <c r="O1640" i="1"/>
  <c r="L1640" i="1"/>
  <c r="R2216" i="1"/>
  <c r="O2216" i="1"/>
  <c r="L2216" i="1"/>
  <c r="R1885" i="1"/>
  <c r="O1885" i="1"/>
  <c r="L1885" i="1"/>
  <c r="R1707" i="1"/>
  <c r="O1707" i="1"/>
  <c r="L1707" i="1"/>
  <c r="R578" i="1"/>
  <c r="O578" i="1"/>
  <c r="L578" i="1"/>
  <c r="R1535" i="1"/>
  <c r="O1535" i="1"/>
  <c r="L1535" i="1"/>
  <c r="R2211" i="1"/>
  <c r="O2211" i="1"/>
  <c r="L2211" i="1"/>
  <c r="R1441" i="1"/>
  <c r="O1441" i="1"/>
  <c r="L1441" i="1"/>
  <c r="R1220" i="1"/>
  <c r="O1220" i="1"/>
  <c r="L1220" i="1"/>
  <c r="R1807" i="1"/>
  <c r="O1807" i="1"/>
  <c r="L1807" i="1"/>
  <c r="R726" i="1"/>
  <c r="O726" i="1"/>
  <c r="L726" i="1"/>
  <c r="R378" i="1"/>
  <c r="O378" i="1"/>
  <c r="L378" i="1"/>
  <c r="R1353" i="1"/>
  <c r="O1353" i="1"/>
  <c r="L1353" i="1"/>
  <c r="R1104" i="1"/>
  <c r="O1104" i="1"/>
  <c r="L1104" i="1"/>
  <c r="R334" i="1"/>
  <c r="O334" i="1"/>
  <c r="L334" i="1"/>
  <c r="R1634" i="1"/>
  <c r="O1634" i="1"/>
  <c r="L1634" i="1"/>
  <c r="R1533" i="1"/>
  <c r="O1533" i="1"/>
  <c r="L1533" i="1"/>
  <c r="R1674" i="1"/>
  <c r="O1674" i="1"/>
  <c r="L1674" i="1"/>
  <c r="R1665" i="1"/>
  <c r="O1665" i="1"/>
  <c r="L1665" i="1"/>
  <c r="R35" i="1"/>
  <c r="O35" i="1"/>
  <c r="L35" i="1"/>
  <c r="R517" i="1"/>
  <c r="O517" i="1"/>
  <c r="L517" i="1"/>
  <c r="R1570" i="1"/>
  <c r="O1570" i="1"/>
  <c r="L1570" i="1"/>
  <c r="R2269" i="1"/>
  <c r="O2269" i="1"/>
  <c r="L2269" i="1"/>
  <c r="R155" i="1"/>
  <c r="O155" i="1"/>
  <c r="L155" i="1"/>
  <c r="R1567" i="1"/>
  <c r="O1567" i="1"/>
  <c r="L1567" i="1"/>
  <c r="R1814" i="1"/>
  <c r="O1814" i="1"/>
  <c r="L1814" i="1"/>
  <c r="R1880" i="1"/>
  <c r="O1880" i="1"/>
  <c r="L1880" i="1"/>
  <c r="R943" i="1"/>
  <c r="O943" i="1"/>
  <c r="L943" i="1"/>
  <c r="R1352" i="1"/>
  <c r="O1352" i="1"/>
  <c r="L1352" i="1"/>
  <c r="R942" i="1"/>
  <c r="O942" i="1"/>
  <c r="L942" i="1"/>
  <c r="R2365" i="1"/>
  <c r="O2365" i="1"/>
  <c r="L2365" i="1"/>
  <c r="R515" i="1"/>
  <c r="O515" i="1"/>
  <c r="L515" i="1"/>
  <c r="R292" i="1"/>
  <c r="O292" i="1"/>
  <c r="L292" i="1"/>
  <c r="R2070" i="1"/>
  <c r="O2070" i="1"/>
  <c r="L2070" i="1"/>
  <c r="R571" i="1"/>
  <c r="O571" i="1"/>
  <c r="L571" i="1"/>
  <c r="R1775" i="1"/>
  <c r="O1775" i="1"/>
  <c r="L1775" i="1"/>
  <c r="R1566" i="1"/>
  <c r="O1566" i="1"/>
  <c r="L1566" i="1"/>
  <c r="R539" i="1"/>
  <c r="O539" i="1"/>
  <c r="L539" i="1"/>
  <c r="R514" i="1"/>
  <c r="O514" i="1"/>
  <c r="L514" i="1"/>
  <c r="R887" i="1"/>
  <c r="O887" i="1"/>
  <c r="L887" i="1"/>
  <c r="R940" i="1"/>
  <c r="O940" i="1"/>
  <c r="L940" i="1"/>
  <c r="R1925" i="1"/>
  <c r="O1925" i="1"/>
  <c r="R1348" i="1"/>
  <c r="O1348" i="1"/>
  <c r="L1348" i="1"/>
  <c r="R279" i="1"/>
  <c r="O279" i="1"/>
  <c r="L279" i="1"/>
  <c r="R720" i="1"/>
  <c r="O720" i="1"/>
  <c r="L720" i="1"/>
  <c r="R2037" i="1"/>
  <c r="O2037" i="1"/>
  <c r="L2037" i="1"/>
  <c r="R2262" i="1"/>
  <c r="O2262" i="1"/>
  <c r="L2262" i="1"/>
  <c r="R480" i="1"/>
  <c r="O480" i="1"/>
  <c r="L480" i="1"/>
  <c r="R1679" i="1"/>
  <c r="O1679" i="1"/>
  <c r="L1679" i="1"/>
  <c r="R29" i="1"/>
  <c r="O29" i="1"/>
  <c r="L29" i="1"/>
  <c r="R451" i="1"/>
  <c r="O451" i="1"/>
  <c r="L451" i="1"/>
  <c r="R534" i="1"/>
  <c r="O534" i="1"/>
  <c r="L534" i="1"/>
  <c r="R1528" i="1"/>
  <c r="O1528" i="1"/>
  <c r="L1528" i="1"/>
  <c r="R2299" i="1"/>
  <c r="O2299" i="1"/>
  <c r="L2299" i="1"/>
  <c r="R1257" i="1"/>
  <c r="O1257" i="1"/>
  <c r="L1257" i="1"/>
  <c r="R167" i="1"/>
  <c r="O167" i="1"/>
  <c r="L167" i="1"/>
  <c r="R1754" i="1"/>
  <c r="O1754" i="1"/>
  <c r="L1754" i="1"/>
  <c r="R421" i="1"/>
  <c r="O421" i="1"/>
  <c r="L421" i="1"/>
  <c r="R1671" i="1"/>
  <c r="O1671" i="1"/>
  <c r="L1671" i="1"/>
  <c r="R2033" i="1"/>
  <c r="O2033" i="1"/>
  <c r="L2033" i="1"/>
  <c r="R1623" i="1"/>
  <c r="O1623" i="1"/>
  <c r="L1623" i="1"/>
  <c r="R2032" i="1"/>
  <c r="O2032" i="1"/>
  <c r="R2226" i="1"/>
  <c r="O2226" i="1"/>
  <c r="R1526" i="1"/>
  <c r="O1526" i="1"/>
  <c r="L1526" i="1"/>
  <c r="R146" i="1"/>
  <c r="O146" i="1"/>
  <c r="L146" i="1"/>
  <c r="R1752" i="1"/>
  <c r="O1752" i="1"/>
  <c r="L1752" i="1"/>
  <c r="R714" i="1"/>
  <c r="O714" i="1"/>
  <c r="L714" i="1"/>
  <c r="R2061" i="1"/>
  <c r="O2061" i="1"/>
  <c r="L2061" i="1"/>
  <c r="R1096" i="1"/>
  <c r="O1096" i="1"/>
  <c r="L1096" i="1"/>
  <c r="R1591" i="1"/>
  <c r="O1591" i="1"/>
  <c r="L1591" i="1"/>
  <c r="R1890" i="1"/>
  <c r="O1890" i="1"/>
  <c r="L1890" i="1"/>
  <c r="R2060" i="1"/>
  <c r="O2060" i="1"/>
  <c r="L2060" i="1"/>
  <c r="R918" i="1"/>
  <c r="O918" i="1"/>
  <c r="L918" i="1"/>
  <c r="R1748" i="1"/>
  <c r="O1748" i="1"/>
  <c r="L1748" i="1"/>
  <c r="R1783" i="1"/>
  <c r="O1783" i="1"/>
  <c r="L1783" i="1"/>
  <c r="R2028" i="1"/>
  <c r="O2028" i="1"/>
  <c r="L2028" i="1"/>
  <c r="R1427" i="1"/>
  <c r="O1427" i="1"/>
  <c r="L1427" i="1"/>
  <c r="R1690" i="1"/>
  <c r="O1690" i="1"/>
  <c r="L1690" i="1"/>
  <c r="R2087" i="1"/>
  <c r="O2087" i="1"/>
  <c r="L2087" i="1"/>
  <c r="R21" i="1"/>
  <c r="O21" i="1"/>
  <c r="L21" i="1"/>
  <c r="R2027" i="1"/>
  <c r="O2027" i="1"/>
  <c r="L2027" i="1"/>
  <c r="R1659" i="1"/>
  <c r="O1659" i="1"/>
  <c r="L1659" i="1"/>
  <c r="R2293" i="1"/>
  <c r="O2293" i="1"/>
  <c r="L2293" i="1"/>
  <c r="R1689" i="1"/>
  <c r="O1689" i="1"/>
  <c r="L1689" i="1"/>
  <c r="R2085" i="1"/>
  <c r="O2085" i="1"/>
  <c r="R1365" i="1"/>
  <c r="O1365" i="1"/>
  <c r="L1365" i="1"/>
  <c r="R1357" i="1"/>
  <c r="O1357" i="1"/>
  <c r="L1357" i="1"/>
  <c r="R2056" i="1"/>
  <c r="O2056" i="1"/>
  <c r="L2056" i="1"/>
  <c r="R1340" i="1"/>
  <c r="O1340" i="1"/>
  <c r="L1340" i="1"/>
  <c r="R1313" i="1"/>
  <c r="O1313" i="1"/>
  <c r="L1313" i="1"/>
  <c r="R344" i="1"/>
  <c r="O344" i="1"/>
  <c r="L344" i="1"/>
  <c r="R1092" i="1"/>
  <c r="O1092" i="1"/>
  <c r="L1092" i="1"/>
  <c r="R916" i="1"/>
  <c r="O916" i="1"/>
  <c r="L916" i="1"/>
  <c r="R18" i="1"/>
  <c r="O18" i="1"/>
  <c r="L18" i="1"/>
  <c r="R1424" i="1"/>
  <c r="O1424" i="1"/>
  <c r="L1424" i="1"/>
  <c r="R1519" i="1"/>
  <c r="O1519" i="1"/>
  <c r="L1519" i="1"/>
  <c r="R139" i="1"/>
  <c r="O139" i="1"/>
  <c r="L139" i="1"/>
  <c r="R2232" i="1"/>
  <c r="L2232" i="1"/>
  <c r="R2258" i="1"/>
  <c r="O2258" i="1"/>
  <c r="R2082" i="1"/>
  <c r="O2082" i="1"/>
  <c r="L2082" i="1"/>
  <c r="R2257" i="1"/>
  <c r="O2257" i="1"/>
  <c r="L2257" i="1"/>
  <c r="R789" i="1"/>
  <c r="O789" i="1"/>
  <c r="L789" i="1"/>
  <c r="R283" i="1"/>
  <c r="O283" i="1"/>
  <c r="L283" i="1"/>
  <c r="R1321" i="1"/>
  <c r="O1321" i="1"/>
  <c r="L1321" i="1"/>
  <c r="R16" i="1"/>
  <c r="O16" i="1"/>
  <c r="L16" i="1"/>
  <c r="R2231" i="1"/>
  <c r="O2231" i="1"/>
  <c r="L2231" i="1"/>
  <c r="R2024" i="1"/>
  <c r="O2024" i="1"/>
  <c r="L2024" i="1"/>
  <c r="R504" i="1"/>
  <c r="O504" i="1"/>
  <c r="L504" i="1"/>
  <c r="R2012" i="1"/>
  <c r="O2012" i="1"/>
  <c r="L2012" i="1"/>
  <c r="R1909" i="1"/>
  <c r="O1909" i="1"/>
  <c r="L1909" i="1"/>
  <c r="R1291" i="1"/>
  <c r="O1291" i="1"/>
  <c r="L1291" i="1"/>
  <c r="R410" i="1"/>
  <c r="O410" i="1"/>
  <c r="L410" i="1"/>
  <c r="R1253" i="1"/>
  <c r="O1253" i="1"/>
  <c r="L1253" i="1"/>
  <c r="R2288" i="1"/>
  <c r="O2288" i="1"/>
  <c r="L2288" i="1"/>
  <c r="R473" i="1"/>
  <c r="O473" i="1"/>
  <c r="L473" i="1"/>
  <c r="R1514" i="1"/>
  <c r="O1514" i="1"/>
  <c r="L1514" i="1"/>
  <c r="R1163" i="1"/>
  <c r="O1163" i="1"/>
  <c r="L1163" i="1"/>
  <c r="R71" i="1"/>
  <c r="O71" i="1"/>
  <c r="L71" i="1"/>
  <c r="R339" i="1"/>
  <c r="O339" i="1"/>
  <c r="L339" i="1"/>
  <c r="R926" i="1"/>
  <c r="O926" i="1"/>
  <c r="L926" i="1"/>
  <c r="R314" i="1"/>
  <c r="O314" i="1"/>
  <c r="L314" i="1"/>
  <c r="R1162" i="1"/>
  <c r="O1162" i="1"/>
  <c r="L1162" i="1"/>
  <c r="R2347" i="1"/>
  <c r="O2347" i="1"/>
  <c r="L2347" i="1"/>
  <c r="R924" i="1"/>
  <c r="O924" i="1"/>
  <c r="L924" i="1"/>
  <c r="R1045" i="1"/>
  <c r="O1045" i="1"/>
  <c r="L1045" i="1"/>
  <c r="R99" i="1"/>
  <c r="O99" i="1"/>
  <c r="L99" i="1"/>
  <c r="R92" i="1"/>
  <c r="O92" i="1"/>
  <c r="L92" i="1"/>
  <c r="R360" i="1"/>
  <c r="O360" i="1"/>
  <c r="L360" i="1"/>
  <c r="R82" i="1"/>
  <c r="O82" i="1"/>
  <c r="L82" i="1"/>
  <c r="R1131" i="1"/>
  <c r="O1131" i="1"/>
  <c r="L1131" i="1"/>
  <c r="R2221" i="1"/>
  <c r="O2221" i="1"/>
  <c r="L2221" i="1"/>
  <c r="R1160" i="1"/>
  <c r="O1160" i="1"/>
  <c r="L1160" i="1"/>
  <c r="R2130" i="1"/>
  <c r="O2130" i="1"/>
  <c r="L2130" i="1"/>
  <c r="R2010" i="1"/>
  <c r="O2010" i="1"/>
  <c r="L2010" i="1"/>
  <c r="R1497" i="1"/>
  <c r="O1497" i="1"/>
  <c r="L1497" i="1"/>
  <c r="R1214" i="1"/>
  <c r="O1214" i="1"/>
  <c r="L1214" i="1"/>
  <c r="R785" i="1"/>
  <c r="O785" i="1"/>
  <c r="L785" i="1"/>
  <c r="R2009" i="1"/>
  <c r="O2009" i="1"/>
  <c r="L2009" i="1"/>
  <c r="R1806" i="1"/>
  <c r="O1806" i="1"/>
  <c r="L1806" i="1"/>
  <c r="R2007" i="1"/>
  <c r="O2007" i="1"/>
  <c r="L2007" i="1"/>
  <c r="R751" i="1"/>
  <c r="O751" i="1"/>
  <c r="L751" i="1"/>
  <c r="R2006" i="1"/>
  <c r="O2006" i="1"/>
  <c r="L2006" i="1"/>
  <c r="R909" i="1"/>
  <c r="O909" i="1"/>
  <c r="L909" i="1"/>
  <c r="R1126" i="1"/>
  <c r="O1126" i="1"/>
  <c r="L1126" i="1"/>
  <c r="R782" i="1"/>
  <c r="O782" i="1"/>
  <c r="L782" i="1"/>
  <c r="R1609" i="1"/>
  <c r="O1609" i="1"/>
  <c r="L1609" i="1"/>
  <c r="R1013" i="1"/>
  <c r="O1013" i="1"/>
  <c r="L1013" i="1"/>
  <c r="R748" i="1"/>
  <c r="O748" i="1"/>
  <c r="L748" i="1"/>
  <c r="R1662" i="1"/>
  <c r="O1662" i="1"/>
  <c r="L1662" i="1"/>
  <c r="R2333" i="1"/>
  <c r="O2333" i="1"/>
  <c r="L2333" i="1"/>
  <c r="R951" i="1"/>
  <c r="O951" i="1"/>
  <c r="L951" i="1"/>
  <c r="R1123" i="1"/>
  <c r="O1123" i="1"/>
  <c r="L1123" i="1"/>
  <c r="R1210" i="1"/>
  <c r="O1210" i="1"/>
  <c r="L1210" i="1"/>
  <c r="R1122" i="1"/>
  <c r="O1122" i="1"/>
  <c r="L1122" i="1"/>
  <c r="R906" i="1"/>
  <c r="O906" i="1"/>
  <c r="L906" i="1"/>
  <c r="R1121" i="1"/>
  <c r="O1121" i="1"/>
  <c r="L1121" i="1"/>
  <c r="R1308" i="1"/>
  <c r="O1308" i="1"/>
  <c r="L1308" i="1"/>
  <c r="R1971" i="1"/>
  <c r="O1971" i="1"/>
  <c r="R1241" i="1"/>
  <c r="O1241" i="1"/>
  <c r="L1241" i="1"/>
  <c r="R1970" i="1"/>
  <c r="O1970" i="1"/>
  <c r="L1970" i="1"/>
  <c r="R775" i="1"/>
  <c r="O775" i="1"/>
  <c r="L775" i="1"/>
  <c r="R742" i="1"/>
  <c r="O742" i="1"/>
  <c r="L742" i="1"/>
  <c r="R1240" i="1"/>
  <c r="O1240" i="1"/>
  <c r="L1240" i="1"/>
  <c r="R2001" i="1"/>
  <c r="O2001" i="1"/>
  <c r="L2001" i="1"/>
  <c r="R1401" i="1"/>
  <c r="O1401" i="1"/>
  <c r="L1401" i="1"/>
  <c r="R1548" i="1"/>
  <c r="O1548" i="1"/>
  <c r="L1548" i="1"/>
  <c r="R773" i="1"/>
  <c r="O773" i="1"/>
  <c r="L773" i="1"/>
  <c r="R263" i="1"/>
  <c r="O263" i="1"/>
  <c r="L263" i="1"/>
  <c r="R1546" i="1"/>
  <c r="O1546" i="1"/>
  <c r="L1546" i="1"/>
  <c r="R2189" i="1"/>
  <c r="O2189" i="1"/>
  <c r="L2189" i="1"/>
  <c r="R829" i="1"/>
  <c r="O829" i="1"/>
  <c r="L829" i="1"/>
  <c r="R825" i="1"/>
  <c r="O825" i="1"/>
  <c r="L825" i="1"/>
  <c r="R1397" i="1"/>
  <c r="O1397" i="1"/>
  <c r="L1397" i="1"/>
  <c r="R2188" i="1"/>
  <c r="O2188" i="1"/>
  <c r="L2188" i="1"/>
  <c r="R619" i="1"/>
  <c r="O619" i="1"/>
  <c r="L619" i="1"/>
  <c r="R1966" i="1"/>
  <c r="O1966" i="1"/>
  <c r="L1966" i="1"/>
  <c r="R737" i="1"/>
  <c r="O737" i="1"/>
  <c r="L737" i="1"/>
  <c r="R606" i="1"/>
  <c r="O606" i="1"/>
  <c r="L606" i="1"/>
  <c r="R598" i="1"/>
  <c r="O598" i="1"/>
  <c r="L598" i="1"/>
  <c r="R736" i="1"/>
  <c r="O736" i="1"/>
  <c r="L736" i="1"/>
  <c r="R468" i="1"/>
  <c r="O468" i="1"/>
  <c r="L468" i="1"/>
  <c r="R2186" i="1"/>
  <c r="O2186" i="1"/>
  <c r="R1605" i="1"/>
  <c r="O1605" i="1"/>
  <c r="L1605" i="1"/>
  <c r="R447" i="1"/>
  <c r="O447" i="1"/>
  <c r="L447" i="1"/>
  <c r="R1233" i="1"/>
  <c r="O1233" i="1"/>
  <c r="L1233" i="1"/>
  <c r="R1197" i="1"/>
  <c r="O1197" i="1"/>
  <c r="L1197" i="1"/>
  <c r="R303" i="1"/>
  <c r="O303" i="1"/>
  <c r="L303" i="1"/>
  <c r="R764" i="1"/>
  <c r="O764" i="1"/>
  <c r="L764" i="1"/>
  <c r="R1392" i="1"/>
  <c r="O1392" i="1"/>
  <c r="L1392" i="1"/>
  <c r="R50" i="1"/>
  <c r="O50" i="1"/>
  <c r="L50" i="1"/>
  <c r="R890" i="1"/>
  <c r="O890" i="1"/>
  <c r="L890" i="1"/>
  <c r="R454" i="1"/>
  <c r="O454" i="1"/>
  <c r="L454" i="1"/>
  <c r="R1538" i="1"/>
  <c r="O1538" i="1"/>
  <c r="L1538" i="1"/>
  <c r="R1193" i="1"/>
  <c r="O1193" i="1"/>
  <c r="L1193" i="1"/>
  <c r="R47" i="1"/>
  <c r="O47" i="1"/>
  <c r="L47" i="1"/>
  <c r="R2214" i="1"/>
  <c r="O2214" i="1"/>
  <c r="L2214" i="1"/>
  <c r="R1964" i="1"/>
  <c r="O1964" i="1"/>
  <c r="L1964" i="1"/>
  <c r="R1956" i="1"/>
  <c r="O1956" i="1"/>
  <c r="L1956" i="1"/>
  <c r="R1893" i="1"/>
  <c r="L1893" i="1"/>
  <c r="O1893" i="1"/>
  <c r="R1770" i="1"/>
  <c r="O1770" i="1"/>
  <c r="L1770" i="1"/>
  <c r="R1720" i="1"/>
  <c r="O1720" i="1"/>
  <c r="L1720" i="1"/>
  <c r="R1604" i="1"/>
  <c r="O1604" i="1"/>
  <c r="L1604" i="1"/>
  <c r="R1590" i="1"/>
  <c r="O1590" i="1"/>
  <c r="L1590" i="1"/>
  <c r="O1463" i="1"/>
  <c r="R1463" i="1"/>
  <c r="L1463" i="1"/>
  <c r="R1457" i="1"/>
  <c r="O1457" i="1"/>
  <c r="L1457" i="1"/>
  <c r="R1449" i="1"/>
  <c r="O1449" i="1"/>
  <c r="L1449" i="1"/>
  <c r="R1376" i="1"/>
  <c r="O1376" i="1"/>
  <c r="L1376" i="1"/>
  <c r="R1309" i="1"/>
  <c r="O1309" i="1"/>
  <c r="L1309" i="1"/>
  <c r="O1178" i="1"/>
  <c r="R1178" i="1"/>
  <c r="L1178" i="1"/>
  <c r="R1171" i="1"/>
  <c r="O1171" i="1"/>
  <c r="L1171" i="1"/>
  <c r="R1067" i="1"/>
  <c r="O1067" i="1"/>
  <c r="L1067" i="1"/>
  <c r="R1030" i="1"/>
  <c r="O1030" i="1"/>
  <c r="L1030" i="1"/>
  <c r="R1002" i="1"/>
  <c r="O1002" i="1"/>
  <c r="L1002" i="1"/>
  <c r="R977" i="1"/>
  <c r="O977" i="1"/>
  <c r="L977" i="1"/>
  <c r="R968" i="1"/>
  <c r="O968" i="1"/>
  <c r="L968" i="1"/>
  <c r="R827" i="1"/>
  <c r="O827" i="1"/>
  <c r="L827" i="1"/>
  <c r="R646" i="1"/>
  <c r="O646" i="1"/>
  <c r="L646" i="1"/>
  <c r="R636" i="1"/>
  <c r="O636" i="1"/>
  <c r="L636" i="1"/>
  <c r="R627" i="1"/>
  <c r="O627" i="1"/>
  <c r="R595" i="1"/>
  <c r="O595" i="1"/>
  <c r="L595" i="1"/>
  <c r="R589" i="1"/>
  <c r="O589" i="1"/>
  <c r="L589" i="1"/>
  <c r="R579" i="1"/>
  <c r="O579" i="1"/>
  <c r="L579" i="1"/>
  <c r="R494" i="1"/>
  <c r="O494" i="1"/>
  <c r="L494" i="1"/>
  <c r="R493" i="1"/>
  <c r="O493" i="1"/>
  <c r="L493" i="1"/>
  <c r="R474" i="1"/>
  <c r="O474" i="1"/>
  <c r="L474" i="1"/>
  <c r="R446" i="1"/>
  <c r="O446" i="1"/>
  <c r="L446" i="1"/>
  <c r="R437" i="1"/>
  <c r="O437" i="1"/>
  <c r="L437" i="1"/>
  <c r="R299" i="1"/>
  <c r="O299" i="1"/>
  <c r="L299" i="1"/>
  <c r="R248" i="1"/>
  <c r="O248" i="1"/>
  <c r="L248" i="1"/>
  <c r="R240" i="1"/>
  <c r="O240" i="1"/>
  <c r="L240" i="1"/>
  <c r="R229" i="1"/>
  <c r="O229" i="1"/>
  <c r="L229" i="1"/>
  <c r="R185" i="1"/>
  <c r="O185" i="1"/>
  <c r="L185" i="1"/>
  <c r="R179" i="1"/>
  <c r="O179" i="1"/>
  <c r="L179" i="1"/>
  <c r="R177" i="1"/>
  <c r="O177" i="1"/>
  <c r="L177" i="1"/>
  <c r="R160" i="1"/>
  <c r="O160" i="1"/>
  <c r="L160" i="1"/>
  <c r="R91" i="1"/>
  <c r="O91" i="1"/>
  <c r="L91" i="1"/>
  <c r="L2242" i="1"/>
  <c r="L2107" i="1"/>
  <c r="L2021" i="1"/>
  <c r="L1861" i="1"/>
  <c r="L1692" i="1"/>
  <c r="L1443" i="1"/>
  <c r="L499" i="1"/>
  <c r="R1061" i="1"/>
  <c r="O1061" i="1"/>
  <c r="L1061" i="1"/>
  <c r="R1304" i="1"/>
  <c r="O1304" i="1"/>
  <c r="L1304" i="1"/>
  <c r="R699" i="1"/>
  <c r="O699" i="1"/>
  <c r="L699" i="1"/>
  <c r="R691" i="1"/>
  <c r="O691" i="1"/>
  <c r="L691" i="1"/>
  <c r="R2156" i="1"/>
  <c r="O2156" i="1"/>
  <c r="L2156" i="1"/>
  <c r="R336" i="1"/>
  <c r="O336" i="1"/>
  <c r="L336" i="1"/>
  <c r="R1297" i="1"/>
  <c r="O1297" i="1"/>
  <c r="L1297" i="1"/>
  <c r="R2147" i="1"/>
  <c r="O2147" i="1"/>
  <c r="L2147" i="1"/>
  <c r="R197" i="1"/>
  <c r="O197" i="1"/>
  <c r="L197" i="1"/>
  <c r="R2370" i="1"/>
  <c r="O2370" i="1"/>
  <c r="R297" i="1"/>
  <c r="O297" i="1"/>
  <c r="L297" i="1"/>
  <c r="R157" i="1"/>
  <c r="O157" i="1"/>
  <c r="L157" i="1"/>
  <c r="R1363" i="1"/>
  <c r="O1363" i="1"/>
  <c r="L1363" i="1"/>
  <c r="R1293" i="1"/>
  <c r="O1293" i="1"/>
  <c r="L1293" i="1"/>
  <c r="R1018" i="1"/>
  <c r="O1018" i="1"/>
  <c r="L1018" i="1"/>
  <c r="R2364" i="1"/>
  <c r="O2364" i="1"/>
  <c r="L2364" i="1"/>
  <c r="R622" i="1"/>
  <c r="O622" i="1"/>
  <c r="L622" i="1"/>
  <c r="R718" i="1"/>
  <c r="O718" i="1"/>
  <c r="L718" i="1"/>
  <c r="R349" i="1"/>
  <c r="O349" i="1"/>
  <c r="L349" i="1"/>
  <c r="R2092" i="1"/>
  <c r="O2092" i="1"/>
  <c r="L2092" i="1"/>
  <c r="R1899" i="1"/>
  <c r="O1899" i="1"/>
  <c r="L1899" i="1"/>
  <c r="R1917" i="1"/>
  <c r="O1917" i="1"/>
  <c r="L1917" i="1"/>
  <c r="R1417" i="1"/>
  <c r="O1417" i="1"/>
  <c r="L1417" i="1"/>
  <c r="R528" i="1"/>
  <c r="O528" i="1"/>
  <c r="L528" i="1"/>
  <c r="R141" i="1"/>
  <c r="O141" i="1"/>
  <c r="L141" i="1"/>
  <c r="R2204" i="1"/>
  <c r="O2204" i="1"/>
  <c r="L2204" i="1"/>
  <c r="R2013" i="1"/>
  <c r="O2013" i="1"/>
  <c r="L2013" i="1"/>
  <c r="R2289" i="1"/>
  <c r="O2289" i="1"/>
  <c r="L2289" i="1"/>
  <c r="R706" i="1"/>
  <c r="O706" i="1"/>
  <c r="L706" i="1"/>
  <c r="R2348" i="1"/>
  <c r="O2348" i="1"/>
  <c r="L2348" i="1"/>
  <c r="R100" i="1"/>
  <c r="O100" i="1"/>
  <c r="L100" i="1"/>
  <c r="R1498" i="1"/>
  <c r="O1498" i="1"/>
  <c r="L1498" i="1"/>
  <c r="R1816" i="1"/>
  <c r="O1816" i="1"/>
  <c r="L1816" i="1"/>
  <c r="R1014" i="1"/>
  <c r="O1014" i="1"/>
  <c r="L1014" i="1"/>
  <c r="R1411" i="1"/>
  <c r="O1411" i="1"/>
  <c r="R2332" i="1"/>
  <c r="O2332" i="1"/>
  <c r="L2332" i="1"/>
  <c r="R266" i="1"/>
  <c r="O266" i="1"/>
  <c r="L266" i="1"/>
  <c r="R1402" i="1"/>
  <c r="O1402" i="1"/>
  <c r="L1402" i="1"/>
  <c r="R741" i="1"/>
  <c r="O741" i="1"/>
  <c r="L741" i="1"/>
  <c r="R738" i="1"/>
  <c r="O738" i="1"/>
  <c r="L738" i="1"/>
  <c r="R1997" i="1"/>
  <c r="O1997" i="1"/>
  <c r="L1997" i="1"/>
  <c r="R1996" i="1"/>
  <c r="O1996" i="1"/>
  <c r="L1996" i="1"/>
  <c r="R168" i="1"/>
  <c r="O168" i="1"/>
  <c r="L168" i="1"/>
  <c r="R453" i="1"/>
  <c r="O453" i="1"/>
  <c r="L453" i="1"/>
  <c r="R1900" i="1"/>
  <c r="O1900" i="1"/>
  <c r="L1900" i="1"/>
  <c r="R1461" i="1"/>
  <c r="O1461" i="1"/>
  <c r="L1461" i="1"/>
  <c r="R1174" i="1"/>
  <c r="O1174" i="1"/>
  <c r="L1174" i="1"/>
  <c r="R879" i="1"/>
  <c r="O879" i="1"/>
  <c r="L879" i="1"/>
  <c r="R588" i="1"/>
  <c r="O588" i="1"/>
  <c r="L588" i="1"/>
  <c r="R457" i="1"/>
  <c r="O457" i="1"/>
  <c r="L457" i="1"/>
  <c r="R232" i="1"/>
  <c r="O232" i="1"/>
  <c r="L232" i="1"/>
  <c r="R79" i="1"/>
  <c r="O79" i="1"/>
  <c r="L79" i="1"/>
  <c r="R2096" i="1"/>
  <c r="O2096" i="1"/>
  <c r="R1062" i="1"/>
  <c r="O1062" i="1"/>
  <c r="L1062" i="1"/>
  <c r="R135" i="1"/>
  <c r="O135" i="1"/>
  <c r="L135" i="1"/>
  <c r="R678" i="1"/>
  <c r="O678" i="1"/>
  <c r="L678" i="1"/>
  <c r="R1951" i="1"/>
  <c r="O1951" i="1"/>
  <c r="L1951" i="1"/>
  <c r="R1000" i="1"/>
  <c r="O1000" i="1"/>
  <c r="L1000" i="1"/>
  <c r="R846" i="1"/>
  <c r="O846" i="1"/>
  <c r="L846" i="1"/>
  <c r="R1230" i="1"/>
  <c r="O1230" i="1"/>
  <c r="L1230" i="1"/>
  <c r="R8" i="1"/>
  <c r="O8" i="1"/>
  <c r="L8" i="1"/>
  <c r="R1510" i="1"/>
  <c r="O1510" i="1"/>
  <c r="L1510" i="1"/>
  <c r="R866" i="1"/>
  <c r="O866" i="1"/>
  <c r="L866" i="1"/>
  <c r="R225" i="1"/>
  <c r="O225" i="1"/>
  <c r="L225" i="1"/>
  <c r="R1478" i="1"/>
  <c r="O1478" i="1"/>
  <c r="L1478" i="1"/>
  <c r="R1271" i="1"/>
  <c r="O1271" i="1"/>
  <c r="L1271" i="1"/>
  <c r="R1652" i="1"/>
  <c r="O1652" i="1"/>
  <c r="L1652" i="1"/>
  <c r="R131" i="1"/>
  <c r="O131" i="1"/>
  <c r="L131" i="1"/>
  <c r="R1058" i="1"/>
  <c r="O1058" i="1"/>
  <c r="L1058" i="1"/>
  <c r="R2114" i="1"/>
  <c r="O2114" i="1"/>
  <c r="L2114" i="1"/>
  <c r="R222" i="1"/>
  <c r="O222" i="1"/>
  <c r="L222" i="1"/>
  <c r="R1057" i="1"/>
  <c r="O1057" i="1"/>
  <c r="L1057" i="1"/>
  <c r="R4" i="1"/>
  <c r="O4" i="1"/>
  <c r="L4" i="1"/>
  <c r="R129" i="1"/>
  <c r="O129" i="1"/>
  <c r="L129" i="1"/>
  <c r="R1477" i="1"/>
  <c r="O1477" i="1"/>
  <c r="L1477" i="1"/>
  <c r="R2158" i="1"/>
  <c r="O2158" i="1"/>
  <c r="L2158" i="1"/>
  <c r="R2282" i="1"/>
  <c r="O2282" i="1"/>
  <c r="R1635" i="1"/>
  <c r="O1635" i="1"/>
  <c r="R2161" i="1"/>
  <c r="O2161" i="1"/>
  <c r="L2161" i="1"/>
  <c r="R1224" i="1"/>
  <c r="O1224" i="1"/>
  <c r="L1224" i="1"/>
  <c r="R1946" i="1"/>
  <c r="O1946" i="1"/>
  <c r="L1946" i="1"/>
  <c r="R127" i="1"/>
  <c r="O127" i="1"/>
  <c r="L127" i="1"/>
  <c r="R1945" i="1"/>
  <c r="O1945" i="1"/>
  <c r="L1945" i="1"/>
  <c r="R1223" i="1"/>
  <c r="O1223" i="1"/>
  <c r="L1223" i="1"/>
  <c r="R1506" i="1"/>
  <c r="O1506" i="1"/>
  <c r="L1506" i="1"/>
  <c r="R2154" i="1"/>
  <c r="O2154" i="1"/>
  <c r="R217" i="1"/>
  <c r="O217" i="1"/>
  <c r="L217" i="1"/>
  <c r="R1267" i="1"/>
  <c r="O1267" i="1"/>
  <c r="L1267" i="1"/>
  <c r="R216" i="1"/>
  <c r="O216" i="1"/>
  <c r="L216" i="1"/>
  <c r="R1473" i="1"/>
  <c r="O1473" i="1"/>
  <c r="L1473" i="1"/>
  <c r="R1941" i="1"/>
  <c r="O1941" i="1"/>
  <c r="L1941" i="1"/>
  <c r="R114" i="1"/>
  <c r="O114" i="1"/>
  <c r="L114" i="1"/>
  <c r="R2277" i="1"/>
  <c r="O2277" i="1"/>
  <c r="L2277" i="1"/>
  <c r="R684" i="1"/>
  <c r="O684" i="1"/>
  <c r="L684" i="1"/>
  <c r="R1265" i="1"/>
  <c r="O1265" i="1"/>
  <c r="L1265" i="1"/>
  <c r="R2150" i="1"/>
  <c r="O2150" i="1"/>
  <c r="L2150" i="1"/>
  <c r="R1503" i="1"/>
  <c r="O1503" i="1"/>
  <c r="L1503" i="1"/>
  <c r="R683" i="1"/>
  <c r="O683" i="1"/>
  <c r="L683" i="1"/>
  <c r="R1643" i="1"/>
  <c r="O1643" i="1"/>
  <c r="L1643" i="1"/>
  <c r="R1047" i="1"/>
  <c r="O1047" i="1"/>
  <c r="L1047" i="1"/>
  <c r="R664" i="1"/>
  <c r="O664" i="1"/>
  <c r="L664" i="1"/>
  <c r="R111" i="1"/>
  <c r="O111" i="1"/>
  <c r="L111" i="1"/>
  <c r="R110" i="1"/>
  <c r="O110" i="1"/>
  <c r="L110" i="1"/>
  <c r="R2170" i="1"/>
  <c r="O2170" i="1"/>
  <c r="R2276" i="1"/>
  <c r="O2276" i="1"/>
  <c r="L2276" i="1"/>
  <c r="R1501" i="1"/>
  <c r="O1501" i="1"/>
  <c r="L1501" i="1"/>
  <c r="R1818" i="1"/>
  <c r="O1818" i="1"/>
  <c r="L1818" i="1"/>
  <c r="R791" i="1"/>
  <c r="O791" i="1"/>
  <c r="L791" i="1"/>
  <c r="R2274" i="1"/>
  <c r="O2274" i="1"/>
  <c r="R847" i="1"/>
  <c r="O847" i="1"/>
  <c r="L847" i="1"/>
  <c r="R1847" i="1"/>
  <c r="O1847" i="1"/>
  <c r="L1847" i="1"/>
  <c r="R2142" i="1"/>
  <c r="O2142" i="1"/>
  <c r="L2142" i="1"/>
  <c r="R2139" i="1"/>
  <c r="O2139" i="1"/>
  <c r="L2139" i="1"/>
  <c r="R544" i="1"/>
  <c r="O544" i="1"/>
  <c r="L544" i="1"/>
  <c r="R2120" i="1"/>
  <c r="O2120" i="1"/>
  <c r="L2120" i="1"/>
  <c r="R406" i="1"/>
  <c r="O406" i="1"/>
  <c r="L406" i="1"/>
  <c r="R543" i="1"/>
  <c r="O543" i="1"/>
  <c r="L543" i="1"/>
  <c r="R1105" i="1"/>
  <c r="O1105" i="1"/>
  <c r="L1105" i="1"/>
  <c r="R2045" i="1"/>
  <c r="O2045" i="1"/>
  <c r="L2045" i="1"/>
  <c r="R1439" i="1"/>
  <c r="O1439" i="1"/>
  <c r="L1439" i="1"/>
  <c r="R576" i="1"/>
  <c r="O576" i="1"/>
  <c r="L576" i="1"/>
  <c r="R2141" i="1"/>
  <c r="O2141" i="1"/>
  <c r="L2141" i="1"/>
  <c r="R1883" i="1"/>
  <c r="O1883" i="1"/>
  <c r="L1883" i="1"/>
  <c r="R1778" i="1"/>
  <c r="O1778" i="1"/>
  <c r="L1778" i="1"/>
  <c r="R575" i="1"/>
  <c r="O575" i="1"/>
  <c r="L575" i="1"/>
  <c r="R1259" i="1"/>
  <c r="O1259" i="1"/>
  <c r="L1259" i="1"/>
  <c r="R1438" i="1"/>
  <c r="O1438" i="1"/>
  <c r="L1438" i="1"/>
  <c r="R376" i="1"/>
  <c r="O376" i="1"/>
  <c r="L376" i="1"/>
  <c r="R1928" i="1"/>
  <c r="O1928" i="1"/>
  <c r="L1928" i="1"/>
  <c r="R2368" i="1"/>
  <c r="O2368" i="1"/>
  <c r="L2368" i="1"/>
  <c r="R1881" i="1"/>
  <c r="O1881" i="1"/>
  <c r="L1881" i="1"/>
  <c r="R1902" i="1"/>
  <c r="O1902" i="1"/>
  <c r="L1902" i="1"/>
  <c r="R2071" i="1"/>
  <c r="O2071" i="1"/>
  <c r="L2071" i="1"/>
  <c r="R1362" i="1"/>
  <c r="O1362" i="1"/>
  <c r="L1362" i="1"/>
  <c r="R1845" i="1"/>
  <c r="O1845" i="1"/>
  <c r="L1845" i="1"/>
  <c r="R1328" i="1"/>
  <c r="O1328" i="1"/>
  <c r="L1328" i="1"/>
  <c r="R2307" i="1"/>
  <c r="O2307" i="1"/>
  <c r="L2307" i="1"/>
  <c r="R1311" i="1"/>
  <c r="O1311" i="1"/>
  <c r="L1311" i="1"/>
  <c r="R2306" i="1"/>
  <c r="O2306" i="1"/>
  <c r="R1281" i="1"/>
  <c r="O1281" i="1"/>
  <c r="L1281" i="1"/>
  <c r="R557" i="1"/>
  <c r="O557" i="1"/>
  <c r="L557" i="1"/>
  <c r="R1102" i="1"/>
  <c r="O1102" i="1"/>
  <c r="L1102" i="1"/>
  <c r="R354" i="1"/>
  <c r="O354" i="1"/>
  <c r="L354" i="1"/>
  <c r="R1037" i="1"/>
  <c r="O1037" i="1"/>
  <c r="L1037" i="1"/>
  <c r="R154" i="1"/>
  <c r="O154" i="1"/>
  <c r="R1701" i="1"/>
  <c r="O1701" i="1"/>
  <c r="L1701" i="1"/>
  <c r="R1529" i="1"/>
  <c r="O1529" i="1"/>
  <c r="L1529" i="1"/>
  <c r="R1628" i="1"/>
  <c r="O1628" i="1"/>
  <c r="L1628" i="1"/>
  <c r="R1349" i="1"/>
  <c r="O1349" i="1"/>
  <c r="L1349" i="1"/>
  <c r="R538" i="1"/>
  <c r="O538" i="1"/>
  <c r="L538" i="1"/>
  <c r="R328" i="1"/>
  <c r="O328" i="1"/>
  <c r="L328" i="1"/>
  <c r="R1434" i="1"/>
  <c r="O1434" i="1"/>
  <c r="L1434" i="1"/>
  <c r="R1737" i="1"/>
  <c r="O1737" i="1"/>
  <c r="L1737" i="1"/>
  <c r="R290" i="1"/>
  <c r="O290" i="1"/>
  <c r="L290" i="1"/>
  <c r="R2264" i="1"/>
  <c r="O2264" i="1"/>
  <c r="L2264" i="1"/>
  <c r="R2097" i="1"/>
  <c r="O2097" i="1"/>
  <c r="L2097" i="1"/>
  <c r="R2361" i="1"/>
  <c r="O2361" i="1"/>
  <c r="L2361" i="1"/>
  <c r="R567" i="1"/>
  <c r="O567" i="1"/>
  <c r="L567" i="1"/>
  <c r="R2301" i="1"/>
  <c r="O2301" i="1"/>
  <c r="L2301" i="1"/>
  <c r="R1732" i="1"/>
  <c r="O1732" i="1"/>
  <c r="L1732" i="1"/>
  <c r="R326" i="1"/>
  <c r="O326" i="1"/>
  <c r="L326" i="1"/>
  <c r="R1922" i="1"/>
  <c r="O1922" i="1"/>
  <c r="L1922" i="1"/>
  <c r="R2360" i="1"/>
  <c r="O2360" i="1"/>
  <c r="L2360" i="1"/>
  <c r="R2095" i="1"/>
  <c r="O2095" i="1"/>
  <c r="L2095" i="1"/>
  <c r="R1842" i="1"/>
  <c r="O1842" i="1"/>
  <c r="L1842" i="1"/>
  <c r="R2209" i="1"/>
  <c r="O2209" i="1"/>
  <c r="L2209" i="1"/>
  <c r="R1875" i="1"/>
  <c r="O1875" i="1"/>
  <c r="L1875" i="1"/>
  <c r="R1625" i="1"/>
  <c r="O1625" i="1"/>
  <c r="L1625" i="1"/>
  <c r="R2238" i="1"/>
  <c r="O2238" i="1"/>
  <c r="L2238" i="1"/>
  <c r="R1840" i="1"/>
  <c r="O1840" i="1"/>
  <c r="L1840" i="1"/>
  <c r="R2063" i="1"/>
  <c r="O2063" i="1"/>
  <c r="L2063" i="1"/>
  <c r="R94" i="1"/>
  <c r="O94" i="1"/>
  <c r="L94" i="1"/>
  <c r="R420" i="1"/>
  <c r="O420" i="1"/>
  <c r="L420" i="1"/>
  <c r="R2017" i="1"/>
  <c r="O2017" i="1"/>
  <c r="L2017" i="1"/>
  <c r="R1168" i="1"/>
  <c r="O1168" i="1"/>
  <c r="L1168" i="1"/>
  <c r="R1694" i="1"/>
  <c r="O1694" i="1"/>
  <c r="L1694" i="1"/>
  <c r="R2091" i="1"/>
  <c r="O2091" i="1"/>
  <c r="L2091" i="1"/>
  <c r="R418" i="1"/>
  <c r="O418" i="1"/>
  <c r="L418" i="1"/>
  <c r="R1693" i="1"/>
  <c r="O1693" i="1"/>
  <c r="L1693" i="1"/>
  <c r="R1430" i="1"/>
  <c r="O1430" i="1"/>
  <c r="L1430" i="1"/>
  <c r="R2029" i="1"/>
  <c r="O2029" i="1"/>
  <c r="L2029" i="1"/>
  <c r="R1429" i="1"/>
  <c r="O1429" i="1"/>
  <c r="L1429" i="1"/>
  <c r="R1565" i="1"/>
  <c r="O1565" i="1"/>
  <c r="L1565" i="1"/>
  <c r="R1889" i="1"/>
  <c r="O1889" i="1"/>
  <c r="L1889" i="1"/>
  <c r="R510" i="1"/>
  <c r="O510" i="1"/>
  <c r="L510" i="1"/>
  <c r="R1621" i="1"/>
  <c r="O1621" i="1"/>
  <c r="L1621" i="1"/>
  <c r="R1787" i="1"/>
  <c r="O1787" i="1"/>
  <c r="L1787" i="1"/>
  <c r="R145" i="1"/>
  <c r="O145" i="1"/>
  <c r="L145" i="1"/>
  <c r="R530" i="1"/>
  <c r="O530" i="1"/>
  <c r="L530" i="1"/>
  <c r="R415" i="1"/>
  <c r="O415" i="1"/>
  <c r="L415" i="1"/>
  <c r="R22" i="1"/>
  <c r="O22" i="1"/>
  <c r="L22" i="1"/>
  <c r="R1562" i="1"/>
  <c r="O1562" i="1"/>
  <c r="L1562" i="1"/>
  <c r="R321" i="1"/>
  <c r="O321" i="1"/>
  <c r="L321" i="1"/>
  <c r="R73" i="1"/>
  <c r="O73" i="1"/>
  <c r="L73" i="1"/>
  <c r="R413" i="1"/>
  <c r="O413" i="1"/>
  <c r="L413" i="1"/>
  <c r="R320" i="1"/>
  <c r="O320" i="1"/>
  <c r="L320" i="1"/>
  <c r="R1561" i="1"/>
  <c r="O1561" i="1"/>
  <c r="L1561" i="1"/>
  <c r="R2344" i="1"/>
  <c r="O2344" i="1"/>
  <c r="L2344" i="1"/>
  <c r="R391" i="1"/>
  <c r="O391" i="1"/>
  <c r="L391" i="1"/>
  <c r="R2016" i="1"/>
  <c r="O2016" i="1"/>
  <c r="L2016" i="1"/>
  <c r="R2084" i="1"/>
  <c r="O2084" i="1"/>
  <c r="L2084" i="1"/>
  <c r="R319" i="1"/>
  <c r="O319" i="1"/>
  <c r="L319" i="1"/>
  <c r="R1368" i="1"/>
  <c r="O1368" i="1"/>
  <c r="L1368" i="1"/>
  <c r="R1288" i="1"/>
  <c r="O1288" i="1"/>
  <c r="L1288" i="1"/>
  <c r="R19" i="1"/>
  <c r="O19" i="1"/>
  <c r="L19" i="1"/>
  <c r="R1278" i="1"/>
  <c r="O1278" i="1"/>
  <c r="L1278" i="1"/>
  <c r="R1075" i="1"/>
  <c r="O1075" i="1"/>
  <c r="L1075" i="1"/>
  <c r="R932" i="1"/>
  <c r="O932" i="1"/>
  <c r="L932" i="1"/>
  <c r="R2234" i="1"/>
  <c r="O2234" i="1"/>
  <c r="R138" i="1"/>
  <c r="O138" i="1"/>
  <c r="L138" i="1"/>
  <c r="R2054" i="1"/>
  <c r="O2054" i="1"/>
  <c r="L2054" i="1"/>
  <c r="R317" i="1"/>
  <c r="O317" i="1"/>
  <c r="L317" i="1"/>
  <c r="R990" i="1"/>
  <c r="O990" i="1"/>
  <c r="L990" i="1"/>
  <c r="R1090" i="1"/>
  <c r="O1090" i="1"/>
  <c r="L1090" i="1"/>
  <c r="R964" i="1"/>
  <c r="O964" i="1"/>
  <c r="L964" i="1"/>
  <c r="R952" i="1"/>
  <c r="O952" i="1"/>
  <c r="L952" i="1"/>
  <c r="R1089" i="1"/>
  <c r="O1089" i="1"/>
  <c r="L1089" i="1"/>
  <c r="R880" i="1"/>
  <c r="O880" i="1"/>
  <c r="L880" i="1"/>
  <c r="R708" i="1"/>
  <c r="O708" i="1"/>
  <c r="L708" i="1"/>
  <c r="R2052" i="1"/>
  <c r="O2052" i="1"/>
  <c r="L2052" i="1"/>
  <c r="R137" i="1"/>
  <c r="O137" i="1"/>
  <c r="L137" i="1"/>
  <c r="R647" i="1"/>
  <c r="O647" i="1"/>
  <c r="L647" i="1"/>
  <c r="R342" i="1"/>
  <c r="O342" i="1"/>
  <c r="L342" i="1"/>
  <c r="R1616" i="1"/>
  <c r="O1616" i="1"/>
  <c r="L1616" i="1"/>
  <c r="R15" i="1"/>
  <c r="O15" i="1"/>
  <c r="L15" i="1"/>
  <c r="R384" i="1"/>
  <c r="O384" i="1"/>
  <c r="L384" i="1"/>
  <c r="R470" i="1"/>
  <c r="O470" i="1"/>
  <c r="L470" i="1"/>
  <c r="R1421" i="1"/>
  <c r="O1421" i="1"/>
  <c r="L1421" i="1"/>
  <c r="R467" i="1"/>
  <c r="O467" i="1"/>
  <c r="L467" i="1"/>
  <c r="R2079" i="1"/>
  <c r="O2079" i="1"/>
  <c r="L2079" i="1"/>
  <c r="R39" i="1"/>
  <c r="O39" i="1"/>
  <c r="L39" i="1"/>
  <c r="R914" i="1"/>
  <c r="O914" i="1"/>
  <c r="L914" i="1"/>
  <c r="R2253" i="1"/>
  <c r="O2253" i="1"/>
  <c r="L2253" i="1"/>
  <c r="R522" i="1"/>
  <c r="O522" i="1"/>
  <c r="L522" i="1"/>
  <c r="R1863" i="1"/>
  <c r="O1863" i="1"/>
  <c r="L1863" i="1"/>
  <c r="R13" i="1"/>
  <c r="O13" i="1"/>
  <c r="L13" i="1"/>
  <c r="R1087" i="1"/>
  <c r="O1087" i="1"/>
  <c r="L1087" i="1"/>
  <c r="R338" i="1"/>
  <c r="O338" i="1"/>
  <c r="L338" i="1"/>
  <c r="R757" i="1"/>
  <c r="O757" i="1"/>
  <c r="L757" i="1"/>
  <c r="R1739" i="1"/>
  <c r="O1739" i="1"/>
  <c r="L1739" i="1"/>
  <c r="R2076" i="1"/>
  <c r="O2076" i="1"/>
  <c r="L2076" i="1"/>
  <c r="R1042" i="1"/>
  <c r="O1042" i="1"/>
  <c r="L1042" i="1"/>
  <c r="R2011" i="1"/>
  <c r="O2011" i="1"/>
  <c r="R1252" i="1"/>
  <c r="O1252" i="1"/>
  <c r="L1252" i="1"/>
  <c r="R788" i="1"/>
  <c r="O788" i="1"/>
  <c r="L788" i="1"/>
  <c r="R1251" i="1"/>
  <c r="O1251" i="1"/>
  <c r="R2340" i="1"/>
  <c r="O2340" i="1"/>
  <c r="L2340" i="1"/>
  <c r="R2121" i="1"/>
  <c r="O2121" i="1"/>
  <c r="L2121" i="1"/>
  <c r="R2338" i="1"/>
  <c r="O2338" i="1"/>
  <c r="R753" i="1"/>
  <c r="O753" i="1"/>
  <c r="L753" i="1"/>
  <c r="R1213" i="1"/>
  <c r="O1213" i="1"/>
  <c r="L1213" i="1"/>
  <c r="R1973" i="1"/>
  <c r="O1973" i="1"/>
  <c r="L1973" i="1"/>
  <c r="R1016" i="1"/>
  <c r="O1016" i="1"/>
  <c r="L1016" i="1"/>
  <c r="R1158" i="1"/>
  <c r="O1158" i="1"/>
  <c r="L1158" i="1"/>
  <c r="R910" i="1"/>
  <c r="O910" i="1"/>
  <c r="L910" i="1"/>
  <c r="R783" i="1"/>
  <c r="O783" i="1"/>
  <c r="L783" i="1"/>
  <c r="R992" i="1"/>
  <c r="O992" i="1"/>
  <c r="L992" i="1"/>
  <c r="R1726" i="1"/>
  <c r="O1726" i="1"/>
  <c r="L1726" i="1"/>
  <c r="R749" i="1"/>
  <c r="O749" i="1"/>
  <c r="L749" i="1"/>
  <c r="R1124" i="1"/>
  <c r="O1124" i="1"/>
  <c r="L1124" i="1"/>
  <c r="R2334" i="1"/>
  <c r="O2334" i="1"/>
  <c r="L2334" i="1"/>
  <c r="R1410" i="1"/>
  <c r="O1410" i="1"/>
  <c r="L1410" i="1"/>
  <c r="R1244" i="1"/>
  <c r="O1244" i="1"/>
  <c r="L1244" i="1"/>
  <c r="R1243" i="1"/>
  <c r="O1243" i="1"/>
  <c r="L1243" i="1"/>
  <c r="R64" i="1"/>
  <c r="O64" i="1"/>
  <c r="L64" i="1"/>
  <c r="R1408" i="1"/>
  <c r="O1408" i="1"/>
  <c r="L1408" i="1"/>
  <c r="R876" i="1"/>
  <c r="O876" i="1"/>
  <c r="L876" i="1"/>
  <c r="R1209" i="1"/>
  <c r="O1209" i="1"/>
  <c r="L1209" i="1"/>
  <c r="R1153" i="1"/>
  <c r="O1153" i="1"/>
  <c r="L1153" i="1"/>
  <c r="R2331" i="1"/>
  <c r="O2331" i="1"/>
  <c r="L2331" i="1"/>
  <c r="R61" i="1"/>
  <c r="O61" i="1"/>
  <c r="L61" i="1"/>
  <c r="R1405" i="1"/>
  <c r="O1405" i="1"/>
  <c r="L1405" i="1"/>
  <c r="R776" i="1"/>
  <c r="O776" i="1"/>
  <c r="L776" i="1"/>
  <c r="R1206" i="1"/>
  <c r="O1206" i="1"/>
  <c r="L1206" i="1"/>
  <c r="R1028" i="1"/>
  <c r="O1028" i="1"/>
  <c r="L1028" i="1"/>
  <c r="R2193" i="1"/>
  <c r="O2193" i="1"/>
  <c r="L2193" i="1"/>
  <c r="R2192" i="1"/>
  <c r="O2192" i="1"/>
  <c r="L2192" i="1"/>
  <c r="R1204" i="1"/>
  <c r="O1204" i="1"/>
  <c r="L1204" i="1"/>
  <c r="R1149" i="1"/>
  <c r="O1149" i="1"/>
  <c r="L1149" i="1"/>
  <c r="R955" i="1"/>
  <c r="O955" i="1"/>
  <c r="L955" i="1"/>
  <c r="R1239" i="1"/>
  <c r="O1239" i="1"/>
  <c r="L1239" i="1"/>
  <c r="R884" i="1"/>
  <c r="O884" i="1"/>
  <c r="L884" i="1"/>
  <c r="R1398" i="1"/>
  <c r="O1398" i="1"/>
  <c r="L1398" i="1"/>
  <c r="R1545" i="1"/>
  <c r="O1545" i="1"/>
  <c r="L1545" i="1"/>
  <c r="R1202" i="1"/>
  <c r="O1202" i="1"/>
  <c r="L1202" i="1"/>
  <c r="R807" i="1"/>
  <c r="O807" i="1"/>
  <c r="L807" i="1"/>
  <c r="R1488" i="1"/>
  <c r="O1488" i="1"/>
  <c r="L1488" i="1"/>
  <c r="R769" i="1"/>
  <c r="O769" i="1"/>
  <c r="L769" i="1"/>
  <c r="R642" i="1"/>
  <c r="O642" i="1"/>
  <c r="L642" i="1"/>
  <c r="R621" i="1"/>
  <c r="O621" i="1"/>
  <c r="L621" i="1"/>
  <c r="R609" i="1"/>
  <c r="O609" i="1"/>
  <c r="L609" i="1"/>
  <c r="R1235" i="1"/>
  <c r="O1235" i="1"/>
  <c r="L1235" i="1"/>
  <c r="R895" i="1"/>
  <c r="L895" i="1"/>
  <c r="O895" i="1"/>
  <c r="R1487" i="1"/>
  <c r="O1487" i="1"/>
  <c r="L1487" i="1"/>
  <c r="R735" i="1"/>
  <c r="O735" i="1"/>
  <c r="L735" i="1"/>
  <c r="R603" i="1"/>
  <c r="O603" i="1"/>
  <c r="L603" i="1"/>
  <c r="R442" i="1"/>
  <c r="O442" i="1"/>
  <c r="L442" i="1"/>
  <c r="R257" i="1"/>
  <c r="O257" i="1"/>
  <c r="L257" i="1"/>
  <c r="R2185" i="1"/>
  <c r="O2185" i="1"/>
  <c r="L2185" i="1"/>
  <c r="R1232" i="1"/>
  <c r="O1232" i="1"/>
  <c r="L1232" i="1"/>
  <c r="R2184" i="1"/>
  <c r="O2184" i="1"/>
  <c r="L2184" i="1"/>
  <c r="R2316" i="1"/>
  <c r="O2316" i="1"/>
  <c r="L2316" i="1"/>
  <c r="R731" i="1"/>
  <c r="O731" i="1"/>
  <c r="L731" i="1"/>
  <c r="R1992" i="1"/>
  <c r="O1992" i="1"/>
  <c r="L1992" i="1"/>
  <c r="R1195" i="1"/>
  <c r="O1195" i="1"/>
  <c r="L1195" i="1"/>
  <c r="R1390" i="1"/>
  <c r="O1390" i="1"/>
  <c r="L1390" i="1"/>
  <c r="R2313" i="1"/>
  <c r="O2313" i="1"/>
  <c r="L2313" i="1"/>
  <c r="R729" i="1"/>
  <c r="O729" i="1"/>
  <c r="L729" i="1"/>
  <c r="R2213" i="1"/>
  <c r="O2213" i="1"/>
  <c r="L2213" i="1"/>
  <c r="R1963" i="1"/>
  <c r="O1963" i="1"/>
  <c r="L1963" i="1"/>
  <c r="R1952" i="1"/>
  <c r="O1952" i="1"/>
  <c r="L1952" i="1"/>
  <c r="R1892" i="1"/>
  <c r="L1892" i="1"/>
  <c r="O1892" i="1"/>
  <c r="R1738" i="1"/>
  <c r="O1738" i="1"/>
  <c r="L1738" i="1"/>
  <c r="R1675" i="1"/>
  <c r="O1675" i="1"/>
  <c r="L1675" i="1"/>
  <c r="R1658" i="1"/>
  <c r="O1658" i="1"/>
  <c r="L1658" i="1"/>
  <c r="R1594" i="1"/>
  <c r="O1594" i="1"/>
  <c r="L1594" i="1"/>
  <c r="R1572" i="1"/>
  <c r="O1572" i="1"/>
  <c r="L1572" i="1"/>
  <c r="R1456" i="1"/>
  <c r="O1456" i="1"/>
  <c r="L1456" i="1"/>
  <c r="R1451" i="1"/>
  <c r="O1451" i="1"/>
  <c r="L1451" i="1"/>
  <c r="R1446" i="1"/>
  <c r="O1446" i="1"/>
  <c r="L1446" i="1"/>
  <c r="R1182" i="1"/>
  <c r="O1182" i="1"/>
  <c r="L1182" i="1"/>
  <c r="R1176" i="1"/>
  <c r="O1176" i="1"/>
  <c r="R1081" i="1"/>
  <c r="O1081" i="1"/>
  <c r="L1081" i="1"/>
  <c r="R1043" i="1"/>
  <c r="O1043" i="1"/>
  <c r="L1043" i="1"/>
  <c r="R1024" i="1"/>
  <c r="O1024" i="1"/>
  <c r="L1024" i="1"/>
  <c r="R1005" i="1"/>
  <c r="O1005" i="1"/>
  <c r="L1005" i="1"/>
  <c r="R978" i="1"/>
  <c r="O978" i="1"/>
  <c r="L978" i="1"/>
  <c r="R970" i="1"/>
  <c r="O970" i="1"/>
  <c r="L970" i="1"/>
  <c r="R819" i="1"/>
  <c r="O819" i="1"/>
  <c r="L819" i="1"/>
  <c r="R653" i="1"/>
  <c r="O653" i="1"/>
  <c r="L653" i="1"/>
  <c r="R635" i="1"/>
  <c r="O635" i="1"/>
  <c r="L635" i="1"/>
  <c r="R629" i="1"/>
  <c r="O629" i="1"/>
  <c r="L629" i="1"/>
  <c r="R594" i="1"/>
  <c r="O594" i="1"/>
  <c r="L594" i="1"/>
  <c r="R584" i="1"/>
  <c r="O584" i="1"/>
  <c r="L584" i="1"/>
  <c r="R501" i="1"/>
  <c r="O501" i="1"/>
  <c r="L501" i="1"/>
  <c r="R495" i="1"/>
  <c r="O495" i="1"/>
  <c r="L495" i="1"/>
  <c r="R488" i="1"/>
  <c r="O488" i="1"/>
  <c r="L488" i="1"/>
  <c r="R477" i="1"/>
  <c r="O477" i="1"/>
  <c r="L477" i="1"/>
  <c r="R449" i="1"/>
  <c r="O449" i="1"/>
  <c r="L449" i="1"/>
  <c r="R305" i="1"/>
  <c r="O305" i="1"/>
  <c r="L305" i="1"/>
  <c r="R302" i="1"/>
  <c r="O302" i="1"/>
  <c r="L302" i="1"/>
  <c r="R249" i="1"/>
  <c r="O249" i="1"/>
  <c r="L249" i="1"/>
  <c r="R238" i="1"/>
  <c r="O238" i="1"/>
  <c r="L238" i="1"/>
  <c r="R192" i="1"/>
  <c r="O192" i="1"/>
  <c r="L192" i="1"/>
  <c r="R188" i="1"/>
  <c r="O188" i="1"/>
  <c r="L188" i="1"/>
  <c r="R178" i="1"/>
  <c r="O178" i="1"/>
  <c r="L178" i="1"/>
  <c r="R171" i="1"/>
  <c r="O171" i="1"/>
  <c r="L171" i="1"/>
  <c r="R103" i="1"/>
  <c r="O103" i="1"/>
  <c r="L103" i="1"/>
  <c r="R85" i="1"/>
  <c r="O85" i="1"/>
  <c r="L85" i="1"/>
  <c r="L2362" i="1"/>
  <c r="L2298" i="1"/>
  <c r="L2234" i="1"/>
  <c r="L2170" i="1"/>
  <c r="L2096" i="1"/>
  <c r="L2011" i="1"/>
  <c r="L1843" i="1"/>
  <c r="L1667" i="1"/>
  <c r="L1411" i="1"/>
  <c r="L1133" i="1"/>
  <c r="L350" i="1"/>
  <c r="R869" i="1"/>
  <c r="O869" i="1"/>
  <c r="L869" i="1"/>
  <c r="R1638" i="1"/>
  <c r="O1638" i="1"/>
  <c r="L1638" i="1"/>
  <c r="R1648" i="1"/>
  <c r="O1648" i="1"/>
  <c r="L1648" i="1"/>
  <c r="R1296" i="1"/>
  <c r="O1296" i="1"/>
  <c r="L1296" i="1"/>
  <c r="R1068" i="1"/>
  <c r="O1068" i="1"/>
  <c r="L1068" i="1"/>
  <c r="R1196" i="1"/>
  <c r="O1196" i="1"/>
  <c r="L1196" i="1"/>
  <c r="R577" i="1"/>
  <c r="O577" i="1"/>
  <c r="L577" i="1"/>
  <c r="R1306" i="1"/>
  <c r="O1306" i="1"/>
  <c r="L1306" i="1"/>
  <c r="R2181" i="1"/>
  <c r="O2181" i="1"/>
  <c r="L2181" i="1"/>
  <c r="R1937" i="1"/>
  <c r="O1937" i="1"/>
  <c r="L1937" i="1"/>
  <c r="R1639" i="1"/>
  <c r="O1639" i="1"/>
  <c r="L1639" i="1"/>
  <c r="R802" i="1"/>
  <c r="O802" i="1"/>
  <c r="L802" i="1"/>
  <c r="R1833" i="1"/>
  <c r="O1833" i="1"/>
  <c r="L1833" i="1"/>
  <c r="R226" i="1"/>
  <c r="O226" i="1"/>
  <c r="L226" i="1"/>
  <c r="R1272" i="1"/>
  <c r="O1272" i="1"/>
  <c r="L1272" i="1"/>
  <c r="R1718" i="1"/>
  <c r="O1718" i="1"/>
  <c r="L1718" i="1"/>
  <c r="R1988" i="1"/>
  <c r="O1988" i="1"/>
  <c r="L1988" i="1"/>
  <c r="R845" i="1"/>
  <c r="O845" i="1"/>
  <c r="L845" i="1"/>
  <c r="R133" i="1"/>
  <c r="O133" i="1"/>
  <c r="L133" i="1"/>
  <c r="R675" i="1"/>
  <c r="O675" i="1"/>
  <c r="L675" i="1"/>
  <c r="R1333" i="1"/>
  <c r="O1333" i="1"/>
  <c r="L1333" i="1"/>
  <c r="R674" i="1"/>
  <c r="O674" i="1"/>
  <c r="L674" i="1"/>
  <c r="R1651" i="1"/>
  <c r="O1651" i="1"/>
  <c r="L1651" i="1"/>
  <c r="R1331" i="1"/>
  <c r="O1331" i="1"/>
  <c r="L1331" i="1"/>
  <c r="R2179" i="1"/>
  <c r="O2179" i="1"/>
  <c r="L2179" i="1"/>
  <c r="R798" i="1"/>
  <c r="O798" i="1"/>
  <c r="L798" i="1"/>
  <c r="R2159" i="1"/>
  <c r="O2159" i="1"/>
  <c r="L2159" i="1"/>
  <c r="R1302" i="1"/>
  <c r="O1302" i="1"/>
  <c r="L1302" i="1"/>
  <c r="R697" i="1"/>
  <c r="O697" i="1"/>
  <c r="L697" i="1"/>
  <c r="R2162" i="1"/>
  <c r="O2162" i="1"/>
  <c r="R671" i="1"/>
  <c r="O671" i="1"/>
  <c r="L671" i="1"/>
  <c r="R117" i="1"/>
  <c r="O117" i="1"/>
  <c r="L117" i="1"/>
  <c r="R1853" i="1"/>
  <c r="O1853" i="1"/>
  <c r="L1853" i="1"/>
  <c r="R670" i="1"/>
  <c r="O670" i="1"/>
  <c r="L670" i="1"/>
  <c r="R1647" i="1"/>
  <c r="O1647" i="1"/>
  <c r="L1647" i="1"/>
  <c r="R1826" i="1"/>
  <c r="O1826" i="1"/>
  <c r="L1826" i="1"/>
  <c r="R690" i="1"/>
  <c r="O690" i="1"/>
  <c r="L690" i="1"/>
  <c r="R853" i="1"/>
  <c r="O853" i="1"/>
  <c r="L853" i="1"/>
  <c r="R1935" i="1"/>
  <c r="O1935" i="1"/>
  <c r="L1935" i="1"/>
  <c r="R1825" i="1"/>
  <c r="O1825" i="1"/>
  <c r="L1825" i="1"/>
  <c r="R2153" i="1"/>
  <c r="O2153" i="1"/>
  <c r="L2153" i="1"/>
  <c r="R1050" i="1"/>
  <c r="O1050" i="1"/>
  <c r="L1050" i="1"/>
  <c r="R688" i="1"/>
  <c r="O688" i="1"/>
  <c r="L688" i="1"/>
  <c r="R1710" i="1"/>
  <c r="O1710" i="1"/>
  <c r="L1710" i="1"/>
  <c r="R2152" i="1"/>
  <c r="O2152" i="1"/>
  <c r="L2152" i="1"/>
  <c r="R2174" i="1"/>
  <c r="O2174" i="1"/>
  <c r="L2174" i="1"/>
  <c r="R694" i="1"/>
  <c r="O694" i="1"/>
  <c r="L694" i="1"/>
  <c r="R1981" i="1"/>
  <c r="O1981" i="1"/>
  <c r="L1981" i="1"/>
  <c r="R2312" i="1"/>
  <c r="O2312" i="1"/>
  <c r="L2312" i="1"/>
  <c r="R200" i="1"/>
  <c r="O200" i="1"/>
  <c r="L200" i="1"/>
  <c r="R1048" i="1"/>
  <c r="O1048" i="1"/>
  <c r="L1048" i="1"/>
  <c r="R1933" i="1"/>
  <c r="O1933" i="1"/>
  <c r="L1933" i="1"/>
  <c r="R2149" i="1"/>
  <c r="L2149" i="1"/>
  <c r="O2149" i="1"/>
  <c r="R46" i="1"/>
  <c r="O46" i="1"/>
  <c r="L46" i="1"/>
  <c r="R1046" i="1"/>
  <c r="O1046" i="1"/>
  <c r="L1046" i="1"/>
  <c r="R2106" i="1"/>
  <c r="O2106" i="1"/>
  <c r="L2106" i="1"/>
  <c r="R1466" i="1"/>
  <c r="O1466" i="1"/>
  <c r="L1466" i="1"/>
  <c r="R832" i="1"/>
  <c r="O832" i="1"/>
  <c r="L832" i="1"/>
  <c r="R44" i="1"/>
  <c r="O44" i="1"/>
  <c r="L44" i="1"/>
  <c r="R1849" i="1"/>
  <c r="O1849" i="1"/>
  <c r="L1849" i="1"/>
  <c r="R108" i="1"/>
  <c r="O108" i="1"/>
  <c r="L108" i="1"/>
  <c r="R2168" i="1"/>
  <c r="O2168" i="1"/>
  <c r="L2168" i="1"/>
  <c r="R662" i="1"/>
  <c r="O662" i="1"/>
  <c r="L662" i="1"/>
  <c r="R2167" i="1"/>
  <c r="O2167" i="1"/>
  <c r="L2167" i="1"/>
  <c r="R432" i="1"/>
  <c r="O432" i="1"/>
  <c r="L432" i="1"/>
  <c r="R2145" i="1"/>
  <c r="O2145" i="1"/>
  <c r="L2145" i="1"/>
  <c r="R1762" i="1"/>
  <c r="O1762" i="1"/>
  <c r="L1762" i="1"/>
  <c r="R2075" i="1"/>
  <c r="O2075" i="1"/>
  <c r="O2215" i="1"/>
  <c r="R2215" i="1"/>
  <c r="L2215" i="1"/>
  <c r="R2271" i="1"/>
  <c r="O2271" i="1"/>
  <c r="L2271" i="1"/>
  <c r="R37" i="1"/>
  <c r="O37" i="1"/>
  <c r="L37" i="1"/>
  <c r="R542" i="1"/>
  <c r="O542" i="1"/>
  <c r="L542" i="1"/>
  <c r="R379" i="1"/>
  <c r="O379" i="1"/>
  <c r="L379" i="1"/>
  <c r="R1761" i="1"/>
  <c r="O1761" i="1"/>
  <c r="L1761" i="1"/>
  <c r="R1801" i="1"/>
  <c r="O1801" i="1"/>
  <c r="L1801" i="1"/>
  <c r="R2310" i="1"/>
  <c r="O2310" i="1"/>
  <c r="L2310" i="1"/>
  <c r="R2074" i="1"/>
  <c r="O2074" i="1"/>
  <c r="L2074" i="1"/>
  <c r="R281" i="1"/>
  <c r="O281" i="1"/>
  <c r="L281" i="1"/>
  <c r="R1882" i="1"/>
  <c r="O1882" i="1"/>
  <c r="L1882" i="1"/>
  <c r="R377" i="1"/>
  <c r="O377" i="1"/>
  <c r="L377" i="1"/>
  <c r="R724" i="1"/>
  <c r="O724" i="1"/>
  <c r="L724" i="1"/>
  <c r="R519" i="1"/>
  <c r="O519" i="1"/>
  <c r="L519" i="1"/>
  <c r="R402" i="1"/>
  <c r="O402" i="1"/>
  <c r="L402" i="1"/>
  <c r="R156" i="1"/>
  <c r="O156" i="1"/>
  <c r="L156" i="1"/>
  <c r="R2367" i="1"/>
  <c r="O2367" i="1"/>
  <c r="L2367" i="1"/>
  <c r="R1898" i="1"/>
  <c r="O1898" i="1"/>
  <c r="L1898" i="1"/>
  <c r="R332" i="1"/>
  <c r="O332" i="1"/>
  <c r="L332" i="1"/>
  <c r="R1358" i="1"/>
  <c r="O1358" i="1"/>
  <c r="L1358" i="1"/>
  <c r="R34" i="1"/>
  <c r="O34" i="1"/>
  <c r="L34" i="1"/>
  <c r="R1803" i="1"/>
  <c r="O1803" i="1"/>
  <c r="L1803" i="1"/>
  <c r="R540" i="1"/>
  <c r="O540" i="1"/>
  <c r="L540" i="1"/>
  <c r="R1289" i="1"/>
  <c r="O1289" i="1"/>
  <c r="L1289" i="1"/>
  <c r="R1795" i="1"/>
  <c r="O1795" i="1"/>
  <c r="L1795" i="1"/>
  <c r="R355" i="1"/>
  <c r="O355" i="1"/>
  <c r="L355" i="1"/>
  <c r="R426" i="1"/>
  <c r="O426" i="1"/>
  <c r="L426" i="1"/>
  <c r="R572" i="1"/>
  <c r="O572" i="1"/>
  <c r="L572" i="1"/>
  <c r="R1064" i="1"/>
  <c r="O1064" i="1"/>
  <c r="L1064" i="1"/>
  <c r="R2040" i="1"/>
  <c r="O2040" i="1"/>
  <c r="L2040" i="1"/>
  <c r="R1629" i="1"/>
  <c r="O1629" i="1"/>
  <c r="L1629" i="1"/>
  <c r="R1017" i="1"/>
  <c r="O1017" i="1"/>
  <c r="L1017" i="1"/>
  <c r="R987" i="1"/>
  <c r="O987" i="1"/>
  <c r="R958" i="1"/>
  <c r="O958" i="1"/>
  <c r="L958" i="1"/>
  <c r="R1767" i="1"/>
  <c r="O1767" i="1"/>
  <c r="L1767" i="1"/>
  <c r="R1878" i="1"/>
  <c r="O1878" i="1"/>
  <c r="L1878" i="1"/>
  <c r="R2067" i="1"/>
  <c r="O2067" i="1"/>
  <c r="L2067" i="1"/>
  <c r="R2363" i="1"/>
  <c r="O2363" i="1"/>
  <c r="L2363" i="1"/>
  <c r="R1924" i="1"/>
  <c r="O1924" i="1"/>
  <c r="L1924" i="1"/>
  <c r="R1700" i="1"/>
  <c r="O1700" i="1"/>
  <c r="L1700" i="1"/>
  <c r="R1756" i="1"/>
  <c r="O1756" i="1"/>
  <c r="R327" i="1"/>
  <c r="O327" i="1"/>
  <c r="L327" i="1"/>
  <c r="R513" i="1"/>
  <c r="O513" i="1"/>
  <c r="L513" i="1"/>
  <c r="R1698" i="1"/>
  <c r="O1698" i="1"/>
  <c r="L1698" i="1"/>
  <c r="R152" i="1"/>
  <c r="O152" i="1"/>
  <c r="L152" i="1"/>
  <c r="R351" i="1"/>
  <c r="O351" i="1"/>
  <c r="L351" i="1"/>
  <c r="R535" i="1"/>
  <c r="O535" i="1"/>
  <c r="L535" i="1"/>
  <c r="R479" i="1"/>
  <c r="O479" i="1"/>
  <c r="L479" i="1"/>
  <c r="R325" i="1"/>
  <c r="O325" i="1"/>
  <c r="L325" i="1"/>
  <c r="R1876" i="1"/>
  <c r="O1876" i="1"/>
  <c r="L1876" i="1"/>
  <c r="R717" i="1"/>
  <c r="O717" i="1"/>
  <c r="L717" i="1"/>
  <c r="R423" i="1"/>
  <c r="O423" i="1"/>
  <c r="L423" i="1"/>
  <c r="R2035" i="1"/>
  <c r="O2035" i="1"/>
  <c r="L2035" i="1"/>
  <c r="R1527" i="1"/>
  <c r="O1527" i="1"/>
  <c r="L1527" i="1"/>
  <c r="R323" i="1"/>
  <c r="O323" i="1"/>
  <c r="L323" i="1"/>
  <c r="R422" i="1"/>
  <c r="O422" i="1"/>
  <c r="L422" i="1"/>
  <c r="R565" i="1"/>
  <c r="O565" i="1"/>
  <c r="L565" i="1"/>
  <c r="R1624" i="1"/>
  <c r="O1624" i="1"/>
  <c r="L1624" i="1"/>
  <c r="R1920" i="1"/>
  <c r="O1920" i="1"/>
  <c r="L1920" i="1"/>
  <c r="R86" i="1"/>
  <c r="O86" i="1"/>
  <c r="L86" i="1"/>
  <c r="R2062" i="1"/>
  <c r="O2062" i="1"/>
  <c r="L2062" i="1"/>
  <c r="R395" i="1"/>
  <c r="O395" i="1"/>
  <c r="L395" i="1"/>
  <c r="R1431" i="1"/>
  <c r="O1431" i="1"/>
  <c r="L1431" i="1"/>
  <c r="R2144" i="1"/>
  <c r="O2144" i="1"/>
  <c r="L2144" i="1"/>
  <c r="R2127" i="1"/>
  <c r="O2127" i="1"/>
  <c r="L2127" i="1"/>
  <c r="R2129" i="1"/>
  <c r="O2129" i="1"/>
  <c r="L2129" i="1"/>
  <c r="R1135" i="1"/>
  <c r="O1135" i="1"/>
  <c r="L1135" i="1"/>
  <c r="R25" i="1"/>
  <c r="O25" i="1"/>
  <c r="L25" i="1"/>
  <c r="R1691" i="1"/>
  <c r="O1691" i="1"/>
  <c r="L1691" i="1"/>
  <c r="R1918" i="1"/>
  <c r="O1918" i="1"/>
  <c r="L1918" i="1"/>
  <c r="R1095" i="1"/>
  <c r="O1095" i="1"/>
  <c r="L1095" i="1"/>
  <c r="R2090" i="1"/>
  <c r="O2090" i="1"/>
  <c r="L2090" i="1"/>
  <c r="R2089" i="1"/>
  <c r="O2089" i="1"/>
  <c r="L2089" i="1"/>
  <c r="R1782" i="1"/>
  <c r="L1782" i="1"/>
  <c r="O1782" i="1"/>
  <c r="R1916" i="1"/>
  <c r="O1916" i="1"/>
  <c r="L1916" i="1"/>
  <c r="R289" i="1"/>
  <c r="O289" i="1"/>
  <c r="L289" i="1"/>
  <c r="R1523" i="1"/>
  <c r="O1523" i="1"/>
  <c r="L1523" i="1"/>
  <c r="R288" i="1"/>
  <c r="O288" i="1"/>
  <c r="L288" i="1"/>
  <c r="R1723" i="1"/>
  <c r="O1723" i="1"/>
  <c r="L1723" i="1"/>
  <c r="R529" i="1"/>
  <c r="O529" i="1"/>
  <c r="L529" i="1"/>
  <c r="R1620" i="1"/>
  <c r="O1620" i="1"/>
  <c r="L1620" i="1"/>
  <c r="R2057" i="1"/>
  <c r="O2057" i="1"/>
  <c r="L2057" i="1"/>
  <c r="R1578" i="1"/>
  <c r="O1578" i="1"/>
  <c r="L1578" i="1"/>
  <c r="R1369" i="1"/>
  <c r="O1369" i="1"/>
  <c r="L1369" i="1"/>
  <c r="R1341" i="1"/>
  <c r="O1341" i="1"/>
  <c r="L1341" i="1"/>
  <c r="R509" i="1"/>
  <c r="O509" i="1"/>
  <c r="L509" i="1"/>
  <c r="R1521" i="1"/>
  <c r="O1521" i="1"/>
  <c r="L1521" i="1"/>
  <c r="R1619" i="1"/>
  <c r="O1619" i="1"/>
  <c r="L1619" i="1"/>
  <c r="R365" i="1"/>
  <c r="O365" i="1"/>
  <c r="L365" i="1"/>
  <c r="R1290" i="1"/>
  <c r="O1290" i="1"/>
  <c r="L1290" i="1"/>
  <c r="R508" i="1"/>
  <c r="O508" i="1"/>
  <c r="L508" i="1"/>
  <c r="R1277" i="1"/>
  <c r="O1277" i="1"/>
  <c r="L1277" i="1"/>
  <c r="R285" i="1"/>
  <c r="O285" i="1"/>
  <c r="L285" i="1"/>
  <c r="R1065" i="1"/>
  <c r="O1065" i="1"/>
  <c r="L1065" i="1"/>
  <c r="R1044" i="1"/>
  <c r="O1044" i="1"/>
  <c r="L1044" i="1"/>
  <c r="R1364" i="1"/>
  <c r="O1364" i="1"/>
  <c r="L1364" i="1"/>
  <c r="R1867" i="1"/>
  <c r="O1867" i="1"/>
  <c r="L1867" i="1"/>
  <c r="R284" i="1"/>
  <c r="O284" i="1"/>
  <c r="L284" i="1"/>
  <c r="R1091" i="1"/>
  <c r="O1091" i="1"/>
  <c r="R1329" i="1"/>
  <c r="O1329" i="1"/>
  <c r="L1329" i="1"/>
  <c r="R1686" i="1"/>
  <c r="L1686" i="1"/>
  <c r="O1686" i="1"/>
  <c r="R886" i="1"/>
  <c r="O886" i="1"/>
  <c r="L886" i="1"/>
  <c r="R2255" i="1"/>
  <c r="O2255" i="1"/>
  <c r="L2255" i="1"/>
  <c r="R1684" i="1"/>
  <c r="O1684" i="1"/>
  <c r="L1684" i="1"/>
  <c r="R930" i="1"/>
  <c r="O930" i="1"/>
  <c r="L930" i="1"/>
  <c r="R411" i="1"/>
  <c r="O411" i="1"/>
  <c r="L411" i="1"/>
  <c r="R804" i="1"/>
  <c r="O804" i="1"/>
  <c r="L804" i="1"/>
  <c r="R2023" i="1"/>
  <c r="O2023" i="1"/>
  <c r="L2023" i="1"/>
  <c r="R652" i="1"/>
  <c r="O652" i="1"/>
  <c r="L652" i="1"/>
  <c r="R2080" i="1"/>
  <c r="O2080" i="1"/>
  <c r="L2080" i="1"/>
  <c r="R929" i="1"/>
  <c r="O929" i="1"/>
  <c r="L929" i="1"/>
  <c r="R524" i="1"/>
  <c r="O524" i="1"/>
  <c r="L524" i="1"/>
  <c r="R341" i="1"/>
  <c r="O341" i="1"/>
  <c r="L341" i="1"/>
  <c r="R1283" i="1"/>
  <c r="O1283" i="1"/>
  <c r="R340" i="1"/>
  <c r="O340" i="1"/>
  <c r="L340" i="1"/>
  <c r="R927" i="1"/>
  <c r="O927" i="1"/>
  <c r="L927" i="1"/>
  <c r="R1615" i="1"/>
  <c r="O1615" i="1"/>
  <c r="L1615" i="1"/>
  <c r="R315" i="1"/>
  <c r="O315" i="1"/>
  <c r="L315" i="1"/>
  <c r="R439" i="1"/>
  <c r="O439" i="1"/>
  <c r="L439" i="1"/>
  <c r="R311" i="1"/>
  <c r="O311" i="1"/>
  <c r="L311" i="1"/>
  <c r="R300" i="1"/>
  <c r="O300" i="1"/>
  <c r="L300" i="1"/>
  <c r="R561" i="1"/>
  <c r="O561" i="1"/>
  <c r="L561" i="1"/>
  <c r="R1612" i="1"/>
  <c r="O1612" i="1"/>
  <c r="L1612" i="1"/>
  <c r="R1512" i="1"/>
  <c r="O1512" i="1"/>
  <c r="L1512" i="1"/>
  <c r="R383" i="1"/>
  <c r="O383" i="1"/>
  <c r="L383" i="1"/>
  <c r="R2346" i="1"/>
  <c r="O2346" i="1"/>
  <c r="R1680" i="1"/>
  <c r="O1680" i="1"/>
  <c r="L1680" i="1"/>
  <c r="R2201" i="1"/>
  <c r="O2201" i="1"/>
  <c r="L2201" i="1"/>
  <c r="R756" i="1"/>
  <c r="O756" i="1"/>
  <c r="L756" i="1"/>
  <c r="R2222" i="1"/>
  <c r="O2222" i="1"/>
  <c r="L2222" i="1"/>
  <c r="R1416" i="1"/>
  <c r="O1416" i="1"/>
  <c r="L1416" i="1"/>
  <c r="R1130" i="1"/>
  <c r="O1130" i="1"/>
  <c r="L1130" i="1"/>
  <c r="R1557" i="1"/>
  <c r="O1557" i="1"/>
  <c r="L1557" i="1"/>
  <c r="R912" i="1"/>
  <c r="O912" i="1"/>
  <c r="L912" i="1"/>
  <c r="R1032" i="1"/>
  <c r="O1032" i="1"/>
  <c r="L1032" i="1"/>
  <c r="R911" i="1"/>
  <c r="O911" i="1"/>
  <c r="L911" i="1"/>
  <c r="R1015" i="1"/>
  <c r="L1015" i="1"/>
  <c r="O1015" i="1"/>
  <c r="R1249" i="1"/>
  <c r="O1249" i="1"/>
  <c r="L1249" i="1"/>
  <c r="R270" i="1"/>
  <c r="O270" i="1"/>
  <c r="L270" i="1"/>
  <c r="R784" i="1"/>
  <c r="O784" i="1"/>
  <c r="L784" i="1"/>
  <c r="R1496" i="1"/>
  <c r="O1496" i="1"/>
  <c r="L1496" i="1"/>
  <c r="R1247" i="1"/>
  <c r="O1247" i="1"/>
  <c r="L1247" i="1"/>
  <c r="R1764" i="1"/>
  <c r="O1764" i="1"/>
  <c r="L1764" i="1"/>
  <c r="R548" i="1"/>
  <c r="O548" i="1"/>
  <c r="L548" i="1"/>
  <c r="R988" i="1"/>
  <c r="O988" i="1"/>
  <c r="L988" i="1"/>
  <c r="R1972" i="1"/>
  <c r="O1972" i="1"/>
  <c r="L1972" i="1"/>
  <c r="R976" i="1"/>
  <c r="O976" i="1"/>
  <c r="L976" i="1"/>
  <c r="R1552" i="1"/>
  <c r="O1552" i="1"/>
  <c r="L1552" i="1"/>
  <c r="R2004" i="1"/>
  <c r="O2004" i="1"/>
  <c r="L2004" i="1"/>
  <c r="R779" i="1"/>
  <c r="O779" i="1"/>
  <c r="L779" i="1"/>
  <c r="R1409" i="1"/>
  <c r="O1409" i="1"/>
  <c r="L1409" i="1"/>
  <c r="R1356" i="1"/>
  <c r="O1356" i="1"/>
  <c r="L1356" i="1"/>
  <c r="R1154" i="1"/>
  <c r="O1154" i="1"/>
  <c r="L1154" i="1"/>
  <c r="R63" i="1"/>
  <c r="O63" i="1"/>
  <c r="L63" i="1"/>
  <c r="R777" i="1"/>
  <c r="O777" i="1"/>
  <c r="L777" i="1"/>
  <c r="R905" i="1"/>
  <c r="O905" i="1"/>
  <c r="L905" i="1"/>
  <c r="R1208" i="1"/>
  <c r="O1208" i="1"/>
  <c r="L1208" i="1"/>
  <c r="R1077" i="1"/>
  <c r="O1077" i="1"/>
  <c r="L1077" i="1"/>
  <c r="R1403" i="1"/>
  <c r="O1403" i="1"/>
  <c r="L1403" i="1"/>
  <c r="R824" i="1"/>
  <c r="O824" i="1"/>
  <c r="L824" i="1"/>
  <c r="R1027" i="1"/>
  <c r="O1027" i="1"/>
  <c r="L1027" i="1"/>
  <c r="R902" i="1"/>
  <c r="O902" i="1"/>
  <c r="L902" i="1"/>
  <c r="R264" i="1"/>
  <c r="O264" i="1"/>
  <c r="L264" i="1"/>
  <c r="R2327" i="1"/>
  <c r="O2327" i="1"/>
  <c r="L2327" i="1"/>
  <c r="R2191" i="1"/>
  <c r="O2191" i="1"/>
  <c r="L2191" i="1"/>
  <c r="R2190" i="1"/>
  <c r="O2190" i="1"/>
  <c r="L2190" i="1"/>
  <c r="R1012" i="1"/>
  <c r="O1012" i="1"/>
  <c r="L1012" i="1"/>
  <c r="R2325" i="1"/>
  <c r="O2325" i="1"/>
  <c r="L2325" i="1"/>
  <c r="R772" i="1"/>
  <c r="O772" i="1"/>
  <c r="L772" i="1"/>
  <c r="R2000" i="1"/>
  <c r="O2000" i="1"/>
  <c r="L2000" i="1"/>
  <c r="R1237" i="1"/>
  <c r="O1237" i="1"/>
  <c r="L1237" i="1"/>
  <c r="R817" i="1"/>
  <c r="O817" i="1"/>
  <c r="L817" i="1"/>
  <c r="R56" i="1"/>
  <c r="O56" i="1"/>
  <c r="L56" i="1"/>
  <c r="R650" i="1"/>
  <c r="O650" i="1"/>
  <c r="L650" i="1"/>
  <c r="R625" i="1"/>
  <c r="O625" i="1"/>
  <c r="L625" i="1"/>
  <c r="R1998" i="1"/>
  <c r="O1998" i="1"/>
  <c r="L1998" i="1"/>
  <c r="R612" i="1"/>
  <c r="O612" i="1"/>
  <c r="L612" i="1"/>
  <c r="R53" i="1"/>
  <c r="O53" i="1"/>
  <c r="L53" i="1"/>
  <c r="R2320" i="1"/>
  <c r="O2320" i="1"/>
  <c r="L2320" i="1"/>
  <c r="R464" i="1"/>
  <c r="O464" i="1"/>
  <c r="L464" i="1"/>
  <c r="R1109" i="1"/>
  <c r="O1109" i="1"/>
  <c r="L1109" i="1"/>
  <c r="R452" i="1"/>
  <c r="O452" i="1"/>
  <c r="L452" i="1"/>
  <c r="R1995" i="1"/>
  <c r="O1995" i="1"/>
  <c r="L1995" i="1"/>
  <c r="R1486" i="1"/>
  <c r="O1486" i="1"/>
  <c r="L1486" i="1"/>
  <c r="R436" i="1"/>
  <c r="O436" i="1"/>
  <c r="L436" i="1"/>
  <c r="R2317" i="1"/>
  <c r="O2317" i="1"/>
  <c r="L2317" i="1"/>
  <c r="R892" i="1"/>
  <c r="O892" i="1"/>
  <c r="L892" i="1"/>
  <c r="R732" i="1"/>
  <c r="O732" i="1"/>
  <c r="L732" i="1"/>
  <c r="R466" i="1"/>
  <c r="O466" i="1"/>
  <c r="L466" i="1"/>
  <c r="R762" i="1"/>
  <c r="O762" i="1"/>
  <c r="L762" i="1"/>
  <c r="R1539" i="1"/>
  <c r="O1539" i="1"/>
  <c r="R761" i="1"/>
  <c r="O761" i="1"/>
  <c r="L761" i="1"/>
  <c r="R1389" i="1"/>
  <c r="O1389" i="1"/>
  <c r="L1389" i="1"/>
  <c r="R760" i="1"/>
  <c r="O760" i="1"/>
  <c r="L760" i="1"/>
  <c r="R2210" i="1"/>
  <c r="O2210" i="1"/>
  <c r="R1962" i="1"/>
  <c r="O1962" i="1"/>
  <c r="L1962" i="1"/>
  <c r="R1953" i="1"/>
  <c r="O1953" i="1"/>
  <c r="L1953" i="1"/>
  <c r="R1813" i="1"/>
  <c r="O1813" i="1"/>
  <c r="L1813" i="1"/>
  <c r="R1777" i="1"/>
  <c r="O1777" i="1"/>
  <c r="L1777" i="1"/>
  <c r="R1672" i="1"/>
  <c r="O1672" i="1"/>
  <c r="L1672" i="1"/>
  <c r="R1603" i="1"/>
  <c r="O1603" i="1"/>
  <c r="R1595" i="1"/>
  <c r="O1595" i="1"/>
  <c r="L1595" i="1"/>
  <c r="R1462" i="1"/>
  <c r="O1462" i="1"/>
  <c r="L1462" i="1"/>
  <c r="R1454" i="1"/>
  <c r="O1454" i="1"/>
  <c r="L1454" i="1"/>
  <c r="R1447" i="1"/>
  <c r="O1447" i="1"/>
  <c r="L1447" i="1"/>
  <c r="R1371" i="1"/>
  <c r="O1371" i="1"/>
  <c r="L1371" i="1"/>
  <c r="R1183" i="1"/>
  <c r="O1183" i="1"/>
  <c r="L1183" i="1"/>
  <c r="R1179" i="1"/>
  <c r="O1179" i="1"/>
  <c r="L1179" i="1"/>
  <c r="R1079" i="1"/>
  <c r="L1079" i="1"/>
  <c r="O1079" i="1"/>
  <c r="R1040" i="1"/>
  <c r="O1040" i="1"/>
  <c r="L1040" i="1"/>
  <c r="R1025" i="1"/>
  <c r="O1025" i="1"/>
  <c r="L1025" i="1"/>
  <c r="R1004" i="1"/>
  <c r="O1004" i="1"/>
  <c r="L1004" i="1"/>
  <c r="R975" i="1"/>
  <c r="O975" i="1"/>
  <c r="L975" i="1"/>
  <c r="R881" i="1"/>
  <c r="O881" i="1"/>
  <c r="L881" i="1"/>
  <c r="R826" i="1"/>
  <c r="O826" i="1"/>
  <c r="L826" i="1"/>
  <c r="R649" i="1"/>
  <c r="O649" i="1"/>
  <c r="L649" i="1"/>
  <c r="R634" i="1"/>
  <c r="O634" i="1"/>
  <c r="L634" i="1"/>
  <c r="R618" i="1"/>
  <c r="O618" i="1"/>
  <c r="L618" i="1"/>
  <c r="R602" i="1"/>
  <c r="O602" i="1"/>
  <c r="L602" i="1"/>
  <c r="R587" i="1"/>
  <c r="O587" i="1"/>
  <c r="L587" i="1"/>
  <c r="R498" i="1"/>
  <c r="O498" i="1"/>
  <c r="L498" i="1"/>
  <c r="R496" i="1"/>
  <c r="O496" i="1"/>
  <c r="L496" i="1"/>
  <c r="R487" i="1"/>
  <c r="O487" i="1"/>
  <c r="L487" i="1"/>
  <c r="R461" i="1"/>
  <c r="O461" i="1"/>
  <c r="L461" i="1"/>
  <c r="R448" i="1"/>
  <c r="O448" i="1"/>
  <c r="L448" i="1"/>
  <c r="R307" i="1"/>
  <c r="O307" i="1"/>
  <c r="L307" i="1"/>
  <c r="R252" i="1"/>
  <c r="O252" i="1"/>
  <c r="L252" i="1"/>
  <c r="R244" i="1"/>
  <c r="O244" i="1"/>
  <c r="L244" i="1"/>
  <c r="R236" i="1"/>
  <c r="O236" i="1"/>
  <c r="L236" i="1"/>
  <c r="R194" i="1"/>
  <c r="O194" i="1"/>
  <c r="L194" i="1"/>
  <c r="R186" i="1"/>
  <c r="O186" i="1"/>
  <c r="L186" i="1"/>
  <c r="R180" i="1"/>
  <c r="O180" i="1"/>
  <c r="L180" i="1"/>
  <c r="R169" i="1"/>
  <c r="O169" i="1"/>
  <c r="L169" i="1"/>
  <c r="R159" i="1"/>
  <c r="O159" i="1"/>
  <c r="L159" i="1"/>
  <c r="R83" i="1"/>
  <c r="O83" i="1"/>
  <c r="L83" i="1"/>
  <c r="L2290" i="1"/>
  <c r="L2226" i="1"/>
  <c r="L2162" i="1"/>
  <c r="L2085" i="1"/>
  <c r="L1989" i="1"/>
  <c r="L1820" i="1"/>
  <c r="L1635" i="1"/>
  <c r="L1379" i="1"/>
  <c r="L1091" i="1"/>
  <c r="L154" i="1"/>
  <c r="R2117" i="1"/>
  <c r="O2117" i="1"/>
  <c r="R1653" i="1"/>
  <c r="O1653" i="1"/>
  <c r="L1653" i="1"/>
  <c r="R130" i="1"/>
  <c r="O130" i="1"/>
  <c r="L130" i="1"/>
  <c r="R698" i="1"/>
  <c r="O698" i="1"/>
  <c r="L698" i="1"/>
  <c r="R862" i="1"/>
  <c r="O862" i="1"/>
  <c r="L862" i="1"/>
  <c r="R1983" i="1"/>
  <c r="O1983" i="1"/>
  <c r="L1983" i="1"/>
  <c r="R1472" i="1"/>
  <c r="O1472" i="1"/>
  <c r="L1472" i="1"/>
  <c r="R1642" i="1"/>
  <c r="O1642" i="1"/>
  <c r="L1642" i="1"/>
  <c r="R120" i="1"/>
  <c r="O120" i="1"/>
  <c r="L120" i="1"/>
  <c r="R2102" i="1"/>
  <c r="O2102" i="1"/>
  <c r="L2102" i="1"/>
  <c r="R1809" i="1"/>
  <c r="O1809" i="1"/>
  <c r="L1809" i="1"/>
  <c r="R403" i="1"/>
  <c r="O403" i="1"/>
  <c r="L403" i="1"/>
  <c r="R2309" i="1"/>
  <c r="O2309" i="1"/>
  <c r="L2309" i="1"/>
  <c r="R77" i="1"/>
  <c r="O77" i="1"/>
  <c r="L77" i="1"/>
  <c r="R353" i="1"/>
  <c r="O353" i="1"/>
  <c r="L353" i="1"/>
  <c r="R624" i="1"/>
  <c r="O624" i="1"/>
  <c r="L624" i="1"/>
  <c r="R2018" i="1"/>
  <c r="O2018" i="1"/>
  <c r="L2018" i="1"/>
  <c r="R1432" i="1"/>
  <c r="O1432" i="1"/>
  <c r="L1432" i="1"/>
  <c r="R28" i="1"/>
  <c r="O28" i="1"/>
  <c r="L28" i="1"/>
  <c r="R2132" i="1"/>
  <c r="O2132" i="1"/>
  <c r="L2132" i="1"/>
  <c r="R1344" i="1"/>
  <c r="O1344" i="1"/>
  <c r="L1344" i="1"/>
  <c r="R1564" i="1"/>
  <c r="O1564" i="1"/>
  <c r="L1564" i="1"/>
  <c r="R2086" i="1"/>
  <c r="O2086" i="1"/>
  <c r="L2086" i="1"/>
  <c r="R142" i="1"/>
  <c r="O142" i="1"/>
  <c r="L142" i="1"/>
  <c r="R1078" i="1"/>
  <c r="O1078" i="1"/>
  <c r="L1078" i="1"/>
  <c r="R526" i="1"/>
  <c r="O526" i="1"/>
  <c r="L526" i="1"/>
  <c r="R822" i="1"/>
  <c r="O822" i="1"/>
  <c r="L822" i="1"/>
  <c r="R1422" i="1"/>
  <c r="O1422" i="1"/>
  <c r="L1422" i="1"/>
  <c r="R1217" i="1"/>
  <c r="O1217" i="1"/>
  <c r="L1217" i="1"/>
  <c r="R102" i="1"/>
  <c r="O102" i="1"/>
  <c r="L102" i="1"/>
  <c r="R337" i="1"/>
  <c r="O337" i="1"/>
  <c r="L337" i="1"/>
  <c r="R1901" i="1"/>
  <c r="O1901" i="1"/>
  <c r="L1901" i="1"/>
  <c r="R1128" i="1"/>
  <c r="O1128" i="1"/>
  <c r="L1128" i="1"/>
  <c r="R269" i="1"/>
  <c r="O269" i="1"/>
  <c r="L269" i="1"/>
  <c r="R1156" i="1"/>
  <c r="O1156" i="1"/>
  <c r="L1156" i="1"/>
  <c r="R1242" i="1"/>
  <c r="O1242" i="1"/>
  <c r="L1242" i="1"/>
  <c r="R2194" i="1"/>
  <c r="O2194" i="1"/>
  <c r="R967" i="1"/>
  <c r="O967" i="1"/>
  <c r="L967" i="1"/>
  <c r="R805" i="1"/>
  <c r="O805" i="1"/>
  <c r="L805" i="1"/>
  <c r="R1543" i="1"/>
  <c r="O1543" i="1"/>
  <c r="L1543" i="1"/>
  <c r="R2321" i="1"/>
  <c r="O2321" i="1"/>
  <c r="L2321" i="1"/>
  <c r="R1009" i="1"/>
  <c r="O1009" i="1"/>
  <c r="L1009" i="1"/>
  <c r="R763" i="1"/>
  <c r="O763" i="1"/>
  <c r="L763" i="1"/>
  <c r="R2218" i="1"/>
  <c r="O2218" i="1"/>
  <c r="R1779" i="1"/>
  <c r="O1779" i="1"/>
  <c r="R1453" i="1"/>
  <c r="O1453" i="1"/>
  <c r="L1453" i="1"/>
  <c r="R1066" i="1"/>
  <c r="O1066" i="1"/>
  <c r="L1066" i="1"/>
  <c r="R974" i="1"/>
  <c r="O974" i="1"/>
  <c r="L974" i="1"/>
  <c r="R632" i="1"/>
  <c r="O632" i="1"/>
  <c r="L632" i="1"/>
  <c r="R482" i="1"/>
  <c r="O482" i="1"/>
  <c r="L482" i="1"/>
  <c r="R237" i="1"/>
  <c r="O237" i="1"/>
  <c r="L237" i="1"/>
  <c r="R95" i="1"/>
  <c r="O95" i="1"/>
  <c r="L95" i="1"/>
  <c r="R1860" i="1"/>
  <c r="O1860" i="1"/>
  <c r="L1860" i="1"/>
  <c r="R1334" i="1"/>
  <c r="O1334" i="1"/>
  <c r="L1334" i="1"/>
  <c r="R998" i="1"/>
  <c r="O998" i="1"/>
  <c r="L998" i="1"/>
  <c r="R6" i="1"/>
  <c r="O6" i="1"/>
  <c r="L6" i="1"/>
  <c r="R799" i="1"/>
  <c r="O799" i="1"/>
  <c r="L799" i="1"/>
  <c r="R221" i="1"/>
  <c r="O221" i="1"/>
  <c r="L221" i="1"/>
  <c r="R939" i="1"/>
  <c r="O939" i="1"/>
  <c r="L939" i="1"/>
  <c r="R861" i="1"/>
  <c r="O861" i="1"/>
  <c r="L861" i="1"/>
  <c r="R1511" i="1"/>
  <c r="O1511" i="1"/>
  <c r="L1511" i="1"/>
  <c r="R860" i="1"/>
  <c r="O860" i="1"/>
  <c r="L860" i="1"/>
  <c r="R1859" i="1"/>
  <c r="O1859" i="1"/>
  <c r="L1859" i="1"/>
  <c r="R134" i="1"/>
  <c r="O134" i="1"/>
  <c r="L134" i="1"/>
  <c r="R1273" i="1"/>
  <c r="O1273" i="1"/>
  <c r="L1273" i="1"/>
  <c r="R2180" i="1"/>
  <c r="O2180" i="1"/>
  <c r="L2180" i="1"/>
  <c r="R1857" i="1"/>
  <c r="O1857" i="1"/>
  <c r="L1857" i="1"/>
  <c r="R2164" i="1"/>
  <c r="O2164" i="1"/>
  <c r="L2164" i="1"/>
  <c r="R7" i="1"/>
  <c r="O7" i="1"/>
  <c r="L7" i="1"/>
  <c r="R2248" i="1"/>
  <c r="O2248" i="1"/>
  <c r="L2248" i="1"/>
  <c r="R2116" i="1"/>
  <c r="O2116" i="1"/>
  <c r="L2116" i="1"/>
  <c r="R692" i="1"/>
  <c r="O692" i="1"/>
  <c r="L692" i="1"/>
  <c r="R1388" i="1"/>
  <c r="O1388" i="1"/>
  <c r="L1388" i="1"/>
  <c r="R2115" i="1"/>
  <c r="O2115" i="1"/>
  <c r="L2115" i="1"/>
  <c r="R857" i="1"/>
  <c r="O857" i="1"/>
  <c r="L857" i="1"/>
  <c r="R844" i="1"/>
  <c r="O844" i="1"/>
  <c r="L844" i="1"/>
  <c r="R995" i="1"/>
  <c r="O995" i="1"/>
  <c r="L995" i="1"/>
  <c r="R864" i="1"/>
  <c r="O864" i="1"/>
  <c r="L864" i="1"/>
  <c r="R1636" i="1"/>
  <c r="O1636" i="1"/>
  <c r="L1636" i="1"/>
  <c r="R1715" i="1"/>
  <c r="O1715" i="1"/>
  <c r="R2178" i="1"/>
  <c r="O2178" i="1"/>
  <c r="R1056" i="1"/>
  <c r="O1056" i="1"/>
  <c r="L1056" i="1"/>
  <c r="R1829" i="1"/>
  <c r="O1829" i="1"/>
  <c r="L1829" i="1"/>
  <c r="R203" i="1"/>
  <c r="O203" i="1"/>
  <c r="L203" i="1"/>
  <c r="R219" i="1"/>
  <c r="O219" i="1"/>
  <c r="L219" i="1"/>
  <c r="R128" i="1"/>
  <c r="O128" i="1"/>
  <c r="L128" i="1"/>
  <c r="R2177" i="1"/>
  <c r="O2177" i="1"/>
  <c r="L2177" i="1"/>
  <c r="R1300" i="1"/>
  <c r="O1300" i="1"/>
  <c r="L1300" i="1"/>
  <c r="R1054" i="1"/>
  <c r="O1054" i="1"/>
  <c r="L1054" i="1"/>
  <c r="R841" i="1"/>
  <c r="O841" i="1"/>
  <c r="L841" i="1"/>
  <c r="R689" i="1"/>
  <c r="O689" i="1"/>
  <c r="L689" i="1"/>
  <c r="R1052" i="1"/>
  <c r="O1052" i="1"/>
  <c r="L1052" i="1"/>
  <c r="R2110" i="1"/>
  <c r="O2110" i="1"/>
  <c r="L2110" i="1"/>
  <c r="R202" i="1"/>
  <c r="O202" i="1"/>
  <c r="L202" i="1"/>
  <c r="R1381" i="1"/>
  <c r="O1381" i="1"/>
  <c r="L1381" i="1"/>
  <c r="R1380" i="1"/>
  <c r="O1380" i="1"/>
  <c r="L1380" i="1"/>
  <c r="R687" i="1"/>
  <c r="O687" i="1"/>
  <c r="L687" i="1"/>
  <c r="R667" i="1"/>
  <c r="O667" i="1"/>
  <c r="L667" i="1"/>
  <c r="R1471" i="1"/>
  <c r="O1471" i="1"/>
  <c r="L1471" i="1"/>
  <c r="R645" i="1"/>
  <c r="O645" i="1"/>
  <c r="L645" i="1"/>
  <c r="R215" i="1"/>
  <c r="O215" i="1"/>
  <c r="L215" i="1"/>
  <c r="R1264" i="1"/>
  <c r="O1264" i="1"/>
  <c r="L1264" i="1"/>
  <c r="R1468" i="1"/>
  <c r="O1468" i="1"/>
  <c r="L1468" i="1"/>
  <c r="R1932" i="1"/>
  <c r="O1932" i="1"/>
  <c r="L1932" i="1"/>
  <c r="R123" i="1"/>
  <c r="O123" i="1"/>
  <c r="L123" i="1"/>
  <c r="R834" i="1"/>
  <c r="O834" i="1"/>
  <c r="L834" i="1"/>
  <c r="R2148" i="1"/>
  <c r="L2148" i="1"/>
  <c r="O2148" i="1"/>
  <c r="R848" i="1"/>
  <c r="O848" i="1"/>
  <c r="L848" i="1"/>
  <c r="R1938" i="1"/>
  <c r="O1938" i="1"/>
  <c r="L1938" i="1"/>
  <c r="R1977" i="1"/>
  <c r="O1977" i="1"/>
  <c r="L1977" i="1"/>
  <c r="R121" i="1"/>
  <c r="O121" i="1"/>
  <c r="L121" i="1"/>
  <c r="R2104" i="1"/>
  <c r="O2104" i="1"/>
  <c r="L2104" i="1"/>
  <c r="R43" i="1"/>
  <c r="O43" i="1"/>
  <c r="L43" i="1"/>
  <c r="R1500" i="1"/>
  <c r="O1500" i="1"/>
  <c r="L1500" i="1"/>
  <c r="R1260" i="1"/>
  <c r="O1260" i="1"/>
  <c r="L1260" i="1"/>
  <c r="R2273" i="1"/>
  <c r="O2273" i="1"/>
  <c r="L2273" i="1"/>
  <c r="R921" i="1"/>
  <c r="O921" i="1"/>
  <c r="L921" i="1"/>
  <c r="R2136" i="1"/>
  <c r="O2136" i="1"/>
  <c r="L2136" i="1"/>
  <c r="R1499" i="1"/>
  <c r="O1499" i="1"/>
  <c r="L1499" i="1"/>
  <c r="R790" i="1"/>
  <c r="O790" i="1"/>
  <c r="L790" i="1"/>
  <c r="R158" i="1"/>
  <c r="O158" i="1"/>
  <c r="L158" i="1"/>
  <c r="R1894" i="1"/>
  <c r="O1894" i="1"/>
  <c r="L1894" i="1"/>
  <c r="R1815" i="1"/>
  <c r="O1815" i="1"/>
  <c r="L1815" i="1"/>
  <c r="R2245" i="1"/>
  <c r="O2245" i="1"/>
  <c r="L2245" i="1"/>
  <c r="R2244" i="1"/>
  <c r="O2244" i="1"/>
  <c r="L2244" i="1"/>
  <c r="R282" i="1"/>
  <c r="O282" i="1"/>
  <c r="L282" i="1"/>
  <c r="R1800" i="1"/>
  <c r="O1800" i="1"/>
  <c r="L1800" i="1"/>
  <c r="R541" i="1"/>
  <c r="O541" i="1"/>
  <c r="L541" i="1"/>
  <c r="R725" i="1"/>
  <c r="O725" i="1"/>
  <c r="L725" i="1"/>
  <c r="R947" i="1"/>
  <c r="O947" i="1"/>
  <c r="L947" i="1"/>
  <c r="R2020" i="1"/>
  <c r="O2020" i="1"/>
  <c r="L2020" i="1"/>
  <c r="R1728" i="1"/>
  <c r="O1728" i="1"/>
  <c r="L1728" i="1"/>
  <c r="R2128" i="1"/>
  <c r="O2128" i="1"/>
  <c r="R1673" i="1"/>
  <c r="O1673" i="1"/>
  <c r="L1673" i="1"/>
  <c r="R574" i="1"/>
  <c r="O574" i="1"/>
  <c r="L574" i="1"/>
  <c r="R294" i="1"/>
  <c r="O294" i="1"/>
  <c r="L294" i="1"/>
  <c r="R944" i="1"/>
  <c r="O944" i="1"/>
  <c r="L944" i="1"/>
  <c r="R1759" i="1"/>
  <c r="O1759" i="1"/>
  <c r="L1759" i="1"/>
  <c r="R1366" i="1"/>
  <c r="O1366" i="1"/>
  <c r="L1366" i="1"/>
  <c r="R1361" i="1"/>
  <c r="O1361" i="1"/>
  <c r="L1361" i="1"/>
  <c r="R428" i="1"/>
  <c r="O428" i="1"/>
  <c r="L428" i="1"/>
  <c r="R1702" i="1"/>
  <c r="O1702" i="1"/>
  <c r="L1702" i="1"/>
  <c r="R1318" i="1"/>
  <c r="O1318" i="1"/>
  <c r="L1318" i="1"/>
  <c r="R1796" i="1"/>
  <c r="O1796" i="1"/>
  <c r="L1796" i="1"/>
  <c r="R2041" i="1"/>
  <c r="O2041" i="1"/>
  <c r="L2041" i="1"/>
  <c r="R1631" i="1"/>
  <c r="O1631" i="1"/>
  <c r="L1631" i="1"/>
  <c r="R1103" i="1"/>
  <c r="O1103" i="1"/>
  <c r="L1103" i="1"/>
  <c r="R1074" i="1"/>
  <c r="O1074" i="1"/>
  <c r="L1074" i="1"/>
  <c r="R1530" i="1"/>
  <c r="O1530" i="1"/>
  <c r="L1530" i="1"/>
  <c r="R1630" i="1"/>
  <c r="O1630" i="1"/>
  <c r="L1630" i="1"/>
  <c r="R32" i="1"/>
  <c r="O32" i="1"/>
  <c r="L32" i="1"/>
  <c r="R2266" i="1"/>
  <c r="O2266" i="1"/>
  <c r="R1350" i="1"/>
  <c r="O1350" i="1"/>
  <c r="L1350" i="1"/>
  <c r="R2303" i="1"/>
  <c r="O2303" i="1"/>
  <c r="L2303" i="1"/>
  <c r="R721" i="1"/>
  <c r="O721" i="1"/>
  <c r="L721" i="1"/>
  <c r="R2265" i="1"/>
  <c r="O2265" i="1"/>
  <c r="L2265" i="1"/>
  <c r="R2019" i="1"/>
  <c r="O2019" i="1"/>
  <c r="L2019" i="1"/>
  <c r="R537" i="1"/>
  <c r="O537" i="1"/>
  <c r="L537" i="1"/>
  <c r="R569" i="1"/>
  <c r="O569" i="1"/>
  <c r="L569" i="1"/>
  <c r="R2241" i="1"/>
  <c r="O2241" i="1"/>
  <c r="L2241" i="1"/>
  <c r="R938" i="1"/>
  <c r="O938" i="1"/>
  <c r="L938" i="1"/>
  <c r="R2066" i="1"/>
  <c r="O2066" i="1"/>
  <c r="L2066" i="1"/>
  <c r="R568" i="1"/>
  <c r="O568" i="1"/>
  <c r="L568" i="1"/>
  <c r="R278" i="1"/>
  <c r="O278" i="1"/>
  <c r="L278" i="1"/>
  <c r="R605" i="1"/>
  <c r="O605" i="1"/>
  <c r="L605" i="1"/>
  <c r="R2208" i="1"/>
  <c r="O2208" i="1"/>
  <c r="L2208" i="1"/>
  <c r="R719" i="1"/>
  <c r="O719" i="1"/>
  <c r="L719" i="1"/>
  <c r="R937" i="1"/>
  <c r="O937" i="1"/>
  <c r="L937" i="1"/>
  <c r="R1258" i="1"/>
  <c r="O1258" i="1"/>
  <c r="L1258" i="1"/>
  <c r="R150" i="1"/>
  <c r="O150" i="1"/>
  <c r="L150" i="1"/>
  <c r="R2300" i="1"/>
  <c r="O2300" i="1"/>
  <c r="L2300" i="1"/>
  <c r="R1136" i="1"/>
  <c r="O1136" i="1"/>
  <c r="L1136" i="1"/>
  <c r="R533" i="1"/>
  <c r="O533" i="1"/>
  <c r="L533" i="1"/>
  <c r="R1347" i="1"/>
  <c r="O1347" i="1"/>
  <c r="R2034" i="1"/>
  <c r="O2034" i="1"/>
  <c r="L2034" i="1"/>
  <c r="R162" i="1"/>
  <c r="O162" i="1"/>
  <c r="L162" i="1"/>
  <c r="R2237" i="1"/>
  <c r="O2237" i="1"/>
  <c r="L2237" i="1"/>
  <c r="R715" i="1"/>
  <c r="O715" i="1"/>
  <c r="L715" i="1"/>
  <c r="R1345" i="1"/>
  <c r="O1345" i="1"/>
  <c r="L1345" i="1"/>
  <c r="R419" i="1"/>
  <c r="O419" i="1"/>
  <c r="L419" i="1"/>
  <c r="R41" i="1"/>
  <c r="O41" i="1"/>
  <c r="L41" i="1"/>
  <c r="R2219" i="1"/>
  <c r="O2219" i="1"/>
  <c r="L2219" i="1"/>
  <c r="R394" i="1"/>
  <c r="O394" i="1"/>
  <c r="L394" i="1"/>
  <c r="R2030" i="1"/>
  <c r="O2030" i="1"/>
  <c r="L2030" i="1"/>
  <c r="R556" i="1"/>
  <c r="O556" i="1"/>
  <c r="L556" i="1"/>
  <c r="R713" i="1"/>
  <c r="O713" i="1"/>
  <c r="L713" i="1"/>
  <c r="R564" i="1"/>
  <c r="O564" i="1"/>
  <c r="L564" i="1"/>
  <c r="R1895" i="1"/>
  <c r="O1895" i="1"/>
  <c r="L1895" i="1"/>
  <c r="R1888" i="1"/>
  <c r="O1888" i="1"/>
  <c r="L1888" i="1"/>
  <c r="R511" i="1"/>
  <c r="L511" i="1"/>
  <c r="O511" i="1"/>
  <c r="R24" i="1"/>
  <c r="O24" i="1"/>
  <c r="L24" i="1"/>
  <c r="R2059" i="1"/>
  <c r="O2059" i="1"/>
  <c r="L2059" i="1"/>
  <c r="R346" i="1"/>
  <c r="O346" i="1"/>
  <c r="L346" i="1"/>
  <c r="R531" i="1"/>
  <c r="O531" i="1"/>
  <c r="L531" i="1"/>
  <c r="R1871" i="1"/>
  <c r="O1871" i="1"/>
  <c r="L1871" i="1"/>
  <c r="R2088" i="1"/>
  <c r="O2088" i="1"/>
  <c r="L2088" i="1"/>
  <c r="R1094" i="1"/>
  <c r="O1094" i="1"/>
  <c r="L1094" i="1"/>
  <c r="R2354" i="1"/>
  <c r="O2354" i="1"/>
  <c r="R1724" i="1"/>
  <c r="O1724" i="1"/>
  <c r="L1724" i="1"/>
  <c r="R1664" i="1"/>
  <c r="O1664" i="1"/>
  <c r="L1664" i="1"/>
  <c r="R1573" i="1"/>
  <c r="O1573" i="1"/>
  <c r="L1573" i="1"/>
  <c r="R1582" i="1"/>
  <c r="O1582" i="1"/>
  <c r="L1582" i="1"/>
  <c r="R1580" i="1"/>
  <c r="O1580" i="1"/>
  <c r="L1580" i="1"/>
  <c r="R20" i="1"/>
  <c r="O20" i="1"/>
  <c r="L20" i="1"/>
  <c r="R2353" i="1"/>
  <c r="O2353" i="1"/>
  <c r="L2353" i="1"/>
  <c r="R287" i="1"/>
  <c r="O287" i="1"/>
  <c r="L287" i="1"/>
  <c r="R1322" i="1"/>
  <c r="O1322" i="1"/>
  <c r="L1322" i="1"/>
  <c r="R2015" i="1"/>
  <c r="O2015" i="1"/>
  <c r="L2015" i="1"/>
  <c r="R711" i="1"/>
  <c r="O711" i="1"/>
  <c r="L711" i="1"/>
  <c r="R1285" i="1"/>
  <c r="O1285" i="1"/>
  <c r="L1285" i="1"/>
  <c r="R2055" i="1"/>
  <c r="O2055" i="1"/>
  <c r="L2055" i="1"/>
  <c r="R318" i="1"/>
  <c r="O318" i="1"/>
  <c r="L318" i="1"/>
  <c r="R554" i="1"/>
  <c r="O554" i="1"/>
  <c r="L554" i="1"/>
  <c r="R412" i="1"/>
  <c r="O412" i="1"/>
  <c r="L412" i="1"/>
  <c r="R1911" i="1"/>
  <c r="O1911" i="1"/>
  <c r="L1911" i="1"/>
  <c r="R931" i="1"/>
  <c r="O931" i="1"/>
  <c r="L931" i="1"/>
  <c r="R386" i="1"/>
  <c r="O386" i="1"/>
  <c r="L386" i="1"/>
  <c r="R709" i="1"/>
  <c r="O709" i="1"/>
  <c r="L709" i="1"/>
  <c r="R563" i="1"/>
  <c r="O563" i="1"/>
  <c r="L563" i="1"/>
  <c r="R2256" i="1"/>
  <c r="O2256" i="1"/>
  <c r="L2256" i="1"/>
  <c r="R1744" i="1"/>
  <c r="O1744" i="1"/>
  <c r="L1744" i="1"/>
  <c r="R1743" i="1"/>
  <c r="O1743" i="1"/>
  <c r="L1743" i="1"/>
  <c r="R72" i="1"/>
  <c r="O72" i="1"/>
  <c r="L72" i="1"/>
  <c r="R1617" i="1"/>
  <c r="O1617" i="1"/>
  <c r="L1617" i="1"/>
  <c r="R1319" i="1"/>
  <c r="O1319" i="1"/>
  <c r="L1319" i="1"/>
  <c r="R707" i="1"/>
  <c r="O707" i="1"/>
  <c r="L707" i="1"/>
  <c r="R385" i="1"/>
  <c r="O385" i="1"/>
  <c r="L385" i="1"/>
  <c r="R1339" i="1"/>
  <c r="O1339" i="1"/>
  <c r="L1339" i="1"/>
  <c r="R648" i="1"/>
  <c r="O648" i="1"/>
  <c r="L648" i="1"/>
  <c r="R2022" i="1"/>
  <c r="O2022" i="1"/>
  <c r="L2022" i="1"/>
  <c r="R758" i="1"/>
  <c r="O758" i="1"/>
  <c r="L758" i="1"/>
  <c r="R1338" i="1"/>
  <c r="O1338" i="1"/>
  <c r="L1338" i="1"/>
  <c r="R274" i="1"/>
  <c r="O274" i="1"/>
  <c r="L274" i="1"/>
  <c r="R1337" i="1"/>
  <c r="O1337" i="1"/>
  <c r="L1337" i="1"/>
  <c r="R1683" i="1"/>
  <c r="O1683" i="1"/>
  <c r="L1683" i="1"/>
  <c r="R1864" i="1"/>
  <c r="O1864" i="1"/>
  <c r="L1864" i="1"/>
  <c r="R1084" i="1"/>
  <c r="L1084" i="1"/>
  <c r="O1084" i="1"/>
  <c r="R1082" i="1"/>
  <c r="O1082" i="1"/>
  <c r="L1082" i="1"/>
  <c r="R1907" i="1"/>
  <c r="O1907" i="1"/>
  <c r="R1419" i="1"/>
  <c r="O1419" i="1"/>
  <c r="L1419" i="1"/>
  <c r="R38" i="1"/>
  <c r="O38" i="1"/>
  <c r="L38" i="1"/>
  <c r="R705" i="1"/>
  <c r="O705" i="1"/>
  <c r="L705" i="1"/>
  <c r="R1161" i="1"/>
  <c r="O1161" i="1"/>
  <c r="L1161" i="1"/>
  <c r="R1418" i="1"/>
  <c r="O1418" i="1"/>
  <c r="L1418" i="1"/>
  <c r="R1905" i="1"/>
  <c r="O1905" i="1"/>
  <c r="L1905" i="1"/>
  <c r="R382" i="1"/>
  <c r="O382" i="1"/>
  <c r="L382" i="1"/>
  <c r="R313" i="1"/>
  <c r="O313" i="1"/>
  <c r="L313" i="1"/>
  <c r="R312" i="1"/>
  <c r="O312" i="1"/>
  <c r="L312" i="1"/>
  <c r="R273" i="1"/>
  <c r="O273" i="1"/>
  <c r="L273" i="1"/>
  <c r="R1038" i="1"/>
  <c r="O1038" i="1"/>
  <c r="L1038" i="1"/>
  <c r="R69" i="1"/>
  <c r="O69" i="1"/>
  <c r="L69" i="1"/>
  <c r="R272" i="1"/>
  <c r="O272" i="1"/>
  <c r="L272" i="1"/>
  <c r="R1035" i="1"/>
  <c r="O1035" i="1"/>
  <c r="L1035" i="1"/>
  <c r="R1556" i="1"/>
  <c r="O1556" i="1"/>
  <c r="L1556" i="1"/>
  <c r="R786" i="1"/>
  <c r="O786" i="1"/>
  <c r="L786" i="1"/>
  <c r="R1250" i="1"/>
  <c r="O1250" i="1"/>
  <c r="L1250" i="1"/>
  <c r="R1129" i="1"/>
  <c r="O1129" i="1"/>
  <c r="L1129" i="1"/>
  <c r="R2008" i="1"/>
  <c r="O2008" i="1"/>
  <c r="L2008" i="1"/>
  <c r="R1794" i="1"/>
  <c r="O1794" i="1"/>
  <c r="L1794" i="1"/>
  <c r="R2197" i="1"/>
  <c r="O2197" i="1"/>
  <c r="L2197" i="1"/>
  <c r="R2337" i="1"/>
  <c r="O2337" i="1"/>
  <c r="L2337" i="1"/>
  <c r="R1735" i="1"/>
  <c r="O1735" i="1"/>
  <c r="L1735" i="1"/>
  <c r="R2196" i="1"/>
  <c r="O2196" i="1"/>
  <c r="L2196" i="1"/>
  <c r="R1494" i="1"/>
  <c r="O1494" i="1"/>
  <c r="L1494" i="1"/>
  <c r="R1125" i="1"/>
  <c r="O1125" i="1"/>
  <c r="L1125" i="1"/>
  <c r="R1666" i="1"/>
  <c r="O1666" i="1"/>
  <c r="L1666" i="1"/>
  <c r="R907" i="1"/>
  <c r="O907" i="1"/>
  <c r="L907" i="1"/>
  <c r="R963" i="1"/>
  <c r="O963" i="1"/>
  <c r="L963" i="1"/>
  <c r="R1577" i="1"/>
  <c r="O1577" i="1"/>
  <c r="L1577" i="1"/>
  <c r="R1375" i="1"/>
  <c r="O1375" i="1"/>
  <c r="L1375" i="1"/>
  <c r="R1367" i="1"/>
  <c r="O1367" i="1"/>
  <c r="L1367" i="1"/>
  <c r="R1550" i="1"/>
  <c r="O1550" i="1"/>
  <c r="L1550" i="1"/>
  <c r="R1407" i="1"/>
  <c r="O1407" i="1"/>
  <c r="L1407" i="1"/>
  <c r="R1491" i="1"/>
  <c r="O1491" i="1"/>
  <c r="L1491" i="1"/>
  <c r="R2003" i="1"/>
  <c r="O2003" i="1"/>
  <c r="L2003" i="1"/>
  <c r="R2330" i="1"/>
  <c r="O2330" i="1"/>
  <c r="R1607" i="1"/>
  <c r="O1607" i="1"/>
  <c r="L1607" i="1"/>
  <c r="R1120" i="1"/>
  <c r="O1120" i="1"/>
  <c r="L1120" i="1"/>
  <c r="R903" i="1"/>
  <c r="O903" i="1"/>
  <c r="L903" i="1"/>
  <c r="R1151" i="1"/>
  <c r="O1151" i="1"/>
  <c r="L1151" i="1"/>
  <c r="R2328" i="1"/>
  <c r="O2328" i="1"/>
  <c r="L2328" i="1"/>
  <c r="R265" i="1"/>
  <c r="O265" i="1"/>
  <c r="L265" i="1"/>
  <c r="R59" i="1"/>
  <c r="O59" i="1"/>
  <c r="L59" i="1"/>
  <c r="R1117" i="1"/>
  <c r="O1117" i="1"/>
  <c r="L1117" i="1"/>
  <c r="R599" i="1"/>
  <c r="O599" i="1"/>
  <c r="L599" i="1"/>
  <c r="R1547" i="1"/>
  <c r="O1547" i="1"/>
  <c r="L1547" i="1"/>
  <c r="R899" i="1"/>
  <c r="O899" i="1"/>
  <c r="L899" i="1"/>
  <c r="R1148" i="1"/>
  <c r="O1148" i="1"/>
  <c r="L1148" i="1"/>
  <c r="R1968" i="1"/>
  <c r="O1968" i="1"/>
  <c r="L1968" i="1"/>
  <c r="R771" i="1"/>
  <c r="O771" i="1"/>
  <c r="L771" i="1"/>
  <c r="R898" i="1"/>
  <c r="O898" i="1"/>
  <c r="L898" i="1"/>
  <c r="R770" i="1"/>
  <c r="O770" i="1"/>
  <c r="L770" i="1"/>
  <c r="R651" i="1"/>
  <c r="O651" i="1"/>
  <c r="L651" i="1"/>
  <c r="R2322" i="1"/>
  <c r="O2322" i="1"/>
  <c r="R1236" i="1"/>
  <c r="O1236" i="1"/>
  <c r="L1236" i="1"/>
  <c r="R616" i="1"/>
  <c r="O616" i="1"/>
  <c r="L616" i="1"/>
  <c r="R896" i="1"/>
  <c r="O896" i="1"/>
  <c r="L896" i="1"/>
  <c r="R471" i="1"/>
  <c r="O471" i="1"/>
  <c r="L471" i="1"/>
  <c r="R259" i="1"/>
  <c r="O259" i="1"/>
  <c r="L259" i="1"/>
  <c r="R607" i="1"/>
  <c r="O607" i="1"/>
  <c r="L607" i="1"/>
  <c r="R1965" i="1"/>
  <c r="O1965" i="1"/>
  <c r="L1965" i="1"/>
  <c r="R1234" i="1"/>
  <c r="O1234" i="1"/>
  <c r="L1234" i="1"/>
  <c r="R1108" i="1"/>
  <c r="O1108" i="1"/>
  <c r="L1108" i="1"/>
  <c r="R1107" i="1"/>
  <c r="O1107" i="1"/>
  <c r="L1107" i="1"/>
  <c r="R765" i="1"/>
  <c r="O765" i="1"/>
  <c r="L765" i="1"/>
  <c r="R475" i="1"/>
  <c r="O475" i="1"/>
  <c r="L475" i="1"/>
  <c r="R1485" i="1"/>
  <c r="O1485" i="1"/>
  <c r="L1485" i="1"/>
  <c r="R1540" i="1"/>
  <c r="O1540" i="1"/>
  <c r="L1540" i="1"/>
  <c r="R1993" i="1"/>
  <c r="O1993" i="1"/>
  <c r="L1993" i="1"/>
  <c r="R49" i="1"/>
  <c r="O49" i="1"/>
  <c r="L49" i="1"/>
  <c r="R1194" i="1"/>
  <c r="O1194" i="1"/>
  <c r="L1194" i="1"/>
  <c r="R254" i="1"/>
  <c r="O254" i="1"/>
  <c r="L254" i="1"/>
  <c r="R1537" i="1"/>
  <c r="O1537" i="1"/>
  <c r="L1537" i="1"/>
  <c r="R2228" i="1"/>
  <c r="O2228" i="1"/>
  <c r="L2228" i="1"/>
  <c r="R2212" i="1"/>
  <c r="O2212" i="1"/>
  <c r="L2212" i="1"/>
  <c r="R1961" i="1"/>
  <c r="O1961" i="1"/>
  <c r="L1961" i="1"/>
  <c r="R1955" i="1"/>
  <c r="O1955" i="1"/>
  <c r="L1955" i="1"/>
  <c r="R1798" i="1"/>
  <c r="O1798" i="1"/>
  <c r="L1798" i="1"/>
  <c r="R1766" i="1"/>
  <c r="O1766" i="1"/>
  <c r="L1766" i="1"/>
  <c r="R1663" i="1"/>
  <c r="O1663" i="1"/>
  <c r="L1663" i="1"/>
  <c r="R1601" i="1"/>
  <c r="O1601" i="1"/>
  <c r="L1601" i="1"/>
  <c r="R1588" i="1"/>
  <c r="O1588" i="1"/>
  <c r="L1588" i="1"/>
  <c r="R1482" i="1"/>
  <c r="O1482" i="1"/>
  <c r="L1482" i="1"/>
  <c r="R1458" i="1"/>
  <c r="O1458" i="1"/>
  <c r="L1458" i="1"/>
  <c r="R1448" i="1"/>
  <c r="O1448" i="1"/>
  <c r="L1448" i="1"/>
  <c r="R1444" i="1"/>
  <c r="O1444" i="1"/>
  <c r="L1444" i="1"/>
  <c r="R1184" i="1"/>
  <c r="O1184" i="1"/>
  <c r="L1184" i="1"/>
  <c r="R1177" i="1"/>
  <c r="O1177" i="1"/>
  <c r="L1177" i="1"/>
  <c r="R1076" i="1"/>
  <c r="O1076" i="1"/>
  <c r="L1076" i="1"/>
  <c r="R1036" i="1"/>
  <c r="O1036" i="1"/>
  <c r="L1036" i="1"/>
  <c r="R1022" i="1"/>
  <c r="O1022" i="1"/>
  <c r="L1022" i="1"/>
  <c r="R1003" i="1"/>
  <c r="O1003" i="1"/>
  <c r="L1003" i="1"/>
  <c r="R973" i="1"/>
  <c r="O973" i="1"/>
  <c r="L973" i="1"/>
  <c r="R966" i="1"/>
  <c r="O966" i="1"/>
  <c r="L966" i="1"/>
  <c r="R813" i="1"/>
  <c r="O813" i="1"/>
  <c r="L813" i="1"/>
  <c r="R638" i="1"/>
  <c r="O638" i="1"/>
  <c r="L638" i="1"/>
  <c r="R633" i="1"/>
  <c r="O633" i="1"/>
  <c r="L633" i="1"/>
  <c r="R617" i="1"/>
  <c r="O617" i="1"/>
  <c r="L617" i="1"/>
  <c r="R593" i="1"/>
  <c r="O593" i="1"/>
  <c r="L593" i="1"/>
  <c r="R583" i="1"/>
  <c r="O583" i="1"/>
  <c r="L583" i="1"/>
  <c r="R500" i="1"/>
  <c r="O500" i="1"/>
  <c r="L500" i="1"/>
  <c r="R497" i="1"/>
  <c r="O497" i="1"/>
  <c r="L497" i="1"/>
  <c r="R486" i="1"/>
  <c r="O486" i="1"/>
  <c r="L486" i="1"/>
  <c r="R483" i="1"/>
  <c r="O483" i="1"/>
  <c r="L483" i="1"/>
  <c r="R444" i="1"/>
  <c r="O444" i="1"/>
  <c r="L444" i="1"/>
  <c r="R433" i="1"/>
  <c r="O433" i="1"/>
  <c r="L433" i="1"/>
  <c r="R251" i="1"/>
  <c r="O251" i="1"/>
  <c r="L251" i="1"/>
  <c r="R243" i="1"/>
  <c r="O243" i="1"/>
  <c r="L243" i="1"/>
  <c r="R241" i="1"/>
  <c r="O241" i="1"/>
  <c r="L241" i="1"/>
  <c r="R193" i="1"/>
  <c r="O193" i="1"/>
  <c r="L193" i="1"/>
  <c r="R182" i="1"/>
  <c r="O182" i="1"/>
  <c r="L182" i="1"/>
  <c r="R175" i="1"/>
  <c r="O175" i="1"/>
  <c r="L175" i="1"/>
  <c r="R161" i="1"/>
  <c r="O161" i="1"/>
  <c r="L161" i="1"/>
  <c r="R105" i="1"/>
  <c r="O105" i="1"/>
  <c r="L105" i="1"/>
  <c r="R93" i="1"/>
  <c r="O93" i="1"/>
  <c r="L93" i="1"/>
  <c r="L2346" i="1"/>
  <c r="L2282" i="1"/>
  <c r="L2218" i="1"/>
  <c r="L2154" i="1"/>
  <c r="L2075" i="1"/>
  <c r="L1971" i="1"/>
  <c r="L1797" i="1"/>
  <c r="L1603" i="1"/>
  <c r="L1347" i="1"/>
  <c r="L1041" i="1"/>
  <c r="O2232" i="1"/>
  <c r="S2372" i="1"/>
  <c r="Q2372" i="1"/>
  <c r="P2372" i="1"/>
  <c r="N2372" i="1"/>
  <c r="M2372" i="1"/>
  <c r="R2372" i="1" l="1"/>
  <c r="L2372" i="1"/>
  <c r="O2372" i="1"/>
</calcChain>
</file>

<file path=xl/sharedStrings.xml><?xml version="1.0" encoding="utf-8"?>
<sst xmlns="http://schemas.openxmlformats.org/spreadsheetml/2006/main" count="14806" uniqueCount="281">
  <si>
    <t>Div</t>
  </si>
  <si>
    <t>Date</t>
  </si>
  <si>
    <t>E0</t>
  </si>
  <si>
    <t>Season</t>
  </si>
  <si>
    <t>2021-2022</t>
  </si>
  <si>
    <t>HomeTeam</t>
  </si>
  <si>
    <t>AwayTeam</t>
  </si>
  <si>
    <t>FTHG</t>
  </si>
  <si>
    <t>FTAG</t>
  </si>
  <si>
    <t>FTR</t>
  </si>
  <si>
    <t>Referee</t>
  </si>
  <si>
    <t>Brentford</t>
  </si>
  <si>
    <t>Arsenal</t>
  </si>
  <si>
    <t>H</t>
  </si>
  <si>
    <t>M Oliver</t>
  </si>
  <si>
    <t>Man United</t>
  </si>
  <si>
    <t>Leeds</t>
  </si>
  <si>
    <t>P Tierney</t>
  </si>
  <si>
    <t>Burnley</t>
  </si>
  <si>
    <t>Brighton</t>
  </si>
  <si>
    <t>A</t>
  </si>
  <si>
    <t>D Coote</t>
  </si>
  <si>
    <t>Chelsea</t>
  </si>
  <si>
    <t>Crystal Palace</t>
  </si>
  <si>
    <t>J Moss</t>
  </si>
  <si>
    <t>Everton</t>
  </si>
  <si>
    <t>Southampton</t>
  </si>
  <si>
    <t>A Madley</t>
  </si>
  <si>
    <t>Leicester</t>
  </si>
  <si>
    <t>Wolves</t>
  </si>
  <si>
    <t>C Pawson</t>
  </si>
  <si>
    <t>Watford</t>
  </si>
  <si>
    <t>Aston Villa</t>
  </si>
  <si>
    <t>M Dean</t>
  </si>
  <si>
    <t>Norwich</t>
  </si>
  <si>
    <t>Liverpool</t>
  </si>
  <si>
    <t>A Marriner</t>
  </si>
  <si>
    <t>Newcastle</t>
  </si>
  <si>
    <t>West Ham</t>
  </si>
  <si>
    <t>M Atkinson</t>
  </si>
  <si>
    <t>Tottenham</t>
  </si>
  <si>
    <t>Man City</t>
  </si>
  <si>
    <t>D</t>
  </si>
  <si>
    <t>A Taylor</t>
  </si>
  <si>
    <t>D England</t>
  </si>
  <si>
    <t>G Scott</t>
  </si>
  <si>
    <t>S Attwell</t>
  </si>
  <si>
    <t>P Bankes</t>
  </si>
  <si>
    <t>R Jones</t>
  </si>
  <si>
    <t>K Friend</t>
  </si>
  <si>
    <t>C Kavanagh</t>
  </si>
  <si>
    <t>J Gillett</t>
  </si>
  <si>
    <t>S Hooper</t>
  </si>
  <si>
    <t>M Salisbury</t>
  </si>
  <si>
    <t>J Brooks</t>
  </si>
  <si>
    <t>T Harrington</t>
  </si>
  <si>
    <t>B365H</t>
  </si>
  <si>
    <t>B365D</t>
  </si>
  <si>
    <t>B365A</t>
  </si>
  <si>
    <t>B365&gt;2.5</t>
  </si>
  <si>
    <t>B365&lt;2.5</t>
  </si>
  <si>
    <t>E1</t>
  </si>
  <si>
    <t>Bournemouth</t>
  </si>
  <si>
    <t>West Brom</t>
  </si>
  <si>
    <t>D Whitestone</t>
  </si>
  <si>
    <t>Blackburn</t>
  </si>
  <si>
    <t>Swansea</t>
  </si>
  <si>
    <t>D Webb</t>
  </si>
  <si>
    <t>Bristol City</t>
  </si>
  <si>
    <t>Blackpool</t>
  </si>
  <si>
    <t>A Davies</t>
  </si>
  <si>
    <t>Cardiff</t>
  </si>
  <si>
    <t>Barnsley</t>
  </si>
  <si>
    <t>S Martin</t>
  </si>
  <si>
    <t>Derby</t>
  </si>
  <si>
    <t>Huddersfield</t>
  </si>
  <si>
    <t>G Eltringham</t>
  </si>
  <si>
    <t>Luton</t>
  </si>
  <si>
    <t>Peterboro</t>
  </si>
  <si>
    <t>A Woolmer</t>
  </si>
  <si>
    <t>Preston</t>
  </si>
  <si>
    <t>Hull</t>
  </si>
  <si>
    <t>G Ward</t>
  </si>
  <si>
    <t>QPR</t>
  </si>
  <si>
    <t>Millwall</t>
  </si>
  <si>
    <t>O Langford</t>
  </si>
  <si>
    <t>Stoke</t>
  </si>
  <si>
    <t>Reading</t>
  </si>
  <si>
    <t>M Donohue</t>
  </si>
  <si>
    <t>Sheffield United</t>
  </si>
  <si>
    <t>Birmingham</t>
  </si>
  <si>
    <t>T Robinson</t>
  </si>
  <si>
    <t>Fulham</t>
  </si>
  <si>
    <t>Middlesbrough</t>
  </si>
  <si>
    <t>K Stroud</t>
  </si>
  <si>
    <t>Coventry</t>
  </si>
  <si>
    <t>Nott'm Forest</t>
  </si>
  <si>
    <t>J Linington</t>
  </si>
  <si>
    <t>J Busby</t>
  </si>
  <si>
    <t>J Smith</t>
  </si>
  <si>
    <t>T Bramall</t>
  </si>
  <si>
    <t>L Doughty</t>
  </si>
  <si>
    <t>J Simpson</t>
  </si>
  <si>
    <t>G Webb</t>
  </si>
  <si>
    <t>D Bond</t>
  </si>
  <si>
    <t>D Doughty</t>
  </si>
  <si>
    <t>E2</t>
  </si>
  <si>
    <t>Bolton</t>
  </si>
  <si>
    <t>Milton Keynes Dons</t>
  </si>
  <si>
    <t>M Coy</t>
  </si>
  <si>
    <t>Cambridge</t>
  </si>
  <si>
    <t>Oxford</t>
  </si>
  <si>
    <t>D Rock</t>
  </si>
  <si>
    <t>Crewe</t>
  </si>
  <si>
    <t>Cheltenham</t>
  </si>
  <si>
    <t>B Toner</t>
  </si>
  <si>
    <t>Doncaster</t>
  </si>
  <si>
    <t>AFC Wimbledon</t>
  </si>
  <si>
    <t>S Barrott</t>
  </si>
  <si>
    <t>Fleetwood Town</t>
  </si>
  <si>
    <t>Portsmouth</t>
  </si>
  <si>
    <t>B Speedie</t>
  </si>
  <si>
    <t>Gillingham</t>
  </si>
  <si>
    <t>Lincoln</t>
  </si>
  <si>
    <t>Ipswich</t>
  </si>
  <si>
    <t>Morecambe</t>
  </si>
  <si>
    <t>C Hicks</t>
  </si>
  <si>
    <t>Rotherham</t>
  </si>
  <si>
    <t>Plymouth</t>
  </si>
  <si>
    <t>S Stockbridge</t>
  </si>
  <si>
    <t>Shrewsbury</t>
  </si>
  <si>
    <t>Burton</t>
  </si>
  <si>
    <t>A Backhouse</t>
  </si>
  <si>
    <t>Sunderland</t>
  </si>
  <si>
    <t>Wigan</t>
  </si>
  <si>
    <t>R Madley</t>
  </si>
  <si>
    <t>Wycombe</t>
  </si>
  <si>
    <t>Accrington</t>
  </si>
  <si>
    <t>C Breakspear</t>
  </si>
  <si>
    <t>Charlton</t>
  </si>
  <si>
    <t>Sheffield Weds</t>
  </si>
  <si>
    <t>W Finnie</t>
  </si>
  <si>
    <t>P Wright</t>
  </si>
  <si>
    <t>S Purkiss</t>
  </si>
  <si>
    <t>C Boyeson</t>
  </si>
  <si>
    <t>J Oldham</t>
  </si>
  <si>
    <t>J Bell</t>
  </si>
  <si>
    <t>D Bourne</t>
  </si>
  <si>
    <t>R Joyce</t>
  </si>
  <si>
    <t>R Lewis</t>
  </si>
  <si>
    <t>S Oldham</t>
  </si>
  <si>
    <t>C Brook</t>
  </si>
  <si>
    <t>C Sarginson</t>
  </si>
  <si>
    <t>T Kettle</t>
  </si>
  <si>
    <t>M Edwards</t>
  </si>
  <si>
    <t>N Hair</t>
  </si>
  <si>
    <t>D Drysdale</t>
  </si>
  <si>
    <t>A Haines</t>
  </si>
  <si>
    <t>T Nield</t>
  </si>
  <si>
    <t>P Howard</t>
  </si>
  <si>
    <t>S Allison</t>
  </si>
  <si>
    <t>A Coggins</t>
  </si>
  <si>
    <t>B Huxtable</t>
  </si>
  <si>
    <t>L Swabey</t>
  </si>
  <si>
    <t>T Reeves</t>
  </si>
  <si>
    <t>A Kitchen</t>
  </si>
  <si>
    <t>S Mather</t>
  </si>
  <si>
    <t>O Yates</t>
  </si>
  <si>
    <t>C Pollard</t>
  </si>
  <si>
    <t>A Young</t>
  </si>
  <si>
    <t>R Welch</t>
  </si>
  <si>
    <t>D Handley</t>
  </si>
  <si>
    <t>E3</t>
  </si>
  <si>
    <t>Carlisle</t>
  </si>
  <si>
    <t>Colchester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</si>
  <si>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</si>
  <si>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</si>
  <si>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</si>
  <si>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</si>
  <si>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</si>
  <si>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</si>
  <si>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</si>
  <si>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</si>
  <si>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</si>
  <si>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</si>
  <si>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</si>
  <si>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</si>
  <si>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</si>
  <si>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</si>
  <si>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</si>
  <si>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</si>
  <si>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</si>
  <si>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</si>
  <si>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</si>
  <si>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</si>
  <si>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</si>
  <si>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</si>
  <si>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T Brook</t>
  </si>
  <si>
    <t>R Linington</t>
  </si>
  <si>
    <t>A Herczeg</t>
  </si>
  <si>
    <t>M Woods</t>
  </si>
  <si>
    <t>EC</t>
  </si>
  <si>
    <t>Aldershot</t>
  </si>
  <si>
    <t>Chesterfield</t>
  </si>
  <si>
    <t>T Bishop</t>
  </si>
  <si>
    <t>Barnet</t>
  </si>
  <si>
    <t>Notts County</t>
  </si>
  <si>
    <t>G Rhodes</t>
  </si>
  <si>
    <t>Halifax</t>
  </si>
  <si>
    <t>Maidenhead</t>
  </si>
  <si>
    <t>P Marsden</t>
  </si>
  <si>
    <t>King’s Lynn</t>
  </si>
  <si>
    <t>Southend</t>
  </si>
  <si>
    <t>D Middleton</t>
  </si>
  <si>
    <t>Solihull</t>
  </si>
  <si>
    <t>Wrexham</t>
  </si>
  <si>
    <t>S Copeland</t>
  </si>
  <si>
    <t>Stockport</t>
  </si>
  <si>
    <t>Dag and Red</t>
  </si>
  <si>
    <t>A Miller</t>
  </si>
  <si>
    <t>Torquay</t>
  </si>
  <si>
    <t>Altrincham</t>
  </si>
  <si>
    <t>R Massey-Ellis</t>
  </si>
  <si>
    <t>Wealdstone</t>
  </si>
  <si>
    <t>Woking</t>
  </si>
  <si>
    <t>L Smith</t>
  </si>
  <si>
    <t>Weymouth</t>
  </si>
  <si>
    <t>Boreham Wood</t>
  </si>
  <si>
    <t>D Lamport</t>
  </si>
  <si>
    <t>T Parsons</t>
  </si>
  <si>
    <t>S Simpson</t>
  </si>
  <si>
    <t>Bromley</t>
  </si>
  <si>
    <t>A Dale</t>
  </si>
  <si>
    <t>Eastleigh</t>
  </si>
  <si>
    <t>R Whitton</t>
  </si>
  <si>
    <t>Grimsby</t>
  </si>
  <si>
    <t>M Diccio</t>
  </si>
  <si>
    <t>Dover Athletic</t>
  </si>
  <si>
    <t>A Quelch</t>
  </si>
  <si>
    <t>E Swallow</t>
  </si>
  <si>
    <t>Yeovil</t>
  </si>
  <si>
    <t>G Parsons</t>
  </si>
  <si>
    <t>S Tallis</t>
  </si>
  <si>
    <t>A Jackson</t>
  </si>
  <si>
    <t>L Wood</t>
  </si>
  <si>
    <t>A Russell</t>
  </si>
  <si>
    <t>S Jackson</t>
  </si>
  <si>
    <t>D Jackson</t>
  </si>
  <si>
    <t>S Gill</t>
  </si>
  <si>
    <t>M Russell</t>
  </si>
  <si>
    <t>R Atkin</t>
  </si>
  <si>
    <t>J Miles</t>
  </si>
  <si>
    <t>M Dicicco</t>
  </si>
  <si>
    <t>D Richardson</t>
  </si>
  <si>
    <t>L Collins</t>
  </si>
  <si>
    <t>G Rollason</t>
  </si>
  <si>
    <t>S Yianni</t>
  </si>
  <si>
    <t>J Durkin</t>
  </si>
  <si>
    <t>P Johnson</t>
  </si>
  <si>
    <t>M Barlow</t>
  </si>
  <si>
    <t>A Ajibola</t>
  </si>
  <si>
    <t>T Kirk</t>
  </si>
  <si>
    <t>M Diciccio</t>
  </si>
  <si>
    <t>Margin1X2</t>
  </si>
  <si>
    <t>Margin2.5</t>
  </si>
  <si>
    <t>HorX</t>
  </si>
  <si>
    <t>HorA</t>
  </si>
  <si>
    <t>XorA</t>
  </si>
  <si>
    <t>Bet</t>
  </si>
  <si>
    <t>Draw-</t>
  </si>
  <si>
    <t>Home</t>
  </si>
  <si>
    <t>Away</t>
  </si>
  <si>
    <t>Draw</t>
  </si>
  <si>
    <t>Home-</t>
  </si>
  <si>
    <t>H-</t>
  </si>
  <si>
    <t>D-</t>
  </si>
  <si>
    <t>xH</t>
  </si>
  <si>
    <t>xD</t>
  </si>
  <si>
    <t>xA</t>
  </si>
  <si>
    <t>Bet2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</si>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</sst>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164" formatCode="0.0000000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0" formatCode="General"/>
    </dxf>
    <dxf>
      <numFmt numFmtId="164" formatCode="0.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ill>
        <patternFill patternType="solid">
          <fgColor indexed="64"/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F2871F-838C-42FA-9308-9764DB6EF799}" name="Table1" displayName="Table1" ref="A1:AD2372" totalsRowCount="1" headerRowDxfId="18">
  <autoFilter ref="A1:AD2371" xr:uid="{6DF2871F-838C-42FA-9308-9764DB6EF799}">
    <filterColumn colId="8">
      <filters>
        <filter val="C Hicks"/>
        <filter val="J Busby"/>
      </filters>
    </filterColumn>
  </autoFilter>
  <sortState xmlns:xlrd2="http://schemas.microsoft.com/office/spreadsheetml/2017/richdata2" ref="A79:AD2228">
    <sortCondition ref="C1:C2371"/>
  </sortState>
  <tableColumns count="30">
    <tableColumn id="1" xr3:uid="{AAEA7906-20D3-4BA6-8280-4C6AF78A6CCD}" name="Div" totalsRowFunction="count"/>
    <tableColumn id="2" xr3:uid="{156935B4-28CB-4C32-A319-FA6CF7312B57}" name="Season"/>
    <tableColumn id="3" xr3:uid="{59B26A2A-02E5-431A-8B9A-EE3A3F03AFF0}" name="Date" dataDxfId="17" totalsRowDxfId="6"/>
    <tableColumn id="4" xr3:uid="{87FEE661-3722-4EEB-872C-60B8A4301BAA}" name="HomeTeam"/>
    <tableColumn id="5" xr3:uid="{4587A16A-7563-4E37-AEA4-DE58C34E833F}" name="AwayTeam"/>
    <tableColumn id="6" xr3:uid="{98E9408C-0507-4749-AFD9-8A61998B17D9}" name="FTHG"/>
    <tableColumn id="7" xr3:uid="{A4309EC9-9B5D-4F66-89BF-F43E72BB2F04}" name="FTAG"/>
    <tableColumn id="8" xr3:uid="{EF91D043-DD1B-416E-A9E2-C34970FAD2CB}" name="FTR" totalsRowFunction="count"/>
    <tableColumn id="12" xr3:uid="{ADEE50E9-5F3F-4306-940F-40C75E727474}" name="Referee"/>
    <tableColumn id="26" xr3:uid="{5CF5011D-9A8A-408B-ADCA-D148FC227A49}" name="Bet" totalsRowFunction="count"/>
    <tableColumn id="32" xr3:uid="{7FBD6B2B-E34E-4CB2-ACCD-E9FBC7C35A5E}" name="Bet2"/>
    <tableColumn id="29" xr3:uid="{6876EF99-BFDB-400B-9E33-CA603B885C15}" name="xH" totalsRowFunction="sum" dataDxfId="16" totalsRowDxfId="5">
      <calculatedColumnFormula>1/Table1[[#This Row],[B365H]]-Table1[[#This Row],[Margin1X2]]</calculatedColumnFormula>
    </tableColumn>
    <tableColumn id="20" xr3:uid="{8AE94FB3-AD0B-4EE4-9224-E8BE423114EB}" name="H" totalsRowFunction="sum" dataDxfId="15">
      <calculatedColumnFormula>IF(Table1[[#This Row],[Bet]]="Home",IF(Table1[[#This Row],[FTR]]="H",100*Table1[[#This Row],[B365H]],0),0)</calculatedColumnFormula>
    </tableColumn>
    <tableColumn id="27" xr3:uid="{0039BDB5-4623-41BF-87F0-25AF6D142834}" name="H-" totalsRowFunction="sum" dataDxfId="14">
      <calculatedColumnFormula>IF(Table1[[#This Row],[Bet]]="Home-",IF(Table1[[#This Row],[FTR]]="H",100*Table1[[#This Row],[B365H]],0),0)</calculatedColumnFormula>
    </tableColumn>
    <tableColumn id="30" xr3:uid="{0DE2FC7A-ABB2-4335-8068-7482FDEFBD7C}" name="xD" totalsRowFunction="sum" dataDxfId="13" totalsRowDxfId="4">
      <calculatedColumnFormula>1/Table1[[#This Row],[B365D]]-Table1[[#This Row],[Margin1X2]]</calculatedColumnFormula>
    </tableColumn>
    <tableColumn id="21" xr3:uid="{F7A28BB7-2E39-4FA6-8AF3-1C7A5D4A0206}" name="D" totalsRowFunction="sum" dataDxfId="12">
      <calculatedColumnFormula>IF(Table1[[#This Row],[Bet]]="Draw",IF(Table1[[#This Row],[FTR]]="D",100*Table1[[#This Row],[B365D]],0),0)</calculatedColumnFormula>
    </tableColumn>
    <tableColumn id="28" xr3:uid="{FAEB29A1-2C55-4284-90F0-F3AE46A0EA17}" name="D-" totalsRowFunction="sum" dataDxfId="11">
      <calculatedColumnFormula>IF(Table1[[#This Row],[Bet]]="Draw-",IF(Table1[[#This Row],[FTR]]="D",100*Table1[[#This Row],[B365D]],0),0)</calculatedColumnFormula>
    </tableColumn>
    <tableColumn id="31" xr3:uid="{BC063EAD-72FD-4E58-A7A0-63404B5D41B2}" name="xA" totalsRowFunction="sum" dataDxfId="10" totalsRowDxfId="3">
      <calculatedColumnFormula>1/Table1[[#This Row],[B365A]]-Table1[[#This Row],[Margin1X2]]</calculatedColumnFormula>
    </tableColumn>
    <tableColumn id="22" xr3:uid="{890F2F47-FA96-44EE-8FCB-A03DD39ACB28}" name="A" totalsRowFunction="sum" dataDxfId="9">
      <calculatedColumnFormula>IF(Table1[[#This Row],[Bet]]="Away",IF(Table1[[#This Row],[FTR]]="A",100*Table1[[#This Row],[B365A]],0),0)</calculatedColumnFormula>
    </tableColumn>
    <tableColumn id="34" xr3:uid="{DBCEBB2D-B3CD-4A12-A14E-271E51BBCAB6}" name="A2" totalsRowFunction="sum" dataDxfId="0">
      <calculatedColumnFormula>IF(Table1[[#This Row],[Bet2]]="Away",IF(Table1[[#This Row],[FTR]]="A",100*Table1[[#This Row],[B365A]]),0)</calculatedColumnFormula>
    </tableColumn>
    <tableColumn id="23" xr3:uid="{B721F4B8-C12D-4864-B4F3-AB1D8CC605E7}" name="HorX"/>
    <tableColumn id="24" xr3:uid="{53EB9FC8-5A3B-48BE-9954-C1C65ADDFF30}" name="HorA"/>
    <tableColumn id="25" xr3:uid="{85F94352-A377-4729-8681-71F5E0A08EA9}" name="XorA"/>
    <tableColumn id="13" xr3:uid="{5AD89E3C-39D3-453B-94FE-466AB71D7696}" name="B365H"/>
    <tableColumn id="14" xr3:uid="{03718BB7-F99B-4121-85FF-F41AE87CD656}" name="B365D"/>
    <tableColumn id="15" xr3:uid="{45A5EB2D-7407-4348-9730-DE954C7D977E}" name="B365A"/>
    <tableColumn id="18" xr3:uid="{C33FD362-E3F1-43EB-A779-7A639EB5C194}" name="Margin1X2" dataDxfId="8" totalsRowDxfId="2">
      <calculatedColumnFormula>(1/Table1[[#This Row],[B365H]]+1/Table1[[#This Row],[B365D]]+1/Table1[[#This Row],[B365A]]-1)/3</calculatedColumnFormula>
    </tableColumn>
    <tableColumn id="16" xr3:uid="{2CBA74FB-B297-4EF3-90EB-C88772C4DE79}" name="B365&gt;2.5"/>
    <tableColumn id="17" xr3:uid="{CCC0D7E9-9F54-4B06-AC5D-9996E8946211}" name="B365&lt;2.5"/>
    <tableColumn id="19" xr3:uid="{88E6F35C-3C30-45BD-8DA0-4BCCC33E5BAA}" name="Margin2.5" dataDxfId="7" totalsRowDxfId="1">
      <calculatedColumnFormula>(1/Table1[[#This Row],[B365&gt;2.5]]+1/Table1[[#This Row],[B365&lt;2.5]]-1)/2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4735-AD80-4D16-B04F-C18D704D7E8D}">
  <dimension ref="A1:AD2372"/>
  <sheetViews>
    <sheetView tabSelected="1" topLeftCell="A1321" workbookViewId="0">
      <selection activeCell="A2372" sqref="A2372"/>
    </sheetView>
  </sheetViews>
  <sheetFormatPr defaultRowHeight="14.25" x14ac:dyDescent="0.45"/>
  <cols>
    <col min="3" max="3" width="10.19921875" bestFit="1" customWidth="1"/>
    <col min="4" max="4" width="11.59765625" customWidth="1"/>
    <col min="5" max="5" width="11.265625" customWidth="1"/>
    <col min="27" max="27" width="11.73046875" bestFit="1" customWidth="1"/>
    <col min="28" max="29" width="10.06640625" customWidth="1"/>
    <col min="30" max="30" width="11.265625" bestFit="1" customWidth="1"/>
  </cols>
  <sheetData>
    <row r="1" spans="1:30" x14ac:dyDescent="0.45">
      <c r="A1" s="2" t="s">
        <v>0</v>
      </c>
      <c r="B1" s="2" t="s">
        <v>3</v>
      </c>
      <c r="C1" s="2" t="s">
        <v>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268</v>
      </c>
      <c r="K1" s="2" t="s">
        <v>279</v>
      </c>
      <c r="L1" s="2" t="s">
        <v>276</v>
      </c>
      <c r="M1" s="2" t="s">
        <v>13</v>
      </c>
      <c r="N1" s="2" t="s">
        <v>274</v>
      </c>
      <c r="O1" s="2" t="s">
        <v>277</v>
      </c>
      <c r="P1" s="2" t="s">
        <v>42</v>
      </c>
      <c r="Q1" s="2" t="s">
        <v>275</v>
      </c>
      <c r="R1" s="2" t="s">
        <v>278</v>
      </c>
      <c r="S1" s="2" t="s">
        <v>20</v>
      </c>
      <c r="T1" s="2" t="s">
        <v>280</v>
      </c>
      <c r="U1" s="2" t="s">
        <v>265</v>
      </c>
      <c r="V1" s="2" t="s">
        <v>266</v>
      </c>
      <c r="W1" s="2" t="s">
        <v>267</v>
      </c>
      <c r="X1" s="2" t="s">
        <v>56</v>
      </c>
      <c r="Y1" s="2" t="s">
        <v>57</v>
      </c>
      <c r="Z1" s="2" t="s">
        <v>58</v>
      </c>
      <c r="AA1" s="2" t="s">
        <v>263</v>
      </c>
      <c r="AB1" s="2" t="s">
        <v>59</v>
      </c>
      <c r="AC1" s="2" t="s">
        <v>60</v>
      </c>
      <c r="AD1" s="2" t="s">
        <v>264</v>
      </c>
    </row>
    <row r="2" spans="1:30" hidden="1" x14ac:dyDescent="0.45">
      <c r="A2" t="s">
        <v>201</v>
      </c>
      <c r="B2" t="s">
        <v>4</v>
      </c>
      <c r="C2" s="1">
        <v>44586</v>
      </c>
      <c r="D2" t="s">
        <v>202</v>
      </c>
      <c r="E2" t="s">
        <v>212</v>
      </c>
      <c r="F2">
        <v>1</v>
      </c>
      <c r="G2">
        <v>1</v>
      </c>
      <c r="H2" t="s">
        <v>42</v>
      </c>
      <c r="I2" t="s">
        <v>260</v>
      </c>
      <c r="L2">
        <f>1/Table1[[#This Row],[B365H]]-Table1[[#This Row],[Margin1X2]]</f>
        <v>0.3775305895439377</v>
      </c>
      <c r="M2">
        <f>IF(Table1[[#This Row],[Bet]]="Home",IF(Table1[[#This Row],[FTR]]="H",100*Table1[[#This Row],[B365H]],0),0)</f>
        <v>0</v>
      </c>
      <c r="N2">
        <f>IF(Table1[[#This Row],[Bet]]="Home-",IF(Table1[[#This Row],[FTR]]="H",100*Table1[[#This Row],[B365H]],0),0)</f>
        <v>0</v>
      </c>
      <c r="O2">
        <f>1/Table1[[#This Row],[B365D]]-Table1[[#This Row],[Margin1X2]]</f>
        <v>0.30011123470522799</v>
      </c>
      <c r="P2">
        <f>IF(Table1[[#This Row],[Bet]]="Draw",IF(Table1[[#This Row],[FTR]]="D",100*Table1[[#This Row],[B365D]],0),0)</f>
        <v>0</v>
      </c>
      <c r="Q2">
        <f>IF(Table1[[#This Row],[Bet]]="Draw-",IF(Table1[[#This Row],[FTR]]="D",100*Table1[[#This Row],[B365D]],0),0)</f>
        <v>0</v>
      </c>
      <c r="R2">
        <f>1/Table1[[#This Row],[B365A]]-Table1[[#This Row],[Margin1X2]]</f>
        <v>0.32235817575083425</v>
      </c>
      <c r="S2">
        <f>IF(Table1[[#This Row],[Bet]]="Away",IF(Table1[[#This Row],[FTR]]="A",100*Table1[[#This Row],[B365A]],0),0)</f>
        <v>0</v>
      </c>
      <c r="T2">
        <f>IF(Table1[[#This Row],[Bet2]]="Away",IF(Table1[[#This Row],[FTR]]="A",100*Table1[[#This Row],[B365A]]),0)</f>
        <v>0</v>
      </c>
      <c r="X2">
        <v>2.5</v>
      </c>
      <c r="Y2">
        <v>3.1</v>
      </c>
      <c r="Z2">
        <v>2.9</v>
      </c>
      <c r="AA2" s="3">
        <f>(1/Table1[[#This Row],[B365H]]+1/Table1[[#This Row],[B365D]]+1/Table1[[#This Row],[B365A]]-1)/3</f>
        <v>2.2469410456062322E-2</v>
      </c>
      <c r="AB2">
        <v>2.15</v>
      </c>
      <c r="AC2">
        <v>1.66</v>
      </c>
      <c r="AD2">
        <f>(1/Table1[[#This Row],[B365&gt;2.5]]+1/Table1[[#This Row],[B365&lt;2.5]]-1)/2</f>
        <v>3.3762958811992205E-2</v>
      </c>
    </row>
    <row r="3" spans="1:30" hidden="1" x14ac:dyDescent="0.45">
      <c r="A3" t="s">
        <v>201</v>
      </c>
      <c r="B3" t="s">
        <v>4</v>
      </c>
      <c r="C3" s="1">
        <v>44597</v>
      </c>
      <c r="D3" t="s">
        <v>220</v>
      </c>
      <c r="E3" t="s">
        <v>215</v>
      </c>
      <c r="F3">
        <v>1</v>
      </c>
      <c r="G3">
        <v>0</v>
      </c>
      <c r="H3" t="s">
        <v>13</v>
      </c>
      <c r="I3" t="s">
        <v>260</v>
      </c>
      <c r="L3">
        <f>1/Table1[[#This Row],[B365H]]-Table1[[#This Row],[Margin1X2]]</f>
        <v>0.29581529581529581</v>
      </c>
      <c r="M3">
        <f>IF(Table1[[#This Row],[Bet]]="Home",IF(Table1[[#This Row],[FTR]]="H",100*Table1[[#This Row],[B365H]],0),0)</f>
        <v>0</v>
      </c>
      <c r="N3">
        <f>IF(Table1[[#This Row],[Bet]]="Home-",IF(Table1[[#This Row],[FTR]]="H",100*Table1[[#This Row],[B365H]],0),0)</f>
        <v>0</v>
      </c>
      <c r="O3">
        <f>1/Table1[[#This Row],[B365D]]-Table1[[#This Row],[Margin1X2]]</f>
        <v>0.26551226551226553</v>
      </c>
      <c r="P3">
        <f>IF(Table1[[#This Row],[Bet]]="Draw",IF(Table1[[#This Row],[FTR]]="D",100*Table1[[#This Row],[B365D]],0),0)</f>
        <v>0</v>
      </c>
      <c r="Q3">
        <f>IF(Table1[[#This Row],[Bet]]="Draw-",IF(Table1[[#This Row],[FTR]]="D",100*Table1[[#This Row],[B365D]],0),0)</f>
        <v>0</v>
      </c>
      <c r="R3">
        <f>1/Table1[[#This Row],[B365A]]-Table1[[#This Row],[Margin1X2]]</f>
        <v>0.43867243867243866</v>
      </c>
      <c r="S3">
        <f>IF(Table1[[#This Row],[Bet]]="Away",IF(Table1[[#This Row],[FTR]]="A",100*Table1[[#This Row],[B365A]],0),0)</f>
        <v>0</v>
      </c>
      <c r="T3">
        <f>IF(Table1[[#This Row],[Bet2]]="Away",IF(Table1[[#This Row],[FTR]]="A",100*Table1[[#This Row],[B365A]]),0)</f>
        <v>0</v>
      </c>
      <c r="X3">
        <v>3</v>
      </c>
      <c r="Y3">
        <v>3.3</v>
      </c>
      <c r="Z3">
        <v>2.1</v>
      </c>
      <c r="AA3" s="3">
        <f>(1/Table1[[#This Row],[B365H]]+1/Table1[[#This Row],[B365D]]+1/Table1[[#This Row],[B365A]]-1)/3</f>
        <v>3.7518037518037506E-2</v>
      </c>
      <c r="AB3">
        <v>1.75</v>
      </c>
      <c r="AC3">
        <v>2.0499999999999998</v>
      </c>
      <c r="AD3">
        <f>(1/Table1[[#This Row],[B365&gt;2.5]]+1/Table1[[#This Row],[B365&lt;2.5]]-1)/2</f>
        <v>2.9616724738675937E-2</v>
      </c>
    </row>
    <row r="4" spans="1:30" hidden="1" x14ac:dyDescent="0.45">
      <c r="A4" t="s">
        <v>201</v>
      </c>
      <c r="B4" t="s">
        <v>4</v>
      </c>
      <c r="C4" s="1">
        <v>44600</v>
      </c>
      <c r="D4" t="s">
        <v>223</v>
      </c>
      <c r="E4" t="s">
        <v>240</v>
      </c>
      <c r="F4">
        <v>2</v>
      </c>
      <c r="G4">
        <v>1</v>
      </c>
      <c r="H4" t="s">
        <v>13</v>
      </c>
      <c r="I4" t="s">
        <v>260</v>
      </c>
      <c r="L4">
        <f>1/Table1[[#This Row],[B365H]]-Table1[[#This Row],[Margin1X2]]</f>
        <v>0.24434281842818431</v>
      </c>
      <c r="M4">
        <f>IF(Table1[[#This Row],[Bet]]="Home",IF(Table1[[#This Row],[FTR]]="H",100*Table1[[#This Row],[B365H]],0),0)</f>
        <v>0</v>
      </c>
      <c r="N4">
        <f>IF(Table1[[#This Row],[Bet]]="Home-",IF(Table1[[#This Row],[FTR]]="H",100*Table1[[#This Row],[B365H]],0),0)</f>
        <v>0</v>
      </c>
      <c r="O4">
        <f>1/Table1[[#This Row],[B365D]]-Table1[[#This Row],[Margin1X2]]</f>
        <v>0.29017615176151762</v>
      </c>
      <c r="P4">
        <f>IF(Table1[[#This Row],[Bet]]="Draw",IF(Table1[[#This Row],[FTR]]="D",100*Table1[[#This Row],[B365D]],0),0)</f>
        <v>0</v>
      </c>
      <c r="Q4">
        <f>IF(Table1[[#This Row],[Bet]]="Draw-",IF(Table1[[#This Row],[FTR]]="D",100*Table1[[#This Row],[B365D]],0),0)</f>
        <v>0</v>
      </c>
      <c r="R4">
        <f>1/Table1[[#This Row],[B365A]]-Table1[[#This Row],[Margin1X2]]</f>
        <v>0.46548102981029815</v>
      </c>
      <c r="S4">
        <f>IF(Table1[[#This Row],[Bet]]="Away",IF(Table1[[#This Row],[FTR]]="A",100*Table1[[#This Row],[B365A]],0),0)</f>
        <v>0</v>
      </c>
      <c r="T4">
        <f>IF(Table1[[#This Row],[Bet2]]="Away",IF(Table1[[#This Row],[FTR]]="A",100*Table1[[#This Row],[B365A]]),0)</f>
        <v>0</v>
      </c>
      <c r="X4">
        <v>3.75</v>
      </c>
      <c r="Y4">
        <v>3.2</v>
      </c>
      <c r="Z4">
        <v>2.0499999999999998</v>
      </c>
      <c r="AA4" s="3">
        <f>(1/Table1[[#This Row],[B365H]]+1/Table1[[#This Row],[B365D]]+1/Table1[[#This Row],[B365A]]-1)/3</f>
        <v>2.2323848238482363E-2</v>
      </c>
      <c r="AB4">
        <v>2.0499999999999998</v>
      </c>
      <c r="AC4">
        <v>1.75</v>
      </c>
      <c r="AD4">
        <f>(1/Table1[[#This Row],[B365&gt;2.5]]+1/Table1[[#This Row],[B365&lt;2.5]]-1)/2</f>
        <v>2.9616724738675937E-2</v>
      </c>
    </row>
    <row r="5" spans="1:30" hidden="1" x14ac:dyDescent="0.45">
      <c r="A5" t="s">
        <v>201</v>
      </c>
      <c r="B5" t="s">
        <v>4</v>
      </c>
      <c r="C5" s="1">
        <v>44625</v>
      </c>
      <c r="D5" t="s">
        <v>205</v>
      </c>
      <c r="E5" t="s">
        <v>237</v>
      </c>
      <c r="F5">
        <v>6</v>
      </c>
      <c r="G5">
        <v>0</v>
      </c>
      <c r="H5" t="s">
        <v>13</v>
      </c>
      <c r="I5" t="s">
        <v>260</v>
      </c>
      <c r="L5">
        <f>1/Table1[[#This Row],[B365H]]-Table1[[#This Row],[Margin1X2]]</f>
        <v>0.58834768079619337</v>
      </c>
      <c r="M5">
        <f>IF(Table1[[#This Row],[Bet]]="Home",IF(Table1[[#This Row],[FTR]]="H",100*Table1[[#This Row],[B365H]],0),0)</f>
        <v>0</v>
      </c>
      <c r="N5">
        <f>IF(Table1[[#This Row],[Bet]]="Home-",IF(Table1[[#This Row],[FTR]]="H",100*Table1[[#This Row],[B365H]],0),0)</f>
        <v>0</v>
      </c>
      <c r="O5">
        <f>1/Table1[[#This Row],[B365D]]-Table1[[#This Row],[Margin1X2]]</f>
        <v>0.23389633504049981</v>
      </c>
      <c r="P5">
        <f>IF(Table1[[#This Row],[Bet]]="Draw",IF(Table1[[#This Row],[FTR]]="D",100*Table1[[#This Row],[B365D]],0),0)</f>
        <v>0</v>
      </c>
      <c r="Q5">
        <f>IF(Table1[[#This Row],[Bet]]="Draw-",IF(Table1[[#This Row],[FTR]]="D",100*Table1[[#This Row],[B365D]],0),0)</f>
        <v>0</v>
      </c>
      <c r="R5">
        <f>1/Table1[[#This Row],[B365A]]-Table1[[#This Row],[Margin1X2]]</f>
        <v>0.17775598416330682</v>
      </c>
      <c r="S5">
        <f>IF(Table1[[#This Row],[Bet]]="Away",IF(Table1[[#This Row],[FTR]]="A",100*Table1[[#This Row],[B365A]],0),0)</f>
        <v>0</v>
      </c>
      <c r="T5">
        <f>IF(Table1[[#This Row],[Bet2]]="Away",IF(Table1[[#This Row],[FTR]]="A",100*Table1[[#This Row],[B365A]]),0)</f>
        <v>0</v>
      </c>
      <c r="X5">
        <v>1.61</v>
      </c>
      <c r="Y5">
        <v>3.75</v>
      </c>
      <c r="Z5">
        <v>4.75</v>
      </c>
      <c r="AA5" s="3">
        <f>(1/Table1[[#This Row],[B365H]]+1/Table1[[#This Row],[B365D]]+1/Table1[[#This Row],[B365A]]-1)/3</f>
        <v>3.2770331626166861E-2</v>
      </c>
      <c r="AB5">
        <v>1.72</v>
      </c>
      <c r="AC5">
        <v>2.0699999999999998</v>
      </c>
      <c r="AD5">
        <f>(1/Table1[[#This Row],[B365&gt;2.5]]+1/Table1[[#This Row],[B365&lt;2.5]]-1)/2</f>
        <v>3.2243568138411449E-2</v>
      </c>
    </row>
    <row r="6" spans="1:30" hidden="1" x14ac:dyDescent="0.45">
      <c r="A6" t="s">
        <v>201</v>
      </c>
      <c r="B6" t="s">
        <v>4</v>
      </c>
      <c r="C6" s="1">
        <v>44635</v>
      </c>
      <c r="D6" t="s">
        <v>205</v>
      </c>
      <c r="E6" t="s">
        <v>227</v>
      </c>
      <c r="F6">
        <v>1</v>
      </c>
      <c r="G6">
        <v>0</v>
      </c>
      <c r="H6" t="s">
        <v>13</v>
      </c>
      <c r="I6" t="s">
        <v>260</v>
      </c>
      <c r="L6">
        <f>1/Table1[[#This Row],[B365H]]-Table1[[#This Row],[Margin1X2]]</f>
        <v>0.20295107463121323</v>
      </c>
      <c r="M6">
        <f>IF(Table1[[#This Row],[Bet]]="Home",IF(Table1[[#This Row],[FTR]]="H",100*Table1[[#This Row],[B365H]],0),0)</f>
        <v>0</v>
      </c>
      <c r="N6">
        <f>IF(Table1[[#This Row],[Bet]]="Home-",IF(Table1[[#This Row],[FTR]]="H",100*Table1[[#This Row],[B365H]],0),0)</f>
        <v>0</v>
      </c>
      <c r="O6">
        <f>1/Table1[[#This Row],[B365D]]-Table1[[#This Row],[Margin1X2]]</f>
        <v>0.28450419241412317</v>
      </c>
      <c r="P6">
        <f>IF(Table1[[#This Row],[Bet]]="Draw",IF(Table1[[#This Row],[FTR]]="D",100*Table1[[#This Row],[B365D]],0),0)</f>
        <v>0</v>
      </c>
      <c r="Q6">
        <f>IF(Table1[[#This Row],[Bet]]="Draw-",IF(Table1[[#This Row],[FTR]]="D",100*Table1[[#This Row],[B365D]],0),0)</f>
        <v>0</v>
      </c>
      <c r="R6">
        <f>1/Table1[[#This Row],[B365A]]-Table1[[#This Row],[Margin1X2]]</f>
        <v>0.51254473295466363</v>
      </c>
      <c r="S6">
        <f>IF(Table1[[#This Row],[Bet]]="Away",IF(Table1[[#This Row],[FTR]]="A",100*Table1[[#This Row],[B365A]],0),0)</f>
        <v>0</v>
      </c>
      <c r="T6">
        <f>IF(Table1[[#This Row],[Bet2]]="Away",IF(Table1[[#This Row],[FTR]]="A",100*Table1[[#This Row],[B365A]]),0)</f>
        <v>0</v>
      </c>
      <c r="X6">
        <v>4.33</v>
      </c>
      <c r="Y6">
        <v>3.2</v>
      </c>
      <c r="Z6">
        <v>1.85</v>
      </c>
      <c r="AA6" s="3">
        <f>(1/Table1[[#This Row],[B365H]]+1/Table1[[#This Row],[B365D]]+1/Table1[[#This Row],[B365A]]-1)/3</f>
        <v>2.7995807585876831E-2</v>
      </c>
      <c r="AB6">
        <v>2.25</v>
      </c>
      <c r="AC6">
        <v>1.61</v>
      </c>
      <c r="AD6">
        <f>(1/Table1[[#This Row],[B365&gt;2.5]]+1/Table1[[#This Row],[B365&lt;2.5]]-1)/2</f>
        <v>3.2781228433402365E-2</v>
      </c>
    </row>
    <row r="7" spans="1:30" hidden="1" x14ac:dyDescent="0.45">
      <c r="A7" t="s">
        <v>201</v>
      </c>
      <c r="B7" t="s">
        <v>4</v>
      </c>
      <c r="C7" s="1">
        <v>44639</v>
      </c>
      <c r="D7" t="s">
        <v>212</v>
      </c>
      <c r="E7" t="s">
        <v>221</v>
      </c>
      <c r="F7">
        <v>2</v>
      </c>
      <c r="G7">
        <v>0</v>
      </c>
      <c r="H7" t="s">
        <v>13</v>
      </c>
      <c r="I7" t="s">
        <v>260</v>
      </c>
      <c r="L7">
        <f>1/Table1[[#This Row],[B365H]]-Table1[[#This Row],[Margin1X2]]</f>
        <v>0.5070002500089289</v>
      </c>
      <c r="M7">
        <f>IF(Table1[[#This Row],[Bet]]="Home",IF(Table1[[#This Row],[FTR]]="H",100*Table1[[#This Row],[B365H]],0),0)</f>
        <v>0</v>
      </c>
      <c r="N7">
        <f>IF(Table1[[#This Row],[Bet]]="Home-",IF(Table1[[#This Row],[FTR]]="H",100*Table1[[#This Row],[B365H]],0),0)</f>
        <v>0</v>
      </c>
      <c r="O7">
        <f>1/Table1[[#This Row],[B365D]]-Table1[[#This Row],[Margin1X2]]</f>
        <v>0.25466980963605845</v>
      </c>
      <c r="P7">
        <f>IF(Table1[[#This Row],[Bet]]="Draw",IF(Table1[[#This Row],[FTR]]="D",100*Table1[[#This Row],[B365D]],0),0)</f>
        <v>0</v>
      </c>
      <c r="Q7">
        <f>IF(Table1[[#This Row],[Bet]]="Draw-",IF(Table1[[#This Row],[FTR]]="D",100*Table1[[#This Row],[B365D]],0),0)</f>
        <v>0</v>
      </c>
      <c r="R7">
        <f>1/Table1[[#This Row],[B365A]]-Table1[[#This Row],[Margin1X2]]</f>
        <v>0.23832994035501273</v>
      </c>
      <c r="S7">
        <f>IF(Table1[[#This Row],[Bet]]="Away",IF(Table1[[#This Row],[FTR]]="A",100*Table1[[#This Row],[B365A]],0),0)</f>
        <v>0</v>
      </c>
      <c r="T7">
        <f>IF(Table1[[#This Row],[Bet2]]="Away",IF(Table1[[#This Row],[FTR]]="A",100*Table1[[#This Row],[B365A]]),0)</f>
        <v>0</v>
      </c>
      <c r="X7">
        <v>1.83</v>
      </c>
      <c r="Y7">
        <v>3.4</v>
      </c>
      <c r="Z7">
        <v>3.6</v>
      </c>
      <c r="AA7" s="3">
        <f>(1/Table1[[#This Row],[B365H]]+1/Table1[[#This Row],[B365D]]+1/Table1[[#This Row],[B365A]]-1)/3</f>
        <v>3.9447837422765065E-2</v>
      </c>
      <c r="AB7">
        <v>1.8</v>
      </c>
      <c r="AC7">
        <v>2</v>
      </c>
      <c r="AD7">
        <f>(1/Table1[[#This Row],[B365&gt;2.5]]+1/Table1[[#This Row],[B365&lt;2.5]]-1)/2</f>
        <v>2.777777777777779E-2</v>
      </c>
    </row>
    <row r="8" spans="1:30" hidden="1" x14ac:dyDescent="0.45">
      <c r="A8" t="s">
        <v>201</v>
      </c>
      <c r="B8" t="s">
        <v>4</v>
      </c>
      <c r="C8" s="1">
        <v>44646</v>
      </c>
      <c r="D8" t="s">
        <v>220</v>
      </c>
      <c r="E8" t="s">
        <v>226</v>
      </c>
      <c r="F8">
        <v>3</v>
      </c>
      <c r="G8">
        <v>0</v>
      </c>
      <c r="H8" t="s">
        <v>13</v>
      </c>
      <c r="I8" t="s">
        <v>260</v>
      </c>
      <c r="L8">
        <f>1/Table1[[#This Row],[B365H]]-Table1[[#This Row],[Margin1X2]]</f>
        <v>0.63647342995169076</v>
      </c>
      <c r="M8">
        <f>IF(Table1[[#This Row],[Bet]]="Home",IF(Table1[[#This Row],[FTR]]="H",100*Table1[[#This Row],[B365H]],0),0)</f>
        <v>0</v>
      </c>
      <c r="N8">
        <f>IF(Table1[[#This Row],[Bet]]="Home-",IF(Table1[[#This Row],[FTR]]="H",100*Table1[[#This Row],[B365H]],0),0)</f>
        <v>0</v>
      </c>
      <c r="O8">
        <f>1/Table1[[#This Row],[B365D]]-Table1[[#This Row],[Margin1X2]]</f>
        <v>0.21980676328502416</v>
      </c>
      <c r="P8">
        <f>IF(Table1[[#This Row],[Bet]]="Draw",IF(Table1[[#This Row],[FTR]]="D",100*Table1[[#This Row],[B365D]],0),0)</f>
        <v>0</v>
      </c>
      <c r="Q8">
        <f>IF(Table1[[#This Row],[Bet]]="Draw-",IF(Table1[[#This Row],[FTR]]="D",100*Table1[[#This Row],[B365D]],0),0)</f>
        <v>0</v>
      </c>
      <c r="R8">
        <f>1/Table1[[#This Row],[B365A]]-Table1[[#This Row],[Margin1X2]]</f>
        <v>0.14371980676328502</v>
      </c>
      <c r="S8">
        <f>IF(Table1[[#This Row],[Bet]]="Away",IF(Table1[[#This Row],[FTR]]="A",100*Table1[[#This Row],[B365A]],0),0)</f>
        <v>0</v>
      </c>
      <c r="T8">
        <f>IF(Table1[[#This Row],[Bet2]]="Away",IF(Table1[[#This Row],[FTR]]="A",100*Table1[[#This Row],[B365A]]),0)</f>
        <v>0</v>
      </c>
      <c r="X8">
        <v>1.5</v>
      </c>
      <c r="Y8">
        <v>4</v>
      </c>
      <c r="Z8">
        <v>5.75</v>
      </c>
      <c r="AA8" s="3">
        <f>(1/Table1[[#This Row],[B365H]]+1/Table1[[#This Row],[B365D]]+1/Table1[[#This Row],[B365A]]-1)/3</f>
        <v>3.019323671497583E-2</v>
      </c>
      <c r="AB8">
        <v>1.8</v>
      </c>
      <c r="AC8">
        <v>2</v>
      </c>
      <c r="AD8">
        <f>(1/Table1[[#This Row],[B365&gt;2.5]]+1/Table1[[#This Row],[B365&lt;2.5]]-1)/2</f>
        <v>2.777777777777779E-2</v>
      </c>
    </row>
    <row r="9" spans="1:30" hidden="1" x14ac:dyDescent="0.45">
      <c r="A9" t="s">
        <v>201</v>
      </c>
      <c r="B9" t="s">
        <v>4</v>
      </c>
      <c r="C9" s="1">
        <v>44653</v>
      </c>
      <c r="D9" t="s">
        <v>202</v>
      </c>
      <c r="E9" t="s">
        <v>233</v>
      </c>
      <c r="F9">
        <v>0</v>
      </c>
      <c r="G9">
        <v>2</v>
      </c>
      <c r="H9" t="s">
        <v>20</v>
      </c>
      <c r="I9" t="s">
        <v>260</v>
      </c>
      <c r="L9">
        <f>1/Table1[[#This Row],[B365H]]-Table1[[#This Row],[Margin1X2]]</f>
        <v>0.40448028464995595</v>
      </c>
      <c r="M9">
        <f>IF(Table1[[#This Row],[Bet]]="Home",IF(Table1[[#This Row],[FTR]]="H",100*Table1[[#This Row],[B365H]],0),0)</f>
        <v>0</v>
      </c>
      <c r="N9">
        <f>IF(Table1[[#This Row],[Bet]]="Home-",IF(Table1[[#This Row],[FTR]]="H",100*Table1[[#This Row],[B365H]],0),0)</f>
        <v>0</v>
      </c>
      <c r="O9">
        <f>1/Table1[[#This Row],[B365D]]-Table1[[#This Row],[Margin1X2]]</f>
        <v>0.27738998364661144</v>
      </c>
      <c r="P9">
        <f>IF(Table1[[#This Row],[Bet]]="Draw",IF(Table1[[#This Row],[FTR]]="D",100*Table1[[#This Row],[B365D]],0),0)</f>
        <v>0</v>
      </c>
      <c r="Q9">
        <f>IF(Table1[[#This Row],[Bet]]="Draw-",IF(Table1[[#This Row],[FTR]]="D",100*Table1[[#This Row],[B365D]],0),0)</f>
        <v>0</v>
      </c>
      <c r="R9">
        <f>1/Table1[[#This Row],[B365A]]-Table1[[#This Row],[Margin1X2]]</f>
        <v>0.31812973170343262</v>
      </c>
      <c r="S9">
        <f>IF(Table1[[#This Row],[Bet]]="Away",IF(Table1[[#This Row],[FTR]]="A",100*Table1[[#This Row],[B365A]],0),0)</f>
        <v>0</v>
      </c>
      <c r="T9">
        <f>IF(Table1[[#This Row],[Bet2]]="Away",IF(Table1[[#This Row],[FTR]]="A",100*Table1[[#This Row],[B365A]]),0)</f>
        <v>0</v>
      </c>
      <c r="X9">
        <v>2.2999999999999998</v>
      </c>
      <c r="Y9">
        <v>3.25</v>
      </c>
      <c r="Z9">
        <v>2.87</v>
      </c>
      <c r="AA9" s="3">
        <f>(1/Table1[[#This Row],[B365H]]+1/Table1[[#This Row],[B365D]]+1/Table1[[#This Row],[B365A]]-1)/3</f>
        <v>3.0302324045696254E-2</v>
      </c>
      <c r="AB9">
        <v>2.2000000000000002</v>
      </c>
      <c r="AC9">
        <v>1.65</v>
      </c>
      <c r="AD9">
        <f>(1/Table1[[#This Row],[B365&gt;2.5]]+1/Table1[[#This Row],[B365&lt;2.5]]-1)/2</f>
        <v>3.0303030303030276E-2</v>
      </c>
    </row>
    <row r="10" spans="1:30" hidden="1" x14ac:dyDescent="0.45">
      <c r="A10" t="s">
        <v>201</v>
      </c>
      <c r="B10" t="s">
        <v>4</v>
      </c>
      <c r="C10" s="1">
        <v>44660</v>
      </c>
      <c r="D10" t="s">
        <v>237</v>
      </c>
      <c r="E10" t="s">
        <v>209</v>
      </c>
      <c r="F10">
        <v>0</v>
      </c>
      <c r="G10">
        <v>1</v>
      </c>
      <c r="H10" t="s">
        <v>20</v>
      </c>
      <c r="I10" t="s">
        <v>260</v>
      </c>
      <c r="L10">
        <f>1/Table1[[#This Row],[B365H]]-Table1[[#This Row],[Margin1X2]]</f>
        <v>0.26034269563681328</v>
      </c>
      <c r="M10">
        <f>IF(Table1[[#This Row],[Bet]]="Home",IF(Table1[[#This Row],[FTR]]="H",100*Table1[[#This Row],[B365H]],0),0)</f>
        <v>0</v>
      </c>
      <c r="N10">
        <f>IF(Table1[[#This Row],[Bet]]="Home-",IF(Table1[[#This Row],[FTR]]="H",100*Table1[[#This Row],[B365H]],0),0)</f>
        <v>0</v>
      </c>
      <c r="O10">
        <f>1/Table1[[#This Row],[B365D]]-Table1[[#This Row],[Margin1X2]]</f>
        <v>0.23289171524465641</v>
      </c>
      <c r="P10">
        <f>IF(Table1[[#This Row],[Bet]]="Draw",IF(Table1[[#This Row],[FTR]]="D",100*Table1[[#This Row],[B365D]],0),0)</f>
        <v>0</v>
      </c>
      <c r="Q10">
        <f>IF(Table1[[#This Row],[Bet]]="Draw-",IF(Table1[[#This Row],[FTR]]="D",100*Table1[[#This Row],[B365D]],0),0)</f>
        <v>0</v>
      </c>
      <c r="R10">
        <f>1/Table1[[#This Row],[B365A]]-Table1[[#This Row],[Margin1X2]]</f>
        <v>0.5067655891185302</v>
      </c>
      <c r="S10">
        <f>IF(Table1[[#This Row],[Bet]]="Away",IF(Table1[[#This Row],[FTR]]="A",100*Table1[[#This Row],[B365A]],0),0)</f>
        <v>0</v>
      </c>
      <c r="T10">
        <f>IF(Table1[[#This Row],[Bet2]]="Away",IF(Table1[[#This Row],[FTR]]="A",100*Table1[[#This Row],[B365A]]),0)</f>
        <v>0</v>
      </c>
      <c r="X10">
        <v>3.4</v>
      </c>
      <c r="Y10">
        <v>3.75</v>
      </c>
      <c r="Z10">
        <v>1.85</v>
      </c>
      <c r="AA10" s="3">
        <f>(1/Table1[[#This Row],[B365H]]+1/Table1[[#This Row],[B365D]]+1/Table1[[#This Row],[B365A]]-1)/3</f>
        <v>3.3774951422010258E-2</v>
      </c>
      <c r="AB10">
        <v>1.9</v>
      </c>
      <c r="AC10">
        <v>1.9</v>
      </c>
      <c r="AD10">
        <f>(1/Table1[[#This Row],[B365&gt;2.5]]+1/Table1[[#This Row],[B365&lt;2.5]]-1)/2</f>
        <v>2.6315789473684181E-2</v>
      </c>
    </row>
    <row r="11" spans="1:30" hidden="1" x14ac:dyDescent="0.45">
      <c r="A11" t="s">
        <v>106</v>
      </c>
      <c r="B11" t="s">
        <v>4</v>
      </c>
      <c r="C11" s="1">
        <v>44415</v>
      </c>
      <c r="D11" t="s">
        <v>130</v>
      </c>
      <c r="E11" t="s">
        <v>131</v>
      </c>
      <c r="F11">
        <v>0</v>
      </c>
      <c r="G11">
        <v>1</v>
      </c>
      <c r="H11" t="s">
        <v>20</v>
      </c>
      <c r="I11" t="s">
        <v>132</v>
      </c>
      <c r="L11">
        <f>1/Table1[[#This Row],[B365H]]-Table1[[#This Row],[Margin1X2]]</f>
        <v>0.39743589743589747</v>
      </c>
      <c r="M11">
        <f>IF(Table1[[#This Row],[Bet]]="Home",IF(Table1[[#This Row],[FTR]]="H",100*Table1[[#This Row],[B365H]],0),0)</f>
        <v>0</v>
      </c>
      <c r="N11">
        <f>IF(Table1[[#This Row],[Bet]]="Home-",IF(Table1[[#This Row],[FTR]]="H",100*Table1[[#This Row],[B365H]],0),0)</f>
        <v>0</v>
      </c>
      <c r="O11">
        <f>1/Table1[[#This Row],[B365D]]-Table1[[#This Row],[Margin1X2]]</f>
        <v>0.28846153846153849</v>
      </c>
      <c r="P11">
        <f>IF(Table1[[#This Row],[Bet]]="Draw",IF(Table1[[#This Row],[FTR]]="D",100*Table1[[#This Row],[B365D]],0),0)</f>
        <v>0</v>
      </c>
      <c r="Q11">
        <f>IF(Table1[[#This Row],[Bet]]="Draw-",IF(Table1[[#This Row],[FTR]]="D",100*Table1[[#This Row],[B365D]],0),0)</f>
        <v>0</v>
      </c>
      <c r="R11">
        <f>1/Table1[[#This Row],[B365A]]-Table1[[#This Row],[Margin1X2]]</f>
        <v>0.3141025641025641</v>
      </c>
      <c r="S11">
        <f>IF(Table1[[#This Row],[Bet]]="Away",IF(Table1[[#This Row],[FTR]]="A",100*Table1[[#This Row],[B365A]],0),0)</f>
        <v>0</v>
      </c>
      <c r="T11">
        <f>IF(Table1[[#This Row],[Bet2]]="Away",IF(Table1[[#This Row],[FTR]]="A",100*Table1[[#This Row],[B365A]]),0)</f>
        <v>0</v>
      </c>
      <c r="X11">
        <v>2.4</v>
      </c>
      <c r="Y11">
        <v>3.25</v>
      </c>
      <c r="Z11">
        <v>3</v>
      </c>
      <c r="AA11" s="3">
        <f>(1/Table1[[#This Row],[B365H]]+1/Table1[[#This Row],[B365D]]+1/Table1[[#This Row],[B365A]]-1)/3</f>
        <v>1.9230769230769235E-2</v>
      </c>
      <c r="AB11">
        <v>2.25</v>
      </c>
      <c r="AC11">
        <v>1.61</v>
      </c>
      <c r="AD11">
        <f>(1/Table1[[#This Row],[B365&gt;2.5]]+1/Table1[[#This Row],[B365&lt;2.5]]-1)/2</f>
        <v>3.2781228433402365E-2</v>
      </c>
    </row>
    <row r="12" spans="1:30" hidden="1" x14ac:dyDescent="0.45">
      <c r="A12" t="s">
        <v>106</v>
      </c>
      <c r="B12" t="s">
        <v>4</v>
      </c>
      <c r="C12" s="1">
        <v>44425</v>
      </c>
      <c r="D12" t="s">
        <v>134</v>
      </c>
      <c r="E12" t="s">
        <v>136</v>
      </c>
      <c r="F12">
        <v>1</v>
      </c>
      <c r="G12">
        <v>1</v>
      </c>
      <c r="H12" t="s">
        <v>42</v>
      </c>
      <c r="I12" t="s">
        <v>132</v>
      </c>
      <c r="L12">
        <f>1/Table1[[#This Row],[B365H]]-Table1[[#This Row],[Margin1X2]]</f>
        <v>0.40196078431372551</v>
      </c>
      <c r="M12">
        <f>IF(Table1[[#This Row],[Bet]]="Home",IF(Table1[[#This Row],[FTR]]="H",100*Table1[[#This Row],[B365H]],0),0)</f>
        <v>0</v>
      </c>
      <c r="N12">
        <f>IF(Table1[[#This Row],[Bet]]="Home-",IF(Table1[[#This Row],[FTR]]="H",100*Table1[[#This Row],[B365H]],0),0)</f>
        <v>0</v>
      </c>
      <c r="O12">
        <f>1/Table1[[#This Row],[B365D]]-Table1[[#This Row],[Margin1X2]]</f>
        <v>0.27941176470588236</v>
      </c>
      <c r="P12">
        <f>IF(Table1[[#This Row],[Bet]]="Draw",IF(Table1[[#This Row],[FTR]]="D",100*Table1[[#This Row],[B365D]],0),0)</f>
        <v>0</v>
      </c>
      <c r="Q12">
        <f>IF(Table1[[#This Row],[Bet]]="Draw-",IF(Table1[[#This Row],[FTR]]="D",100*Table1[[#This Row],[B365D]],0),0)</f>
        <v>0</v>
      </c>
      <c r="R12">
        <f>1/Table1[[#This Row],[B365A]]-Table1[[#This Row],[Margin1X2]]</f>
        <v>0.31862745098039214</v>
      </c>
      <c r="S12">
        <f>IF(Table1[[#This Row],[Bet]]="Away",IF(Table1[[#This Row],[FTR]]="A",100*Table1[[#This Row],[B365A]],0),0)</f>
        <v>0</v>
      </c>
      <c r="T12">
        <f>IF(Table1[[#This Row],[Bet2]]="Away",IF(Table1[[#This Row],[FTR]]="A",100*Table1[[#This Row],[B365A]]),0)</f>
        <v>0</v>
      </c>
      <c r="X12">
        <v>2.4</v>
      </c>
      <c r="Y12">
        <v>3.4</v>
      </c>
      <c r="Z12">
        <v>3</v>
      </c>
      <c r="AA12" s="3">
        <f>(1/Table1[[#This Row],[B365H]]+1/Table1[[#This Row],[B365D]]+1/Table1[[#This Row],[B365A]]-1)/3</f>
        <v>1.4705882352941199E-2</v>
      </c>
      <c r="AB12">
        <v>2</v>
      </c>
      <c r="AC12">
        <v>1.8</v>
      </c>
      <c r="AD12">
        <f>(1/Table1[[#This Row],[B365&gt;2.5]]+1/Table1[[#This Row],[B365&lt;2.5]]-1)/2</f>
        <v>2.777777777777779E-2</v>
      </c>
    </row>
    <row r="13" spans="1:30" hidden="1" x14ac:dyDescent="0.45">
      <c r="A13" t="s">
        <v>106</v>
      </c>
      <c r="B13" t="s">
        <v>4</v>
      </c>
      <c r="C13" s="1">
        <v>44436</v>
      </c>
      <c r="D13" t="s">
        <v>125</v>
      </c>
      <c r="E13" t="s">
        <v>140</v>
      </c>
      <c r="F13">
        <v>1</v>
      </c>
      <c r="G13">
        <v>0</v>
      </c>
      <c r="H13" t="s">
        <v>13</v>
      </c>
      <c r="I13" t="s">
        <v>132</v>
      </c>
      <c r="L13">
        <f>1/Table1[[#This Row],[B365H]]-Table1[[#This Row],[Margin1X2]]</f>
        <v>0.20800366930397896</v>
      </c>
      <c r="M13">
        <f>IF(Table1[[#This Row],[Bet]]="Home",IF(Table1[[#This Row],[FTR]]="H",100*Table1[[#This Row],[B365H]],0),0)</f>
        <v>0</v>
      </c>
      <c r="N13">
        <f>IF(Table1[[#This Row],[Bet]]="Home-",IF(Table1[[#This Row],[FTR]]="H",100*Table1[[#This Row],[B365H]],0),0)</f>
        <v>0</v>
      </c>
      <c r="O13">
        <f>1/Table1[[#This Row],[B365D]]-Table1[[#This Row],[Margin1X2]]</f>
        <v>0.27989909414058028</v>
      </c>
      <c r="P13">
        <f>IF(Table1[[#This Row],[Bet]]="Draw",IF(Table1[[#This Row],[FTR]]="D",100*Table1[[#This Row],[B365D]],0),0)</f>
        <v>0</v>
      </c>
      <c r="Q13">
        <f>IF(Table1[[#This Row],[Bet]]="Draw-",IF(Table1[[#This Row],[FTR]]="D",100*Table1[[#This Row],[B365D]],0),0)</f>
        <v>0</v>
      </c>
      <c r="R13">
        <f>1/Table1[[#This Row],[B365A]]-Table1[[#This Row],[Margin1X2]]</f>
        <v>0.51209723655544093</v>
      </c>
      <c r="S13">
        <f>IF(Table1[[#This Row],[Bet]]="Away",IF(Table1[[#This Row],[FTR]]="A",100*Table1[[#This Row],[B365A]],0),0)</f>
        <v>0</v>
      </c>
      <c r="T13">
        <f>IF(Table1[[#This Row],[Bet2]]="Away",IF(Table1[[#This Row],[FTR]]="A",100*Table1[[#This Row],[B365A]]),0)</f>
        <v>0</v>
      </c>
      <c r="X13">
        <v>4.5</v>
      </c>
      <c r="Y13">
        <v>3.4</v>
      </c>
      <c r="Z13">
        <v>1.9</v>
      </c>
      <c r="AA13" s="3">
        <f>(1/Table1[[#This Row],[B365H]]+1/Table1[[#This Row],[B365D]]+1/Table1[[#This Row],[B365A]]-1)/3</f>
        <v>1.4218552918243255E-2</v>
      </c>
      <c r="AB13">
        <v>2.0499999999999998</v>
      </c>
      <c r="AC13">
        <v>1.75</v>
      </c>
      <c r="AD13">
        <f>(1/Table1[[#This Row],[B365&gt;2.5]]+1/Table1[[#This Row],[B365&lt;2.5]]-1)/2</f>
        <v>2.9616724738675937E-2</v>
      </c>
    </row>
    <row r="14" spans="1:30" hidden="1" x14ac:dyDescent="0.45">
      <c r="A14" t="s">
        <v>106</v>
      </c>
      <c r="B14" t="s">
        <v>4</v>
      </c>
      <c r="C14" s="1">
        <v>44450</v>
      </c>
      <c r="D14" t="s">
        <v>133</v>
      </c>
      <c r="E14" t="s">
        <v>137</v>
      </c>
      <c r="F14">
        <v>2</v>
      </c>
      <c r="G14">
        <v>1</v>
      </c>
      <c r="H14" t="s">
        <v>13</v>
      </c>
      <c r="I14" t="s">
        <v>132</v>
      </c>
      <c r="L14">
        <f>1/Table1[[#This Row],[B365H]]-Table1[[#This Row],[Margin1X2]]</f>
        <v>0.5852369852369852</v>
      </c>
      <c r="M14">
        <f>IF(Table1[[#This Row],[Bet]]="Home",IF(Table1[[#This Row],[FTR]]="H",100*Table1[[#This Row],[B365H]],0),0)</f>
        <v>0</v>
      </c>
      <c r="N14">
        <f>IF(Table1[[#This Row],[Bet]]="Home-",IF(Table1[[#This Row],[FTR]]="H",100*Table1[[#This Row],[B365H]],0),0)</f>
        <v>0</v>
      </c>
      <c r="O14">
        <f>1/Table1[[#This Row],[B365D]]-Table1[[#This Row],[Margin1X2]]</f>
        <v>0.23558663558663559</v>
      </c>
      <c r="P14">
        <f>IF(Table1[[#This Row],[Bet]]="Draw",IF(Table1[[#This Row],[FTR]]="D",100*Table1[[#This Row],[B365D]],0),0)</f>
        <v>0</v>
      </c>
      <c r="Q14">
        <f>IF(Table1[[#This Row],[Bet]]="Draw-",IF(Table1[[#This Row],[FTR]]="D",100*Table1[[#This Row],[B365D]],0),0)</f>
        <v>0</v>
      </c>
      <c r="R14">
        <f>1/Table1[[#This Row],[B365A]]-Table1[[#This Row],[Margin1X2]]</f>
        <v>0.17917637917637916</v>
      </c>
      <c r="S14">
        <f>IF(Table1[[#This Row],[Bet]]="Away",IF(Table1[[#This Row],[FTR]]="A",100*Table1[[#This Row],[B365A]],0),0)</f>
        <v>0</v>
      </c>
      <c r="T14">
        <f>IF(Table1[[#This Row],[Bet2]]="Away",IF(Table1[[#This Row],[FTR]]="A",100*Table1[[#This Row],[B365A]]),0)</f>
        <v>0</v>
      </c>
      <c r="X14">
        <v>1.65</v>
      </c>
      <c r="Y14">
        <v>3.9</v>
      </c>
      <c r="Z14">
        <v>5</v>
      </c>
      <c r="AA14" s="3">
        <f>(1/Table1[[#This Row],[B365H]]+1/Table1[[#This Row],[B365D]]+1/Table1[[#This Row],[B365A]]-1)/3</f>
        <v>2.0823620823620843E-2</v>
      </c>
      <c r="AB14">
        <v>1.8</v>
      </c>
      <c r="AC14">
        <v>2</v>
      </c>
      <c r="AD14">
        <f>(1/Table1[[#This Row],[B365&gt;2.5]]+1/Table1[[#This Row],[B365&lt;2.5]]-1)/2</f>
        <v>2.777777777777779E-2</v>
      </c>
    </row>
    <row r="15" spans="1:30" hidden="1" x14ac:dyDescent="0.45">
      <c r="A15" t="s">
        <v>106</v>
      </c>
      <c r="B15" t="s">
        <v>4</v>
      </c>
      <c r="C15" s="1">
        <v>44485</v>
      </c>
      <c r="D15" t="s">
        <v>127</v>
      </c>
      <c r="E15" t="s">
        <v>120</v>
      </c>
      <c r="F15">
        <v>4</v>
      </c>
      <c r="G15">
        <v>1</v>
      </c>
      <c r="H15" t="s">
        <v>13</v>
      </c>
      <c r="I15" t="s">
        <v>132</v>
      </c>
      <c r="L15">
        <f>1/Table1[[#This Row],[B365H]]-Table1[[#This Row],[Margin1X2]]</f>
        <v>0.52805717162284005</v>
      </c>
      <c r="M15">
        <f>IF(Table1[[#This Row],[Bet]]="Home",IF(Table1[[#This Row],[FTR]]="H",100*Table1[[#This Row],[B365H]],0),0)</f>
        <v>0</v>
      </c>
      <c r="N15">
        <f>IF(Table1[[#This Row],[Bet]]="Home-",IF(Table1[[#This Row],[FTR]]="H",100*Table1[[#This Row],[B365H]],0),0)</f>
        <v>0</v>
      </c>
      <c r="O15">
        <f>1/Table1[[#This Row],[B365D]]-Table1[[#This Row],[Margin1X2]]</f>
        <v>0.25938686196892385</v>
      </c>
      <c r="P15">
        <f>IF(Table1[[#This Row],[Bet]]="Draw",IF(Table1[[#This Row],[FTR]]="D",100*Table1[[#This Row],[B365D]],0),0)</f>
        <v>0</v>
      </c>
      <c r="Q15">
        <f>IF(Table1[[#This Row],[Bet]]="Draw-",IF(Table1[[#This Row],[FTR]]="D",100*Table1[[#This Row],[B365D]],0),0)</f>
        <v>0</v>
      </c>
      <c r="R15">
        <f>1/Table1[[#This Row],[B365A]]-Table1[[#This Row],[Margin1X2]]</f>
        <v>0.21255596640823615</v>
      </c>
      <c r="S15">
        <f>IF(Table1[[#This Row],[Bet]]="Away",IF(Table1[[#This Row],[FTR]]="A",100*Table1[[#This Row],[B365A]],0),0)</f>
        <v>0</v>
      </c>
      <c r="T15">
        <f>IF(Table1[[#This Row],[Bet2]]="Away",IF(Table1[[#This Row],[FTR]]="A",100*Table1[[#This Row],[B365A]]),0)</f>
        <v>0</v>
      </c>
      <c r="X15">
        <v>1.83</v>
      </c>
      <c r="Y15">
        <v>3.6</v>
      </c>
      <c r="Z15">
        <v>4.33</v>
      </c>
      <c r="AA15" s="3">
        <f>(1/Table1[[#This Row],[B365H]]+1/Table1[[#This Row],[B365D]]+1/Table1[[#This Row],[B365A]]-1)/3</f>
        <v>1.8390915808853919E-2</v>
      </c>
      <c r="AB15">
        <v>2.0699999999999998</v>
      </c>
      <c r="AC15">
        <v>1.72</v>
      </c>
      <c r="AD15">
        <f>(1/Table1[[#This Row],[B365&gt;2.5]]+1/Table1[[#This Row],[B365&lt;2.5]]-1)/2</f>
        <v>3.2243568138411449E-2</v>
      </c>
    </row>
    <row r="16" spans="1:30" hidden="1" x14ac:dyDescent="0.45">
      <c r="A16" t="s">
        <v>106</v>
      </c>
      <c r="B16" t="s">
        <v>4</v>
      </c>
      <c r="C16" s="1">
        <v>44520</v>
      </c>
      <c r="D16" t="s">
        <v>113</v>
      </c>
      <c r="E16" t="s">
        <v>122</v>
      </c>
      <c r="F16">
        <v>2</v>
      </c>
      <c r="G16">
        <v>0</v>
      </c>
      <c r="H16" t="s">
        <v>13</v>
      </c>
      <c r="I16" t="s">
        <v>132</v>
      </c>
      <c r="L16">
        <f>1/Table1[[#This Row],[B365H]]-Table1[[#This Row],[Margin1X2]]</f>
        <v>0.39812936668920446</v>
      </c>
      <c r="M16">
        <f>IF(Table1[[#This Row],[Bet]]="Home",IF(Table1[[#This Row],[FTR]]="H",100*Table1[[#This Row],[B365H]],0),0)</f>
        <v>0</v>
      </c>
      <c r="N16">
        <f>IF(Table1[[#This Row],[Bet]]="Home-",IF(Table1[[#This Row],[FTR]]="H",100*Table1[[#This Row],[B365H]],0),0)</f>
        <v>0</v>
      </c>
      <c r="O16">
        <f>1/Table1[[#This Row],[B365D]]-Table1[[#This Row],[Margin1X2]]</f>
        <v>0.27558034708136131</v>
      </c>
      <c r="P16">
        <f>IF(Table1[[#This Row],[Bet]]="Draw",IF(Table1[[#This Row],[FTR]]="D",100*Table1[[#This Row],[B365D]],0),0)</f>
        <v>0</v>
      </c>
      <c r="Q16">
        <f>IF(Table1[[#This Row],[Bet]]="Draw-",IF(Table1[[#This Row],[FTR]]="D",100*Table1[[#This Row],[B365D]],0),0)</f>
        <v>0</v>
      </c>
      <c r="R16">
        <f>1/Table1[[#This Row],[B365A]]-Table1[[#This Row],[Margin1X2]]</f>
        <v>0.32629028622943435</v>
      </c>
      <c r="S16">
        <f>IF(Table1[[#This Row],[Bet]]="Away",IF(Table1[[#This Row],[FTR]]="A",100*Table1[[#This Row],[B365A]],0),0)</f>
        <v>0</v>
      </c>
      <c r="T16">
        <f>IF(Table1[[#This Row],[Bet2]]="Away",IF(Table1[[#This Row],[FTR]]="A",100*Table1[[#This Row],[B365A]]),0)</f>
        <v>0</v>
      </c>
      <c r="X16">
        <v>2.4</v>
      </c>
      <c r="Y16">
        <v>3.4</v>
      </c>
      <c r="Z16">
        <v>2.9</v>
      </c>
      <c r="AA16" s="3">
        <f>(1/Table1[[#This Row],[B365H]]+1/Table1[[#This Row],[B365D]]+1/Table1[[#This Row],[B365A]]-1)/3</f>
        <v>1.8537299977462229E-2</v>
      </c>
      <c r="AB16">
        <v>2.0699999999999998</v>
      </c>
      <c r="AC16">
        <v>1.72</v>
      </c>
      <c r="AD16">
        <f>(1/Table1[[#This Row],[B365&gt;2.5]]+1/Table1[[#This Row],[B365&lt;2.5]]-1)/2</f>
        <v>3.2243568138411449E-2</v>
      </c>
    </row>
    <row r="17" spans="1:30" hidden="1" x14ac:dyDescent="0.45">
      <c r="A17" t="s">
        <v>106</v>
      </c>
      <c r="B17" t="s">
        <v>4</v>
      </c>
      <c r="C17" s="1">
        <v>44556</v>
      </c>
      <c r="D17" t="s">
        <v>119</v>
      </c>
      <c r="E17" t="s">
        <v>130</v>
      </c>
      <c r="F17">
        <v>0</v>
      </c>
      <c r="G17">
        <v>3</v>
      </c>
      <c r="H17" t="s">
        <v>20</v>
      </c>
      <c r="I17" t="s">
        <v>132</v>
      </c>
      <c r="L17">
        <f>1/Table1[[#This Row],[B365H]]-Table1[[#This Row],[Margin1X2]]</f>
        <v>0.40609030278283037</v>
      </c>
      <c r="M17">
        <f>IF(Table1[[#This Row],[Bet]]="Home",IF(Table1[[#This Row],[FTR]]="H",100*Table1[[#This Row],[B365H]],0),0)</f>
        <v>0</v>
      </c>
      <c r="N17">
        <f>IF(Table1[[#This Row],[Bet]]="Home-",IF(Table1[[#This Row],[FTR]]="H",100*Table1[[#This Row],[B365H]],0),0)</f>
        <v>0</v>
      </c>
      <c r="O17">
        <f>1/Table1[[#This Row],[B365D]]-Table1[[#This Row],[Margin1X2]]</f>
        <v>0.28717967754309126</v>
      </c>
      <c r="P17">
        <f>IF(Table1[[#This Row],[Bet]]="Draw",IF(Table1[[#This Row],[FTR]]="D",100*Table1[[#This Row],[B365D]],0),0)</f>
        <v>0</v>
      </c>
      <c r="Q17">
        <f>IF(Table1[[#This Row],[Bet]]="Draw-",IF(Table1[[#This Row],[FTR]]="D",100*Table1[[#This Row],[B365D]],0),0)</f>
        <v>0</v>
      </c>
      <c r="R17">
        <f>1/Table1[[#This Row],[B365A]]-Table1[[#This Row],[Margin1X2]]</f>
        <v>0.30673001967407854</v>
      </c>
      <c r="S17">
        <f>IF(Table1[[#This Row],[Bet]]="Away",IF(Table1[[#This Row],[FTR]]="A",100*Table1[[#This Row],[B365A]],0),0)</f>
        <v>0</v>
      </c>
      <c r="T17">
        <f>IF(Table1[[#This Row],[Bet2]]="Away",IF(Table1[[#This Row],[FTR]]="A",100*Table1[[#This Row],[B365A]]),0)</f>
        <v>0</v>
      </c>
      <c r="X17">
        <v>2.37</v>
      </c>
      <c r="Y17">
        <v>3.3</v>
      </c>
      <c r="Z17">
        <v>3.1</v>
      </c>
      <c r="AA17" s="3">
        <f>(1/Table1[[#This Row],[B365H]]+1/Table1[[#This Row],[B365D]]+1/Table1[[#This Row],[B365A]]-1)/3</f>
        <v>1.5850625487211795E-2</v>
      </c>
      <c r="AB17">
        <v>2.0499999999999998</v>
      </c>
      <c r="AC17">
        <v>1.75</v>
      </c>
      <c r="AD17">
        <f>(1/Table1[[#This Row],[B365&gt;2.5]]+1/Table1[[#This Row],[B365&lt;2.5]]-1)/2</f>
        <v>2.9616724738675937E-2</v>
      </c>
    </row>
    <row r="18" spans="1:30" hidden="1" x14ac:dyDescent="0.45">
      <c r="A18" t="s">
        <v>106</v>
      </c>
      <c r="B18" t="s">
        <v>4</v>
      </c>
      <c r="C18" s="1">
        <v>44572</v>
      </c>
      <c r="D18" t="s">
        <v>108</v>
      </c>
      <c r="E18" t="s">
        <v>117</v>
      </c>
      <c r="F18">
        <v>1</v>
      </c>
      <c r="G18">
        <v>0</v>
      </c>
      <c r="H18" t="s">
        <v>13</v>
      </c>
      <c r="I18" t="s">
        <v>132</v>
      </c>
      <c r="L18">
        <f>1/Table1[[#This Row],[B365H]]-Table1[[#This Row],[Margin1X2]]</f>
        <v>0.56303549571603428</v>
      </c>
      <c r="M18">
        <f>IF(Table1[[#This Row],[Bet]]="Home",IF(Table1[[#This Row],[FTR]]="H",100*Table1[[#This Row],[B365H]],0),0)</f>
        <v>0</v>
      </c>
      <c r="N18">
        <f>IF(Table1[[#This Row],[Bet]]="Home-",IF(Table1[[#This Row],[FTR]]="H",100*Table1[[#This Row],[B365H]],0),0)</f>
        <v>0</v>
      </c>
      <c r="O18">
        <f>1/Table1[[#This Row],[B365D]]-Table1[[#This Row],[Margin1X2]]</f>
        <v>0.24479804161566704</v>
      </c>
      <c r="P18">
        <f>IF(Table1[[#This Row],[Bet]]="Draw",IF(Table1[[#This Row],[FTR]]="D",100*Table1[[#This Row],[B365D]],0),0)</f>
        <v>0</v>
      </c>
      <c r="Q18">
        <f>IF(Table1[[#This Row],[Bet]]="Draw-",IF(Table1[[#This Row],[FTR]]="D",100*Table1[[#This Row],[B365D]],0),0)</f>
        <v>0</v>
      </c>
      <c r="R18">
        <f>1/Table1[[#This Row],[B365A]]-Table1[[#This Row],[Margin1X2]]</f>
        <v>0.19216646266829862</v>
      </c>
      <c r="S18">
        <f>IF(Table1[[#This Row],[Bet]]="Away",IF(Table1[[#This Row],[FTR]]="A",100*Table1[[#This Row],[B365A]],0),0)</f>
        <v>0</v>
      </c>
      <c r="T18">
        <f>IF(Table1[[#This Row],[Bet2]]="Away",IF(Table1[[#This Row],[FTR]]="A",100*Table1[[#This Row],[B365A]]),0)</f>
        <v>0</v>
      </c>
      <c r="X18">
        <v>1.72</v>
      </c>
      <c r="Y18">
        <v>3.8</v>
      </c>
      <c r="Z18">
        <v>4.75</v>
      </c>
      <c r="AA18" s="3">
        <f>(1/Table1[[#This Row],[B365H]]+1/Table1[[#This Row],[B365D]]+1/Table1[[#This Row],[B365A]]-1)/3</f>
        <v>1.8359853121175052E-2</v>
      </c>
      <c r="AB18">
        <v>1.75</v>
      </c>
      <c r="AC18">
        <v>2.0499999999999998</v>
      </c>
      <c r="AD18">
        <f>(1/Table1[[#This Row],[B365&gt;2.5]]+1/Table1[[#This Row],[B365&lt;2.5]]-1)/2</f>
        <v>2.9616724738675937E-2</v>
      </c>
    </row>
    <row r="19" spans="1:30" hidden="1" x14ac:dyDescent="0.45">
      <c r="A19" t="s">
        <v>106</v>
      </c>
      <c r="B19" t="s">
        <v>4</v>
      </c>
      <c r="C19" s="1">
        <v>44576</v>
      </c>
      <c r="D19" t="s">
        <v>136</v>
      </c>
      <c r="E19" t="s">
        <v>111</v>
      </c>
      <c r="F19">
        <v>2</v>
      </c>
      <c r="G19">
        <v>0</v>
      </c>
      <c r="H19" t="s">
        <v>13</v>
      </c>
      <c r="I19" t="s">
        <v>132</v>
      </c>
      <c r="L19">
        <f>1/Table1[[#This Row],[B365H]]-Table1[[#This Row],[Margin1X2]]</f>
        <v>0.39812936668920446</v>
      </c>
      <c r="M19">
        <f>IF(Table1[[#This Row],[Bet]]="Home",IF(Table1[[#This Row],[FTR]]="H",100*Table1[[#This Row],[B365H]],0),0)</f>
        <v>0</v>
      </c>
      <c r="N19">
        <f>IF(Table1[[#This Row],[Bet]]="Home-",IF(Table1[[#This Row],[FTR]]="H",100*Table1[[#This Row],[B365H]],0),0)</f>
        <v>0</v>
      </c>
      <c r="O19">
        <f>1/Table1[[#This Row],[B365D]]-Table1[[#This Row],[Margin1X2]]</f>
        <v>0.27558034708136131</v>
      </c>
      <c r="P19">
        <f>IF(Table1[[#This Row],[Bet]]="Draw",IF(Table1[[#This Row],[FTR]]="D",100*Table1[[#This Row],[B365D]],0),0)</f>
        <v>0</v>
      </c>
      <c r="Q19">
        <f>IF(Table1[[#This Row],[Bet]]="Draw-",IF(Table1[[#This Row],[FTR]]="D",100*Table1[[#This Row],[B365D]],0),0)</f>
        <v>0</v>
      </c>
      <c r="R19">
        <f>1/Table1[[#This Row],[B365A]]-Table1[[#This Row],[Margin1X2]]</f>
        <v>0.32629028622943435</v>
      </c>
      <c r="S19">
        <f>IF(Table1[[#This Row],[Bet]]="Away",IF(Table1[[#This Row],[FTR]]="A",100*Table1[[#This Row],[B365A]],0),0)</f>
        <v>0</v>
      </c>
      <c r="T19">
        <f>IF(Table1[[#This Row],[Bet2]]="Away",IF(Table1[[#This Row],[FTR]]="A",100*Table1[[#This Row],[B365A]]),0)</f>
        <v>0</v>
      </c>
      <c r="X19">
        <v>2.4</v>
      </c>
      <c r="Y19">
        <v>3.4</v>
      </c>
      <c r="Z19">
        <v>2.9</v>
      </c>
      <c r="AA19" s="3">
        <f>(1/Table1[[#This Row],[B365H]]+1/Table1[[#This Row],[B365D]]+1/Table1[[#This Row],[B365A]]-1)/3</f>
        <v>1.8537299977462229E-2</v>
      </c>
      <c r="AB19">
        <v>1.95</v>
      </c>
      <c r="AC19">
        <v>1.9</v>
      </c>
      <c r="AD19">
        <f>(1/Table1[[#This Row],[B365&gt;2.5]]+1/Table1[[#This Row],[B365&lt;2.5]]-1)/2</f>
        <v>1.9568151147098534E-2</v>
      </c>
    </row>
    <row r="20" spans="1:30" hidden="1" x14ac:dyDescent="0.45">
      <c r="A20" t="s">
        <v>106</v>
      </c>
      <c r="B20" t="s">
        <v>4</v>
      </c>
      <c r="C20" s="1">
        <v>44600</v>
      </c>
      <c r="D20" t="s">
        <v>123</v>
      </c>
      <c r="E20" t="s">
        <v>125</v>
      </c>
      <c r="F20">
        <v>2</v>
      </c>
      <c r="G20">
        <v>1</v>
      </c>
      <c r="H20" t="s">
        <v>13</v>
      </c>
      <c r="I20" t="s">
        <v>132</v>
      </c>
      <c r="L20">
        <f>1/Table1[[#This Row],[B365H]]-Table1[[#This Row],[Margin1X2]]</f>
        <v>0.56303549571603428</v>
      </c>
      <c r="M20">
        <f>IF(Table1[[#This Row],[Bet]]="Home",IF(Table1[[#This Row],[FTR]]="H",100*Table1[[#This Row],[B365H]],0),0)</f>
        <v>0</v>
      </c>
      <c r="N20">
        <f>IF(Table1[[#This Row],[Bet]]="Home-",IF(Table1[[#This Row],[FTR]]="H",100*Table1[[#This Row],[B365H]],0),0)</f>
        <v>0</v>
      </c>
      <c r="O20">
        <f>1/Table1[[#This Row],[B365D]]-Table1[[#This Row],[Margin1X2]]</f>
        <v>0.24479804161566704</v>
      </c>
      <c r="P20">
        <f>IF(Table1[[#This Row],[Bet]]="Draw",IF(Table1[[#This Row],[FTR]]="D",100*Table1[[#This Row],[B365D]],0),0)</f>
        <v>0</v>
      </c>
      <c r="Q20">
        <f>IF(Table1[[#This Row],[Bet]]="Draw-",IF(Table1[[#This Row],[FTR]]="D",100*Table1[[#This Row],[B365D]],0),0)</f>
        <v>0</v>
      </c>
      <c r="R20">
        <f>1/Table1[[#This Row],[B365A]]-Table1[[#This Row],[Margin1X2]]</f>
        <v>0.19216646266829862</v>
      </c>
      <c r="S20">
        <f>IF(Table1[[#This Row],[Bet]]="Away",IF(Table1[[#This Row],[FTR]]="A",100*Table1[[#This Row],[B365A]],0),0)</f>
        <v>0</v>
      </c>
      <c r="T20">
        <f>IF(Table1[[#This Row],[Bet2]]="Away",IF(Table1[[#This Row],[FTR]]="A",100*Table1[[#This Row],[B365A]]),0)</f>
        <v>0</v>
      </c>
      <c r="X20">
        <v>1.72</v>
      </c>
      <c r="Y20">
        <v>3.8</v>
      </c>
      <c r="Z20">
        <v>4.75</v>
      </c>
      <c r="AA20" s="3">
        <f>(1/Table1[[#This Row],[B365H]]+1/Table1[[#This Row],[B365D]]+1/Table1[[#This Row],[B365A]]-1)/3</f>
        <v>1.8359853121175052E-2</v>
      </c>
      <c r="AB20">
        <v>1.83</v>
      </c>
      <c r="AC20">
        <v>2.02</v>
      </c>
      <c r="AD20">
        <f>(1/Table1[[#This Row],[B365&gt;2.5]]+1/Table1[[#This Row],[B365&lt;2.5]]-1)/2</f>
        <v>2.0748796191094487E-2</v>
      </c>
    </row>
    <row r="21" spans="1:30" hidden="1" x14ac:dyDescent="0.45">
      <c r="A21" t="s">
        <v>106</v>
      </c>
      <c r="B21" t="s">
        <v>4</v>
      </c>
      <c r="C21" s="1">
        <v>44618</v>
      </c>
      <c r="D21" t="s">
        <v>114</v>
      </c>
      <c r="E21" t="s">
        <v>113</v>
      </c>
      <c r="F21">
        <v>1</v>
      </c>
      <c r="G21">
        <v>2</v>
      </c>
      <c r="H21" t="s">
        <v>20</v>
      </c>
      <c r="I21" t="s">
        <v>132</v>
      </c>
      <c r="L21">
        <f>1/Table1[[#This Row],[B365H]]-Table1[[#This Row],[Margin1X2]]</f>
        <v>0.55249234196602626</v>
      </c>
      <c r="M21">
        <f>IF(Table1[[#This Row],[Bet]]="Home",IF(Table1[[#This Row],[FTR]]="H",100*Table1[[#This Row],[B365H]],0),0)</f>
        <v>0</v>
      </c>
      <c r="N21">
        <f>IF(Table1[[#This Row],[Bet]]="Home-",IF(Table1[[#This Row],[FTR]]="H",100*Table1[[#This Row],[B365H]],0),0)</f>
        <v>0</v>
      </c>
      <c r="O21">
        <f>1/Table1[[#This Row],[B365D]]-Table1[[#This Row],[Margin1X2]]</f>
        <v>0.24422166527429692</v>
      </c>
      <c r="P21">
        <f>IF(Table1[[#This Row],[Bet]]="Draw",IF(Table1[[#This Row],[FTR]]="D",100*Table1[[#This Row],[B365D]],0),0)</f>
        <v>0</v>
      </c>
      <c r="Q21">
        <f>IF(Table1[[#This Row],[Bet]]="Draw-",IF(Table1[[#This Row],[FTR]]="D",100*Table1[[#This Row],[B365D]],0),0)</f>
        <v>0</v>
      </c>
      <c r="R21">
        <f>1/Table1[[#This Row],[B365A]]-Table1[[#This Row],[Margin1X2]]</f>
        <v>0.20328599275967704</v>
      </c>
      <c r="S21">
        <f>IF(Table1[[#This Row],[Bet]]="Away",IF(Table1[[#This Row],[FTR]]="A",100*Table1[[#This Row],[B365A]],0),0)</f>
        <v>0</v>
      </c>
      <c r="T21">
        <f>IF(Table1[[#This Row],[Bet2]]="Away",IF(Table1[[#This Row],[FTR]]="A",100*Table1[[#This Row],[B365A]]),0)</f>
        <v>0</v>
      </c>
      <c r="X21">
        <v>1.75</v>
      </c>
      <c r="Y21">
        <v>3.8</v>
      </c>
      <c r="Z21">
        <v>4.5</v>
      </c>
      <c r="AA21" s="3">
        <f>(1/Table1[[#This Row],[B365H]]+1/Table1[[#This Row],[B365D]]+1/Table1[[#This Row],[B365A]]-1)/3</f>
        <v>1.8936229462545178E-2</v>
      </c>
      <c r="AB21">
        <v>1.83</v>
      </c>
      <c r="AC21">
        <v>2.02</v>
      </c>
      <c r="AD21">
        <f>(1/Table1[[#This Row],[B365&gt;2.5]]+1/Table1[[#This Row],[B365&lt;2.5]]-1)/2</f>
        <v>2.0748796191094487E-2</v>
      </c>
    </row>
    <row r="22" spans="1:30" hidden="1" x14ac:dyDescent="0.45">
      <c r="A22" t="s">
        <v>106</v>
      </c>
      <c r="B22" t="s">
        <v>4</v>
      </c>
      <c r="C22" s="1">
        <v>44625</v>
      </c>
      <c r="D22" t="s">
        <v>139</v>
      </c>
      <c r="E22" t="s">
        <v>133</v>
      </c>
      <c r="F22">
        <v>0</v>
      </c>
      <c r="G22">
        <v>0</v>
      </c>
      <c r="H22" t="s">
        <v>42</v>
      </c>
      <c r="I22" t="s">
        <v>132</v>
      </c>
      <c r="L22">
        <f>1/Table1[[#This Row],[B365H]]-Table1[[#This Row],[Margin1X2]]</f>
        <v>0.29572902942468166</v>
      </c>
      <c r="M22">
        <f>IF(Table1[[#This Row],[Bet]]="Home",IF(Table1[[#This Row],[FTR]]="H",100*Table1[[#This Row],[B365H]],0),0)</f>
        <v>0</v>
      </c>
      <c r="N22">
        <f>IF(Table1[[#This Row],[Bet]]="Home-",IF(Table1[[#This Row],[FTR]]="H",100*Table1[[#This Row],[B365H]],0),0)</f>
        <v>0</v>
      </c>
      <c r="O22">
        <f>1/Table1[[#This Row],[B365D]]-Table1[[#This Row],[Margin1X2]]</f>
        <v>0.28625933245498469</v>
      </c>
      <c r="P22">
        <f>IF(Table1[[#This Row],[Bet]]="Draw",IF(Table1[[#This Row],[FTR]]="D",100*Table1[[#This Row],[B365D]],0),0)</f>
        <v>0</v>
      </c>
      <c r="Q22">
        <f>IF(Table1[[#This Row],[Bet]]="Draw-",IF(Table1[[#This Row],[FTR]]="D",100*Table1[[#This Row],[B365D]],0),0)</f>
        <v>0</v>
      </c>
      <c r="R22">
        <f>1/Table1[[#This Row],[B365A]]-Table1[[#This Row],[Margin1X2]]</f>
        <v>0.41801163812033387</v>
      </c>
      <c r="S22">
        <f>IF(Table1[[#This Row],[Bet]]="Away",IF(Table1[[#This Row],[FTR]]="A",100*Table1[[#This Row],[B365A]],0),0)</f>
        <v>0</v>
      </c>
      <c r="T22">
        <f>IF(Table1[[#This Row],[Bet2]]="Away",IF(Table1[[#This Row],[FTR]]="A",100*Table1[[#This Row],[B365A]]),0)</f>
        <v>0</v>
      </c>
      <c r="X22">
        <v>3.2</v>
      </c>
      <c r="Y22">
        <v>3.3</v>
      </c>
      <c r="Z22">
        <v>2.2999999999999998</v>
      </c>
      <c r="AA22" s="3">
        <f>(1/Table1[[#This Row],[B365H]]+1/Table1[[#This Row],[B365D]]+1/Table1[[#This Row],[B365A]]-1)/3</f>
        <v>1.6770970575318362E-2</v>
      </c>
      <c r="AB22">
        <v>1.93</v>
      </c>
      <c r="AC22">
        <v>1.93</v>
      </c>
      <c r="AD22">
        <f>(1/Table1[[#This Row],[B365&gt;2.5]]+1/Table1[[#This Row],[B365&lt;2.5]]-1)/2</f>
        <v>1.81347150259068E-2</v>
      </c>
    </row>
    <row r="23" spans="1:30" hidden="1" x14ac:dyDescent="0.45">
      <c r="A23" t="s">
        <v>106</v>
      </c>
      <c r="B23" t="s">
        <v>4</v>
      </c>
      <c r="C23" s="1">
        <v>44632</v>
      </c>
      <c r="D23" t="s">
        <v>116</v>
      </c>
      <c r="E23" t="s">
        <v>122</v>
      </c>
      <c r="F23">
        <v>0</v>
      </c>
      <c r="G23">
        <v>1</v>
      </c>
      <c r="H23" t="s">
        <v>20</v>
      </c>
      <c r="I23" t="s">
        <v>132</v>
      </c>
      <c r="L23">
        <f>1/Table1[[#This Row],[B365H]]-Table1[[#This Row],[Margin1X2]]</f>
        <v>0.32972393460198335</v>
      </c>
      <c r="M23">
        <f>IF(Table1[[#This Row],[Bet]]="Home",IF(Table1[[#This Row],[FTR]]="H",100*Table1[[#This Row],[B365H]],0),0)</f>
        <v>0</v>
      </c>
      <c r="N23">
        <f>IF(Table1[[#This Row],[Bet]]="Home-",IF(Table1[[#This Row],[FTR]]="H",100*Table1[[#This Row],[B365H]],0),0)</f>
        <v>0</v>
      </c>
      <c r="O23">
        <f>1/Table1[[#This Row],[B365D]]-Table1[[#This Row],[Margin1X2]]</f>
        <v>0.28898418654516217</v>
      </c>
      <c r="P23">
        <f>IF(Table1[[#This Row],[Bet]]="Draw",IF(Table1[[#This Row],[FTR]]="D",100*Table1[[#This Row],[B365D]],0),0)</f>
        <v>0</v>
      </c>
      <c r="Q23">
        <f>IF(Table1[[#This Row],[Bet]]="Draw-",IF(Table1[[#This Row],[FTR]]="D",100*Table1[[#This Row],[B365D]],0),0)</f>
        <v>0</v>
      </c>
      <c r="R23">
        <f>1/Table1[[#This Row],[B365A]]-Table1[[#This Row],[Margin1X2]]</f>
        <v>0.38129187885285448</v>
      </c>
      <c r="S23">
        <f>IF(Table1[[#This Row],[Bet]]="Away",IF(Table1[[#This Row],[FTR]]="A",100*Table1[[#This Row],[B365A]],0),0)</f>
        <v>0</v>
      </c>
      <c r="T23">
        <f>IF(Table1[[#This Row],[Bet2]]="Away",IF(Table1[[#This Row],[FTR]]="A",100*Table1[[#This Row],[B365A]]),0)</f>
        <v>0</v>
      </c>
      <c r="X23">
        <v>2.87</v>
      </c>
      <c r="Y23">
        <v>3.25</v>
      </c>
      <c r="Z23">
        <v>2.5</v>
      </c>
      <c r="AA23" s="3">
        <f>(1/Table1[[#This Row],[B365H]]+1/Table1[[#This Row],[B365D]]+1/Table1[[#This Row],[B365A]]-1)/3</f>
        <v>1.8708121147145523E-2</v>
      </c>
      <c r="AB23">
        <v>2.0699999999999998</v>
      </c>
      <c r="AC23">
        <v>1.72</v>
      </c>
      <c r="AD23">
        <f>(1/Table1[[#This Row],[B365&gt;2.5]]+1/Table1[[#This Row],[B365&lt;2.5]]-1)/2</f>
        <v>3.2243568138411449E-2</v>
      </c>
    </row>
    <row r="24" spans="1:30" hidden="1" x14ac:dyDescent="0.45">
      <c r="A24" t="s">
        <v>106</v>
      </c>
      <c r="B24" t="s">
        <v>4</v>
      </c>
      <c r="C24" s="1">
        <v>44639</v>
      </c>
      <c r="D24" t="s">
        <v>127</v>
      </c>
      <c r="E24" t="s">
        <v>130</v>
      </c>
      <c r="F24">
        <v>0</v>
      </c>
      <c r="G24">
        <v>3</v>
      </c>
      <c r="H24" t="s">
        <v>20</v>
      </c>
      <c r="I24" t="s">
        <v>132</v>
      </c>
      <c r="L24">
        <f>1/Table1[[#This Row],[B365H]]-Table1[[#This Row],[Margin1X2]]</f>
        <v>0.60172169554320576</v>
      </c>
      <c r="M24">
        <f>IF(Table1[[#This Row],[Bet]]="Home",IF(Table1[[#This Row],[FTR]]="H",100*Table1[[#This Row],[B365H]],0),0)</f>
        <v>0</v>
      </c>
      <c r="N24">
        <f>IF(Table1[[#This Row],[Bet]]="Home-",IF(Table1[[#This Row],[FTR]]="H",100*Table1[[#This Row],[B365H]],0),0)</f>
        <v>0</v>
      </c>
      <c r="O24">
        <f>1/Table1[[#This Row],[B365D]]-Table1[[#This Row],[Margin1X2]]</f>
        <v>0.24376157785768765</v>
      </c>
      <c r="P24">
        <f>IF(Table1[[#This Row],[Bet]]="Draw",IF(Table1[[#This Row],[FTR]]="D",100*Table1[[#This Row],[B365D]],0),0)</f>
        <v>0</v>
      </c>
      <c r="Q24">
        <f>IF(Table1[[#This Row],[Bet]]="Draw-",IF(Table1[[#This Row],[FTR]]="D",100*Table1[[#This Row],[B365D]],0),0)</f>
        <v>0</v>
      </c>
      <c r="R24">
        <f>1/Table1[[#This Row],[B365A]]-Table1[[#This Row],[Margin1X2]]</f>
        <v>0.15451672659910642</v>
      </c>
      <c r="S24">
        <f>IF(Table1[[#This Row],[Bet]]="Away",IF(Table1[[#This Row],[FTR]]="A",100*Table1[[#This Row],[B365A]],0),0)</f>
        <v>0</v>
      </c>
      <c r="T24">
        <f>IF(Table1[[#This Row],[Bet2]]="Away",IF(Table1[[#This Row],[FTR]]="A",100*Table1[[#This Row],[B365A]]),0)</f>
        <v>0</v>
      </c>
      <c r="X24">
        <v>1.61</v>
      </c>
      <c r="Y24">
        <v>3.8</v>
      </c>
      <c r="Z24">
        <v>5.75</v>
      </c>
      <c r="AA24" s="3">
        <f>(1/Table1[[#This Row],[B365H]]+1/Table1[[#This Row],[B365D]]+1/Table1[[#This Row],[B365A]]-1)/3</f>
        <v>1.939631687915444E-2</v>
      </c>
      <c r="AB24">
        <v>2.0499999999999998</v>
      </c>
      <c r="AC24">
        <v>1.75</v>
      </c>
      <c r="AD24">
        <f>(1/Table1[[#This Row],[B365&gt;2.5]]+1/Table1[[#This Row],[B365&lt;2.5]]-1)/2</f>
        <v>2.9616724738675937E-2</v>
      </c>
    </row>
    <row r="25" spans="1:30" hidden="1" x14ac:dyDescent="0.45">
      <c r="A25" t="s">
        <v>106</v>
      </c>
      <c r="B25" t="s">
        <v>4</v>
      </c>
      <c r="C25" s="1">
        <v>44656</v>
      </c>
      <c r="D25" t="s">
        <v>134</v>
      </c>
      <c r="E25" t="s">
        <v>137</v>
      </c>
      <c r="F25">
        <v>3</v>
      </c>
      <c r="G25">
        <v>0</v>
      </c>
      <c r="H25" t="s">
        <v>13</v>
      </c>
      <c r="I25" t="s">
        <v>132</v>
      </c>
      <c r="L25">
        <f>1/Table1[[#This Row],[B365H]]-Table1[[#This Row],[Margin1X2]]</f>
        <v>0.61907289455060155</v>
      </c>
      <c r="M25">
        <f>IF(Table1[[#This Row],[Bet]]="Home",IF(Table1[[#This Row],[FTR]]="H",100*Table1[[#This Row],[B365H]],0),0)</f>
        <v>0</v>
      </c>
      <c r="N25">
        <f>IF(Table1[[#This Row],[Bet]]="Home-",IF(Table1[[#This Row],[FTR]]="H",100*Table1[[#This Row],[B365H]],0),0)</f>
        <v>0</v>
      </c>
      <c r="O25">
        <f>1/Table1[[#This Row],[B365D]]-Table1[[#This Row],[Margin1X2]]</f>
        <v>0.23213021939136591</v>
      </c>
      <c r="P25">
        <f>IF(Table1[[#This Row],[Bet]]="Draw",IF(Table1[[#This Row],[FTR]]="D",100*Table1[[#This Row],[B365D]],0),0)</f>
        <v>0</v>
      </c>
      <c r="Q25">
        <f>IF(Table1[[#This Row],[Bet]]="Draw-",IF(Table1[[#This Row],[FTR]]="D",100*Table1[[#This Row],[B365D]],0),0)</f>
        <v>0</v>
      </c>
      <c r="R25">
        <f>1/Table1[[#This Row],[B365A]]-Table1[[#This Row],[Margin1X2]]</f>
        <v>0.14879688605803257</v>
      </c>
      <c r="S25">
        <f>IF(Table1[[#This Row],[Bet]]="Away",IF(Table1[[#This Row],[FTR]]="A",100*Table1[[#This Row],[B365A]],0),0)</f>
        <v>0</v>
      </c>
      <c r="T25">
        <f>IF(Table1[[#This Row],[Bet2]]="Away",IF(Table1[[#This Row],[FTR]]="A",100*Table1[[#This Row],[B365A]]),0)</f>
        <v>0</v>
      </c>
      <c r="X25">
        <v>1.57</v>
      </c>
      <c r="Y25">
        <v>4</v>
      </c>
      <c r="Z25">
        <v>6</v>
      </c>
      <c r="AA25" s="3">
        <f>(1/Table1[[#This Row],[B365H]]+1/Table1[[#This Row],[B365D]]+1/Table1[[#This Row],[B365A]]-1)/3</f>
        <v>1.7869780608634089E-2</v>
      </c>
      <c r="AB25">
        <v>1.9</v>
      </c>
      <c r="AC25">
        <v>1.95</v>
      </c>
      <c r="AD25">
        <f>(1/Table1[[#This Row],[B365&gt;2.5]]+1/Table1[[#This Row],[B365&lt;2.5]]-1)/2</f>
        <v>1.9568151147098534E-2</v>
      </c>
    </row>
    <row r="26" spans="1:30" hidden="1" x14ac:dyDescent="0.45">
      <c r="A26" t="s">
        <v>106</v>
      </c>
      <c r="B26" t="s">
        <v>4</v>
      </c>
      <c r="C26" s="1">
        <v>44670</v>
      </c>
      <c r="D26" t="s">
        <v>111</v>
      </c>
      <c r="E26" t="s">
        <v>108</v>
      </c>
      <c r="F26">
        <v>1</v>
      </c>
      <c r="G26">
        <v>0</v>
      </c>
      <c r="H26" t="s">
        <v>13</v>
      </c>
      <c r="I26" t="s">
        <v>132</v>
      </c>
      <c r="L26">
        <f>1/Table1[[#This Row],[B365H]]-Table1[[#This Row],[Margin1X2]]</f>
        <v>0.41762230839039688</v>
      </c>
      <c r="M26">
        <f>IF(Table1[[#This Row],[Bet]]="Home",IF(Table1[[#This Row],[FTR]]="H",100*Table1[[#This Row],[B365H]],0),0)</f>
        <v>0</v>
      </c>
      <c r="N26">
        <f>IF(Table1[[#This Row],[Bet]]="Home-",IF(Table1[[#This Row],[FTR]]="H",100*Table1[[#This Row],[B365H]],0),0)</f>
        <v>0</v>
      </c>
      <c r="O26">
        <f>1/Table1[[#This Row],[B365D]]-Table1[[#This Row],[Margin1X2]]</f>
        <v>0.2769573467535682</v>
      </c>
      <c r="P26">
        <f>IF(Table1[[#This Row],[Bet]]="Draw",IF(Table1[[#This Row],[FTR]]="D",100*Table1[[#This Row],[B365D]],0),0)</f>
        <v>0</v>
      </c>
      <c r="Q26">
        <f>IF(Table1[[#This Row],[Bet]]="Draw-",IF(Table1[[#This Row],[FTR]]="D",100*Table1[[#This Row],[B365D]],0),0)</f>
        <v>0</v>
      </c>
      <c r="R26">
        <f>1/Table1[[#This Row],[B365A]]-Table1[[#This Row],[Margin1X2]]</f>
        <v>0.30542034485603498</v>
      </c>
      <c r="S26">
        <f>IF(Table1[[#This Row],[Bet]]="Away",IF(Table1[[#This Row],[FTR]]="A",100*Table1[[#This Row],[B365A]],0),0)</f>
        <v>0</v>
      </c>
      <c r="T26">
        <f>IF(Table1[[#This Row],[Bet2]]="Away",IF(Table1[[#This Row],[FTR]]="A",100*Table1[[#This Row],[B365A]]),0)</f>
        <v>0</v>
      </c>
      <c r="X26">
        <v>2.2999999999999998</v>
      </c>
      <c r="Y26">
        <v>3.4</v>
      </c>
      <c r="Z26">
        <v>3.1</v>
      </c>
      <c r="AA26" s="3">
        <f>(1/Table1[[#This Row],[B365H]]+1/Table1[[#This Row],[B365D]]+1/Table1[[#This Row],[B365A]]-1)/3</f>
        <v>1.7160300305255321E-2</v>
      </c>
      <c r="AB26">
        <v>1.93</v>
      </c>
      <c r="AC26">
        <v>1.93</v>
      </c>
      <c r="AD26">
        <f>(1/Table1[[#This Row],[B365&gt;2.5]]+1/Table1[[#This Row],[B365&lt;2.5]]-1)/2</f>
        <v>1.81347150259068E-2</v>
      </c>
    </row>
    <row r="27" spans="1:30" hidden="1" x14ac:dyDescent="0.45">
      <c r="A27" t="s">
        <v>106</v>
      </c>
      <c r="B27" t="s">
        <v>4</v>
      </c>
      <c r="C27" s="1">
        <v>44674</v>
      </c>
      <c r="D27" t="s">
        <v>119</v>
      </c>
      <c r="E27" t="s">
        <v>117</v>
      </c>
      <c r="F27">
        <v>1</v>
      </c>
      <c r="G27">
        <v>1</v>
      </c>
      <c r="H27" t="s">
        <v>42</v>
      </c>
      <c r="I27" t="s">
        <v>132</v>
      </c>
      <c r="L27">
        <f>1/Table1[[#This Row],[B365H]]-Table1[[#This Row],[Margin1X2]]</f>
        <v>0.39941756272401435</v>
      </c>
      <c r="M27">
        <f>IF(Table1[[#This Row],[Bet]]="Home",IF(Table1[[#This Row],[FTR]]="H",100*Table1[[#This Row],[B365H]],0),0)</f>
        <v>0</v>
      </c>
      <c r="N27">
        <f>IF(Table1[[#This Row],[Bet]]="Home-",IF(Table1[[#This Row],[FTR]]="H",100*Table1[[#This Row],[B365H]],0),0)</f>
        <v>0</v>
      </c>
      <c r="O27">
        <f>1/Table1[[#This Row],[B365D]]-Table1[[#This Row],[Margin1X2]]</f>
        <v>0.30533154121863798</v>
      </c>
      <c r="P27">
        <f>IF(Table1[[#This Row],[Bet]]="Draw",IF(Table1[[#This Row],[FTR]]="D",100*Table1[[#This Row],[B365D]],0),0)</f>
        <v>0</v>
      </c>
      <c r="Q27">
        <f>IF(Table1[[#This Row],[Bet]]="Draw-",IF(Table1[[#This Row],[FTR]]="D",100*Table1[[#This Row],[B365D]],0),0)</f>
        <v>0</v>
      </c>
      <c r="R27">
        <f>1/Table1[[#This Row],[B365A]]-Table1[[#This Row],[Margin1X2]]</f>
        <v>0.29525089605734767</v>
      </c>
      <c r="S27">
        <f>IF(Table1[[#This Row],[Bet]]="Away",IF(Table1[[#This Row],[FTR]]="A",100*Table1[[#This Row],[B365A]],0),0)</f>
        <v>0</v>
      </c>
      <c r="T27">
        <f>IF(Table1[[#This Row],[Bet2]]="Away",IF(Table1[[#This Row],[FTR]]="A",100*Table1[[#This Row],[B365A]]),0)</f>
        <v>0</v>
      </c>
      <c r="X27">
        <v>2.4</v>
      </c>
      <c r="Y27">
        <v>3.1</v>
      </c>
      <c r="Z27">
        <v>3.2</v>
      </c>
      <c r="AA27" s="3">
        <f>(1/Table1[[#This Row],[B365H]]+1/Table1[[#This Row],[B365D]]+1/Table1[[#This Row],[B365A]]-1)/3</f>
        <v>1.7249103942652333E-2</v>
      </c>
      <c r="AB27">
        <v>2.2999999999999998</v>
      </c>
      <c r="AC27">
        <v>1.6</v>
      </c>
      <c r="AD27">
        <f>(1/Table1[[#This Row],[B365&gt;2.5]]+1/Table1[[#This Row],[B365&lt;2.5]]-1)/2</f>
        <v>2.9891304347826164E-2</v>
      </c>
    </row>
    <row r="28" spans="1:30" hidden="1" x14ac:dyDescent="0.45">
      <c r="A28" t="s">
        <v>172</v>
      </c>
      <c r="B28" t="s">
        <v>4</v>
      </c>
      <c r="C28" s="1">
        <v>44422</v>
      </c>
      <c r="D28" t="s">
        <v>183</v>
      </c>
      <c r="E28" t="s">
        <v>188</v>
      </c>
      <c r="F28">
        <v>2</v>
      </c>
      <c r="G28">
        <v>1</v>
      </c>
      <c r="H28" t="s">
        <v>13</v>
      </c>
      <c r="I28" t="s">
        <v>132</v>
      </c>
      <c r="L28">
        <f>1/Table1[[#This Row],[B365H]]-Table1[[#This Row],[Margin1X2]]</f>
        <v>0.49483849483849485</v>
      </c>
      <c r="M28">
        <f>IF(Table1[[#This Row],[Bet]]="Home",IF(Table1[[#This Row],[FTR]]="H",100*Table1[[#This Row],[B365H]],0),0)</f>
        <v>0</v>
      </c>
      <c r="N28">
        <f>IF(Table1[[#This Row],[Bet]]="Home-",IF(Table1[[#This Row],[FTR]]="H",100*Table1[[#This Row],[B365H]],0),0)</f>
        <v>0</v>
      </c>
      <c r="O28">
        <f>1/Table1[[#This Row],[B365D]]-Table1[[#This Row],[Margin1X2]]</f>
        <v>0.285048285048285</v>
      </c>
      <c r="P28">
        <f>IF(Table1[[#This Row],[Bet]]="Draw",IF(Table1[[#This Row],[FTR]]="D",100*Table1[[#This Row],[B365D]],0),0)</f>
        <v>0</v>
      </c>
      <c r="Q28">
        <f>IF(Table1[[#This Row],[Bet]]="Draw-",IF(Table1[[#This Row],[FTR]]="D",100*Table1[[#This Row],[B365D]],0),0)</f>
        <v>0</v>
      </c>
      <c r="R28">
        <f>1/Table1[[#This Row],[B365A]]-Table1[[#This Row],[Margin1X2]]</f>
        <v>0.22011322011322004</v>
      </c>
      <c r="S28">
        <f>IF(Table1[[#This Row],[Bet]]="Away",IF(Table1[[#This Row],[FTR]]="A",100*Table1[[#This Row],[B365A]],0),0)</f>
        <v>0</v>
      </c>
      <c r="T28">
        <f>IF(Table1[[#This Row],[Bet2]]="Away",IF(Table1[[#This Row],[FTR]]="A",100*Table1[[#This Row],[B365A]]),0)</f>
        <v>0</v>
      </c>
      <c r="X28">
        <v>1.95</v>
      </c>
      <c r="Y28">
        <v>3.3</v>
      </c>
      <c r="Z28">
        <v>4.2</v>
      </c>
      <c r="AA28" s="3">
        <f>(1/Table1[[#This Row],[B365H]]+1/Table1[[#This Row],[B365D]]+1/Table1[[#This Row],[B365A]]-1)/3</f>
        <v>1.7982017982018039E-2</v>
      </c>
      <c r="AB28">
        <v>2.15</v>
      </c>
      <c r="AC28">
        <v>1.66</v>
      </c>
      <c r="AD28">
        <f>(1/Table1[[#This Row],[B365&gt;2.5]]+1/Table1[[#This Row],[B365&lt;2.5]]-1)/2</f>
        <v>3.3762958811992205E-2</v>
      </c>
    </row>
    <row r="29" spans="1:30" hidden="1" x14ac:dyDescent="0.45">
      <c r="A29" t="s">
        <v>172</v>
      </c>
      <c r="B29" t="s">
        <v>4</v>
      </c>
      <c r="C29" s="1">
        <v>44464</v>
      </c>
      <c r="D29" t="s">
        <v>189</v>
      </c>
      <c r="E29" t="s">
        <v>185</v>
      </c>
      <c r="F29">
        <v>2</v>
      </c>
      <c r="G29">
        <v>2</v>
      </c>
      <c r="H29" t="s">
        <v>42</v>
      </c>
      <c r="I29" t="s">
        <v>132</v>
      </c>
      <c r="L29">
        <f>1/Table1[[#This Row],[B365H]]-Table1[[#This Row],[Margin1X2]]</f>
        <v>0.44665159345391908</v>
      </c>
      <c r="M29">
        <f>IF(Table1[[#This Row],[Bet]]="Home",IF(Table1[[#This Row],[FTR]]="H",100*Table1[[#This Row],[B365H]],0),0)</f>
        <v>0</v>
      </c>
      <c r="N29">
        <f>IF(Table1[[#This Row],[Bet]]="Home-",IF(Table1[[#This Row],[FTR]]="H",100*Table1[[#This Row],[B365H]],0),0)</f>
        <v>0</v>
      </c>
      <c r="O29">
        <f>1/Table1[[#This Row],[B365D]]-Table1[[#This Row],[Margin1X2]]</f>
        <v>0.29403531438415165</v>
      </c>
      <c r="P29">
        <f>IF(Table1[[#This Row],[Bet]]="Draw",IF(Table1[[#This Row],[FTR]]="D",100*Table1[[#This Row],[B365D]],0),0)</f>
        <v>0</v>
      </c>
      <c r="Q29">
        <f>IF(Table1[[#This Row],[Bet]]="Draw-",IF(Table1[[#This Row],[FTR]]="D",100*Table1[[#This Row],[B365D]],0),0)</f>
        <v>0</v>
      </c>
      <c r="R29">
        <f>1/Table1[[#This Row],[B365A]]-Table1[[#This Row],[Margin1X2]]</f>
        <v>0.25931309216192944</v>
      </c>
      <c r="S29">
        <f>IF(Table1[[#This Row],[Bet]]="Away",IF(Table1[[#This Row],[FTR]]="A",100*Table1[[#This Row],[B365A]],0),0)</f>
        <v>0</v>
      </c>
      <c r="T29">
        <f>IF(Table1[[#This Row],[Bet2]]="Away",IF(Table1[[#This Row],[FTR]]="A",100*Table1[[#This Row],[B365A]]),0)</f>
        <v>0</v>
      </c>
      <c r="X29">
        <v>2.15</v>
      </c>
      <c r="Y29">
        <v>3.2</v>
      </c>
      <c r="Z29">
        <v>3.6</v>
      </c>
      <c r="AA29" s="3">
        <f>(1/Table1[[#This Row],[B365H]]+1/Table1[[#This Row],[B365D]]+1/Table1[[#This Row],[B365A]]-1)/3</f>
        <v>1.8464685615848353E-2</v>
      </c>
      <c r="AB29">
        <v>2.2000000000000002</v>
      </c>
      <c r="AC29">
        <v>1.65</v>
      </c>
      <c r="AD29">
        <f>(1/Table1[[#This Row],[B365&gt;2.5]]+1/Table1[[#This Row],[B365&lt;2.5]]-1)/2</f>
        <v>3.0303030303030276E-2</v>
      </c>
    </row>
    <row r="30" spans="1:30" hidden="1" x14ac:dyDescent="0.45">
      <c r="A30" t="s">
        <v>172</v>
      </c>
      <c r="B30" t="s">
        <v>4</v>
      </c>
      <c r="C30" s="1">
        <v>44499</v>
      </c>
      <c r="D30" t="s">
        <v>187</v>
      </c>
      <c r="E30" t="s">
        <v>192</v>
      </c>
      <c r="F30">
        <v>1</v>
      </c>
      <c r="G30">
        <v>3</v>
      </c>
      <c r="H30" t="s">
        <v>20</v>
      </c>
      <c r="I30" t="s">
        <v>132</v>
      </c>
      <c r="L30">
        <f>1/Table1[[#This Row],[B365H]]-Table1[[#This Row],[Margin1X2]]</f>
        <v>0.29096989966555181</v>
      </c>
      <c r="M30">
        <f>IF(Table1[[#This Row],[Bet]]="Home",IF(Table1[[#This Row],[FTR]]="H",100*Table1[[#This Row],[B365H]],0),0)</f>
        <v>0</v>
      </c>
      <c r="N30">
        <f>IF(Table1[[#This Row],[Bet]]="Home-",IF(Table1[[#This Row],[FTR]]="H",100*Table1[[#This Row],[B365H]],0),0)</f>
        <v>0</v>
      </c>
      <c r="O30">
        <f>1/Table1[[#This Row],[B365D]]-Table1[[#This Row],[Margin1X2]]</f>
        <v>0.29096989966555181</v>
      </c>
      <c r="P30">
        <f>IF(Table1[[#This Row],[Bet]]="Draw",IF(Table1[[#This Row],[FTR]]="D",100*Table1[[#This Row],[B365D]],0),0)</f>
        <v>0</v>
      </c>
      <c r="Q30">
        <f>IF(Table1[[#This Row],[Bet]]="Draw-",IF(Table1[[#This Row],[FTR]]="D",100*Table1[[#This Row],[B365D]],0),0)</f>
        <v>0</v>
      </c>
      <c r="R30">
        <f>1/Table1[[#This Row],[B365A]]-Table1[[#This Row],[Margin1X2]]</f>
        <v>0.41806020066889632</v>
      </c>
      <c r="S30">
        <f>IF(Table1[[#This Row],[Bet]]="Away",IF(Table1[[#This Row],[FTR]]="A",100*Table1[[#This Row],[B365A]],0),0)</f>
        <v>0</v>
      </c>
      <c r="T30">
        <f>IF(Table1[[#This Row],[Bet2]]="Away",IF(Table1[[#This Row],[FTR]]="A",100*Table1[[#This Row],[B365A]]),0)</f>
        <v>0</v>
      </c>
      <c r="X30">
        <v>3.25</v>
      </c>
      <c r="Y30">
        <v>3.25</v>
      </c>
      <c r="Z30">
        <v>2.2999999999999998</v>
      </c>
      <c r="AA30" s="3">
        <f>(1/Table1[[#This Row],[B365H]]+1/Table1[[#This Row],[B365D]]+1/Table1[[#This Row],[B365A]]-1)/3</f>
        <v>1.6722408026755915E-2</v>
      </c>
      <c r="AB30">
        <v>2.1</v>
      </c>
      <c r="AC30">
        <v>1.7</v>
      </c>
      <c r="AD30">
        <f>(1/Table1[[#This Row],[B365&gt;2.5]]+1/Table1[[#This Row],[B365&lt;2.5]]-1)/2</f>
        <v>3.2212885154061621E-2</v>
      </c>
    </row>
    <row r="31" spans="1:30" hidden="1" x14ac:dyDescent="0.45">
      <c r="A31" t="s">
        <v>172</v>
      </c>
      <c r="B31" t="s">
        <v>4</v>
      </c>
      <c r="C31" s="1">
        <v>44513</v>
      </c>
      <c r="D31" t="s">
        <v>180</v>
      </c>
      <c r="E31" t="s">
        <v>190</v>
      </c>
      <c r="F31">
        <v>2</v>
      </c>
      <c r="G31">
        <v>2</v>
      </c>
      <c r="H31" t="s">
        <v>42</v>
      </c>
      <c r="I31" t="s">
        <v>132</v>
      </c>
      <c r="L31">
        <f>1/Table1[[#This Row],[B365H]]-Table1[[#This Row],[Margin1X2]]</f>
        <v>0.39176696319553461</v>
      </c>
      <c r="M31">
        <f>IF(Table1[[#This Row],[Bet]]="Home",IF(Table1[[#This Row],[FTR]]="H",100*Table1[[#This Row],[B365H]],0),0)</f>
        <v>0</v>
      </c>
      <c r="N31">
        <f>IF(Table1[[#This Row],[Bet]]="Home-",IF(Table1[[#This Row],[FTR]]="H",100*Table1[[#This Row],[B365H]],0),0)</f>
        <v>0</v>
      </c>
      <c r="O31">
        <f>1/Table1[[#This Row],[B365D]]-Table1[[#This Row],[Margin1X2]]</f>
        <v>0.29129600558171992</v>
      </c>
      <c r="P31">
        <f>IF(Table1[[#This Row],[Bet]]="Draw",IF(Table1[[#This Row],[FTR]]="D",100*Table1[[#This Row],[B365D]],0),0)</f>
        <v>0</v>
      </c>
      <c r="Q31">
        <f>IF(Table1[[#This Row],[Bet]]="Draw-",IF(Table1[[#This Row],[FTR]]="D",100*Table1[[#This Row],[B365D]],0),0)</f>
        <v>0</v>
      </c>
      <c r="R31">
        <f>1/Table1[[#This Row],[B365A]]-Table1[[#This Row],[Margin1X2]]</f>
        <v>0.31693703122274552</v>
      </c>
      <c r="S31">
        <f>IF(Table1[[#This Row],[Bet]]="Away",IF(Table1[[#This Row],[FTR]]="A",100*Table1[[#This Row],[B365A]],0),0)</f>
        <v>0</v>
      </c>
      <c r="T31">
        <f>IF(Table1[[#This Row],[Bet2]]="Away",IF(Table1[[#This Row],[FTR]]="A",100*Table1[[#This Row],[B365A]]),0)</f>
        <v>0</v>
      </c>
      <c r="X31">
        <v>2.4500000000000002</v>
      </c>
      <c r="Y31">
        <v>3.25</v>
      </c>
      <c r="Z31">
        <v>3</v>
      </c>
      <c r="AA31" s="3">
        <f>(1/Table1[[#This Row],[B365H]]+1/Table1[[#This Row],[B365D]]+1/Table1[[#This Row],[B365A]]-1)/3</f>
        <v>1.6396302110587808E-2</v>
      </c>
      <c r="AB31">
        <v>2.0699999999999998</v>
      </c>
      <c r="AC31">
        <v>1.72</v>
      </c>
      <c r="AD31">
        <f>(1/Table1[[#This Row],[B365&gt;2.5]]+1/Table1[[#This Row],[B365&lt;2.5]]-1)/2</f>
        <v>3.2243568138411449E-2</v>
      </c>
    </row>
    <row r="32" spans="1:30" hidden="1" x14ac:dyDescent="0.45">
      <c r="A32" t="s">
        <v>172</v>
      </c>
      <c r="B32" t="s">
        <v>4</v>
      </c>
      <c r="C32" s="1">
        <v>44541</v>
      </c>
      <c r="D32" t="s">
        <v>183</v>
      </c>
      <c r="E32" t="s">
        <v>189</v>
      </c>
      <c r="F32">
        <v>2</v>
      </c>
      <c r="G32">
        <v>1</v>
      </c>
      <c r="H32" t="s">
        <v>13</v>
      </c>
      <c r="I32" t="s">
        <v>132</v>
      </c>
      <c r="L32">
        <f>1/Table1[[#This Row],[B365H]]-Table1[[#This Row],[Margin1X2]]</f>
        <v>0.39812936668920446</v>
      </c>
      <c r="M32">
        <f>IF(Table1[[#This Row],[Bet]]="Home",IF(Table1[[#This Row],[FTR]]="H",100*Table1[[#This Row],[B365H]],0),0)</f>
        <v>0</v>
      </c>
      <c r="N32">
        <f>IF(Table1[[#This Row],[Bet]]="Home-",IF(Table1[[#This Row],[FTR]]="H",100*Table1[[#This Row],[B365H]],0),0)</f>
        <v>0</v>
      </c>
      <c r="O32">
        <f>1/Table1[[#This Row],[B365D]]-Table1[[#This Row],[Margin1X2]]</f>
        <v>0.27558034708136131</v>
      </c>
      <c r="P32">
        <f>IF(Table1[[#This Row],[Bet]]="Draw",IF(Table1[[#This Row],[FTR]]="D",100*Table1[[#This Row],[B365D]],0),0)</f>
        <v>0</v>
      </c>
      <c r="Q32">
        <f>IF(Table1[[#This Row],[Bet]]="Draw-",IF(Table1[[#This Row],[FTR]]="D",100*Table1[[#This Row],[B365D]],0),0)</f>
        <v>0</v>
      </c>
      <c r="R32">
        <f>1/Table1[[#This Row],[B365A]]-Table1[[#This Row],[Margin1X2]]</f>
        <v>0.32629028622943435</v>
      </c>
      <c r="S32">
        <f>IF(Table1[[#This Row],[Bet]]="Away",IF(Table1[[#This Row],[FTR]]="A",100*Table1[[#This Row],[B365A]],0),0)</f>
        <v>0</v>
      </c>
      <c r="T32">
        <f>IF(Table1[[#This Row],[Bet2]]="Away",IF(Table1[[#This Row],[FTR]]="A",100*Table1[[#This Row],[B365A]]),0)</f>
        <v>0</v>
      </c>
      <c r="X32">
        <v>2.4</v>
      </c>
      <c r="Y32">
        <v>3.4</v>
      </c>
      <c r="Z32">
        <v>2.9</v>
      </c>
      <c r="AA32" s="3">
        <f>(1/Table1[[#This Row],[B365H]]+1/Table1[[#This Row],[B365D]]+1/Table1[[#This Row],[B365A]]-1)/3</f>
        <v>1.8537299977462229E-2</v>
      </c>
      <c r="AB32">
        <v>2.15</v>
      </c>
      <c r="AC32">
        <v>1.66</v>
      </c>
      <c r="AD32">
        <f>(1/Table1[[#This Row],[B365&gt;2.5]]+1/Table1[[#This Row],[B365&lt;2.5]]-1)/2</f>
        <v>3.3762958811992205E-2</v>
      </c>
    </row>
    <row r="33" spans="1:30" hidden="1" x14ac:dyDescent="0.45">
      <c r="A33" t="s">
        <v>172</v>
      </c>
      <c r="B33" t="s">
        <v>4</v>
      </c>
      <c r="C33" s="1">
        <v>44586</v>
      </c>
      <c r="D33" t="s">
        <v>191</v>
      </c>
      <c r="E33" t="s">
        <v>184</v>
      </c>
      <c r="F33">
        <v>2</v>
      </c>
      <c r="G33">
        <v>3</v>
      </c>
      <c r="H33" t="s">
        <v>20</v>
      </c>
      <c r="I33" t="s">
        <v>132</v>
      </c>
      <c r="L33">
        <f>1/Table1[[#This Row],[B365H]]-Table1[[#This Row],[Margin1X2]]</f>
        <v>0.30500085338795013</v>
      </c>
      <c r="M33">
        <f>IF(Table1[[#This Row],[Bet]]="Home",IF(Table1[[#This Row],[FTR]]="H",100*Table1[[#This Row],[B365H]],0),0)</f>
        <v>0</v>
      </c>
      <c r="N33">
        <f>IF(Table1[[#This Row],[Bet]]="Home-",IF(Table1[[#This Row],[FTR]]="H",100*Table1[[#This Row],[B365H]],0),0)</f>
        <v>0</v>
      </c>
      <c r="O33">
        <f>1/Table1[[#This Row],[B365D]]-Table1[[#This Row],[Margin1X2]]</f>
        <v>0.26813449394094552</v>
      </c>
      <c r="P33">
        <f>IF(Table1[[#This Row],[Bet]]="Draw",IF(Table1[[#This Row],[FTR]]="D",100*Table1[[#This Row],[B365D]],0),0)</f>
        <v>0</v>
      </c>
      <c r="Q33">
        <f>IF(Table1[[#This Row],[Bet]]="Draw-",IF(Table1[[#This Row],[FTR]]="D",100*Table1[[#This Row],[B365D]],0),0)</f>
        <v>0</v>
      </c>
      <c r="R33">
        <f>1/Table1[[#This Row],[B365A]]-Table1[[#This Row],[Margin1X2]]</f>
        <v>0.42686465267110424</v>
      </c>
      <c r="S33">
        <f>IF(Table1[[#This Row],[Bet]]="Away",IF(Table1[[#This Row],[FTR]]="A",100*Table1[[#This Row],[B365A]],0),0)</f>
        <v>0</v>
      </c>
      <c r="T33">
        <f>IF(Table1[[#This Row],[Bet2]]="Away",IF(Table1[[#This Row],[FTR]]="A",100*Table1[[#This Row],[B365A]]),0)</f>
        <v>0</v>
      </c>
      <c r="X33">
        <v>3.1</v>
      </c>
      <c r="Y33">
        <v>3.5</v>
      </c>
      <c r="Z33">
        <v>2.25</v>
      </c>
      <c r="AA33" s="3">
        <f>(1/Table1[[#This Row],[B365H]]+1/Table1[[#This Row],[B365D]]+1/Table1[[#This Row],[B365A]]-1)/3</f>
        <v>1.7579791773340164E-2</v>
      </c>
      <c r="AB33">
        <v>2.0499999999999998</v>
      </c>
      <c r="AC33">
        <v>1.8</v>
      </c>
      <c r="AD33">
        <f>(1/Table1[[#This Row],[B365&gt;2.5]]+1/Table1[[#This Row],[B365&lt;2.5]]-1)/2</f>
        <v>2.1680216802168029E-2</v>
      </c>
    </row>
    <row r="34" spans="1:30" hidden="1" x14ac:dyDescent="0.45">
      <c r="A34" t="s">
        <v>172</v>
      </c>
      <c r="B34" t="s">
        <v>4</v>
      </c>
      <c r="C34" s="1">
        <v>44593</v>
      </c>
      <c r="D34" t="s">
        <v>195</v>
      </c>
      <c r="E34" t="s">
        <v>193</v>
      </c>
      <c r="F34">
        <v>1</v>
      </c>
      <c r="G34">
        <v>0</v>
      </c>
      <c r="H34" t="s">
        <v>13</v>
      </c>
      <c r="I34" t="s">
        <v>132</v>
      </c>
      <c r="L34">
        <f>1/Table1[[#This Row],[B365H]]-Table1[[#This Row],[Margin1X2]]</f>
        <v>0.45563695563695561</v>
      </c>
      <c r="M34">
        <f>IF(Table1[[#This Row],[Bet]]="Home",IF(Table1[[#This Row],[FTR]]="H",100*Table1[[#This Row],[B365H]],0),0)</f>
        <v>0</v>
      </c>
      <c r="N34">
        <f>IF(Table1[[#This Row],[Bet]]="Home-",IF(Table1[[#This Row],[FTR]]="H",100*Table1[[#This Row],[B365H]],0),0)</f>
        <v>0</v>
      </c>
      <c r="O34">
        <f>1/Table1[[#This Row],[B365D]]-Table1[[#This Row],[Margin1X2]]</f>
        <v>0.28713878713878715</v>
      </c>
      <c r="P34">
        <f>IF(Table1[[#This Row],[Bet]]="Draw",IF(Table1[[#This Row],[FTR]]="D",100*Table1[[#This Row],[B365D]],0),0)</f>
        <v>0</v>
      </c>
      <c r="Q34">
        <f>IF(Table1[[#This Row],[Bet]]="Draw-",IF(Table1[[#This Row],[FTR]]="D",100*Table1[[#This Row],[B365D]],0),0)</f>
        <v>0</v>
      </c>
      <c r="R34">
        <f>1/Table1[[#This Row],[B365A]]-Table1[[#This Row],[Margin1X2]]</f>
        <v>0.25722425722425724</v>
      </c>
      <c r="S34">
        <f>IF(Table1[[#This Row],[Bet]]="Away",IF(Table1[[#This Row],[FTR]]="A",100*Table1[[#This Row],[B365A]],0),0)</f>
        <v>0</v>
      </c>
      <c r="T34">
        <f>IF(Table1[[#This Row],[Bet2]]="Away",IF(Table1[[#This Row],[FTR]]="A",100*Table1[[#This Row],[B365A]]),0)</f>
        <v>0</v>
      </c>
      <c r="X34">
        <v>2.1</v>
      </c>
      <c r="Y34">
        <v>3.25</v>
      </c>
      <c r="Z34">
        <v>3.6</v>
      </c>
      <c r="AA34" s="3">
        <f>(1/Table1[[#This Row],[B365H]]+1/Table1[[#This Row],[B365D]]+1/Table1[[#This Row],[B365A]]-1)/3</f>
        <v>2.0553520553520555E-2</v>
      </c>
      <c r="AB34">
        <v>2.15</v>
      </c>
      <c r="AC34">
        <v>1.66</v>
      </c>
      <c r="AD34">
        <f>(1/Table1[[#This Row],[B365&gt;2.5]]+1/Table1[[#This Row],[B365&lt;2.5]]-1)/2</f>
        <v>3.3762958811992205E-2</v>
      </c>
    </row>
    <row r="35" spans="1:30" hidden="1" x14ac:dyDescent="0.45">
      <c r="A35" t="s">
        <v>172</v>
      </c>
      <c r="B35" t="s">
        <v>4</v>
      </c>
      <c r="C35" s="1">
        <v>44611</v>
      </c>
      <c r="D35" t="s">
        <v>187</v>
      </c>
      <c r="E35" t="s">
        <v>176</v>
      </c>
      <c r="F35">
        <v>2</v>
      </c>
      <c r="G35">
        <v>0</v>
      </c>
      <c r="H35" t="s">
        <v>13</v>
      </c>
      <c r="I35" t="s">
        <v>132</v>
      </c>
      <c r="L35">
        <f>1/Table1[[#This Row],[B365H]]-Table1[[#This Row],[Margin1X2]]</f>
        <v>0.29685302390998597</v>
      </c>
      <c r="M35">
        <f>IF(Table1[[#This Row],[Bet]]="Home",IF(Table1[[#This Row],[FTR]]="H",100*Table1[[#This Row],[B365H]],0),0)</f>
        <v>0</v>
      </c>
      <c r="N35">
        <f>IF(Table1[[#This Row],[Bet]]="Home-",IF(Table1[[#This Row],[FTR]]="H",100*Table1[[#This Row],[B365H]],0),0)</f>
        <v>0</v>
      </c>
      <c r="O35">
        <f>1/Table1[[#This Row],[B365D]]-Table1[[#This Row],[Margin1X2]]</f>
        <v>0.29685302390998597</v>
      </c>
      <c r="P35">
        <f>IF(Table1[[#This Row],[Bet]]="Draw",IF(Table1[[#This Row],[FTR]]="D",100*Table1[[#This Row],[B365D]],0),0)</f>
        <v>0</v>
      </c>
      <c r="Q35">
        <f>IF(Table1[[#This Row],[Bet]]="Draw-",IF(Table1[[#This Row],[FTR]]="D",100*Table1[[#This Row],[B365D]],0),0)</f>
        <v>0</v>
      </c>
      <c r="R35">
        <f>1/Table1[[#This Row],[B365A]]-Table1[[#This Row],[Margin1X2]]</f>
        <v>0.40629395218002812</v>
      </c>
      <c r="S35">
        <f>IF(Table1[[#This Row],[Bet]]="Away",IF(Table1[[#This Row],[FTR]]="A",100*Table1[[#This Row],[B365A]],0),0)</f>
        <v>0</v>
      </c>
      <c r="T35">
        <f>IF(Table1[[#This Row],[Bet2]]="Away",IF(Table1[[#This Row],[FTR]]="A",100*Table1[[#This Row],[B365A]]),0)</f>
        <v>0</v>
      </c>
      <c r="X35">
        <v>3.2</v>
      </c>
      <c r="Y35">
        <v>3.2</v>
      </c>
      <c r="Z35">
        <v>2.37</v>
      </c>
      <c r="AA35" s="3">
        <f>(1/Table1[[#This Row],[B365H]]+1/Table1[[#This Row],[B365D]]+1/Table1[[#This Row],[B365A]]-1)/3</f>
        <v>1.5646976090014048E-2</v>
      </c>
      <c r="AB35">
        <v>2.1</v>
      </c>
      <c r="AC35">
        <v>1.7</v>
      </c>
      <c r="AD35">
        <f>(1/Table1[[#This Row],[B365&gt;2.5]]+1/Table1[[#This Row],[B365&lt;2.5]]-1)/2</f>
        <v>3.2212885154061621E-2</v>
      </c>
    </row>
    <row r="36" spans="1:30" hidden="1" x14ac:dyDescent="0.45">
      <c r="A36" t="s">
        <v>172</v>
      </c>
      <c r="B36" t="s">
        <v>4</v>
      </c>
      <c r="C36" s="1">
        <v>44646</v>
      </c>
      <c r="D36" t="s">
        <v>189</v>
      </c>
      <c r="E36" t="s">
        <v>196</v>
      </c>
      <c r="F36">
        <v>2</v>
      </c>
      <c r="G36">
        <v>1</v>
      </c>
      <c r="H36" t="s">
        <v>13</v>
      </c>
      <c r="I36" t="s">
        <v>132</v>
      </c>
      <c r="L36">
        <f>1/Table1[[#This Row],[B365H]]-Table1[[#This Row],[Margin1X2]]</f>
        <v>0.44825415755648312</v>
      </c>
      <c r="M36">
        <f>IF(Table1[[#This Row],[Bet]]="Home",IF(Table1[[#This Row],[FTR]]="H",100*Table1[[#This Row],[B365H]],0),0)</f>
        <v>0</v>
      </c>
      <c r="N36">
        <f>IF(Table1[[#This Row],[Bet]]="Home-",IF(Table1[[#This Row],[FTR]]="H",100*Table1[[#This Row],[B365H]],0),0)</f>
        <v>0</v>
      </c>
      <c r="O36">
        <f>1/Table1[[#This Row],[B365D]]-Table1[[#This Row],[Margin1X2]]</f>
        <v>0.2908301861790234</v>
      </c>
      <c r="P36">
        <f>IF(Table1[[#This Row],[Bet]]="Draw",IF(Table1[[#This Row],[FTR]]="D",100*Table1[[#This Row],[B365D]],0),0)</f>
        <v>0</v>
      </c>
      <c r="Q36">
        <f>IF(Table1[[#This Row],[Bet]]="Draw-",IF(Table1[[#This Row],[FTR]]="D",100*Table1[[#This Row],[B365D]],0),0)</f>
        <v>0</v>
      </c>
      <c r="R36">
        <f>1/Table1[[#This Row],[B365A]]-Table1[[#This Row],[Margin1X2]]</f>
        <v>0.26091565626449348</v>
      </c>
      <c r="S36">
        <f>IF(Table1[[#This Row],[Bet]]="Away",IF(Table1[[#This Row],[FTR]]="A",100*Table1[[#This Row],[B365A]],0),0)</f>
        <v>0</v>
      </c>
      <c r="T36">
        <f>IF(Table1[[#This Row],[Bet2]]="Away",IF(Table1[[#This Row],[FTR]]="A",100*Table1[[#This Row],[B365A]]),0)</f>
        <v>0</v>
      </c>
      <c r="X36">
        <v>2.15</v>
      </c>
      <c r="Y36">
        <v>3.25</v>
      </c>
      <c r="Z36">
        <v>3.6</v>
      </c>
      <c r="AA36" s="3">
        <f>(1/Table1[[#This Row],[B365H]]+1/Table1[[#This Row],[B365D]]+1/Table1[[#This Row],[B365A]]-1)/3</f>
        <v>1.6862121513284329E-2</v>
      </c>
      <c r="AB36">
        <v>2.25</v>
      </c>
      <c r="AC36">
        <v>1.61</v>
      </c>
      <c r="AD36">
        <f>(1/Table1[[#This Row],[B365&gt;2.5]]+1/Table1[[#This Row],[B365&lt;2.5]]-1)/2</f>
        <v>3.2781228433402365E-2</v>
      </c>
    </row>
    <row r="37" spans="1:30" hidden="1" x14ac:dyDescent="0.45">
      <c r="A37" t="s">
        <v>172</v>
      </c>
      <c r="B37" t="s">
        <v>4</v>
      </c>
      <c r="C37" s="1">
        <v>44653</v>
      </c>
      <c r="D37" t="s">
        <v>183</v>
      </c>
      <c r="E37" t="s">
        <v>185</v>
      </c>
      <c r="F37">
        <v>1</v>
      </c>
      <c r="G37">
        <v>0</v>
      </c>
      <c r="H37" t="s">
        <v>13</v>
      </c>
      <c r="I37" t="s">
        <v>132</v>
      </c>
      <c r="L37">
        <f>1/Table1[[#This Row],[B365H]]-Table1[[#This Row],[Margin1X2]]</f>
        <v>0.44980815911048466</v>
      </c>
      <c r="M37">
        <f>IF(Table1[[#This Row],[Bet]]="Home",IF(Table1[[#This Row],[FTR]]="H",100*Table1[[#This Row],[B365H]],0),0)</f>
        <v>0</v>
      </c>
      <c r="N37">
        <f>IF(Table1[[#This Row],[Bet]]="Home-",IF(Table1[[#This Row],[FTR]]="H",100*Table1[[#This Row],[B365H]],0),0)</f>
        <v>0</v>
      </c>
      <c r="O37">
        <f>1/Table1[[#This Row],[B365D]]-Table1[[#This Row],[Margin1X2]]</f>
        <v>0.28772218307102027</v>
      </c>
      <c r="P37">
        <f>IF(Table1[[#This Row],[Bet]]="Draw",IF(Table1[[#This Row],[FTR]]="D",100*Table1[[#This Row],[B365D]],0),0)</f>
        <v>0</v>
      </c>
      <c r="Q37">
        <f>IF(Table1[[#This Row],[Bet]]="Draw-",IF(Table1[[#This Row],[FTR]]="D",100*Table1[[#This Row],[B365D]],0),0)</f>
        <v>0</v>
      </c>
      <c r="R37">
        <f>1/Table1[[#This Row],[B365A]]-Table1[[#This Row],[Margin1X2]]</f>
        <v>0.26246965781849502</v>
      </c>
      <c r="S37">
        <f>IF(Table1[[#This Row],[Bet]]="Away",IF(Table1[[#This Row],[FTR]]="A",100*Table1[[#This Row],[B365A]],0),0)</f>
        <v>0</v>
      </c>
      <c r="T37">
        <f>IF(Table1[[#This Row],[Bet2]]="Away",IF(Table1[[#This Row],[FTR]]="A",100*Table1[[#This Row],[B365A]]),0)</f>
        <v>0</v>
      </c>
      <c r="X37">
        <v>2.15</v>
      </c>
      <c r="Y37">
        <v>3.3</v>
      </c>
      <c r="Z37">
        <v>3.6</v>
      </c>
      <c r="AA37" s="3">
        <f>(1/Table1[[#This Row],[B365H]]+1/Table1[[#This Row],[B365D]]+1/Table1[[#This Row],[B365A]]-1)/3</f>
        <v>1.5308119959282754E-2</v>
      </c>
      <c r="AB37">
        <v>2.25</v>
      </c>
      <c r="AC37">
        <v>1.61</v>
      </c>
      <c r="AD37">
        <f>(1/Table1[[#This Row],[B365&gt;2.5]]+1/Table1[[#This Row],[B365&lt;2.5]]-1)/2</f>
        <v>3.2781228433402365E-2</v>
      </c>
    </row>
    <row r="38" spans="1:30" hidden="1" x14ac:dyDescent="0.45">
      <c r="A38" t="s">
        <v>106</v>
      </c>
      <c r="B38" t="s">
        <v>4</v>
      </c>
      <c r="C38" s="1">
        <v>44443</v>
      </c>
      <c r="D38" t="s">
        <v>137</v>
      </c>
      <c r="E38" t="s">
        <v>130</v>
      </c>
      <c r="F38">
        <v>1</v>
      </c>
      <c r="G38">
        <v>0</v>
      </c>
      <c r="H38" t="s">
        <v>13</v>
      </c>
      <c r="I38" t="s">
        <v>161</v>
      </c>
      <c r="L38">
        <f>1/Table1[[#This Row],[B365H]]-Table1[[#This Row],[Margin1X2]]</f>
        <v>0.47160848079069029</v>
      </c>
      <c r="M38">
        <f>IF(Table1[[#This Row],[Bet]]="Home",IF(Table1[[#This Row],[FTR]]="H",100*Table1[[#This Row],[B365H]],0),0)</f>
        <v>0</v>
      </c>
      <c r="N38">
        <f>IF(Table1[[#This Row],[Bet]]="Home-",IF(Table1[[#This Row],[FTR]]="H",100*Table1[[#This Row],[B365H]],0),0)</f>
        <v>0</v>
      </c>
      <c r="O38">
        <f>1/Table1[[#This Row],[B365D]]-Table1[[#This Row],[Margin1X2]]</f>
        <v>0.27792124980073329</v>
      </c>
      <c r="P38">
        <f>IF(Table1[[#This Row],[Bet]]="Draw",IF(Table1[[#This Row],[FTR]]="D",100*Table1[[#This Row],[B365D]],0),0)</f>
        <v>0</v>
      </c>
      <c r="Q38">
        <f>IF(Table1[[#This Row],[Bet]]="Draw-",IF(Table1[[#This Row],[FTR]]="D",100*Table1[[#This Row],[B365D]],0),0)</f>
        <v>0</v>
      </c>
      <c r="R38">
        <f>1/Table1[[#This Row],[B365A]]-Table1[[#This Row],[Margin1X2]]</f>
        <v>0.25047026940857642</v>
      </c>
      <c r="S38">
        <f>IF(Table1[[#This Row],[Bet]]="Away",IF(Table1[[#This Row],[FTR]]="A",100*Table1[[#This Row],[B365A]],0),0)</f>
        <v>0</v>
      </c>
      <c r="T38">
        <f>IF(Table1[[#This Row],[Bet2]]="Away",IF(Table1[[#This Row],[FTR]]="A",100*Table1[[#This Row],[B365A]]),0)</f>
        <v>0</v>
      </c>
      <c r="X38">
        <v>2.0499999999999998</v>
      </c>
      <c r="Y38">
        <v>3.4</v>
      </c>
      <c r="Z38">
        <v>3.75</v>
      </c>
      <c r="AA38" s="3">
        <f>(1/Table1[[#This Row],[B365H]]+1/Table1[[#This Row],[B365D]]+1/Table1[[#This Row],[B365A]]-1)/3</f>
        <v>1.6196397258090228E-2</v>
      </c>
      <c r="AB38">
        <v>2.2000000000000002</v>
      </c>
      <c r="AC38">
        <v>1.65</v>
      </c>
      <c r="AD38">
        <f>(1/Table1[[#This Row],[B365&gt;2.5]]+1/Table1[[#This Row],[B365&lt;2.5]]-1)/2</f>
        <v>3.0303030303030276E-2</v>
      </c>
    </row>
    <row r="39" spans="1:30" hidden="1" x14ac:dyDescent="0.45">
      <c r="A39" t="s">
        <v>106</v>
      </c>
      <c r="B39" t="s">
        <v>4</v>
      </c>
      <c r="C39" s="1">
        <v>44464</v>
      </c>
      <c r="D39" t="s">
        <v>139</v>
      </c>
      <c r="E39" t="s">
        <v>120</v>
      </c>
      <c r="F39">
        <v>2</v>
      </c>
      <c r="G39">
        <v>2</v>
      </c>
      <c r="H39" t="s">
        <v>42</v>
      </c>
      <c r="I39" t="s">
        <v>161</v>
      </c>
      <c r="L39">
        <f>1/Table1[[#This Row],[B365H]]-Table1[[#This Row],[Margin1X2]]</f>
        <v>0.36752136752136755</v>
      </c>
      <c r="M39">
        <f>IF(Table1[[#This Row],[Bet]]="Home",IF(Table1[[#This Row],[FTR]]="H",100*Table1[[#This Row],[B365H]],0),0)</f>
        <v>0</v>
      </c>
      <c r="N39">
        <f>IF(Table1[[#This Row],[Bet]]="Home-",IF(Table1[[#This Row],[FTR]]="H",100*Table1[[#This Row],[B365H]],0),0)</f>
        <v>0</v>
      </c>
      <c r="O39">
        <f>1/Table1[[#This Row],[B365D]]-Table1[[#This Row],[Margin1X2]]</f>
        <v>0.28593628593628601</v>
      </c>
      <c r="P39">
        <f>IF(Table1[[#This Row],[Bet]]="Draw",IF(Table1[[#This Row],[FTR]]="D",100*Table1[[#This Row],[B365D]],0),0)</f>
        <v>0</v>
      </c>
      <c r="Q39">
        <f>IF(Table1[[#This Row],[Bet]]="Draw-",IF(Table1[[#This Row],[FTR]]="D",100*Table1[[#This Row],[B365D]],0),0)</f>
        <v>0</v>
      </c>
      <c r="R39">
        <f>1/Table1[[#This Row],[B365A]]-Table1[[#This Row],[Margin1X2]]</f>
        <v>0.34654234654234661</v>
      </c>
      <c r="S39">
        <f>IF(Table1[[#This Row],[Bet]]="Away",IF(Table1[[#This Row],[FTR]]="A",100*Table1[[#This Row],[B365A]],0),0)</f>
        <v>0</v>
      </c>
      <c r="T39">
        <f>IF(Table1[[#This Row],[Bet2]]="Away",IF(Table1[[#This Row],[FTR]]="A",100*Table1[[#This Row],[B365A]]),0)</f>
        <v>0</v>
      </c>
      <c r="X39">
        <v>2.6</v>
      </c>
      <c r="Y39">
        <v>3.3</v>
      </c>
      <c r="Z39">
        <v>2.75</v>
      </c>
      <c r="AA39" s="3">
        <f>(1/Table1[[#This Row],[B365H]]+1/Table1[[#This Row],[B365D]]+1/Table1[[#This Row],[B365A]]-1)/3</f>
        <v>1.7094017094017033E-2</v>
      </c>
      <c r="AB39">
        <v>2.1</v>
      </c>
      <c r="AC39">
        <v>1.7</v>
      </c>
      <c r="AD39">
        <f>(1/Table1[[#This Row],[B365&gt;2.5]]+1/Table1[[#This Row],[B365&lt;2.5]]-1)/2</f>
        <v>3.2212885154061621E-2</v>
      </c>
    </row>
    <row r="40" spans="1:30" hidden="1" x14ac:dyDescent="0.45">
      <c r="A40" t="s">
        <v>106</v>
      </c>
      <c r="B40" t="s">
        <v>4</v>
      </c>
      <c r="C40" s="1">
        <v>44478</v>
      </c>
      <c r="D40" t="s">
        <v>128</v>
      </c>
      <c r="E40" t="s">
        <v>131</v>
      </c>
      <c r="F40">
        <v>2</v>
      </c>
      <c r="G40">
        <v>1</v>
      </c>
      <c r="H40" t="s">
        <v>13</v>
      </c>
      <c r="I40" t="s">
        <v>161</v>
      </c>
      <c r="L40">
        <f>1/Table1[[#This Row],[B365H]]-Table1[[#This Row],[Margin1X2]]</f>
        <v>0.42742374727668841</v>
      </c>
      <c r="M40">
        <f>IF(Table1[[#This Row],[Bet]]="Home",IF(Table1[[#This Row],[FTR]]="H",100*Table1[[#This Row],[B365H]],0),0)</f>
        <v>0</v>
      </c>
      <c r="N40">
        <f>IF(Table1[[#This Row],[Bet]]="Home-",IF(Table1[[#This Row],[FTR]]="H",100*Table1[[#This Row],[B365H]],0),0)</f>
        <v>0</v>
      </c>
      <c r="O40">
        <f>1/Table1[[#This Row],[B365D]]-Table1[[#This Row],[Margin1X2]]</f>
        <v>0.27709694989106753</v>
      </c>
      <c r="P40">
        <f>IF(Table1[[#This Row],[Bet]]="Draw",IF(Table1[[#This Row],[FTR]]="D",100*Table1[[#This Row],[B365D]],0),0)</f>
        <v>0</v>
      </c>
      <c r="Q40">
        <f>IF(Table1[[#This Row],[Bet]]="Draw-",IF(Table1[[#This Row],[FTR]]="D",100*Table1[[#This Row],[B365D]],0),0)</f>
        <v>0</v>
      </c>
      <c r="R40">
        <f>1/Table1[[#This Row],[B365A]]-Table1[[#This Row],[Margin1X2]]</f>
        <v>0.295479302832244</v>
      </c>
      <c r="S40">
        <f>IF(Table1[[#This Row],[Bet]]="Away",IF(Table1[[#This Row],[FTR]]="A",100*Table1[[#This Row],[B365A]],0),0)</f>
        <v>0</v>
      </c>
      <c r="T40">
        <f>IF(Table1[[#This Row],[Bet2]]="Away",IF(Table1[[#This Row],[FTR]]="A",100*Table1[[#This Row],[B365A]]),0)</f>
        <v>0</v>
      </c>
      <c r="X40">
        <v>2.25</v>
      </c>
      <c r="Y40">
        <v>3.4</v>
      </c>
      <c r="Z40">
        <v>3.2</v>
      </c>
      <c r="AA40" s="3">
        <f>(1/Table1[[#This Row],[B365H]]+1/Table1[[#This Row],[B365D]]+1/Table1[[#This Row],[B365A]]-1)/3</f>
        <v>1.7020697167756005E-2</v>
      </c>
      <c r="AB40">
        <v>1.95</v>
      </c>
      <c r="AC40">
        <v>1.85</v>
      </c>
      <c r="AD40">
        <f>(1/Table1[[#This Row],[B365&gt;2.5]]+1/Table1[[#This Row],[B365&lt;2.5]]-1)/2</f>
        <v>2.6680526680526673E-2</v>
      </c>
    </row>
    <row r="41" spans="1:30" hidden="1" x14ac:dyDescent="0.45">
      <c r="A41" t="s">
        <v>172</v>
      </c>
      <c r="B41" t="s">
        <v>4</v>
      </c>
      <c r="C41" s="1">
        <v>44415</v>
      </c>
      <c r="D41" t="s">
        <v>179</v>
      </c>
      <c r="E41" t="s">
        <v>180</v>
      </c>
      <c r="F41">
        <v>3</v>
      </c>
      <c r="G41">
        <v>2</v>
      </c>
      <c r="H41" t="s">
        <v>13</v>
      </c>
      <c r="I41" t="s">
        <v>161</v>
      </c>
      <c r="L41">
        <f>1/Table1[[#This Row],[B365H]]-Table1[[#This Row],[Margin1X2]]</f>
        <v>0.43278943278943277</v>
      </c>
      <c r="M41">
        <f>IF(Table1[[#This Row],[Bet]]="Home",IF(Table1[[#This Row],[FTR]]="H",100*Table1[[#This Row],[B365H]],0),0)</f>
        <v>0</v>
      </c>
      <c r="N41">
        <f>IF(Table1[[#This Row],[Bet]]="Home-",IF(Table1[[#This Row],[FTR]]="H",100*Table1[[#This Row],[B365H]],0),0)</f>
        <v>0</v>
      </c>
      <c r="O41">
        <f>1/Table1[[#This Row],[B365D]]-Table1[[#This Row],[Margin1X2]]</f>
        <v>0.28127428127428128</v>
      </c>
      <c r="P41">
        <f>IF(Table1[[#This Row],[Bet]]="Draw",IF(Table1[[#This Row],[FTR]]="D",100*Table1[[#This Row],[B365D]],0),0)</f>
        <v>0</v>
      </c>
      <c r="Q41">
        <f>IF(Table1[[#This Row],[Bet]]="Draw-",IF(Table1[[#This Row],[FTR]]="D",100*Table1[[#This Row],[B365D]],0),0)</f>
        <v>0</v>
      </c>
      <c r="R41">
        <f>1/Table1[[#This Row],[B365A]]-Table1[[#This Row],[Margin1X2]]</f>
        <v>0.28593628593628595</v>
      </c>
      <c r="S41">
        <f>IF(Table1[[#This Row],[Bet]]="Away",IF(Table1[[#This Row],[FTR]]="A",100*Table1[[#This Row],[B365A]],0),0)</f>
        <v>0</v>
      </c>
      <c r="T41">
        <f>IF(Table1[[#This Row],[Bet2]]="Away",IF(Table1[[#This Row],[FTR]]="A",100*Table1[[#This Row],[B365A]]),0)</f>
        <v>0</v>
      </c>
      <c r="X41">
        <v>2.2000000000000002</v>
      </c>
      <c r="Y41">
        <v>3.3</v>
      </c>
      <c r="Z41">
        <v>3.25</v>
      </c>
      <c r="AA41" s="3">
        <f>(1/Table1[[#This Row],[B365H]]+1/Table1[[#This Row],[B365D]]+1/Table1[[#This Row],[B365A]]-1)/3</f>
        <v>2.1756021756021759E-2</v>
      </c>
      <c r="AB41">
        <v>2.0699999999999998</v>
      </c>
      <c r="AC41">
        <v>1.72</v>
      </c>
      <c r="AD41">
        <f>(1/Table1[[#This Row],[B365&gt;2.5]]+1/Table1[[#This Row],[B365&lt;2.5]]-1)/2</f>
        <v>3.2243568138411449E-2</v>
      </c>
    </row>
    <row r="42" spans="1:30" hidden="1" x14ac:dyDescent="0.45">
      <c r="A42" t="s">
        <v>201</v>
      </c>
      <c r="B42" t="s">
        <v>4</v>
      </c>
      <c r="C42" s="1">
        <v>44436</v>
      </c>
      <c r="D42" t="s">
        <v>218</v>
      </c>
      <c r="E42" t="s">
        <v>231</v>
      </c>
      <c r="F42">
        <v>4</v>
      </c>
      <c r="G42">
        <v>2</v>
      </c>
      <c r="H42" t="s">
        <v>13</v>
      </c>
      <c r="I42" t="s">
        <v>232</v>
      </c>
      <c r="L42">
        <f>1/Table1[[#This Row],[B365H]]-Table1[[#This Row],[Margin1X2]]</f>
        <v>0.41544639536031208</v>
      </c>
      <c r="M42">
        <f>IF(Table1[[#This Row],[Bet]]="Home",IF(Table1[[#This Row],[FTR]]="H",100*Table1[[#This Row],[B365H]],0),0)</f>
        <v>0</v>
      </c>
      <c r="N42">
        <f>IF(Table1[[#This Row],[Bet]]="Home-",IF(Table1[[#This Row],[FTR]]="H",100*Table1[[#This Row],[B365H]],0),0)</f>
        <v>0</v>
      </c>
      <c r="O42">
        <f>1/Table1[[#This Row],[B365D]]-Table1[[#This Row],[Margin1X2]]</f>
        <v>0.2651195979746912</v>
      </c>
      <c r="P42">
        <f>IF(Table1[[#This Row],[Bet]]="Draw",IF(Table1[[#This Row],[FTR]]="D",100*Table1[[#This Row],[B365D]],0),0)</f>
        <v>0</v>
      </c>
      <c r="Q42">
        <f>IF(Table1[[#This Row],[Bet]]="Draw-",IF(Table1[[#This Row],[FTR]]="D",100*Table1[[#This Row],[B365D]],0),0)</f>
        <v>0</v>
      </c>
      <c r="R42">
        <f>1/Table1[[#This Row],[B365A]]-Table1[[#This Row],[Margin1X2]]</f>
        <v>0.31943400666499655</v>
      </c>
      <c r="S42">
        <f>IF(Table1[[#This Row],[Bet]]="Away",IF(Table1[[#This Row],[FTR]]="A",100*Table1[[#This Row],[B365A]],0),0)</f>
        <v>0</v>
      </c>
      <c r="T42">
        <f>IF(Table1[[#This Row],[Bet2]]="Away",IF(Table1[[#This Row],[FTR]]="A",100*Table1[[#This Row],[B365A]]),0)</f>
        <v>0</v>
      </c>
      <c r="X42">
        <v>2.25</v>
      </c>
      <c r="Y42">
        <v>3.4</v>
      </c>
      <c r="Z42">
        <v>2.87</v>
      </c>
      <c r="AA42" s="3">
        <f>(1/Table1[[#This Row],[B365H]]+1/Table1[[#This Row],[B365D]]+1/Table1[[#This Row],[B365A]]-1)/3</f>
        <v>2.8998049084132321E-2</v>
      </c>
      <c r="AB42">
        <v>2</v>
      </c>
      <c r="AC42">
        <v>1.8</v>
      </c>
      <c r="AD42">
        <f>(1/Table1[[#This Row],[B365&gt;2.5]]+1/Table1[[#This Row],[B365&lt;2.5]]-1)/2</f>
        <v>2.777777777777779E-2</v>
      </c>
    </row>
    <row r="43" spans="1:30" hidden="1" x14ac:dyDescent="0.45">
      <c r="A43" t="s">
        <v>201</v>
      </c>
      <c r="B43" t="s">
        <v>4</v>
      </c>
      <c r="C43" s="1">
        <v>44438</v>
      </c>
      <c r="D43" t="s">
        <v>237</v>
      </c>
      <c r="E43" t="s">
        <v>227</v>
      </c>
      <c r="F43">
        <v>0</v>
      </c>
      <c r="G43">
        <v>1</v>
      </c>
      <c r="H43" t="s">
        <v>20</v>
      </c>
      <c r="I43" t="s">
        <v>232</v>
      </c>
      <c r="L43">
        <f>1/Table1[[#This Row],[B365H]]-Table1[[#This Row],[Margin1X2]]</f>
        <v>0.23979254319811588</v>
      </c>
      <c r="M43">
        <f>IF(Table1[[#This Row],[Bet]]="Home",IF(Table1[[#This Row],[FTR]]="H",100*Table1[[#This Row],[B365H]],0),0)</f>
        <v>0</v>
      </c>
      <c r="N43">
        <f>IF(Table1[[#This Row],[Bet]]="Home-",IF(Table1[[#This Row],[FTR]]="H",100*Table1[[#This Row],[B365H]],0),0)</f>
        <v>0</v>
      </c>
      <c r="O43">
        <f>1/Table1[[#This Row],[B365D]]-Table1[[#This Row],[Margin1X2]]</f>
        <v>0.27075229552009733</v>
      </c>
      <c r="P43">
        <f>IF(Table1[[#This Row],[Bet]]="Draw",IF(Table1[[#This Row],[FTR]]="D",100*Table1[[#This Row],[B365D]],0),0)</f>
        <v>0</v>
      </c>
      <c r="Q43">
        <f>IF(Table1[[#This Row],[Bet]]="Draw-",IF(Table1[[#This Row],[FTR]]="D",100*Table1[[#This Row],[B365D]],0),0)</f>
        <v>0</v>
      </c>
      <c r="R43">
        <f>1/Table1[[#This Row],[B365A]]-Table1[[#This Row],[Margin1X2]]</f>
        <v>0.48945516128178668</v>
      </c>
      <c r="S43">
        <f>IF(Table1[[#This Row],[Bet]]="Away",IF(Table1[[#This Row],[FTR]]="A",100*Table1[[#This Row],[B365A]],0),0)</f>
        <v>0</v>
      </c>
      <c r="T43">
        <f>IF(Table1[[#This Row],[Bet2]]="Away",IF(Table1[[#This Row],[FTR]]="A",100*Table1[[#This Row],[B365A]]),0)</f>
        <v>0</v>
      </c>
      <c r="X43">
        <v>3.8</v>
      </c>
      <c r="Y43">
        <v>3.4</v>
      </c>
      <c r="Z43">
        <v>1.95</v>
      </c>
      <c r="AA43" s="3">
        <f>(1/Table1[[#This Row],[B365H]]+1/Table1[[#This Row],[B365D]]+1/Table1[[#This Row],[B365A]]-1)/3</f>
        <v>2.3365351538726209E-2</v>
      </c>
      <c r="AB43">
        <v>1.8</v>
      </c>
      <c r="AC43">
        <v>2</v>
      </c>
      <c r="AD43">
        <f>(1/Table1[[#This Row],[B365&gt;2.5]]+1/Table1[[#This Row],[B365&lt;2.5]]-1)/2</f>
        <v>2.777777777777779E-2</v>
      </c>
    </row>
    <row r="44" spans="1:30" hidden="1" x14ac:dyDescent="0.45">
      <c r="A44" t="s">
        <v>201</v>
      </c>
      <c r="B44" t="s">
        <v>4</v>
      </c>
      <c r="C44" s="1">
        <v>44443</v>
      </c>
      <c r="D44" t="s">
        <v>212</v>
      </c>
      <c r="E44" t="s">
        <v>215</v>
      </c>
      <c r="F44">
        <v>2</v>
      </c>
      <c r="G44">
        <v>2</v>
      </c>
      <c r="H44" t="s">
        <v>42</v>
      </c>
      <c r="I44" t="s">
        <v>232</v>
      </c>
      <c r="L44">
        <f>1/Table1[[#This Row],[B365H]]-Table1[[#This Row],[Margin1X2]]</f>
        <v>0.32661492867189068</v>
      </c>
      <c r="M44">
        <f>IF(Table1[[#This Row],[Bet]]="Home",IF(Table1[[#This Row],[FTR]]="H",100*Table1[[#This Row],[B365H]],0),0)</f>
        <v>0</v>
      </c>
      <c r="N44">
        <f>IF(Table1[[#This Row],[Bet]]="Home-",IF(Table1[[#This Row],[FTR]]="H",100*Table1[[#This Row],[B365H]],0),0)</f>
        <v>0</v>
      </c>
      <c r="O44">
        <f>1/Table1[[#This Row],[B365D]]-Table1[[#This Row],[Margin1X2]]</f>
        <v>0.28197207152903353</v>
      </c>
      <c r="P44">
        <f>IF(Table1[[#This Row],[Bet]]="Draw",IF(Table1[[#This Row],[FTR]]="D",100*Table1[[#This Row],[B365D]],0),0)</f>
        <v>0</v>
      </c>
      <c r="Q44">
        <f>IF(Table1[[#This Row],[Bet]]="Draw-",IF(Table1[[#This Row],[FTR]]="D",100*Table1[[#This Row],[B365D]],0),0)</f>
        <v>0</v>
      </c>
      <c r="R44">
        <f>1/Table1[[#This Row],[B365A]]-Table1[[#This Row],[Margin1X2]]</f>
        <v>0.39141299979907568</v>
      </c>
      <c r="S44">
        <f>IF(Table1[[#This Row],[Bet]]="Away",IF(Table1[[#This Row],[FTR]]="A",100*Table1[[#This Row],[B365A]],0),0)</f>
        <v>0</v>
      </c>
      <c r="T44">
        <f>IF(Table1[[#This Row],[Bet2]]="Away",IF(Table1[[#This Row],[FTR]]="A",100*Table1[[#This Row],[B365A]]),0)</f>
        <v>0</v>
      </c>
      <c r="X44">
        <v>2.8</v>
      </c>
      <c r="Y44">
        <v>3.2</v>
      </c>
      <c r="Z44">
        <v>2.37</v>
      </c>
      <c r="AA44" s="3">
        <f>(1/Table1[[#This Row],[B365H]]+1/Table1[[#This Row],[B365D]]+1/Table1[[#This Row],[B365A]]-1)/3</f>
        <v>3.0527928470966453E-2</v>
      </c>
      <c r="AB44">
        <v>2</v>
      </c>
      <c r="AC44">
        <v>1.8</v>
      </c>
      <c r="AD44">
        <f>(1/Table1[[#This Row],[B365&gt;2.5]]+1/Table1[[#This Row],[B365&lt;2.5]]-1)/2</f>
        <v>2.777777777777779E-2</v>
      </c>
    </row>
    <row r="45" spans="1:30" hidden="1" x14ac:dyDescent="0.45">
      <c r="A45" t="s">
        <v>201</v>
      </c>
      <c r="B45" t="s">
        <v>4</v>
      </c>
      <c r="C45" s="1">
        <v>44453</v>
      </c>
      <c r="D45" t="s">
        <v>214</v>
      </c>
      <c r="E45" t="s">
        <v>220</v>
      </c>
      <c r="F45">
        <v>2</v>
      </c>
      <c r="G45">
        <v>1</v>
      </c>
      <c r="H45" t="s">
        <v>13</v>
      </c>
      <c r="I45" t="s">
        <v>232</v>
      </c>
      <c r="L45">
        <f>1/Table1[[#This Row],[B365H]]-Table1[[#This Row],[Margin1X2]]</f>
        <v>0.37720561275632158</v>
      </c>
      <c r="M45">
        <f>IF(Table1[[#This Row],[Bet]]="Home",IF(Table1[[#This Row],[FTR]]="H",100*Table1[[#This Row],[B365H]],0),0)</f>
        <v>0</v>
      </c>
      <c r="N45">
        <f>IF(Table1[[#This Row],[Bet]]="Home-",IF(Table1[[#This Row],[FTR]]="H",100*Table1[[#This Row],[B365H]],0),0)</f>
        <v>0</v>
      </c>
      <c r="O45">
        <f>1/Table1[[#This Row],[B365D]]-Table1[[#This Row],[Margin1X2]]</f>
        <v>0.27207265048050222</v>
      </c>
      <c r="P45">
        <f>IF(Table1[[#This Row],[Bet]]="Draw",IF(Table1[[#This Row],[FTR]]="D",100*Table1[[#This Row],[B365D]],0),0)</f>
        <v>0</v>
      </c>
      <c r="Q45">
        <f>IF(Table1[[#This Row],[Bet]]="Draw-",IF(Table1[[#This Row],[FTR]]="D",100*Table1[[#This Row],[B365D]],0),0)</f>
        <v>0</v>
      </c>
      <c r="R45">
        <f>1/Table1[[#This Row],[B365A]]-Table1[[#This Row],[Margin1X2]]</f>
        <v>0.35072173676317625</v>
      </c>
      <c r="S45">
        <f>IF(Table1[[#This Row],[Bet]]="Away",IF(Table1[[#This Row],[FTR]]="A",100*Table1[[#This Row],[B365A]],0),0)</f>
        <v>0</v>
      </c>
      <c r="T45">
        <f>IF(Table1[[#This Row],[Bet2]]="Away",IF(Table1[[#This Row],[FTR]]="A",100*Table1[[#This Row],[B365A]]),0)</f>
        <v>0</v>
      </c>
      <c r="X45">
        <v>2.4500000000000002</v>
      </c>
      <c r="Y45">
        <v>3.3</v>
      </c>
      <c r="Z45">
        <v>2.62</v>
      </c>
      <c r="AA45" s="3">
        <f>(1/Table1[[#This Row],[B365H]]+1/Table1[[#This Row],[B365D]]+1/Table1[[#This Row],[B365A]]-1)/3</f>
        <v>3.0957652549800836E-2</v>
      </c>
      <c r="AB45">
        <v>1.72</v>
      </c>
      <c r="AC45">
        <v>2.0699999999999998</v>
      </c>
      <c r="AD45">
        <f>(1/Table1[[#This Row],[B365&gt;2.5]]+1/Table1[[#This Row],[B365&lt;2.5]]-1)/2</f>
        <v>3.2243568138411449E-2</v>
      </c>
    </row>
    <row r="46" spans="1:30" hidden="1" x14ac:dyDescent="0.45">
      <c r="A46" t="s">
        <v>201</v>
      </c>
      <c r="B46" t="s">
        <v>4</v>
      </c>
      <c r="C46" s="1">
        <v>44464</v>
      </c>
      <c r="D46" t="s">
        <v>211</v>
      </c>
      <c r="E46" t="s">
        <v>223</v>
      </c>
      <c r="F46">
        <v>0</v>
      </c>
      <c r="G46">
        <v>1</v>
      </c>
      <c r="H46" t="s">
        <v>20</v>
      </c>
      <c r="I46" t="s">
        <v>232</v>
      </c>
      <c r="L46">
        <f>1/Table1[[#This Row],[B365H]]-Table1[[#This Row],[Margin1X2]]</f>
        <v>0.48193636428930547</v>
      </c>
      <c r="M46">
        <f>IF(Table1[[#This Row],[Bet]]="Home",IF(Table1[[#This Row],[FTR]]="H",100*Table1[[#This Row],[B365H]],0),0)</f>
        <v>0</v>
      </c>
      <c r="N46">
        <f>IF(Table1[[#This Row],[Bet]]="Home-",IF(Table1[[#This Row],[FTR]]="H",100*Table1[[#This Row],[B365H]],0),0)</f>
        <v>0</v>
      </c>
      <c r="O46">
        <f>1/Table1[[#This Row],[B365D]]-Table1[[#This Row],[Margin1X2]]</f>
        <v>0.26323349852761613</v>
      </c>
      <c r="P46">
        <f>IF(Table1[[#This Row],[Bet]]="Draw",IF(Table1[[#This Row],[FTR]]="D",100*Table1[[#This Row],[B365D]],0),0)</f>
        <v>0</v>
      </c>
      <c r="Q46">
        <f>IF(Table1[[#This Row],[Bet]]="Draw-",IF(Table1[[#This Row],[FTR]]="D",100*Table1[[#This Row],[B365D]],0),0)</f>
        <v>0</v>
      </c>
      <c r="R46">
        <f>1/Table1[[#This Row],[B365A]]-Table1[[#This Row],[Margin1X2]]</f>
        <v>0.25483013718307829</v>
      </c>
      <c r="S46">
        <f>IF(Table1[[#This Row],[Bet]]="Away",IF(Table1[[#This Row],[FTR]]="A",100*Table1[[#This Row],[B365A]],0),0)</f>
        <v>0</v>
      </c>
      <c r="T46">
        <f>IF(Table1[[#This Row],[Bet2]]="Away",IF(Table1[[#This Row],[FTR]]="A",100*Table1[[#This Row],[B365A]]),0)</f>
        <v>0</v>
      </c>
      <c r="X46">
        <v>1.95</v>
      </c>
      <c r="Y46">
        <v>3.4</v>
      </c>
      <c r="Z46">
        <v>3.5</v>
      </c>
      <c r="AA46" s="3">
        <f>(1/Table1[[#This Row],[B365H]]+1/Table1[[#This Row],[B365D]]+1/Table1[[#This Row],[B365A]]-1)/3</f>
        <v>3.0884148531207394E-2</v>
      </c>
      <c r="AB46">
        <v>1.72</v>
      </c>
      <c r="AC46">
        <v>2.0699999999999998</v>
      </c>
      <c r="AD46">
        <f>(1/Table1[[#This Row],[B365&gt;2.5]]+1/Table1[[#This Row],[B365&lt;2.5]]-1)/2</f>
        <v>3.2243568138411449E-2</v>
      </c>
    </row>
    <row r="47" spans="1:30" hidden="1" x14ac:dyDescent="0.45">
      <c r="A47" t="s">
        <v>61</v>
      </c>
      <c r="B47" t="s">
        <v>4</v>
      </c>
      <c r="C47" s="1">
        <v>44415</v>
      </c>
      <c r="D47" t="s">
        <v>68</v>
      </c>
      <c r="E47" t="s">
        <v>69</v>
      </c>
      <c r="F47">
        <v>1</v>
      </c>
      <c r="G47">
        <v>1</v>
      </c>
      <c r="H47" t="s">
        <v>42</v>
      </c>
      <c r="I47" t="s">
        <v>70</v>
      </c>
      <c r="L47">
        <f>1/Table1[[#This Row],[B365H]]-Table1[[#This Row],[Margin1X2]]</f>
        <v>0.44436153601680278</v>
      </c>
      <c r="M47">
        <f>IF(Table1[[#This Row],[Bet]]="Home",IF(Table1[[#This Row],[FTR]]="H",100*Table1[[#This Row],[B365H]],0),0)</f>
        <v>0</v>
      </c>
      <c r="N47">
        <f>IF(Table1[[#This Row],[Bet]]="Home-",IF(Table1[[#This Row],[FTR]]="H",100*Table1[[#This Row],[B365H]],0),0)</f>
        <v>0</v>
      </c>
      <c r="O47">
        <f>1/Table1[[#This Row],[B365D]]-Table1[[#This Row],[Margin1X2]]</f>
        <v>0.27336290400585889</v>
      </c>
      <c r="P47">
        <f>IF(Table1[[#This Row],[Bet]]="Draw",IF(Table1[[#This Row],[FTR]]="D",100*Table1[[#This Row],[B365D]],0),0)</f>
        <v>0</v>
      </c>
      <c r="Q47">
        <f>IF(Table1[[#This Row],[Bet]]="Draw-",IF(Table1[[#This Row],[FTR]]="D",100*Table1[[#This Row],[B365D]],0),0)</f>
        <v>0</v>
      </c>
      <c r="R47">
        <f>1/Table1[[#This Row],[B365A]]-Table1[[#This Row],[Margin1X2]]</f>
        <v>0.28227555997733839</v>
      </c>
      <c r="S47">
        <f>IF(Table1[[#This Row],[Bet]]="Away",IF(Table1[[#This Row],[FTR]]="A",100*Table1[[#This Row],[B365A]],0),0)</f>
        <v>0</v>
      </c>
      <c r="T47">
        <f>IF(Table1[[#This Row],[Bet2]]="Away",IF(Table1[[#This Row],[FTR]]="A",100*Table1[[#This Row],[B365A]]),0)</f>
        <v>0</v>
      </c>
      <c r="X47">
        <v>2.15</v>
      </c>
      <c r="Y47">
        <v>3.4</v>
      </c>
      <c r="Z47">
        <v>3.3</v>
      </c>
      <c r="AA47" s="3">
        <f>(1/Table1[[#This Row],[B365H]]+1/Table1[[#This Row],[B365D]]+1/Table1[[#This Row],[B365A]]-1)/3</f>
        <v>2.0754743052964653E-2</v>
      </c>
      <c r="AB47">
        <v>2.2000000000000002</v>
      </c>
      <c r="AC47">
        <v>1.66</v>
      </c>
      <c r="AD47">
        <f>(1/Table1[[#This Row],[B365&gt;2.5]]+1/Table1[[#This Row],[B365&lt;2.5]]-1)/2</f>
        <v>2.8477546549835697E-2</v>
      </c>
    </row>
    <row r="48" spans="1:30" hidden="1" x14ac:dyDescent="0.45">
      <c r="A48" t="s">
        <v>61</v>
      </c>
      <c r="B48" t="s">
        <v>4</v>
      </c>
      <c r="C48" s="1">
        <v>44422</v>
      </c>
      <c r="D48" t="s">
        <v>84</v>
      </c>
      <c r="E48" t="s">
        <v>65</v>
      </c>
      <c r="F48">
        <v>1</v>
      </c>
      <c r="G48">
        <v>1</v>
      </c>
      <c r="H48" t="s">
        <v>42</v>
      </c>
      <c r="I48" t="s">
        <v>70</v>
      </c>
      <c r="L48">
        <f>1/Table1[[#This Row],[B365H]]-Table1[[#This Row],[Margin1X2]]</f>
        <v>0.39016439909297052</v>
      </c>
      <c r="M48">
        <f>IF(Table1[[#This Row],[Bet]]="Home",IF(Table1[[#This Row],[FTR]]="H",100*Table1[[#This Row],[B365H]],0),0)</f>
        <v>0</v>
      </c>
      <c r="N48">
        <f>IF(Table1[[#This Row],[Bet]]="Home-",IF(Table1[[#This Row],[FTR]]="H",100*Table1[[#This Row],[B365H]],0),0)</f>
        <v>0</v>
      </c>
      <c r="O48">
        <f>1/Table1[[#This Row],[B365D]]-Table1[[#This Row],[Margin1X2]]</f>
        <v>0.29450113378684811</v>
      </c>
      <c r="P48">
        <f>IF(Table1[[#This Row],[Bet]]="Draw",IF(Table1[[#This Row],[FTR]]="D",100*Table1[[#This Row],[B365D]],0),0)</f>
        <v>0</v>
      </c>
      <c r="Q48">
        <f>IF(Table1[[#This Row],[Bet]]="Draw-",IF(Table1[[#This Row],[FTR]]="D",100*Table1[[#This Row],[B365D]],0),0)</f>
        <v>0</v>
      </c>
      <c r="R48">
        <f>1/Table1[[#This Row],[B365A]]-Table1[[#This Row],[Margin1X2]]</f>
        <v>0.31533446712018143</v>
      </c>
      <c r="S48">
        <f>IF(Table1[[#This Row],[Bet]]="Away",IF(Table1[[#This Row],[FTR]]="A",100*Table1[[#This Row],[B365A]],0),0)</f>
        <v>0</v>
      </c>
      <c r="T48">
        <f>IF(Table1[[#This Row],[Bet2]]="Away",IF(Table1[[#This Row],[FTR]]="A",100*Table1[[#This Row],[B365A]]),0)</f>
        <v>0</v>
      </c>
      <c r="X48">
        <v>2.4500000000000002</v>
      </c>
      <c r="Y48">
        <v>3.2</v>
      </c>
      <c r="Z48">
        <v>3</v>
      </c>
      <c r="AA48" s="3">
        <f>(1/Table1[[#This Row],[B365H]]+1/Table1[[#This Row],[B365D]]+1/Table1[[#This Row],[B365A]]-1)/3</f>
        <v>1.7998866213151905E-2</v>
      </c>
      <c r="AB48">
        <v>2.2000000000000002</v>
      </c>
      <c r="AC48">
        <v>1.66</v>
      </c>
      <c r="AD48">
        <f>(1/Table1[[#This Row],[B365&gt;2.5]]+1/Table1[[#This Row],[B365&lt;2.5]]-1)/2</f>
        <v>2.8477546549835697E-2</v>
      </c>
    </row>
    <row r="49" spans="1:30" hidden="1" x14ac:dyDescent="0.45">
      <c r="A49" t="s">
        <v>61</v>
      </c>
      <c r="B49" t="s">
        <v>4</v>
      </c>
      <c r="C49" s="1">
        <v>44426</v>
      </c>
      <c r="D49" t="s">
        <v>90</v>
      </c>
      <c r="E49" t="s">
        <v>62</v>
      </c>
      <c r="F49">
        <v>0</v>
      </c>
      <c r="G49">
        <v>2</v>
      </c>
      <c r="H49" t="s">
        <v>20</v>
      </c>
      <c r="I49" t="s">
        <v>70</v>
      </c>
      <c r="L49">
        <f>1/Table1[[#This Row],[B365H]]-Table1[[#This Row],[Margin1X2]]</f>
        <v>0.30693410532120208</v>
      </c>
      <c r="M49">
        <f>IF(Table1[[#This Row],[Bet]]="Home",IF(Table1[[#This Row],[FTR]]="H",100*Table1[[#This Row],[B365H]],0),0)</f>
        <v>0</v>
      </c>
      <c r="N49">
        <f>IF(Table1[[#This Row],[Bet]]="Home-",IF(Table1[[#This Row],[FTR]]="H",100*Table1[[#This Row],[B365H]],0),0)</f>
        <v>0</v>
      </c>
      <c r="O49">
        <f>1/Table1[[#This Row],[B365D]]-Table1[[#This Row],[Margin1X2]]</f>
        <v>0.29204576785221947</v>
      </c>
      <c r="P49">
        <f>IF(Table1[[#This Row],[Bet]]="Draw",IF(Table1[[#This Row],[FTR]]="D",100*Table1[[#This Row],[B365D]],0),0)</f>
        <v>0</v>
      </c>
      <c r="Q49">
        <f>IF(Table1[[#This Row],[Bet]]="Draw-",IF(Table1[[#This Row],[FTR]]="D",100*Table1[[#This Row],[B365D]],0),0)</f>
        <v>0</v>
      </c>
      <c r="R49">
        <f>1/Table1[[#This Row],[B365A]]-Table1[[#This Row],[Margin1X2]]</f>
        <v>0.40102012682657845</v>
      </c>
      <c r="S49">
        <f>IF(Table1[[#This Row],[Bet]]="Away",IF(Table1[[#This Row],[FTR]]="A",100*Table1[[#This Row],[B365A]],0),0)</f>
        <v>0</v>
      </c>
      <c r="T49">
        <f>IF(Table1[[#This Row],[Bet2]]="Away",IF(Table1[[#This Row],[FTR]]="A",100*Table1[[#This Row],[B365A]]),0)</f>
        <v>0</v>
      </c>
      <c r="X49">
        <v>3.1</v>
      </c>
      <c r="Y49">
        <v>3.25</v>
      </c>
      <c r="Z49">
        <v>2.4</v>
      </c>
      <c r="AA49" s="3">
        <f>(1/Table1[[#This Row],[B365H]]+1/Table1[[#This Row],[B365D]]+1/Table1[[#This Row],[B365A]]-1)/3</f>
        <v>1.5646539840088236E-2</v>
      </c>
      <c r="AB49">
        <v>2.1</v>
      </c>
      <c r="AC49">
        <v>1.72</v>
      </c>
      <c r="AD49">
        <f>(1/Table1[[#This Row],[B365&gt;2.5]]+1/Table1[[#This Row],[B365&lt;2.5]]-1)/2</f>
        <v>2.879291251384275E-2</v>
      </c>
    </row>
    <row r="50" spans="1:30" hidden="1" x14ac:dyDescent="0.45">
      <c r="A50" t="s">
        <v>61</v>
      </c>
      <c r="B50" t="s">
        <v>4</v>
      </c>
      <c r="C50" s="1">
        <v>44429</v>
      </c>
      <c r="D50" t="s">
        <v>74</v>
      </c>
      <c r="E50" t="s">
        <v>93</v>
      </c>
      <c r="F50">
        <v>0</v>
      </c>
      <c r="G50">
        <v>0</v>
      </c>
      <c r="H50" t="s">
        <v>42</v>
      </c>
      <c r="I50" t="s">
        <v>70</v>
      </c>
      <c r="L50">
        <f>1/Table1[[#This Row],[B365H]]-Table1[[#This Row],[Margin1X2]]</f>
        <v>0.30480579328505597</v>
      </c>
      <c r="M50">
        <f>IF(Table1[[#This Row],[Bet]]="Home",IF(Table1[[#This Row],[FTR]]="H",100*Table1[[#This Row],[B365H]],0),0)</f>
        <v>0</v>
      </c>
      <c r="N50">
        <f>IF(Table1[[#This Row],[Bet]]="Home-",IF(Table1[[#This Row],[FTR]]="H",100*Table1[[#This Row],[B365H]],0),0)</f>
        <v>0</v>
      </c>
      <c r="O50">
        <f>1/Table1[[#This Row],[B365D]]-Table1[[#This Row],[Margin1X2]]</f>
        <v>0.30480579328505597</v>
      </c>
      <c r="P50">
        <f>IF(Table1[[#This Row],[Bet]]="Draw",IF(Table1[[#This Row],[FTR]]="D",100*Table1[[#This Row],[B365D]],0),0)</f>
        <v>0</v>
      </c>
      <c r="Q50">
        <f>IF(Table1[[#This Row],[Bet]]="Draw-",IF(Table1[[#This Row],[FTR]]="D",100*Table1[[#This Row],[B365D]],0),0)</f>
        <v>0</v>
      </c>
      <c r="R50">
        <f>1/Table1[[#This Row],[B365A]]-Table1[[#This Row],[Margin1X2]]</f>
        <v>0.39038841342988806</v>
      </c>
      <c r="S50">
        <f>IF(Table1[[#This Row],[Bet]]="Away",IF(Table1[[#This Row],[FTR]]="A",100*Table1[[#This Row],[B365A]],0),0)</f>
        <v>0</v>
      </c>
      <c r="T50">
        <f>IF(Table1[[#This Row],[Bet2]]="Away",IF(Table1[[#This Row],[FTR]]="A",100*Table1[[#This Row],[B365A]]),0)</f>
        <v>0</v>
      </c>
      <c r="X50">
        <v>3.1</v>
      </c>
      <c r="Y50">
        <v>3.1</v>
      </c>
      <c r="Z50">
        <v>2.4500000000000002</v>
      </c>
      <c r="AA50" s="3">
        <f>(1/Table1[[#This Row],[B365H]]+1/Table1[[#This Row],[B365D]]+1/Table1[[#This Row],[B365A]]-1)/3</f>
        <v>1.7774851876234326E-2</v>
      </c>
      <c r="AB50">
        <v>2.2999999999999998</v>
      </c>
      <c r="AC50">
        <v>1.61</v>
      </c>
      <c r="AD50">
        <f>(1/Table1[[#This Row],[B365&gt;2.5]]+1/Table1[[#This Row],[B365&lt;2.5]]-1)/2</f>
        <v>2.7950310559006208E-2</v>
      </c>
    </row>
    <row r="51" spans="1:30" hidden="1" x14ac:dyDescent="0.45">
      <c r="A51" t="s">
        <v>61</v>
      </c>
      <c r="B51" t="s">
        <v>4</v>
      </c>
      <c r="C51" s="1">
        <v>44436</v>
      </c>
      <c r="D51" t="s">
        <v>77</v>
      </c>
      <c r="E51" t="s">
        <v>89</v>
      </c>
      <c r="F51">
        <v>0</v>
      </c>
      <c r="G51">
        <v>0</v>
      </c>
      <c r="H51" t="s">
        <v>42</v>
      </c>
      <c r="I51" t="s">
        <v>70</v>
      </c>
      <c r="L51">
        <f>1/Table1[[#This Row],[B365H]]-Table1[[#This Row],[Margin1X2]]</f>
        <v>0.33073574958438651</v>
      </c>
      <c r="M51">
        <f>IF(Table1[[#This Row],[Bet]]="Home",IF(Table1[[#This Row],[FTR]]="H",100*Table1[[#This Row],[B365H]],0),0)</f>
        <v>0</v>
      </c>
      <c r="N51">
        <f>IF(Table1[[#This Row],[Bet]]="Home-",IF(Table1[[#This Row],[FTR]]="H",100*Table1[[#This Row],[B365H]],0),0)</f>
        <v>0</v>
      </c>
      <c r="O51">
        <f>1/Table1[[#This Row],[B365D]]-Table1[[#This Row],[Margin1X2]]</f>
        <v>0.29480369383525762</v>
      </c>
      <c r="P51">
        <f>IF(Table1[[#This Row],[Bet]]="Draw",IF(Table1[[#This Row],[FTR]]="D",100*Table1[[#This Row],[B365D]],0),0)</f>
        <v>0</v>
      </c>
      <c r="Q51">
        <f>IF(Table1[[#This Row],[Bet]]="Draw-",IF(Table1[[#This Row],[FTR]]="D",100*Table1[[#This Row],[B365D]],0),0)</f>
        <v>0</v>
      </c>
      <c r="R51">
        <f>1/Table1[[#This Row],[B365A]]-Table1[[#This Row],[Margin1X2]]</f>
        <v>0.37446055658035571</v>
      </c>
      <c r="S51">
        <f>IF(Table1[[#This Row],[Bet]]="Away",IF(Table1[[#This Row],[FTR]]="A",100*Table1[[#This Row],[B365A]],0),0)</f>
        <v>0</v>
      </c>
      <c r="T51">
        <f>IF(Table1[[#This Row],[Bet2]]="Away",IF(Table1[[#This Row],[FTR]]="A",100*Table1[[#This Row],[B365A]]),0)</f>
        <v>0</v>
      </c>
      <c r="X51">
        <v>2.87</v>
      </c>
      <c r="Y51">
        <v>3.2</v>
      </c>
      <c r="Z51">
        <v>2.5499999999999998</v>
      </c>
      <c r="AA51" s="3">
        <f>(1/Table1[[#This Row],[B365H]]+1/Table1[[#This Row],[B365D]]+1/Table1[[#This Row],[B365A]]-1)/3</f>
        <v>1.7696306164742381E-2</v>
      </c>
      <c r="AB51">
        <v>2.2999999999999998</v>
      </c>
      <c r="AC51">
        <v>1.61</v>
      </c>
      <c r="AD51">
        <f>(1/Table1[[#This Row],[B365&gt;2.5]]+1/Table1[[#This Row],[B365&lt;2.5]]-1)/2</f>
        <v>2.7950310559006208E-2</v>
      </c>
    </row>
    <row r="52" spans="1:30" hidden="1" x14ac:dyDescent="0.45">
      <c r="A52" t="s">
        <v>61</v>
      </c>
      <c r="B52" t="s">
        <v>4</v>
      </c>
      <c r="C52" s="1">
        <v>44457</v>
      </c>
      <c r="D52" t="s">
        <v>80</v>
      </c>
      <c r="E52" t="s">
        <v>63</v>
      </c>
      <c r="F52">
        <v>1</v>
      </c>
      <c r="G52">
        <v>1</v>
      </c>
      <c r="H52" t="s">
        <v>42</v>
      </c>
      <c r="I52" t="s">
        <v>70</v>
      </c>
      <c r="L52">
        <f>1/Table1[[#This Row],[B365H]]-Table1[[#This Row],[Margin1X2]]</f>
        <v>0.24523916629179779</v>
      </c>
      <c r="M52">
        <f>IF(Table1[[#This Row],[Bet]]="Home",IF(Table1[[#This Row],[FTR]]="H",100*Table1[[#This Row],[B365H]],0),0)</f>
        <v>0</v>
      </c>
      <c r="N52">
        <f>IF(Table1[[#This Row],[Bet]]="Home-",IF(Table1[[#This Row],[FTR]]="H",100*Table1[[#This Row],[B365H]],0),0)</f>
        <v>0</v>
      </c>
      <c r="O52">
        <f>1/Table1[[#This Row],[B365D]]-Table1[[#This Row],[Margin1X2]]</f>
        <v>0.25985904933273346</v>
      </c>
      <c r="P52">
        <f>IF(Table1[[#This Row],[Bet]]="Draw",IF(Table1[[#This Row],[FTR]]="D",100*Table1[[#This Row],[B365D]],0),0)</f>
        <v>0</v>
      </c>
      <c r="Q52">
        <f>IF(Table1[[#This Row],[Bet]]="Draw-",IF(Table1[[#This Row],[FTR]]="D",100*Table1[[#This Row],[B365D]],0),0)</f>
        <v>0</v>
      </c>
      <c r="R52">
        <f>1/Table1[[#This Row],[B365A]]-Table1[[#This Row],[Margin1X2]]</f>
        <v>0.49490178437546856</v>
      </c>
      <c r="S52">
        <f>IF(Table1[[#This Row],[Bet]]="Away",IF(Table1[[#This Row],[FTR]]="A",100*Table1[[#This Row],[B365A]],0),0)</f>
        <v>0</v>
      </c>
      <c r="T52">
        <f>IF(Table1[[#This Row],[Bet2]]="Away",IF(Table1[[#This Row],[FTR]]="A",100*Table1[[#This Row],[B365A]]),0)</f>
        <v>0</v>
      </c>
      <c r="X52">
        <v>3.8</v>
      </c>
      <c r="Y52">
        <v>3.6</v>
      </c>
      <c r="Z52">
        <v>1.95</v>
      </c>
      <c r="AA52" s="3">
        <f>(1/Table1[[#This Row],[B365H]]+1/Table1[[#This Row],[B365D]]+1/Table1[[#This Row],[B365A]]-1)/3</f>
        <v>1.7918728445044312E-2</v>
      </c>
      <c r="AB52">
        <v>1.97</v>
      </c>
      <c r="AC52">
        <v>1.96</v>
      </c>
      <c r="AD52">
        <f>(1/Table1[[#This Row],[B365&gt;2.5]]+1/Table1[[#This Row],[B365&lt;2.5]]-1)/2</f>
        <v>8.909147415311347E-3</v>
      </c>
    </row>
    <row r="53" spans="1:30" hidden="1" x14ac:dyDescent="0.45">
      <c r="A53" t="s">
        <v>61</v>
      </c>
      <c r="B53" t="s">
        <v>4</v>
      </c>
      <c r="C53" s="1">
        <v>44471</v>
      </c>
      <c r="D53" t="s">
        <v>81</v>
      </c>
      <c r="E53" t="s">
        <v>93</v>
      </c>
      <c r="F53">
        <v>2</v>
      </c>
      <c r="G53">
        <v>0</v>
      </c>
      <c r="H53" t="s">
        <v>13</v>
      </c>
      <c r="I53" t="s">
        <v>70</v>
      </c>
      <c r="L53">
        <f>1/Table1[[#This Row],[B365H]]-Table1[[#This Row],[Margin1X2]]</f>
        <v>0.31533446712018143</v>
      </c>
      <c r="M53">
        <f>IF(Table1[[#This Row],[Bet]]="Home",IF(Table1[[#This Row],[FTR]]="H",100*Table1[[#This Row],[B365H]],0),0)</f>
        <v>0</v>
      </c>
      <c r="N53">
        <f>IF(Table1[[#This Row],[Bet]]="Home-",IF(Table1[[#This Row],[FTR]]="H",100*Table1[[#This Row],[B365H]],0),0)</f>
        <v>0</v>
      </c>
      <c r="O53">
        <f>1/Table1[[#This Row],[B365D]]-Table1[[#This Row],[Margin1X2]]</f>
        <v>0.29450113378684811</v>
      </c>
      <c r="P53">
        <f>IF(Table1[[#This Row],[Bet]]="Draw",IF(Table1[[#This Row],[FTR]]="D",100*Table1[[#This Row],[B365D]],0),0)</f>
        <v>0</v>
      </c>
      <c r="Q53">
        <f>IF(Table1[[#This Row],[Bet]]="Draw-",IF(Table1[[#This Row],[FTR]]="D",100*Table1[[#This Row],[B365D]],0),0)</f>
        <v>0</v>
      </c>
      <c r="R53">
        <f>1/Table1[[#This Row],[B365A]]-Table1[[#This Row],[Margin1X2]]</f>
        <v>0.39016439909297052</v>
      </c>
      <c r="S53">
        <f>IF(Table1[[#This Row],[Bet]]="Away",IF(Table1[[#This Row],[FTR]]="A",100*Table1[[#This Row],[B365A]],0),0)</f>
        <v>0</v>
      </c>
      <c r="T53">
        <f>IF(Table1[[#This Row],[Bet2]]="Away",IF(Table1[[#This Row],[FTR]]="A",100*Table1[[#This Row],[B365A]]),0)</f>
        <v>0</v>
      </c>
      <c r="X53">
        <v>3</v>
      </c>
      <c r="Y53">
        <v>3.2</v>
      </c>
      <c r="Z53">
        <v>2.4500000000000002</v>
      </c>
      <c r="AA53" s="3">
        <f>(1/Table1[[#This Row],[B365H]]+1/Table1[[#This Row],[B365D]]+1/Table1[[#This Row],[B365A]]-1)/3</f>
        <v>1.7998866213151905E-2</v>
      </c>
      <c r="AB53">
        <v>2.2999999999999998</v>
      </c>
      <c r="AC53">
        <v>1.61</v>
      </c>
      <c r="AD53">
        <f>(1/Table1[[#This Row],[B365&gt;2.5]]+1/Table1[[#This Row],[B365&lt;2.5]]-1)/2</f>
        <v>2.7950310559006208E-2</v>
      </c>
    </row>
    <row r="54" spans="1:30" hidden="1" x14ac:dyDescent="0.45">
      <c r="A54" t="s">
        <v>61</v>
      </c>
      <c r="B54" t="s">
        <v>4</v>
      </c>
      <c r="C54" s="1">
        <v>44485</v>
      </c>
      <c r="D54" t="s">
        <v>87</v>
      </c>
      <c r="E54" t="s">
        <v>72</v>
      </c>
      <c r="F54">
        <v>1</v>
      </c>
      <c r="G54">
        <v>0</v>
      </c>
      <c r="H54" t="s">
        <v>13</v>
      </c>
      <c r="I54" t="s">
        <v>70</v>
      </c>
      <c r="L54">
        <f>1/Table1[[#This Row],[B365H]]-Table1[[#This Row],[Margin1X2]]</f>
        <v>0.44825415755648312</v>
      </c>
      <c r="M54">
        <f>IF(Table1[[#This Row],[Bet]]="Home",IF(Table1[[#This Row],[FTR]]="H",100*Table1[[#This Row],[B365H]],0),0)</f>
        <v>0</v>
      </c>
      <c r="N54">
        <f>IF(Table1[[#This Row],[Bet]]="Home-",IF(Table1[[#This Row],[FTR]]="H",100*Table1[[#This Row],[B365H]],0),0)</f>
        <v>0</v>
      </c>
      <c r="O54">
        <f>1/Table1[[#This Row],[B365D]]-Table1[[#This Row],[Margin1X2]]</f>
        <v>0.2908301861790234</v>
      </c>
      <c r="P54">
        <f>IF(Table1[[#This Row],[Bet]]="Draw",IF(Table1[[#This Row],[FTR]]="D",100*Table1[[#This Row],[B365D]],0),0)</f>
        <v>0</v>
      </c>
      <c r="Q54">
        <f>IF(Table1[[#This Row],[Bet]]="Draw-",IF(Table1[[#This Row],[FTR]]="D",100*Table1[[#This Row],[B365D]],0),0)</f>
        <v>0</v>
      </c>
      <c r="R54">
        <f>1/Table1[[#This Row],[B365A]]-Table1[[#This Row],[Margin1X2]]</f>
        <v>0.26091565626449348</v>
      </c>
      <c r="S54">
        <f>IF(Table1[[#This Row],[Bet]]="Away",IF(Table1[[#This Row],[FTR]]="A",100*Table1[[#This Row],[B365A]],0),0)</f>
        <v>0</v>
      </c>
      <c r="T54">
        <f>IF(Table1[[#This Row],[Bet2]]="Away",IF(Table1[[#This Row],[FTR]]="A",100*Table1[[#This Row],[B365A]]),0)</f>
        <v>0</v>
      </c>
      <c r="X54">
        <v>2.15</v>
      </c>
      <c r="Y54">
        <v>3.25</v>
      </c>
      <c r="Z54">
        <v>3.6</v>
      </c>
      <c r="AA54" s="3">
        <f>(1/Table1[[#This Row],[B365H]]+1/Table1[[#This Row],[B365D]]+1/Table1[[#This Row],[B365A]]-1)/3</f>
        <v>1.6862121513284329E-2</v>
      </c>
      <c r="AB54">
        <v>2.2000000000000002</v>
      </c>
      <c r="AC54">
        <v>1.66</v>
      </c>
      <c r="AD54">
        <f>(1/Table1[[#This Row],[B365&gt;2.5]]+1/Table1[[#This Row],[B365&lt;2.5]]-1)/2</f>
        <v>2.8477546549835697E-2</v>
      </c>
    </row>
    <row r="55" spans="1:30" hidden="1" x14ac:dyDescent="0.45">
      <c r="A55" t="s">
        <v>61</v>
      </c>
      <c r="B55" t="s">
        <v>4</v>
      </c>
      <c r="C55" s="1">
        <v>44492</v>
      </c>
      <c r="D55" t="s">
        <v>84</v>
      </c>
      <c r="E55" t="s">
        <v>86</v>
      </c>
      <c r="F55">
        <v>2</v>
      </c>
      <c r="G55">
        <v>1</v>
      </c>
      <c r="H55" t="s">
        <v>13</v>
      </c>
      <c r="I55" t="s">
        <v>70</v>
      </c>
      <c r="L55">
        <f>1/Table1[[#This Row],[B365H]]-Table1[[#This Row],[Margin1X2]]</f>
        <v>0.38136200716845881</v>
      </c>
      <c r="M55">
        <f>IF(Table1[[#This Row],[Bet]]="Home",IF(Table1[[#This Row],[FTR]]="H",100*Table1[[#This Row],[B365H]],0),0)</f>
        <v>0</v>
      </c>
      <c r="N55">
        <f>IF(Table1[[#This Row],[Bet]]="Home-",IF(Table1[[#This Row],[FTR]]="H",100*Table1[[#This Row],[B365H]],0),0)</f>
        <v>0</v>
      </c>
      <c r="O55">
        <f>1/Table1[[#This Row],[B365D]]-Table1[[#This Row],[Margin1X2]]</f>
        <v>0.3039426523297491</v>
      </c>
      <c r="P55">
        <f>IF(Table1[[#This Row],[Bet]]="Draw",IF(Table1[[#This Row],[FTR]]="D",100*Table1[[#This Row],[B365D]],0),0)</f>
        <v>0</v>
      </c>
      <c r="Q55">
        <f>IF(Table1[[#This Row],[Bet]]="Draw-",IF(Table1[[#This Row],[FTR]]="D",100*Table1[[#This Row],[B365D]],0),0)</f>
        <v>0</v>
      </c>
      <c r="R55">
        <f>1/Table1[[#This Row],[B365A]]-Table1[[#This Row],[Margin1X2]]</f>
        <v>0.3146953405017921</v>
      </c>
      <c r="S55">
        <f>IF(Table1[[#This Row],[Bet]]="Away",IF(Table1[[#This Row],[FTR]]="A",100*Table1[[#This Row],[B365A]],0),0)</f>
        <v>0</v>
      </c>
      <c r="T55">
        <f>IF(Table1[[#This Row],[Bet2]]="Away",IF(Table1[[#This Row],[FTR]]="A",100*Table1[[#This Row],[B365A]]),0)</f>
        <v>0</v>
      </c>
      <c r="X55">
        <v>2.5</v>
      </c>
      <c r="Y55">
        <v>3.1</v>
      </c>
      <c r="Z55">
        <v>3</v>
      </c>
      <c r="AA55" s="3">
        <f>(1/Table1[[#This Row],[B365H]]+1/Table1[[#This Row],[B365D]]+1/Table1[[#This Row],[B365A]]-1)/3</f>
        <v>1.8637992831541217E-2</v>
      </c>
      <c r="AB55">
        <v>2.37</v>
      </c>
      <c r="AC55">
        <v>1.57</v>
      </c>
      <c r="AD55">
        <f>(1/Table1[[#This Row],[B365&gt;2.5]]+1/Table1[[#This Row],[B365&lt;2.5]]-1)/2</f>
        <v>2.9441801714638949E-2</v>
      </c>
    </row>
    <row r="56" spans="1:30" hidden="1" x14ac:dyDescent="0.45">
      <c r="A56" t="s">
        <v>61</v>
      </c>
      <c r="B56" t="s">
        <v>4</v>
      </c>
      <c r="C56" s="1">
        <v>44498</v>
      </c>
      <c r="D56" t="s">
        <v>83</v>
      </c>
      <c r="E56" t="s">
        <v>96</v>
      </c>
      <c r="F56">
        <v>1</v>
      </c>
      <c r="G56">
        <v>1</v>
      </c>
      <c r="H56" t="s">
        <v>42</v>
      </c>
      <c r="I56" t="s">
        <v>70</v>
      </c>
      <c r="L56">
        <f>1/Table1[[#This Row],[B365H]]-Table1[[#This Row],[Margin1X2]]</f>
        <v>0.44716265646498204</v>
      </c>
      <c r="M56">
        <f>IF(Table1[[#This Row],[Bet]]="Home",IF(Table1[[#This Row],[FTR]]="H",100*Table1[[#This Row],[B365H]],0),0)</f>
        <v>0</v>
      </c>
      <c r="N56">
        <f>IF(Table1[[#This Row],[Bet]]="Home-",IF(Table1[[#This Row],[FTR]]="H",100*Table1[[#This Row],[B365H]],0),0)</f>
        <v>0</v>
      </c>
      <c r="O56">
        <f>1/Table1[[#This Row],[B365D]]-Table1[[#This Row],[Margin1X2]]</f>
        <v>0.26776066310950031</v>
      </c>
      <c r="P56">
        <f>IF(Table1[[#This Row],[Bet]]="Draw",IF(Table1[[#This Row],[FTR]]="D",100*Table1[[#This Row],[B365D]],0),0)</f>
        <v>0</v>
      </c>
      <c r="Q56">
        <f>IF(Table1[[#This Row],[Bet]]="Draw-",IF(Table1[[#This Row],[FTR]]="D",100*Table1[[#This Row],[B365D]],0),0)</f>
        <v>0</v>
      </c>
      <c r="R56">
        <f>1/Table1[[#This Row],[B365A]]-Table1[[#This Row],[Margin1X2]]</f>
        <v>0.28507668042551765</v>
      </c>
      <c r="S56">
        <f>IF(Table1[[#This Row],[Bet]]="Away",IF(Table1[[#This Row],[FTR]]="A",100*Table1[[#This Row],[B365A]],0),0)</f>
        <v>0</v>
      </c>
      <c r="T56">
        <f>IF(Table1[[#This Row],[Bet2]]="Away",IF(Table1[[#This Row],[FTR]]="A",100*Table1[[#This Row],[B365A]]),0)</f>
        <v>0</v>
      </c>
      <c r="X56">
        <v>2.15</v>
      </c>
      <c r="Y56">
        <v>3.5</v>
      </c>
      <c r="Z56">
        <v>3.3</v>
      </c>
      <c r="AA56" s="3">
        <f>(1/Table1[[#This Row],[B365H]]+1/Table1[[#This Row],[B365D]]+1/Table1[[#This Row],[B365A]]-1)/3</f>
        <v>1.7953622604785391E-2</v>
      </c>
      <c r="AB56">
        <v>1.8</v>
      </c>
      <c r="AC56">
        <v>2</v>
      </c>
      <c r="AD56">
        <f>(1/Table1[[#This Row],[B365&gt;2.5]]+1/Table1[[#This Row],[B365&lt;2.5]]-1)/2</f>
        <v>2.777777777777779E-2</v>
      </c>
    </row>
    <row r="57" spans="1:30" hidden="1" x14ac:dyDescent="0.45">
      <c r="A57" t="s">
        <v>61</v>
      </c>
      <c r="B57" t="s">
        <v>4</v>
      </c>
      <c r="C57" s="1">
        <v>44502</v>
      </c>
      <c r="D57" t="s">
        <v>95</v>
      </c>
      <c r="E57" t="s">
        <v>66</v>
      </c>
      <c r="F57">
        <v>1</v>
      </c>
      <c r="G57">
        <v>2</v>
      </c>
      <c r="H57" t="s">
        <v>20</v>
      </c>
      <c r="I57" t="s">
        <v>70</v>
      </c>
      <c r="L57">
        <f>1/Table1[[#This Row],[B365H]]-Table1[[#This Row],[Margin1X2]]</f>
        <v>0.44733242134062923</v>
      </c>
      <c r="M57">
        <f>IF(Table1[[#This Row],[Bet]]="Home",IF(Table1[[#This Row],[FTR]]="H",100*Table1[[#This Row],[B365H]],0),0)</f>
        <v>0</v>
      </c>
      <c r="N57">
        <f>IF(Table1[[#This Row],[Bet]]="Home-",IF(Table1[[#This Row],[FTR]]="H",100*Table1[[#This Row],[B365H]],0),0)</f>
        <v>0</v>
      </c>
      <c r="O57">
        <f>1/Table1[[#This Row],[B365D]]-Table1[[#This Row],[Margin1X2]]</f>
        <v>0.27633378932968533</v>
      </c>
      <c r="P57">
        <f>IF(Table1[[#This Row],[Bet]]="Draw",IF(Table1[[#This Row],[FTR]]="D",100*Table1[[#This Row],[B365D]],0),0)</f>
        <v>0</v>
      </c>
      <c r="Q57">
        <f>IF(Table1[[#This Row],[Bet]]="Draw-",IF(Table1[[#This Row],[FTR]]="D",100*Table1[[#This Row],[B365D]],0),0)</f>
        <v>0</v>
      </c>
      <c r="R57">
        <f>1/Table1[[#This Row],[B365A]]-Table1[[#This Row],[Margin1X2]]</f>
        <v>0.27633378932968533</v>
      </c>
      <c r="S57">
        <f>IF(Table1[[#This Row],[Bet]]="Away",IF(Table1[[#This Row],[FTR]]="A",100*Table1[[#This Row],[B365A]],0),0)</f>
        <v>0</v>
      </c>
      <c r="T57">
        <f>IF(Table1[[#This Row],[Bet2]]="Away",IF(Table1[[#This Row],[FTR]]="A",100*Table1[[#This Row],[B365A]]),0)</f>
        <v>0</v>
      </c>
      <c r="X57">
        <v>2.15</v>
      </c>
      <c r="Y57">
        <v>3.4</v>
      </c>
      <c r="Z57">
        <v>3.4</v>
      </c>
      <c r="AA57" s="3">
        <f>(1/Table1[[#This Row],[B365H]]+1/Table1[[#This Row],[B365D]]+1/Table1[[#This Row],[B365A]]-1)/3</f>
        <v>1.7783857729138191E-2</v>
      </c>
      <c r="AB57">
        <v>2.1</v>
      </c>
      <c r="AC57">
        <v>1.72</v>
      </c>
      <c r="AD57">
        <f>(1/Table1[[#This Row],[B365&gt;2.5]]+1/Table1[[#This Row],[B365&lt;2.5]]-1)/2</f>
        <v>2.879291251384275E-2</v>
      </c>
    </row>
    <row r="58" spans="1:30" hidden="1" x14ac:dyDescent="0.45">
      <c r="A58" t="s">
        <v>61</v>
      </c>
      <c r="B58" t="s">
        <v>4</v>
      </c>
      <c r="C58" s="1">
        <v>44523</v>
      </c>
      <c r="D58" t="s">
        <v>87</v>
      </c>
      <c r="E58" t="s">
        <v>89</v>
      </c>
      <c r="F58">
        <v>0</v>
      </c>
      <c r="G58">
        <v>1</v>
      </c>
      <c r="H58" t="s">
        <v>20</v>
      </c>
      <c r="I58" t="s">
        <v>70</v>
      </c>
      <c r="L58">
        <f>1/Table1[[#This Row],[B365H]]-Table1[[#This Row],[Margin1X2]]</f>
        <v>0.2338217338217338</v>
      </c>
      <c r="M58">
        <f>IF(Table1[[#This Row],[Bet]]="Home",IF(Table1[[#This Row],[FTR]]="H",100*Table1[[#This Row],[B365H]],0),0)</f>
        <v>0</v>
      </c>
      <c r="N58">
        <f>IF(Table1[[#This Row],[Bet]]="Home-",IF(Table1[[#This Row],[FTR]]="H",100*Table1[[#This Row],[B365H]],0),0)</f>
        <v>0</v>
      </c>
      <c r="O58">
        <f>1/Table1[[#This Row],[B365D]]-Table1[[#This Row],[Margin1X2]]</f>
        <v>0.26953601953601952</v>
      </c>
      <c r="P58">
        <f>IF(Table1[[#This Row],[Bet]]="Draw",IF(Table1[[#This Row],[FTR]]="D",100*Table1[[#This Row],[B365D]],0),0)</f>
        <v>0</v>
      </c>
      <c r="Q58">
        <f>IF(Table1[[#This Row],[Bet]]="Draw-",IF(Table1[[#This Row],[FTR]]="D",100*Table1[[#This Row],[B365D]],0),0)</f>
        <v>0</v>
      </c>
      <c r="R58">
        <f>1/Table1[[#This Row],[B365A]]-Table1[[#This Row],[Margin1X2]]</f>
        <v>0.49664224664224671</v>
      </c>
      <c r="S58">
        <f>IF(Table1[[#This Row],[Bet]]="Away",IF(Table1[[#This Row],[FTR]]="A",100*Table1[[#This Row],[B365A]],0),0)</f>
        <v>0</v>
      </c>
      <c r="T58">
        <f>IF(Table1[[#This Row],[Bet2]]="Away",IF(Table1[[#This Row],[FTR]]="A",100*Table1[[#This Row],[B365A]]),0)</f>
        <v>0</v>
      </c>
      <c r="X58">
        <v>4</v>
      </c>
      <c r="Y58">
        <v>3.5</v>
      </c>
      <c r="Z58">
        <v>1.95</v>
      </c>
      <c r="AA58" s="3">
        <f>(1/Table1[[#This Row],[B365H]]+1/Table1[[#This Row],[B365D]]+1/Table1[[#This Row],[B365A]]-1)/3</f>
        <v>1.6178266178266194E-2</v>
      </c>
      <c r="AB58">
        <v>1.98</v>
      </c>
      <c r="AC58">
        <v>1.88</v>
      </c>
      <c r="AD58">
        <f>(1/Table1[[#This Row],[B365&gt;2.5]]+1/Table1[[#This Row],[B365&lt;2.5]]-1)/2</f>
        <v>1.8482699333763231E-2</v>
      </c>
    </row>
    <row r="59" spans="1:30" hidden="1" x14ac:dyDescent="0.45">
      <c r="A59" t="s">
        <v>61</v>
      </c>
      <c r="B59" t="s">
        <v>4</v>
      </c>
      <c r="C59" s="1">
        <v>44534</v>
      </c>
      <c r="D59" t="s">
        <v>93</v>
      </c>
      <c r="E59" t="s">
        <v>66</v>
      </c>
      <c r="F59">
        <v>1</v>
      </c>
      <c r="G59">
        <v>0</v>
      </c>
      <c r="H59" t="s">
        <v>13</v>
      </c>
      <c r="I59" t="s">
        <v>70</v>
      </c>
      <c r="L59">
        <f>1/Table1[[#This Row],[B365H]]-Table1[[#This Row],[Margin1X2]]</f>
        <v>0.49373219373219379</v>
      </c>
      <c r="M59">
        <f>IF(Table1[[#This Row],[Bet]]="Home",IF(Table1[[#This Row],[FTR]]="H",100*Table1[[#This Row],[B365H]],0),0)</f>
        <v>0</v>
      </c>
      <c r="N59">
        <f>IF(Table1[[#This Row],[Bet]]="Home-",IF(Table1[[#This Row],[FTR]]="H",100*Table1[[#This Row],[B365H]],0),0)</f>
        <v>0</v>
      </c>
      <c r="O59">
        <f>1/Table1[[#This Row],[B365D]]-Table1[[#This Row],[Margin1X2]]</f>
        <v>0.2586894586894587</v>
      </c>
      <c r="P59">
        <f>IF(Table1[[#This Row],[Bet]]="Draw",IF(Table1[[#This Row],[FTR]]="D",100*Table1[[#This Row],[B365D]],0),0)</f>
        <v>0</v>
      </c>
      <c r="Q59">
        <f>IF(Table1[[#This Row],[Bet]]="Draw-",IF(Table1[[#This Row],[FTR]]="D",100*Table1[[#This Row],[B365D]],0),0)</f>
        <v>0</v>
      </c>
      <c r="R59">
        <f>1/Table1[[#This Row],[B365A]]-Table1[[#This Row],[Margin1X2]]</f>
        <v>0.24757834757834757</v>
      </c>
      <c r="S59">
        <f>IF(Table1[[#This Row],[Bet]]="Away",IF(Table1[[#This Row],[FTR]]="A",100*Table1[[#This Row],[B365A]],0),0)</f>
        <v>0</v>
      </c>
      <c r="T59">
        <f>IF(Table1[[#This Row],[Bet2]]="Away",IF(Table1[[#This Row],[FTR]]="A",100*Table1[[#This Row],[B365A]]),0)</f>
        <v>0</v>
      </c>
      <c r="X59">
        <v>1.95</v>
      </c>
      <c r="Y59">
        <v>3.6</v>
      </c>
      <c r="Z59">
        <v>3.75</v>
      </c>
      <c r="AA59" s="3">
        <f>(1/Table1[[#This Row],[B365H]]+1/Table1[[#This Row],[B365D]]+1/Table1[[#This Row],[B365A]]-1)/3</f>
        <v>1.9088319088319095E-2</v>
      </c>
      <c r="AB59">
        <v>2.1</v>
      </c>
      <c r="AC59">
        <v>1.72</v>
      </c>
      <c r="AD59">
        <f>(1/Table1[[#This Row],[B365&gt;2.5]]+1/Table1[[#This Row],[B365&lt;2.5]]-1)/2</f>
        <v>2.879291251384275E-2</v>
      </c>
    </row>
    <row r="60" spans="1:30" hidden="1" x14ac:dyDescent="0.45">
      <c r="A60" t="s">
        <v>61</v>
      </c>
      <c r="B60" t="s">
        <v>4</v>
      </c>
      <c r="C60" s="1">
        <v>44560</v>
      </c>
      <c r="D60" t="s">
        <v>68</v>
      </c>
      <c r="E60" t="s">
        <v>83</v>
      </c>
      <c r="F60">
        <v>1</v>
      </c>
      <c r="G60">
        <v>2</v>
      </c>
      <c r="H60" t="s">
        <v>20</v>
      </c>
      <c r="I60" t="s">
        <v>70</v>
      </c>
      <c r="L60">
        <f>1/Table1[[#This Row],[B365H]]-Table1[[#This Row],[Margin1X2]]</f>
        <v>0.32629028622943429</v>
      </c>
      <c r="M60">
        <f>IF(Table1[[#This Row],[Bet]]="Home",IF(Table1[[#This Row],[FTR]]="H",100*Table1[[#This Row],[B365H]],0),0)</f>
        <v>0</v>
      </c>
      <c r="N60">
        <f>IF(Table1[[#This Row],[Bet]]="Home-",IF(Table1[[#This Row],[FTR]]="H",100*Table1[[#This Row],[B365H]],0),0)</f>
        <v>0</v>
      </c>
      <c r="O60">
        <f>1/Table1[[#This Row],[B365D]]-Table1[[#This Row],[Margin1X2]]</f>
        <v>0.27558034708136125</v>
      </c>
      <c r="P60">
        <f>IF(Table1[[#This Row],[Bet]]="Draw",IF(Table1[[#This Row],[FTR]]="D",100*Table1[[#This Row],[B365D]],0),0)</f>
        <v>0</v>
      </c>
      <c r="Q60">
        <f>IF(Table1[[#This Row],[Bet]]="Draw-",IF(Table1[[#This Row],[FTR]]="D",100*Table1[[#This Row],[B365D]],0),0)</f>
        <v>0</v>
      </c>
      <c r="R60">
        <f>1/Table1[[#This Row],[B365A]]-Table1[[#This Row],[Margin1X2]]</f>
        <v>0.3981293666892044</v>
      </c>
      <c r="S60">
        <f>IF(Table1[[#This Row],[Bet]]="Away",IF(Table1[[#This Row],[FTR]]="A",100*Table1[[#This Row],[B365A]],0),0)</f>
        <v>0</v>
      </c>
      <c r="T60">
        <f>IF(Table1[[#This Row],[Bet2]]="Away",IF(Table1[[#This Row],[FTR]]="A",100*Table1[[#This Row],[B365A]]),0)</f>
        <v>0</v>
      </c>
      <c r="X60">
        <v>2.9</v>
      </c>
      <c r="Y60">
        <v>3.4</v>
      </c>
      <c r="Z60">
        <v>2.4</v>
      </c>
      <c r="AA60" s="3">
        <f>(1/Table1[[#This Row],[B365H]]+1/Table1[[#This Row],[B365D]]+1/Table1[[#This Row],[B365A]]-1)/3</f>
        <v>1.8537299977462302E-2</v>
      </c>
      <c r="AB60">
        <v>1.98</v>
      </c>
      <c r="AC60">
        <v>1.88</v>
      </c>
      <c r="AD60">
        <f>(1/Table1[[#This Row],[B365&gt;2.5]]+1/Table1[[#This Row],[B365&lt;2.5]]-1)/2</f>
        <v>1.8482699333763231E-2</v>
      </c>
    </row>
    <row r="61" spans="1:30" hidden="1" x14ac:dyDescent="0.45">
      <c r="A61" t="s">
        <v>61</v>
      </c>
      <c r="B61" t="s">
        <v>4</v>
      </c>
      <c r="C61" s="1">
        <v>44576</v>
      </c>
      <c r="D61" t="s">
        <v>80</v>
      </c>
      <c r="E61" t="s">
        <v>90</v>
      </c>
      <c r="F61">
        <v>1</v>
      </c>
      <c r="G61">
        <v>1</v>
      </c>
      <c r="H61" t="s">
        <v>42</v>
      </c>
      <c r="I61" t="s">
        <v>70</v>
      </c>
      <c r="L61">
        <f>1/Table1[[#This Row],[B365H]]-Table1[[#This Row],[Margin1X2]]</f>
        <v>0.50828460038986356</v>
      </c>
      <c r="M61">
        <f>IF(Table1[[#This Row],[Bet]]="Home",IF(Table1[[#This Row],[FTR]]="H",100*Table1[[#This Row],[B365H]],0),0)</f>
        <v>0</v>
      </c>
      <c r="N61">
        <f>IF(Table1[[#This Row],[Bet]]="Home-",IF(Table1[[#This Row],[FTR]]="H",100*Table1[[#This Row],[B365H]],0),0)</f>
        <v>0</v>
      </c>
      <c r="O61">
        <f>1/Table1[[#This Row],[B365D]]-Table1[[#This Row],[Margin1X2]]</f>
        <v>0.25974658869395711</v>
      </c>
      <c r="P61">
        <f>IF(Table1[[#This Row],[Bet]]="Draw",IF(Table1[[#This Row],[FTR]]="D",100*Table1[[#This Row],[B365D]],0),0)</f>
        <v>0</v>
      </c>
      <c r="Q61">
        <f>IF(Table1[[#This Row],[Bet]]="Draw-",IF(Table1[[#This Row],[FTR]]="D",100*Table1[[#This Row],[B365D]],0),0)</f>
        <v>0</v>
      </c>
      <c r="R61">
        <f>1/Table1[[#This Row],[B365A]]-Table1[[#This Row],[Margin1X2]]</f>
        <v>0.23196881091617935</v>
      </c>
      <c r="S61">
        <f>IF(Table1[[#This Row],[Bet]]="Away",IF(Table1[[#This Row],[FTR]]="A",100*Table1[[#This Row],[B365A]],0),0)</f>
        <v>0</v>
      </c>
      <c r="T61">
        <f>IF(Table1[[#This Row],[Bet2]]="Away",IF(Table1[[#This Row],[FTR]]="A",100*Table1[[#This Row],[B365A]]),0)</f>
        <v>0</v>
      </c>
      <c r="X61">
        <v>1.9</v>
      </c>
      <c r="Y61">
        <v>3.6</v>
      </c>
      <c r="Z61">
        <v>4</v>
      </c>
      <c r="AA61" s="3">
        <f>(1/Table1[[#This Row],[B365H]]+1/Table1[[#This Row],[B365D]]+1/Table1[[#This Row],[B365A]]-1)/3</f>
        <v>1.8031189083820658E-2</v>
      </c>
      <c r="AB61">
        <v>2.2000000000000002</v>
      </c>
      <c r="AC61">
        <v>1.66</v>
      </c>
      <c r="AD61">
        <f>(1/Table1[[#This Row],[B365&gt;2.5]]+1/Table1[[#This Row],[B365&lt;2.5]]-1)/2</f>
        <v>2.8477546549835697E-2</v>
      </c>
    </row>
    <row r="62" spans="1:30" hidden="1" x14ac:dyDescent="0.45">
      <c r="A62" t="s">
        <v>61</v>
      </c>
      <c r="B62" t="s">
        <v>4</v>
      </c>
      <c r="C62" s="1">
        <v>44586</v>
      </c>
      <c r="D62" t="s">
        <v>77</v>
      </c>
      <c r="E62" t="s">
        <v>68</v>
      </c>
      <c r="F62">
        <v>2</v>
      </c>
      <c r="G62">
        <v>1</v>
      </c>
      <c r="H62" t="s">
        <v>13</v>
      </c>
      <c r="I62" t="s">
        <v>70</v>
      </c>
      <c r="L62">
        <f>1/Table1[[#This Row],[B365H]]-Table1[[#This Row],[Margin1X2]]</f>
        <v>0.54607106000294847</v>
      </c>
      <c r="M62">
        <f>IF(Table1[[#This Row],[Bet]]="Home",IF(Table1[[#This Row],[FTR]]="H",100*Table1[[#This Row],[B365H]],0),0)</f>
        <v>0</v>
      </c>
      <c r="N62">
        <f>IF(Table1[[#This Row],[Bet]]="Home-",IF(Table1[[#This Row],[FTR]]="H",100*Table1[[#This Row],[B365H]],0),0)</f>
        <v>0</v>
      </c>
      <c r="O62">
        <f>1/Table1[[#This Row],[B365D]]-Table1[[#This Row],[Margin1X2]]</f>
        <v>0.26876013563320067</v>
      </c>
      <c r="P62">
        <f>IF(Table1[[#This Row],[Bet]]="Draw",IF(Table1[[#This Row],[FTR]]="D",100*Table1[[#This Row],[B365D]],0),0)</f>
        <v>0</v>
      </c>
      <c r="Q62">
        <f>IF(Table1[[#This Row],[Bet]]="Draw-",IF(Table1[[#This Row],[FTR]]="D",100*Table1[[#This Row],[B365D]],0),0)</f>
        <v>0</v>
      </c>
      <c r="R62">
        <f>1/Table1[[#This Row],[B365A]]-Table1[[#This Row],[Margin1X2]]</f>
        <v>0.18516880436385078</v>
      </c>
      <c r="S62">
        <f>IF(Table1[[#This Row],[Bet]]="Away",IF(Table1[[#This Row],[FTR]]="A",100*Table1[[#This Row],[B365A]],0),0)</f>
        <v>0</v>
      </c>
      <c r="T62">
        <f>IF(Table1[[#This Row],[Bet2]]="Away",IF(Table1[[#This Row],[FTR]]="A",100*Table1[[#This Row],[B365A]]),0)</f>
        <v>0</v>
      </c>
      <c r="X62">
        <v>1.75</v>
      </c>
      <c r="Y62">
        <v>3.4</v>
      </c>
      <c r="Z62">
        <v>4.75</v>
      </c>
      <c r="AA62" s="3">
        <f>(1/Table1[[#This Row],[B365H]]+1/Table1[[#This Row],[B365D]]+1/Table1[[#This Row],[B365A]]-1)/3</f>
        <v>2.5357511425622887E-2</v>
      </c>
      <c r="AB62">
        <v>1.95</v>
      </c>
      <c r="AC62">
        <v>1.9</v>
      </c>
      <c r="AD62">
        <f>(1/Table1[[#This Row],[B365&gt;2.5]]+1/Table1[[#This Row],[B365&lt;2.5]]-1)/2</f>
        <v>1.9568151147098534E-2</v>
      </c>
    </row>
    <row r="63" spans="1:30" hidden="1" x14ac:dyDescent="0.45">
      <c r="A63" t="s">
        <v>61</v>
      </c>
      <c r="B63" t="s">
        <v>4</v>
      </c>
      <c r="C63" s="1">
        <v>44586</v>
      </c>
      <c r="D63" t="s">
        <v>83</v>
      </c>
      <c r="E63" t="s">
        <v>66</v>
      </c>
      <c r="F63">
        <v>0</v>
      </c>
      <c r="G63">
        <v>0</v>
      </c>
      <c r="H63" t="s">
        <v>42</v>
      </c>
      <c r="I63" t="s">
        <v>70</v>
      </c>
      <c r="L63">
        <f>1/Table1[[#This Row],[B365H]]-Table1[[#This Row],[Margin1X2]]</f>
        <v>0.42406353222292498</v>
      </c>
      <c r="M63">
        <f>IF(Table1[[#This Row],[Bet]]="Home",IF(Table1[[#This Row],[FTR]]="H",100*Table1[[#This Row],[B365H]],0),0)</f>
        <v>0</v>
      </c>
      <c r="N63">
        <f>IF(Table1[[#This Row],[Bet]]="Home-",IF(Table1[[#This Row],[FTR]]="H",100*Table1[[#This Row],[B365H]],0),0)</f>
        <v>0</v>
      </c>
      <c r="O63">
        <f>1/Table1[[#This Row],[B365D]]-Table1[[#This Row],[Margin1X2]]</f>
        <v>0.2737367348373041</v>
      </c>
      <c r="P63">
        <f>IF(Table1[[#This Row],[Bet]]="Draw",IF(Table1[[#This Row],[FTR]]="D",100*Table1[[#This Row],[B365D]],0),0)</f>
        <v>0</v>
      </c>
      <c r="Q63">
        <f>IF(Table1[[#This Row],[Bet]]="Draw-",IF(Table1[[#This Row],[FTR]]="D",100*Table1[[#This Row],[B365D]],0),0)</f>
        <v>0</v>
      </c>
      <c r="R63">
        <f>1/Table1[[#This Row],[B365A]]-Table1[[#This Row],[Margin1X2]]</f>
        <v>0.30219973293977087</v>
      </c>
      <c r="S63">
        <f>IF(Table1[[#This Row],[Bet]]="Away",IF(Table1[[#This Row],[FTR]]="A",100*Table1[[#This Row],[B365A]],0),0)</f>
        <v>0</v>
      </c>
      <c r="T63">
        <f>IF(Table1[[#This Row],[Bet2]]="Away",IF(Table1[[#This Row],[FTR]]="A",100*Table1[[#This Row],[B365A]]),0)</f>
        <v>0</v>
      </c>
      <c r="X63">
        <v>2.25</v>
      </c>
      <c r="Y63">
        <v>3.4</v>
      </c>
      <c r="Z63">
        <v>3.1</v>
      </c>
      <c r="AA63" s="3">
        <f>(1/Table1[[#This Row],[B365H]]+1/Table1[[#This Row],[B365D]]+1/Table1[[#This Row],[B365A]]-1)/3</f>
        <v>2.0380912221519425E-2</v>
      </c>
      <c r="AB63">
        <v>1.93</v>
      </c>
      <c r="AC63">
        <v>1.93</v>
      </c>
      <c r="AD63">
        <f>(1/Table1[[#This Row],[B365&gt;2.5]]+1/Table1[[#This Row],[B365&lt;2.5]]-1)/2</f>
        <v>1.81347150259068E-2</v>
      </c>
    </row>
    <row r="64" spans="1:30" hidden="1" x14ac:dyDescent="0.45">
      <c r="A64" t="s">
        <v>61</v>
      </c>
      <c r="B64" t="s">
        <v>4</v>
      </c>
      <c r="C64" s="1">
        <v>44600</v>
      </c>
      <c r="D64" t="s">
        <v>77</v>
      </c>
      <c r="E64" t="s">
        <v>72</v>
      </c>
      <c r="F64">
        <v>2</v>
      </c>
      <c r="G64">
        <v>1</v>
      </c>
      <c r="H64" t="s">
        <v>13</v>
      </c>
      <c r="I64" t="s">
        <v>70</v>
      </c>
      <c r="L64">
        <f>1/Table1[[#This Row],[B365H]]-Table1[[#This Row],[Margin1X2]]</f>
        <v>0.60982905982905988</v>
      </c>
      <c r="M64">
        <f>IF(Table1[[#This Row],[Bet]]="Home",IF(Table1[[#This Row],[FTR]]="H",100*Table1[[#This Row],[B365H]],0),0)</f>
        <v>0</v>
      </c>
      <c r="N64">
        <f>IF(Table1[[#This Row],[Bet]]="Home-",IF(Table1[[#This Row],[FTR]]="H",100*Table1[[#This Row],[B365H]],0),0)</f>
        <v>0</v>
      </c>
      <c r="O64">
        <f>1/Table1[[#This Row],[B365D]]-Table1[[#This Row],[Margin1X2]]</f>
        <v>0.25149572649572655</v>
      </c>
      <c r="P64">
        <f>IF(Table1[[#This Row],[Bet]]="Draw",IF(Table1[[#This Row],[FTR]]="D",100*Table1[[#This Row],[B365D]],0),0)</f>
        <v>0</v>
      </c>
      <c r="Q64">
        <f>IF(Table1[[#This Row],[Bet]]="Draw-",IF(Table1[[#This Row],[FTR]]="D",100*Table1[[#This Row],[B365D]],0),0)</f>
        <v>0</v>
      </c>
      <c r="R64">
        <f>1/Table1[[#This Row],[B365A]]-Table1[[#This Row],[Margin1X2]]</f>
        <v>0.13867521367521374</v>
      </c>
      <c r="S64">
        <f>IF(Table1[[#This Row],[Bet]]="Away",IF(Table1[[#This Row],[FTR]]="A",100*Table1[[#This Row],[B365A]],0),0)</f>
        <v>0</v>
      </c>
      <c r="T64">
        <f>IF(Table1[[#This Row],[Bet2]]="Away",IF(Table1[[#This Row],[FTR]]="A",100*Table1[[#This Row],[B365A]]),0)</f>
        <v>0</v>
      </c>
      <c r="X64">
        <v>1.6</v>
      </c>
      <c r="Y64">
        <v>3.75</v>
      </c>
      <c r="Z64">
        <v>6.5</v>
      </c>
      <c r="AA64" s="3">
        <f>(1/Table1[[#This Row],[B365H]]+1/Table1[[#This Row],[B365D]]+1/Table1[[#This Row],[B365A]]-1)/3</f>
        <v>1.5170940170940117E-2</v>
      </c>
      <c r="AB64">
        <v>2.1</v>
      </c>
      <c r="AC64">
        <v>1.72</v>
      </c>
      <c r="AD64">
        <f>(1/Table1[[#This Row],[B365&gt;2.5]]+1/Table1[[#This Row],[B365&lt;2.5]]-1)/2</f>
        <v>2.879291251384275E-2</v>
      </c>
    </row>
    <row r="65" spans="1:30" hidden="1" x14ac:dyDescent="0.45">
      <c r="A65" t="s">
        <v>61</v>
      </c>
      <c r="B65" t="s">
        <v>4</v>
      </c>
      <c r="C65" s="1">
        <v>44611</v>
      </c>
      <c r="D65" t="s">
        <v>86</v>
      </c>
      <c r="E65" t="s">
        <v>90</v>
      </c>
      <c r="F65">
        <v>2</v>
      </c>
      <c r="G65">
        <v>2</v>
      </c>
      <c r="H65" t="s">
        <v>42</v>
      </c>
      <c r="I65" t="s">
        <v>70</v>
      </c>
      <c r="L65">
        <f>1/Table1[[#This Row],[B365H]]-Table1[[#This Row],[Margin1X2]]</f>
        <v>0.54093567251461994</v>
      </c>
      <c r="M65">
        <f>IF(Table1[[#This Row],[Bet]]="Home",IF(Table1[[#This Row],[FTR]]="H",100*Table1[[#This Row],[B365H]],0),0)</f>
        <v>0</v>
      </c>
      <c r="N65">
        <f>IF(Table1[[#This Row],[Bet]]="Home-",IF(Table1[[#This Row],[FTR]]="H",100*Table1[[#This Row],[B365H]],0),0)</f>
        <v>0</v>
      </c>
      <c r="O65">
        <f>1/Table1[[#This Row],[B365D]]-Table1[[#This Row],[Margin1X2]]</f>
        <v>0.26315789473684215</v>
      </c>
      <c r="P65">
        <f>IF(Table1[[#This Row],[Bet]]="Draw",IF(Table1[[#This Row],[FTR]]="D",100*Table1[[#This Row],[B365D]],0),0)</f>
        <v>0</v>
      </c>
      <c r="Q65">
        <f>IF(Table1[[#This Row],[Bet]]="Draw-",IF(Table1[[#This Row],[FTR]]="D",100*Table1[[#This Row],[B365D]],0),0)</f>
        <v>0</v>
      </c>
      <c r="R65">
        <f>1/Table1[[#This Row],[B365A]]-Table1[[#This Row],[Margin1X2]]</f>
        <v>0.19590643274853803</v>
      </c>
      <c r="S65">
        <f>IF(Table1[[#This Row],[Bet]]="Away",IF(Table1[[#This Row],[FTR]]="A",100*Table1[[#This Row],[B365A]],0),0)</f>
        <v>0</v>
      </c>
      <c r="T65">
        <f>IF(Table1[[#This Row],[Bet2]]="Away",IF(Table1[[#This Row],[FTR]]="A",100*Table1[[#This Row],[B365A]]),0)</f>
        <v>0</v>
      </c>
      <c r="X65">
        <v>1.8</v>
      </c>
      <c r="Y65">
        <v>3.6</v>
      </c>
      <c r="Z65">
        <v>4.75</v>
      </c>
      <c r="AA65" s="3">
        <f>(1/Table1[[#This Row],[B365H]]+1/Table1[[#This Row],[B365D]]+1/Table1[[#This Row],[B365A]]-1)/3</f>
        <v>1.4619883040935644E-2</v>
      </c>
      <c r="AB65">
        <v>2.1</v>
      </c>
      <c r="AC65">
        <v>1.77</v>
      </c>
      <c r="AD65">
        <f>(1/Table1[[#This Row],[B365&gt;2.5]]+1/Table1[[#This Row],[B365&lt;2.5]]-1)/2</f>
        <v>2.0581113801452777E-2</v>
      </c>
    </row>
    <row r="66" spans="1:30" hidden="1" x14ac:dyDescent="0.45">
      <c r="A66" t="s">
        <v>61</v>
      </c>
      <c r="B66" t="s">
        <v>4</v>
      </c>
      <c r="C66" s="1">
        <v>44621</v>
      </c>
      <c r="D66" t="s">
        <v>71</v>
      </c>
      <c r="E66" t="s">
        <v>74</v>
      </c>
      <c r="F66">
        <v>1</v>
      </c>
      <c r="G66">
        <v>0</v>
      </c>
      <c r="H66" t="s">
        <v>13</v>
      </c>
      <c r="I66" t="s">
        <v>70</v>
      </c>
      <c r="L66">
        <f>1/Table1[[#This Row],[B365H]]-Table1[[#This Row],[Margin1X2]]</f>
        <v>0.48232323232323232</v>
      </c>
      <c r="M66">
        <f>IF(Table1[[#This Row],[Bet]]="Home",IF(Table1[[#This Row],[FTR]]="H",100*Table1[[#This Row],[B365H]],0),0)</f>
        <v>0</v>
      </c>
      <c r="N66">
        <f>IF(Table1[[#This Row],[Bet]]="Home-",IF(Table1[[#This Row],[FTR]]="H",100*Table1[[#This Row],[B365H]],0),0)</f>
        <v>0</v>
      </c>
      <c r="O66">
        <f>1/Table1[[#This Row],[B365D]]-Table1[[#This Row],[Margin1X2]]</f>
        <v>0.28535353535353536</v>
      </c>
      <c r="P66">
        <f>IF(Table1[[#This Row],[Bet]]="Draw",IF(Table1[[#This Row],[FTR]]="D",100*Table1[[#This Row],[B365D]],0),0)</f>
        <v>0</v>
      </c>
      <c r="Q66">
        <f>IF(Table1[[#This Row],[Bet]]="Draw-",IF(Table1[[#This Row],[FTR]]="D",100*Table1[[#This Row],[B365D]],0),0)</f>
        <v>0</v>
      </c>
      <c r="R66">
        <f>1/Table1[[#This Row],[B365A]]-Table1[[#This Row],[Margin1X2]]</f>
        <v>0.23232323232323235</v>
      </c>
      <c r="S66">
        <f>IF(Table1[[#This Row],[Bet]]="Away",IF(Table1[[#This Row],[FTR]]="A",100*Table1[[#This Row],[B365A]],0),0)</f>
        <v>0</v>
      </c>
      <c r="T66">
        <f>IF(Table1[[#This Row],[Bet2]]="Away",IF(Table1[[#This Row],[FTR]]="A",100*Table1[[#This Row],[B365A]]),0)</f>
        <v>0</v>
      </c>
      <c r="X66">
        <v>2</v>
      </c>
      <c r="Y66">
        <v>3.3</v>
      </c>
      <c r="Z66">
        <v>4</v>
      </c>
      <c r="AA66" s="3">
        <f>(1/Table1[[#This Row],[B365H]]+1/Table1[[#This Row],[B365D]]+1/Table1[[#This Row],[B365A]]-1)/3</f>
        <v>1.7676767676767662E-2</v>
      </c>
      <c r="AB66">
        <v>2.37</v>
      </c>
      <c r="AC66">
        <v>1.57</v>
      </c>
      <c r="AD66">
        <f>(1/Table1[[#This Row],[B365&gt;2.5]]+1/Table1[[#This Row],[B365&lt;2.5]]-1)/2</f>
        <v>2.9441801714638949E-2</v>
      </c>
    </row>
    <row r="67" spans="1:30" hidden="1" x14ac:dyDescent="0.45">
      <c r="A67" t="s">
        <v>61</v>
      </c>
      <c r="B67" t="s">
        <v>4</v>
      </c>
      <c r="C67" s="1">
        <v>44656</v>
      </c>
      <c r="D67" t="s">
        <v>84</v>
      </c>
      <c r="E67" t="s">
        <v>66</v>
      </c>
      <c r="F67">
        <v>0</v>
      </c>
      <c r="G67">
        <v>1</v>
      </c>
      <c r="H67" t="s">
        <v>20</v>
      </c>
      <c r="I67" t="s">
        <v>70</v>
      </c>
      <c r="L67">
        <f>1/Table1[[#This Row],[B365H]]-Table1[[#This Row],[Margin1X2]]</f>
        <v>0.45934065934065932</v>
      </c>
      <c r="M67">
        <f>IF(Table1[[#This Row],[Bet]]="Home",IF(Table1[[#This Row],[FTR]]="H",100*Table1[[#This Row],[B365H]],0),0)</f>
        <v>0</v>
      </c>
      <c r="N67">
        <f>IF(Table1[[#This Row],[Bet]]="Home-",IF(Table1[[#This Row],[FTR]]="H",100*Table1[[#This Row],[B365H]],0),0)</f>
        <v>0</v>
      </c>
      <c r="O67">
        <f>1/Table1[[#This Row],[B365D]]-Table1[[#This Row],[Margin1X2]]</f>
        <v>0.29084249084249086</v>
      </c>
      <c r="P67">
        <f>IF(Table1[[#This Row],[Bet]]="Draw",IF(Table1[[#This Row],[FTR]]="D",100*Table1[[#This Row],[B365D]],0),0)</f>
        <v>0</v>
      </c>
      <c r="Q67">
        <f>IF(Table1[[#This Row],[Bet]]="Draw-",IF(Table1[[#This Row],[FTR]]="D",100*Table1[[#This Row],[B365D]],0),0)</f>
        <v>0</v>
      </c>
      <c r="R67">
        <f>1/Table1[[#This Row],[B365A]]-Table1[[#This Row],[Margin1X2]]</f>
        <v>0.24981684981684979</v>
      </c>
      <c r="S67">
        <f>IF(Table1[[#This Row],[Bet]]="Away",IF(Table1[[#This Row],[FTR]]="A",100*Table1[[#This Row],[B365A]],0),0)</f>
        <v>0</v>
      </c>
      <c r="T67">
        <f>IF(Table1[[#This Row],[Bet2]]="Away",IF(Table1[[#This Row],[FTR]]="A",100*Table1[[#This Row],[B365A]]),0)</f>
        <v>0</v>
      </c>
      <c r="X67">
        <v>2.1</v>
      </c>
      <c r="Y67">
        <v>3.25</v>
      </c>
      <c r="Z67">
        <v>3.75</v>
      </c>
      <c r="AA67" s="3">
        <f>(1/Table1[[#This Row],[B365H]]+1/Table1[[#This Row],[B365D]]+1/Table1[[#This Row],[B365A]]-1)/3</f>
        <v>1.6849816849816863E-2</v>
      </c>
      <c r="AB67">
        <v>2.2999999999999998</v>
      </c>
      <c r="AC67">
        <v>1.61</v>
      </c>
      <c r="AD67">
        <f>(1/Table1[[#This Row],[B365&gt;2.5]]+1/Table1[[#This Row],[B365&lt;2.5]]-1)/2</f>
        <v>2.7950310559006208E-2</v>
      </c>
    </row>
    <row r="68" spans="1:30" hidden="1" x14ac:dyDescent="0.45">
      <c r="A68" t="s">
        <v>61</v>
      </c>
      <c r="B68" t="s">
        <v>4</v>
      </c>
      <c r="C68" s="1">
        <v>44660</v>
      </c>
      <c r="D68" t="s">
        <v>63</v>
      </c>
      <c r="E68" t="s">
        <v>86</v>
      </c>
      <c r="F68">
        <v>1</v>
      </c>
      <c r="G68">
        <v>3</v>
      </c>
      <c r="H68" t="s">
        <v>20</v>
      </c>
      <c r="I68" t="s">
        <v>70</v>
      </c>
      <c r="L68">
        <f>1/Table1[[#This Row],[B365H]]-Table1[[#This Row],[Margin1X2]]</f>
        <v>0.52147330438323503</v>
      </c>
      <c r="M68">
        <f>IF(Table1[[#This Row],[Bet]]="Home",IF(Table1[[#This Row],[FTR]]="H",100*Table1[[#This Row],[B365H]],0),0)</f>
        <v>0</v>
      </c>
      <c r="N68">
        <f>IF(Table1[[#This Row],[Bet]]="Home-",IF(Table1[[#This Row],[FTR]]="H",100*Table1[[#This Row],[B365H]],0),0)</f>
        <v>0</v>
      </c>
      <c r="O68">
        <f>1/Table1[[#This Row],[B365D]]-Table1[[#This Row],[Margin1X2]]</f>
        <v>0.26664704955698026</v>
      </c>
      <c r="P68">
        <f>IF(Table1[[#This Row],[Bet]]="Draw",IF(Table1[[#This Row],[FTR]]="D",100*Table1[[#This Row],[B365D]],0),0)</f>
        <v>0</v>
      </c>
      <c r="Q68">
        <f>IF(Table1[[#This Row],[Bet]]="Draw-",IF(Table1[[#This Row],[FTR]]="D",100*Table1[[#This Row],[B365D]],0),0)</f>
        <v>0</v>
      </c>
      <c r="R68">
        <f>1/Table1[[#This Row],[B365A]]-Table1[[#This Row],[Margin1X2]]</f>
        <v>0.21187964605978463</v>
      </c>
      <c r="S68">
        <f>IF(Table1[[#This Row],[Bet]]="Away",IF(Table1[[#This Row],[FTR]]="A",100*Table1[[#This Row],[B365A]],0),0)</f>
        <v>0</v>
      </c>
      <c r="T68">
        <f>IF(Table1[[#This Row],[Bet2]]="Away",IF(Table1[[#This Row],[FTR]]="A",100*Table1[[#This Row],[B365A]]),0)</f>
        <v>0</v>
      </c>
      <c r="X68">
        <v>1.85</v>
      </c>
      <c r="Y68">
        <v>3.5</v>
      </c>
      <c r="Z68">
        <v>4.33</v>
      </c>
      <c r="AA68" s="3">
        <f>(1/Table1[[#This Row],[B365H]]+1/Table1[[#This Row],[B365D]]+1/Table1[[#This Row],[B365A]]-1)/3</f>
        <v>1.9067236157305434E-2</v>
      </c>
      <c r="AB68">
        <v>2.2000000000000002</v>
      </c>
      <c r="AC68">
        <v>1.66</v>
      </c>
      <c r="AD68">
        <f>(1/Table1[[#This Row],[B365&gt;2.5]]+1/Table1[[#This Row],[B365&lt;2.5]]-1)/2</f>
        <v>2.8477546549835697E-2</v>
      </c>
    </row>
    <row r="69" spans="1:30" hidden="1" x14ac:dyDescent="0.45">
      <c r="A69" t="s">
        <v>61</v>
      </c>
      <c r="B69" t="s">
        <v>4</v>
      </c>
      <c r="C69" s="1">
        <v>44669</v>
      </c>
      <c r="D69" t="s">
        <v>71</v>
      </c>
      <c r="E69" t="s">
        <v>77</v>
      </c>
      <c r="F69">
        <v>0</v>
      </c>
      <c r="G69">
        <v>1</v>
      </c>
      <c r="H69" t="s">
        <v>20</v>
      </c>
      <c r="I69" t="s">
        <v>70</v>
      </c>
      <c r="L69">
        <f>1/Table1[[#This Row],[B365H]]-Table1[[#This Row],[Margin1X2]]</f>
        <v>0.33086802567466345</v>
      </c>
      <c r="M69">
        <f>IF(Table1[[#This Row],[Bet]]="Home",IF(Table1[[#This Row],[FTR]]="H",100*Table1[[#This Row],[B365H]],0),0)</f>
        <v>0</v>
      </c>
      <c r="N69">
        <f>IF(Table1[[#This Row],[Bet]]="Home-",IF(Table1[[#This Row],[FTR]]="H",100*Table1[[#This Row],[B365H]],0),0)</f>
        <v>0</v>
      </c>
      <c r="O69">
        <f>1/Table1[[#This Row],[B365D]]-Table1[[#This Row],[Margin1X2]]</f>
        <v>0.30501661508682487</v>
      </c>
      <c r="P69">
        <f>IF(Table1[[#This Row],[Bet]]="Draw",IF(Table1[[#This Row],[FTR]]="D",100*Table1[[#This Row],[B365D]],0),0)</f>
        <v>0</v>
      </c>
      <c r="Q69">
        <f>IF(Table1[[#This Row],[Bet]]="Draw-",IF(Table1[[#This Row],[FTR]]="D",100*Table1[[#This Row],[B365D]],0),0)</f>
        <v>0</v>
      </c>
      <c r="R69">
        <f>1/Table1[[#This Row],[B365A]]-Table1[[#This Row],[Margin1X2]]</f>
        <v>0.36411535923851163</v>
      </c>
      <c r="S69">
        <f>IF(Table1[[#This Row],[Bet]]="Away",IF(Table1[[#This Row],[FTR]]="A",100*Table1[[#This Row],[B365A]],0),0)</f>
        <v>0</v>
      </c>
      <c r="T69">
        <f>IF(Table1[[#This Row],[Bet2]]="Away",IF(Table1[[#This Row],[FTR]]="A",100*Table1[[#This Row],[B365A]]),0)</f>
        <v>0</v>
      </c>
      <c r="X69">
        <v>2.87</v>
      </c>
      <c r="Y69">
        <v>3.1</v>
      </c>
      <c r="Z69">
        <v>2.62</v>
      </c>
      <c r="AA69" s="3">
        <f>(1/Table1[[#This Row],[B365H]]+1/Table1[[#This Row],[B365D]]+1/Table1[[#This Row],[B365A]]-1)/3</f>
        <v>1.7564030074465425E-2</v>
      </c>
      <c r="AB69">
        <v>2.2000000000000002</v>
      </c>
      <c r="AC69">
        <v>1.66</v>
      </c>
      <c r="AD69">
        <f>(1/Table1[[#This Row],[B365&gt;2.5]]+1/Table1[[#This Row],[B365&lt;2.5]]-1)/2</f>
        <v>2.8477546549835697E-2</v>
      </c>
    </row>
    <row r="70" spans="1:30" hidden="1" x14ac:dyDescent="0.45">
      <c r="A70" t="s">
        <v>106</v>
      </c>
      <c r="B70" t="s">
        <v>4</v>
      </c>
      <c r="C70" s="1">
        <v>44450</v>
      </c>
      <c r="D70" t="s">
        <v>139</v>
      </c>
      <c r="E70" t="s">
        <v>114</v>
      </c>
      <c r="F70">
        <v>1</v>
      </c>
      <c r="G70">
        <v>2</v>
      </c>
      <c r="H70" t="s">
        <v>20</v>
      </c>
      <c r="I70" t="s">
        <v>70</v>
      </c>
      <c r="L70">
        <f>1/Table1[[#This Row],[B365H]]-Table1[[#This Row],[Margin1X2]]</f>
        <v>0.49225628172996599</v>
      </c>
      <c r="M70">
        <f>IF(Table1[[#This Row],[Bet]]="Home",IF(Table1[[#This Row],[FTR]]="H",100*Table1[[#This Row],[B365H]],0),0)</f>
        <v>0</v>
      </c>
      <c r="N70">
        <f>IF(Table1[[#This Row],[Bet]]="Home-",IF(Table1[[#This Row],[FTR]]="H",100*Table1[[#This Row],[B365H]],0),0)</f>
        <v>0</v>
      </c>
      <c r="O70">
        <f>1/Table1[[#This Row],[B365D]]-Table1[[#This Row],[Margin1X2]]</f>
        <v>0.26515005462373881</v>
      </c>
      <c r="P70">
        <f>IF(Table1[[#This Row],[Bet]]="Draw",IF(Table1[[#This Row],[FTR]]="D",100*Table1[[#This Row],[B365D]],0),0)</f>
        <v>0</v>
      </c>
      <c r="Q70">
        <f>IF(Table1[[#This Row],[Bet]]="Draw-",IF(Table1[[#This Row],[FTR]]="D",100*Table1[[#This Row],[B365D]],0),0)</f>
        <v>0</v>
      </c>
      <c r="R70">
        <f>1/Table1[[#This Row],[B365A]]-Table1[[#This Row],[Margin1X2]]</f>
        <v>0.24259366364629523</v>
      </c>
      <c r="S70">
        <f>IF(Table1[[#This Row],[Bet]]="Away",IF(Table1[[#This Row],[FTR]]="A",100*Table1[[#This Row],[B365A]],0),0)</f>
        <v>0</v>
      </c>
      <c r="T70">
        <f>IF(Table1[[#This Row],[Bet2]]="Away",IF(Table1[[#This Row],[FTR]]="A",100*Table1[[#This Row],[B365A]]),0)</f>
        <v>0</v>
      </c>
      <c r="X70">
        <v>1.95</v>
      </c>
      <c r="Y70">
        <v>3.5</v>
      </c>
      <c r="Z70">
        <v>3.8</v>
      </c>
      <c r="AA70" s="3">
        <f>(1/Table1[[#This Row],[B365H]]+1/Table1[[#This Row],[B365D]]+1/Table1[[#This Row],[B365A]]-1)/3</f>
        <v>2.0564231090546874E-2</v>
      </c>
      <c r="AB70">
        <v>2</v>
      </c>
      <c r="AC70">
        <v>1.8</v>
      </c>
      <c r="AD70">
        <f>(1/Table1[[#This Row],[B365&gt;2.5]]+1/Table1[[#This Row],[B365&lt;2.5]]-1)/2</f>
        <v>2.777777777777779E-2</v>
      </c>
    </row>
    <row r="71" spans="1:30" hidden="1" x14ac:dyDescent="0.45">
      <c r="A71" t="s">
        <v>106</v>
      </c>
      <c r="B71" t="s">
        <v>4</v>
      </c>
      <c r="C71" s="1">
        <v>44464</v>
      </c>
      <c r="D71" t="s">
        <v>124</v>
      </c>
      <c r="E71" t="s">
        <v>140</v>
      </c>
      <c r="F71">
        <v>1</v>
      </c>
      <c r="G71">
        <v>1</v>
      </c>
      <c r="H71" t="s">
        <v>42</v>
      </c>
      <c r="I71" t="s">
        <v>70</v>
      </c>
      <c r="L71">
        <f>1/Table1[[#This Row],[B365H]]-Table1[[#This Row],[Margin1X2]]</f>
        <v>0.35422602089268757</v>
      </c>
      <c r="M71">
        <f>IF(Table1[[#This Row],[Bet]]="Home",IF(Table1[[#This Row],[FTR]]="H",100*Table1[[#This Row],[B365H]],0),0)</f>
        <v>0</v>
      </c>
      <c r="N71">
        <f>IF(Table1[[#This Row],[Bet]]="Home-",IF(Table1[[#This Row],[FTR]]="H",100*Table1[[#This Row],[B365H]],0),0)</f>
        <v>0</v>
      </c>
      <c r="O71">
        <f>1/Table1[[#This Row],[B365D]]-Table1[[#This Row],[Margin1X2]]</f>
        <v>0.29154795821462492</v>
      </c>
      <c r="P71">
        <f>IF(Table1[[#This Row],[Bet]]="Draw",IF(Table1[[#This Row],[FTR]]="D",100*Table1[[#This Row],[B365D]],0),0)</f>
        <v>0</v>
      </c>
      <c r="Q71">
        <f>IF(Table1[[#This Row],[Bet]]="Draw-",IF(Table1[[#This Row],[FTR]]="D",100*Table1[[#This Row],[B365D]],0),0)</f>
        <v>0</v>
      </c>
      <c r="R71">
        <f>1/Table1[[#This Row],[B365A]]-Table1[[#This Row],[Margin1X2]]</f>
        <v>0.35422602089268757</v>
      </c>
      <c r="S71">
        <f>IF(Table1[[#This Row],[Bet]]="Away",IF(Table1[[#This Row],[FTR]]="A",100*Table1[[#This Row],[B365A]],0),0)</f>
        <v>0</v>
      </c>
      <c r="T71">
        <f>IF(Table1[[#This Row],[Bet2]]="Away",IF(Table1[[#This Row],[FTR]]="A",100*Table1[[#This Row],[B365A]]),0)</f>
        <v>0</v>
      </c>
      <c r="X71">
        <v>2.7</v>
      </c>
      <c r="Y71">
        <v>3.25</v>
      </c>
      <c r="Z71">
        <v>2.7</v>
      </c>
      <c r="AA71" s="3">
        <f>(1/Table1[[#This Row],[B365H]]+1/Table1[[#This Row],[B365D]]+1/Table1[[#This Row],[B365A]]-1)/3</f>
        <v>1.6144349477682802E-2</v>
      </c>
      <c r="AB71">
        <v>2.1</v>
      </c>
      <c r="AC71">
        <v>1.7</v>
      </c>
      <c r="AD71">
        <f>(1/Table1[[#This Row],[B365&gt;2.5]]+1/Table1[[#This Row],[B365&lt;2.5]]-1)/2</f>
        <v>3.2212885154061621E-2</v>
      </c>
    </row>
    <row r="72" spans="1:30" hidden="1" x14ac:dyDescent="0.45">
      <c r="A72" t="s">
        <v>106</v>
      </c>
      <c r="B72" t="s">
        <v>4</v>
      </c>
      <c r="C72" s="1">
        <v>44520</v>
      </c>
      <c r="D72" t="s">
        <v>127</v>
      </c>
      <c r="E72" t="s">
        <v>110</v>
      </c>
      <c r="F72">
        <v>3</v>
      </c>
      <c r="G72">
        <v>1</v>
      </c>
      <c r="H72" t="s">
        <v>13</v>
      </c>
      <c r="I72" t="s">
        <v>70</v>
      </c>
      <c r="L72">
        <f>1/Table1[[#This Row],[B365H]]-Table1[[#This Row],[Margin1X2]]</f>
        <v>0.69100529100529107</v>
      </c>
      <c r="M72">
        <f>IF(Table1[[#This Row],[Bet]]="Home",IF(Table1[[#This Row],[FTR]]="H",100*Table1[[#This Row],[B365H]],0),0)</f>
        <v>0</v>
      </c>
      <c r="N72">
        <f>IF(Table1[[#This Row],[Bet]]="Home-",IF(Table1[[#This Row],[FTR]]="H",100*Table1[[#This Row],[B365H]],0),0)</f>
        <v>0</v>
      </c>
      <c r="O72">
        <f>1/Table1[[#This Row],[B365D]]-Table1[[#This Row],[Margin1X2]]</f>
        <v>0.19894179894179895</v>
      </c>
      <c r="P72">
        <f>IF(Table1[[#This Row],[Bet]]="Draw",IF(Table1[[#This Row],[FTR]]="D",100*Table1[[#This Row],[B365D]],0),0)</f>
        <v>0</v>
      </c>
      <c r="Q72">
        <f>IF(Table1[[#This Row],[Bet]]="Draw-",IF(Table1[[#This Row],[FTR]]="D",100*Table1[[#This Row],[B365D]],0),0)</f>
        <v>0</v>
      </c>
      <c r="R72">
        <f>1/Table1[[#This Row],[B365A]]-Table1[[#This Row],[Margin1X2]]</f>
        <v>0.11005291005291006</v>
      </c>
      <c r="S72">
        <f>IF(Table1[[#This Row],[Bet]]="Away",IF(Table1[[#This Row],[FTR]]="A",100*Table1[[#This Row],[B365A]],0),0)</f>
        <v>0</v>
      </c>
      <c r="T72">
        <f>IF(Table1[[#This Row],[Bet2]]="Away",IF(Table1[[#This Row],[FTR]]="A",100*Table1[[#This Row],[B365A]]),0)</f>
        <v>0</v>
      </c>
      <c r="X72">
        <v>1.4</v>
      </c>
      <c r="Y72">
        <v>4.5</v>
      </c>
      <c r="Z72">
        <v>7.5</v>
      </c>
      <c r="AA72" s="3">
        <f>(1/Table1[[#This Row],[B365H]]+1/Table1[[#This Row],[B365D]]+1/Table1[[#This Row],[B365A]]-1)/3</f>
        <v>2.3280423280423273E-2</v>
      </c>
      <c r="AB72">
        <v>1.75</v>
      </c>
      <c r="AC72">
        <v>2.0499999999999998</v>
      </c>
      <c r="AD72">
        <f>(1/Table1[[#This Row],[B365&gt;2.5]]+1/Table1[[#This Row],[B365&lt;2.5]]-1)/2</f>
        <v>2.9616724738675937E-2</v>
      </c>
    </row>
    <row r="73" spans="1:30" hidden="1" x14ac:dyDescent="0.45">
      <c r="A73" t="s">
        <v>106</v>
      </c>
      <c r="B73" t="s">
        <v>4</v>
      </c>
      <c r="C73" s="1">
        <v>44614</v>
      </c>
      <c r="D73" t="s">
        <v>124</v>
      </c>
      <c r="E73" t="s">
        <v>114</v>
      </c>
      <c r="F73">
        <v>0</v>
      </c>
      <c r="G73">
        <v>0</v>
      </c>
      <c r="H73" t="s">
        <v>42</v>
      </c>
      <c r="I73" t="s">
        <v>70</v>
      </c>
      <c r="L73">
        <f>1/Table1[[#This Row],[B365H]]-Table1[[#This Row],[Margin1X2]]</f>
        <v>0.55502645502645498</v>
      </c>
      <c r="M73">
        <f>IF(Table1[[#This Row],[Bet]]="Home",IF(Table1[[#This Row],[FTR]]="H",100*Table1[[#This Row],[B365H]],0),0)</f>
        <v>0</v>
      </c>
      <c r="N73">
        <f>IF(Table1[[#This Row],[Bet]]="Home-",IF(Table1[[#This Row],[FTR]]="H",100*Table1[[#This Row],[B365H]],0),0)</f>
        <v>0</v>
      </c>
      <c r="O73">
        <f>1/Table1[[#This Row],[B365D]]-Table1[[#This Row],[Margin1X2]]</f>
        <v>0.26137566137566137</v>
      </c>
      <c r="P73">
        <f>IF(Table1[[#This Row],[Bet]]="Draw",IF(Table1[[#This Row],[FTR]]="D",100*Table1[[#This Row],[B365D]],0),0)</f>
        <v>0</v>
      </c>
      <c r="Q73">
        <f>IF(Table1[[#This Row],[Bet]]="Draw-",IF(Table1[[#This Row],[FTR]]="D",100*Table1[[#This Row],[B365D]],0),0)</f>
        <v>0</v>
      </c>
      <c r="R73">
        <f>1/Table1[[#This Row],[B365A]]-Table1[[#This Row],[Margin1X2]]</f>
        <v>0.18359788359788359</v>
      </c>
      <c r="S73">
        <f>IF(Table1[[#This Row],[Bet]]="Away",IF(Table1[[#This Row],[FTR]]="A",100*Table1[[#This Row],[B365A]],0),0)</f>
        <v>0</v>
      </c>
      <c r="T73">
        <f>IF(Table1[[#This Row],[Bet2]]="Away",IF(Table1[[#This Row],[FTR]]="A",100*Table1[[#This Row],[B365A]]),0)</f>
        <v>0</v>
      </c>
      <c r="X73">
        <v>1.75</v>
      </c>
      <c r="Y73">
        <v>3.6</v>
      </c>
      <c r="Z73">
        <v>5</v>
      </c>
      <c r="AA73" s="3">
        <f>(1/Table1[[#This Row],[B365H]]+1/Table1[[#This Row],[B365D]]+1/Table1[[#This Row],[B365A]]-1)/3</f>
        <v>1.6402116402116418E-2</v>
      </c>
      <c r="AB73">
        <v>2.02</v>
      </c>
      <c r="AC73">
        <v>1.83</v>
      </c>
      <c r="AD73">
        <f>(1/Table1[[#This Row],[B365&gt;2.5]]+1/Table1[[#This Row],[B365&lt;2.5]]-1)/2</f>
        <v>2.0748796191094487E-2</v>
      </c>
    </row>
    <row r="74" spans="1:30" hidden="1" x14ac:dyDescent="0.45">
      <c r="A74" t="s">
        <v>106</v>
      </c>
      <c r="B74" t="s">
        <v>4</v>
      </c>
      <c r="C74" s="1">
        <v>44632</v>
      </c>
      <c r="D74" t="s">
        <v>130</v>
      </c>
      <c r="E74" t="s">
        <v>111</v>
      </c>
      <c r="F74">
        <v>1</v>
      </c>
      <c r="G74">
        <v>2</v>
      </c>
      <c r="H74" t="s">
        <v>20</v>
      </c>
      <c r="I74" t="s">
        <v>70</v>
      </c>
      <c r="L74">
        <f>1/Table1[[#This Row],[B365H]]-Table1[[#This Row],[Margin1X2]]</f>
        <v>0.27869951399363163</v>
      </c>
      <c r="M74">
        <f>IF(Table1[[#This Row],[Bet]]="Home",IF(Table1[[#This Row],[FTR]]="H",100*Table1[[#This Row],[B365H]],0),0)</f>
        <v>0</v>
      </c>
      <c r="N74">
        <f>IF(Table1[[#This Row],[Bet]]="Home-",IF(Table1[[#This Row],[FTR]]="H",100*Table1[[#This Row],[B365H]],0),0)</f>
        <v>0</v>
      </c>
      <c r="O74">
        <f>1/Table1[[#This Row],[B365D]]-Table1[[#This Row],[Margin1X2]]</f>
        <v>0.2922741746271158</v>
      </c>
      <c r="P74">
        <f>IF(Table1[[#This Row],[Bet]]="Draw",IF(Table1[[#This Row],[FTR]]="D",100*Table1[[#This Row],[B365D]],0),0)</f>
        <v>0</v>
      </c>
      <c r="Q74">
        <f>IF(Table1[[#This Row],[Bet]]="Draw-",IF(Table1[[#This Row],[FTR]]="D",100*Table1[[#This Row],[B365D]],0),0)</f>
        <v>0</v>
      </c>
      <c r="R74">
        <f>1/Table1[[#This Row],[B365A]]-Table1[[#This Row],[Margin1X2]]</f>
        <v>0.42902631137925251</v>
      </c>
      <c r="S74">
        <f>IF(Table1[[#This Row],[Bet]]="Away",IF(Table1[[#This Row],[FTR]]="A",100*Table1[[#This Row],[B365A]],0),0)</f>
        <v>0</v>
      </c>
      <c r="T74">
        <f>IF(Table1[[#This Row],[Bet2]]="Away",IF(Table1[[#This Row],[FTR]]="A",100*Table1[[#This Row],[B365A]]),0)</f>
        <v>0</v>
      </c>
      <c r="X74">
        <v>3.4</v>
      </c>
      <c r="Y74">
        <v>3.25</v>
      </c>
      <c r="Z74">
        <v>2.25</v>
      </c>
      <c r="AA74" s="3">
        <f>(1/Table1[[#This Row],[B365H]]+1/Table1[[#This Row],[B365D]]+1/Table1[[#This Row],[B365A]]-1)/3</f>
        <v>1.5418133065191908E-2</v>
      </c>
      <c r="AB74">
        <v>2.1</v>
      </c>
      <c r="AC74">
        <v>1.77</v>
      </c>
      <c r="AD74">
        <f>(1/Table1[[#This Row],[B365&gt;2.5]]+1/Table1[[#This Row],[B365&lt;2.5]]-1)/2</f>
        <v>2.0581113801452777E-2</v>
      </c>
    </row>
    <row r="75" spans="1:30" hidden="1" x14ac:dyDescent="0.45">
      <c r="A75" t="s">
        <v>106</v>
      </c>
      <c r="B75" t="s">
        <v>4</v>
      </c>
      <c r="C75" s="1">
        <v>44674</v>
      </c>
      <c r="D75" t="s">
        <v>136</v>
      </c>
      <c r="E75" t="s">
        <v>140</v>
      </c>
      <c r="F75">
        <v>1</v>
      </c>
      <c r="G75">
        <v>0</v>
      </c>
      <c r="H75" t="s">
        <v>13</v>
      </c>
      <c r="I75" t="s">
        <v>70</v>
      </c>
      <c r="L75">
        <f>1/Table1[[#This Row],[B365H]]-Table1[[#This Row],[Margin1X2]]</f>
        <v>0.3400560224089636</v>
      </c>
      <c r="M75">
        <f>IF(Table1[[#This Row],[Bet]]="Home",IF(Table1[[#This Row],[FTR]]="H",100*Table1[[#This Row],[B365H]],0),0)</f>
        <v>0</v>
      </c>
      <c r="N75">
        <f>IF(Table1[[#This Row],[Bet]]="Home-",IF(Table1[[#This Row],[FTR]]="H",100*Table1[[#This Row],[B365H]],0),0)</f>
        <v>0</v>
      </c>
      <c r="O75">
        <f>1/Table1[[#This Row],[B365D]]-Table1[[#This Row],[Margin1X2]]</f>
        <v>0.27703081232492999</v>
      </c>
      <c r="P75">
        <f>IF(Table1[[#This Row],[Bet]]="Draw",IF(Table1[[#This Row],[FTR]]="D",100*Table1[[#This Row],[B365D]],0),0)</f>
        <v>0</v>
      </c>
      <c r="Q75">
        <f>IF(Table1[[#This Row],[Bet]]="Draw-",IF(Table1[[#This Row],[FTR]]="D",100*Table1[[#This Row],[B365D]],0),0)</f>
        <v>0</v>
      </c>
      <c r="R75">
        <f>1/Table1[[#This Row],[B365A]]-Table1[[#This Row],[Margin1X2]]</f>
        <v>0.38291316526610647</v>
      </c>
      <c r="S75">
        <f>IF(Table1[[#This Row],[Bet]]="Away",IF(Table1[[#This Row],[FTR]]="A",100*Table1[[#This Row],[B365A]],0),0)</f>
        <v>0</v>
      </c>
      <c r="T75">
        <f>IF(Table1[[#This Row],[Bet2]]="Away",IF(Table1[[#This Row],[FTR]]="A",100*Table1[[#This Row],[B365A]]),0)</f>
        <v>0</v>
      </c>
      <c r="X75">
        <v>2.8</v>
      </c>
      <c r="Y75">
        <v>3.4</v>
      </c>
      <c r="Z75">
        <v>2.5</v>
      </c>
      <c r="AA75" s="3">
        <f>(1/Table1[[#This Row],[B365H]]+1/Table1[[#This Row],[B365D]]+1/Table1[[#This Row],[B365A]]-1)/3</f>
        <v>1.708683473389357E-2</v>
      </c>
      <c r="AB75">
        <v>1.95</v>
      </c>
      <c r="AC75">
        <v>1.9</v>
      </c>
      <c r="AD75">
        <f>(1/Table1[[#This Row],[B365&gt;2.5]]+1/Table1[[#This Row],[B365&lt;2.5]]-1)/2</f>
        <v>1.9568151147098534E-2</v>
      </c>
    </row>
    <row r="76" spans="1:30" hidden="1" x14ac:dyDescent="0.45">
      <c r="A76" t="s">
        <v>172</v>
      </c>
      <c r="B76" t="s">
        <v>4</v>
      </c>
      <c r="C76" s="1">
        <v>44527</v>
      </c>
      <c r="D76" t="s">
        <v>182</v>
      </c>
      <c r="E76" t="s">
        <v>183</v>
      </c>
      <c r="F76">
        <v>1</v>
      </c>
      <c r="G76">
        <v>2</v>
      </c>
      <c r="H76" t="s">
        <v>20</v>
      </c>
      <c r="I76" t="s">
        <v>70</v>
      </c>
      <c r="L76">
        <f>1/Table1[[#This Row],[B365H]]-Table1[[#This Row],[Margin1X2]]</f>
        <v>0.38291316526610647</v>
      </c>
      <c r="M76">
        <f>IF(Table1[[#This Row],[Bet]]="Home",IF(Table1[[#This Row],[FTR]]="H",100*Table1[[#This Row],[B365H]],0),0)</f>
        <v>0</v>
      </c>
      <c r="N76">
        <f>IF(Table1[[#This Row],[Bet]]="Home-",IF(Table1[[#This Row],[FTR]]="H",100*Table1[[#This Row],[B365H]],0),0)</f>
        <v>0</v>
      </c>
      <c r="O76">
        <f>1/Table1[[#This Row],[B365D]]-Table1[[#This Row],[Margin1X2]]</f>
        <v>0.27703081232492999</v>
      </c>
      <c r="P76">
        <f>IF(Table1[[#This Row],[Bet]]="Draw",IF(Table1[[#This Row],[FTR]]="D",100*Table1[[#This Row],[B365D]],0),0)</f>
        <v>0</v>
      </c>
      <c r="Q76">
        <f>IF(Table1[[#This Row],[Bet]]="Draw-",IF(Table1[[#This Row],[FTR]]="D",100*Table1[[#This Row],[B365D]],0),0)</f>
        <v>0</v>
      </c>
      <c r="R76">
        <f>1/Table1[[#This Row],[B365A]]-Table1[[#This Row],[Margin1X2]]</f>
        <v>0.3400560224089636</v>
      </c>
      <c r="S76">
        <f>IF(Table1[[#This Row],[Bet]]="Away",IF(Table1[[#This Row],[FTR]]="A",100*Table1[[#This Row],[B365A]],0),0)</f>
        <v>0</v>
      </c>
      <c r="T76">
        <f>IF(Table1[[#This Row],[Bet2]]="Away",IF(Table1[[#This Row],[FTR]]="A",100*Table1[[#This Row],[B365A]]),0)</f>
        <v>0</v>
      </c>
      <c r="X76">
        <v>2.5</v>
      </c>
      <c r="Y76">
        <v>3.4</v>
      </c>
      <c r="Z76">
        <v>2.8</v>
      </c>
      <c r="AA76" s="3">
        <f>(1/Table1[[#This Row],[B365H]]+1/Table1[[#This Row],[B365D]]+1/Table1[[#This Row],[B365A]]-1)/3</f>
        <v>1.708683473389357E-2</v>
      </c>
      <c r="AB76">
        <v>2</v>
      </c>
      <c r="AC76">
        <v>1.85</v>
      </c>
      <c r="AD76">
        <f>(1/Table1[[#This Row],[B365&gt;2.5]]+1/Table1[[#This Row],[B365&lt;2.5]]-1)/2</f>
        <v>2.0270270270270174E-2</v>
      </c>
    </row>
    <row r="77" spans="1:30" hidden="1" x14ac:dyDescent="0.45">
      <c r="A77" t="s">
        <v>172</v>
      </c>
      <c r="B77" t="s">
        <v>4</v>
      </c>
      <c r="C77" s="1">
        <v>44565</v>
      </c>
      <c r="D77" t="s">
        <v>177</v>
      </c>
      <c r="E77" t="s">
        <v>175</v>
      </c>
      <c r="F77">
        <v>0</v>
      </c>
      <c r="G77">
        <v>0</v>
      </c>
      <c r="H77" t="s">
        <v>42</v>
      </c>
      <c r="I77" t="s">
        <v>70</v>
      </c>
      <c r="L77">
        <f>1/Table1[[#This Row],[B365H]]-Table1[[#This Row],[Margin1X2]]</f>
        <v>0.60869565217391308</v>
      </c>
      <c r="M77">
        <f>IF(Table1[[#This Row],[Bet]]="Home",IF(Table1[[#This Row],[FTR]]="H",100*Table1[[#This Row],[B365H]],0),0)</f>
        <v>0</v>
      </c>
      <c r="N77">
        <f>IF(Table1[[#This Row],[Bet]]="Home-",IF(Table1[[#This Row],[FTR]]="H",100*Table1[[#This Row],[B365H]],0),0)</f>
        <v>0</v>
      </c>
      <c r="O77">
        <f>1/Table1[[#This Row],[B365D]]-Table1[[#This Row],[Margin1X2]]</f>
        <v>0.23369565217391308</v>
      </c>
      <c r="P77">
        <f>IF(Table1[[#This Row],[Bet]]="Draw",IF(Table1[[#This Row],[FTR]]="D",100*Table1[[#This Row],[B365D]],0),0)</f>
        <v>0</v>
      </c>
      <c r="Q77">
        <f>IF(Table1[[#This Row],[Bet]]="Draw-",IF(Table1[[#This Row],[FTR]]="D",100*Table1[[#This Row],[B365D]],0),0)</f>
        <v>0</v>
      </c>
      <c r="R77">
        <f>1/Table1[[#This Row],[B365A]]-Table1[[#This Row],[Margin1X2]]</f>
        <v>0.15760869565217395</v>
      </c>
      <c r="S77">
        <f>IF(Table1[[#This Row],[Bet]]="Away",IF(Table1[[#This Row],[FTR]]="A",100*Table1[[#This Row],[B365A]],0),0)</f>
        <v>0</v>
      </c>
      <c r="T77">
        <f>IF(Table1[[#This Row],[Bet2]]="Away",IF(Table1[[#This Row],[FTR]]="A",100*Table1[[#This Row],[B365A]]),0)</f>
        <v>0</v>
      </c>
      <c r="X77">
        <v>1.6</v>
      </c>
      <c r="Y77">
        <v>4</v>
      </c>
      <c r="Z77">
        <v>5.75</v>
      </c>
      <c r="AA77" s="3">
        <f>(1/Table1[[#This Row],[B365H]]+1/Table1[[#This Row],[B365D]]+1/Table1[[#This Row],[B365A]]-1)/3</f>
        <v>1.6304347826086918E-2</v>
      </c>
      <c r="AB77">
        <v>1.75</v>
      </c>
      <c r="AC77">
        <v>2.0499999999999998</v>
      </c>
      <c r="AD77">
        <f>(1/Table1[[#This Row],[B365&gt;2.5]]+1/Table1[[#This Row],[B365&lt;2.5]]-1)/2</f>
        <v>2.9616724738675937E-2</v>
      </c>
    </row>
    <row r="78" spans="1:30" hidden="1" x14ac:dyDescent="0.45">
      <c r="A78" t="s">
        <v>172</v>
      </c>
      <c r="B78" t="s">
        <v>4</v>
      </c>
      <c r="C78" s="1">
        <v>44653</v>
      </c>
      <c r="D78" t="s">
        <v>193</v>
      </c>
      <c r="E78" t="s">
        <v>187</v>
      </c>
      <c r="F78">
        <v>0</v>
      </c>
      <c r="G78">
        <v>1</v>
      </c>
      <c r="H78" t="s">
        <v>20</v>
      </c>
      <c r="I78" t="s">
        <v>70</v>
      </c>
      <c r="L78">
        <f>1/Table1[[#This Row],[B365H]]-Table1[[#This Row],[Margin1X2]]</f>
        <v>0.52831988897562665</v>
      </c>
      <c r="M78">
        <f>IF(Table1[[#This Row],[Bet]]="Home",IF(Table1[[#This Row],[FTR]]="H",100*Table1[[#This Row],[B365H]],0),0)</f>
        <v>0</v>
      </c>
      <c r="N78">
        <f>IF(Table1[[#This Row],[Bet]]="Home-",IF(Table1[[#This Row],[FTR]]="H",100*Table1[[#This Row],[B365H]],0),0)</f>
        <v>0</v>
      </c>
      <c r="O78">
        <f>1/Table1[[#This Row],[B365D]]-Table1[[#This Row],[Margin1X2]]</f>
        <v>0.26758608725821842</v>
      </c>
      <c r="P78">
        <f>IF(Table1[[#This Row],[Bet]]="Draw",IF(Table1[[#This Row],[FTR]]="D",100*Table1[[#This Row],[B365D]],0),0)</f>
        <v>0</v>
      </c>
      <c r="Q78">
        <f>IF(Table1[[#This Row],[Bet]]="Draw-",IF(Table1[[#This Row],[FTR]]="D",100*Table1[[#This Row],[B365D]],0),0)</f>
        <v>0</v>
      </c>
      <c r="R78">
        <f>1/Table1[[#This Row],[B365A]]-Table1[[#This Row],[Margin1X2]]</f>
        <v>0.20409402376615493</v>
      </c>
      <c r="S78">
        <f>IF(Table1[[#This Row],[Bet]]="Away",IF(Table1[[#This Row],[FTR]]="A",100*Table1[[#This Row],[B365A]],0),0)</f>
        <v>0</v>
      </c>
      <c r="T78">
        <f>IF(Table1[[#This Row],[Bet2]]="Away",IF(Table1[[#This Row],[FTR]]="A",100*Table1[[#This Row],[B365A]]),0)</f>
        <v>0</v>
      </c>
      <c r="X78">
        <v>1.83</v>
      </c>
      <c r="Y78">
        <v>3.5</v>
      </c>
      <c r="Z78">
        <v>4.5</v>
      </c>
      <c r="AA78" s="3">
        <f>(1/Table1[[#This Row],[B365H]]+1/Table1[[#This Row],[B365D]]+1/Table1[[#This Row],[B365A]]-1)/3</f>
        <v>1.8128198456067279E-2</v>
      </c>
      <c r="AB78">
        <v>2.15</v>
      </c>
      <c r="AC78">
        <v>1.66</v>
      </c>
      <c r="AD78">
        <f>(1/Table1[[#This Row],[B365&gt;2.5]]+1/Table1[[#This Row],[B365&lt;2.5]]-1)/2</f>
        <v>3.3762958811992205E-2</v>
      </c>
    </row>
    <row r="79" spans="1:30" hidden="1" x14ac:dyDescent="0.45">
      <c r="A79" t="s">
        <v>2</v>
      </c>
      <c r="B79" t="s">
        <v>4</v>
      </c>
      <c r="C79" s="1">
        <v>44421</v>
      </c>
      <c r="D79" t="s">
        <v>11</v>
      </c>
      <c r="E79" t="s">
        <v>12</v>
      </c>
      <c r="F79">
        <v>2</v>
      </c>
      <c r="G79">
        <v>0</v>
      </c>
      <c r="H79" t="s">
        <v>13</v>
      </c>
      <c r="I79" t="s">
        <v>14</v>
      </c>
      <c r="L79">
        <f>1/Table1[[#This Row],[B365H]]-Table1[[#This Row],[Margin1X2]]</f>
        <v>0.23102061337355448</v>
      </c>
      <c r="M79">
        <f>IF(Table1[[#This Row],[Bet]]="Home",IF(Table1[[#This Row],[FTR]]="H",100*Table1[[#This Row],[B365H]],0),0)</f>
        <v>0</v>
      </c>
      <c r="N79">
        <f>IF(Table1[[#This Row],[Bet]]="Home-",IF(Table1[[#This Row],[FTR]]="H",100*Table1[[#This Row],[B365H]],0),0)</f>
        <v>0</v>
      </c>
      <c r="O79">
        <f>1/Table1[[#This Row],[B365D]]-Table1[[#This Row],[Margin1X2]]</f>
        <v>0.27513826043237799</v>
      </c>
      <c r="P79">
        <f>IF(Table1[[#This Row],[Bet]]="Draw",IF(Table1[[#This Row],[FTR]]="D",100*Table1[[#This Row],[B365D]],0),0)</f>
        <v>0</v>
      </c>
      <c r="Q79">
        <f>IF(Table1[[#This Row],[Bet]]="Draw-",IF(Table1[[#This Row],[FTR]]="D",100*Table1[[#This Row],[B365D]],0),0)</f>
        <v>0</v>
      </c>
      <c r="R79">
        <f>1/Table1[[#This Row],[B365A]]-Table1[[#This Row],[Margin1X2]]</f>
        <v>0.49384112619406734</v>
      </c>
      <c r="S79">
        <f>IF(Table1[[#This Row],[Bet]]="Away",IF(Table1[[#This Row],[FTR]]="A",100*Table1[[#This Row],[B365A]],0),0)</f>
        <v>0</v>
      </c>
      <c r="T79">
        <f>IF(Table1[[#This Row],[Bet2]]="Away",IF(Table1[[#This Row],[FTR]]="A",100*Table1[[#This Row],[B365A]]),0)</f>
        <v>0</v>
      </c>
      <c r="X79">
        <v>4</v>
      </c>
      <c r="Y79">
        <v>3.4</v>
      </c>
      <c r="Z79">
        <v>1.95</v>
      </c>
      <c r="AA79" s="3">
        <f>(1/Table1[[#This Row],[B365H]]+1/Table1[[#This Row],[B365D]]+1/Table1[[#This Row],[B365A]]-1)/3</f>
        <v>1.8979386626445532E-2</v>
      </c>
      <c r="AB79">
        <v>2.1</v>
      </c>
      <c r="AC79">
        <v>1.72</v>
      </c>
      <c r="AD79">
        <f>(1/Table1[[#This Row],[B365&gt;2.5]]+1/Table1[[#This Row],[B365&lt;2.5]]-1)/2</f>
        <v>2.879291251384275E-2</v>
      </c>
    </row>
    <row r="80" spans="1:30" hidden="1" x14ac:dyDescent="0.45">
      <c r="A80" t="s">
        <v>61</v>
      </c>
      <c r="B80" t="s">
        <v>4</v>
      </c>
      <c r="C80" s="1">
        <v>44415</v>
      </c>
      <c r="D80" t="s">
        <v>74</v>
      </c>
      <c r="E80" t="s">
        <v>75</v>
      </c>
      <c r="F80">
        <v>1</v>
      </c>
      <c r="G80">
        <v>1</v>
      </c>
      <c r="H80" t="s">
        <v>42</v>
      </c>
      <c r="I80" t="s">
        <v>76</v>
      </c>
      <c r="J80" t="s">
        <v>266</v>
      </c>
      <c r="L80">
        <f>1/Table1[[#This Row],[B365H]]-Table1[[#This Row],[Margin1X2]]</f>
        <v>0.19879414298018949</v>
      </c>
      <c r="M80">
        <f>IF(Table1[[#This Row],[Bet]]="Home",IF(Table1[[#This Row],[FTR]]="H",100*Table1[[#This Row],[B365H]],0),0)</f>
        <v>0</v>
      </c>
      <c r="N80">
        <f>IF(Table1[[#This Row],[Bet]]="Home-",IF(Table1[[#This Row],[FTR]]="H",100*Table1[[#This Row],[B365H]],0),0)</f>
        <v>0</v>
      </c>
      <c r="O80">
        <f>1/Table1[[#This Row],[B365D]]-Table1[[#This Row],[Margin1X2]]</f>
        <v>0.24323858742463395</v>
      </c>
      <c r="P80">
        <f>IF(Table1[[#This Row],[Bet]]="Draw",IF(Table1[[#This Row],[FTR]]="D",100*Table1[[#This Row],[B365D]],0),0)</f>
        <v>0</v>
      </c>
      <c r="Q80">
        <f>IF(Table1[[#This Row],[Bet]]="Draw-",IF(Table1[[#This Row],[FTR]]="D",100*Table1[[#This Row],[B365D]],0),0)</f>
        <v>0</v>
      </c>
      <c r="R80">
        <f>1/Table1[[#This Row],[B365A]]-Table1[[#This Row],[Margin1X2]]</f>
        <v>0.55796726959517662</v>
      </c>
      <c r="S80">
        <f>IF(Table1[[#This Row],[Bet]]="Away",IF(Table1[[#This Row],[FTR]]="A",100*Table1[[#This Row],[B365A]],0),0)</f>
        <v>0</v>
      </c>
      <c r="T80">
        <f>IF(Table1[[#This Row],[Bet2]]="Away",IF(Table1[[#This Row],[FTR]]="A",100*Table1[[#This Row],[B365A]]),0)</f>
        <v>0</v>
      </c>
      <c r="X80">
        <v>4.5</v>
      </c>
      <c r="Y80">
        <v>3.75</v>
      </c>
      <c r="Z80">
        <v>1.72</v>
      </c>
      <c r="AA80" s="3">
        <f>(1/Table1[[#This Row],[B365H]]+1/Table1[[#This Row],[B365D]]+1/Table1[[#This Row],[B365A]]-1)/3</f>
        <v>2.3428079242032718E-2</v>
      </c>
      <c r="AB80">
        <v>2.1</v>
      </c>
      <c r="AC80">
        <v>1.72</v>
      </c>
      <c r="AD80">
        <f>(1/Table1[[#This Row],[B365&gt;2.5]]+1/Table1[[#This Row],[B365&lt;2.5]]-1)/2</f>
        <v>2.879291251384275E-2</v>
      </c>
    </row>
    <row r="81" spans="1:30" hidden="1" x14ac:dyDescent="0.45">
      <c r="A81" t="s">
        <v>106</v>
      </c>
      <c r="B81" t="s">
        <v>4</v>
      </c>
      <c r="C81" s="1">
        <v>44415</v>
      </c>
      <c r="D81" t="s">
        <v>133</v>
      </c>
      <c r="E81" t="s">
        <v>134</v>
      </c>
      <c r="F81">
        <v>2</v>
      </c>
      <c r="G81">
        <v>1</v>
      </c>
      <c r="H81" t="s">
        <v>13</v>
      </c>
      <c r="I81" t="s">
        <v>135</v>
      </c>
      <c r="J81" t="s">
        <v>273</v>
      </c>
      <c r="L81">
        <f>1/Table1[[#This Row],[B365H]]-Table1[[#This Row],[Margin1X2]]</f>
        <v>0.50389863547758285</v>
      </c>
      <c r="M81">
        <f>IF(Table1[[#This Row],[Bet]]="Home",IF(Table1[[#This Row],[FTR]]="H",100*Table1[[#This Row],[B365H]],0),0)</f>
        <v>0</v>
      </c>
      <c r="N81">
        <f>IF(Table1[[#This Row],[Bet]]="Home-",IF(Table1[[#This Row],[FTR]]="H",100*Table1[[#This Row],[B365H]],0),0)</f>
        <v>190</v>
      </c>
      <c r="O81">
        <f>1/Table1[[#This Row],[B365D]]-Table1[[#This Row],[Margin1X2]]</f>
        <v>0.25536062378167645</v>
      </c>
      <c r="P81">
        <f>IF(Table1[[#This Row],[Bet]]="Draw",IF(Table1[[#This Row],[FTR]]="D",100*Table1[[#This Row],[B365D]],0),0)</f>
        <v>0</v>
      </c>
      <c r="Q81">
        <f>IF(Table1[[#This Row],[Bet]]="Draw-",IF(Table1[[#This Row],[FTR]]="D",100*Table1[[#This Row],[B365D]],0),0)</f>
        <v>0</v>
      </c>
      <c r="R81">
        <f>1/Table1[[#This Row],[B365A]]-Table1[[#This Row],[Margin1X2]]</f>
        <v>0.24074074074074076</v>
      </c>
      <c r="S81">
        <f>IF(Table1[[#This Row],[Bet]]="Away",IF(Table1[[#This Row],[FTR]]="A",100*Table1[[#This Row],[B365A]],0),0)</f>
        <v>0</v>
      </c>
      <c r="T81">
        <f>IF(Table1[[#This Row],[Bet2]]="Away",IF(Table1[[#This Row],[FTR]]="A",100*Table1[[#This Row],[B365A]]),0)</f>
        <v>0</v>
      </c>
      <c r="X81">
        <v>1.9</v>
      </c>
      <c r="Y81">
        <v>3.6</v>
      </c>
      <c r="Z81">
        <v>3.8</v>
      </c>
      <c r="AA81" s="3">
        <f>(1/Table1[[#This Row],[B365H]]+1/Table1[[#This Row],[B365D]]+1/Table1[[#This Row],[B365A]]-1)/3</f>
        <v>2.2417153996101336E-2</v>
      </c>
      <c r="AB81">
        <v>1.93</v>
      </c>
      <c r="AC81">
        <v>1.93</v>
      </c>
      <c r="AD81">
        <f>(1/Table1[[#This Row],[B365&gt;2.5]]+1/Table1[[#This Row],[B365&lt;2.5]]-1)/2</f>
        <v>1.81347150259068E-2</v>
      </c>
    </row>
    <row r="82" spans="1:30" hidden="1" x14ac:dyDescent="0.45">
      <c r="A82" t="s">
        <v>106</v>
      </c>
      <c r="B82" t="s">
        <v>4</v>
      </c>
      <c r="C82" s="1">
        <v>44415</v>
      </c>
      <c r="D82" t="s">
        <v>127</v>
      </c>
      <c r="E82" t="s">
        <v>128</v>
      </c>
      <c r="F82">
        <v>2</v>
      </c>
      <c r="G82">
        <v>0</v>
      </c>
      <c r="H82" t="s">
        <v>13</v>
      </c>
      <c r="I82" t="s">
        <v>129</v>
      </c>
      <c r="J82" t="s">
        <v>273</v>
      </c>
      <c r="L82">
        <f>1/Table1[[#This Row],[B365H]]-Table1[[#This Row],[Margin1X2]]</f>
        <v>0.52567438633012398</v>
      </c>
      <c r="M82">
        <f>IF(Table1[[#This Row],[Bet]]="Home",IF(Table1[[#This Row],[FTR]]="H",100*Table1[[#This Row],[B365H]],0),0)</f>
        <v>0</v>
      </c>
      <c r="N82">
        <f>IF(Table1[[#This Row],[Bet]]="Home-",IF(Table1[[#This Row],[FTR]]="H",100*Table1[[#This Row],[B365H]],0),0)</f>
        <v>183</v>
      </c>
      <c r="O82">
        <f>1/Table1[[#This Row],[B365D]]-Table1[[#This Row],[Margin1X2]]</f>
        <v>0.25700407667620789</v>
      </c>
      <c r="P82">
        <f>IF(Table1[[#This Row],[Bet]]="Draw",IF(Table1[[#This Row],[FTR]]="D",100*Table1[[#This Row],[B365D]],0),0)</f>
        <v>0</v>
      </c>
      <c r="Q82">
        <f>IF(Table1[[#This Row],[Bet]]="Draw-",IF(Table1[[#This Row],[FTR]]="D",100*Table1[[#This Row],[B365D]],0),0)</f>
        <v>0</v>
      </c>
      <c r="R82">
        <f>1/Table1[[#This Row],[B365A]]-Table1[[#This Row],[Margin1X2]]</f>
        <v>0.21732153699366816</v>
      </c>
      <c r="S82">
        <f>IF(Table1[[#This Row],[Bet]]="Away",IF(Table1[[#This Row],[FTR]]="A",100*Table1[[#This Row],[B365A]],0),0)</f>
        <v>0</v>
      </c>
      <c r="T82">
        <f>IF(Table1[[#This Row],[Bet2]]="Away",IF(Table1[[#This Row],[FTR]]="A",100*Table1[[#This Row],[B365A]]),0)</f>
        <v>0</v>
      </c>
      <c r="X82">
        <v>1.83</v>
      </c>
      <c r="Y82">
        <v>3.6</v>
      </c>
      <c r="Z82">
        <v>4.2</v>
      </c>
      <c r="AA82" s="3">
        <f>(1/Table1[[#This Row],[B365H]]+1/Table1[[#This Row],[B365D]]+1/Table1[[#This Row],[B365A]]-1)/3</f>
        <v>2.0773701101569914E-2</v>
      </c>
      <c r="AB82">
        <v>1.95</v>
      </c>
      <c r="AC82">
        <v>1.9</v>
      </c>
      <c r="AD82">
        <f>(1/Table1[[#This Row],[B365&gt;2.5]]+1/Table1[[#This Row],[B365&lt;2.5]]-1)/2</f>
        <v>1.9568151147098534E-2</v>
      </c>
    </row>
    <row r="83" spans="1:30" hidden="1" x14ac:dyDescent="0.45">
      <c r="A83" t="s">
        <v>2</v>
      </c>
      <c r="B83" t="s">
        <v>4</v>
      </c>
      <c r="C83" s="1">
        <v>44422</v>
      </c>
      <c r="D83" t="s">
        <v>22</v>
      </c>
      <c r="E83" t="s">
        <v>23</v>
      </c>
      <c r="F83">
        <v>3</v>
      </c>
      <c r="G83">
        <v>0</v>
      </c>
      <c r="H83" t="s">
        <v>13</v>
      </c>
      <c r="I83" t="s">
        <v>24</v>
      </c>
      <c r="J83" t="s">
        <v>266</v>
      </c>
      <c r="L83">
        <f>1/Table1[[#This Row],[B365H]]-Table1[[#This Row],[Margin1X2]]</f>
        <v>0.78305462653288738</v>
      </c>
      <c r="M83">
        <f>IF(Table1[[#This Row],[Bet]]="Home",IF(Table1[[#This Row],[FTR]]="H",100*Table1[[#This Row],[B365H]],0),0)</f>
        <v>0</v>
      </c>
      <c r="N83">
        <f>IF(Table1[[#This Row],[Bet]]="Home-",IF(Table1[[#This Row],[FTR]]="H",100*Table1[[#This Row],[B365H]],0),0)</f>
        <v>0</v>
      </c>
      <c r="O83">
        <f>1/Table1[[#This Row],[B365D]]-Table1[[#This Row],[Margin1X2]]</f>
        <v>0.15696767001114822</v>
      </c>
      <c r="P83">
        <f>IF(Table1[[#This Row],[Bet]]="Draw",IF(Table1[[#This Row],[FTR]]="D",100*Table1[[#This Row],[B365D]],0),0)</f>
        <v>0</v>
      </c>
      <c r="Q83">
        <f>IF(Table1[[#This Row],[Bet]]="Draw-",IF(Table1[[#This Row],[FTR]]="D",100*Table1[[#This Row],[B365D]],0),0)</f>
        <v>0</v>
      </c>
      <c r="R83">
        <f>1/Table1[[#This Row],[B365A]]-Table1[[#This Row],[Margin1X2]]</f>
        <v>5.9977703455964301E-2</v>
      </c>
      <c r="S83">
        <f>IF(Table1[[#This Row],[Bet]]="Away",IF(Table1[[#This Row],[FTR]]="A",100*Table1[[#This Row],[B365A]],0),0)</f>
        <v>0</v>
      </c>
      <c r="T83">
        <f>IF(Table1[[#This Row],[Bet2]]="Away",IF(Table1[[#This Row],[FTR]]="A",100*Table1[[#This Row],[B365A]]),0)</f>
        <v>0</v>
      </c>
      <c r="X83">
        <v>1.25</v>
      </c>
      <c r="Y83">
        <v>5.75</v>
      </c>
      <c r="Z83">
        <v>13</v>
      </c>
      <c r="AA83" s="3">
        <f>(1/Table1[[#This Row],[B365H]]+1/Table1[[#This Row],[B365D]]+1/Table1[[#This Row],[B365A]]-1)/3</f>
        <v>1.694537346711263E-2</v>
      </c>
      <c r="AB83">
        <v>1.8</v>
      </c>
      <c r="AC83">
        <v>2</v>
      </c>
      <c r="AD83">
        <f>(1/Table1[[#This Row],[B365&gt;2.5]]+1/Table1[[#This Row],[B365&lt;2.5]]-1)/2</f>
        <v>2.777777777777779E-2</v>
      </c>
    </row>
    <row r="84" spans="1:30" hidden="1" x14ac:dyDescent="0.45">
      <c r="A84" t="s">
        <v>172</v>
      </c>
      <c r="B84" t="s">
        <v>4</v>
      </c>
      <c r="C84" s="1">
        <v>44422</v>
      </c>
      <c r="D84" t="s">
        <v>186</v>
      </c>
      <c r="E84" t="s">
        <v>195</v>
      </c>
      <c r="F84">
        <v>0</v>
      </c>
      <c r="G84">
        <v>0</v>
      </c>
      <c r="H84" t="s">
        <v>42</v>
      </c>
      <c r="I84" t="s">
        <v>157</v>
      </c>
      <c r="J84" t="s">
        <v>269</v>
      </c>
      <c r="L84">
        <f>1/Table1[[#This Row],[B365H]]-Table1[[#This Row],[Margin1X2]]</f>
        <v>0.39898989898989901</v>
      </c>
      <c r="M84">
        <f>IF(Table1[[#This Row],[Bet]]="Home",IF(Table1[[#This Row],[FTR]]="H",100*Table1[[#This Row],[B365H]],0),0)</f>
        <v>0</v>
      </c>
      <c r="N84">
        <f>IF(Table1[[#This Row],[Bet]]="Home-",IF(Table1[[#This Row],[FTR]]="H",100*Table1[[#This Row],[B365H]],0),0)</f>
        <v>0</v>
      </c>
      <c r="O84">
        <f>1/Table1[[#This Row],[B365D]]-Table1[[#This Row],[Margin1X2]]</f>
        <v>0.28535353535353536</v>
      </c>
      <c r="P84">
        <f>IF(Table1[[#This Row],[Bet]]="Draw",IF(Table1[[#This Row],[FTR]]="D",100*Table1[[#This Row],[B365D]],0),0)</f>
        <v>0</v>
      </c>
      <c r="Q84">
        <f>IF(Table1[[#This Row],[Bet]]="Draw-",IF(Table1[[#This Row],[FTR]]="D",100*Table1[[#This Row],[B365D]],0),0)</f>
        <v>330</v>
      </c>
      <c r="R84">
        <f>1/Table1[[#This Row],[B365A]]-Table1[[#This Row],[Margin1X2]]</f>
        <v>0.31565656565656564</v>
      </c>
      <c r="S84">
        <f>IF(Table1[[#This Row],[Bet]]="Away",IF(Table1[[#This Row],[FTR]]="A",100*Table1[[#This Row],[B365A]],0),0)</f>
        <v>0</v>
      </c>
      <c r="T84">
        <f>IF(Table1[[#This Row],[Bet2]]="Away",IF(Table1[[#This Row],[FTR]]="A",100*Table1[[#This Row],[B365A]]),0)</f>
        <v>0</v>
      </c>
      <c r="X84">
        <v>2.4</v>
      </c>
      <c r="Y84">
        <v>3.3</v>
      </c>
      <c r="Z84">
        <v>3</v>
      </c>
      <c r="AA84" s="3">
        <f>(1/Table1[[#This Row],[B365H]]+1/Table1[[#This Row],[B365D]]+1/Table1[[#This Row],[B365A]]-1)/3</f>
        <v>1.7676767676767662E-2</v>
      </c>
      <c r="AB84">
        <v>2.15</v>
      </c>
      <c r="AC84">
        <v>1.66</v>
      </c>
      <c r="AD84">
        <f>(1/Table1[[#This Row],[B365&gt;2.5]]+1/Table1[[#This Row],[B365&lt;2.5]]-1)/2</f>
        <v>3.3762958811992205E-2</v>
      </c>
    </row>
    <row r="85" spans="1:30" hidden="1" x14ac:dyDescent="0.45">
      <c r="A85" t="s">
        <v>2</v>
      </c>
      <c r="B85" t="s">
        <v>4</v>
      </c>
      <c r="C85" s="1">
        <v>44422</v>
      </c>
      <c r="D85" t="s">
        <v>25</v>
      </c>
      <c r="E85" t="s">
        <v>26</v>
      </c>
      <c r="F85">
        <v>3</v>
      </c>
      <c r="G85">
        <v>1</v>
      </c>
      <c r="H85" t="s">
        <v>13</v>
      </c>
      <c r="I85" t="s">
        <v>27</v>
      </c>
      <c r="J85" t="s">
        <v>266</v>
      </c>
      <c r="L85">
        <f>1/Table1[[#This Row],[B365H]]-Table1[[#This Row],[Margin1X2]]</f>
        <v>0.50563909774436089</v>
      </c>
      <c r="M85">
        <f>IF(Table1[[#This Row],[Bet]]="Home",IF(Table1[[#This Row],[FTR]]="H",100*Table1[[#This Row],[B365H]],0),0)</f>
        <v>0</v>
      </c>
      <c r="N85">
        <f>IF(Table1[[#This Row],[Bet]]="Home-",IF(Table1[[#This Row],[FTR]]="H",100*Table1[[#This Row],[B365H]],0),0)</f>
        <v>0</v>
      </c>
      <c r="O85">
        <f>1/Table1[[#This Row],[B365D]]-Table1[[#This Row],[Margin1X2]]</f>
        <v>0.26503759398496241</v>
      </c>
      <c r="P85">
        <f>IF(Table1[[#This Row],[Bet]]="Draw",IF(Table1[[#This Row],[FTR]]="D",100*Table1[[#This Row],[B365D]],0),0)</f>
        <v>0</v>
      </c>
      <c r="Q85">
        <f>IF(Table1[[#This Row],[Bet]]="Draw-",IF(Table1[[#This Row],[FTR]]="D",100*Table1[[#This Row],[B365D]],0),0)</f>
        <v>0</v>
      </c>
      <c r="R85">
        <f>1/Table1[[#This Row],[B365A]]-Table1[[#This Row],[Margin1X2]]</f>
        <v>0.22932330827067671</v>
      </c>
      <c r="S85">
        <f>IF(Table1[[#This Row],[Bet]]="Away",IF(Table1[[#This Row],[FTR]]="A",100*Table1[[#This Row],[B365A]],0),0)</f>
        <v>0</v>
      </c>
      <c r="T85">
        <f>IF(Table1[[#This Row],[Bet2]]="Away",IF(Table1[[#This Row],[FTR]]="A",100*Table1[[#This Row],[B365A]]),0)</f>
        <v>0</v>
      </c>
      <c r="X85">
        <v>1.9</v>
      </c>
      <c r="Y85">
        <v>3.5</v>
      </c>
      <c r="Z85">
        <v>4</v>
      </c>
      <c r="AA85" s="3">
        <f>(1/Table1[[#This Row],[B365H]]+1/Table1[[#This Row],[B365D]]+1/Table1[[#This Row],[B365A]]-1)/3</f>
        <v>2.0676691729323293E-2</v>
      </c>
      <c r="AB85">
        <v>2</v>
      </c>
      <c r="AC85">
        <v>1.8</v>
      </c>
      <c r="AD85">
        <f>(1/Table1[[#This Row],[B365&gt;2.5]]+1/Table1[[#This Row],[B365&lt;2.5]]-1)/2</f>
        <v>2.777777777777779E-2</v>
      </c>
    </row>
    <row r="86" spans="1:30" hidden="1" x14ac:dyDescent="0.45">
      <c r="A86" t="s">
        <v>172</v>
      </c>
      <c r="B86" t="s">
        <v>4</v>
      </c>
      <c r="C86" s="1">
        <v>44422</v>
      </c>
      <c r="D86" t="s">
        <v>194</v>
      </c>
      <c r="E86" t="s">
        <v>181</v>
      </c>
      <c r="F86">
        <v>3</v>
      </c>
      <c r="G86">
        <v>2</v>
      </c>
      <c r="H86" t="s">
        <v>13</v>
      </c>
      <c r="I86" t="s">
        <v>156</v>
      </c>
      <c r="J86" t="s">
        <v>269</v>
      </c>
      <c r="L86">
        <f>1/Table1[[#This Row],[B365H]]-Table1[[#This Row],[Margin1X2]]</f>
        <v>0.38291316526610647</v>
      </c>
      <c r="M86">
        <f>IF(Table1[[#This Row],[Bet]]="Home",IF(Table1[[#This Row],[FTR]]="H",100*Table1[[#This Row],[B365H]],0),0)</f>
        <v>0</v>
      </c>
      <c r="N86">
        <f>IF(Table1[[#This Row],[Bet]]="Home-",IF(Table1[[#This Row],[FTR]]="H",100*Table1[[#This Row],[B365H]],0),0)</f>
        <v>0</v>
      </c>
      <c r="O86">
        <f>1/Table1[[#This Row],[B365D]]-Table1[[#This Row],[Margin1X2]]</f>
        <v>0.27703081232492999</v>
      </c>
      <c r="P86">
        <f>IF(Table1[[#This Row],[Bet]]="Draw",IF(Table1[[#This Row],[FTR]]="D",100*Table1[[#This Row],[B365D]],0),0)</f>
        <v>0</v>
      </c>
      <c r="Q86">
        <f>IF(Table1[[#This Row],[Bet]]="Draw-",IF(Table1[[#This Row],[FTR]]="D",100*Table1[[#This Row],[B365D]],0),0)</f>
        <v>0</v>
      </c>
      <c r="R86">
        <f>1/Table1[[#This Row],[B365A]]-Table1[[#This Row],[Margin1X2]]</f>
        <v>0.3400560224089636</v>
      </c>
      <c r="S86">
        <f>IF(Table1[[#This Row],[Bet]]="Away",IF(Table1[[#This Row],[FTR]]="A",100*Table1[[#This Row],[B365A]],0),0)</f>
        <v>0</v>
      </c>
      <c r="T86">
        <f>IF(Table1[[#This Row],[Bet2]]="Away",IF(Table1[[#This Row],[FTR]]="A",100*Table1[[#This Row],[B365A]]),0)</f>
        <v>0</v>
      </c>
      <c r="X86">
        <v>2.5</v>
      </c>
      <c r="Y86">
        <v>3.4</v>
      </c>
      <c r="Z86">
        <v>2.8</v>
      </c>
      <c r="AA86" s="3">
        <f>(1/Table1[[#This Row],[B365H]]+1/Table1[[#This Row],[B365D]]+1/Table1[[#This Row],[B365A]]-1)/3</f>
        <v>1.708683473389357E-2</v>
      </c>
      <c r="AB86">
        <v>2.15</v>
      </c>
      <c r="AC86">
        <v>1.66</v>
      </c>
      <c r="AD86">
        <f>(1/Table1[[#This Row],[B365&gt;2.5]]+1/Table1[[#This Row],[B365&lt;2.5]]-1)/2</f>
        <v>3.3762958811992205E-2</v>
      </c>
    </row>
    <row r="87" spans="1:30" hidden="1" x14ac:dyDescent="0.45">
      <c r="A87" t="s">
        <v>61</v>
      </c>
      <c r="B87" t="s">
        <v>4</v>
      </c>
      <c r="C87" s="1">
        <v>44422</v>
      </c>
      <c r="D87" t="s">
        <v>96</v>
      </c>
      <c r="E87" t="s">
        <v>62</v>
      </c>
      <c r="F87">
        <v>1</v>
      </c>
      <c r="G87">
        <v>2</v>
      </c>
      <c r="H87" t="s">
        <v>20</v>
      </c>
      <c r="I87" t="s">
        <v>76</v>
      </c>
      <c r="J87" t="s">
        <v>266</v>
      </c>
      <c r="L87">
        <f>1/Table1[[#This Row],[B365H]]-Table1[[#This Row],[Margin1X2]]</f>
        <v>0.26776066310950031</v>
      </c>
      <c r="M87">
        <f>IF(Table1[[#This Row],[Bet]]="Home",IF(Table1[[#This Row],[FTR]]="H",100*Table1[[#This Row],[B365H]],0),0)</f>
        <v>0</v>
      </c>
      <c r="N87">
        <f>IF(Table1[[#This Row],[Bet]]="Home-",IF(Table1[[#This Row],[FTR]]="H",100*Table1[[#This Row],[B365H]],0),0)</f>
        <v>0</v>
      </c>
      <c r="O87">
        <f>1/Table1[[#This Row],[B365D]]-Table1[[#This Row],[Margin1X2]]</f>
        <v>0.28507668042551765</v>
      </c>
      <c r="P87">
        <f>IF(Table1[[#This Row],[Bet]]="Draw",IF(Table1[[#This Row],[FTR]]="D",100*Table1[[#This Row],[B365D]],0),0)</f>
        <v>0</v>
      </c>
      <c r="Q87">
        <f>IF(Table1[[#This Row],[Bet]]="Draw-",IF(Table1[[#This Row],[FTR]]="D",100*Table1[[#This Row],[B365D]],0),0)</f>
        <v>0</v>
      </c>
      <c r="R87">
        <f>1/Table1[[#This Row],[B365A]]-Table1[[#This Row],[Margin1X2]]</f>
        <v>0.44716265646498204</v>
      </c>
      <c r="S87">
        <f>IF(Table1[[#This Row],[Bet]]="Away",IF(Table1[[#This Row],[FTR]]="A",100*Table1[[#This Row],[B365A]],0),0)</f>
        <v>0</v>
      </c>
      <c r="T87">
        <f>IF(Table1[[#This Row],[Bet2]]="Away",IF(Table1[[#This Row],[FTR]]="A",100*Table1[[#This Row],[B365A]]),0)</f>
        <v>0</v>
      </c>
      <c r="X87">
        <v>3.5</v>
      </c>
      <c r="Y87">
        <v>3.3</v>
      </c>
      <c r="Z87">
        <v>2.15</v>
      </c>
      <c r="AA87" s="3">
        <f>(1/Table1[[#This Row],[B365H]]+1/Table1[[#This Row],[B365D]]+1/Table1[[#This Row],[B365A]]-1)/3</f>
        <v>1.7953622604785391E-2</v>
      </c>
      <c r="AB87">
        <v>2.2000000000000002</v>
      </c>
      <c r="AC87">
        <v>1.66</v>
      </c>
      <c r="AD87">
        <f>(1/Table1[[#This Row],[B365&gt;2.5]]+1/Table1[[#This Row],[B365&lt;2.5]]-1)/2</f>
        <v>2.8477546549835697E-2</v>
      </c>
    </row>
    <row r="88" spans="1:30" hidden="1" x14ac:dyDescent="0.45">
      <c r="A88" t="s">
        <v>2</v>
      </c>
      <c r="B88" t="s">
        <v>4</v>
      </c>
      <c r="C88" s="1">
        <v>44422</v>
      </c>
      <c r="D88" t="s">
        <v>31</v>
      </c>
      <c r="E88" t="s">
        <v>32</v>
      </c>
      <c r="F88">
        <v>3</v>
      </c>
      <c r="G88">
        <v>2</v>
      </c>
      <c r="H88" t="s">
        <v>13</v>
      </c>
      <c r="I88" t="s">
        <v>33</v>
      </c>
      <c r="J88" t="s">
        <v>269</v>
      </c>
      <c r="L88">
        <f>1/Table1[[#This Row],[B365H]]-Table1[[#This Row],[Margin1X2]]</f>
        <v>0.30357345401751284</v>
      </c>
      <c r="M88">
        <f>IF(Table1[[#This Row],[Bet]]="Home",IF(Table1[[#This Row],[FTR]]="H",100*Table1[[#This Row],[B365H]],0),0)</f>
        <v>0</v>
      </c>
      <c r="N88">
        <f>IF(Table1[[#This Row],[Bet]]="Home-",IF(Table1[[#This Row],[FTR]]="H",100*Table1[[#This Row],[B365H]],0),0)</f>
        <v>0</v>
      </c>
      <c r="O88">
        <f>1/Table1[[#This Row],[B365D]]-Table1[[#This Row],[Margin1X2]]</f>
        <v>0.29349280885622253</v>
      </c>
      <c r="P88">
        <f>IF(Table1[[#This Row],[Bet]]="Draw",IF(Table1[[#This Row],[FTR]]="D",100*Table1[[#This Row],[B365D]],0),0)</f>
        <v>0</v>
      </c>
      <c r="Q88">
        <f>IF(Table1[[#This Row],[Bet]]="Draw-",IF(Table1[[#This Row],[FTR]]="D",100*Table1[[#This Row],[B365D]],0),0)</f>
        <v>0</v>
      </c>
      <c r="R88">
        <f>1/Table1[[#This Row],[B365A]]-Table1[[#This Row],[Margin1X2]]</f>
        <v>0.40293373712626468</v>
      </c>
      <c r="S88">
        <f>IF(Table1[[#This Row],[Bet]]="Away",IF(Table1[[#This Row],[FTR]]="A",100*Table1[[#This Row],[B365A]],0),0)</f>
        <v>0</v>
      </c>
      <c r="T88">
        <f>IF(Table1[[#This Row],[Bet2]]="Away",IF(Table1[[#This Row],[FTR]]="A",100*Table1[[#This Row],[B365A]]),0)</f>
        <v>0</v>
      </c>
      <c r="X88">
        <v>3.1</v>
      </c>
      <c r="Y88">
        <v>3.2</v>
      </c>
      <c r="Z88">
        <v>2.37</v>
      </c>
      <c r="AA88" s="3">
        <f>(1/Table1[[#This Row],[B365H]]+1/Table1[[#This Row],[B365D]]+1/Table1[[#This Row],[B365A]]-1)/3</f>
        <v>1.9007191143777469E-2</v>
      </c>
      <c r="AB88">
        <v>2</v>
      </c>
      <c r="AC88">
        <v>1.8</v>
      </c>
      <c r="AD88">
        <f>(1/Table1[[#This Row],[B365&gt;2.5]]+1/Table1[[#This Row],[B365&lt;2.5]]-1)/2</f>
        <v>2.777777777777779E-2</v>
      </c>
    </row>
    <row r="89" spans="1:30" hidden="1" x14ac:dyDescent="0.45">
      <c r="A89" t="s">
        <v>2</v>
      </c>
      <c r="B89" t="s">
        <v>4</v>
      </c>
      <c r="C89" s="1">
        <v>44422</v>
      </c>
      <c r="D89" t="s">
        <v>15</v>
      </c>
      <c r="E89" t="s">
        <v>16</v>
      </c>
      <c r="F89">
        <v>5</v>
      </c>
      <c r="G89">
        <v>1</v>
      </c>
      <c r="H89" t="s">
        <v>13</v>
      </c>
      <c r="I89" t="s">
        <v>17</v>
      </c>
      <c r="J89" t="s">
        <v>267</v>
      </c>
      <c r="L89">
        <f>1/Table1[[#This Row],[B365H]]-Table1[[#This Row],[Margin1X2]]</f>
        <v>0.6370180922610591</v>
      </c>
      <c r="M89">
        <f>IF(Table1[[#This Row],[Bet]]="Home",IF(Table1[[#This Row],[FTR]]="H",100*Table1[[#This Row],[B365H]],0),0)</f>
        <v>0</v>
      </c>
      <c r="N89">
        <f>IF(Table1[[#This Row],[Bet]]="Home-",IF(Table1[[#This Row],[FTR]]="H",100*Table1[[#This Row],[B365H]],0),0)</f>
        <v>0</v>
      </c>
      <c r="O89">
        <f>1/Table1[[#This Row],[B365D]]-Table1[[#This Row],[Margin1X2]]</f>
        <v>0.20564554324145121</v>
      </c>
      <c r="P89">
        <f>IF(Table1[[#This Row],[Bet]]="Draw",IF(Table1[[#This Row],[FTR]]="D",100*Table1[[#This Row],[B365D]],0),0)</f>
        <v>0</v>
      </c>
      <c r="Q89">
        <f>IF(Table1[[#This Row],[Bet]]="Draw-",IF(Table1[[#This Row],[FTR]]="D",100*Table1[[#This Row],[B365D]],0),0)</f>
        <v>0</v>
      </c>
      <c r="R89">
        <f>1/Table1[[#This Row],[B365A]]-Table1[[#This Row],[Margin1X2]]</f>
        <v>0.15733636449748986</v>
      </c>
      <c r="S89">
        <f>IF(Table1[[#This Row],[Bet]]="Away",IF(Table1[[#This Row],[FTR]]="A",100*Table1[[#This Row],[B365A]],0),0)</f>
        <v>0</v>
      </c>
      <c r="T89">
        <f>IF(Table1[[#This Row],[Bet2]]="Away",IF(Table1[[#This Row],[FTR]]="A",100*Table1[[#This Row],[B365A]]),0)</f>
        <v>0</v>
      </c>
      <c r="X89">
        <v>1.53</v>
      </c>
      <c r="Y89">
        <v>4.5</v>
      </c>
      <c r="Z89">
        <v>5.75</v>
      </c>
      <c r="AA89" s="3">
        <f>(1/Table1[[#This Row],[B365H]]+1/Table1[[#This Row],[B365D]]+1/Table1[[#This Row],[B365A]]-1)/3</f>
        <v>1.6576678980771014E-2</v>
      </c>
      <c r="AB89">
        <v>1.61</v>
      </c>
      <c r="AC89">
        <v>2.2999999999999998</v>
      </c>
      <c r="AD89">
        <f>(1/Table1[[#This Row],[B365&gt;2.5]]+1/Table1[[#This Row],[B365&lt;2.5]]-1)/2</f>
        <v>2.7950310559006208E-2</v>
      </c>
    </row>
    <row r="90" spans="1:30" hidden="1" x14ac:dyDescent="0.45">
      <c r="A90" t="s">
        <v>2</v>
      </c>
      <c r="B90" t="s">
        <v>4</v>
      </c>
      <c r="C90" s="1">
        <v>44422</v>
      </c>
      <c r="D90" t="s">
        <v>34</v>
      </c>
      <c r="E90" t="s">
        <v>35</v>
      </c>
      <c r="F90">
        <v>0</v>
      </c>
      <c r="G90">
        <v>3</v>
      </c>
      <c r="H90" t="s">
        <v>20</v>
      </c>
      <c r="I90" t="s">
        <v>36</v>
      </c>
      <c r="L90">
        <f>1/Table1[[#This Row],[B365H]]-Table1[[#This Row],[Margin1X2]]</f>
        <v>9.3026136504397408E-2</v>
      </c>
      <c r="M90">
        <f>IF(Table1[[#This Row],[Bet]]="Home",IF(Table1[[#This Row],[FTR]]="H",100*Table1[[#This Row],[B365H]],0),0)</f>
        <v>0</v>
      </c>
      <c r="N90">
        <f>IF(Table1[[#This Row],[Bet]]="Home-",IF(Table1[[#This Row],[FTR]]="H",100*Table1[[#This Row],[B365H]],0),0)</f>
        <v>0</v>
      </c>
      <c r="O90">
        <f>1/Table1[[#This Row],[B365D]]-Table1[[#This Row],[Margin1X2]]</f>
        <v>0.15582806887154718</v>
      </c>
      <c r="P90">
        <f>IF(Table1[[#This Row],[Bet]]="Draw",IF(Table1[[#This Row],[FTR]]="D",100*Table1[[#This Row],[B365D]],0),0)</f>
        <v>0</v>
      </c>
      <c r="Q90">
        <f>IF(Table1[[#This Row],[Bet]]="Draw-",IF(Table1[[#This Row],[FTR]]="D",100*Table1[[#This Row],[B365D]],0),0)</f>
        <v>0</v>
      </c>
      <c r="R90">
        <f>1/Table1[[#This Row],[B365A]]-Table1[[#This Row],[Margin1X2]]</f>
        <v>0.75114579462405551</v>
      </c>
      <c r="S90">
        <f>IF(Table1[[#This Row],[Bet]]="Away",IF(Table1[[#This Row],[FTR]]="A",100*Table1[[#This Row],[B365A]],0),0)</f>
        <v>0</v>
      </c>
      <c r="T90">
        <f>IF(Table1[[#This Row],[Bet2]]="Away",IF(Table1[[#This Row],[FTR]]="A",100*Table1[[#This Row],[B365A]]),0)</f>
        <v>0</v>
      </c>
      <c r="X90">
        <v>9</v>
      </c>
      <c r="Y90">
        <v>5.75</v>
      </c>
      <c r="Z90">
        <v>1.3</v>
      </c>
      <c r="AA90" s="3">
        <f>(1/Table1[[#This Row],[B365H]]+1/Table1[[#This Row],[B365D]]+1/Table1[[#This Row],[B365A]]-1)/3</f>
        <v>1.8084974606713693E-2</v>
      </c>
      <c r="AB90">
        <v>1.53</v>
      </c>
      <c r="AC90">
        <v>2.5</v>
      </c>
      <c r="AD90">
        <f>(1/Table1[[#This Row],[B365&gt;2.5]]+1/Table1[[#This Row],[B365&lt;2.5]]-1)/2</f>
        <v>2.6797385620915048E-2</v>
      </c>
    </row>
    <row r="91" spans="1:30" hidden="1" x14ac:dyDescent="0.45">
      <c r="A91" t="s">
        <v>2</v>
      </c>
      <c r="B91" t="s">
        <v>4</v>
      </c>
      <c r="C91" s="1">
        <v>44422</v>
      </c>
      <c r="D91" t="s">
        <v>28</v>
      </c>
      <c r="E91" t="s">
        <v>29</v>
      </c>
      <c r="F91">
        <v>1</v>
      </c>
      <c r="G91">
        <v>0</v>
      </c>
      <c r="H91" t="s">
        <v>13</v>
      </c>
      <c r="I91" t="s">
        <v>30</v>
      </c>
      <c r="L91">
        <f>1/Table1[[#This Row],[B365H]]-Table1[[#This Row],[Margin1X2]]</f>
        <v>0.58372839729846704</v>
      </c>
      <c r="M91">
        <f>IF(Table1[[#This Row],[Bet]]="Home",IF(Table1[[#This Row],[FTR]]="H",100*Table1[[#This Row],[B365H]],0),0)</f>
        <v>0</v>
      </c>
      <c r="N91">
        <f>IF(Table1[[#This Row],[Bet]]="Home-",IF(Table1[[#This Row],[FTR]]="H",100*Table1[[#This Row],[B365H]],0),0)</f>
        <v>0</v>
      </c>
      <c r="O91">
        <f>1/Table1[[#This Row],[B365D]]-Table1[[#This Row],[Margin1X2]]</f>
        <v>0.24447665348109224</v>
      </c>
      <c r="P91">
        <f>IF(Table1[[#This Row],[Bet]]="Draw",IF(Table1[[#This Row],[FTR]]="D",100*Table1[[#This Row],[B365D]],0),0)</f>
        <v>0</v>
      </c>
      <c r="Q91">
        <f>IF(Table1[[#This Row],[Bet]]="Draw-",IF(Table1[[#This Row],[FTR]]="D",100*Table1[[#This Row],[B365D]],0),0)</f>
        <v>0</v>
      </c>
      <c r="R91">
        <f>1/Table1[[#This Row],[B365A]]-Table1[[#This Row],[Margin1X2]]</f>
        <v>0.17179494922044061</v>
      </c>
      <c r="S91">
        <f>IF(Table1[[#This Row],[Bet]]="Away",IF(Table1[[#This Row],[FTR]]="A",100*Table1[[#This Row],[B365A]],0),0)</f>
        <v>0</v>
      </c>
      <c r="T91">
        <f>IF(Table1[[#This Row],[Bet2]]="Away",IF(Table1[[#This Row],[FTR]]="A",100*Table1[[#This Row],[B365A]]),0)</f>
        <v>0</v>
      </c>
      <c r="X91">
        <v>1.66</v>
      </c>
      <c r="Y91">
        <v>3.8</v>
      </c>
      <c r="Z91">
        <v>5.25</v>
      </c>
      <c r="AA91" s="3">
        <f>(1/Table1[[#This Row],[B365H]]+1/Table1[[#This Row],[B365D]]+1/Table1[[#This Row],[B365A]]-1)/3</f>
        <v>1.8681241255749843E-2</v>
      </c>
      <c r="AB91">
        <v>2.09</v>
      </c>
      <c r="AC91">
        <v>1.84</v>
      </c>
      <c r="AD91">
        <f>(1/Table1[[#This Row],[B365&gt;2.5]]+1/Table1[[#This Row],[B365&lt;2.5]]-1)/2</f>
        <v>1.0973580195548172E-2</v>
      </c>
    </row>
    <row r="92" spans="1:30" hidden="1" x14ac:dyDescent="0.45">
      <c r="A92" t="s">
        <v>106</v>
      </c>
      <c r="B92" t="s">
        <v>4</v>
      </c>
      <c r="C92" s="1">
        <v>44422</v>
      </c>
      <c r="D92" t="s">
        <v>134</v>
      </c>
      <c r="E92" t="s">
        <v>127</v>
      </c>
      <c r="F92">
        <v>1</v>
      </c>
      <c r="G92">
        <v>0</v>
      </c>
      <c r="H92" t="s">
        <v>13</v>
      </c>
      <c r="I92" t="s">
        <v>149</v>
      </c>
      <c r="J92" t="s">
        <v>269</v>
      </c>
      <c r="L92">
        <f>1/Table1[[#This Row],[B365H]]-Table1[[#This Row],[Margin1X2]]</f>
        <v>0.36252058075138449</v>
      </c>
      <c r="M92">
        <f>IF(Table1[[#This Row],[Bet]]="Home",IF(Table1[[#This Row],[FTR]]="H",100*Table1[[#This Row],[B365H]],0),0)</f>
        <v>0</v>
      </c>
      <c r="N92">
        <f>IF(Table1[[#This Row],[Bet]]="Home-",IF(Table1[[#This Row],[FTR]]="H",100*Table1[[#This Row],[B365H]],0),0)</f>
        <v>0</v>
      </c>
      <c r="O92">
        <f>1/Table1[[#This Row],[B365D]]-Table1[[#This Row],[Margin1X2]]</f>
        <v>0.27495883849723096</v>
      </c>
      <c r="P92">
        <f>IF(Table1[[#This Row],[Bet]]="Draw",IF(Table1[[#This Row],[FTR]]="D",100*Table1[[#This Row],[B365D]],0),0)</f>
        <v>0</v>
      </c>
      <c r="Q92">
        <f>IF(Table1[[#This Row],[Bet]]="Draw-",IF(Table1[[#This Row],[FTR]]="D",100*Table1[[#This Row],[B365D]],0),0)</f>
        <v>0</v>
      </c>
      <c r="R92">
        <f>1/Table1[[#This Row],[B365A]]-Table1[[#This Row],[Margin1X2]]</f>
        <v>0.36252058075138449</v>
      </c>
      <c r="S92">
        <f>IF(Table1[[#This Row],[Bet]]="Away",IF(Table1[[#This Row],[FTR]]="A",100*Table1[[#This Row],[B365A]],0),0)</f>
        <v>0</v>
      </c>
      <c r="T92">
        <f>IF(Table1[[#This Row],[Bet2]]="Away",IF(Table1[[#This Row],[FTR]]="A",100*Table1[[#This Row],[B365A]]),0)</f>
        <v>0</v>
      </c>
      <c r="X92">
        <v>2.62</v>
      </c>
      <c r="Y92">
        <v>3.4</v>
      </c>
      <c r="Z92">
        <v>2.62</v>
      </c>
      <c r="AA92" s="3">
        <f>(1/Table1[[#This Row],[B365H]]+1/Table1[[#This Row],[B365D]]+1/Table1[[#This Row],[B365A]]-1)/3</f>
        <v>1.9158808561592577E-2</v>
      </c>
      <c r="AB92">
        <v>1.99</v>
      </c>
      <c r="AC92">
        <v>1.94</v>
      </c>
      <c r="AD92">
        <f>(1/Table1[[#This Row],[B365&gt;2.5]]+1/Table1[[#This Row],[B365&lt;2.5]]-1)/2</f>
        <v>8.988240169921724E-3</v>
      </c>
    </row>
    <row r="93" spans="1:30" hidden="1" x14ac:dyDescent="0.45">
      <c r="A93" t="s">
        <v>2</v>
      </c>
      <c r="B93" t="s">
        <v>4</v>
      </c>
      <c r="C93" s="1">
        <v>44422</v>
      </c>
      <c r="D93" t="s">
        <v>18</v>
      </c>
      <c r="E93" t="s">
        <v>19</v>
      </c>
      <c r="F93">
        <v>1</v>
      </c>
      <c r="G93">
        <v>2</v>
      </c>
      <c r="H93" t="s">
        <v>20</v>
      </c>
      <c r="I93" t="s">
        <v>21</v>
      </c>
      <c r="L93">
        <f>1/Table1[[#This Row],[B365H]]-Table1[[#This Row],[Margin1X2]]</f>
        <v>0.30480579328505597</v>
      </c>
      <c r="M93">
        <f>IF(Table1[[#This Row],[Bet]]="Home",IF(Table1[[#This Row],[FTR]]="H",100*Table1[[#This Row],[B365H]],0),0)</f>
        <v>0</v>
      </c>
      <c r="N93">
        <f>IF(Table1[[#This Row],[Bet]]="Home-",IF(Table1[[#This Row],[FTR]]="H",100*Table1[[#This Row],[B365H]],0),0)</f>
        <v>0</v>
      </c>
      <c r="O93">
        <f>1/Table1[[#This Row],[B365D]]-Table1[[#This Row],[Margin1X2]]</f>
        <v>0.30480579328505597</v>
      </c>
      <c r="P93">
        <f>IF(Table1[[#This Row],[Bet]]="Draw",IF(Table1[[#This Row],[FTR]]="D",100*Table1[[#This Row],[B365D]],0),0)</f>
        <v>0</v>
      </c>
      <c r="Q93">
        <f>IF(Table1[[#This Row],[Bet]]="Draw-",IF(Table1[[#This Row],[FTR]]="D",100*Table1[[#This Row],[B365D]],0),0)</f>
        <v>0</v>
      </c>
      <c r="R93">
        <f>1/Table1[[#This Row],[B365A]]-Table1[[#This Row],[Margin1X2]]</f>
        <v>0.39038841342988806</v>
      </c>
      <c r="S93">
        <f>IF(Table1[[#This Row],[Bet]]="Away",IF(Table1[[#This Row],[FTR]]="A",100*Table1[[#This Row],[B365A]],0),0)</f>
        <v>0</v>
      </c>
      <c r="T93">
        <f>IF(Table1[[#This Row],[Bet2]]="Away",IF(Table1[[#This Row],[FTR]]="A",100*Table1[[#This Row],[B365A]]),0)</f>
        <v>0</v>
      </c>
      <c r="X93">
        <v>3.1</v>
      </c>
      <c r="Y93">
        <v>3.1</v>
      </c>
      <c r="Z93">
        <v>2.4500000000000002</v>
      </c>
      <c r="AA93" s="3">
        <f>(1/Table1[[#This Row],[B365H]]+1/Table1[[#This Row],[B365D]]+1/Table1[[#This Row],[B365A]]-1)/3</f>
        <v>1.7774851876234326E-2</v>
      </c>
      <c r="AB93">
        <v>2.5</v>
      </c>
      <c r="AC93">
        <v>1.53</v>
      </c>
      <c r="AD93">
        <f>(1/Table1[[#This Row],[B365&gt;2.5]]+1/Table1[[#This Row],[B365&lt;2.5]]-1)/2</f>
        <v>2.6797385620915048E-2</v>
      </c>
    </row>
    <row r="94" spans="1:30" hidden="1" x14ac:dyDescent="0.45">
      <c r="A94" t="s">
        <v>172</v>
      </c>
      <c r="B94" t="s">
        <v>4</v>
      </c>
      <c r="C94" s="1">
        <v>44425</v>
      </c>
      <c r="D94" t="s">
        <v>180</v>
      </c>
      <c r="E94" t="s">
        <v>177</v>
      </c>
      <c r="F94">
        <v>1</v>
      </c>
      <c r="G94">
        <v>2</v>
      </c>
      <c r="H94" t="s">
        <v>20</v>
      </c>
      <c r="I94" t="s">
        <v>157</v>
      </c>
      <c r="J94" t="s">
        <v>269</v>
      </c>
      <c r="L94">
        <f>1/Table1[[#This Row],[B365H]]-Table1[[#This Row],[Margin1X2]]</f>
        <v>0.295479302832244</v>
      </c>
      <c r="M94">
        <f>IF(Table1[[#This Row],[Bet]]="Home",IF(Table1[[#This Row],[FTR]]="H",100*Table1[[#This Row],[B365H]],0),0)</f>
        <v>0</v>
      </c>
      <c r="N94">
        <f>IF(Table1[[#This Row],[Bet]]="Home-",IF(Table1[[#This Row],[FTR]]="H",100*Table1[[#This Row],[B365H]],0),0)</f>
        <v>0</v>
      </c>
      <c r="O94">
        <f>1/Table1[[#This Row],[B365D]]-Table1[[#This Row],[Margin1X2]]</f>
        <v>0.27709694989106753</v>
      </c>
      <c r="P94">
        <f>IF(Table1[[#This Row],[Bet]]="Draw",IF(Table1[[#This Row],[FTR]]="D",100*Table1[[#This Row],[B365D]],0),0)</f>
        <v>0</v>
      </c>
      <c r="Q94">
        <f>IF(Table1[[#This Row],[Bet]]="Draw-",IF(Table1[[#This Row],[FTR]]="D",100*Table1[[#This Row],[B365D]],0),0)</f>
        <v>0</v>
      </c>
      <c r="R94">
        <f>1/Table1[[#This Row],[B365A]]-Table1[[#This Row],[Margin1X2]]</f>
        <v>0.42742374727668841</v>
      </c>
      <c r="S94">
        <f>IF(Table1[[#This Row],[Bet]]="Away",IF(Table1[[#This Row],[FTR]]="A",100*Table1[[#This Row],[B365A]],0),0)</f>
        <v>0</v>
      </c>
      <c r="T94">
        <f>IF(Table1[[#This Row],[Bet2]]="Away",IF(Table1[[#This Row],[FTR]]="A",100*Table1[[#This Row],[B365A]]),0)</f>
        <v>0</v>
      </c>
      <c r="X94">
        <v>3.2</v>
      </c>
      <c r="Y94">
        <v>3.4</v>
      </c>
      <c r="Z94">
        <v>2.25</v>
      </c>
      <c r="AA94" s="3">
        <f>(1/Table1[[#This Row],[B365H]]+1/Table1[[#This Row],[B365D]]+1/Table1[[#This Row],[B365A]]-1)/3</f>
        <v>1.7020697167756005E-2</v>
      </c>
      <c r="AB94">
        <v>2</v>
      </c>
      <c r="AC94">
        <v>1.8</v>
      </c>
      <c r="AD94">
        <f>(1/Table1[[#This Row],[B365&gt;2.5]]+1/Table1[[#This Row],[B365&lt;2.5]]-1)/2</f>
        <v>2.777777777777779E-2</v>
      </c>
    </row>
    <row r="95" spans="1:30" hidden="1" x14ac:dyDescent="0.45">
      <c r="A95" t="s">
        <v>2</v>
      </c>
      <c r="B95" t="s">
        <v>4</v>
      </c>
      <c r="C95" s="1">
        <v>44423</v>
      </c>
      <c r="D95" t="s">
        <v>37</v>
      </c>
      <c r="E95" t="s">
        <v>38</v>
      </c>
      <c r="F95">
        <v>2</v>
      </c>
      <c r="G95">
        <v>4</v>
      </c>
      <c r="H95" t="s">
        <v>20</v>
      </c>
      <c r="I95" t="s">
        <v>39</v>
      </c>
      <c r="J95" t="s">
        <v>266</v>
      </c>
      <c r="L95">
        <f>1/Table1[[#This Row],[B365H]]-Table1[[#This Row],[Margin1X2]]</f>
        <v>0.29491341991341996</v>
      </c>
      <c r="M95">
        <f>IF(Table1[[#This Row],[Bet]]="Home",IF(Table1[[#This Row],[FTR]]="H",100*Table1[[#This Row],[B365H]],0),0)</f>
        <v>0</v>
      </c>
      <c r="N95">
        <f>IF(Table1[[#This Row],[Bet]]="Home-",IF(Table1[[#This Row],[FTR]]="H",100*Table1[[#This Row],[B365H]],0),0)</f>
        <v>0</v>
      </c>
      <c r="O95">
        <f>1/Table1[[#This Row],[B365D]]-Table1[[#This Row],[Margin1X2]]</f>
        <v>0.26812770562770566</v>
      </c>
      <c r="P95">
        <f>IF(Table1[[#This Row],[Bet]]="Draw",IF(Table1[[#This Row],[FTR]]="D",100*Table1[[#This Row],[B365D]],0),0)</f>
        <v>0</v>
      </c>
      <c r="Q95">
        <f>IF(Table1[[#This Row],[Bet]]="Draw-",IF(Table1[[#This Row],[FTR]]="D",100*Table1[[#This Row],[B365D]],0),0)</f>
        <v>0</v>
      </c>
      <c r="R95">
        <f>1/Table1[[#This Row],[B365A]]-Table1[[#This Row],[Margin1X2]]</f>
        <v>0.43695887445887449</v>
      </c>
      <c r="S95">
        <f>IF(Table1[[#This Row],[Bet]]="Away",IF(Table1[[#This Row],[FTR]]="A",100*Table1[[#This Row],[B365A]],0),0)</f>
        <v>0</v>
      </c>
      <c r="T95">
        <f>IF(Table1[[#This Row],[Bet2]]="Away",IF(Table1[[#This Row],[FTR]]="A",100*Table1[[#This Row],[B365A]]),0)</f>
        <v>0</v>
      </c>
      <c r="X95">
        <v>3.2</v>
      </c>
      <c r="Y95">
        <v>3.5</v>
      </c>
      <c r="Z95">
        <v>2.2000000000000002</v>
      </c>
      <c r="AA95" s="3">
        <f>(1/Table1[[#This Row],[B365H]]+1/Table1[[#This Row],[B365D]]+1/Table1[[#This Row],[B365A]]-1)/3</f>
        <v>1.7586580086580057E-2</v>
      </c>
      <c r="AB95">
        <v>1.99</v>
      </c>
      <c r="AC95">
        <v>1.94</v>
      </c>
      <c r="AD95">
        <f>(1/Table1[[#This Row],[B365&gt;2.5]]+1/Table1[[#This Row],[B365&lt;2.5]]-1)/2</f>
        <v>8.988240169921724E-3</v>
      </c>
    </row>
    <row r="96" spans="1:30" hidden="1" x14ac:dyDescent="0.45">
      <c r="A96" t="s">
        <v>61</v>
      </c>
      <c r="B96" t="s">
        <v>4</v>
      </c>
      <c r="C96" s="1">
        <v>44425</v>
      </c>
      <c r="D96" t="s">
        <v>84</v>
      </c>
      <c r="E96" t="s">
        <v>92</v>
      </c>
      <c r="F96">
        <v>1</v>
      </c>
      <c r="G96">
        <v>2</v>
      </c>
      <c r="H96" t="s">
        <v>20</v>
      </c>
      <c r="I96" t="s">
        <v>76</v>
      </c>
      <c r="J96" t="s">
        <v>266</v>
      </c>
      <c r="L96">
        <f>1/Table1[[#This Row],[B365H]]-Table1[[#This Row],[Margin1X2]]</f>
        <v>0.2462062884142088</v>
      </c>
      <c r="M96">
        <f>IF(Table1[[#This Row],[Bet]]="Home",IF(Table1[[#This Row],[FTR]]="H",100*Table1[[#This Row],[B365H]],0),0)</f>
        <v>0</v>
      </c>
      <c r="N96">
        <f>IF(Table1[[#This Row],[Bet]]="Home-",IF(Table1[[#This Row],[FTR]]="H",100*Table1[[#This Row],[B365H]],0),0)</f>
        <v>0</v>
      </c>
      <c r="O96">
        <f>1/Table1[[#This Row],[B365D]]-Table1[[#This Row],[Margin1X2]]</f>
        <v>0.305629038838657</v>
      </c>
      <c r="P96">
        <f>IF(Table1[[#This Row],[Bet]]="Draw",IF(Table1[[#This Row],[FTR]]="D",100*Table1[[#This Row],[B365D]],0),0)</f>
        <v>0</v>
      </c>
      <c r="Q96">
        <f>IF(Table1[[#This Row],[Bet]]="Draw-",IF(Table1[[#This Row],[FTR]]="D",100*Table1[[#This Row],[B365D]],0),0)</f>
        <v>0</v>
      </c>
      <c r="R96">
        <f>1/Table1[[#This Row],[B365A]]-Table1[[#This Row],[Margin1X2]]</f>
        <v>0.44816467274713412</v>
      </c>
      <c r="S96">
        <f>IF(Table1[[#This Row],[Bet]]="Away",IF(Table1[[#This Row],[FTR]]="A",100*Table1[[#This Row],[B365A]],0),0)</f>
        <v>0</v>
      </c>
      <c r="T96">
        <f>IF(Table1[[#This Row],[Bet2]]="Away",IF(Table1[[#This Row],[FTR]]="A",100*Table1[[#This Row],[B365A]]),0)</f>
        <v>0</v>
      </c>
      <c r="X96">
        <v>3.8</v>
      </c>
      <c r="Y96">
        <v>3.1</v>
      </c>
      <c r="Z96">
        <v>2.15</v>
      </c>
      <c r="AA96" s="3">
        <f>(1/Table1[[#This Row],[B365H]]+1/Table1[[#This Row],[B365D]]+1/Table1[[#This Row],[B365A]]-1)/3</f>
        <v>1.69516063226333E-2</v>
      </c>
      <c r="AB96">
        <v>2.2999999999999998</v>
      </c>
      <c r="AC96">
        <v>1.61</v>
      </c>
      <c r="AD96">
        <f>(1/Table1[[#This Row],[B365&gt;2.5]]+1/Table1[[#This Row],[B365&lt;2.5]]-1)/2</f>
        <v>2.7950310559006208E-2</v>
      </c>
    </row>
    <row r="97" spans="1:30" hidden="1" x14ac:dyDescent="0.45">
      <c r="A97" t="s">
        <v>2</v>
      </c>
      <c r="B97" t="s">
        <v>4</v>
      </c>
      <c r="C97" s="1">
        <v>44423</v>
      </c>
      <c r="D97" t="s">
        <v>40</v>
      </c>
      <c r="E97" t="s">
        <v>41</v>
      </c>
      <c r="F97">
        <v>1</v>
      </c>
      <c r="G97">
        <v>0</v>
      </c>
      <c r="H97" t="s">
        <v>13</v>
      </c>
      <c r="I97" t="s">
        <v>43</v>
      </c>
      <c r="L97">
        <f>1/Table1[[#This Row],[B365H]]-Table1[[#This Row],[Margin1X2]]</f>
        <v>0.16684704184704188</v>
      </c>
      <c r="M97">
        <f>IF(Table1[[#This Row],[Bet]]="Home",IF(Table1[[#This Row],[FTR]]="H",100*Table1[[#This Row],[B365H]],0),0)</f>
        <v>0</v>
      </c>
      <c r="N97">
        <f>IF(Table1[[#This Row],[Bet]]="Home-",IF(Table1[[#This Row],[FTR]]="H",100*Table1[[#This Row],[B365H]],0),0)</f>
        <v>0</v>
      </c>
      <c r="O97">
        <f>1/Table1[[#This Row],[B365D]]-Table1[[#This Row],[Margin1X2]]</f>
        <v>0.22312409812409814</v>
      </c>
      <c r="P97">
        <f>IF(Table1[[#This Row],[Bet]]="Draw",IF(Table1[[#This Row],[FTR]]="D",100*Table1[[#This Row],[B365D]],0),0)</f>
        <v>0</v>
      </c>
      <c r="Q97">
        <f>IF(Table1[[#This Row],[Bet]]="Draw-",IF(Table1[[#This Row],[FTR]]="D",100*Table1[[#This Row],[B365D]],0),0)</f>
        <v>0</v>
      </c>
      <c r="R97">
        <f>1/Table1[[#This Row],[B365A]]-Table1[[#This Row],[Margin1X2]]</f>
        <v>0.61002886002886003</v>
      </c>
      <c r="S97">
        <f>IF(Table1[[#This Row],[Bet]]="Away",IF(Table1[[#This Row],[FTR]]="A",100*Table1[[#This Row],[B365A]],0),0)</f>
        <v>0</v>
      </c>
      <c r="T97">
        <f>IF(Table1[[#This Row],[Bet2]]="Away",IF(Table1[[#This Row],[FTR]]="A",100*Table1[[#This Row],[B365A]]),0)</f>
        <v>0</v>
      </c>
      <c r="X97">
        <v>5.5</v>
      </c>
      <c r="Y97">
        <v>4.2</v>
      </c>
      <c r="Z97">
        <v>1.6</v>
      </c>
      <c r="AA97" s="3">
        <f>(1/Table1[[#This Row],[B365H]]+1/Table1[[#This Row],[B365D]]+1/Table1[[#This Row],[B365A]]-1)/3</f>
        <v>1.4971139971139932E-2</v>
      </c>
      <c r="AB97">
        <v>1.89</v>
      </c>
      <c r="AC97">
        <v>2.04</v>
      </c>
      <c r="AD97">
        <f>(1/Table1[[#This Row],[B365&gt;2.5]]+1/Table1[[#This Row],[B365&lt;2.5]]-1)/2</f>
        <v>9.6483037659508275E-3</v>
      </c>
    </row>
    <row r="98" spans="1:30" hidden="1" x14ac:dyDescent="0.45">
      <c r="A98" t="s">
        <v>2</v>
      </c>
      <c r="B98" t="s">
        <v>4</v>
      </c>
      <c r="C98" s="1">
        <v>44429</v>
      </c>
      <c r="D98" t="s">
        <v>41</v>
      </c>
      <c r="E98" t="s">
        <v>34</v>
      </c>
      <c r="F98">
        <v>5</v>
      </c>
      <c r="G98">
        <v>0</v>
      </c>
      <c r="H98" t="s">
        <v>13</v>
      </c>
      <c r="I98" t="s">
        <v>45</v>
      </c>
      <c r="J98" t="s">
        <v>266</v>
      </c>
      <c r="L98">
        <f>1/Table1[[#This Row],[B365H]]-Table1[[#This Row],[Margin1X2]]</f>
        <v>0.90749374082707412</v>
      </c>
      <c r="M98">
        <f>IF(Table1[[#This Row],[Bet]]="Home",IF(Table1[[#This Row],[FTR]]="H",100*Table1[[#This Row],[B365H]],0),0)</f>
        <v>0</v>
      </c>
      <c r="N98">
        <f>IF(Table1[[#This Row],[Bet]]="Home-",IF(Table1[[#This Row],[FTR]]="H",100*Table1[[#This Row],[B365H]],0),0)</f>
        <v>0</v>
      </c>
      <c r="O98">
        <f>1/Table1[[#This Row],[B365D]]-Table1[[#This Row],[Margin1X2]]</f>
        <v>7.2476905810239176E-2</v>
      </c>
      <c r="P98">
        <f>IF(Table1[[#This Row],[Bet]]="Draw",IF(Table1[[#This Row],[FTR]]="D",100*Table1[[#This Row],[B365D]],0),0)</f>
        <v>0</v>
      </c>
      <c r="Q98">
        <f>IF(Table1[[#This Row],[Bet]]="Draw-",IF(Table1[[#This Row],[FTR]]="D",100*Table1[[#This Row],[B365D]],0),0)</f>
        <v>0</v>
      </c>
      <c r="R98">
        <f>1/Table1[[#This Row],[B365A]]-Table1[[#This Row],[Margin1X2]]</f>
        <v>2.0029353362686731E-2</v>
      </c>
      <c r="S98">
        <f>IF(Table1[[#This Row],[Bet]]="Away",IF(Table1[[#This Row],[FTR]]="A",100*Table1[[#This Row],[B365A]],0),0)</f>
        <v>0</v>
      </c>
      <c r="T98">
        <f>IF(Table1[[#This Row],[Bet2]]="Away",IF(Table1[[#This Row],[FTR]]="A",100*Table1[[#This Row],[B365A]]),0)</f>
        <v>0</v>
      </c>
      <c r="X98">
        <v>1.08</v>
      </c>
      <c r="Y98">
        <v>11</v>
      </c>
      <c r="Z98">
        <v>26</v>
      </c>
      <c r="AA98" s="3">
        <f>(1/Table1[[#This Row],[B365H]]+1/Table1[[#This Row],[B365D]]+1/Table1[[#This Row],[B365A]]-1)/3</f>
        <v>1.8432185098851733E-2</v>
      </c>
      <c r="AB98">
        <v>1.33</v>
      </c>
      <c r="AC98">
        <v>3.4</v>
      </c>
      <c r="AD98">
        <f>(1/Table1[[#This Row],[B365&gt;2.5]]+1/Table1[[#This Row],[B365&lt;2.5]]-1)/2</f>
        <v>2.2998673153471927E-2</v>
      </c>
    </row>
    <row r="99" spans="1:30" hidden="1" x14ac:dyDescent="0.45">
      <c r="A99" t="s">
        <v>106</v>
      </c>
      <c r="B99" t="s">
        <v>4</v>
      </c>
      <c r="C99" s="1">
        <v>44425</v>
      </c>
      <c r="D99" t="s">
        <v>111</v>
      </c>
      <c r="E99" t="s">
        <v>113</v>
      </c>
      <c r="F99">
        <v>1</v>
      </c>
      <c r="G99">
        <v>0</v>
      </c>
      <c r="H99" t="s">
        <v>13</v>
      </c>
      <c r="I99" t="s">
        <v>135</v>
      </c>
      <c r="J99" t="s">
        <v>273</v>
      </c>
      <c r="L99">
        <f>1/Table1[[#This Row],[B365H]]-Table1[[#This Row],[Margin1X2]]</f>
        <v>0.56993464052287579</v>
      </c>
      <c r="M99">
        <f>IF(Table1[[#This Row],[Bet]]="Home",IF(Table1[[#This Row],[FTR]]="H",100*Table1[[#This Row],[B365H]],0),0)</f>
        <v>0</v>
      </c>
      <c r="N99">
        <f>IF(Table1[[#This Row],[Bet]]="Home-",IF(Table1[[#This Row],[FTR]]="H",100*Table1[[#This Row],[B365H]],0),0)</f>
        <v>170</v>
      </c>
      <c r="O99">
        <f>1/Table1[[#This Row],[B365D]]-Table1[[#This Row],[Margin1X2]]</f>
        <v>0.2483660130718954</v>
      </c>
      <c r="P99">
        <f>IF(Table1[[#This Row],[Bet]]="Draw",IF(Table1[[#This Row],[FTR]]="D",100*Table1[[#This Row],[B365D]],0),0)</f>
        <v>0</v>
      </c>
      <c r="Q99">
        <f>IF(Table1[[#This Row],[Bet]]="Draw-",IF(Table1[[#This Row],[FTR]]="D",100*Table1[[#This Row],[B365D]],0),0)</f>
        <v>0</v>
      </c>
      <c r="R99">
        <f>1/Table1[[#This Row],[B365A]]-Table1[[#This Row],[Margin1X2]]</f>
        <v>0.18169934640522875</v>
      </c>
      <c r="S99">
        <f>IF(Table1[[#This Row],[Bet]]="Away",IF(Table1[[#This Row],[FTR]]="A",100*Table1[[#This Row],[B365A]],0),0)</f>
        <v>0</v>
      </c>
      <c r="T99">
        <f>IF(Table1[[#This Row],[Bet2]]="Away",IF(Table1[[#This Row],[FTR]]="A",100*Table1[[#This Row],[B365A]]),0)</f>
        <v>0</v>
      </c>
      <c r="X99">
        <v>1.7</v>
      </c>
      <c r="Y99">
        <v>3.75</v>
      </c>
      <c r="Z99">
        <v>5</v>
      </c>
      <c r="AA99" s="3">
        <f>(1/Table1[[#This Row],[B365H]]+1/Table1[[#This Row],[B365D]]+1/Table1[[#This Row],[B365A]]-1)/3</f>
        <v>1.830065359477125E-2</v>
      </c>
      <c r="AB99">
        <v>1.85</v>
      </c>
      <c r="AC99">
        <v>1.95</v>
      </c>
      <c r="AD99">
        <f>(1/Table1[[#This Row],[B365&gt;2.5]]+1/Table1[[#This Row],[B365&lt;2.5]]-1)/2</f>
        <v>2.6680526680526673E-2</v>
      </c>
    </row>
    <row r="100" spans="1:30" hidden="1" x14ac:dyDescent="0.45">
      <c r="A100" t="s">
        <v>106</v>
      </c>
      <c r="B100" t="s">
        <v>4</v>
      </c>
      <c r="C100" s="1">
        <v>44425</v>
      </c>
      <c r="D100" t="s">
        <v>140</v>
      </c>
      <c r="E100" t="s">
        <v>119</v>
      </c>
      <c r="F100">
        <v>1</v>
      </c>
      <c r="G100">
        <v>0</v>
      </c>
      <c r="H100" t="s">
        <v>13</v>
      </c>
      <c r="I100" t="s">
        <v>129</v>
      </c>
      <c r="J100" t="s">
        <v>273</v>
      </c>
      <c r="L100">
        <f>1/Table1[[#This Row],[B365H]]-Table1[[#This Row],[Margin1X2]]</f>
        <v>0.49328449328449336</v>
      </c>
      <c r="M100">
        <f>IF(Table1[[#This Row],[Bet]]="Home",IF(Table1[[#This Row],[FTR]]="H",100*Table1[[#This Row],[B365H]],0),0)</f>
        <v>0</v>
      </c>
      <c r="N100">
        <f>IF(Table1[[#This Row],[Bet]]="Home-",IF(Table1[[#This Row],[FTR]]="H",100*Table1[[#This Row],[B365H]],0),0)</f>
        <v>195</v>
      </c>
      <c r="O100">
        <f>1/Table1[[#This Row],[B365D]]-Table1[[#This Row],[Margin1X2]]</f>
        <v>0.28815628815628819</v>
      </c>
      <c r="P100">
        <f>IF(Table1[[#This Row],[Bet]]="Draw",IF(Table1[[#This Row],[FTR]]="D",100*Table1[[#This Row],[B365D]],0),0)</f>
        <v>0</v>
      </c>
      <c r="Q100">
        <f>IF(Table1[[#This Row],[Bet]]="Draw-",IF(Table1[[#This Row],[FTR]]="D",100*Table1[[#This Row],[B365D]],0),0)</f>
        <v>0</v>
      </c>
      <c r="R100">
        <f>1/Table1[[#This Row],[B365A]]-Table1[[#This Row],[Margin1X2]]</f>
        <v>0.21855921855921853</v>
      </c>
      <c r="S100">
        <f>IF(Table1[[#This Row],[Bet]]="Away",IF(Table1[[#This Row],[FTR]]="A",100*Table1[[#This Row],[B365A]],0),0)</f>
        <v>0</v>
      </c>
      <c r="T100">
        <f>IF(Table1[[#This Row],[Bet2]]="Away",IF(Table1[[#This Row],[FTR]]="A",100*Table1[[#This Row],[B365A]]),0)</f>
        <v>0</v>
      </c>
      <c r="X100">
        <v>1.95</v>
      </c>
      <c r="Y100">
        <v>3.25</v>
      </c>
      <c r="Z100">
        <v>4.2</v>
      </c>
      <c r="AA100" s="3">
        <f>(1/Table1[[#This Row],[B365H]]+1/Table1[[#This Row],[B365D]]+1/Table1[[#This Row],[B365A]]-1)/3</f>
        <v>1.9536019536019539E-2</v>
      </c>
      <c r="AB100">
        <v>2.4</v>
      </c>
      <c r="AC100">
        <v>1.53</v>
      </c>
      <c r="AD100">
        <f>(1/Table1[[#This Row],[B365&gt;2.5]]+1/Table1[[#This Row],[B365&lt;2.5]]-1)/2</f>
        <v>3.5130718954248352E-2</v>
      </c>
    </row>
    <row r="101" spans="1:30" hidden="1" x14ac:dyDescent="0.45">
      <c r="A101" t="s">
        <v>61</v>
      </c>
      <c r="B101" t="s">
        <v>4</v>
      </c>
      <c r="C101" s="1">
        <v>44428</v>
      </c>
      <c r="D101" t="s">
        <v>68</v>
      </c>
      <c r="E101" t="s">
        <v>66</v>
      </c>
      <c r="F101">
        <v>0</v>
      </c>
      <c r="G101">
        <v>1</v>
      </c>
      <c r="H101" t="s">
        <v>20</v>
      </c>
      <c r="I101" t="s">
        <v>76</v>
      </c>
      <c r="J101" t="s">
        <v>266</v>
      </c>
      <c r="L101">
        <f>1/Table1[[#This Row],[B365H]]-Table1[[#This Row],[Margin1X2]]</f>
        <v>0.44825415755648312</v>
      </c>
      <c r="M101">
        <f>IF(Table1[[#This Row],[Bet]]="Home",IF(Table1[[#This Row],[FTR]]="H",100*Table1[[#This Row],[B365H]],0),0)</f>
        <v>0</v>
      </c>
      <c r="N101">
        <f>IF(Table1[[#This Row],[Bet]]="Home-",IF(Table1[[#This Row],[FTR]]="H",100*Table1[[#This Row],[B365H]],0),0)</f>
        <v>0</v>
      </c>
      <c r="O101">
        <f>1/Table1[[#This Row],[B365D]]-Table1[[#This Row],[Margin1X2]]</f>
        <v>0.2908301861790234</v>
      </c>
      <c r="P101">
        <f>IF(Table1[[#This Row],[Bet]]="Draw",IF(Table1[[#This Row],[FTR]]="D",100*Table1[[#This Row],[B365D]],0),0)</f>
        <v>0</v>
      </c>
      <c r="Q101">
        <f>IF(Table1[[#This Row],[Bet]]="Draw-",IF(Table1[[#This Row],[FTR]]="D",100*Table1[[#This Row],[B365D]],0),0)</f>
        <v>0</v>
      </c>
      <c r="R101">
        <f>1/Table1[[#This Row],[B365A]]-Table1[[#This Row],[Margin1X2]]</f>
        <v>0.26091565626449348</v>
      </c>
      <c r="S101">
        <f>IF(Table1[[#This Row],[Bet]]="Away",IF(Table1[[#This Row],[FTR]]="A",100*Table1[[#This Row],[B365A]],0),0)</f>
        <v>0</v>
      </c>
      <c r="T101">
        <f>IF(Table1[[#This Row],[Bet2]]="Away",IF(Table1[[#This Row],[FTR]]="A",100*Table1[[#This Row],[B365A]]),0)</f>
        <v>0</v>
      </c>
      <c r="X101">
        <v>2.15</v>
      </c>
      <c r="Y101">
        <v>3.25</v>
      </c>
      <c r="Z101">
        <v>3.6</v>
      </c>
      <c r="AA101" s="3">
        <f>(1/Table1[[#This Row],[B365H]]+1/Table1[[#This Row],[B365D]]+1/Table1[[#This Row],[B365A]]-1)/3</f>
        <v>1.6862121513284329E-2</v>
      </c>
      <c r="AB101">
        <v>2.2000000000000002</v>
      </c>
      <c r="AC101">
        <v>1.66</v>
      </c>
      <c r="AD101">
        <f>(1/Table1[[#This Row],[B365&gt;2.5]]+1/Table1[[#This Row],[B365&lt;2.5]]-1)/2</f>
        <v>2.8477546549835697E-2</v>
      </c>
    </row>
    <row r="102" spans="1:30" hidden="1" x14ac:dyDescent="0.45">
      <c r="A102" t="s">
        <v>106</v>
      </c>
      <c r="B102" t="s">
        <v>4</v>
      </c>
      <c r="C102" s="1">
        <v>44429</v>
      </c>
      <c r="D102" t="s">
        <v>119</v>
      </c>
      <c r="E102" t="s">
        <v>114</v>
      </c>
      <c r="F102">
        <v>3</v>
      </c>
      <c r="G102">
        <v>2</v>
      </c>
      <c r="H102" t="s">
        <v>13</v>
      </c>
      <c r="I102" t="s">
        <v>157</v>
      </c>
      <c r="J102" t="s">
        <v>269</v>
      </c>
      <c r="L102">
        <f>1/Table1[[#This Row],[B365H]]-Table1[[#This Row],[Margin1X2]]</f>
        <v>0.41801163812033376</v>
      </c>
      <c r="M102">
        <f>IF(Table1[[#This Row],[Bet]]="Home",IF(Table1[[#This Row],[FTR]]="H",100*Table1[[#This Row],[B365H]],0),0)</f>
        <v>0</v>
      </c>
      <c r="N102">
        <f>IF(Table1[[#This Row],[Bet]]="Home-",IF(Table1[[#This Row],[FTR]]="H",100*Table1[[#This Row],[B365H]],0),0)</f>
        <v>0</v>
      </c>
      <c r="O102">
        <f>1/Table1[[#This Row],[B365D]]-Table1[[#This Row],[Margin1X2]]</f>
        <v>0.29572902942468154</v>
      </c>
      <c r="P102">
        <f>IF(Table1[[#This Row],[Bet]]="Draw",IF(Table1[[#This Row],[FTR]]="D",100*Table1[[#This Row],[B365D]],0),0)</f>
        <v>0</v>
      </c>
      <c r="Q102">
        <f>IF(Table1[[#This Row],[Bet]]="Draw-",IF(Table1[[#This Row],[FTR]]="D",100*Table1[[#This Row],[B365D]],0),0)</f>
        <v>0</v>
      </c>
      <c r="R102">
        <f>1/Table1[[#This Row],[B365A]]-Table1[[#This Row],[Margin1X2]]</f>
        <v>0.28625933245498458</v>
      </c>
      <c r="S102">
        <f>IF(Table1[[#This Row],[Bet]]="Away",IF(Table1[[#This Row],[FTR]]="A",100*Table1[[#This Row],[B365A]],0),0)</f>
        <v>0</v>
      </c>
      <c r="T102">
        <f>IF(Table1[[#This Row],[Bet2]]="Away",IF(Table1[[#This Row],[FTR]]="A",100*Table1[[#This Row],[B365A]]),0)</f>
        <v>0</v>
      </c>
      <c r="X102">
        <v>2.2999999999999998</v>
      </c>
      <c r="Y102">
        <v>3.2</v>
      </c>
      <c r="Z102">
        <v>3.3</v>
      </c>
      <c r="AA102" s="3">
        <f>(1/Table1[[#This Row],[B365H]]+1/Table1[[#This Row],[B365D]]+1/Table1[[#This Row],[B365A]]-1)/3</f>
        <v>1.6770970575318438E-2</v>
      </c>
      <c r="AB102">
        <v>2.2999999999999998</v>
      </c>
      <c r="AC102">
        <v>1.6</v>
      </c>
      <c r="AD102">
        <f>(1/Table1[[#This Row],[B365&gt;2.5]]+1/Table1[[#This Row],[B365&lt;2.5]]-1)/2</f>
        <v>2.9891304347826164E-2</v>
      </c>
    </row>
    <row r="103" spans="1:30" hidden="1" x14ac:dyDescent="0.45">
      <c r="A103" t="s">
        <v>2</v>
      </c>
      <c r="B103" t="s">
        <v>4</v>
      </c>
      <c r="C103" s="1">
        <v>44429</v>
      </c>
      <c r="D103" t="s">
        <v>23</v>
      </c>
      <c r="E103" t="s">
        <v>11</v>
      </c>
      <c r="F103">
        <v>0</v>
      </c>
      <c r="G103">
        <v>0</v>
      </c>
      <c r="H103" t="s">
        <v>42</v>
      </c>
      <c r="I103" t="s">
        <v>39</v>
      </c>
      <c r="J103" t="s">
        <v>266</v>
      </c>
      <c r="L103">
        <f>1/Table1[[#This Row],[B365H]]-Table1[[#This Row],[Margin1X2]]</f>
        <v>0.37446055658035576</v>
      </c>
      <c r="M103">
        <f>IF(Table1[[#This Row],[Bet]]="Home",IF(Table1[[#This Row],[FTR]]="H",100*Table1[[#This Row],[B365H]],0),0)</f>
        <v>0</v>
      </c>
      <c r="N103">
        <f>IF(Table1[[#This Row],[Bet]]="Home-",IF(Table1[[#This Row],[FTR]]="H",100*Table1[[#This Row],[B365H]],0),0)</f>
        <v>0</v>
      </c>
      <c r="O103">
        <f>1/Table1[[#This Row],[B365D]]-Table1[[#This Row],[Margin1X2]]</f>
        <v>0.29480369383525767</v>
      </c>
      <c r="P103">
        <f>IF(Table1[[#This Row],[Bet]]="Draw",IF(Table1[[#This Row],[FTR]]="D",100*Table1[[#This Row],[B365D]],0),0)</f>
        <v>0</v>
      </c>
      <c r="Q103">
        <f>IF(Table1[[#This Row],[Bet]]="Draw-",IF(Table1[[#This Row],[FTR]]="D",100*Table1[[#This Row],[B365D]],0),0)</f>
        <v>0</v>
      </c>
      <c r="R103">
        <f>1/Table1[[#This Row],[B365A]]-Table1[[#This Row],[Margin1X2]]</f>
        <v>0.33073574958438656</v>
      </c>
      <c r="S103">
        <f>IF(Table1[[#This Row],[Bet]]="Away",IF(Table1[[#This Row],[FTR]]="A",100*Table1[[#This Row],[B365A]],0),0)</f>
        <v>0</v>
      </c>
      <c r="T103">
        <f>IF(Table1[[#This Row],[Bet2]]="Away",IF(Table1[[#This Row],[FTR]]="A",100*Table1[[#This Row],[B365A]]),0)</f>
        <v>0</v>
      </c>
      <c r="X103">
        <v>2.5499999999999998</v>
      </c>
      <c r="Y103">
        <v>3.2</v>
      </c>
      <c r="Z103">
        <v>2.87</v>
      </c>
      <c r="AA103" s="3">
        <f>(1/Table1[[#This Row],[B365H]]+1/Table1[[#This Row],[B365D]]+1/Table1[[#This Row],[B365A]]-1)/3</f>
        <v>1.7696306164742309E-2</v>
      </c>
      <c r="AB103">
        <v>2.2999999999999998</v>
      </c>
      <c r="AC103">
        <v>1.61</v>
      </c>
      <c r="AD103">
        <f>(1/Table1[[#This Row],[B365&gt;2.5]]+1/Table1[[#This Row],[B365&lt;2.5]]-1)/2</f>
        <v>2.7950310559006208E-2</v>
      </c>
    </row>
    <row r="104" spans="1:30" hidden="1" x14ac:dyDescent="0.45">
      <c r="A104" t="s">
        <v>106</v>
      </c>
      <c r="B104" t="s">
        <v>4</v>
      </c>
      <c r="C104" s="1">
        <v>44429</v>
      </c>
      <c r="D104" t="s">
        <v>113</v>
      </c>
      <c r="E104" t="s">
        <v>137</v>
      </c>
      <c r="F104">
        <v>0</v>
      </c>
      <c r="G104">
        <v>1</v>
      </c>
      <c r="H104" t="s">
        <v>20</v>
      </c>
      <c r="I104" t="s">
        <v>156</v>
      </c>
      <c r="J104" t="s">
        <v>269</v>
      </c>
      <c r="L104">
        <f>1/Table1[[#This Row],[B365H]]-Table1[[#This Row],[Margin1X2]]</f>
        <v>0.34013605442176875</v>
      </c>
      <c r="M104">
        <f>IF(Table1[[#This Row],[Bet]]="Home",IF(Table1[[#This Row],[FTR]]="H",100*Table1[[#This Row],[B365H]],0),0)</f>
        <v>0</v>
      </c>
      <c r="N104">
        <f>IF(Table1[[#This Row],[Bet]]="Home-",IF(Table1[[#This Row],[FTR]]="H",100*Table1[[#This Row],[B365H]],0),0)</f>
        <v>0</v>
      </c>
      <c r="O104">
        <f>1/Table1[[#This Row],[B365D]]-Table1[[#This Row],[Margin1X2]]</f>
        <v>0.2687074829931973</v>
      </c>
      <c r="P104">
        <f>IF(Table1[[#This Row],[Bet]]="Draw",IF(Table1[[#This Row],[FTR]]="D",100*Table1[[#This Row],[B365D]],0),0)</f>
        <v>0</v>
      </c>
      <c r="Q104">
        <f>IF(Table1[[#This Row],[Bet]]="Draw-",IF(Table1[[#This Row],[FTR]]="D",100*Table1[[#This Row],[B365D]],0),0)</f>
        <v>0</v>
      </c>
      <c r="R104">
        <f>1/Table1[[#This Row],[B365A]]-Table1[[#This Row],[Margin1X2]]</f>
        <v>0.391156462585034</v>
      </c>
      <c r="S104">
        <f>IF(Table1[[#This Row],[Bet]]="Away",IF(Table1[[#This Row],[FTR]]="A",100*Table1[[#This Row],[B365A]],0),0)</f>
        <v>0</v>
      </c>
      <c r="T104">
        <f>IF(Table1[[#This Row],[Bet2]]="Away",IF(Table1[[#This Row],[FTR]]="A",100*Table1[[#This Row],[B365A]]),0)</f>
        <v>0</v>
      </c>
      <c r="X104">
        <v>2.8</v>
      </c>
      <c r="Y104">
        <v>3.5</v>
      </c>
      <c r="Z104">
        <v>2.4500000000000002</v>
      </c>
      <c r="AA104" s="3">
        <f>(1/Table1[[#This Row],[B365H]]+1/Table1[[#This Row],[B365D]]+1/Table1[[#This Row],[B365A]]-1)/3</f>
        <v>1.7006802721088416E-2</v>
      </c>
      <c r="AB104">
        <v>1.95</v>
      </c>
      <c r="AC104">
        <v>1.85</v>
      </c>
      <c r="AD104">
        <f>(1/Table1[[#This Row],[B365&gt;2.5]]+1/Table1[[#This Row],[B365&lt;2.5]]-1)/2</f>
        <v>2.6680526680526673E-2</v>
      </c>
    </row>
    <row r="105" spans="1:30" hidden="1" x14ac:dyDescent="0.45">
      <c r="A105" t="s">
        <v>2</v>
      </c>
      <c r="B105" t="s">
        <v>4</v>
      </c>
      <c r="C105" s="1">
        <v>44429</v>
      </c>
      <c r="D105" t="s">
        <v>35</v>
      </c>
      <c r="E105" t="s">
        <v>18</v>
      </c>
      <c r="F105">
        <v>2</v>
      </c>
      <c r="G105">
        <v>0</v>
      </c>
      <c r="H105" t="s">
        <v>13</v>
      </c>
      <c r="I105" t="s">
        <v>33</v>
      </c>
      <c r="J105" t="s">
        <v>269</v>
      </c>
      <c r="L105">
        <f>1/Table1[[#This Row],[B365H]]-Table1[[#This Row],[Margin1X2]]</f>
        <v>0.8282196146602927</v>
      </c>
      <c r="M105">
        <f>IF(Table1[[#This Row],[Bet]]="Home",IF(Table1[[#This Row],[FTR]]="H",100*Table1[[#This Row],[B365H]],0),0)</f>
        <v>0</v>
      </c>
      <c r="N105">
        <f>IF(Table1[[#This Row],[Bet]]="Home-",IF(Table1[[#This Row],[FTR]]="H",100*Table1[[#This Row],[B365H]],0),0)</f>
        <v>0</v>
      </c>
      <c r="O105">
        <f>1/Table1[[#This Row],[B365D]]-Table1[[#This Row],[Margin1X2]]</f>
        <v>0.11409532087498185</v>
      </c>
      <c r="P105">
        <f>IF(Table1[[#This Row],[Bet]]="Draw",IF(Table1[[#This Row],[FTR]]="D",100*Table1[[#This Row],[B365D]],0),0)</f>
        <v>0</v>
      </c>
      <c r="Q105">
        <f>IF(Table1[[#This Row],[Bet]]="Draw-",IF(Table1[[#This Row],[FTR]]="D",100*Table1[[#This Row],[B365D]],0),0)</f>
        <v>0</v>
      </c>
      <c r="R105">
        <f>1/Table1[[#This Row],[B365A]]-Table1[[#This Row],[Margin1X2]]</f>
        <v>5.7685064464725447E-2</v>
      </c>
      <c r="S105">
        <f>IF(Table1[[#This Row],[Bet]]="Away",IF(Table1[[#This Row],[FTR]]="A",100*Table1[[#This Row],[B365A]],0),0)</f>
        <v>0</v>
      </c>
      <c r="T105">
        <f>IF(Table1[[#This Row],[Bet2]]="Away",IF(Table1[[#This Row],[FTR]]="A",100*Table1[[#This Row],[B365A]]),0)</f>
        <v>0</v>
      </c>
      <c r="X105">
        <v>1.18</v>
      </c>
      <c r="Y105">
        <v>7.5</v>
      </c>
      <c r="Z105">
        <v>13</v>
      </c>
      <c r="AA105" s="3">
        <f>(1/Table1[[#This Row],[B365H]]+1/Table1[[#This Row],[B365D]]+1/Table1[[#This Row],[B365A]]-1)/3</f>
        <v>1.9238012458351477E-2</v>
      </c>
      <c r="AB105">
        <v>1.53</v>
      </c>
      <c r="AC105">
        <v>2.5</v>
      </c>
      <c r="AD105">
        <f>(1/Table1[[#This Row],[B365&gt;2.5]]+1/Table1[[#This Row],[B365&lt;2.5]]-1)/2</f>
        <v>2.6797385620915048E-2</v>
      </c>
    </row>
    <row r="106" spans="1:30" hidden="1" x14ac:dyDescent="0.45">
      <c r="A106" t="s">
        <v>2</v>
      </c>
      <c r="B106" t="s">
        <v>4</v>
      </c>
      <c r="C106" s="1">
        <v>44429</v>
      </c>
      <c r="D106" t="s">
        <v>19</v>
      </c>
      <c r="E106" t="s">
        <v>31</v>
      </c>
      <c r="F106">
        <v>2</v>
      </c>
      <c r="G106">
        <v>0</v>
      </c>
      <c r="H106" t="s">
        <v>13</v>
      </c>
      <c r="I106" t="s">
        <v>43</v>
      </c>
      <c r="L106">
        <f>1/Table1[[#This Row],[B365H]]-Table1[[#This Row],[Margin1X2]]</f>
        <v>0.57228108634758257</v>
      </c>
      <c r="M106">
        <f>IF(Table1[[#This Row],[Bet]]="Home",IF(Table1[[#This Row],[FTR]]="H",100*Table1[[#This Row],[B365H]],0),0)</f>
        <v>0</v>
      </c>
      <c r="N106">
        <f>IF(Table1[[#This Row],[Bet]]="Home-",IF(Table1[[#This Row],[FTR]]="H",100*Table1[[#This Row],[B365H]],0),0)</f>
        <v>0</v>
      </c>
      <c r="O106">
        <f>1/Table1[[#This Row],[B365D]]-Table1[[#This Row],[Margin1X2]]</f>
        <v>0.26976007794422119</v>
      </c>
      <c r="P106">
        <f>IF(Table1[[#This Row],[Bet]]="Draw",IF(Table1[[#This Row],[FTR]]="D",100*Table1[[#This Row],[B365D]],0),0)</f>
        <v>0</v>
      </c>
      <c r="Q106">
        <f>IF(Table1[[#This Row],[Bet]]="Draw-",IF(Table1[[#This Row],[FTR]]="D",100*Table1[[#This Row],[B365D]],0),0)</f>
        <v>0</v>
      </c>
      <c r="R106">
        <f>1/Table1[[#This Row],[B365A]]-Table1[[#This Row],[Margin1X2]]</f>
        <v>0.15795883570819635</v>
      </c>
      <c r="S106">
        <f>IF(Table1[[#This Row],[Bet]]="Away",IF(Table1[[#This Row],[FTR]]="A",100*Table1[[#This Row],[B365A]],0),0)</f>
        <v>0</v>
      </c>
      <c r="T106">
        <f>IF(Table1[[#This Row],[Bet2]]="Away",IF(Table1[[#This Row],[FTR]]="A",100*Table1[[#This Row],[B365A]]),0)</f>
        <v>0</v>
      </c>
      <c r="X106">
        <v>1.7</v>
      </c>
      <c r="Y106">
        <v>3.5</v>
      </c>
      <c r="Z106">
        <v>5.75</v>
      </c>
      <c r="AA106" s="3">
        <f>(1/Table1[[#This Row],[B365H]]+1/Table1[[#This Row],[B365D]]+1/Table1[[#This Row],[B365A]]-1)/3</f>
        <v>1.595420777006451E-2</v>
      </c>
      <c r="AB106">
        <v>2.2000000000000002</v>
      </c>
      <c r="AC106">
        <v>1.66</v>
      </c>
      <c r="AD106">
        <f>(1/Table1[[#This Row],[B365&gt;2.5]]+1/Table1[[#This Row],[B365&lt;2.5]]-1)/2</f>
        <v>2.8477546549835697E-2</v>
      </c>
    </row>
    <row r="107" spans="1:30" hidden="1" x14ac:dyDescent="0.45">
      <c r="A107" t="s">
        <v>172</v>
      </c>
      <c r="B107" t="s">
        <v>4</v>
      </c>
      <c r="C107" s="1">
        <v>44660</v>
      </c>
      <c r="D107" t="s">
        <v>180</v>
      </c>
      <c r="E107" t="s">
        <v>196</v>
      </c>
      <c r="F107">
        <v>1</v>
      </c>
      <c r="G107">
        <v>0</v>
      </c>
      <c r="H107" t="s">
        <v>13</v>
      </c>
      <c r="I107" t="s">
        <v>199</v>
      </c>
      <c r="L107">
        <f>1/Table1[[#This Row],[B365H]]-Table1[[#This Row],[Margin1X2]]</f>
        <v>0.40629395218002812</v>
      </c>
      <c r="M107">
        <f>IF(Table1[[#This Row],[Bet]]="Home",IF(Table1[[#This Row],[FTR]]="H",100*Table1[[#This Row],[B365H]],0),0)</f>
        <v>0</v>
      </c>
      <c r="N107">
        <f>IF(Table1[[#This Row],[Bet]]="Home-",IF(Table1[[#This Row],[FTR]]="H",100*Table1[[#This Row],[B365H]],0),0)</f>
        <v>0</v>
      </c>
      <c r="O107">
        <f>1/Table1[[#This Row],[B365D]]-Table1[[#This Row],[Margin1X2]]</f>
        <v>0.29685302390998597</v>
      </c>
      <c r="P107">
        <f>IF(Table1[[#This Row],[Bet]]="Draw",IF(Table1[[#This Row],[FTR]]="D",100*Table1[[#This Row],[B365D]],0),0)</f>
        <v>0</v>
      </c>
      <c r="Q107">
        <f>IF(Table1[[#This Row],[Bet]]="Draw-",IF(Table1[[#This Row],[FTR]]="D",100*Table1[[#This Row],[B365D]],0),0)</f>
        <v>0</v>
      </c>
      <c r="R107">
        <f>1/Table1[[#This Row],[B365A]]-Table1[[#This Row],[Margin1X2]]</f>
        <v>0.29685302390998597</v>
      </c>
      <c r="S107">
        <f>IF(Table1[[#This Row],[Bet]]="Away",IF(Table1[[#This Row],[FTR]]="A",100*Table1[[#This Row],[B365A]],0),0)</f>
        <v>0</v>
      </c>
      <c r="T107">
        <f>IF(Table1[[#This Row],[Bet2]]="Away",IF(Table1[[#This Row],[FTR]]="A",100*Table1[[#This Row],[B365A]]),0)</f>
        <v>0</v>
      </c>
      <c r="X107">
        <v>2.37</v>
      </c>
      <c r="Y107">
        <v>3.2</v>
      </c>
      <c r="Z107">
        <v>3.2</v>
      </c>
      <c r="AA107" s="3">
        <f>(1/Table1[[#This Row],[B365H]]+1/Table1[[#This Row],[B365D]]+1/Table1[[#This Row],[B365A]]-1)/3</f>
        <v>1.5646976090014048E-2</v>
      </c>
      <c r="AB107">
        <v>2.15</v>
      </c>
      <c r="AC107">
        <v>1.66</v>
      </c>
      <c r="AD107">
        <f>(1/Table1[[#This Row],[B365&gt;2.5]]+1/Table1[[#This Row],[B365&lt;2.5]]-1)/2</f>
        <v>3.3762958811992205E-2</v>
      </c>
    </row>
    <row r="108" spans="1:30" hidden="1" x14ac:dyDescent="0.45">
      <c r="A108" t="s">
        <v>201</v>
      </c>
      <c r="B108" t="s">
        <v>4</v>
      </c>
      <c r="C108" s="1">
        <v>44438</v>
      </c>
      <c r="D108" t="s">
        <v>208</v>
      </c>
      <c r="E108" t="s">
        <v>221</v>
      </c>
      <c r="F108">
        <v>2</v>
      </c>
      <c r="G108">
        <v>0</v>
      </c>
      <c r="H108" t="s">
        <v>13</v>
      </c>
      <c r="I108" t="s">
        <v>199</v>
      </c>
      <c r="L108">
        <f>1/Table1[[#This Row],[B365H]]-Table1[[#This Row],[Margin1X2]]</f>
        <v>0.50283797729618163</v>
      </c>
      <c r="M108">
        <f>IF(Table1[[#This Row],[Bet]]="Home",IF(Table1[[#This Row],[FTR]]="H",100*Table1[[#This Row],[B365H]],0),0)</f>
        <v>0</v>
      </c>
      <c r="N108">
        <f>IF(Table1[[#This Row],[Bet]]="Home-",IF(Table1[[#This Row],[FTR]]="H",100*Table1[[#This Row],[B365H]],0),0)</f>
        <v>0</v>
      </c>
      <c r="O108">
        <f>1/Table1[[#This Row],[B365D]]-Table1[[#This Row],[Margin1X2]]</f>
        <v>0.27063983488132098</v>
      </c>
      <c r="P108">
        <f>IF(Table1[[#This Row],[Bet]]="Draw",IF(Table1[[#This Row],[FTR]]="D",100*Table1[[#This Row],[B365D]],0),0)</f>
        <v>0</v>
      </c>
      <c r="Q108">
        <f>IF(Table1[[#This Row],[Bet]]="Draw-",IF(Table1[[#This Row],[FTR]]="D",100*Table1[[#This Row],[B365D]],0),0)</f>
        <v>0</v>
      </c>
      <c r="R108">
        <f>1/Table1[[#This Row],[B365A]]-Table1[[#This Row],[Margin1X2]]</f>
        <v>0.22652218782249744</v>
      </c>
      <c r="S108">
        <f>IF(Table1[[#This Row],[Bet]]="Away",IF(Table1[[#This Row],[FTR]]="A",100*Table1[[#This Row],[B365A]],0),0)</f>
        <v>0</v>
      </c>
      <c r="T108">
        <f>IF(Table1[[#This Row],[Bet2]]="Away",IF(Table1[[#This Row],[FTR]]="A",100*Table1[[#This Row],[B365A]]),0)</f>
        <v>0</v>
      </c>
      <c r="X108">
        <v>1.9</v>
      </c>
      <c r="Y108">
        <v>3.4</v>
      </c>
      <c r="Z108">
        <v>4</v>
      </c>
      <c r="AA108" s="3">
        <f>(1/Table1[[#This Row],[B365H]]+1/Table1[[#This Row],[B365D]]+1/Table1[[#This Row],[B365A]]-1)/3</f>
        <v>2.3477812177502555E-2</v>
      </c>
      <c r="AB108">
        <v>1.8</v>
      </c>
      <c r="AC108">
        <v>2</v>
      </c>
      <c r="AD108">
        <f>(1/Table1[[#This Row],[B365&gt;2.5]]+1/Table1[[#This Row],[B365&lt;2.5]]-1)/2</f>
        <v>2.777777777777779E-2</v>
      </c>
    </row>
    <row r="109" spans="1:30" hidden="1" x14ac:dyDescent="0.45">
      <c r="A109" t="s">
        <v>201</v>
      </c>
      <c r="B109" t="s">
        <v>4</v>
      </c>
      <c r="C109" s="1">
        <v>44450</v>
      </c>
      <c r="D109" t="s">
        <v>211</v>
      </c>
      <c r="E109" t="s">
        <v>218</v>
      </c>
      <c r="F109">
        <v>1</v>
      </c>
      <c r="G109">
        <v>2</v>
      </c>
      <c r="H109" t="s">
        <v>20</v>
      </c>
      <c r="I109" t="s">
        <v>199</v>
      </c>
      <c r="L109">
        <f>1/Table1[[#This Row],[B365H]]-Table1[[#This Row],[Margin1X2]]</f>
        <v>0.22932330827067671</v>
      </c>
      <c r="M109">
        <f>IF(Table1[[#This Row],[Bet]]="Home",IF(Table1[[#This Row],[FTR]]="H",100*Table1[[#This Row],[B365H]],0),0)</f>
        <v>0</v>
      </c>
      <c r="N109">
        <f>IF(Table1[[#This Row],[Bet]]="Home-",IF(Table1[[#This Row],[FTR]]="H",100*Table1[[#This Row],[B365H]],0),0)</f>
        <v>0</v>
      </c>
      <c r="O109">
        <f>1/Table1[[#This Row],[B365D]]-Table1[[#This Row],[Margin1X2]]</f>
        <v>0.26503759398496241</v>
      </c>
      <c r="P109">
        <f>IF(Table1[[#This Row],[Bet]]="Draw",IF(Table1[[#This Row],[FTR]]="D",100*Table1[[#This Row],[B365D]],0),0)</f>
        <v>0</v>
      </c>
      <c r="Q109">
        <f>IF(Table1[[#This Row],[Bet]]="Draw-",IF(Table1[[#This Row],[FTR]]="D",100*Table1[[#This Row],[B365D]],0),0)</f>
        <v>0</v>
      </c>
      <c r="R109">
        <f>1/Table1[[#This Row],[B365A]]-Table1[[#This Row],[Margin1X2]]</f>
        <v>0.50563909774436089</v>
      </c>
      <c r="S109">
        <f>IF(Table1[[#This Row],[Bet]]="Away",IF(Table1[[#This Row],[FTR]]="A",100*Table1[[#This Row],[B365A]],0),0)</f>
        <v>0</v>
      </c>
      <c r="T109">
        <f>IF(Table1[[#This Row],[Bet2]]="Away",IF(Table1[[#This Row],[FTR]]="A",100*Table1[[#This Row],[B365A]]),0)</f>
        <v>0</v>
      </c>
      <c r="X109">
        <v>4</v>
      </c>
      <c r="Y109">
        <v>3.5</v>
      </c>
      <c r="Z109">
        <v>1.9</v>
      </c>
      <c r="AA109" s="3">
        <f>(1/Table1[[#This Row],[B365H]]+1/Table1[[#This Row],[B365D]]+1/Table1[[#This Row],[B365A]]-1)/3</f>
        <v>2.0676691729323293E-2</v>
      </c>
      <c r="AB109">
        <v>1.7</v>
      </c>
      <c r="AC109">
        <v>2.1</v>
      </c>
      <c r="AD109">
        <f>(1/Table1[[#This Row],[B365&gt;2.5]]+1/Table1[[#This Row],[B365&lt;2.5]]-1)/2</f>
        <v>3.2212885154061621E-2</v>
      </c>
    </row>
    <row r="110" spans="1:30" hidden="1" x14ac:dyDescent="0.45">
      <c r="A110" t="s">
        <v>201</v>
      </c>
      <c r="B110" t="s">
        <v>4</v>
      </c>
      <c r="C110" s="1">
        <v>44453</v>
      </c>
      <c r="D110" t="s">
        <v>235</v>
      </c>
      <c r="E110" t="s">
        <v>215</v>
      </c>
      <c r="F110">
        <v>3</v>
      </c>
      <c r="G110">
        <v>1</v>
      </c>
      <c r="H110" t="s">
        <v>13</v>
      </c>
      <c r="I110" t="s">
        <v>199</v>
      </c>
      <c r="L110">
        <f>1/Table1[[#This Row],[B365H]]-Table1[[#This Row],[Margin1X2]]</f>
        <v>0.25925925925925924</v>
      </c>
      <c r="M110">
        <f>IF(Table1[[#This Row],[Bet]]="Home",IF(Table1[[#This Row],[FTR]]="H",100*Table1[[#This Row],[B365H]],0),0)</f>
        <v>0</v>
      </c>
      <c r="N110">
        <f>IF(Table1[[#This Row],[Bet]]="Home-",IF(Table1[[#This Row],[FTR]]="H",100*Table1[[#This Row],[B365H]],0),0)</f>
        <v>0</v>
      </c>
      <c r="O110">
        <f>1/Table1[[#This Row],[B365D]]-Table1[[#This Row],[Margin1X2]]</f>
        <v>0.25925925925925924</v>
      </c>
      <c r="P110">
        <f>IF(Table1[[#This Row],[Bet]]="Draw",IF(Table1[[#This Row],[FTR]]="D",100*Table1[[#This Row],[B365D]],0),0)</f>
        <v>0</v>
      </c>
      <c r="Q110">
        <f>IF(Table1[[#This Row],[Bet]]="Draw-",IF(Table1[[#This Row],[FTR]]="D",100*Table1[[#This Row],[B365D]],0),0)</f>
        <v>0</v>
      </c>
      <c r="R110">
        <f>1/Table1[[#This Row],[B365A]]-Table1[[#This Row],[Margin1X2]]</f>
        <v>0.48148148148148145</v>
      </c>
      <c r="S110">
        <f>IF(Table1[[#This Row],[Bet]]="Away",IF(Table1[[#This Row],[FTR]]="A",100*Table1[[#This Row],[B365A]],0),0)</f>
        <v>0</v>
      </c>
      <c r="T110">
        <f>IF(Table1[[#This Row],[Bet2]]="Away",IF(Table1[[#This Row],[FTR]]="A",100*Table1[[#This Row],[B365A]]),0)</f>
        <v>0</v>
      </c>
      <c r="X110">
        <v>3.6</v>
      </c>
      <c r="Y110">
        <v>3.6</v>
      </c>
      <c r="Z110">
        <v>2</v>
      </c>
      <c r="AA110" s="3">
        <f>(1/Table1[[#This Row],[B365H]]+1/Table1[[#This Row],[B365D]]+1/Table1[[#This Row],[B365A]]-1)/3</f>
        <v>1.8518518518518528E-2</v>
      </c>
      <c r="AB110">
        <v>1.8</v>
      </c>
      <c r="AC110">
        <v>2</v>
      </c>
      <c r="AD110">
        <f>(1/Table1[[#This Row],[B365&gt;2.5]]+1/Table1[[#This Row],[B365&lt;2.5]]-1)/2</f>
        <v>2.777777777777779E-2</v>
      </c>
    </row>
    <row r="111" spans="1:30" hidden="1" x14ac:dyDescent="0.45">
      <c r="A111" t="s">
        <v>201</v>
      </c>
      <c r="B111" t="s">
        <v>4</v>
      </c>
      <c r="C111" s="1">
        <v>44457</v>
      </c>
      <c r="D111" t="s">
        <v>206</v>
      </c>
      <c r="E111" t="s">
        <v>209</v>
      </c>
      <c r="F111">
        <v>1</v>
      </c>
      <c r="G111">
        <v>0</v>
      </c>
      <c r="H111" t="s">
        <v>13</v>
      </c>
      <c r="I111" t="s">
        <v>199</v>
      </c>
      <c r="L111">
        <f>1/Table1[[#This Row],[B365H]]-Table1[[#This Row],[Margin1X2]]</f>
        <v>0.60846683394454093</v>
      </c>
      <c r="M111">
        <f>IF(Table1[[#This Row],[Bet]]="Home",IF(Table1[[#This Row],[FTR]]="H",100*Table1[[#This Row],[B365H]],0),0)</f>
        <v>0</v>
      </c>
      <c r="N111">
        <f>IF(Table1[[#This Row],[Bet]]="Home-",IF(Table1[[#This Row],[FTR]]="H",100*Table1[[#This Row],[B365H]],0),0)</f>
        <v>0</v>
      </c>
      <c r="O111">
        <f>1/Table1[[#This Row],[B365D]]-Table1[[#This Row],[Margin1X2]]</f>
        <v>0.23819082545197193</v>
      </c>
      <c r="P111">
        <f>IF(Table1[[#This Row],[Bet]]="Draw",IF(Table1[[#This Row],[FTR]]="D",100*Table1[[#This Row],[B365D]],0),0)</f>
        <v>0</v>
      </c>
      <c r="Q111">
        <f>IF(Table1[[#This Row],[Bet]]="Draw-",IF(Table1[[#This Row],[FTR]]="D",100*Table1[[#This Row],[B365D]],0),0)</f>
        <v>0</v>
      </c>
      <c r="R111">
        <f>1/Table1[[#This Row],[B365A]]-Table1[[#This Row],[Margin1X2]]</f>
        <v>0.15334234060348709</v>
      </c>
      <c r="S111">
        <f>IF(Table1[[#This Row],[Bet]]="Away",IF(Table1[[#This Row],[FTR]]="A",100*Table1[[#This Row],[B365A]],0),0)</f>
        <v>0</v>
      </c>
      <c r="T111">
        <f>IF(Table1[[#This Row],[Bet2]]="Away",IF(Table1[[#This Row],[FTR]]="A",100*Table1[[#This Row],[B365A]]),0)</f>
        <v>0</v>
      </c>
      <c r="X111">
        <v>1.57</v>
      </c>
      <c r="Y111">
        <v>3.75</v>
      </c>
      <c r="Z111">
        <v>5.5</v>
      </c>
      <c r="AA111" s="3">
        <f>(1/Table1[[#This Row],[B365H]]+1/Table1[[#This Row],[B365D]]+1/Table1[[#This Row],[B365A]]-1)/3</f>
        <v>2.8475841214694746E-2</v>
      </c>
      <c r="AB111">
        <v>1.7</v>
      </c>
      <c r="AC111">
        <v>2.1</v>
      </c>
      <c r="AD111">
        <f>(1/Table1[[#This Row],[B365&gt;2.5]]+1/Table1[[#This Row],[B365&lt;2.5]]-1)/2</f>
        <v>3.2212885154061621E-2</v>
      </c>
    </row>
    <row r="112" spans="1:30" hidden="1" x14ac:dyDescent="0.45">
      <c r="A112" t="s">
        <v>201</v>
      </c>
      <c r="B112" t="s">
        <v>4</v>
      </c>
      <c r="C112" s="1">
        <v>44492</v>
      </c>
      <c r="D112" t="s">
        <v>214</v>
      </c>
      <c r="E112" t="s">
        <v>208</v>
      </c>
      <c r="F112">
        <v>1</v>
      </c>
      <c r="G112">
        <v>0</v>
      </c>
      <c r="H112" t="s">
        <v>13</v>
      </c>
      <c r="I112" t="s">
        <v>199</v>
      </c>
      <c r="L112">
        <f>1/Table1[[#This Row],[B365H]]-Table1[[#This Row],[Margin1X2]]</f>
        <v>0.46886446886446881</v>
      </c>
      <c r="M112">
        <f>IF(Table1[[#This Row],[Bet]]="Home",IF(Table1[[#This Row],[FTR]]="H",100*Table1[[#This Row],[B365H]],0),0)</f>
        <v>0</v>
      </c>
      <c r="N112">
        <f>IF(Table1[[#This Row],[Bet]]="Home-",IF(Table1[[#This Row],[FTR]]="H",100*Table1[[#This Row],[B365H]],0),0)</f>
        <v>0</v>
      </c>
      <c r="O112">
        <f>1/Table1[[#This Row],[B365D]]-Table1[[#This Row],[Margin1X2]]</f>
        <v>0.27655677655677652</v>
      </c>
      <c r="P112">
        <f>IF(Table1[[#This Row],[Bet]]="Draw",IF(Table1[[#This Row],[FTR]]="D",100*Table1[[#This Row],[B365D]],0),0)</f>
        <v>0</v>
      </c>
      <c r="Q112">
        <f>IF(Table1[[#This Row],[Bet]]="Draw-",IF(Table1[[#This Row],[FTR]]="D",100*Table1[[#This Row],[B365D]],0),0)</f>
        <v>0</v>
      </c>
      <c r="R112">
        <f>1/Table1[[#This Row],[B365A]]-Table1[[#This Row],[Margin1X2]]</f>
        <v>0.25457875457875451</v>
      </c>
      <c r="S112">
        <f>IF(Table1[[#This Row],[Bet]]="Away",IF(Table1[[#This Row],[FTR]]="A",100*Table1[[#This Row],[B365A]],0),0)</f>
        <v>0</v>
      </c>
      <c r="T112">
        <f>IF(Table1[[#This Row],[Bet2]]="Away",IF(Table1[[#This Row],[FTR]]="A",100*Table1[[#This Row],[B365A]]),0)</f>
        <v>0</v>
      </c>
      <c r="X112">
        <v>2</v>
      </c>
      <c r="Y112">
        <v>3.25</v>
      </c>
      <c r="Z112">
        <v>3.5</v>
      </c>
      <c r="AA112" s="3">
        <f>(1/Table1[[#This Row],[B365H]]+1/Table1[[#This Row],[B365D]]+1/Table1[[#This Row],[B365A]]-1)/3</f>
        <v>3.1135531135531174E-2</v>
      </c>
      <c r="AB112">
        <v>1.95</v>
      </c>
      <c r="AC112">
        <v>1.85</v>
      </c>
      <c r="AD112">
        <f>(1/Table1[[#This Row],[B365&gt;2.5]]+1/Table1[[#This Row],[B365&lt;2.5]]-1)/2</f>
        <v>2.6680526680526673E-2</v>
      </c>
    </row>
    <row r="113" spans="1:30" hidden="1" x14ac:dyDescent="0.45">
      <c r="A113" t="s">
        <v>201</v>
      </c>
      <c r="B113" t="s">
        <v>4</v>
      </c>
      <c r="C113" s="1">
        <v>44495</v>
      </c>
      <c r="D113" t="s">
        <v>203</v>
      </c>
      <c r="E113" t="s">
        <v>233</v>
      </c>
      <c r="F113">
        <v>1</v>
      </c>
      <c r="G113">
        <v>0</v>
      </c>
      <c r="H113" t="s">
        <v>13</v>
      </c>
      <c r="I113" t="s">
        <v>199</v>
      </c>
      <c r="L113">
        <f>1/Table1[[#This Row],[B365H]]-Table1[[#This Row],[Margin1X2]]</f>
        <v>0.61344086021505373</v>
      </c>
      <c r="M113">
        <f>IF(Table1[[#This Row],[Bet]]="Home",IF(Table1[[#This Row],[FTR]]="H",100*Table1[[#This Row],[B365H]],0),0)</f>
        <v>0</v>
      </c>
      <c r="N113">
        <f>IF(Table1[[#This Row],[Bet]]="Home-",IF(Table1[[#This Row],[FTR]]="H",100*Table1[[#This Row],[B365H]],0),0)</f>
        <v>0</v>
      </c>
      <c r="O113">
        <f>1/Table1[[#This Row],[B365D]]-Table1[[#This Row],[Margin1X2]]</f>
        <v>0.2182795698924731</v>
      </c>
      <c r="P113">
        <f>IF(Table1[[#This Row],[Bet]]="Draw",IF(Table1[[#This Row],[FTR]]="D",100*Table1[[#This Row],[B365D]],0),0)</f>
        <v>0</v>
      </c>
      <c r="Q113">
        <f>IF(Table1[[#This Row],[Bet]]="Draw-",IF(Table1[[#This Row],[FTR]]="D",100*Table1[[#This Row],[B365D]],0),0)</f>
        <v>0</v>
      </c>
      <c r="R113">
        <f>1/Table1[[#This Row],[B365A]]-Table1[[#This Row],[Margin1X2]]</f>
        <v>0.16827956989247311</v>
      </c>
      <c r="S113">
        <f>IF(Table1[[#This Row],[Bet]]="Away",IF(Table1[[#This Row],[FTR]]="A",100*Table1[[#This Row],[B365A]],0),0)</f>
        <v>0</v>
      </c>
      <c r="T113">
        <f>IF(Table1[[#This Row],[Bet2]]="Away",IF(Table1[[#This Row],[FTR]]="A",100*Table1[[#This Row],[B365A]]),0)</f>
        <v>0</v>
      </c>
      <c r="X113">
        <v>1.55</v>
      </c>
      <c r="Y113">
        <v>4</v>
      </c>
      <c r="Z113">
        <v>5</v>
      </c>
      <c r="AA113" s="3">
        <f>(1/Table1[[#This Row],[B365H]]+1/Table1[[#This Row],[B365D]]+1/Table1[[#This Row],[B365A]]-1)/3</f>
        <v>3.1720430107526898E-2</v>
      </c>
      <c r="AB113">
        <v>1.95</v>
      </c>
      <c r="AC113">
        <v>1.85</v>
      </c>
      <c r="AD113">
        <f>(1/Table1[[#This Row],[B365&gt;2.5]]+1/Table1[[#This Row],[B365&lt;2.5]]-1)/2</f>
        <v>2.6680526680526673E-2</v>
      </c>
    </row>
    <row r="114" spans="1:30" hidden="1" x14ac:dyDescent="0.45">
      <c r="A114" t="s">
        <v>201</v>
      </c>
      <c r="B114" t="s">
        <v>4</v>
      </c>
      <c r="C114" s="1">
        <v>44499</v>
      </c>
      <c r="D114" t="s">
        <v>235</v>
      </c>
      <c r="E114" t="s">
        <v>206</v>
      </c>
      <c r="F114">
        <v>0</v>
      </c>
      <c r="G114">
        <v>1</v>
      </c>
      <c r="H114" t="s">
        <v>20</v>
      </c>
      <c r="I114" t="s">
        <v>199</v>
      </c>
      <c r="L114">
        <f>1/Table1[[#This Row],[B365H]]-Table1[[#This Row],[Margin1X2]]</f>
        <v>0.44164332399626521</v>
      </c>
      <c r="M114">
        <f>IF(Table1[[#This Row],[Bet]]="Home",IF(Table1[[#This Row],[FTR]]="H",100*Table1[[#This Row],[B365H]],0),0)</f>
        <v>0</v>
      </c>
      <c r="N114">
        <f>IF(Table1[[#This Row],[Bet]]="Home-",IF(Table1[[#This Row],[FTR]]="H",100*Table1[[#This Row],[B365H]],0),0)</f>
        <v>0</v>
      </c>
      <c r="O114">
        <f>1/Table1[[#This Row],[B365D]]-Table1[[#This Row],[Margin1X2]]</f>
        <v>0.25957049486461259</v>
      </c>
      <c r="P114">
        <f>IF(Table1[[#This Row],[Bet]]="Draw",IF(Table1[[#This Row],[FTR]]="D",100*Table1[[#This Row],[B365D]],0),0)</f>
        <v>0</v>
      </c>
      <c r="Q114">
        <f>IF(Table1[[#This Row],[Bet]]="Draw-",IF(Table1[[#This Row],[FTR]]="D",100*Table1[[#This Row],[B365D]],0),0)</f>
        <v>0</v>
      </c>
      <c r="R114">
        <f>1/Table1[[#This Row],[B365A]]-Table1[[#This Row],[Margin1X2]]</f>
        <v>0.29878618113912236</v>
      </c>
      <c r="S114">
        <f>IF(Table1[[#This Row],[Bet]]="Away",IF(Table1[[#This Row],[FTR]]="A",100*Table1[[#This Row],[B365A]],0),0)</f>
        <v>0</v>
      </c>
      <c r="T114">
        <f>IF(Table1[[#This Row],[Bet2]]="Away",IF(Table1[[#This Row],[FTR]]="A",100*Table1[[#This Row],[B365A]]),0)</f>
        <v>0</v>
      </c>
      <c r="X114">
        <v>2.1</v>
      </c>
      <c r="Y114">
        <v>3.4</v>
      </c>
      <c r="Z114">
        <v>3</v>
      </c>
      <c r="AA114" s="3">
        <f>(1/Table1[[#This Row],[B365H]]+1/Table1[[#This Row],[B365D]]+1/Table1[[#This Row],[B365A]]-1)/3</f>
        <v>3.4547152194210971E-2</v>
      </c>
      <c r="AB114">
        <v>1.8</v>
      </c>
      <c r="AC114">
        <v>2</v>
      </c>
      <c r="AD114">
        <f>(1/Table1[[#This Row],[B365&gt;2.5]]+1/Table1[[#This Row],[B365&lt;2.5]]-1)/2</f>
        <v>2.777777777777779E-2</v>
      </c>
    </row>
    <row r="115" spans="1:30" hidden="1" x14ac:dyDescent="0.45">
      <c r="A115" t="s">
        <v>201</v>
      </c>
      <c r="B115" t="s">
        <v>4</v>
      </c>
      <c r="C115" s="1">
        <v>44527</v>
      </c>
      <c r="D115" t="s">
        <v>221</v>
      </c>
      <c r="E115" t="s">
        <v>212</v>
      </c>
      <c r="F115">
        <v>1</v>
      </c>
      <c r="G115">
        <v>2</v>
      </c>
      <c r="H115" t="s">
        <v>20</v>
      </c>
      <c r="I115" t="s">
        <v>199</v>
      </c>
      <c r="L115">
        <f>1/Table1[[#This Row],[B365H]]-Table1[[#This Row],[Margin1X2]]</f>
        <v>0.51221221221221214</v>
      </c>
      <c r="M115">
        <f>IF(Table1[[#This Row],[Bet]]="Home",IF(Table1[[#This Row],[FTR]]="H",100*Table1[[#This Row],[B365H]],0),0)</f>
        <v>0</v>
      </c>
      <c r="N115">
        <f>IF(Table1[[#This Row],[Bet]]="Home-",IF(Table1[[#This Row],[FTR]]="H",100*Table1[[#This Row],[B365H]],0),0)</f>
        <v>0</v>
      </c>
      <c r="O115">
        <f>1/Table1[[#This Row],[B365D]]-Table1[[#This Row],[Margin1X2]]</f>
        <v>0.23833833833833831</v>
      </c>
      <c r="P115">
        <f>IF(Table1[[#This Row],[Bet]]="Draw",IF(Table1[[#This Row],[FTR]]="D",100*Table1[[#This Row],[B365D]],0),0)</f>
        <v>0</v>
      </c>
      <c r="Q115">
        <f>IF(Table1[[#This Row],[Bet]]="Draw-",IF(Table1[[#This Row],[FTR]]="D",100*Table1[[#This Row],[B365D]],0),0)</f>
        <v>0</v>
      </c>
      <c r="R115">
        <f>1/Table1[[#This Row],[B365A]]-Table1[[#This Row],[Margin1X2]]</f>
        <v>0.24944944944944944</v>
      </c>
      <c r="S115">
        <f>IF(Table1[[#This Row],[Bet]]="Away",IF(Table1[[#This Row],[FTR]]="A",100*Table1[[#This Row],[B365A]],0),0)</f>
        <v>0</v>
      </c>
      <c r="T115">
        <f>IF(Table1[[#This Row],[Bet2]]="Away",IF(Table1[[#This Row],[FTR]]="A",100*Table1[[#This Row],[B365A]]),0)</f>
        <v>0</v>
      </c>
      <c r="X115">
        <v>1.85</v>
      </c>
      <c r="Y115">
        <v>3.75</v>
      </c>
      <c r="Z115">
        <v>3.6</v>
      </c>
      <c r="AA115" s="3">
        <f>(1/Table1[[#This Row],[B365H]]+1/Table1[[#This Row],[B365D]]+1/Table1[[#This Row],[B365A]]-1)/3</f>
        <v>2.8328328328328361E-2</v>
      </c>
      <c r="AB115">
        <v>2.0499999999999998</v>
      </c>
      <c r="AC115">
        <v>1.75</v>
      </c>
      <c r="AD115">
        <f>(1/Table1[[#This Row],[B365&gt;2.5]]+1/Table1[[#This Row],[B365&lt;2.5]]-1)/2</f>
        <v>2.9616724738675937E-2</v>
      </c>
    </row>
    <row r="116" spans="1:30" hidden="1" x14ac:dyDescent="0.45">
      <c r="A116" t="s">
        <v>201</v>
      </c>
      <c r="B116" t="s">
        <v>4</v>
      </c>
      <c r="C116" s="1">
        <v>44558</v>
      </c>
      <c r="D116" t="s">
        <v>214</v>
      </c>
      <c r="E116" t="s">
        <v>217</v>
      </c>
      <c r="F116">
        <v>0</v>
      </c>
      <c r="G116">
        <v>1</v>
      </c>
      <c r="H116" t="s">
        <v>20</v>
      </c>
      <c r="I116" t="s">
        <v>199</v>
      </c>
      <c r="L116">
        <f>1/Table1[[#This Row],[B365H]]-Table1[[#This Row],[Margin1X2]]</f>
        <v>0.18736383442265792</v>
      </c>
      <c r="M116">
        <f>IF(Table1[[#This Row],[Bet]]="Home",IF(Table1[[#This Row],[FTR]]="H",100*Table1[[#This Row],[B365H]],0),0)</f>
        <v>0</v>
      </c>
      <c r="N116">
        <f>IF(Table1[[#This Row],[Bet]]="Home-",IF(Table1[[#This Row],[FTR]]="H",100*Table1[[#This Row],[B365H]],0),0)</f>
        <v>0</v>
      </c>
      <c r="O116">
        <f>1/Table1[[#This Row],[B365D]]-Table1[[#This Row],[Margin1X2]]</f>
        <v>0.25925925925925924</v>
      </c>
      <c r="P116">
        <f>IF(Table1[[#This Row],[Bet]]="Draw",IF(Table1[[#This Row],[FTR]]="D",100*Table1[[#This Row],[B365D]],0),0)</f>
        <v>0</v>
      </c>
      <c r="Q116">
        <f>IF(Table1[[#This Row],[Bet]]="Draw-",IF(Table1[[#This Row],[FTR]]="D",100*Table1[[#This Row],[B365D]],0),0)</f>
        <v>0</v>
      </c>
      <c r="R116">
        <f>1/Table1[[#This Row],[B365A]]-Table1[[#This Row],[Margin1X2]]</f>
        <v>0.55337690631808278</v>
      </c>
      <c r="S116">
        <f>IF(Table1[[#This Row],[Bet]]="Away",IF(Table1[[#This Row],[FTR]]="A",100*Table1[[#This Row],[B365A]],0),0)</f>
        <v>0</v>
      </c>
      <c r="T116">
        <f>IF(Table1[[#This Row],[Bet2]]="Away",IF(Table1[[#This Row],[FTR]]="A",100*Table1[[#This Row],[B365A]]),0)</f>
        <v>0</v>
      </c>
      <c r="X116">
        <v>4.5</v>
      </c>
      <c r="Y116">
        <v>3.4</v>
      </c>
      <c r="Z116">
        <v>1.7</v>
      </c>
      <c r="AA116" s="3">
        <f>(1/Table1[[#This Row],[B365H]]+1/Table1[[#This Row],[B365D]]+1/Table1[[#This Row],[B365A]]-1)/3</f>
        <v>3.4858387799564294E-2</v>
      </c>
      <c r="AB116">
        <v>1.93</v>
      </c>
      <c r="AC116">
        <v>1.88</v>
      </c>
      <c r="AD116">
        <f>(1/Table1[[#This Row],[B365&gt;2.5]]+1/Table1[[#This Row],[B365&lt;2.5]]-1)/2</f>
        <v>2.5024804321464034E-2</v>
      </c>
    </row>
    <row r="117" spans="1:30" hidden="1" x14ac:dyDescent="0.45">
      <c r="A117" t="s">
        <v>201</v>
      </c>
      <c r="B117" t="s">
        <v>4</v>
      </c>
      <c r="C117" s="1">
        <v>44583</v>
      </c>
      <c r="D117" t="s">
        <v>235</v>
      </c>
      <c r="E117" t="s">
        <v>231</v>
      </c>
      <c r="F117">
        <v>1</v>
      </c>
      <c r="G117">
        <v>2</v>
      </c>
      <c r="H117" t="s">
        <v>20</v>
      </c>
      <c r="I117" t="s">
        <v>199</v>
      </c>
      <c r="L117">
        <f>1/Table1[[#This Row],[B365H]]-Table1[[#This Row],[Margin1X2]]</f>
        <v>0.46990740740740744</v>
      </c>
      <c r="M117">
        <f>IF(Table1[[#This Row],[Bet]]="Home",IF(Table1[[#This Row],[FTR]]="H",100*Table1[[#This Row],[B365H]],0),0)</f>
        <v>0</v>
      </c>
      <c r="N117">
        <f>IF(Table1[[#This Row],[Bet]]="Home-",IF(Table1[[#This Row],[FTR]]="H",100*Table1[[#This Row],[B365H]],0),0)</f>
        <v>0</v>
      </c>
      <c r="O117">
        <f>1/Table1[[#This Row],[B365D]]-Table1[[#This Row],[Margin1X2]]</f>
        <v>0.24768518518518523</v>
      </c>
      <c r="P117">
        <f>IF(Table1[[#This Row],[Bet]]="Draw",IF(Table1[[#This Row],[FTR]]="D",100*Table1[[#This Row],[B365D]],0),0)</f>
        <v>0</v>
      </c>
      <c r="Q117">
        <f>IF(Table1[[#This Row],[Bet]]="Draw-",IF(Table1[[#This Row],[FTR]]="D",100*Table1[[#This Row],[B365D]],0),0)</f>
        <v>0</v>
      </c>
      <c r="R117">
        <f>1/Table1[[#This Row],[B365A]]-Table1[[#This Row],[Margin1X2]]</f>
        <v>0.28240740740740744</v>
      </c>
      <c r="S117">
        <f>IF(Table1[[#This Row],[Bet]]="Away",IF(Table1[[#This Row],[FTR]]="A",100*Table1[[#This Row],[B365A]],0),0)</f>
        <v>0</v>
      </c>
      <c r="T117">
        <f>IF(Table1[[#This Row],[Bet2]]="Away",IF(Table1[[#This Row],[FTR]]="A",100*Table1[[#This Row],[B365A]]),0)</f>
        <v>0</v>
      </c>
      <c r="X117">
        <v>2</v>
      </c>
      <c r="Y117">
        <v>3.6</v>
      </c>
      <c r="Z117">
        <v>3.2</v>
      </c>
      <c r="AA117" s="3">
        <f>(1/Table1[[#This Row],[B365H]]+1/Table1[[#This Row],[B365D]]+1/Table1[[#This Row],[B365A]]-1)/3</f>
        <v>3.009259259259256E-2</v>
      </c>
      <c r="AB117">
        <v>1.95</v>
      </c>
      <c r="AC117">
        <v>1.85</v>
      </c>
      <c r="AD117">
        <f>(1/Table1[[#This Row],[B365&gt;2.5]]+1/Table1[[#This Row],[B365&lt;2.5]]-1)/2</f>
        <v>2.6680526680526673E-2</v>
      </c>
    </row>
    <row r="118" spans="1:30" hidden="1" x14ac:dyDescent="0.45">
      <c r="A118" t="s">
        <v>201</v>
      </c>
      <c r="B118" t="s">
        <v>4</v>
      </c>
      <c r="C118" s="1">
        <v>44632</v>
      </c>
      <c r="D118" t="s">
        <v>208</v>
      </c>
      <c r="E118" t="s">
        <v>237</v>
      </c>
      <c r="F118">
        <v>2</v>
      </c>
      <c r="G118">
        <v>1</v>
      </c>
      <c r="H118" t="s">
        <v>13</v>
      </c>
      <c r="I118" t="s">
        <v>199</v>
      </c>
      <c r="L118">
        <f>1/Table1[[#This Row],[B365H]]-Table1[[#This Row],[Margin1X2]]</f>
        <v>0.72274436090225558</v>
      </c>
      <c r="M118">
        <f>IF(Table1[[#This Row],[Bet]]="Home",IF(Table1[[#This Row],[FTR]]="H",100*Table1[[#This Row],[B365H]],0),0)</f>
        <v>0</v>
      </c>
      <c r="N118">
        <f>IF(Table1[[#This Row],[Bet]]="Home-",IF(Table1[[#This Row],[FTR]]="H",100*Table1[[#This Row],[B365H]],0),0)</f>
        <v>0</v>
      </c>
      <c r="O118">
        <f>1/Table1[[#This Row],[B365D]]-Table1[[#This Row],[Margin1X2]]</f>
        <v>0.18139097744360902</v>
      </c>
      <c r="P118">
        <f>IF(Table1[[#This Row],[Bet]]="Draw",IF(Table1[[#This Row],[FTR]]="D",100*Table1[[#This Row],[B365D]],0),0)</f>
        <v>0</v>
      </c>
      <c r="Q118">
        <f>IF(Table1[[#This Row],[Bet]]="Draw-",IF(Table1[[#This Row],[FTR]]="D",100*Table1[[#This Row],[B365D]],0),0)</f>
        <v>0</v>
      </c>
      <c r="R118">
        <f>1/Table1[[#This Row],[B365A]]-Table1[[#This Row],[Margin1X2]]</f>
        <v>9.5864661654135361E-2</v>
      </c>
      <c r="S118">
        <f>IF(Table1[[#This Row],[Bet]]="Away",IF(Table1[[#This Row],[FTR]]="A",100*Table1[[#This Row],[B365A]],0),0)</f>
        <v>0</v>
      </c>
      <c r="T118">
        <f>IF(Table1[[#This Row],[Bet2]]="Away",IF(Table1[[#This Row],[FTR]]="A",100*Table1[[#This Row],[B365A]]),0)</f>
        <v>0</v>
      </c>
      <c r="X118">
        <v>1.33</v>
      </c>
      <c r="Y118">
        <v>4.75</v>
      </c>
      <c r="Z118">
        <v>8</v>
      </c>
      <c r="AA118" s="3">
        <f>(1/Table1[[#This Row],[B365H]]+1/Table1[[#This Row],[B365D]]+1/Table1[[#This Row],[B365A]]-1)/3</f>
        <v>2.9135338345864643E-2</v>
      </c>
      <c r="AB118">
        <v>1.75</v>
      </c>
      <c r="AC118">
        <v>2.0499999999999998</v>
      </c>
      <c r="AD118">
        <f>(1/Table1[[#This Row],[B365&gt;2.5]]+1/Table1[[#This Row],[B365&lt;2.5]]-1)/2</f>
        <v>2.9616724738675937E-2</v>
      </c>
    </row>
    <row r="119" spans="1:30" hidden="1" x14ac:dyDescent="0.45">
      <c r="A119" t="s">
        <v>201</v>
      </c>
      <c r="B119" t="s">
        <v>4</v>
      </c>
      <c r="C119" s="1">
        <v>44642</v>
      </c>
      <c r="D119" t="s">
        <v>235</v>
      </c>
      <c r="E119" t="s">
        <v>214</v>
      </c>
      <c r="F119">
        <v>1</v>
      </c>
      <c r="G119">
        <v>2</v>
      </c>
      <c r="H119" t="s">
        <v>20</v>
      </c>
      <c r="I119" t="s">
        <v>199</v>
      </c>
      <c r="L119">
        <f>1/Table1[[#This Row],[B365H]]-Table1[[#This Row],[Margin1X2]]</f>
        <v>0.43278943278943277</v>
      </c>
      <c r="M119">
        <f>IF(Table1[[#This Row],[Bet]]="Home",IF(Table1[[#This Row],[FTR]]="H",100*Table1[[#This Row],[B365H]],0),0)</f>
        <v>0</v>
      </c>
      <c r="N119">
        <f>IF(Table1[[#This Row],[Bet]]="Home-",IF(Table1[[#This Row],[FTR]]="H",100*Table1[[#This Row],[B365H]],0),0)</f>
        <v>0</v>
      </c>
      <c r="O119">
        <f>1/Table1[[#This Row],[B365D]]-Table1[[#This Row],[Margin1X2]]</f>
        <v>0.28593628593628595</v>
      </c>
      <c r="P119">
        <f>IF(Table1[[#This Row],[Bet]]="Draw",IF(Table1[[#This Row],[FTR]]="D",100*Table1[[#This Row],[B365D]],0),0)</f>
        <v>0</v>
      </c>
      <c r="Q119">
        <f>IF(Table1[[#This Row],[Bet]]="Draw-",IF(Table1[[#This Row],[FTR]]="D",100*Table1[[#This Row],[B365D]],0),0)</f>
        <v>0</v>
      </c>
      <c r="R119">
        <f>1/Table1[[#This Row],[B365A]]-Table1[[#This Row],[Margin1X2]]</f>
        <v>0.28127428127428128</v>
      </c>
      <c r="S119">
        <f>IF(Table1[[#This Row],[Bet]]="Away",IF(Table1[[#This Row],[FTR]]="A",100*Table1[[#This Row],[B365A]],0),0)</f>
        <v>0</v>
      </c>
      <c r="T119">
        <f>IF(Table1[[#This Row],[Bet2]]="Away",IF(Table1[[#This Row],[FTR]]="A",100*Table1[[#This Row],[B365A]]),0)</f>
        <v>0</v>
      </c>
      <c r="X119">
        <v>2.2000000000000002</v>
      </c>
      <c r="Y119">
        <v>3.25</v>
      </c>
      <c r="Z119">
        <v>3.3</v>
      </c>
      <c r="AA119" s="3">
        <f>(1/Table1[[#This Row],[B365H]]+1/Table1[[#This Row],[B365D]]+1/Table1[[#This Row],[B365A]]-1)/3</f>
        <v>2.1756021756021759E-2</v>
      </c>
      <c r="AB119">
        <v>2.15</v>
      </c>
      <c r="AC119">
        <v>1.66</v>
      </c>
      <c r="AD119">
        <f>(1/Table1[[#This Row],[B365&gt;2.5]]+1/Table1[[#This Row],[B365&lt;2.5]]-1)/2</f>
        <v>3.3762958811992205E-2</v>
      </c>
    </row>
    <row r="120" spans="1:30" hidden="1" x14ac:dyDescent="0.45">
      <c r="A120" t="s">
        <v>201</v>
      </c>
      <c r="B120" t="s">
        <v>4</v>
      </c>
      <c r="C120" s="1">
        <v>44438</v>
      </c>
      <c r="D120" t="s">
        <v>205</v>
      </c>
      <c r="E120" t="s">
        <v>218</v>
      </c>
      <c r="F120">
        <v>0</v>
      </c>
      <c r="G120">
        <v>2</v>
      </c>
      <c r="H120" t="s">
        <v>20</v>
      </c>
      <c r="I120" t="s">
        <v>243</v>
      </c>
      <c r="L120">
        <f>1/Table1[[#This Row],[B365H]]-Table1[[#This Row],[Margin1X2]]</f>
        <v>0.27421754609702964</v>
      </c>
      <c r="M120">
        <f>IF(Table1[[#This Row],[Bet]]="Home",IF(Table1[[#This Row],[FTR]]="H",100*Table1[[#This Row],[B365H]],0),0)</f>
        <v>0</v>
      </c>
      <c r="N120">
        <f>IF(Table1[[#This Row],[Bet]]="Home-",IF(Table1[[#This Row],[FTR]]="H",100*Table1[[#This Row],[B365H]],0),0)</f>
        <v>0</v>
      </c>
      <c r="O120">
        <f>1/Table1[[#This Row],[B365D]]-Table1[[#This Row],[Margin1X2]]</f>
        <v>0.25787767681598389</v>
      </c>
      <c r="P120">
        <f>IF(Table1[[#This Row],[Bet]]="Draw",IF(Table1[[#This Row],[FTR]]="D",100*Table1[[#This Row],[B365D]],0),0)</f>
        <v>0</v>
      </c>
      <c r="Q120">
        <f>IF(Table1[[#This Row],[Bet]]="Draw-",IF(Table1[[#This Row],[FTR]]="D",100*Table1[[#This Row],[B365D]],0),0)</f>
        <v>0</v>
      </c>
      <c r="R120">
        <f>1/Table1[[#This Row],[B365A]]-Table1[[#This Row],[Margin1X2]]</f>
        <v>0.46790477708698663</v>
      </c>
      <c r="S120">
        <f>IF(Table1[[#This Row],[Bet]]="Away",IF(Table1[[#This Row],[FTR]]="A",100*Table1[[#This Row],[B365A]],0),0)</f>
        <v>0</v>
      </c>
      <c r="T120">
        <f>IF(Table1[[#This Row],[Bet2]]="Away",IF(Table1[[#This Row],[FTR]]="A",100*Table1[[#This Row],[B365A]]),0)</f>
        <v>0</v>
      </c>
      <c r="X120">
        <v>3.4</v>
      </c>
      <c r="Y120">
        <v>3.6</v>
      </c>
      <c r="Z120">
        <v>2.0499999999999998</v>
      </c>
      <c r="AA120" s="3">
        <f>(1/Table1[[#This Row],[B365H]]+1/Table1[[#This Row],[B365D]]+1/Table1[[#This Row],[B365A]]-1)/3</f>
        <v>1.9900100961793916E-2</v>
      </c>
      <c r="AB120">
        <v>1.8</v>
      </c>
      <c r="AC120">
        <v>2</v>
      </c>
      <c r="AD120">
        <f>(1/Table1[[#This Row],[B365&gt;2.5]]+1/Table1[[#This Row],[B365&lt;2.5]]-1)/2</f>
        <v>2.777777777777779E-2</v>
      </c>
    </row>
    <row r="121" spans="1:30" hidden="1" x14ac:dyDescent="0.45">
      <c r="A121" t="s">
        <v>201</v>
      </c>
      <c r="B121" t="s">
        <v>4</v>
      </c>
      <c r="C121" s="1">
        <v>44443</v>
      </c>
      <c r="D121" t="s">
        <v>214</v>
      </c>
      <c r="E121" t="s">
        <v>226</v>
      </c>
      <c r="F121">
        <v>3</v>
      </c>
      <c r="G121">
        <v>4</v>
      </c>
      <c r="H121" t="s">
        <v>20</v>
      </c>
      <c r="I121" t="s">
        <v>243</v>
      </c>
      <c r="L121">
        <f>1/Table1[[#This Row],[B365H]]-Table1[[#This Row],[Margin1X2]]</f>
        <v>0.6641325536062378</v>
      </c>
      <c r="M121">
        <f>IF(Table1[[#This Row],[Bet]]="Home",IF(Table1[[#This Row],[FTR]]="H",100*Table1[[#This Row],[B365H]],0),0)</f>
        <v>0</v>
      </c>
      <c r="N121">
        <f>IF(Table1[[#This Row],[Bet]]="Home-",IF(Table1[[#This Row],[FTR]]="H",100*Table1[[#This Row],[B365H]],0),0)</f>
        <v>0</v>
      </c>
      <c r="O121">
        <f>1/Table1[[#This Row],[B365D]]-Table1[[#This Row],[Margin1X2]]</f>
        <v>0.2328460038986355</v>
      </c>
      <c r="P121">
        <f>IF(Table1[[#This Row],[Bet]]="Draw",IF(Table1[[#This Row],[FTR]]="D",100*Table1[[#This Row],[B365D]],0),0)</f>
        <v>0</v>
      </c>
      <c r="Q121">
        <f>IF(Table1[[#This Row],[Bet]]="Draw-",IF(Table1[[#This Row],[FTR]]="D",100*Table1[[#This Row],[B365D]],0),0)</f>
        <v>0</v>
      </c>
      <c r="R121">
        <f>1/Table1[[#This Row],[B365A]]-Table1[[#This Row],[Margin1X2]]</f>
        <v>0.10302144249512675</v>
      </c>
      <c r="S121">
        <f>IF(Table1[[#This Row],[Bet]]="Away",IF(Table1[[#This Row],[FTR]]="A",100*Table1[[#This Row],[B365A]],0),0)</f>
        <v>0</v>
      </c>
      <c r="T121">
        <f>IF(Table1[[#This Row],[Bet2]]="Away",IF(Table1[[#This Row],[FTR]]="A",100*Table1[[#This Row],[B365A]]),0)</f>
        <v>0</v>
      </c>
      <c r="X121">
        <v>1.44</v>
      </c>
      <c r="Y121">
        <v>3.8</v>
      </c>
      <c r="Z121">
        <v>7.5</v>
      </c>
      <c r="AA121" s="3">
        <f>(1/Table1[[#This Row],[B365H]]+1/Table1[[#This Row],[B365D]]+1/Table1[[#This Row],[B365A]]-1)/3</f>
        <v>3.0311890838206585E-2</v>
      </c>
      <c r="AB121">
        <v>1.8</v>
      </c>
      <c r="AC121">
        <v>2</v>
      </c>
      <c r="AD121">
        <f>(1/Table1[[#This Row],[B365&gt;2.5]]+1/Table1[[#This Row],[B365&lt;2.5]]-1)/2</f>
        <v>2.777777777777779E-2</v>
      </c>
    </row>
    <row r="122" spans="1:30" hidden="1" x14ac:dyDescent="0.45">
      <c r="A122" t="s">
        <v>201</v>
      </c>
      <c r="B122" t="s">
        <v>4</v>
      </c>
      <c r="C122" s="1">
        <v>44464</v>
      </c>
      <c r="D122" t="s">
        <v>217</v>
      </c>
      <c r="E122" t="s">
        <v>215</v>
      </c>
      <c r="F122">
        <v>2</v>
      </c>
      <c r="G122">
        <v>1</v>
      </c>
      <c r="H122" t="s">
        <v>13</v>
      </c>
      <c r="I122" t="s">
        <v>243</v>
      </c>
      <c r="L122">
        <f>1/Table1[[#This Row],[B365H]]-Table1[[#This Row],[Margin1X2]]</f>
        <v>0.37942128418318888</v>
      </c>
      <c r="M122">
        <f>IF(Table1[[#This Row],[Bet]]="Home",IF(Table1[[#This Row],[FTR]]="H",100*Table1[[#This Row],[B365H]],0),0)</f>
        <v>0</v>
      </c>
      <c r="N122">
        <f>IF(Table1[[#This Row],[Bet]]="Home-",IF(Table1[[#This Row],[FTR]]="H",100*Table1[[#This Row],[B365H]],0),0)</f>
        <v>0</v>
      </c>
      <c r="O122">
        <f>1/Table1[[#This Row],[B365D]]-Table1[[#This Row],[Margin1X2]]</f>
        <v>0.27895032656937419</v>
      </c>
      <c r="P122">
        <f>IF(Table1[[#This Row],[Bet]]="Draw",IF(Table1[[#This Row],[FTR]]="D",100*Table1[[#This Row],[B365D]],0),0)</f>
        <v>0</v>
      </c>
      <c r="Q122">
        <f>IF(Table1[[#This Row],[Bet]]="Draw-",IF(Table1[[#This Row],[FTR]]="D",100*Table1[[#This Row],[B365D]],0),0)</f>
        <v>0</v>
      </c>
      <c r="R122">
        <f>1/Table1[[#This Row],[B365A]]-Table1[[#This Row],[Margin1X2]]</f>
        <v>0.34162838924743683</v>
      </c>
      <c r="S122">
        <f>IF(Table1[[#This Row],[Bet]]="Away",IF(Table1[[#This Row],[FTR]]="A",100*Table1[[#This Row],[B365A]],0),0)</f>
        <v>0</v>
      </c>
      <c r="T122">
        <f>IF(Table1[[#This Row],[Bet2]]="Away",IF(Table1[[#This Row],[FTR]]="A",100*Table1[[#This Row],[B365A]]),0)</f>
        <v>0</v>
      </c>
      <c r="X122">
        <v>2.4500000000000002</v>
      </c>
      <c r="Y122">
        <v>3.25</v>
      </c>
      <c r="Z122">
        <v>2.7</v>
      </c>
      <c r="AA122" s="3">
        <f>(1/Table1[[#This Row],[B365H]]+1/Table1[[#This Row],[B365D]]+1/Table1[[#This Row],[B365A]]-1)/3</f>
        <v>2.8741981122933542E-2</v>
      </c>
      <c r="AB122">
        <v>2.2000000000000002</v>
      </c>
      <c r="AC122">
        <v>1.65</v>
      </c>
      <c r="AD122">
        <f>(1/Table1[[#This Row],[B365&gt;2.5]]+1/Table1[[#This Row],[B365&lt;2.5]]-1)/2</f>
        <v>3.0303030303030276E-2</v>
      </c>
    </row>
    <row r="123" spans="1:30" hidden="1" x14ac:dyDescent="0.45">
      <c r="A123" t="s">
        <v>201</v>
      </c>
      <c r="B123" t="s">
        <v>4</v>
      </c>
      <c r="C123" s="1">
        <v>44471</v>
      </c>
      <c r="D123" t="s">
        <v>205</v>
      </c>
      <c r="E123" t="s">
        <v>208</v>
      </c>
      <c r="F123">
        <v>0</v>
      </c>
      <c r="G123">
        <v>0</v>
      </c>
      <c r="H123" t="s">
        <v>42</v>
      </c>
      <c r="I123" t="s">
        <v>243</v>
      </c>
      <c r="L123">
        <f>1/Table1[[#This Row],[B365H]]-Table1[[#This Row],[Margin1X2]]</f>
        <v>0.25661375661375663</v>
      </c>
      <c r="M123">
        <f>IF(Table1[[#This Row],[Bet]]="Home",IF(Table1[[#This Row],[FTR]]="H",100*Table1[[#This Row],[B365H]],0),0)</f>
        <v>0</v>
      </c>
      <c r="N123">
        <f>IF(Table1[[#This Row],[Bet]]="Home-",IF(Table1[[#This Row],[FTR]]="H",100*Table1[[#This Row],[B365H]],0),0)</f>
        <v>0</v>
      </c>
      <c r="O123">
        <f>1/Table1[[#This Row],[B365D]]-Table1[[#This Row],[Margin1X2]]</f>
        <v>0.26455026455026454</v>
      </c>
      <c r="P123">
        <f>IF(Table1[[#This Row],[Bet]]="Draw",IF(Table1[[#This Row],[FTR]]="D",100*Table1[[#This Row],[B365D]],0),0)</f>
        <v>0</v>
      </c>
      <c r="Q123">
        <f>IF(Table1[[#This Row],[Bet]]="Draw-",IF(Table1[[#This Row],[FTR]]="D",100*Table1[[#This Row],[B365D]],0),0)</f>
        <v>0</v>
      </c>
      <c r="R123">
        <f>1/Table1[[#This Row],[B365A]]-Table1[[#This Row],[Margin1X2]]</f>
        <v>0.47883597883597884</v>
      </c>
      <c r="S123">
        <f>IF(Table1[[#This Row],[Bet]]="Away",IF(Table1[[#This Row],[FTR]]="A",100*Table1[[#This Row],[B365A]],0),0)</f>
        <v>0</v>
      </c>
      <c r="T123">
        <f>IF(Table1[[#This Row],[Bet2]]="Away",IF(Table1[[#This Row],[FTR]]="A",100*Table1[[#This Row],[B365A]]),0)</f>
        <v>0</v>
      </c>
      <c r="X123">
        <v>3.6</v>
      </c>
      <c r="Y123">
        <v>3.5</v>
      </c>
      <c r="Z123">
        <v>2</v>
      </c>
      <c r="AA123" s="3">
        <f>(1/Table1[[#This Row],[B365H]]+1/Table1[[#This Row],[B365D]]+1/Table1[[#This Row],[B365A]]-1)/3</f>
        <v>2.1164021164021163E-2</v>
      </c>
      <c r="AB123">
        <v>1.7</v>
      </c>
      <c r="AC123">
        <v>2.1</v>
      </c>
      <c r="AD123">
        <f>(1/Table1[[#This Row],[B365&gt;2.5]]+1/Table1[[#This Row],[B365&lt;2.5]]-1)/2</f>
        <v>3.2212885154061621E-2</v>
      </c>
    </row>
    <row r="124" spans="1:30" hidden="1" x14ac:dyDescent="0.45">
      <c r="A124" t="s">
        <v>201</v>
      </c>
      <c r="B124" t="s">
        <v>4</v>
      </c>
      <c r="C124" s="1">
        <v>44492</v>
      </c>
      <c r="D124" t="s">
        <v>233</v>
      </c>
      <c r="E124" t="s">
        <v>221</v>
      </c>
      <c r="F124">
        <v>2</v>
      </c>
      <c r="G124">
        <v>1</v>
      </c>
      <c r="H124" t="s">
        <v>13</v>
      </c>
      <c r="I124" t="s">
        <v>243</v>
      </c>
      <c r="L124">
        <f>1/Table1[[#This Row],[B365H]]-Table1[[#This Row],[Margin1X2]]</f>
        <v>0.46886446886446881</v>
      </c>
      <c r="M124">
        <f>IF(Table1[[#This Row],[Bet]]="Home",IF(Table1[[#This Row],[FTR]]="H",100*Table1[[#This Row],[B365H]],0),0)</f>
        <v>0</v>
      </c>
      <c r="N124">
        <f>IF(Table1[[#This Row],[Bet]]="Home-",IF(Table1[[#This Row],[FTR]]="H",100*Table1[[#This Row],[B365H]],0),0)</f>
        <v>0</v>
      </c>
      <c r="O124">
        <f>1/Table1[[#This Row],[B365D]]-Table1[[#This Row],[Margin1X2]]</f>
        <v>0.27655677655677652</v>
      </c>
      <c r="P124">
        <f>IF(Table1[[#This Row],[Bet]]="Draw",IF(Table1[[#This Row],[FTR]]="D",100*Table1[[#This Row],[B365D]],0),0)</f>
        <v>0</v>
      </c>
      <c r="Q124">
        <f>IF(Table1[[#This Row],[Bet]]="Draw-",IF(Table1[[#This Row],[FTR]]="D",100*Table1[[#This Row],[B365D]],0),0)</f>
        <v>0</v>
      </c>
      <c r="R124">
        <f>1/Table1[[#This Row],[B365A]]-Table1[[#This Row],[Margin1X2]]</f>
        <v>0.25457875457875451</v>
      </c>
      <c r="S124">
        <f>IF(Table1[[#This Row],[Bet]]="Away",IF(Table1[[#This Row],[FTR]]="A",100*Table1[[#This Row],[B365A]],0),0)</f>
        <v>0</v>
      </c>
      <c r="T124">
        <f>IF(Table1[[#This Row],[Bet2]]="Away",IF(Table1[[#This Row],[FTR]]="A",100*Table1[[#This Row],[B365A]]),0)</f>
        <v>0</v>
      </c>
      <c r="X124">
        <v>2</v>
      </c>
      <c r="Y124">
        <v>3.25</v>
      </c>
      <c r="Z124">
        <v>3.5</v>
      </c>
      <c r="AA124" s="3">
        <f>(1/Table1[[#This Row],[B365H]]+1/Table1[[#This Row],[B365D]]+1/Table1[[#This Row],[B365A]]-1)/3</f>
        <v>3.1135531135531174E-2</v>
      </c>
      <c r="AB124">
        <v>1.95</v>
      </c>
      <c r="AC124">
        <v>1.85</v>
      </c>
      <c r="AD124">
        <f>(1/Table1[[#This Row],[B365&gt;2.5]]+1/Table1[[#This Row],[B365&lt;2.5]]-1)/2</f>
        <v>2.6680526680526673E-2</v>
      </c>
    </row>
    <row r="125" spans="1:30" hidden="1" x14ac:dyDescent="0.45">
      <c r="A125" t="s">
        <v>201</v>
      </c>
      <c r="B125" t="s">
        <v>4</v>
      </c>
      <c r="C125" s="1">
        <v>44499</v>
      </c>
      <c r="D125" t="s">
        <v>227</v>
      </c>
      <c r="E125" t="s">
        <v>212</v>
      </c>
      <c r="F125">
        <v>1</v>
      </c>
      <c r="G125">
        <v>0</v>
      </c>
      <c r="H125" t="s">
        <v>13</v>
      </c>
      <c r="I125" t="s">
        <v>243</v>
      </c>
      <c r="L125">
        <f>1/Table1[[#This Row],[B365H]]-Table1[[#This Row],[Margin1X2]]</f>
        <v>0.54206349206349203</v>
      </c>
      <c r="M125">
        <f>IF(Table1[[#This Row],[Bet]]="Home",IF(Table1[[#This Row],[FTR]]="H",100*Table1[[#This Row],[B365H]],0),0)</f>
        <v>0</v>
      </c>
      <c r="N125">
        <f>IF(Table1[[#This Row],[Bet]]="Home-",IF(Table1[[#This Row],[FTR]]="H",100*Table1[[#This Row],[B365H]],0),0)</f>
        <v>0</v>
      </c>
      <c r="O125">
        <f>1/Table1[[#This Row],[B365D]]-Table1[[#This Row],[Margin1X2]]</f>
        <v>0.23730158730158732</v>
      </c>
      <c r="P125">
        <f>IF(Table1[[#This Row],[Bet]]="Draw",IF(Table1[[#This Row],[FTR]]="D",100*Table1[[#This Row],[B365D]],0),0)</f>
        <v>0</v>
      </c>
      <c r="Q125">
        <f>IF(Table1[[#This Row],[Bet]]="Draw-",IF(Table1[[#This Row],[FTR]]="D",100*Table1[[#This Row],[B365D]],0),0)</f>
        <v>0</v>
      </c>
      <c r="R125">
        <f>1/Table1[[#This Row],[B365A]]-Table1[[#This Row],[Margin1X2]]</f>
        <v>0.22063492063492066</v>
      </c>
      <c r="S125">
        <f>IF(Table1[[#This Row],[Bet]]="Away",IF(Table1[[#This Row],[FTR]]="A",100*Table1[[#This Row],[B365A]],0),0)</f>
        <v>0</v>
      </c>
      <c r="T125">
        <f>IF(Table1[[#This Row],[Bet2]]="Away",IF(Table1[[#This Row],[FTR]]="A",100*Table1[[#This Row],[B365A]]),0)</f>
        <v>0</v>
      </c>
      <c r="X125">
        <v>1.75</v>
      </c>
      <c r="Y125">
        <v>3.75</v>
      </c>
      <c r="Z125">
        <v>4</v>
      </c>
      <c r="AA125" s="3">
        <f>(1/Table1[[#This Row],[B365H]]+1/Table1[[#This Row],[B365D]]+1/Table1[[#This Row],[B365A]]-1)/3</f>
        <v>2.9365079365079334E-2</v>
      </c>
      <c r="AB125">
        <v>2.1</v>
      </c>
      <c r="AC125">
        <v>1.7</v>
      </c>
      <c r="AD125">
        <f>(1/Table1[[#This Row],[B365&gt;2.5]]+1/Table1[[#This Row],[B365&lt;2.5]]-1)/2</f>
        <v>3.2212885154061621E-2</v>
      </c>
    </row>
    <row r="126" spans="1:30" hidden="1" x14ac:dyDescent="0.45">
      <c r="A126" t="s">
        <v>201</v>
      </c>
      <c r="B126" t="s">
        <v>4</v>
      </c>
      <c r="C126" s="1">
        <v>44523</v>
      </c>
      <c r="D126" t="s">
        <v>203</v>
      </c>
      <c r="E126" t="s">
        <v>221</v>
      </c>
      <c r="F126">
        <v>2</v>
      </c>
      <c r="G126">
        <v>2</v>
      </c>
      <c r="H126" t="s">
        <v>42</v>
      </c>
      <c r="I126" t="s">
        <v>243</v>
      </c>
      <c r="L126">
        <f>1/Table1[[#This Row],[B365H]]-Table1[[#This Row],[Margin1X2]]</f>
        <v>0.57028935976304396</v>
      </c>
      <c r="M126">
        <f>IF(Table1[[#This Row],[Bet]]="Home",IF(Table1[[#This Row],[FTR]]="H",100*Table1[[#This Row],[B365H]],0),0)</f>
        <v>0</v>
      </c>
      <c r="N126">
        <f>IF(Table1[[#This Row],[Bet]]="Home-",IF(Table1[[#This Row],[FTR]]="H",100*Table1[[#This Row],[B365H]],0),0)</f>
        <v>0</v>
      </c>
      <c r="O126">
        <f>1/Table1[[#This Row],[B365D]]-Table1[[#This Row],[Margin1X2]]</f>
        <v>0.22738664843927997</v>
      </c>
      <c r="P126">
        <f>IF(Table1[[#This Row],[Bet]]="Draw",IF(Table1[[#This Row],[FTR]]="D",100*Table1[[#This Row],[B365D]],0),0)</f>
        <v>0</v>
      </c>
      <c r="Q126">
        <f>IF(Table1[[#This Row],[Bet]]="Draw-",IF(Table1[[#This Row],[FTR]]="D",100*Table1[[#This Row],[B365D]],0),0)</f>
        <v>0</v>
      </c>
      <c r="R126">
        <f>1/Table1[[#This Row],[B365A]]-Table1[[#This Row],[Margin1X2]]</f>
        <v>0.20232399179767596</v>
      </c>
      <c r="S126">
        <f>IF(Table1[[#This Row],[Bet]]="Away",IF(Table1[[#This Row],[FTR]]="A",100*Table1[[#This Row],[B365A]],0),0)</f>
        <v>0</v>
      </c>
      <c r="T126">
        <f>IF(Table1[[#This Row],[Bet2]]="Away",IF(Table1[[#This Row],[FTR]]="A",100*Table1[[#This Row],[B365A]]),0)</f>
        <v>0</v>
      </c>
      <c r="X126">
        <v>1.65</v>
      </c>
      <c r="Y126">
        <v>3.8</v>
      </c>
      <c r="Z126">
        <v>4.2</v>
      </c>
      <c r="AA126" s="3">
        <f>(1/Table1[[#This Row],[B365H]]+1/Table1[[#This Row],[B365D]]+1/Table1[[#This Row],[B365A]]-1)/3</f>
        <v>3.577124629756212E-2</v>
      </c>
      <c r="AB126">
        <v>1.83</v>
      </c>
      <c r="AC126">
        <v>1.98</v>
      </c>
      <c r="AD126">
        <f>(1/Table1[[#This Row],[B365&gt;2.5]]+1/Table1[[#This Row],[B365&lt;2.5]]-1)/2</f>
        <v>2.5749296241099451E-2</v>
      </c>
    </row>
    <row r="127" spans="1:30" hidden="1" x14ac:dyDescent="0.45">
      <c r="A127" t="s">
        <v>201</v>
      </c>
      <c r="B127" t="s">
        <v>4</v>
      </c>
      <c r="C127" s="1">
        <v>44558</v>
      </c>
      <c r="D127" t="s">
        <v>209</v>
      </c>
      <c r="E127" t="s">
        <v>231</v>
      </c>
      <c r="F127">
        <v>1</v>
      </c>
      <c r="G127">
        <v>0</v>
      </c>
      <c r="H127" t="s">
        <v>13</v>
      </c>
      <c r="I127" t="s">
        <v>243</v>
      </c>
      <c r="L127">
        <f>1/Table1[[#This Row],[B365H]]-Table1[[#This Row],[Margin1X2]]</f>
        <v>0.28406380441264162</v>
      </c>
      <c r="M127">
        <f>IF(Table1[[#This Row],[Bet]]="Home",IF(Table1[[#This Row],[FTR]]="H",100*Table1[[#This Row],[B365H]],0),0)</f>
        <v>0</v>
      </c>
      <c r="N127">
        <f>IF(Table1[[#This Row],[Bet]]="Home-",IF(Table1[[#This Row],[FTR]]="H",100*Table1[[#This Row],[B365H]],0),0)</f>
        <v>0</v>
      </c>
      <c r="O127">
        <f>1/Table1[[#This Row],[B365D]]-Table1[[#This Row],[Margin1X2]]</f>
        <v>0.27925611210494933</v>
      </c>
      <c r="P127">
        <f>IF(Table1[[#This Row],[Bet]]="Draw",IF(Table1[[#This Row],[FTR]]="D",100*Table1[[#This Row],[B365D]],0),0)</f>
        <v>0</v>
      </c>
      <c r="Q127">
        <f>IF(Table1[[#This Row],[Bet]]="Draw-",IF(Table1[[#This Row],[FTR]]="D",100*Table1[[#This Row],[B365D]],0),0)</f>
        <v>0</v>
      </c>
      <c r="R127">
        <f>1/Table1[[#This Row],[B365A]]-Table1[[#This Row],[Margin1X2]]</f>
        <v>0.43668008348240905</v>
      </c>
      <c r="S127">
        <f>IF(Table1[[#This Row],[Bet]]="Away",IF(Table1[[#This Row],[FTR]]="A",100*Table1[[#This Row],[B365A]],0),0)</f>
        <v>0</v>
      </c>
      <c r="T127">
        <f>IF(Table1[[#This Row],[Bet2]]="Away",IF(Table1[[#This Row],[FTR]]="A",100*Table1[[#This Row],[B365A]]),0)</f>
        <v>0</v>
      </c>
      <c r="X127">
        <v>3.2</v>
      </c>
      <c r="Y127">
        <v>3.25</v>
      </c>
      <c r="Z127">
        <v>2.15</v>
      </c>
      <c r="AA127" s="3">
        <f>(1/Table1[[#This Row],[B365H]]+1/Table1[[#This Row],[B365D]]+1/Table1[[#This Row],[B365A]]-1)/3</f>
        <v>2.8436195587358364E-2</v>
      </c>
      <c r="AB127">
        <v>1.7</v>
      </c>
      <c r="AC127">
        <v>2.1</v>
      </c>
      <c r="AD127">
        <f>(1/Table1[[#This Row],[B365&gt;2.5]]+1/Table1[[#This Row],[B365&lt;2.5]]-1)/2</f>
        <v>3.2212885154061621E-2</v>
      </c>
    </row>
    <row r="128" spans="1:30" hidden="1" x14ac:dyDescent="0.45">
      <c r="A128" t="s">
        <v>201</v>
      </c>
      <c r="B128" t="s">
        <v>4</v>
      </c>
      <c r="C128" s="1">
        <v>44569</v>
      </c>
      <c r="D128" t="s">
        <v>208</v>
      </c>
      <c r="E128" t="s">
        <v>233</v>
      </c>
      <c r="F128">
        <v>4</v>
      </c>
      <c r="G128">
        <v>0</v>
      </c>
      <c r="H128" t="s">
        <v>13</v>
      </c>
      <c r="I128" t="s">
        <v>243</v>
      </c>
      <c r="L128">
        <f>1/Table1[[#This Row],[B365H]]-Table1[[#This Row],[Margin1X2]]</f>
        <v>0.48215811965811967</v>
      </c>
      <c r="M128">
        <f>IF(Table1[[#This Row],[Bet]]="Home",IF(Table1[[#This Row],[FTR]]="H",100*Table1[[#This Row],[B365H]],0),0)</f>
        <v>0</v>
      </c>
      <c r="N128">
        <f>IF(Table1[[#This Row],[Bet]]="Home-",IF(Table1[[#This Row],[FTR]]="H",100*Table1[[#This Row],[B365H]],0),0)</f>
        <v>0</v>
      </c>
      <c r="O128">
        <f>1/Table1[[#This Row],[B365D]]-Table1[[#This Row],[Margin1X2]]</f>
        <v>0.28183760683760678</v>
      </c>
      <c r="P128">
        <f>IF(Table1[[#This Row],[Bet]]="Draw",IF(Table1[[#This Row],[FTR]]="D",100*Table1[[#This Row],[B365D]],0),0)</f>
        <v>0</v>
      </c>
      <c r="Q128">
        <f>IF(Table1[[#This Row],[Bet]]="Draw-",IF(Table1[[#This Row],[FTR]]="D",100*Table1[[#This Row],[B365D]],0),0)</f>
        <v>0</v>
      </c>
      <c r="R128">
        <f>1/Table1[[#This Row],[B365A]]-Table1[[#This Row],[Margin1X2]]</f>
        <v>0.23600427350427347</v>
      </c>
      <c r="S128">
        <f>IF(Table1[[#This Row],[Bet]]="Away",IF(Table1[[#This Row],[FTR]]="A",100*Table1[[#This Row],[B365A]],0),0)</f>
        <v>0</v>
      </c>
      <c r="T128">
        <f>IF(Table1[[#This Row],[Bet2]]="Away",IF(Table1[[#This Row],[FTR]]="A",100*Table1[[#This Row],[B365A]]),0)</f>
        <v>0</v>
      </c>
      <c r="X128">
        <v>1.95</v>
      </c>
      <c r="Y128">
        <v>3.2</v>
      </c>
      <c r="Z128">
        <v>3.75</v>
      </c>
      <c r="AA128" s="3">
        <f>(1/Table1[[#This Row],[B365H]]+1/Table1[[#This Row],[B365D]]+1/Table1[[#This Row],[B365A]]-1)/3</f>
        <v>3.0662393162393203E-2</v>
      </c>
      <c r="AB128">
        <v>1.95</v>
      </c>
      <c r="AC128">
        <v>1.85</v>
      </c>
      <c r="AD128">
        <f>(1/Table1[[#This Row],[B365&gt;2.5]]+1/Table1[[#This Row],[B365&lt;2.5]]-1)/2</f>
        <v>2.6680526680526673E-2</v>
      </c>
    </row>
    <row r="129" spans="1:30" hidden="1" x14ac:dyDescent="0.45">
      <c r="A129" t="s">
        <v>201</v>
      </c>
      <c r="B129" t="s">
        <v>4</v>
      </c>
      <c r="C129" s="1">
        <v>44597</v>
      </c>
      <c r="D129" t="s">
        <v>206</v>
      </c>
      <c r="E129" t="s">
        <v>235</v>
      </c>
      <c r="F129">
        <v>1</v>
      </c>
      <c r="G129">
        <v>2</v>
      </c>
      <c r="H129" t="s">
        <v>20</v>
      </c>
      <c r="I129" t="s">
        <v>243</v>
      </c>
      <c r="L129">
        <f>1/Table1[[#This Row],[B365H]]-Table1[[#This Row],[Margin1X2]]</f>
        <v>0.49761526232114461</v>
      </c>
      <c r="M129">
        <f>IF(Table1[[#This Row],[Bet]]="Home",IF(Table1[[#This Row],[FTR]]="H",100*Table1[[#This Row],[B365H]],0),0)</f>
        <v>0</v>
      </c>
      <c r="N129">
        <f>IF(Table1[[#This Row],[Bet]]="Home-",IF(Table1[[#This Row],[FTR]]="H",100*Table1[[#This Row],[B365H]],0),0)</f>
        <v>0</v>
      </c>
      <c r="O129">
        <f>1/Table1[[#This Row],[B365D]]-Table1[[#This Row],[Margin1X2]]</f>
        <v>0.25119236883942769</v>
      </c>
      <c r="P129">
        <f>IF(Table1[[#This Row],[Bet]]="Draw",IF(Table1[[#This Row],[FTR]]="D",100*Table1[[#This Row],[B365D]],0),0)</f>
        <v>0</v>
      </c>
      <c r="Q129">
        <f>IF(Table1[[#This Row],[Bet]]="Draw-",IF(Table1[[#This Row],[FTR]]="D",100*Table1[[#This Row],[B365D]],0),0)</f>
        <v>0</v>
      </c>
      <c r="R129">
        <f>1/Table1[[#This Row],[B365A]]-Table1[[#This Row],[Margin1X2]]</f>
        <v>0.25119236883942769</v>
      </c>
      <c r="S129">
        <f>IF(Table1[[#This Row],[Bet]]="Away",IF(Table1[[#This Row],[FTR]]="A",100*Table1[[#This Row],[B365A]],0),0)</f>
        <v>0</v>
      </c>
      <c r="T129">
        <f>IF(Table1[[#This Row],[Bet2]]="Away",IF(Table1[[#This Row],[FTR]]="A",100*Table1[[#This Row],[B365A]]),0)</f>
        <v>0</v>
      </c>
      <c r="X129">
        <v>1.85</v>
      </c>
      <c r="Y129">
        <v>3.4</v>
      </c>
      <c r="Z129">
        <v>3.4</v>
      </c>
      <c r="AA129" s="3">
        <f>(1/Table1[[#This Row],[B365H]]+1/Table1[[#This Row],[B365D]]+1/Table1[[#This Row],[B365A]]-1)/3</f>
        <v>4.2925278219395846E-2</v>
      </c>
      <c r="AB129">
        <v>1.85</v>
      </c>
      <c r="AC129">
        <v>1.95</v>
      </c>
      <c r="AD129">
        <f>(1/Table1[[#This Row],[B365&gt;2.5]]+1/Table1[[#This Row],[B365&lt;2.5]]-1)/2</f>
        <v>2.6680526680526673E-2</v>
      </c>
    </row>
    <row r="130" spans="1:30" hidden="1" x14ac:dyDescent="0.45">
      <c r="A130" t="s">
        <v>201</v>
      </c>
      <c r="B130" t="s">
        <v>4</v>
      </c>
      <c r="C130" s="1">
        <v>44618</v>
      </c>
      <c r="D130" t="s">
        <v>227</v>
      </c>
      <c r="E130" t="s">
        <v>233</v>
      </c>
      <c r="F130">
        <v>1</v>
      </c>
      <c r="G130">
        <v>0</v>
      </c>
      <c r="H130" t="s">
        <v>13</v>
      </c>
      <c r="I130" t="s">
        <v>243</v>
      </c>
      <c r="L130">
        <f>1/Table1[[#This Row],[B365H]]-Table1[[#This Row],[Margin1X2]]</f>
        <v>0.62223778400248986</v>
      </c>
      <c r="M130">
        <f>IF(Table1[[#This Row],[Bet]]="Home",IF(Table1[[#This Row],[FTR]]="H",100*Table1[[#This Row],[B365H]],0),0)</f>
        <v>0</v>
      </c>
      <c r="N130">
        <f>IF(Table1[[#This Row],[Bet]]="Home-",IF(Table1[[#This Row],[FTR]]="H",100*Table1[[#This Row],[B365H]],0),0)</f>
        <v>0</v>
      </c>
      <c r="O130">
        <f>1/Table1[[#This Row],[B365D]]-Table1[[#This Row],[Margin1X2]]</f>
        <v>0.21864301276065978</v>
      </c>
      <c r="P130">
        <f>IF(Table1[[#This Row],[Bet]]="Draw",IF(Table1[[#This Row],[FTR]]="D",100*Table1[[#This Row],[B365D]],0),0)</f>
        <v>0</v>
      </c>
      <c r="Q130">
        <f>IF(Table1[[#This Row],[Bet]]="Draw-",IF(Table1[[#This Row],[FTR]]="D",100*Table1[[#This Row],[B365D]],0),0)</f>
        <v>0</v>
      </c>
      <c r="R130">
        <f>1/Table1[[#This Row],[B365A]]-Table1[[#This Row],[Margin1X2]]</f>
        <v>0.15911920323685025</v>
      </c>
      <c r="S130">
        <f>IF(Table1[[#This Row],[Bet]]="Away",IF(Table1[[#This Row],[FTR]]="A",100*Table1[[#This Row],[B365A]],0),0)</f>
        <v>0</v>
      </c>
      <c r="T130">
        <f>IF(Table1[[#This Row],[Bet2]]="Away",IF(Table1[[#This Row],[FTR]]="A",100*Table1[[#This Row],[B365A]]),0)</f>
        <v>0</v>
      </c>
      <c r="X130">
        <v>1.53</v>
      </c>
      <c r="Y130">
        <v>4</v>
      </c>
      <c r="Z130">
        <v>5.25</v>
      </c>
      <c r="AA130" s="3">
        <f>(1/Table1[[#This Row],[B365H]]+1/Table1[[#This Row],[B365D]]+1/Table1[[#This Row],[B365A]]-1)/3</f>
        <v>3.1356987239340217E-2</v>
      </c>
      <c r="AB130">
        <v>1.98</v>
      </c>
      <c r="AC130">
        <v>1.83</v>
      </c>
      <c r="AD130">
        <f>(1/Table1[[#This Row],[B365&gt;2.5]]+1/Table1[[#This Row],[B365&lt;2.5]]-1)/2</f>
        <v>2.5749296241099451E-2</v>
      </c>
    </row>
    <row r="131" spans="1:30" hidden="1" x14ac:dyDescent="0.45">
      <c r="A131" t="s">
        <v>201</v>
      </c>
      <c r="B131" t="s">
        <v>4</v>
      </c>
      <c r="C131" s="1">
        <v>44621</v>
      </c>
      <c r="D131" t="s">
        <v>215</v>
      </c>
      <c r="E131" t="s">
        <v>211</v>
      </c>
      <c r="F131">
        <v>2</v>
      </c>
      <c r="G131">
        <v>0</v>
      </c>
      <c r="H131" t="s">
        <v>13</v>
      </c>
      <c r="I131" t="s">
        <v>243</v>
      </c>
      <c r="L131">
        <f>1/Table1[[#This Row],[B365H]]-Table1[[#This Row],[Margin1X2]]</f>
        <v>0.7938808373590982</v>
      </c>
      <c r="M131">
        <f>IF(Table1[[#This Row],[Bet]]="Home",IF(Table1[[#This Row],[FTR]]="H",100*Table1[[#This Row],[B365H]],0),0)</f>
        <v>0</v>
      </c>
      <c r="N131">
        <f>IF(Table1[[#This Row],[Bet]]="Home-",IF(Table1[[#This Row],[FTR]]="H",100*Table1[[#This Row],[B365H]],0),0)</f>
        <v>0</v>
      </c>
      <c r="O131">
        <f>1/Table1[[#This Row],[B365D]]-Table1[[#This Row],[Margin1X2]]</f>
        <v>0.13446054750402572</v>
      </c>
      <c r="P131">
        <f>IF(Table1[[#This Row],[Bet]]="Draw",IF(Table1[[#This Row],[FTR]]="D",100*Table1[[#This Row],[B365D]],0),0)</f>
        <v>0</v>
      </c>
      <c r="Q131">
        <f>IF(Table1[[#This Row],[Bet]]="Draw-",IF(Table1[[#This Row],[FTR]]="D",100*Table1[[#This Row],[B365D]],0),0)</f>
        <v>0</v>
      </c>
      <c r="R131">
        <f>1/Table1[[#This Row],[B365A]]-Table1[[#This Row],[Margin1X2]]</f>
        <v>7.1658615136875964E-2</v>
      </c>
      <c r="S131">
        <f>IF(Table1[[#This Row],[Bet]]="Away",IF(Table1[[#This Row],[FTR]]="A",100*Table1[[#This Row],[B365A]],0),0)</f>
        <v>0</v>
      </c>
      <c r="T131">
        <f>IF(Table1[[#This Row],[Bet2]]="Away",IF(Table1[[#This Row],[FTR]]="A",100*Table1[[#This Row],[B365A]]),0)</f>
        <v>0</v>
      </c>
      <c r="X131">
        <v>1.2</v>
      </c>
      <c r="Y131">
        <v>5.75</v>
      </c>
      <c r="Z131">
        <v>9</v>
      </c>
      <c r="AA131" s="3">
        <f>(1/Table1[[#This Row],[B365H]]+1/Table1[[#This Row],[B365D]]+1/Table1[[#This Row],[B365A]]-1)/3</f>
        <v>3.9452495974235134E-2</v>
      </c>
      <c r="AB131">
        <v>1.61</v>
      </c>
      <c r="AC131">
        <v>2.25</v>
      </c>
      <c r="AD131">
        <f>(1/Table1[[#This Row],[B365&gt;2.5]]+1/Table1[[#This Row],[B365&lt;2.5]]-1)/2</f>
        <v>3.2781228433402365E-2</v>
      </c>
    </row>
    <row r="132" spans="1:30" hidden="1" x14ac:dyDescent="0.45">
      <c r="A132" t="s">
        <v>201</v>
      </c>
      <c r="B132" t="s">
        <v>4</v>
      </c>
      <c r="C132" s="1">
        <v>44625</v>
      </c>
      <c r="D132" t="s">
        <v>203</v>
      </c>
      <c r="E132" t="s">
        <v>212</v>
      </c>
      <c r="F132">
        <v>2</v>
      </c>
      <c r="G132">
        <v>2</v>
      </c>
      <c r="H132" t="s">
        <v>42</v>
      </c>
      <c r="I132" t="s">
        <v>243</v>
      </c>
      <c r="L132">
        <f>1/Table1[[#This Row],[B365H]]-Table1[[#This Row],[Margin1X2]]</f>
        <v>0.50496429443797863</v>
      </c>
      <c r="M132">
        <f>IF(Table1[[#This Row],[Bet]]="Home",IF(Table1[[#This Row],[FTR]]="H",100*Table1[[#This Row],[B365H]],0),0)</f>
        <v>0</v>
      </c>
      <c r="N132">
        <f>IF(Table1[[#This Row],[Bet]]="Home-",IF(Table1[[#This Row],[FTR]]="H",100*Table1[[#This Row],[B365H]],0),0)</f>
        <v>0</v>
      </c>
      <c r="O132">
        <f>1/Table1[[#This Row],[B365D]]-Table1[[#This Row],[Margin1X2]]</f>
        <v>0.26745405692774116</v>
      </c>
      <c r="P132">
        <f>IF(Table1[[#This Row],[Bet]]="Draw",IF(Table1[[#This Row],[FTR]]="D",100*Table1[[#This Row],[B365D]],0),0)</f>
        <v>0</v>
      </c>
      <c r="Q132">
        <f>IF(Table1[[#This Row],[Bet]]="Draw-",IF(Table1[[#This Row],[FTR]]="D",100*Table1[[#This Row],[B365D]],0),0)</f>
        <v>0</v>
      </c>
      <c r="R132">
        <f>1/Table1[[#This Row],[B365A]]-Table1[[#This Row],[Margin1X2]]</f>
        <v>0.22758164863428024</v>
      </c>
      <c r="S132">
        <f>IF(Table1[[#This Row],[Bet]]="Away",IF(Table1[[#This Row],[FTR]]="A",100*Table1[[#This Row],[B365A]],0),0)</f>
        <v>0</v>
      </c>
      <c r="T132">
        <f>IF(Table1[[#This Row],[Bet2]]="Away",IF(Table1[[#This Row],[FTR]]="A",100*Table1[[#This Row],[B365A]]),0)</f>
        <v>0</v>
      </c>
      <c r="X132">
        <v>1.85</v>
      </c>
      <c r="Y132">
        <v>3.3</v>
      </c>
      <c r="Z132">
        <v>3.8</v>
      </c>
      <c r="AA132" s="3">
        <f>(1/Table1[[#This Row],[B365H]]+1/Table1[[#This Row],[B365D]]+1/Table1[[#This Row],[B365A]]-1)/3</f>
        <v>3.5576246102561861E-2</v>
      </c>
      <c r="AB132">
        <v>1.98</v>
      </c>
      <c r="AC132">
        <v>1.83</v>
      </c>
      <c r="AD132">
        <f>(1/Table1[[#This Row],[B365&gt;2.5]]+1/Table1[[#This Row],[B365&lt;2.5]]-1)/2</f>
        <v>2.5749296241099451E-2</v>
      </c>
    </row>
    <row r="133" spans="1:30" hidden="1" x14ac:dyDescent="0.45">
      <c r="A133" t="s">
        <v>201</v>
      </c>
      <c r="B133" t="s">
        <v>4</v>
      </c>
      <c r="C133" s="1">
        <v>44632</v>
      </c>
      <c r="D133" t="s">
        <v>240</v>
      </c>
      <c r="E133" t="s">
        <v>235</v>
      </c>
      <c r="F133">
        <v>0</v>
      </c>
      <c r="G133">
        <v>2</v>
      </c>
      <c r="H133" t="s">
        <v>20</v>
      </c>
      <c r="I133" t="s">
        <v>243</v>
      </c>
      <c r="L133">
        <f>1/Table1[[#This Row],[B365H]]-Table1[[#This Row],[Margin1X2]]</f>
        <v>0.29929289387564284</v>
      </c>
      <c r="M133">
        <f>IF(Table1[[#This Row],[Bet]]="Home",IF(Table1[[#This Row],[FTR]]="H",100*Table1[[#This Row],[B365H]],0),0)</f>
        <v>0</v>
      </c>
      <c r="N133">
        <f>IF(Table1[[#This Row],[Bet]]="Home-",IF(Table1[[#This Row],[FTR]]="H",100*Table1[[#This Row],[B365H]],0),0)</f>
        <v>0</v>
      </c>
      <c r="O133">
        <f>1/Table1[[#This Row],[B365D]]-Table1[[#This Row],[Margin1X2]]</f>
        <v>0.28921224871435253</v>
      </c>
      <c r="P133">
        <f>IF(Table1[[#This Row],[Bet]]="Draw",IF(Table1[[#This Row],[FTR]]="D",100*Table1[[#This Row],[B365D]],0),0)</f>
        <v>0</v>
      </c>
      <c r="Q133">
        <f>IF(Table1[[#This Row],[Bet]]="Draw-",IF(Table1[[#This Row],[FTR]]="D",100*Table1[[#This Row],[B365D]],0),0)</f>
        <v>0</v>
      </c>
      <c r="R133">
        <f>1/Table1[[#This Row],[B365A]]-Table1[[#This Row],[Margin1X2]]</f>
        <v>0.41149485741000474</v>
      </c>
      <c r="S133">
        <f>IF(Table1[[#This Row],[Bet]]="Away",IF(Table1[[#This Row],[FTR]]="A",100*Table1[[#This Row],[B365A]],0),0)</f>
        <v>0</v>
      </c>
      <c r="T133">
        <f>IF(Table1[[#This Row],[Bet2]]="Away",IF(Table1[[#This Row],[FTR]]="A",100*Table1[[#This Row],[B365A]]),0)</f>
        <v>0</v>
      </c>
      <c r="X133">
        <v>3.1</v>
      </c>
      <c r="Y133">
        <v>3.2</v>
      </c>
      <c r="Z133">
        <v>2.2999999999999998</v>
      </c>
      <c r="AA133" s="3">
        <f>(1/Table1[[#This Row],[B365H]]+1/Table1[[#This Row],[B365D]]+1/Table1[[#This Row],[B365A]]-1)/3</f>
        <v>2.3287751285647456E-2</v>
      </c>
      <c r="AB133">
        <v>2.15</v>
      </c>
      <c r="AC133">
        <v>1.66</v>
      </c>
      <c r="AD133">
        <f>(1/Table1[[#This Row],[B365&gt;2.5]]+1/Table1[[#This Row],[B365&lt;2.5]]-1)/2</f>
        <v>3.3762958811992205E-2</v>
      </c>
    </row>
    <row r="134" spans="1:30" hidden="1" x14ac:dyDescent="0.45">
      <c r="A134" t="s">
        <v>201</v>
      </c>
      <c r="B134" t="s">
        <v>4</v>
      </c>
      <c r="C134" s="1">
        <v>44660</v>
      </c>
      <c r="D134" t="s">
        <v>208</v>
      </c>
      <c r="E134" t="s">
        <v>224</v>
      </c>
      <c r="F134">
        <v>2</v>
      </c>
      <c r="G134">
        <v>1</v>
      </c>
      <c r="H134" t="s">
        <v>13</v>
      </c>
      <c r="I134" t="s">
        <v>243</v>
      </c>
      <c r="L134">
        <f>1/Table1[[#This Row],[B365H]]-Table1[[#This Row],[Margin1X2]]</f>
        <v>0.50793517976180513</v>
      </c>
      <c r="M134">
        <f>IF(Table1[[#This Row],[Bet]]="Home",IF(Table1[[#This Row],[FTR]]="H",100*Table1[[#This Row],[B365H]],0),0)</f>
        <v>0</v>
      </c>
      <c r="N134">
        <f>IF(Table1[[#This Row],[Bet]]="Home-",IF(Table1[[#This Row],[FTR]]="H",100*Table1[[#This Row],[B365H]],0),0)</f>
        <v>0</v>
      </c>
      <c r="O134">
        <f>1/Table1[[#This Row],[B365D]]-Table1[[#This Row],[Margin1X2]]</f>
        <v>0.26151228628008821</v>
      </c>
      <c r="P134">
        <f>IF(Table1[[#This Row],[Bet]]="Draw",IF(Table1[[#This Row],[FTR]]="D",100*Table1[[#This Row],[B365D]],0),0)</f>
        <v>0</v>
      </c>
      <c r="Q134">
        <f>IF(Table1[[#This Row],[Bet]]="Draw-",IF(Table1[[#This Row],[FTR]]="D",100*Table1[[#This Row],[B365D]],0),0)</f>
        <v>0</v>
      </c>
      <c r="R134">
        <f>1/Table1[[#This Row],[B365A]]-Table1[[#This Row],[Margin1X2]]</f>
        <v>0.23055253395810676</v>
      </c>
      <c r="S134">
        <f>IF(Table1[[#This Row],[Bet]]="Away",IF(Table1[[#This Row],[FTR]]="A",100*Table1[[#This Row],[B365A]],0),0)</f>
        <v>0</v>
      </c>
      <c r="T134">
        <f>IF(Table1[[#This Row],[Bet2]]="Away",IF(Table1[[#This Row],[FTR]]="A",100*Table1[[#This Row],[B365A]]),0)</f>
        <v>0</v>
      </c>
      <c r="X134">
        <v>1.85</v>
      </c>
      <c r="Y134">
        <v>3.4</v>
      </c>
      <c r="Z134">
        <v>3.8</v>
      </c>
      <c r="AA134" s="3">
        <f>(1/Table1[[#This Row],[B365H]]+1/Table1[[#This Row],[B365D]]+1/Table1[[#This Row],[B365A]]-1)/3</f>
        <v>3.2605360778735326E-2</v>
      </c>
      <c r="AB134">
        <v>1.9</v>
      </c>
      <c r="AC134">
        <v>1.9</v>
      </c>
      <c r="AD134">
        <f>(1/Table1[[#This Row],[B365&gt;2.5]]+1/Table1[[#This Row],[B365&lt;2.5]]-1)/2</f>
        <v>2.6315789473684181E-2</v>
      </c>
    </row>
    <row r="135" spans="1:30" hidden="1" x14ac:dyDescent="0.45">
      <c r="A135" t="s">
        <v>201</v>
      </c>
      <c r="B135" t="s">
        <v>4</v>
      </c>
      <c r="C135" s="1">
        <v>44669</v>
      </c>
      <c r="D135" t="s">
        <v>223</v>
      </c>
      <c r="E135" t="s">
        <v>227</v>
      </c>
      <c r="F135">
        <v>2</v>
      </c>
      <c r="G135">
        <v>0</v>
      </c>
      <c r="H135" t="s">
        <v>13</v>
      </c>
      <c r="I135" t="s">
        <v>243</v>
      </c>
      <c r="L135">
        <f>1/Table1[[#This Row],[B365H]]-Table1[[#This Row],[Margin1X2]]</f>
        <v>0.27405927405927405</v>
      </c>
      <c r="M135">
        <f>IF(Table1[[#This Row],[Bet]]="Home",IF(Table1[[#This Row],[FTR]]="H",100*Table1[[#This Row],[B365H]],0),0)</f>
        <v>0</v>
      </c>
      <c r="N135">
        <f>IF(Table1[[#This Row],[Bet]]="Home-",IF(Table1[[#This Row],[FTR]]="H",100*Table1[[#This Row],[B365H]],0),0)</f>
        <v>0</v>
      </c>
      <c r="O135">
        <f>1/Table1[[#This Row],[B365D]]-Table1[[#This Row],[Margin1X2]]</f>
        <v>0.27872127872127872</v>
      </c>
      <c r="P135">
        <f>IF(Table1[[#This Row],[Bet]]="Draw",IF(Table1[[#This Row],[FTR]]="D",100*Table1[[#This Row],[B365D]],0),0)</f>
        <v>0</v>
      </c>
      <c r="Q135">
        <f>IF(Table1[[#This Row],[Bet]]="Draw-",IF(Table1[[#This Row],[FTR]]="D",100*Table1[[#This Row],[B365D]],0),0)</f>
        <v>0</v>
      </c>
      <c r="R135">
        <f>1/Table1[[#This Row],[B365A]]-Table1[[#This Row],[Margin1X2]]</f>
        <v>0.44721944721944717</v>
      </c>
      <c r="S135">
        <f>IF(Table1[[#This Row],[Bet]]="Away",IF(Table1[[#This Row],[FTR]]="A",100*Table1[[#This Row],[B365A]],0),0)</f>
        <v>0</v>
      </c>
      <c r="T135">
        <f>IF(Table1[[#This Row],[Bet2]]="Away",IF(Table1[[#This Row],[FTR]]="A",100*Table1[[#This Row],[B365A]]),0)</f>
        <v>0</v>
      </c>
      <c r="X135">
        <v>3.3</v>
      </c>
      <c r="Y135">
        <v>3.25</v>
      </c>
      <c r="Z135">
        <v>2.1</v>
      </c>
      <c r="AA135" s="3">
        <f>(1/Table1[[#This Row],[B365H]]+1/Table1[[#This Row],[B365D]]+1/Table1[[#This Row],[B365A]]-1)/3</f>
        <v>2.8971028971028989E-2</v>
      </c>
      <c r="AB135">
        <v>2.15</v>
      </c>
      <c r="AC135">
        <v>1.66</v>
      </c>
      <c r="AD135">
        <f>(1/Table1[[#This Row],[B365&gt;2.5]]+1/Table1[[#This Row],[B365&lt;2.5]]-1)/2</f>
        <v>3.3762958811992205E-2</v>
      </c>
    </row>
    <row r="136" spans="1:30" hidden="1" x14ac:dyDescent="0.45">
      <c r="A136" t="s">
        <v>106</v>
      </c>
      <c r="B136" t="s">
        <v>4</v>
      </c>
      <c r="C136" s="1">
        <v>44471</v>
      </c>
      <c r="D136" t="s">
        <v>116</v>
      </c>
      <c r="E136" t="s">
        <v>108</v>
      </c>
      <c r="F136">
        <v>2</v>
      </c>
      <c r="G136">
        <v>1</v>
      </c>
      <c r="H136" t="s">
        <v>13</v>
      </c>
      <c r="I136" t="s">
        <v>165</v>
      </c>
      <c r="L136">
        <f>1/Table1[[#This Row],[B365H]]-Table1[[#This Row],[Margin1X2]]</f>
        <v>0.18359788359788359</v>
      </c>
      <c r="M136">
        <f>IF(Table1[[#This Row],[Bet]]="Home",IF(Table1[[#This Row],[FTR]]="H",100*Table1[[#This Row],[B365H]],0),0)</f>
        <v>0</v>
      </c>
      <c r="N136">
        <f>IF(Table1[[#This Row],[Bet]]="Home-",IF(Table1[[#This Row],[FTR]]="H",100*Table1[[#This Row],[B365H]],0),0)</f>
        <v>0</v>
      </c>
      <c r="O136">
        <f>1/Table1[[#This Row],[B365D]]-Table1[[#This Row],[Margin1X2]]</f>
        <v>0.26137566137566137</v>
      </c>
      <c r="P136">
        <f>IF(Table1[[#This Row],[Bet]]="Draw",IF(Table1[[#This Row],[FTR]]="D",100*Table1[[#This Row],[B365D]],0),0)</f>
        <v>0</v>
      </c>
      <c r="Q136">
        <f>IF(Table1[[#This Row],[Bet]]="Draw-",IF(Table1[[#This Row],[FTR]]="D",100*Table1[[#This Row],[B365D]],0),0)</f>
        <v>0</v>
      </c>
      <c r="R136">
        <f>1/Table1[[#This Row],[B365A]]-Table1[[#This Row],[Margin1X2]]</f>
        <v>0.55502645502645498</v>
      </c>
      <c r="S136">
        <f>IF(Table1[[#This Row],[Bet]]="Away",IF(Table1[[#This Row],[FTR]]="A",100*Table1[[#This Row],[B365A]],0),0)</f>
        <v>0</v>
      </c>
      <c r="T136">
        <f>IF(Table1[[#This Row],[Bet2]]="Away",IF(Table1[[#This Row],[FTR]]="A",100*Table1[[#This Row],[B365A]]),0)</f>
        <v>0</v>
      </c>
      <c r="X136">
        <v>5</v>
      </c>
      <c r="Y136">
        <v>3.6</v>
      </c>
      <c r="Z136">
        <v>1.75</v>
      </c>
      <c r="AA136" s="3">
        <f>(1/Table1[[#This Row],[B365H]]+1/Table1[[#This Row],[B365D]]+1/Table1[[#This Row],[B365A]]-1)/3</f>
        <v>1.6402116402116418E-2</v>
      </c>
      <c r="AB136">
        <v>1.95</v>
      </c>
      <c r="AC136">
        <v>1.85</v>
      </c>
      <c r="AD136">
        <f>(1/Table1[[#This Row],[B365&gt;2.5]]+1/Table1[[#This Row],[B365&lt;2.5]]-1)/2</f>
        <v>2.6680526680526673E-2</v>
      </c>
    </row>
    <row r="137" spans="1:30" hidden="1" x14ac:dyDescent="0.45">
      <c r="A137" t="s">
        <v>106</v>
      </c>
      <c r="B137" t="s">
        <v>4</v>
      </c>
      <c r="C137" s="1">
        <v>44499</v>
      </c>
      <c r="D137" t="s">
        <v>119</v>
      </c>
      <c r="E137" t="s">
        <v>136</v>
      </c>
      <c r="F137">
        <v>3</v>
      </c>
      <c r="G137">
        <v>3</v>
      </c>
      <c r="H137" t="s">
        <v>42</v>
      </c>
      <c r="I137" t="s">
        <v>165</v>
      </c>
      <c r="L137">
        <f>1/Table1[[#This Row],[B365H]]-Table1[[#This Row],[Margin1X2]]</f>
        <v>0.26704014939309062</v>
      </c>
      <c r="M137">
        <f>IF(Table1[[#This Row],[Bet]]="Home",IF(Table1[[#This Row],[FTR]]="H",100*Table1[[#This Row],[B365H]],0),0)</f>
        <v>0</v>
      </c>
      <c r="N137">
        <f>IF(Table1[[#This Row],[Bet]]="Home-",IF(Table1[[#This Row],[FTR]]="H",100*Table1[[#This Row],[B365H]],0),0)</f>
        <v>0</v>
      </c>
      <c r="O137">
        <f>1/Table1[[#This Row],[B365D]]-Table1[[#This Row],[Margin1X2]]</f>
        <v>0.27544351073762846</v>
      </c>
      <c r="P137">
        <f>IF(Table1[[#This Row],[Bet]]="Draw",IF(Table1[[#This Row],[FTR]]="D",100*Table1[[#This Row],[B365D]],0),0)</f>
        <v>0</v>
      </c>
      <c r="Q137">
        <f>IF(Table1[[#This Row],[Bet]]="Draw-",IF(Table1[[#This Row],[FTR]]="D",100*Table1[[#This Row],[B365D]],0),0)</f>
        <v>0</v>
      </c>
      <c r="R137">
        <f>1/Table1[[#This Row],[B365A]]-Table1[[#This Row],[Margin1X2]]</f>
        <v>0.45751633986928109</v>
      </c>
      <c r="S137">
        <f>IF(Table1[[#This Row],[Bet]]="Away",IF(Table1[[#This Row],[FTR]]="A",100*Table1[[#This Row],[B365A]],0),0)</f>
        <v>0</v>
      </c>
      <c r="T137">
        <f>IF(Table1[[#This Row],[Bet2]]="Away",IF(Table1[[#This Row],[FTR]]="A",100*Table1[[#This Row],[B365A]]),0)</f>
        <v>0</v>
      </c>
      <c r="X137">
        <v>3.5</v>
      </c>
      <c r="Y137">
        <v>3.4</v>
      </c>
      <c r="Z137">
        <v>2.1</v>
      </c>
      <c r="AA137" s="3">
        <f>(1/Table1[[#This Row],[B365H]]+1/Table1[[#This Row],[B365D]]+1/Table1[[#This Row],[B365A]]-1)/3</f>
        <v>1.8674136321195078E-2</v>
      </c>
      <c r="AB137">
        <v>2.0699999999999998</v>
      </c>
      <c r="AC137">
        <v>1.72</v>
      </c>
      <c r="AD137">
        <f>(1/Table1[[#This Row],[B365&gt;2.5]]+1/Table1[[#This Row],[B365&lt;2.5]]-1)/2</f>
        <v>3.2243568138411449E-2</v>
      </c>
    </row>
    <row r="138" spans="1:30" hidden="1" x14ac:dyDescent="0.45">
      <c r="A138" t="s">
        <v>106</v>
      </c>
      <c r="B138" t="s">
        <v>4</v>
      </c>
      <c r="C138" s="1">
        <v>44548</v>
      </c>
      <c r="D138" t="s">
        <v>130</v>
      </c>
      <c r="E138" t="s">
        <v>114</v>
      </c>
      <c r="F138">
        <v>3</v>
      </c>
      <c r="G138">
        <v>1</v>
      </c>
      <c r="H138" t="s">
        <v>13</v>
      </c>
      <c r="I138" t="s">
        <v>165</v>
      </c>
      <c r="L138">
        <f>1/Table1[[#This Row],[B365H]]-Table1[[#This Row],[Margin1X2]]</f>
        <v>0.40250607339214933</v>
      </c>
      <c r="M138">
        <f>IF(Table1[[#This Row],[Bet]]="Home",IF(Table1[[#This Row],[FTR]]="H",100*Table1[[#This Row],[B365H]],0),0)</f>
        <v>0</v>
      </c>
      <c r="N138">
        <f>IF(Table1[[#This Row],[Bet]]="Home-",IF(Table1[[#This Row],[FTR]]="H",100*Table1[[#This Row],[B365H]],0),0)</f>
        <v>0</v>
      </c>
      <c r="O138">
        <f>1/Table1[[#This Row],[B365D]]-Table1[[#This Row],[Margin1X2]]</f>
        <v>0.28359544815241022</v>
      </c>
      <c r="P138">
        <f>IF(Table1[[#This Row],[Bet]]="Draw",IF(Table1[[#This Row],[FTR]]="D",100*Table1[[#This Row],[B365D]],0),0)</f>
        <v>0</v>
      </c>
      <c r="Q138">
        <f>IF(Table1[[#This Row],[Bet]]="Draw-",IF(Table1[[#This Row],[FTR]]="D",100*Table1[[#This Row],[B365D]],0),0)</f>
        <v>0</v>
      </c>
      <c r="R138">
        <f>1/Table1[[#This Row],[B365A]]-Table1[[#This Row],[Margin1X2]]</f>
        <v>0.3138984784554405</v>
      </c>
      <c r="S138">
        <f>IF(Table1[[#This Row],[Bet]]="Away",IF(Table1[[#This Row],[FTR]]="A",100*Table1[[#This Row],[B365A]],0),0)</f>
        <v>0</v>
      </c>
      <c r="T138">
        <f>IF(Table1[[#This Row],[Bet2]]="Away",IF(Table1[[#This Row],[FTR]]="A",100*Table1[[#This Row],[B365A]]),0)</f>
        <v>0</v>
      </c>
      <c r="X138">
        <v>2.37</v>
      </c>
      <c r="Y138">
        <v>3.3</v>
      </c>
      <c r="Z138">
        <v>3</v>
      </c>
      <c r="AA138" s="3">
        <f>(1/Table1[[#This Row],[B365H]]+1/Table1[[#This Row],[B365D]]+1/Table1[[#This Row],[B365A]]-1)/3</f>
        <v>1.9434854877892798E-2</v>
      </c>
      <c r="AB138">
        <v>2.1</v>
      </c>
      <c r="AC138">
        <v>1.7</v>
      </c>
      <c r="AD138">
        <f>(1/Table1[[#This Row],[B365&gt;2.5]]+1/Table1[[#This Row],[B365&lt;2.5]]-1)/2</f>
        <v>3.2212885154061621E-2</v>
      </c>
    </row>
    <row r="139" spans="1:30" hidden="1" x14ac:dyDescent="0.45">
      <c r="A139" t="s">
        <v>106</v>
      </c>
      <c r="B139" t="s">
        <v>4</v>
      </c>
      <c r="C139" s="1">
        <v>44556</v>
      </c>
      <c r="D139" t="s">
        <v>137</v>
      </c>
      <c r="E139" t="s">
        <v>127</v>
      </c>
      <c r="F139">
        <v>1</v>
      </c>
      <c r="G139">
        <v>0</v>
      </c>
      <c r="H139" t="s">
        <v>13</v>
      </c>
      <c r="I139" t="s">
        <v>165</v>
      </c>
      <c r="L139">
        <f>1/Table1[[#This Row],[B365H]]-Table1[[#This Row],[Margin1X2]]</f>
        <v>0.20206971677559912</v>
      </c>
      <c r="M139">
        <f>IF(Table1[[#This Row],[Bet]]="Home",IF(Table1[[#This Row],[FTR]]="H",100*Table1[[#This Row],[B365H]],0),0)</f>
        <v>0</v>
      </c>
      <c r="N139">
        <f>IF(Table1[[#This Row],[Bet]]="Home-",IF(Table1[[#This Row],[FTR]]="H",100*Table1[[#This Row],[B365H]],0),0)</f>
        <v>0</v>
      </c>
      <c r="O139">
        <f>1/Table1[[#This Row],[B365D]]-Table1[[#This Row],[Margin1X2]]</f>
        <v>0.22984749455337691</v>
      </c>
      <c r="P139">
        <f>IF(Table1[[#This Row],[Bet]]="Draw",IF(Table1[[#This Row],[FTR]]="D",100*Table1[[#This Row],[B365D]],0),0)</f>
        <v>0</v>
      </c>
      <c r="Q139">
        <f>IF(Table1[[#This Row],[Bet]]="Draw-",IF(Table1[[#This Row],[FTR]]="D",100*Table1[[#This Row],[B365D]],0),0)</f>
        <v>0</v>
      </c>
      <c r="R139">
        <f>1/Table1[[#This Row],[B365A]]-Table1[[#This Row],[Margin1X2]]</f>
        <v>0.56808278867102402</v>
      </c>
      <c r="S139">
        <f>IF(Table1[[#This Row],[Bet]]="Away",IF(Table1[[#This Row],[FTR]]="A",100*Table1[[#This Row],[B365A]],0),0)</f>
        <v>0</v>
      </c>
      <c r="T139">
        <f>IF(Table1[[#This Row],[Bet2]]="Away",IF(Table1[[#This Row],[FTR]]="A",100*Table1[[#This Row],[B365A]]),0)</f>
        <v>0</v>
      </c>
      <c r="X139">
        <v>4.5</v>
      </c>
      <c r="Y139">
        <v>4</v>
      </c>
      <c r="Z139">
        <v>1.7</v>
      </c>
      <c r="AA139" s="3">
        <f>(1/Table1[[#This Row],[B365H]]+1/Table1[[#This Row],[B365D]]+1/Table1[[#This Row],[B365A]]-1)/3</f>
        <v>2.0152505446623097E-2</v>
      </c>
      <c r="AB139">
        <v>1.93</v>
      </c>
      <c r="AC139">
        <v>1.93</v>
      </c>
      <c r="AD139">
        <f>(1/Table1[[#This Row],[B365&gt;2.5]]+1/Table1[[#This Row],[B365&lt;2.5]]-1)/2</f>
        <v>1.81347150259068E-2</v>
      </c>
    </row>
    <row r="140" spans="1:30" hidden="1" x14ac:dyDescent="0.45">
      <c r="A140" t="s">
        <v>106</v>
      </c>
      <c r="B140" t="s">
        <v>4</v>
      </c>
      <c r="C140" s="1">
        <v>44576</v>
      </c>
      <c r="D140" t="s">
        <v>123</v>
      </c>
      <c r="E140" t="s">
        <v>110</v>
      </c>
      <c r="F140">
        <v>0</v>
      </c>
      <c r="G140">
        <v>1</v>
      </c>
      <c r="H140" t="s">
        <v>20</v>
      </c>
      <c r="I140" t="s">
        <v>165</v>
      </c>
      <c r="L140">
        <f>1/Table1[[#This Row],[B365H]]-Table1[[#This Row],[Margin1X2]]</f>
        <v>0.49384112619406745</v>
      </c>
      <c r="M140">
        <f>IF(Table1[[#This Row],[Bet]]="Home",IF(Table1[[#This Row],[FTR]]="H",100*Table1[[#This Row],[B365H]],0),0)</f>
        <v>0</v>
      </c>
      <c r="N140">
        <f>IF(Table1[[#This Row],[Bet]]="Home-",IF(Table1[[#This Row],[FTR]]="H",100*Table1[[#This Row],[B365H]],0),0)</f>
        <v>0</v>
      </c>
      <c r="O140">
        <f>1/Table1[[#This Row],[B365D]]-Table1[[#This Row],[Margin1X2]]</f>
        <v>0.2751382604323781</v>
      </c>
      <c r="P140">
        <f>IF(Table1[[#This Row],[Bet]]="Draw",IF(Table1[[#This Row],[FTR]]="D",100*Table1[[#This Row],[B365D]],0),0)</f>
        <v>0</v>
      </c>
      <c r="Q140">
        <f>IF(Table1[[#This Row],[Bet]]="Draw-",IF(Table1[[#This Row],[FTR]]="D",100*Table1[[#This Row],[B365D]],0),0)</f>
        <v>0</v>
      </c>
      <c r="R140">
        <f>1/Table1[[#This Row],[B365A]]-Table1[[#This Row],[Margin1X2]]</f>
        <v>0.23102061337355453</v>
      </c>
      <c r="S140">
        <f>IF(Table1[[#This Row],[Bet]]="Away",IF(Table1[[#This Row],[FTR]]="A",100*Table1[[#This Row],[B365A]],0),0)</f>
        <v>0</v>
      </c>
      <c r="T140">
        <f>IF(Table1[[#This Row],[Bet2]]="Away",IF(Table1[[#This Row],[FTR]]="A",100*Table1[[#This Row],[B365A]]),0)</f>
        <v>0</v>
      </c>
      <c r="X140">
        <v>1.95</v>
      </c>
      <c r="Y140">
        <v>3.4</v>
      </c>
      <c r="Z140">
        <v>4</v>
      </c>
      <c r="AA140" s="3">
        <f>(1/Table1[[#This Row],[B365H]]+1/Table1[[#This Row],[B365D]]+1/Table1[[#This Row],[B365A]]-1)/3</f>
        <v>1.8979386626445455E-2</v>
      </c>
      <c r="AB140">
        <v>2</v>
      </c>
      <c r="AC140">
        <v>1.85</v>
      </c>
      <c r="AD140">
        <f>(1/Table1[[#This Row],[B365&gt;2.5]]+1/Table1[[#This Row],[B365&lt;2.5]]-1)/2</f>
        <v>2.0270270270270174E-2</v>
      </c>
    </row>
    <row r="141" spans="1:30" hidden="1" x14ac:dyDescent="0.45">
      <c r="A141" t="s">
        <v>106</v>
      </c>
      <c r="B141" t="s">
        <v>4</v>
      </c>
      <c r="C141" s="1">
        <v>44583</v>
      </c>
      <c r="D141" t="s">
        <v>131</v>
      </c>
      <c r="E141" t="s">
        <v>117</v>
      </c>
      <c r="F141">
        <v>1</v>
      </c>
      <c r="G141">
        <v>1</v>
      </c>
      <c r="H141" t="s">
        <v>42</v>
      </c>
      <c r="I141" t="s">
        <v>165</v>
      </c>
      <c r="L141">
        <f>1/Table1[[#This Row],[B365H]]-Table1[[#This Row],[Margin1X2]]</f>
        <v>0.4601618425147837</v>
      </c>
      <c r="M141">
        <f>IF(Table1[[#This Row],[Bet]]="Home",IF(Table1[[#This Row],[FTR]]="H",100*Table1[[#This Row],[B365H]],0),0)</f>
        <v>0</v>
      </c>
      <c r="N141">
        <f>IF(Table1[[#This Row],[Bet]]="Home-",IF(Table1[[#This Row],[FTR]]="H",100*Table1[[#This Row],[B365H]],0),0)</f>
        <v>0</v>
      </c>
      <c r="O141">
        <f>1/Table1[[#This Row],[B365D]]-Table1[[#This Row],[Margin1X2]]</f>
        <v>0.27808901338313108</v>
      </c>
      <c r="P141">
        <f>IF(Table1[[#This Row],[Bet]]="Draw",IF(Table1[[#This Row],[FTR]]="D",100*Table1[[#This Row],[B365D]],0),0)</f>
        <v>0</v>
      </c>
      <c r="Q141">
        <f>IF(Table1[[#This Row],[Bet]]="Draw-",IF(Table1[[#This Row],[FTR]]="D",100*Table1[[#This Row],[B365D]],0),0)</f>
        <v>0</v>
      </c>
      <c r="R141">
        <f>1/Table1[[#This Row],[B365A]]-Table1[[#This Row],[Margin1X2]]</f>
        <v>0.26174914410208533</v>
      </c>
      <c r="S141">
        <f>IF(Table1[[#This Row],[Bet]]="Away",IF(Table1[[#This Row],[FTR]]="A",100*Table1[[#This Row],[B365A]],0),0)</f>
        <v>0</v>
      </c>
      <c r="T141">
        <f>IF(Table1[[#This Row],[Bet2]]="Away",IF(Table1[[#This Row],[FTR]]="A",100*Table1[[#This Row],[B365A]]),0)</f>
        <v>0</v>
      </c>
      <c r="X141">
        <v>2.1</v>
      </c>
      <c r="Y141">
        <v>3.4</v>
      </c>
      <c r="Z141">
        <v>3.6</v>
      </c>
      <c r="AA141" s="3">
        <f>(1/Table1[[#This Row],[B365H]]+1/Table1[[#This Row],[B365D]]+1/Table1[[#This Row],[B365A]]-1)/3</f>
        <v>1.6028633675692443E-2</v>
      </c>
      <c r="AB141">
        <v>1.85</v>
      </c>
      <c r="AC141">
        <v>2</v>
      </c>
      <c r="AD141">
        <f>(1/Table1[[#This Row],[B365&gt;2.5]]+1/Table1[[#This Row],[B365&lt;2.5]]-1)/2</f>
        <v>2.0270270270270174E-2</v>
      </c>
    </row>
    <row r="142" spans="1:30" hidden="1" x14ac:dyDescent="0.45">
      <c r="A142" t="s">
        <v>106</v>
      </c>
      <c r="B142" t="s">
        <v>4</v>
      </c>
      <c r="C142" s="1">
        <v>44593</v>
      </c>
      <c r="D142" t="s">
        <v>134</v>
      </c>
      <c r="E142" t="s">
        <v>111</v>
      </c>
      <c r="F142">
        <v>1</v>
      </c>
      <c r="G142">
        <v>1</v>
      </c>
      <c r="H142" t="s">
        <v>42</v>
      </c>
      <c r="I142" t="s">
        <v>165</v>
      </c>
      <c r="L142">
        <f>1/Table1[[#This Row],[B365H]]-Table1[[#This Row],[Margin1X2]]</f>
        <v>0.48148148148148145</v>
      </c>
      <c r="M142">
        <f>IF(Table1[[#This Row],[Bet]]="Home",IF(Table1[[#This Row],[FTR]]="H",100*Table1[[#This Row],[B365H]],0),0)</f>
        <v>0</v>
      </c>
      <c r="N142">
        <f>IF(Table1[[#This Row],[Bet]]="Home-",IF(Table1[[#This Row],[FTR]]="H",100*Table1[[#This Row],[B365H]],0),0)</f>
        <v>0</v>
      </c>
      <c r="O142">
        <f>1/Table1[[#This Row],[B365D]]-Table1[[#This Row],[Margin1X2]]</f>
        <v>0.25925925925925924</v>
      </c>
      <c r="P142">
        <f>IF(Table1[[#This Row],[Bet]]="Draw",IF(Table1[[#This Row],[FTR]]="D",100*Table1[[#This Row],[B365D]],0),0)</f>
        <v>0</v>
      </c>
      <c r="Q142">
        <f>IF(Table1[[#This Row],[Bet]]="Draw-",IF(Table1[[#This Row],[FTR]]="D",100*Table1[[#This Row],[B365D]],0),0)</f>
        <v>0</v>
      </c>
      <c r="R142">
        <f>1/Table1[[#This Row],[B365A]]-Table1[[#This Row],[Margin1X2]]</f>
        <v>0.25925925925925924</v>
      </c>
      <c r="S142">
        <f>IF(Table1[[#This Row],[Bet]]="Away",IF(Table1[[#This Row],[FTR]]="A",100*Table1[[#This Row],[B365A]],0),0)</f>
        <v>0</v>
      </c>
      <c r="T142">
        <f>IF(Table1[[#This Row],[Bet2]]="Away",IF(Table1[[#This Row],[FTR]]="A",100*Table1[[#This Row],[B365A]]),0)</f>
        <v>0</v>
      </c>
      <c r="X142">
        <v>2</v>
      </c>
      <c r="Y142">
        <v>3.6</v>
      </c>
      <c r="Z142">
        <v>3.6</v>
      </c>
      <c r="AA142" s="3">
        <f>(1/Table1[[#This Row],[B365H]]+1/Table1[[#This Row],[B365D]]+1/Table1[[#This Row],[B365A]]-1)/3</f>
        <v>1.8518518518518528E-2</v>
      </c>
      <c r="AB142">
        <v>1.75</v>
      </c>
      <c r="AC142">
        <v>2.0499999999999998</v>
      </c>
      <c r="AD142">
        <f>(1/Table1[[#This Row],[B365&gt;2.5]]+1/Table1[[#This Row],[B365&lt;2.5]]-1)/2</f>
        <v>2.9616724738675937E-2</v>
      </c>
    </row>
    <row r="143" spans="1:30" hidden="1" x14ac:dyDescent="0.45">
      <c r="A143" t="s">
        <v>106</v>
      </c>
      <c r="B143" t="s">
        <v>4</v>
      </c>
      <c r="C143" s="1">
        <v>44625</v>
      </c>
      <c r="D143" t="s">
        <v>119</v>
      </c>
      <c r="E143" t="s">
        <v>124</v>
      </c>
      <c r="F143">
        <v>0</v>
      </c>
      <c r="G143">
        <v>2</v>
      </c>
      <c r="H143" t="s">
        <v>20</v>
      </c>
      <c r="I143" t="s">
        <v>165</v>
      </c>
      <c r="L143">
        <f>1/Table1[[#This Row],[B365H]]-Table1[[#This Row],[Margin1X2]]</f>
        <v>0.22308410543704657</v>
      </c>
      <c r="M143">
        <f>IF(Table1[[#This Row],[Bet]]="Home",IF(Table1[[#This Row],[FTR]]="H",100*Table1[[#This Row],[B365H]],0),0)</f>
        <v>0</v>
      </c>
      <c r="N143">
        <f>IF(Table1[[#This Row],[Bet]]="Home-",IF(Table1[[#This Row],[FTR]]="H",100*Table1[[#This Row],[B365H]],0),0)</f>
        <v>0</v>
      </c>
      <c r="O143">
        <f>1/Table1[[#This Row],[B365D]]-Table1[[#This Row],[Margin1X2]]</f>
        <v>0.27910651440063206</v>
      </c>
      <c r="P143">
        <f>IF(Table1[[#This Row],[Bet]]="Draw",IF(Table1[[#This Row],[FTR]]="D",100*Table1[[#This Row],[B365D]],0),0)</f>
        <v>0</v>
      </c>
      <c r="Q143">
        <f>IF(Table1[[#This Row],[Bet]]="Draw-",IF(Table1[[#This Row],[FTR]]="D",100*Table1[[#This Row],[B365D]],0),0)</f>
        <v>0</v>
      </c>
      <c r="R143">
        <f>1/Table1[[#This Row],[B365A]]-Table1[[#This Row],[Margin1X2]]</f>
        <v>0.4978093801623214</v>
      </c>
      <c r="S143">
        <f>IF(Table1[[#This Row],[Bet]]="Away",IF(Table1[[#This Row],[FTR]]="A",100*Table1[[#This Row],[B365A]],0),0)</f>
        <v>0</v>
      </c>
      <c r="T143">
        <f>IF(Table1[[#This Row],[Bet2]]="Away",IF(Table1[[#This Row],[FTR]]="A",100*Table1[[#This Row],[B365A]]),0)</f>
        <v>0</v>
      </c>
      <c r="X143">
        <v>4.2</v>
      </c>
      <c r="Y143">
        <v>3.4</v>
      </c>
      <c r="Z143">
        <v>1.95</v>
      </c>
      <c r="AA143" s="3">
        <f>(1/Table1[[#This Row],[B365H]]+1/Table1[[#This Row],[B365D]]+1/Table1[[#This Row],[B365A]]-1)/3</f>
        <v>1.5011132658191503E-2</v>
      </c>
      <c r="AB143">
        <v>2.1</v>
      </c>
      <c r="AC143">
        <v>1.7</v>
      </c>
      <c r="AD143">
        <f>(1/Table1[[#This Row],[B365&gt;2.5]]+1/Table1[[#This Row],[B365&lt;2.5]]-1)/2</f>
        <v>3.2212885154061621E-2</v>
      </c>
    </row>
    <row r="144" spans="1:30" hidden="1" x14ac:dyDescent="0.45">
      <c r="A144" t="s">
        <v>106</v>
      </c>
      <c r="B144" t="s">
        <v>4</v>
      </c>
      <c r="C144" s="1">
        <v>44628</v>
      </c>
      <c r="D144" t="s">
        <v>113</v>
      </c>
      <c r="E144" t="s">
        <v>120</v>
      </c>
      <c r="F144">
        <v>1</v>
      </c>
      <c r="G144">
        <v>3</v>
      </c>
      <c r="H144" t="s">
        <v>20</v>
      </c>
      <c r="I144" t="s">
        <v>165</v>
      </c>
      <c r="L144">
        <f>1/Table1[[#This Row],[B365H]]-Table1[[#This Row],[Margin1X2]]</f>
        <v>0.16940836940836937</v>
      </c>
      <c r="M144">
        <f>IF(Table1[[#This Row],[Bet]]="Home",IF(Table1[[#This Row],[FTR]]="H",100*Table1[[#This Row],[B365H]],0),0)</f>
        <v>0</v>
      </c>
      <c r="N144">
        <f>IF(Table1[[#This Row],[Bet]]="Home-",IF(Table1[[#This Row],[FTR]]="H",100*Table1[[#This Row],[B365H]],0),0)</f>
        <v>0</v>
      </c>
      <c r="O144">
        <f>1/Table1[[#This Row],[B365D]]-Table1[[#This Row],[Margin1X2]]</f>
        <v>0.24559884559884557</v>
      </c>
      <c r="P144">
        <f>IF(Table1[[#This Row],[Bet]]="Draw",IF(Table1[[#This Row],[FTR]]="D",100*Table1[[#This Row],[B365D]],0),0)</f>
        <v>0</v>
      </c>
      <c r="Q144">
        <f>IF(Table1[[#This Row],[Bet]]="Draw-",IF(Table1[[#This Row],[FTR]]="D",100*Table1[[#This Row],[B365D]],0),0)</f>
        <v>0</v>
      </c>
      <c r="R144">
        <f>1/Table1[[#This Row],[B365A]]-Table1[[#This Row],[Margin1X2]]</f>
        <v>0.58499278499278495</v>
      </c>
      <c r="S144">
        <f>IF(Table1[[#This Row],[Bet]]="Away",IF(Table1[[#This Row],[FTR]]="A",100*Table1[[#This Row],[B365A]],0),0)</f>
        <v>0</v>
      </c>
      <c r="T144">
        <f>IF(Table1[[#This Row],[Bet2]]="Away",IF(Table1[[#This Row],[FTR]]="A",100*Table1[[#This Row],[B365A]]),0)</f>
        <v>0</v>
      </c>
      <c r="X144">
        <v>5.25</v>
      </c>
      <c r="Y144">
        <v>3.75</v>
      </c>
      <c r="Z144">
        <v>1.65</v>
      </c>
      <c r="AA144" s="3">
        <f>(1/Table1[[#This Row],[B365H]]+1/Table1[[#This Row],[B365D]]+1/Table1[[#This Row],[B365A]]-1)/3</f>
        <v>2.1067821067821086E-2</v>
      </c>
      <c r="AB144">
        <v>1.95</v>
      </c>
      <c r="AC144">
        <v>1.9</v>
      </c>
      <c r="AD144">
        <f>(1/Table1[[#This Row],[B365&gt;2.5]]+1/Table1[[#This Row],[B365&lt;2.5]]-1)/2</f>
        <v>1.9568151147098534E-2</v>
      </c>
    </row>
    <row r="145" spans="1:30" hidden="1" x14ac:dyDescent="0.45">
      <c r="A145" t="s">
        <v>106</v>
      </c>
      <c r="B145" t="s">
        <v>4</v>
      </c>
      <c r="C145" s="1">
        <v>44632</v>
      </c>
      <c r="D145" t="s">
        <v>125</v>
      </c>
      <c r="E145" t="s">
        <v>114</v>
      </c>
      <c r="F145">
        <v>1</v>
      </c>
      <c r="G145">
        <v>3</v>
      </c>
      <c r="H145" t="s">
        <v>20</v>
      </c>
      <c r="I145" t="s">
        <v>165</v>
      </c>
      <c r="L145">
        <f>1/Table1[[#This Row],[B365H]]-Table1[[#This Row],[Margin1X2]]</f>
        <v>0.33814551461610276</v>
      </c>
      <c r="M145">
        <f>IF(Table1[[#This Row],[Bet]]="Home",IF(Table1[[#This Row],[FTR]]="H",100*Table1[[#This Row],[B365H]],0),0)</f>
        <v>0</v>
      </c>
      <c r="N145">
        <f>IF(Table1[[#This Row],[Bet]]="Home-",IF(Table1[[#This Row],[FTR]]="H",100*Table1[[#This Row],[B365H]],0),0)</f>
        <v>0</v>
      </c>
      <c r="O145">
        <f>1/Table1[[#This Row],[B365D]]-Table1[[#This Row],[Margin1X2]]</f>
        <v>0.28869496516555332</v>
      </c>
      <c r="P145">
        <f>IF(Table1[[#This Row],[Bet]]="Draw",IF(Table1[[#This Row],[FTR]]="D",100*Table1[[#This Row],[B365D]],0),0)</f>
        <v>0</v>
      </c>
      <c r="Q145">
        <f>IF(Table1[[#This Row],[Bet]]="Draw-",IF(Table1[[#This Row],[FTR]]="D",100*Table1[[#This Row],[B365D]],0),0)</f>
        <v>0</v>
      </c>
      <c r="R145">
        <f>1/Table1[[#This Row],[B365A]]-Table1[[#This Row],[Margin1X2]]</f>
        <v>0.3731595202183437</v>
      </c>
      <c r="S145">
        <f>IF(Table1[[#This Row],[Bet]]="Away",IF(Table1[[#This Row],[FTR]]="A",100*Table1[[#This Row],[B365A]],0),0)</f>
        <v>0</v>
      </c>
      <c r="T145">
        <f>IF(Table1[[#This Row],[Bet2]]="Away",IF(Table1[[#This Row],[FTR]]="A",100*Table1[[#This Row],[B365A]]),0)</f>
        <v>0</v>
      </c>
      <c r="X145">
        <v>2.8</v>
      </c>
      <c r="Y145">
        <v>3.25</v>
      </c>
      <c r="Z145">
        <v>2.5499999999999998</v>
      </c>
      <c r="AA145" s="3">
        <f>(1/Table1[[#This Row],[B365H]]+1/Table1[[#This Row],[B365D]]+1/Table1[[#This Row],[B365A]]-1)/3</f>
        <v>1.8997342526754373E-2</v>
      </c>
      <c r="AB145">
        <v>2</v>
      </c>
      <c r="AC145">
        <v>1.8</v>
      </c>
      <c r="AD145">
        <f>(1/Table1[[#This Row],[B365&gt;2.5]]+1/Table1[[#This Row],[B365&lt;2.5]]-1)/2</f>
        <v>2.777777777777779E-2</v>
      </c>
    </row>
    <row r="146" spans="1:30" hidden="1" x14ac:dyDescent="0.45">
      <c r="A146" t="s">
        <v>106</v>
      </c>
      <c r="B146" t="s">
        <v>4</v>
      </c>
      <c r="C146" s="1">
        <v>44669</v>
      </c>
      <c r="D146" t="s">
        <v>130</v>
      </c>
      <c r="E146" t="s">
        <v>116</v>
      </c>
      <c r="F146">
        <v>3</v>
      </c>
      <c r="G146">
        <v>3</v>
      </c>
      <c r="H146" t="s">
        <v>42</v>
      </c>
      <c r="I146" t="s">
        <v>165</v>
      </c>
      <c r="L146">
        <f>1/Table1[[#This Row],[B365H]]-Table1[[#This Row],[Margin1X2]]</f>
        <v>0.60296756383712902</v>
      </c>
      <c r="M146">
        <f>IF(Table1[[#This Row],[Bet]]="Home",IF(Table1[[#This Row],[FTR]]="H",100*Table1[[#This Row],[B365H]],0),0)</f>
        <v>0</v>
      </c>
      <c r="N146">
        <f>IF(Table1[[#This Row],[Bet]]="Home-",IF(Table1[[#This Row],[FTR]]="H",100*Table1[[#This Row],[B365H]],0),0)</f>
        <v>0</v>
      </c>
      <c r="O146">
        <f>1/Table1[[#This Row],[B365D]]-Table1[[#This Row],[Margin1X2]]</f>
        <v>0.24851621808143545</v>
      </c>
      <c r="P146">
        <f>IF(Table1[[#This Row],[Bet]]="Draw",IF(Table1[[#This Row],[FTR]]="D",100*Table1[[#This Row],[B365D]],0),0)</f>
        <v>0</v>
      </c>
      <c r="Q146">
        <f>IF(Table1[[#This Row],[Bet]]="Draw-",IF(Table1[[#This Row],[FTR]]="D",100*Table1[[#This Row],[B365D]],0),0)</f>
        <v>0</v>
      </c>
      <c r="R146">
        <f>1/Table1[[#This Row],[B365A]]-Table1[[#This Row],[Margin1X2]]</f>
        <v>0.14851621808143545</v>
      </c>
      <c r="S146">
        <f>IF(Table1[[#This Row],[Bet]]="Away",IF(Table1[[#This Row],[FTR]]="A",100*Table1[[#This Row],[B365A]],0),0)</f>
        <v>0</v>
      </c>
      <c r="T146">
        <f>IF(Table1[[#This Row],[Bet2]]="Away",IF(Table1[[#This Row],[FTR]]="A",100*Table1[[#This Row],[B365A]]),0)</f>
        <v>0</v>
      </c>
      <c r="X146">
        <v>1.61</v>
      </c>
      <c r="Y146">
        <v>3.75</v>
      </c>
      <c r="Z146">
        <v>6</v>
      </c>
      <c r="AA146" s="3">
        <f>(1/Table1[[#This Row],[B365H]]+1/Table1[[#This Row],[B365D]]+1/Table1[[#This Row],[B365A]]-1)/3</f>
        <v>1.8150448585231221E-2</v>
      </c>
      <c r="AB146">
        <v>2.02</v>
      </c>
      <c r="AC146">
        <v>1.83</v>
      </c>
      <c r="AD146">
        <f>(1/Table1[[#This Row],[B365&gt;2.5]]+1/Table1[[#This Row],[B365&lt;2.5]]-1)/2</f>
        <v>2.0748796191094487E-2</v>
      </c>
    </row>
    <row r="147" spans="1:30" hidden="1" x14ac:dyDescent="0.45">
      <c r="A147" t="s">
        <v>172</v>
      </c>
      <c r="B147" t="s">
        <v>4</v>
      </c>
      <c r="C147" s="1">
        <v>44415</v>
      </c>
      <c r="D147" t="s">
        <v>189</v>
      </c>
      <c r="E147" t="s">
        <v>190</v>
      </c>
      <c r="F147">
        <v>1</v>
      </c>
      <c r="G147">
        <v>1</v>
      </c>
      <c r="H147" t="s">
        <v>42</v>
      </c>
      <c r="I147" t="s">
        <v>165</v>
      </c>
      <c r="L147">
        <f>1/Table1[[#This Row],[B365H]]-Table1[[#This Row],[Margin1X2]]</f>
        <v>0.50283797729618163</v>
      </c>
      <c r="M147">
        <f>IF(Table1[[#This Row],[Bet]]="Home",IF(Table1[[#This Row],[FTR]]="H",100*Table1[[#This Row],[B365H]],0),0)</f>
        <v>0</v>
      </c>
      <c r="N147">
        <f>IF(Table1[[#This Row],[Bet]]="Home-",IF(Table1[[#This Row],[FTR]]="H",100*Table1[[#This Row],[B365H]],0),0)</f>
        <v>0</v>
      </c>
      <c r="O147">
        <f>1/Table1[[#This Row],[B365D]]-Table1[[#This Row],[Margin1X2]]</f>
        <v>0.27063983488132098</v>
      </c>
      <c r="P147">
        <f>IF(Table1[[#This Row],[Bet]]="Draw",IF(Table1[[#This Row],[FTR]]="D",100*Table1[[#This Row],[B365D]],0),0)</f>
        <v>0</v>
      </c>
      <c r="Q147">
        <f>IF(Table1[[#This Row],[Bet]]="Draw-",IF(Table1[[#This Row],[FTR]]="D",100*Table1[[#This Row],[B365D]],0),0)</f>
        <v>0</v>
      </c>
      <c r="R147">
        <f>1/Table1[[#This Row],[B365A]]-Table1[[#This Row],[Margin1X2]]</f>
        <v>0.22652218782249744</v>
      </c>
      <c r="S147">
        <f>IF(Table1[[#This Row],[Bet]]="Away",IF(Table1[[#This Row],[FTR]]="A",100*Table1[[#This Row],[B365A]],0),0)</f>
        <v>0</v>
      </c>
      <c r="T147">
        <f>IF(Table1[[#This Row],[Bet2]]="Away",IF(Table1[[#This Row],[FTR]]="A",100*Table1[[#This Row],[B365A]]),0)</f>
        <v>0</v>
      </c>
      <c r="X147">
        <v>1.9</v>
      </c>
      <c r="Y147">
        <v>3.4</v>
      </c>
      <c r="Z147">
        <v>4</v>
      </c>
      <c r="AA147" s="3">
        <f>(1/Table1[[#This Row],[B365H]]+1/Table1[[#This Row],[B365D]]+1/Table1[[#This Row],[B365A]]-1)/3</f>
        <v>2.3477812177502555E-2</v>
      </c>
      <c r="AB147">
        <v>2.15</v>
      </c>
      <c r="AC147">
        <v>1.66</v>
      </c>
      <c r="AD147">
        <f>(1/Table1[[#This Row],[B365&gt;2.5]]+1/Table1[[#This Row],[B365&lt;2.5]]-1)/2</f>
        <v>3.3762958811992205E-2</v>
      </c>
    </row>
    <row r="148" spans="1:30" hidden="1" x14ac:dyDescent="0.45">
      <c r="A148" t="s">
        <v>172</v>
      </c>
      <c r="B148" t="s">
        <v>4</v>
      </c>
      <c r="C148" s="1">
        <v>44425</v>
      </c>
      <c r="D148" t="s">
        <v>194</v>
      </c>
      <c r="E148" t="s">
        <v>175</v>
      </c>
      <c r="F148">
        <v>0</v>
      </c>
      <c r="G148">
        <v>0</v>
      </c>
      <c r="H148" t="s">
        <v>42</v>
      </c>
      <c r="I148" t="s">
        <v>165</v>
      </c>
      <c r="L148">
        <f>1/Table1[[#This Row],[B365H]]-Table1[[#This Row],[Margin1X2]]</f>
        <v>0.41106719367588934</v>
      </c>
      <c r="M148">
        <f>IF(Table1[[#This Row],[Bet]]="Home",IF(Table1[[#This Row],[FTR]]="H",100*Table1[[#This Row],[B365H]],0),0)</f>
        <v>0</v>
      </c>
      <c r="N148">
        <f>IF(Table1[[#This Row],[Bet]]="Home-",IF(Table1[[#This Row],[FTR]]="H",100*Table1[[#This Row],[B365H]],0),0)</f>
        <v>0</v>
      </c>
      <c r="O148">
        <f>1/Table1[[#This Row],[B365D]]-Table1[[#This Row],[Margin1X2]]</f>
        <v>0.27931488801054016</v>
      </c>
      <c r="P148">
        <f>IF(Table1[[#This Row],[Bet]]="Draw",IF(Table1[[#This Row],[FTR]]="D",100*Table1[[#This Row],[B365D]],0),0)</f>
        <v>0</v>
      </c>
      <c r="Q148">
        <f>IF(Table1[[#This Row],[Bet]]="Draw-",IF(Table1[[#This Row],[FTR]]="D",100*Table1[[#This Row],[B365D]],0),0)</f>
        <v>0</v>
      </c>
      <c r="R148">
        <f>1/Table1[[#This Row],[B365A]]-Table1[[#This Row],[Margin1X2]]</f>
        <v>0.30961791831357044</v>
      </c>
      <c r="S148">
        <f>IF(Table1[[#This Row],[Bet]]="Away",IF(Table1[[#This Row],[FTR]]="A",100*Table1[[#This Row],[B365A]],0),0)</f>
        <v>0</v>
      </c>
      <c r="T148">
        <f>IF(Table1[[#This Row],[Bet2]]="Away",IF(Table1[[#This Row],[FTR]]="A",100*Table1[[#This Row],[B365A]]),0)</f>
        <v>0</v>
      </c>
      <c r="X148">
        <v>2.2999999999999998</v>
      </c>
      <c r="Y148">
        <v>3.3</v>
      </c>
      <c r="Z148">
        <v>3</v>
      </c>
      <c r="AA148" s="3">
        <f>(1/Table1[[#This Row],[B365H]]+1/Table1[[#This Row],[B365D]]+1/Table1[[#This Row],[B365A]]-1)/3</f>
        <v>2.3715415019762858E-2</v>
      </c>
      <c r="AB148">
        <v>2.15</v>
      </c>
      <c r="AC148">
        <v>1.66</v>
      </c>
      <c r="AD148">
        <f>(1/Table1[[#This Row],[B365&gt;2.5]]+1/Table1[[#This Row],[B365&lt;2.5]]-1)/2</f>
        <v>3.3762958811992205E-2</v>
      </c>
    </row>
    <row r="149" spans="1:30" hidden="1" x14ac:dyDescent="0.45">
      <c r="A149" t="s">
        <v>172</v>
      </c>
      <c r="B149" t="s">
        <v>4</v>
      </c>
      <c r="C149" s="1">
        <v>44436</v>
      </c>
      <c r="D149" t="s">
        <v>196</v>
      </c>
      <c r="E149" t="s">
        <v>193</v>
      </c>
      <c r="F149">
        <v>1</v>
      </c>
      <c r="G149">
        <v>0</v>
      </c>
      <c r="H149" t="s">
        <v>13</v>
      </c>
      <c r="I149" t="s">
        <v>165</v>
      </c>
      <c r="L149">
        <f>1/Table1[[#This Row],[B365H]]-Table1[[#This Row],[Margin1X2]]</f>
        <v>0.31805555555555554</v>
      </c>
      <c r="M149">
        <f>IF(Table1[[#This Row],[Bet]]="Home",IF(Table1[[#This Row],[FTR]]="H",100*Table1[[#This Row],[B365H]],0),0)</f>
        <v>0</v>
      </c>
      <c r="N149">
        <f>IF(Table1[[#This Row],[Bet]]="Home-",IF(Table1[[#This Row],[FTR]]="H",100*Table1[[#This Row],[B365H]],0),0)</f>
        <v>0</v>
      </c>
      <c r="O149">
        <f>1/Table1[[#This Row],[B365D]]-Table1[[#This Row],[Margin1X2]]</f>
        <v>0.29722222222222222</v>
      </c>
      <c r="P149">
        <f>IF(Table1[[#This Row],[Bet]]="Draw",IF(Table1[[#This Row],[FTR]]="D",100*Table1[[#This Row],[B365D]],0),0)</f>
        <v>0</v>
      </c>
      <c r="Q149">
        <f>IF(Table1[[#This Row],[Bet]]="Draw-",IF(Table1[[#This Row],[FTR]]="D",100*Table1[[#This Row],[B365D]],0),0)</f>
        <v>0</v>
      </c>
      <c r="R149">
        <f>1/Table1[[#This Row],[B365A]]-Table1[[#This Row],[Margin1X2]]</f>
        <v>0.38472222222222224</v>
      </c>
      <c r="S149">
        <f>IF(Table1[[#This Row],[Bet]]="Away",IF(Table1[[#This Row],[FTR]]="A",100*Table1[[#This Row],[B365A]],0),0)</f>
        <v>0</v>
      </c>
      <c r="T149">
        <f>IF(Table1[[#This Row],[Bet2]]="Away",IF(Table1[[#This Row],[FTR]]="A",100*Table1[[#This Row],[B365A]]),0)</f>
        <v>0</v>
      </c>
      <c r="X149">
        <v>3</v>
      </c>
      <c r="Y149">
        <v>3.2</v>
      </c>
      <c r="Z149">
        <v>2.5</v>
      </c>
      <c r="AA149" s="3">
        <f>(1/Table1[[#This Row],[B365H]]+1/Table1[[#This Row],[B365D]]+1/Table1[[#This Row],[B365A]]-1)/3</f>
        <v>1.5277777777777798E-2</v>
      </c>
      <c r="AB149">
        <v>2.35</v>
      </c>
      <c r="AC149">
        <v>1.57</v>
      </c>
      <c r="AD149">
        <f>(1/Table1[[#This Row],[B365&gt;2.5]]+1/Table1[[#This Row],[B365&lt;2.5]]-1)/2</f>
        <v>3.1237295026426359E-2</v>
      </c>
    </row>
    <row r="150" spans="1:30" hidden="1" x14ac:dyDescent="0.45">
      <c r="A150" t="s">
        <v>172</v>
      </c>
      <c r="B150" t="s">
        <v>4</v>
      </c>
      <c r="C150" s="1">
        <v>44457</v>
      </c>
      <c r="D150" t="s">
        <v>186</v>
      </c>
      <c r="E150" t="s">
        <v>179</v>
      </c>
      <c r="F150">
        <v>2</v>
      </c>
      <c r="G150">
        <v>0</v>
      </c>
      <c r="H150" t="s">
        <v>13</v>
      </c>
      <c r="I150" t="s">
        <v>165</v>
      </c>
      <c r="L150">
        <f>1/Table1[[#This Row],[B365H]]-Table1[[#This Row],[Margin1X2]]</f>
        <v>0.42742374727668841</v>
      </c>
      <c r="M150">
        <f>IF(Table1[[#This Row],[Bet]]="Home",IF(Table1[[#This Row],[FTR]]="H",100*Table1[[#This Row],[B365H]],0),0)</f>
        <v>0</v>
      </c>
      <c r="N150">
        <f>IF(Table1[[#This Row],[Bet]]="Home-",IF(Table1[[#This Row],[FTR]]="H",100*Table1[[#This Row],[B365H]],0),0)</f>
        <v>0</v>
      </c>
      <c r="O150">
        <f>1/Table1[[#This Row],[B365D]]-Table1[[#This Row],[Margin1X2]]</f>
        <v>0.27709694989106753</v>
      </c>
      <c r="P150">
        <f>IF(Table1[[#This Row],[Bet]]="Draw",IF(Table1[[#This Row],[FTR]]="D",100*Table1[[#This Row],[B365D]],0),0)</f>
        <v>0</v>
      </c>
      <c r="Q150">
        <f>IF(Table1[[#This Row],[Bet]]="Draw-",IF(Table1[[#This Row],[FTR]]="D",100*Table1[[#This Row],[B365D]],0),0)</f>
        <v>0</v>
      </c>
      <c r="R150">
        <f>1/Table1[[#This Row],[B365A]]-Table1[[#This Row],[Margin1X2]]</f>
        <v>0.295479302832244</v>
      </c>
      <c r="S150">
        <f>IF(Table1[[#This Row],[Bet]]="Away",IF(Table1[[#This Row],[FTR]]="A",100*Table1[[#This Row],[B365A]],0),0)</f>
        <v>0</v>
      </c>
      <c r="T150">
        <f>IF(Table1[[#This Row],[Bet2]]="Away",IF(Table1[[#This Row],[FTR]]="A",100*Table1[[#This Row],[B365A]]),0)</f>
        <v>0</v>
      </c>
      <c r="X150">
        <v>2.25</v>
      </c>
      <c r="Y150">
        <v>3.4</v>
      </c>
      <c r="Z150">
        <v>3.2</v>
      </c>
      <c r="AA150" s="3">
        <f>(1/Table1[[#This Row],[B365H]]+1/Table1[[#This Row],[B365D]]+1/Table1[[#This Row],[B365A]]-1)/3</f>
        <v>1.7020697167756005E-2</v>
      </c>
      <c r="AB150">
        <v>2.0499999999999998</v>
      </c>
      <c r="AC150">
        <v>1.75</v>
      </c>
      <c r="AD150">
        <f>(1/Table1[[#This Row],[B365&gt;2.5]]+1/Table1[[#This Row],[B365&lt;2.5]]-1)/2</f>
        <v>2.9616724738675937E-2</v>
      </c>
    </row>
    <row r="151" spans="1:30" hidden="1" x14ac:dyDescent="0.45">
      <c r="A151" t="s">
        <v>172</v>
      </c>
      <c r="B151" t="s">
        <v>4</v>
      </c>
      <c r="C151" s="1">
        <v>44464</v>
      </c>
      <c r="D151" t="s">
        <v>192</v>
      </c>
      <c r="E151" t="s">
        <v>174</v>
      </c>
      <c r="F151">
        <v>0</v>
      </c>
      <c r="G151">
        <v>0</v>
      </c>
      <c r="H151" t="s">
        <v>42</v>
      </c>
      <c r="I151" t="s">
        <v>165</v>
      </c>
      <c r="L151">
        <f>1/Table1[[#This Row],[B365H]]-Table1[[#This Row],[Margin1X2]]</f>
        <v>0.46790477708698652</v>
      </c>
      <c r="M151">
        <f>IF(Table1[[#This Row],[Bet]]="Home",IF(Table1[[#This Row],[FTR]]="H",100*Table1[[#This Row],[B365H]],0),0)</f>
        <v>0</v>
      </c>
      <c r="N151">
        <f>IF(Table1[[#This Row],[Bet]]="Home-",IF(Table1[[#This Row],[FTR]]="H",100*Table1[[#This Row],[B365H]],0),0)</f>
        <v>0</v>
      </c>
      <c r="O151">
        <f>1/Table1[[#This Row],[B365D]]-Table1[[#This Row],[Margin1X2]]</f>
        <v>0.27421754609702953</v>
      </c>
      <c r="P151">
        <f>IF(Table1[[#This Row],[Bet]]="Draw",IF(Table1[[#This Row],[FTR]]="D",100*Table1[[#This Row],[B365D]],0),0)</f>
        <v>0</v>
      </c>
      <c r="Q151">
        <f>IF(Table1[[#This Row],[Bet]]="Draw-",IF(Table1[[#This Row],[FTR]]="D",100*Table1[[#This Row],[B365D]],0),0)</f>
        <v>0</v>
      </c>
      <c r="R151">
        <f>1/Table1[[#This Row],[B365A]]-Table1[[#This Row],[Margin1X2]]</f>
        <v>0.25787767681598378</v>
      </c>
      <c r="S151">
        <f>IF(Table1[[#This Row],[Bet]]="Away",IF(Table1[[#This Row],[FTR]]="A",100*Table1[[#This Row],[B365A]],0),0)</f>
        <v>0</v>
      </c>
      <c r="T151">
        <f>IF(Table1[[#This Row],[Bet2]]="Away",IF(Table1[[#This Row],[FTR]]="A",100*Table1[[#This Row],[B365A]]),0)</f>
        <v>0</v>
      </c>
      <c r="X151">
        <v>2.0499999999999998</v>
      </c>
      <c r="Y151">
        <v>3.4</v>
      </c>
      <c r="Z151">
        <v>3.6</v>
      </c>
      <c r="AA151" s="3">
        <f>(1/Table1[[#This Row],[B365H]]+1/Table1[[#This Row],[B365D]]+1/Table1[[#This Row],[B365A]]-1)/3</f>
        <v>1.9900100961793992E-2</v>
      </c>
      <c r="AB151">
        <v>2</v>
      </c>
      <c r="AC151">
        <v>1.8</v>
      </c>
      <c r="AD151">
        <f>(1/Table1[[#This Row],[B365&gt;2.5]]+1/Table1[[#This Row],[B365&lt;2.5]]-1)/2</f>
        <v>2.777777777777779E-2</v>
      </c>
    </row>
    <row r="152" spans="1:30" hidden="1" x14ac:dyDescent="0.45">
      <c r="A152" t="s">
        <v>172</v>
      </c>
      <c r="B152" t="s">
        <v>4</v>
      </c>
      <c r="C152" s="1">
        <v>44485</v>
      </c>
      <c r="D152" t="s">
        <v>173</v>
      </c>
      <c r="E152" t="s">
        <v>195</v>
      </c>
      <c r="F152">
        <v>0</v>
      </c>
      <c r="G152">
        <v>1</v>
      </c>
      <c r="H152" t="s">
        <v>20</v>
      </c>
      <c r="I152" t="s">
        <v>165</v>
      </c>
      <c r="L152">
        <f>1/Table1[[#This Row],[B365H]]-Table1[[#This Row],[Margin1X2]]</f>
        <v>0.366529304029304</v>
      </c>
      <c r="M152">
        <f>IF(Table1[[#This Row],[Bet]]="Home",IF(Table1[[#This Row],[FTR]]="H",100*Table1[[#This Row],[B365H]],0),0)</f>
        <v>0</v>
      </c>
      <c r="N152">
        <f>IF(Table1[[#This Row],[Bet]]="Home-",IF(Table1[[#This Row],[FTR]]="H",100*Table1[[#This Row],[B365H]],0),0)</f>
        <v>0</v>
      </c>
      <c r="O152">
        <f>1/Table1[[#This Row],[B365D]]-Table1[[#This Row],[Margin1X2]]</f>
        <v>0.29441391941391942</v>
      </c>
      <c r="P152">
        <f>IF(Table1[[#This Row],[Bet]]="Draw",IF(Table1[[#This Row],[FTR]]="D",100*Table1[[#This Row],[B365D]],0),0)</f>
        <v>0</v>
      </c>
      <c r="Q152">
        <f>IF(Table1[[#This Row],[Bet]]="Draw-",IF(Table1[[#This Row],[FTR]]="D",100*Table1[[#This Row],[B365D]],0),0)</f>
        <v>0</v>
      </c>
      <c r="R152">
        <f>1/Table1[[#This Row],[B365A]]-Table1[[#This Row],[Margin1X2]]</f>
        <v>0.33905677655677657</v>
      </c>
      <c r="S152">
        <f>IF(Table1[[#This Row],[Bet]]="Away",IF(Table1[[#This Row],[FTR]]="A",100*Table1[[#This Row],[B365A]],0),0)</f>
        <v>0</v>
      </c>
      <c r="T152">
        <f>IF(Table1[[#This Row],[Bet2]]="Away",IF(Table1[[#This Row],[FTR]]="A",100*Table1[[#This Row],[B365A]]),0)</f>
        <v>0</v>
      </c>
      <c r="X152">
        <v>2.6</v>
      </c>
      <c r="Y152">
        <v>3.2</v>
      </c>
      <c r="Z152">
        <v>2.8</v>
      </c>
      <c r="AA152" s="3">
        <f>(1/Table1[[#This Row],[B365H]]+1/Table1[[#This Row],[B365D]]+1/Table1[[#This Row],[B365A]]-1)/3</f>
        <v>1.8086080586080595E-2</v>
      </c>
      <c r="AB152">
        <v>2.1</v>
      </c>
      <c r="AC152">
        <v>1.7</v>
      </c>
      <c r="AD152">
        <f>(1/Table1[[#This Row],[B365&gt;2.5]]+1/Table1[[#This Row],[B365&lt;2.5]]-1)/2</f>
        <v>3.2212885154061621E-2</v>
      </c>
    </row>
    <row r="153" spans="1:30" hidden="1" x14ac:dyDescent="0.45">
      <c r="A153" t="s">
        <v>172</v>
      </c>
      <c r="B153" t="s">
        <v>4</v>
      </c>
      <c r="C153" s="1">
        <v>44527</v>
      </c>
      <c r="D153" t="s">
        <v>185</v>
      </c>
      <c r="E153" t="s">
        <v>190</v>
      </c>
      <c r="F153">
        <v>1</v>
      </c>
      <c r="G153">
        <v>0</v>
      </c>
      <c r="H153" t="s">
        <v>13</v>
      </c>
      <c r="I153" t="s">
        <v>165</v>
      </c>
      <c r="L153">
        <f>1/Table1[[#This Row],[B365H]]-Table1[[#This Row],[Margin1X2]]</f>
        <v>0.36531684908592243</v>
      </c>
      <c r="M153">
        <f>IF(Table1[[#This Row],[Bet]]="Home",IF(Table1[[#This Row],[FTR]]="H",100*Table1[[#This Row],[B365H]],0),0)</f>
        <v>0</v>
      </c>
      <c r="N153">
        <f>IF(Table1[[#This Row],[Bet]]="Home-",IF(Table1[[#This Row],[FTR]]="H",100*Table1[[#This Row],[B365H]],0),0)</f>
        <v>0</v>
      </c>
      <c r="O153">
        <f>1/Table1[[#This Row],[B365D]]-Table1[[#This Row],[Margin1X2]]</f>
        <v>0.30621810493423568</v>
      </c>
      <c r="P153">
        <f>IF(Table1[[#This Row],[Bet]]="Draw",IF(Table1[[#This Row],[FTR]]="D",100*Table1[[#This Row],[B365D]],0),0)</f>
        <v>0</v>
      </c>
      <c r="Q153">
        <f>IF(Table1[[#This Row],[Bet]]="Draw-",IF(Table1[[#This Row],[FTR]]="D",100*Table1[[#This Row],[B365D]],0),0)</f>
        <v>0</v>
      </c>
      <c r="R153">
        <f>1/Table1[[#This Row],[B365A]]-Table1[[#This Row],[Margin1X2]]</f>
        <v>0.32846504597984194</v>
      </c>
      <c r="S153">
        <f>IF(Table1[[#This Row],[Bet]]="Away",IF(Table1[[#This Row],[FTR]]="A",100*Table1[[#This Row],[B365A]],0),0)</f>
        <v>0</v>
      </c>
      <c r="T153">
        <f>IF(Table1[[#This Row],[Bet2]]="Away",IF(Table1[[#This Row],[FTR]]="A",100*Table1[[#This Row],[B365A]]),0)</f>
        <v>0</v>
      </c>
      <c r="X153">
        <v>2.62</v>
      </c>
      <c r="Y153">
        <v>3.1</v>
      </c>
      <c r="Z153">
        <v>2.9</v>
      </c>
      <c r="AA153" s="3">
        <f>(1/Table1[[#This Row],[B365H]]+1/Table1[[#This Row],[B365D]]+1/Table1[[#This Row],[B365A]]-1)/3</f>
        <v>1.6362540227054634E-2</v>
      </c>
      <c r="AB153">
        <v>2.25</v>
      </c>
      <c r="AC153">
        <v>1.61</v>
      </c>
      <c r="AD153">
        <f>(1/Table1[[#This Row],[B365&gt;2.5]]+1/Table1[[#This Row],[B365&lt;2.5]]-1)/2</f>
        <v>3.2781228433402365E-2</v>
      </c>
    </row>
    <row r="154" spans="1:30" hidden="1" x14ac:dyDescent="0.45">
      <c r="A154" t="s">
        <v>172</v>
      </c>
      <c r="B154" t="s">
        <v>4</v>
      </c>
      <c r="C154" s="1">
        <v>44541</v>
      </c>
      <c r="D154" t="s">
        <v>187</v>
      </c>
      <c r="E154" t="s">
        <v>177</v>
      </c>
      <c r="F154">
        <v>5</v>
      </c>
      <c r="G154">
        <v>5</v>
      </c>
      <c r="H154" t="s">
        <v>42</v>
      </c>
      <c r="I154" t="s">
        <v>165</v>
      </c>
      <c r="L154">
        <f>1/Table1[[#This Row],[B365H]]-Table1[[#This Row],[Margin1X2]]</f>
        <v>0.20740740740740737</v>
      </c>
      <c r="M154">
        <f>IF(Table1[[#This Row],[Bet]]="Home",IF(Table1[[#This Row],[FTR]]="H",100*Table1[[#This Row],[B365H]],0),0)</f>
        <v>0</v>
      </c>
      <c r="N154">
        <f>IF(Table1[[#This Row],[Bet]]="Home-",IF(Table1[[#This Row],[FTR]]="H",100*Table1[[#This Row],[B365H]],0),0)</f>
        <v>0</v>
      </c>
      <c r="O154">
        <f>1/Table1[[#This Row],[B365D]]-Table1[[#This Row],[Margin1X2]]</f>
        <v>0.25185185185185183</v>
      </c>
      <c r="P154">
        <f>IF(Table1[[#This Row],[Bet]]="Draw",IF(Table1[[#This Row],[FTR]]="D",100*Table1[[#This Row],[B365D]],0),0)</f>
        <v>0</v>
      </c>
      <c r="Q154">
        <f>IF(Table1[[#This Row],[Bet]]="Draw-",IF(Table1[[#This Row],[FTR]]="D",100*Table1[[#This Row],[B365D]],0),0)</f>
        <v>0</v>
      </c>
      <c r="R154">
        <f>1/Table1[[#This Row],[B365A]]-Table1[[#This Row],[Margin1X2]]</f>
        <v>0.54074074074074074</v>
      </c>
      <c r="S154">
        <f>IF(Table1[[#This Row],[Bet]]="Away",IF(Table1[[#This Row],[FTR]]="A",100*Table1[[#This Row],[B365A]],0),0)</f>
        <v>0</v>
      </c>
      <c r="T154">
        <f>IF(Table1[[#This Row],[Bet2]]="Away",IF(Table1[[#This Row],[FTR]]="A",100*Table1[[#This Row],[B365A]]),0)</f>
        <v>0</v>
      </c>
      <c r="X154">
        <v>4.5</v>
      </c>
      <c r="Y154">
        <v>3.75</v>
      </c>
      <c r="Z154">
        <v>1.8</v>
      </c>
      <c r="AA154" s="3">
        <f>(1/Table1[[#This Row],[B365H]]+1/Table1[[#This Row],[B365D]]+1/Table1[[#This Row],[B365A]]-1)/3</f>
        <v>1.4814814814814836E-2</v>
      </c>
      <c r="AB154">
        <v>1.88</v>
      </c>
      <c r="AC154">
        <v>1.98</v>
      </c>
      <c r="AD154">
        <f>(1/Table1[[#This Row],[B365&gt;2.5]]+1/Table1[[#This Row],[B365&lt;2.5]]-1)/2</f>
        <v>1.8482699333763231E-2</v>
      </c>
    </row>
    <row r="155" spans="1:30" hidden="1" x14ac:dyDescent="0.45">
      <c r="A155" t="s">
        <v>172</v>
      </c>
      <c r="B155" t="s">
        <v>4</v>
      </c>
      <c r="C155" s="1">
        <v>44600</v>
      </c>
      <c r="D155" t="s">
        <v>173</v>
      </c>
      <c r="E155" t="s">
        <v>186</v>
      </c>
      <c r="F155">
        <v>1</v>
      </c>
      <c r="G155">
        <v>3</v>
      </c>
      <c r="H155" t="s">
        <v>20</v>
      </c>
      <c r="I155" t="s">
        <v>165</v>
      </c>
      <c r="L155">
        <f>1/Table1[[#This Row],[B365H]]-Table1[[#This Row],[Margin1X2]]</f>
        <v>0.30533154121863798</v>
      </c>
      <c r="M155">
        <f>IF(Table1[[#This Row],[Bet]]="Home",IF(Table1[[#This Row],[FTR]]="H",100*Table1[[#This Row],[B365H]],0),0)</f>
        <v>0</v>
      </c>
      <c r="N155">
        <f>IF(Table1[[#This Row],[Bet]]="Home-",IF(Table1[[#This Row],[FTR]]="H",100*Table1[[#This Row],[B365H]],0),0)</f>
        <v>0</v>
      </c>
      <c r="O155">
        <f>1/Table1[[#This Row],[B365D]]-Table1[[#This Row],[Margin1X2]]</f>
        <v>0.29525089605734767</v>
      </c>
      <c r="P155">
        <f>IF(Table1[[#This Row],[Bet]]="Draw",IF(Table1[[#This Row],[FTR]]="D",100*Table1[[#This Row],[B365D]],0),0)</f>
        <v>0</v>
      </c>
      <c r="Q155">
        <f>IF(Table1[[#This Row],[Bet]]="Draw-",IF(Table1[[#This Row],[FTR]]="D",100*Table1[[#This Row],[B365D]],0),0)</f>
        <v>0</v>
      </c>
      <c r="R155">
        <f>1/Table1[[#This Row],[B365A]]-Table1[[#This Row],[Margin1X2]]</f>
        <v>0.39941756272401435</v>
      </c>
      <c r="S155">
        <f>IF(Table1[[#This Row],[Bet]]="Away",IF(Table1[[#This Row],[FTR]]="A",100*Table1[[#This Row],[B365A]],0),0)</f>
        <v>0</v>
      </c>
      <c r="T155">
        <f>IF(Table1[[#This Row],[Bet2]]="Away",IF(Table1[[#This Row],[FTR]]="A",100*Table1[[#This Row],[B365A]]),0)</f>
        <v>0</v>
      </c>
      <c r="X155">
        <v>3.1</v>
      </c>
      <c r="Y155">
        <v>3.2</v>
      </c>
      <c r="Z155">
        <v>2.4</v>
      </c>
      <c r="AA155" s="3">
        <f>(1/Table1[[#This Row],[B365H]]+1/Table1[[#This Row],[B365D]]+1/Table1[[#This Row],[B365A]]-1)/3</f>
        <v>1.7249103942652333E-2</v>
      </c>
      <c r="AB155">
        <v>2.4</v>
      </c>
      <c r="AC155">
        <v>1.53</v>
      </c>
      <c r="AD155">
        <f>(1/Table1[[#This Row],[B365&gt;2.5]]+1/Table1[[#This Row],[B365&lt;2.5]]-1)/2</f>
        <v>3.5130718954248352E-2</v>
      </c>
    </row>
    <row r="156" spans="1:30" hidden="1" x14ac:dyDescent="0.45">
      <c r="A156" t="s">
        <v>172</v>
      </c>
      <c r="B156" t="s">
        <v>4</v>
      </c>
      <c r="C156" s="1">
        <v>44611</v>
      </c>
      <c r="D156" t="s">
        <v>181</v>
      </c>
      <c r="E156" t="s">
        <v>178</v>
      </c>
      <c r="F156">
        <v>1</v>
      </c>
      <c r="G156">
        <v>1</v>
      </c>
      <c r="H156" t="s">
        <v>42</v>
      </c>
      <c r="I156" t="s">
        <v>165</v>
      </c>
      <c r="L156">
        <f>1/Table1[[#This Row],[B365H]]-Table1[[#This Row],[Margin1X2]]</f>
        <v>0.35422602089268757</v>
      </c>
      <c r="M156">
        <f>IF(Table1[[#This Row],[Bet]]="Home",IF(Table1[[#This Row],[FTR]]="H",100*Table1[[#This Row],[B365H]],0),0)</f>
        <v>0</v>
      </c>
      <c r="N156">
        <f>IF(Table1[[#This Row],[Bet]]="Home-",IF(Table1[[#This Row],[FTR]]="H",100*Table1[[#This Row],[B365H]],0),0)</f>
        <v>0</v>
      </c>
      <c r="O156">
        <f>1/Table1[[#This Row],[B365D]]-Table1[[#This Row],[Margin1X2]]</f>
        <v>0.29154795821462492</v>
      </c>
      <c r="P156">
        <f>IF(Table1[[#This Row],[Bet]]="Draw",IF(Table1[[#This Row],[FTR]]="D",100*Table1[[#This Row],[B365D]],0),0)</f>
        <v>0</v>
      </c>
      <c r="Q156">
        <f>IF(Table1[[#This Row],[Bet]]="Draw-",IF(Table1[[#This Row],[FTR]]="D",100*Table1[[#This Row],[B365D]],0),0)</f>
        <v>0</v>
      </c>
      <c r="R156">
        <f>1/Table1[[#This Row],[B365A]]-Table1[[#This Row],[Margin1X2]]</f>
        <v>0.35422602089268757</v>
      </c>
      <c r="S156">
        <f>IF(Table1[[#This Row],[Bet]]="Away",IF(Table1[[#This Row],[FTR]]="A",100*Table1[[#This Row],[B365A]],0),0)</f>
        <v>0</v>
      </c>
      <c r="T156">
        <f>IF(Table1[[#This Row],[Bet2]]="Away",IF(Table1[[#This Row],[FTR]]="A",100*Table1[[#This Row],[B365A]]),0)</f>
        <v>0</v>
      </c>
      <c r="X156">
        <v>2.7</v>
      </c>
      <c r="Y156">
        <v>3.25</v>
      </c>
      <c r="Z156">
        <v>2.7</v>
      </c>
      <c r="AA156" s="3">
        <f>(1/Table1[[#This Row],[B365H]]+1/Table1[[#This Row],[B365D]]+1/Table1[[#This Row],[B365A]]-1)/3</f>
        <v>1.6144349477682802E-2</v>
      </c>
      <c r="AB156">
        <v>2.2999999999999998</v>
      </c>
      <c r="AC156">
        <v>1.6</v>
      </c>
      <c r="AD156">
        <f>(1/Table1[[#This Row],[B365&gt;2.5]]+1/Table1[[#This Row],[B365&lt;2.5]]-1)/2</f>
        <v>2.9891304347826164E-2</v>
      </c>
    </row>
    <row r="157" spans="1:30" hidden="1" x14ac:dyDescent="0.45">
      <c r="A157" t="s">
        <v>172</v>
      </c>
      <c r="B157" t="s">
        <v>4</v>
      </c>
      <c r="C157" s="1">
        <v>44618</v>
      </c>
      <c r="D157" t="s">
        <v>176</v>
      </c>
      <c r="E157" t="s">
        <v>183</v>
      </c>
      <c r="F157">
        <v>0</v>
      </c>
      <c r="G157">
        <v>2</v>
      </c>
      <c r="H157" t="s">
        <v>20</v>
      </c>
      <c r="I157" t="s">
        <v>165</v>
      </c>
      <c r="L157">
        <f>1/Table1[[#This Row],[B365H]]-Table1[[#This Row],[Margin1X2]]</f>
        <v>0.36596736596736595</v>
      </c>
      <c r="M157">
        <f>IF(Table1[[#This Row],[Bet]]="Home",IF(Table1[[#This Row],[FTR]]="H",100*Table1[[#This Row],[B365H]],0),0)</f>
        <v>0</v>
      </c>
      <c r="N157">
        <f>IF(Table1[[#This Row],[Bet]]="Home-",IF(Table1[[#This Row],[FTR]]="H",100*Table1[[#This Row],[B365H]],0),0)</f>
        <v>0</v>
      </c>
      <c r="O157">
        <f>1/Table1[[#This Row],[B365D]]-Table1[[#This Row],[Margin1X2]]</f>
        <v>0.28904428904428908</v>
      </c>
      <c r="P157">
        <f>IF(Table1[[#This Row],[Bet]]="Draw",IF(Table1[[#This Row],[FTR]]="D",100*Table1[[#This Row],[B365D]],0),0)</f>
        <v>0</v>
      </c>
      <c r="Q157">
        <f>IF(Table1[[#This Row],[Bet]]="Draw-",IF(Table1[[#This Row],[FTR]]="D",100*Table1[[#This Row],[B365D]],0),0)</f>
        <v>0</v>
      </c>
      <c r="R157">
        <f>1/Table1[[#This Row],[B365A]]-Table1[[#This Row],[Margin1X2]]</f>
        <v>0.34498834498834502</v>
      </c>
      <c r="S157">
        <f>IF(Table1[[#This Row],[Bet]]="Away",IF(Table1[[#This Row],[FTR]]="A",100*Table1[[#This Row],[B365A]],0),0)</f>
        <v>0</v>
      </c>
      <c r="T157">
        <f>IF(Table1[[#This Row],[Bet2]]="Away",IF(Table1[[#This Row],[FTR]]="A",100*Table1[[#This Row],[B365A]]),0)</f>
        <v>0</v>
      </c>
      <c r="X157">
        <v>2.6</v>
      </c>
      <c r="Y157">
        <v>3.25</v>
      </c>
      <c r="Z157">
        <v>2.75</v>
      </c>
      <c r="AA157" s="3">
        <f>(1/Table1[[#This Row],[B365H]]+1/Table1[[#This Row],[B365D]]+1/Table1[[#This Row],[B365A]]-1)/3</f>
        <v>1.864801864801861E-2</v>
      </c>
      <c r="AB157">
        <v>2.1</v>
      </c>
      <c r="AC157">
        <v>1.7</v>
      </c>
      <c r="AD157">
        <f>(1/Table1[[#This Row],[B365&gt;2.5]]+1/Table1[[#This Row],[B365&lt;2.5]]-1)/2</f>
        <v>3.2212885154061621E-2</v>
      </c>
    </row>
    <row r="158" spans="1:30" hidden="1" x14ac:dyDescent="0.45">
      <c r="A158" t="s">
        <v>172</v>
      </c>
      <c r="B158" t="s">
        <v>4</v>
      </c>
      <c r="C158" s="1">
        <v>44660</v>
      </c>
      <c r="D158" t="s">
        <v>189</v>
      </c>
      <c r="E158" t="s">
        <v>179</v>
      </c>
      <c r="F158">
        <v>2</v>
      </c>
      <c r="G158">
        <v>0</v>
      </c>
      <c r="H158" t="s">
        <v>13</v>
      </c>
      <c r="I158" t="s">
        <v>165</v>
      </c>
      <c r="L158">
        <f>1/Table1[[#This Row],[B365H]]-Table1[[#This Row],[Margin1X2]]</f>
        <v>0.56537467700258404</v>
      </c>
      <c r="M158">
        <f>IF(Table1[[#This Row],[Bet]]="Home",IF(Table1[[#This Row],[FTR]]="H",100*Table1[[#This Row],[B365H]],0),0)</f>
        <v>0</v>
      </c>
      <c r="N158">
        <f>IF(Table1[[#This Row],[Bet]]="Home-",IF(Table1[[#This Row],[FTR]]="H",100*Table1[[#This Row],[B365H]],0),0)</f>
        <v>0</v>
      </c>
      <c r="O158">
        <f>1/Table1[[#This Row],[B365D]]-Table1[[#This Row],[Margin1X2]]</f>
        <v>0.25064599483204131</v>
      </c>
      <c r="P158">
        <f>IF(Table1[[#This Row],[Bet]]="Draw",IF(Table1[[#This Row],[FTR]]="D",100*Table1[[#This Row],[B365D]],0),0)</f>
        <v>0</v>
      </c>
      <c r="Q158">
        <f>IF(Table1[[#This Row],[Bet]]="Draw-",IF(Table1[[#This Row],[FTR]]="D",100*Table1[[#This Row],[B365D]],0),0)</f>
        <v>0</v>
      </c>
      <c r="R158">
        <f>1/Table1[[#This Row],[B365A]]-Table1[[#This Row],[Margin1X2]]</f>
        <v>0.18397932816537468</v>
      </c>
      <c r="S158">
        <f>IF(Table1[[#This Row],[Bet]]="Away",IF(Table1[[#This Row],[FTR]]="A",100*Table1[[#This Row],[B365A]],0),0)</f>
        <v>0</v>
      </c>
      <c r="T158">
        <f>IF(Table1[[#This Row],[Bet2]]="Away",IF(Table1[[#This Row],[FTR]]="A",100*Table1[[#This Row],[B365A]]),0)</f>
        <v>0</v>
      </c>
      <c r="X158">
        <v>1.72</v>
      </c>
      <c r="Y158">
        <v>3.75</v>
      </c>
      <c r="Z158">
        <v>5</v>
      </c>
      <c r="AA158" s="3">
        <f>(1/Table1[[#This Row],[B365H]]+1/Table1[[#This Row],[B365D]]+1/Table1[[#This Row],[B365A]]-1)/3</f>
        <v>1.6020671834625338E-2</v>
      </c>
      <c r="AB158">
        <v>1.93</v>
      </c>
      <c r="AC158">
        <v>1.93</v>
      </c>
      <c r="AD158">
        <f>(1/Table1[[#This Row],[B365&gt;2.5]]+1/Table1[[#This Row],[B365&lt;2.5]]-1)/2</f>
        <v>1.81347150259068E-2</v>
      </c>
    </row>
    <row r="159" spans="1:30" hidden="1" x14ac:dyDescent="0.45">
      <c r="A159" t="s">
        <v>2</v>
      </c>
      <c r="B159" t="s">
        <v>4</v>
      </c>
      <c r="C159" s="1">
        <v>44429</v>
      </c>
      <c r="D159" t="s">
        <v>32</v>
      </c>
      <c r="E159" t="s">
        <v>37</v>
      </c>
      <c r="F159">
        <v>2</v>
      </c>
      <c r="G159">
        <v>0</v>
      </c>
      <c r="H159" t="s">
        <v>13</v>
      </c>
      <c r="I159" t="s">
        <v>21</v>
      </c>
      <c r="L159">
        <f>1/Table1[[#This Row],[B365H]]-Table1[[#This Row],[Margin1X2]]</f>
        <v>0.53783252074245147</v>
      </c>
      <c r="M159">
        <f>IF(Table1[[#This Row],[Bet]]="Home",IF(Table1[[#This Row],[FTR]]="H",100*Table1[[#This Row],[B365H]],0),0)</f>
        <v>0</v>
      </c>
      <c r="N159">
        <f>IF(Table1[[#This Row],[Bet]]="Home-",IF(Table1[[#This Row],[FTR]]="H",100*Table1[[#This Row],[B365H]],0),0)</f>
        <v>0</v>
      </c>
      <c r="O159">
        <f>1/Table1[[#This Row],[B365D]]-Table1[[#This Row],[Margin1X2]]</f>
        <v>0.24894363185356255</v>
      </c>
      <c r="P159">
        <f>IF(Table1[[#This Row],[Bet]]="Draw",IF(Table1[[#This Row],[FTR]]="D",100*Table1[[#This Row],[B365D]],0),0)</f>
        <v>0</v>
      </c>
      <c r="Q159">
        <f>IF(Table1[[#This Row],[Bet]]="Draw-",IF(Table1[[#This Row],[FTR]]="D",100*Table1[[#This Row],[B365D]],0),0)</f>
        <v>0</v>
      </c>
      <c r="R159">
        <f>1/Table1[[#This Row],[B365A]]-Table1[[#This Row],[Margin1X2]]</f>
        <v>0.21322384740398595</v>
      </c>
      <c r="S159">
        <f>IF(Table1[[#This Row],[Bet]]="Away",IF(Table1[[#This Row],[FTR]]="A",100*Table1[[#This Row],[B365A]],0),0)</f>
        <v>0</v>
      </c>
      <c r="T159">
        <f>IF(Table1[[#This Row],[Bet2]]="Away",IF(Table1[[#This Row],[FTR]]="A",100*Table1[[#This Row],[B365A]]),0)</f>
        <v>0</v>
      </c>
      <c r="X159">
        <v>1.8</v>
      </c>
      <c r="Y159">
        <v>3.75</v>
      </c>
      <c r="Z159">
        <v>4.33</v>
      </c>
      <c r="AA159" s="3">
        <f>(1/Table1[[#This Row],[B365H]]+1/Table1[[#This Row],[B365D]]+1/Table1[[#This Row],[B365A]]-1)/3</f>
        <v>1.772303481310411E-2</v>
      </c>
      <c r="AB159">
        <v>1.72</v>
      </c>
      <c r="AC159">
        <v>2.1</v>
      </c>
      <c r="AD159">
        <f>(1/Table1[[#This Row],[B365&gt;2.5]]+1/Table1[[#This Row],[B365&lt;2.5]]-1)/2</f>
        <v>2.879291251384275E-2</v>
      </c>
    </row>
    <row r="160" spans="1:30" hidden="1" x14ac:dyDescent="0.45">
      <c r="A160" t="s">
        <v>2</v>
      </c>
      <c r="B160" t="s">
        <v>4</v>
      </c>
      <c r="C160" s="1">
        <v>44429</v>
      </c>
      <c r="D160" t="s">
        <v>16</v>
      </c>
      <c r="E160" t="s">
        <v>25</v>
      </c>
      <c r="F160">
        <v>2</v>
      </c>
      <c r="G160">
        <v>2</v>
      </c>
      <c r="H160" t="s">
        <v>42</v>
      </c>
      <c r="I160" t="s">
        <v>44</v>
      </c>
      <c r="L160">
        <f>1/Table1[[#This Row],[B365H]]-Table1[[#This Row],[Margin1X2]]</f>
        <v>0.40547695871597583</v>
      </c>
      <c r="M160">
        <f>IF(Table1[[#This Row],[Bet]]="Home",IF(Table1[[#This Row],[FTR]]="H",100*Table1[[#This Row],[B365H]],0),0)</f>
        <v>0</v>
      </c>
      <c r="N160">
        <f>IF(Table1[[#This Row],[Bet]]="Home-",IF(Table1[[#This Row],[FTR]]="H",100*Table1[[#This Row],[B365H]],0),0)</f>
        <v>0</v>
      </c>
      <c r="O160">
        <f>1/Table1[[#This Row],[B365D]]-Table1[[#This Row],[Margin1X2]]</f>
        <v>0.27765367750475722</v>
      </c>
      <c r="P160">
        <f>IF(Table1[[#This Row],[Bet]]="Draw",IF(Table1[[#This Row],[FTR]]="D",100*Table1[[#This Row],[B365D]],0),0)</f>
        <v>0</v>
      </c>
      <c r="Q160">
        <f>IF(Table1[[#This Row],[Bet]]="Draw-",IF(Table1[[#This Row],[FTR]]="D",100*Table1[[#This Row],[B365D]],0),0)</f>
        <v>0</v>
      </c>
      <c r="R160">
        <f>1/Table1[[#This Row],[B365A]]-Table1[[#This Row],[Margin1X2]]</f>
        <v>0.316869363779267</v>
      </c>
      <c r="S160">
        <f>IF(Table1[[#This Row],[Bet]]="Away",IF(Table1[[#This Row],[FTR]]="A",100*Table1[[#This Row],[B365A]],0),0)</f>
        <v>0</v>
      </c>
      <c r="T160">
        <f>IF(Table1[[#This Row],[Bet2]]="Away",IF(Table1[[#This Row],[FTR]]="A",100*Table1[[#This Row],[B365A]]),0)</f>
        <v>0</v>
      </c>
      <c r="X160">
        <v>2.37</v>
      </c>
      <c r="Y160">
        <v>3.4</v>
      </c>
      <c r="Z160">
        <v>3</v>
      </c>
      <c r="AA160" s="3">
        <f>(1/Table1[[#This Row],[B365H]]+1/Table1[[#This Row],[B365D]]+1/Table1[[#This Row],[B365A]]-1)/3</f>
        <v>1.6463969554066333E-2</v>
      </c>
      <c r="AB160">
        <v>1.72</v>
      </c>
      <c r="AC160">
        <v>2.1</v>
      </c>
      <c r="AD160">
        <f>(1/Table1[[#This Row],[B365&gt;2.5]]+1/Table1[[#This Row],[B365&lt;2.5]]-1)/2</f>
        <v>2.879291251384275E-2</v>
      </c>
    </row>
    <row r="161" spans="1:30" hidden="1" x14ac:dyDescent="0.45">
      <c r="A161" t="s">
        <v>2</v>
      </c>
      <c r="B161" t="s">
        <v>4</v>
      </c>
      <c r="C161" s="1">
        <v>44430</v>
      </c>
      <c r="D161" t="s">
        <v>12</v>
      </c>
      <c r="E161" t="s">
        <v>22</v>
      </c>
      <c r="F161">
        <v>0</v>
      </c>
      <c r="G161">
        <v>2</v>
      </c>
      <c r="H161" t="s">
        <v>20</v>
      </c>
      <c r="I161" t="s">
        <v>17</v>
      </c>
      <c r="J161" t="s">
        <v>267</v>
      </c>
      <c r="L161">
        <f>1/Table1[[#This Row],[B365H]]-Table1[[#This Row],[Margin1X2]]</f>
        <v>0.19099687202502377</v>
      </c>
      <c r="M161">
        <f>IF(Table1[[#This Row],[Bet]]="Home",IF(Table1[[#This Row],[FTR]]="H",100*Table1[[#This Row],[B365H]],0),0)</f>
        <v>0</v>
      </c>
      <c r="N161">
        <f>IF(Table1[[#This Row],[Bet]]="Home-",IF(Table1[[#This Row],[FTR]]="H",100*Table1[[#This Row],[B365H]],0),0)</f>
        <v>0</v>
      </c>
      <c r="O161">
        <f>1/Table1[[#This Row],[B365D]]-Table1[[#This Row],[Margin1X2]]</f>
        <v>0.24713722290221676</v>
      </c>
      <c r="P161">
        <f>IF(Table1[[#This Row],[Bet]]="Draw",IF(Table1[[#This Row],[FTR]]="D",100*Table1[[#This Row],[B365D]],0),0)</f>
        <v>0</v>
      </c>
      <c r="Q161">
        <f>IF(Table1[[#This Row],[Bet]]="Draw-",IF(Table1[[#This Row],[FTR]]="D",100*Table1[[#This Row],[B365D]],0),0)</f>
        <v>0</v>
      </c>
      <c r="R161">
        <f>1/Table1[[#This Row],[B365A]]-Table1[[#This Row],[Margin1X2]]</f>
        <v>0.56186590507275946</v>
      </c>
      <c r="S161">
        <f>IF(Table1[[#This Row],[Bet]]="Away",IF(Table1[[#This Row],[FTR]]="A",100*Table1[[#This Row],[B365A]],0),0)</f>
        <v>0</v>
      </c>
      <c r="T161">
        <f>IF(Table1[[#This Row],[Bet2]]="Away",IF(Table1[[#This Row],[FTR]]="A",100*Table1[[#This Row],[B365A]]),0)</f>
        <v>0</v>
      </c>
      <c r="X161">
        <v>4.75</v>
      </c>
      <c r="Y161">
        <v>3.75</v>
      </c>
      <c r="Z161">
        <v>1.72</v>
      </c>
      <c r="AA161" s="3">
        <f>(1/Table1[[#This Row],[B365H]]+1/Table1[[#This Row],[B365D]]+1/Table1[[#This Row],[B365A]]-1)/3</f>
        <v>1.952944376444991E-2</v>
      </c>
      <c r="AB161">
        <v>2.1</v>
      </c>
      <c r="AC161">
        <v>1.72</v>
      </c>
      <c r="AD161">
        <f>(1/Table1[[#This Row],[B365&gt;2.5]]+1/Table1[[#This Row],[B365&lt;2.5]]-1)/2</f>
        <v>2.879291251384275E-2</v>
      </c>
    </row>
    <row r="162" spans="1:30" hidden="1" x14ac:dyDescent="0.45">
      <c r="A162" t="s">
        <v>172</v>
      </c>
      <c r="B162" t="s">
        <v>4</v>
      </c>
      <c r="C162" s="1">
        <v>44429</v>
      </c>
      <c r="D162" t="s">
        <v>195</v>
      </c>
      <c r="E162" t="s">
        <v>188</v>
      </c>
      <c r="F162">
        <v>0</v>
      </c>
      <c r="G162">
        <v>1</v>
      </c>
      <c r="H162" t="s">
        <v>20</v>
      </c>
      <c r="I162" t="s">
        <v>149</v>
      </c>
      <c r="J162" t="s">
        <v>269</v>
      </c>
      <c r="L162">
        <f>1/Table1[[#This Row],[B365H]]-Table1[[#This Row],[Margin1X2]]</f>
        <v>0.40102012682657845</v>
      </c>
      <c r="M162">
        <f>IF(Table1[[#This Row],[Bet]]="Home",IF(Table1[[#This Row],[FTR]]="H",100*Table1[[#This Row],[B365H]],0),0)</f>
        <v>0</v>
      </c>
      <c r="N162">
        <f>IF(Table1[[#This Row],[Bet]]="Home-",IF(Table1[[#This Row],[FTR]]="H",100*Table1[[#This Row],[B365H]],0),0)</f>
        <v>0</v>
      </c>
      <c r="O162">
        <f>1/Table1[[#This Row],[B365D]]-Table1[[#This Row],[Margin1X2]]</f>
        <v>0.29204576785221947</v>
      </c>
      <c r="P162">
        <f>IF(Table1[[#This Row],[Bet]]="Draw",IF(Table1[[#This Row],[FTR]]="D",100*Table1[[#This Row],[B365D]],0),0)</f>
        <v>0</v>
      </c>
      <c r="Q162">
        <f>IF(Table1[[#This Row],[Bet]]="Draw-",IF(Table1[[#This Row],[FTR]]="D",100*Table1[[#This Row],[B365D]],0),0)</f>
        <v>0</v>
      </c>
      <c r="R162">
        <f>1/Table1[[#This Row],[B365A]]-Table1[[#This Row],[Margin1X2]]</f>
        <v>0.30693410532120208</v>
      </c>
      <c r="S162">
        <f>IF(Table1[[#This Row],[Bet]]="Away",IF(Table1[[#This Row],[FTR]]="A",100*Table1[[#This Row],[B365A]],0),0)</f>
        <v>0</v>
      </c>
      <c r="T162">
        <f>IF(Table1[[#This Row],[Bet2]]="Away",IF(Table1[[#This Row],[FTR]]="A",100*Table1[[#This Row],[B365A]]),0)</f>
        <v>0</v>
      </c>
      <c r="X162">
        <v>2.4</v>
      </c>
      <c r="Y162">
        <v>3.25</v>
      </c>
      <c r="Z162">
        <v>3.1</v>
      </c>
      <c r="AA162" s="3">
        <f>(1/Table1[[#This Row],[B365H]]+1/Table1[[#This Row],[B365D]]+1/Table1[[#This Row],[B365A]]-1)/3</f>
        <v>1.5646539840088236E-2</v>
      </c>
      <c r="AB162">
        <v>2.2999999999999998</v>
      </c>
      <c r="AC162">
        <v>1.6</v>
      </c>
      <c r="AD162">
        <f>(1/Table1[[#This Row],[B365&gt;2.5]]+1/Table1[[#This Row],[B365&lt;2.5]]-1)/2</f>
        <v>2.9891304347826164E-2</v>
      </c>
    </row>
    <row r="163" spans="1:30" hidden="1" x14ac:dyDescent="0.45">
      <c r="A163" t="s">
        <v>172</v>
      </c>
      <c r="B163" t="s">
        <v>4</v>
      </c>
      <c r="C163" s="1">
        <v>44429</v>
      </c>
      <c r="D163" t="s">
        <v>173</v>
      </c>
      <c r="E163" t="s">
        <v>190</v>
      </c>
      <c r="F163">
        <v>1</v>
      </c>
      <c r="G163">
        <v>1</v>
      </c>
      <c r="H163" t="s">
        <v>42</v>
      </c>
      <c r="I163" t="s">
        <v>135</v>
      </c>
      <c r="J163" t="s">
        <v>273</v>
      </c>
      <c r="L163">
        <f>1/Table1[[#This Row],[B365H]]-Table1[[#This Row],[Margin1X2]]</f>
        <v>0.44825415755648312</v>
      </c>
      <c r="M163">
        <f>IF(Table1[[#This Row],[Bet]]="Home",IF(Table1[[#This Row],[FTR]]="H",100*Table1[[#This Row],[B365H]],0),0)</f>
        <v>0</v>
      </c>
      <c r="N163">
        <f>IF(Table1[[#This Row],[Bet]]="Home-",IF(Table1[[#This Row],[FTR]]="H",100*Table1[[#This Row],[B365H]],0),0)</f>
        <v>0</v>
      </c>
      <c r="O163">
        <f>1/Table1[[#This Row],[B365D]]-Table1[[#This Row],[Margin1X2]]</f>
        <v>0.2908301861790234</v>
      </c>
      <c r="P163">
        <f>IF(Table1[[#This Row],[Bet]]="Draw",IF(Table1[[#This Row],[FTR]]="D",100*Table1[[#This Row],[B365D]],0),0)</f>
        <v>0</v>
      </c>
      <c r="Q163">
        <f>IF(Table1[[#This Row],[Bet]]="Draw-",IF(Table1[[#This Row],[FTR]]="D",100*Table1[[#This Row],[B365D]],0),0)</f>
        <v>0</v>
      </c>
      <c r="R163">
        <f>1/Table1[[#This Row],[B365A]]-Table1[[#This Row],[Margin1X2]]</f>
        <v>0.26091565626449348</v>
      </c>
      <c r="S163">
        <f>IF(Table1[[#This Row],[Bet]]="Away",IF(Table1[[#This Row],[FTR]]="A",100*Table1[[#This Row],[B365A]],0),0)</f>
        <v>0</v>
      </c>
      <c r="T163">
        <f>IF(Table1[[#This Row],[Bet2]]="Away",IF(Table1[[#This Row],[FTR]]="A",100*Table1[[#This Row],[B365A]]),0)</f>
        <v>0</v>
      </c>
      <c r="X163">
        <v>2.15</v>
      </c>
      <c r="Y163">
        <v>3.25</v>
      </c>
      <c r="Z163">
        <v>3.6</v>
      </c>
      <c r="AA163" s="3">
        <f>(1/Table1[[#This Row],[B365H]]+1/Table1[[#This Row],[B365D]]+1/Table1[[#This Row],[B365A]]-1)/3</f>
        <v>1.6862121513284329E-2</v>
      </c>
      <c r="AB163">
        <v>2.0499999999999998</v>
      </c>
      <c r="AC163">
        <v>1.75</v>
      </c>
      <c r="AD163">
        <f>(1/Table1[[#This Row],[B365&gt;2.5]]+1/Table1[[#This Row],[B365&lt;2.5]]-1)/2</f>
        <v>2.9616724738675937E-2</v>
      </c>
    </row>
    <row r="164" spans="1:30" hidden="1" x14ac:dyDescent="0.45">
      <c r="A164" t="s">
        <v>61</v>
      </c>
      <c r="B164" t="s">
        <v>4</v>
      </c>
      <c r="C164" s="1">
        <v>44429</v>
      </c>
      <c r="D164" t="s">
        <v>65</v>
      </c>
      <c r="E164" t="s">
        <v>63</v>
      </c>
      <c r="F164">
        <v>1</v>
      </c>
      <c r="G164">
        <v>2</v>
      </c>
      <c r="H164" t="s">
        <v>20</v>
      </c>
      <c r="I164" t="s">
        <v>55</v>
      </c>
      <c r="J164" t="s">
        <v>266</v>
      </c>
      <c r="L164">
        <f>1/Table1[[#This Row],[B365H]]-Table1[[#This Row],[Margin1X2]]</f>
        <v>0.22355130249867092</v>
      </c>
      <c r="M164">
        <f>IF(Table1[[#This Row],[Bet]]="Home",IF(Table1[[#This Row],[FTR]]="H",100*Table1[[#This Row],[B365H]],0),0)</f>
        <v>0</v>
      </c>
      <c r="N164">
        <f>IF(Table1[[#This Row],[Bet]]="Home-",IF(Table1[[#This Row],[FTR]]="H",100*Table1[[#This Row],[B365H]],0),0)</f>
        <v>0</v>
      </c>
      <c r="O164">
        <f>1/Table1[[#This Row],[B365D]]-Table1[[#This Row],[Margin1X2]]</f>
        <v>0.27658160552897393</v>
      </c>
      <c r="P164">
        <f>IF(Table1[[#This Row],[Bet]]="Draw",IF(Table1[[#This Row],[FTR]]="D",100*Table1[[#This Row],[B365D]],0),0)</f>
        <v>0</v>
      </c>
      <c r="Q164">
        <f>IF(Table1[[#This Row],[Bet]]="Draw-",IF(Table1[[#This Row],[FTR]]="D",100*Table1[[#This Row],[B365D]],0),0)</f>
        <v>0</v>
      </c>
      <c r="R164">
        <f>1/Table1[[#This Row],[B365A]]-Table1[[#This Row],[Margin1X2]]</f>
        <v>0.49986709197235507</v>
      </c>
      <c r="S164">
        <f>IF(Table1[[#This Row],[Bet]]="Away",IF(Table1[[#This Row],[FTR]]="A",100*Table1[[#This Row],[B365A]],0),0)</f>
        <v>0</v>
      </c>
      <c r="T164">
        <f>IF(Table1[[#This Row],[Bet2]]="Away",IF(Table1[[#This Row],[FTR]]="A",100*Table1[[#This Row],[B365A]]),0)</f>
        <v>0</v>
      </c>
      <c r="X164">
        <v>4</v>
      </c>
      <c r="Y164">
        <v>3.3</v>
      </c>
      <c r="Z164">
        <v>1.9</v>
      </c>
      <c r="AA164" s="3">
        <f>(1/Table1[[#This Row],[B365H]]+1/Table1[[#This Row],[B365D]]+1/Table1[[#This Row],[B365A]]-1)/3</f>
        <v>2.6448697501329093E-2</v>
      </c>
      <c r="AB164">
        <v>2.1</v>
      </c>
      <c r="AC164">
        <v>1.72</v>
      </c>
      <c r="AD164">
        <f>(1/Table1[[#This Row],[B365&gt;2.5]]+1/Table1[[#This Row],[B365&lt;2.5]]-1)/2</f>
        <v>2.879291251384275E-2</v>
      </c>
    </row>
    <row r="165" spans="1:30" hidden="1" x14ac:dyDescent="0.45">
      <c r="A165" t="s">
        <v>2</v>
      </c>
      <c r="B165" t="s">
        <v>4</v>
      </c>
      <c r="C165" s="1">
        <v>44430</v>
      </c>
      <c r="D165" t="s">
        <v>29</v>
      </c>
      <c r="E165" t="s">
        <v>40</v>
      </c>
      <c r="F165">
        <v>0</v>
      </c>
      <c r="G165">
        <v>1</v>
      </c>
      <c r="H165" t="s">
        <v>20</v>
      </c>
      <c r="I165" t="s">
        <v>46</v>
      </c>
      <c r="J165" t="s">
        <v>269</v>
      </c>
      <c r="L165">
        <f>1/Table1[[#This Row],[B365H]]-Table1[[#This Row],[Margin1X2]]</f>
        <v>0.29565602836879434</v>
      </c>
      <c r="M165">
        <f>IF(Table1[[#This Row],[Bet]]="Home",IF(Table1[[#This Row],[FTR]]="H",100*Table1[[#This Row],[B365H]],0),0)</f>
        <v>0</v>
      </c>
      <c r="N165">
        <f>IF(Table1[[#This Row],[Bet]]="Home-",IF(Table1[[#This Row],[FTR]]="H",100*Table1[[#This Row],[B365H]],0),0)</f>
        <v>0</v>
      </c>
      <c r="O165">
        <f>1/Table1[[#This Row],[B365D]]-Table1[[#This Row],[Margin1X2]]</f>
        <v>0.29565602836879434</v>
      </c>
      <c r="P165">
        <f>IF(Table1[[#This Row],[Bet]]="Draw",IF(Table1[[#This Row],[FTR]]="D",100*Table1[[#This Row],[B365D]],0),0)</f>
        <v>0</v>
      </c>
      <c r="Q165">
        <f>IF(Table1[[#This Row],[Bet]]="Draw-",IF(Table1[[#This Row],[FTR]]="D",100*Table1[[#This Row],[B365D]],0),0)</f>
        <v>0</v>
      </c>
      <c r="R165">
        <f>1/Table1[[#This Row],[B365A]]-Table1[[#This Row],[Margin1X2]]</f>
        <v>0.40868794326241137</v>
      </c>
      <c r="S165">
        <f>IF(Table1[[#This Row],[Bet]]="Away",IF(Table1[[#This Row],[FTR]]="A",100*Table1[[#This Row],[B365A]],0),0)</f>
        <v>0</v>
      </c>
      <c r="T165">
        <f>IF(Table1[[#This Row],[Bet2]]="Away",IF(Table1[[#This Row],[FTR]]="A",100*Table1[[#This Row],[B365A]]),0)</f>
        <v>0</v>
      </c>
      <c r="X165">
        <v>3.2</v>
      </c>
      <c r="Y165">
        <v>3.2</v>
      </c>
      <c r="Z165">
        <v>2.35</v>
      </c>
      <c r="AA165" s="3">
        <f>(1/Table1[[#This Row],[B365H]]+1/Table1[[#This Row],[B365D]]+1/Table1[[#This Row],[B365A]]-1)/3</f>
        <v>1.6843971631205656E-2</v>
      </c>
      <c r="AB165">
        <v>2.2000000000000002</v>
      </c>
      <c r="AC165">
        <v>1.66</v>
      </c>
      <c r="AD165">
        <f>(1/Table1[[#This Row],[B365&gt;2.5]]+1/Table1[[#This Row],[B365&lt;2.5]]-1)/2</f>
        <v>2.8477546549835697E-2</v>
      </c>
    </row>
    <row r="166" spans="1:30" hidden="1" x14ac:dyDescent="0.45">
      <c r="A166" t="s">
        <v>2</v>
      </c>
      <c r="B166" t="s">
        <v>4</v>
      </c>
      <c r="C166" s="1">
        <v>44430</v>
      </c>
      <c r="D166" t="s">
        <v>26</v>
      </c>
      <c r="E166" t="s">
        <v>15</v>
      </c>
      <c r="F166">
        <v>1</v>
      </c>
      <c r="G166">
        <v>1</v>
      </c>
      <c r="H166" t="s">
        <v>42</v>
      </c>
      <c r="I166" t="s">
        <v>30</v>
      </c>
      <c r="L166">
        <f>1/Table1[[#This Row],[B365H]]-Table1[[#This Row],[Margin1X2]]</f>
        <v>0.16286615012729663</v>
      </c>
      <c r="M166">
        <f>IF(Table1[[#This Row],[Bet]]="Home",IF(Table1[[#This Row],[FTR]]="H",100*Table1[[#This Row],[B365H]],0),0)</f>
        <v>0</v>
      </c>
      <c r="N166">
        <f>IF(Table1[[#This Row],[Bet]]="Home-",IF(Table1[[#This Row],[FTR]]="H",100*Table1[[#This Row],[B365H]],0),0)</f>
        <v>0</v>
      </c>
      <c r="O166">
        <f>1/Table1[[#This Row],[B365D]]-Table1[[#This Row],[Margin1X2]]</f>
        <v>0.21914320640435289</v>
      </c>
      <c r="P166">
        <f>IF(Table1[[#This Row],[Bet]]="Draw",IF(Table1[[#This Row],[FTR]]="D",100*Table1[[#This Row],[B365D]],0),0)</f>
        <v>0</v>
      </c>
      <c r="Q166">
        <f>IF(Table1[[#This Row],[Bet]]="Draw-",IF(Table1[[#This Row],[FTR]]="D",100*Table1[[#This Row],[B365D]],0),0)</f>
        <v>0</v>
      </c>
      <c r="R166">
        <f>1/Table1[[#This Row],[B365A]]-Table1[[#This Row],[Margin1X2]]</f>
        <v>0.61799064346835042</v>
      </c>
      <c r="S166">
        <f>IF(Table1[[#This Row],[Bet]]="Away",IF(Table1[[#This Row],[FTR]]="A",100*Table1[[#This Row],[B365A]],0),0)</f>
        <v>0</v>
      </c>
      <c r="T166">
        <f>IF(Table1[[#This Row],[Bet2]]="Away",IF(Table1[[#This Row],[FTR]]="A",100*Table1[[#This Row],[B365A]]),0)</f>
        <v>0</v>
      </c>
      <c r="X166">
        <v>5.5</v>
      </c>
      <c r="Y166">
        <v>4.2</v>
      </c>
      <c r="Z166">
        <v>1.57</v>
      </c>
      <c r="AA166" s="3">
        <f>(1/Table1[[#This Row],[B365H]]+1/Table1[[#This Row],[B365D]]+1/Table1[[#This Row],[B365A]]-1)/3</f>
        <v>1.895203169088518E-2</v>
      </c>
      <c r="AB166">
        <v>1.72</v>
      </c>
      <c r="AC166">
        <v>2.1</v>
      </c>
      <c r="AD166">
        <f>(1/Table1[[#This Row],[B365&gt;2.5]]+1/Table1[[#This Row],[B365&lt;2.5]]-1)/2</f>
        <v>2.879291251384275E-2</v>
      </c>
    </row>
    <row r="167" spans="1:30" hidden="1" x14ac:dyDescent="0.45">
      <c r="A167" t="s">
        <v>172</v>
      </c>
      <c r="B167" t="s">
        <v>4</v>
      </c>
      <c r="C167" s="1">
        <v>44436</v>
      </c>
      <c r="D167" t="s">
        <v>178</v>
      </c>
      <c r="E167" t="s">
        <v>187</v>
      </c>
      <c r="F167">
        <v>1</v>
      </c>
      <c r="G167">
        <v>2</v>
      </c>
      <c r="H167" t="s">
        <v>20</v>
      </c>
      <c r="I167" t="s">
        <v>156</v>
      </c>
      <c r="J167" t="s">
        <v>269</v>
      </c>
      <c r="L167">
        <f>1/Table1[[#This Row],[B365H]]-Table1[[#This Row],[Margin1X2]]</f>
        <v>0.5119901370053308</v>
      </c>
      <c r="M167">
        <f>IF(Table1[[#This Row],[Bet]]="Home",IF(Table1[[#This Row],[FTR]]="H",100*Table1[[#This Row],[B365H]],0),0)</f>
        <v>0</v>
      </c>
      <c r="N167">
        <f>IF(Table1[[#This Row],[Bet]]="Home-",IF(Table1[[#This Row],[FTR]]="H",100*Table1[[#This Row],[B365H]],0),0)</f>
        <v>0</v>
      </c>
      <c r="O167">
        <f>1/Table1[[#This Row],[B365D]]-Table1[[#This Row],[Margin1X2]]</f>
        <v>0.27138863324593238</v>
      </c>
      <c r="P167">
        <f>IF(Table1[[#This Row],[Bet]]="Draw",IF(Table1[[#This Row],[FTR]]="D",100*Table1[[#This Row],[B365D]],0),0)</f>
        <v>0</v>
      </c>
      <c r="Q167">
        <f>IF(Table1[[#This Row],[Bet]]="Draw-",IF(Table1[[#This Row],[FTR]]="D",100*Table1[[#This Row],[B365D]],0),0)</f>
        <v>0</v>
      </c>
      <c r="R167">
        <f>1/Table1[[#This Row],[B365A]]-Table1[[#This Row],[Margin1X2]]</f>
        <v>0.21662122974873671</v>
      </c>
      <c r="S167">
        <f>IF(Table1[[#This Row],[Bet]]="Away",IF(Table1[[#This Row],[FTR]]="A",100*Table1[[#This Row],[B365A]],0),0)</f>
        <v>0</v>
      </c>
      <c r="T167">
        <f>IF(Table1[[#This Row],[Bet2]]="Away",IF(Table1[[#This Row],[FTR]]="A",100*Table1[[#This Row],[B365A]]),0)</f>
        <v>0</v>
      </c>
      <c r="X167">
        <v>1.9</v>
      </c>
      <c r="Y167">
        <v>3.5</v>
      </c>
      <c r="Z167">
        <v>4.33</v>
      </c>
      <c r="AA167" s="3">
        <f>(1/Table1[[#This Row],[B365H]]+1/Table1[[#This Row],[B365D]]+1/Table1[[#This Row],[B365A]]-1)/3</f>
        <v>1.4325652468353342E-2</v>
      </c>
      <c r="AB167">
        <v>2.1</v>
      </c>
      <c r="AC167">
        <v>1.7</v>
      </c>
      <c r="AD167">
        <f>(1/Table1[[#This Row],[B365&gt;2.5]]+1/Table1[[#This Row],[B365&lt;2.5]]-1)/2</f>
        <v>3.2212885154061621E-2</v>
      </c>
    </row>
    <row r="168" spans="1:30" hidden="1" x14ac:dyDescent="0.45">
      <c r="A168" t="s">
        <v>61</v>
      </c>
      <c r="B168" t="s">
        <v>4</v>
      </c>
      <c r="C168" s="1">
        <v>44436</v>
      </c>
      <c r="D168" t="s">
        <v>81</v>
      </c>
      <c r="E168" t="s">
        <v>62</v>
      </c>
      <c r="F168">
        <v>0</v>
      </c>
      <c r="G168">
        <v>0</v>
      </c>
      <c r="H168" t="s">
        <v>42</v>
      </c>
      <c r="I168" t="s">
        <v>76</v>
      </c>
      <c r="J168" t="s">
        <v>266</v>
      </c>
      <c r="L168">
        <f>1/Table1[[#This Row],[B365H]]-Table1[[#This Row],[Margin1X2]]</f>
        <v>0.26174914410208533</v>
      </c>
      <c r="M168">
        <f>IF(Table1[[#This Row],[Bet]]="Home",IF(Table1[[#This Row],[FTR]]="H",100*Table1[[#This Row],[B365H]],0),0)</f>
        <v>0</v>
      </c>
      <c r="N168">
        <f>IF(Table1[[#This Row],[Bet]]="Home-",IF(Table1[[#This Row],[FTR]]="H",100*Table1[[#This Row],[B365H]],0),0)</f>
        <v>0</v>
      </c>
      <c r="O168">
        <f>1/Table1[[#This Row],[B365D]]-Table1[[#This Row],[Margin1X2]]</f>
        <v>0.27808901338313108</v>
      </c>
      <c r="P168">
        <f>IF(Table1[[#This Row],[Bet]]="Draw",IF(Table1[[#This Row],[FTR]]="D",100*Table1[[#This Row],[B365D]],0),0)</f>
        <v>0</v>
      </c>
      <c r="Q168">
        <f>IF(Table1[[#This Row],[Bet]]="Draw-",IF(Table1[[#This Row],[FTR]]="D",100*Table1[[#This Row],[B365D]],0),0)</f>
        <v>0</v>
      </c>
      <c r="R168">
        <f>1/Table1[[#This Row],[B365A]]-Table1[[#This Row],[Margin1X2]]</f>
        <v>0.4601618425147837</v>
      </c>
      <c r="S168">
        <f>IF(Table1[[#This Row],[Bet]]="Away",IF(Table1[[#This Row],[FTR]]="A",100*Table1[[#This Row],[B365A]],0),0)</f>
        <v>0</v>
      </c>
      <c r="T168">
        <f>IF(Table1[[#This Row],[Bet2]]="Away",IF(Table1[[#This Row],[FTR]]="A",100*Table1[[#This Row],[B365A]]),0)</f>
        <v>0</v>
      </c>
      <c r="X168">
        <v>3.6</v>
      </c>
      <c r="Y168">
        <v>3.4</v>
      </c>
      <c r="Z168">
        <v>2.1</v>
      </c>
      <c r="AA168" s="3">
        <f>(1/Table1[[#This Row],[B365H]]+1/Table1[[#This Row],[B365D]]+1/Table1[[#This Row],[B365A]]-1)/3</f>
        <v>1.6028633675692443E-2</v>
      </c>
      <c r="AB168">
        <v>2.1</v>
      </c>
      <c r="AC168">
        <v>1.72</v>
      </c>
      <c r="AD168">
        <f>(1/Table1[[#This Row],[B365&gt;2.5]]+1/Table1[[#This Row],[B365&lt;2.5]]-1)/2</f>
        <v>2.879291251384275E-2</v>
      </c>
    </row>
    <row r="169" spans="1:30" hidden="1" x14ac:dyDescent="0.45">
      <c r="A169" t="s">
        <v>2</v>
      </c>
      <c r="B169" t="s">
        <v>4</v>
      </c>
      <c r="C169" s="1">
        <v>44431</v>
      </c>
      <c r="D169" t="s">
        <v>38</v>
      </c>
      <c r="E169" t="s">
        <v>28</v>
      </c>
      <c r="F169">
        <v>4</v>
      </c>
      <c r="G169">
        <v>1</v>
      </c>
      <c r="H169" t="s">
        <v>13</v>
      </c>
      <c r="I169" t="s">
        <v>14</v>
      </c>
      <c r="L169">
        <f>1/Table1[[#This Row],[B365H]]-Table1[[#This Row],[Margin1X2]]</f>
        <v>0.38354978354978359</v>
      </c>
      <c r="M169">
        <f>IF(Table1[[#This Row],[Bet]]="Home",IF(Table1[[#This Row],[FTR]]="H",100*Table1[[#This Row],[B365H]],0),0)</f>
        <v>0</v>
      </c>
      <c r="N169">
        <f>IF(Table1[[#This Row],[Bet]]="Home-",IF(Table1[[#This Row],[FTR]]="H",100*Table1[[#This Row],[B365H]],0),0)</f>
        <v>0</v>
      </c>
      <c r="O169">
        <f>1/Table1[[#This Row],[B365D]]-Table1[[#This Row],[Margin1X2]]</f>
        <v>0.26926406926406926</v>
      </c>
      <c r="P169">
        <f>IF(Table1[[#This Row],[Bet]]="Draw",IF(Table1[[#This Row],[FTR]]="D",100*Table1[[#This Row],[B365D]],0),0)</f>
        <v>0</v>
      </c>
      <c r="Q169">
        <f>IF(Table1[[#This Row],[Bet]]="Draw-",IF(Table1[[#This Row],[FTR]]="D",100*Table1[[#This Row],[B365D]],0),0)</f>
        <v>0</v>
      </c>
      <c r="R169">
        <f>1/Table1[[#This Row],[B365A]]-Table1[[#This Row],[Margin1X2]]</f>
        <v>0.34718614718614721</v>
      </c>
      <c r="S169">
        <f>IF(Table1[[#This Row],[Bet]]="Away",IF(Table1[[#This Row],[FTR]]="A",100*Table1[[#This Row],[B365A]],0),0)</f>
        <v>0</v>
      </c>
      <c r="T169">
        <f>IF(Table1[[#This Row],[Bet2]]="Away",IF(Table1[[#This Row],[FTR]]="A",100*Table1[[#This Row],[B365A]]),0)</f>
        <v>0</v>
      </c>
      <c r="X169">
        <v>2.5</v>
      </c>
      <c r="Y169">
        <v>3.5</v>
      </c>
      <c r="Z169">
        <v>2.75</v>
      </c>
      <c r="AA169" s="3">
        <f>(1/Table1[[#This Row],[B365H]]+1/Table1[[#This Row],[B365D]]+1/Table1[[#This Row],[B365A]]-1)/3</f>
        <v>1.645021645021642E-2</v>
      </c>
      <c r="AB169">
        <v>1.8</v>
      </c>
      <c r="AC169">
        <v>2</v>
      </c>
      <c r="AD169">
        <f>(1/Table1[[#This Row],[B365&gt;2.5]]+1/Table1[[#This Row],[B365&lt;2.5]]-1)/2</f>
        <v>2.777777777777779E-2</v>
      </c>
    </row>
    <row r="170" spans="1:30" hidden="1" x14ac:dyDescent="0.45">
      <c r="A170" t="s">
        <v>2</v>
      </c>
      <c r="B170" t="s">
        <v>4</v>
      </c>
      <c r="C170" s="1">
        <v>44436</v>
      </c>
      <c r="D170" t="s">
        <v>19</v>
      </c>
      <c r="E170" t="s">
        <v>25</v>
      </c>
      <c r="F170">
        <v>0</v>
      </c>
      <c r="G170">
        <v>2</v>
      </c>
      <c r="H170" t="s">
        <v>20</v>
      </c>
      <c r="I170" t="s">
        <v>24</v>
      </c>
      <c r="J170" t="s">
        <v>266</v>
      </c>
      <c r="L170">
        <f>1/Table1[[#This Row],[B365H]]-Table1[[#This Row],[Margin1X2]]</f>
        <v>0.41801163812033376</v>
      </c>
      <c r="M170">
        <f>IF(Table1[[#This Row],[Bet]]="Home",IF(Table1[[#This Row],[FTR]]="H",100*Table1[[#This Row],[B365H]],0),0)</f>
        <v>0</v>
      </c>
      <c r="N170">
        <f>IF(Table1[[#This Row],[Bet]]="Home-",IF(Table1[[#This Row],[FTR]]="H",100*Table1[[#This Row],[B365H]],0),0)</f>
        <v>0</v>
      </c>
      <c r="O170">
        <f>1/Table1[[#This Row],[B365D]]-Table1[[#This Row],[Margin1X2]]</f>
        <v>0.29572902942468154</v>
      </c>
      <c r="P170">
        <f>IF(Table1[[#This Row],[Bet]]="Draw",IF(Table1[[#This Row],[FTR]]="D",100*Table1[[#This Row],[B365D]],0),0)</f>
        <v>0</v>
      </c>
      <c r="Q170">
        <f>IF(Table1[[#This Row],[Bet]]="Draw-",IF(Table1[[#This Row],[FTR]]="D",100*Table1[[#This Row],[B365D]],0),0)</f>
        <v>0</v>
      </c>
      <c r="R170">
        <f>1/Table1[[#This Row],[B365A]]-Table1[[#This Row],[Margin1X2]]</f>
        <v>0.28625933245498458</v>
      </c>
      <c r="S170">
        <f>IF(Table1[[#This Row],[Bet]]="Away",IF(Table1[[#This Row],[FTR]]="A",100*Table1[[#This Row],[B365A]],0),0)</f>
        <v>0</v>
      </c>
      <c r="T170">
        <f>IF(Table1[[#This Row],[Bet2]]="Away",IF(Table1[[#This Row],[FTR]]="A",100*Table1[[#This Row],[B365A]]),0)</f>
        <v>0</v>
      </c>
      <c r="X170">
        <v>2.2999999999999998</v>
      </c>
      <c r="Y170">
        <v>3.2</v>
      </c>
      <c r="Z170">
        <v>3.3</v>
      </c>
      <c r="AA170" s="3">
        <f>(1/Table1[[#This Row],[B365H]]+1/Table1[[#This Row],[B365D]]+1/Table1[[#This Row],[B365A]]-1)/3</f>
        <v>1.6770970575318438E-2</v>
      </c>
      <c r="AB170">
        <v>2.2000000000000002</v>
      </c>
      <c r="AC170">
        <v>1.66</v>
      </c>
      <c r="AD170">
        <f>(1/Table1[[#This Row],[B365&gt;2.5]]+1/Table1[[#This Row],[B365&lt;2.5]]-1)/2</f>
        <v>2.8477546549835697E-2</v>
      </c>
    </row>
    <row r="171" spans="1:30" hidden="1" x14ac:dyDescent="0.45">
      <c r="A171" t="s">
        <v>2</v>
      </c>
      <c r="B171" t="s">
        <v>4</v>
      </c>
      <c r="C171" s="1">
        <v>44436</v>
      </c>
      <c r="D171" t="s">
        <v>41</v>
      </c>
      <c r="E171" t="s">
        <v>12</v>
      </c>
      <c r="F171">
        <v>5</v>
      </c>
      <c r="G171">
        <v>0</v>
      </c>
      <c r="H171" t="s">
        <v>13</v>
      </c>
      <c r="I171" t="s">
        <v>39</v>
      </c>
      <c r="J171" t="s">
        <v>266</v>
      </c>
      <c r="L171">
        <f>1/Table1[[#This Row],[B365H]]-Table1[[#This Row],[Margin1X2]]</f>
        <v>0.78333333333333333</v>
      </c>
      <c r="M171">
        <f>IF(Table1[[#This Row],[Bet]]="Home",IF(Table1[[#This Row],[FTR]]="H",100*Table1[[#This Row],[B365H]],0),0)</f>
        <v>0</v>
      </c>
      <c r="N171">
        <f>IF(Table1[[#This Row],[Bet]]="Home-",IF(Table1[[#This Row],[FTR]]="H",100*Table1[[#This Row],[B365H]],0),0)</f>
        <v>0</v>
      </c>
      <c r="O171">
        <f>1/Table1[[#This Row],[B365D]]-Table1[[#This Row],[Margin1X2]]</f>
        <v>0.14999999999999997</v>
      </c>
      <c r="P171">
        <f>IF(Table1[[#This Row],[Bet]]="Draw",IF(Table1[[#This Row],[FTR]]="D",100*Table1[[#This Row],[B365D]],0),0)</f>
        <v>0</v>
      </c>
      <c r="Q171">
        <f>IF(Table1[[#This Row],[Bet]]="Draw-",IF(Table1[[#This Row],[FTR]]="D",100*Table1[[#This Row],[B365D]],0),0)</f>
        <v>0</v>
      </c>
      <c r="R171">
        <f>1/Table1[[#This Row],[B365A]]-Table1[[#This Row],[Margin1X2]]</f>
        <v>6.6666666666666652E-2</v>
      </c>
      <c r="S171">
        <f>IF(Table1[[#This Row],[Bet]]="Away",IF(Table1[[#This Row],[FTR]]="A",100*Table1[[#This Row],[B365A]],0),0)</f>
        <v>0</v>
      </c>
      <c r="T171">
        <f>IF(Table1[[#This Row],[Bet2]]="Away",IF(Table1[[#This Row],[FTR]]="A",100*Table1[[#This Row],[B365A]]),0)</f>
        <v>0</v>
      </c>
      <c r="X171">
        <v>1.25</v>
      </c>
      <c r="Y171">
        <v>6</v>
      </c>
      <c r="Z171">
        <v>12</v>
      </c>
      <c r="AA171" s="3">
        <f>(1/Table1[[#This Row],[B365H]]+1/Table1[[#This Row],[B365D]]+1/Table1[[#This Row],[B365A]]-1)/3</f>
        <v>1.666666666666668E-2</v>
      </c>
      <c r="AB171">
        <v>1.57</v>
      </c>
      <c r="AC171">
        <v>2.37</v>
      </c>
      <c r="AD171">
        <f>(1/Table1[[#This Row],[B365&gt;2.5]]+1/Table1[[#This Row],[B365&lt;2.5]]-1)/2</f>
        <v>2.9441801714638949E-2</v>
      </c>
    </row>
    <row r="172" spans="1:30" hidden="1" x14ac:dyDescent="0.45">
      <c r="A172" t="s">
        <v>2</v>
      </c>
      <c r="B172" t="s">
        <v>4</v>
      </c>
      <c r="C172" s="1">
        <v>44436</v>
      </c>
      <c r="D172" t="s">
        <v>37</v>
      </c>
      <c r="E172" t="s">
        <v>26</v>
      </c>
      <c r="F172">
        <v>2</v>
      </c>
      <c r="G172">
        <v>2</v>
      </c>
      <c r="H172" t="s">
        <v>42</v>
      </c>
      <c r="I172" t="s">
        <v>17</v>
      </c>
      <c r="J172" t="s">
        <v>267</v>
      </c>
      <c r="L172">
        <f>1/Table1[[#This Row],[B365H]]-Table1[[#This Row],[Margin1X2]]</f>
        <v>0.38291316526610647</v>
      </c>
      <c r="M172">
        <f>IF(Table1[[#This Row],[Bet]]="Home",IF(Table1[[#This Row],[FTR]]="H",100*Table1[[#This Row],[B365H]],0),0)</f>
        <v>0</v>
      </c>
      <c r="N172">
        <f>IF(Table1[[#This Row],[Bet]]="Home-",IF(Table1[[#This Row],[FTR]]="H",100*Table1[[#This Row],[B365H]],0),0)</f>
        <v>0</v>
      </c>
      <c r="O172">
        <f>1/Table1[[#This Row],[B365D]]-Table1[[#This Row],[Margin1X2]]</f>
        <v>0.27703081232492999</v>
      </c>
      <c r="P172">
        <f>IF(Table1[[#This Row],[Bet]]="Draw",IF(Table1[[#This Row],[FTR]]="D",100*Table1[[#This Row],[B365D]],0),0)</f>
        <v>0</v>
      </c>
      <c r="Q172">
        <f>IF(Table1[[#This Row],[Bet]]="Draw-",IF(Table1[[#This Row],[FTR]]="D",100*Table1[[#This Row],[B365D]],0),0)</f>
        <v>0</v>
      </c>
      <c r="R172">
        <f>1/Table1[[#This Row],[B365A]]-Table1[[#This Row],[Margin1X2]]</f>
        <v>0.3400560224089636</v>
      </c>
      <c r="S172">
        <f>IF(Table1[[#This Row],[Bet]]="Away",IF(Table1[[#This Row],[FTR]]="A",100*Table1[[#This Row],[B365A]],0),0)</f>
        <v>0</v>
      </c>
      <c r="T172">
        <f>IF(Table1[[#This Row],[Bet2]]="Away",IF(Table1[[#This Row],[FTR]]="A",100*Table1[[#This Row],[B365A]]),0)</f>
        <v>0</v>
      </c>
      <c r="X172">
        <v>2.5</v>
      </c>
      <c r="Y172">
        <v>3.4</v>
      </c>
      <c r="Z172">
        <v>2.8</v>
      </c>
      <c r="AA172" s="3">
        <f>(1/Table1[[#This Row],[B365H]]+1/Table1[[#This Row],[B365D]]+1/Table1[[#This Row],[B365A]]-1)/3</f>
        <v>1.708683473389357E-2</v>
      </c>
      <c r="AB172">
        <v>1.85</v>
      </c>
      <c r="AC172">
        <v>2.0499999999999998</v>
      </c>
      <c r="AD172">
        <f>(1/Table1[[#This Row],[B365&gt;2.5]]+1/Table1[[#This Row],[B365&lt;2.5]]-1)/2</f>
        <v>1.4172709294660524E-2</v>
      </c>
    </row>
    <row r="173" spans="1:30" hidden="1" x14ac:dyDescent="0.45">
      <c r="A173" t="s">
        <v>2</v>
      </c>
      <c r="B173" t="s">
        <v>4</v>
      </c>
      <c r="C173" s="1">
        <v>44436</v>
      </c>
      <c r="D173" t="s">
        <v>34</v>
      </c>
      <c r="E173" t="s">
        <v>28</v>
      </c>
      <c r="F173">
        <v>1</v>
      </c>
      <c r="G173">
        <v>2</v>
      </c>
      <c r="H173" t="s">
        <v>20</v>
      </c>
      <c r="I173" t="s">
        <v>48</v>
      </c>
      <c r="J173" t="s">
        <v>266</v>
      </c>
      <c r="L173">
        <f>1/Table1[[#This Row],[B365H]]-Table1[[#This Row],[Margin1X2]]</f>
        <v>0.20606320606320613</v>
      </c>
      <c r="M173">
        <f>IF(Table1[[#This Row],[Bet]]="Home",IF(Table1[[#This Row],[FTR]]="H",100*Table1[[#This Row],[B365H]],0),0)</f>
        <v>0</v>
      </c>
      <c r="N173">
        <f>IF(Table1[[#This Row],[Bet]]="Home-",IF(Table1[[#This Row],[FTR]]="H",100*Table1[[#This Row],[B365H]],0),0)</f>
        <v>0</v>
      </c>
      <c r="O173">
        <f>1/Table1[[#This Row],[B365D]]-Table1[[#This Row],[Margin1X2]]</f>
        <v>0.26955526955526959</v>
      </c>
      <c r="P173">
        <f>IF(Table1[[#This Row],[Bet]]="Draw",IF(Table1[[#This Row],[FTR]]="D",100*Table1[[#This Row],[B365D]],0),0)</f>
        <v>0</v>
      </c>
      <c r="Q173">
        <f>IF(Table1[[#This Row],[Bet]]="Draw-",IF(Table1[[#This Row],[FTR]]="D",100*Table1[[#This Row],[B365D]],0),0)</f>
        <v>0</v>
      </c>
      <c r="R173">
        <f>1/Table1[[#This Row],[B365A]]-Table1[[#This Row],[Margin1X2]]</f>
        <v>0.52438152438152441</v>
      </c>
      <c r="S173">
        <f>IF(Table1[[#This Row],[Bet]]="Away",IF(Table1[[#This Row],[FTR]]="A",100*Table1[[#This Row],[B365A]],0),0)</f>
        <v>0</v>
      </c>
      <c r="T173">
        <f>IF(Table1[[#This Row],[Bet2]]="Away",IF(Table1[[#This Row],[FTR]]="A",100*Table1[[#This Row],[B365A]]),0)</f>
        <v>0</v>
      </c>
      <c r="X173">
        <v>4.5</v>
      </c>
      <c r="Y173">
        <v>3.5</v>
      </c>
      <c r="Z173">
        <v>1.85</v>
      </c>
      <c r="AA173" s="3">
        <f>(1/Table1[[#This Row],[B365H]]+1/Table1[[#This Row],[B365D]]+1/Table1[[#This Row],[B365A]]-1)/3</f>
        <v>1.6159016159016087E-2</v>
      </c>
      <c r="AB173">
        <v>1.8</v>
      </c>
      <c r="AC173">
        <v>2</v>
      </c>
      <c r="AD173">
        <f>(1/Table1[[#This Row],[B365&gt;2.5]]+1/Table1[[#This Row],[B365&lt;2.5]]-1)/2</f>
        <v>2.777777777777779E-2</v>
      </c>
    </row>
    <row r="174" spans="1:30" hidden="1" x14ac:dyDescent="0.45">
      <c r="A174" t="s">
        <v>2</v>
      </c>
      <c r="B174" t="s">
        <v>4</v>
      </c>
      <c r="C174" s="1">
        <v>44436</v>
      </c>
      <c r="D174" t="s">
        <v>38</v>
      </c>
      <c r="E174" t="s">
        <v>23</v>
      </c>
      <c r="F174">
        <v>2</v>
      </c>
      <c r="G174">
        <v>2</v>
      </c>
      <c r="H174" t="s">
        <v>42</v>
      </c>
      <c r="I174" t="s">
        <v>46</v>
      </c>
      <c r="J174" t="s">
        <v>269</v>
      </c>
      <c r="L174">
        <f>1/Table1[[#This Row],[B365H]]-Table1[[#This Row],[Margin1X2]]</f>
        <v>0.62882547559966917</v>
      </c>
      <c r="M174">
        <f>IF(Table1[[#This Row],[Bet]]="Home",IF(Table1[[#This Row],[FTR]]="H",100*Table1[[#This Row],[B365H]],0),0)</f>
        <v>0</v>
      </c>
      <c r="N174">
        <f>IF(Table1[[#This Row],[Bet]]="Home-",IF(Table1[[#This Row],[FTR]]="H",100*Table1[[#This Row],[B365H]],0),0)</f>
        <v>0</v>
      </c>
      <c r="O174">
        <f>1/Table1[[#This Row],[B365D]]-Table1[[#This Row],[Margin1X2]]</f>
        <v>0.23366418527708852</v>
      </c>
      <c r="P174">
        <f>IF(Table1[[#This Row],[Bet]]="Draw",IF(Table1[[#This Row],[FTR]]="D",100*Table1[[#This Row],[B365D]],0),0)</f>
        <v>0</v>
      </c>
      <c r="Q174">
        <f>IF(Table1[[#This Row],[Bet]]="Draw-",IF(Table1[[#This Row],[FTR]]="D",100*Table1[[#This Row],[B365D]],0),0)</f>
        <v>400</v>
      </c>
      <c r="R174">
        <f>1/Table1[[#This Row],[B365A]]-Table1[[#This Row],[Margin1X2]]</f>
        <v>0.13751033912324237</v>
      </c>
      <c r="S174">
        <f>IF(Table1[[#This Row],[Bet]]="Away",IF(Table1[[#This Row],[FTR]]="A",100*Table1[[#This Row],[B365A]],0),0)</f>
        <v>0</v>
      </c>
      <c r="T174">
        <f>IF(Table1[[#This Row],[Bet2]]="Away",IF(Table1[[#This Row],[FTR]]="A",100*Table1[[#This Row],[B365A]]),0)</f>
        <v>0</v>
      </c>
      <c r="X174">
        <v>1.55</v>
      </c>
      <c r="Y174">
        <v>4</v>
      </c>
      <c r="Z174">
        <v>6.5</v>
      </c>
      <c r="AA174" s="3">
        <f>(1/Table1[[#This Row],[B365H]]+1/Table1[[#This Row],[B365D]]+1/Table1[[#This Row],[B365A]]-1)/3</f>
        <v>1.6335814722911495E-2</v>
      </c>
      <c r="AB174">
        <v>1.9</v>
      </c>
      <c r="AC174">
        <v>1.9</v>
      </c>
      <c r="AD174">
        <f>(1/Table1[[#This Row],[B365&gt;2.5]]+1/Table1[[#This Row],[B365&lt;2.5]]-1)/2</f>
        <v>2.6315789473684181E-2</v>
      </c>
    </row>
    <row r="175" spans="1:30" hidden="1" x14ac:dyDescent="0.45">
      <c r="A175" t="s">
        <v>2</v>
      </c>
      <c r="B175" t="s">
        <v>4</v>
      </c>
      <c r="C175" s="1">
        <v>44436</v>
      </c>
      <c r="D175" t="s">
        <v>35</v>
      </c>
      <c r="E175" t="s">
        <v>22</v>
      </c>
      <c r="F175">
        <v>1</v>
      </c>
      <c r="G175">
        <v>1</v>
      </c>
      <c r="H175" t="s">
        <v>42</v>
      </c>
      <c r="I175" t="s">
        <v>43</v>
      </c>
      <c r="L175">
        <f>1/Table1[[#This Row],[B365H]]-Table1[[#This Row],[Margin1X2]]</f>
        <v>0.38948954712501505</v>
      </c>
      <c r="M175">
        <f>IF(Table1[[#This Row],[Bet]]="Home",IF(Table1[[#This Row],[FTR]]="H",100*Table1[[#This Row],[B365H]],0),0)</f>
        <v>0</v>
      </c>
      <c r="N175">
        <f>IF(Table1[[#This Row],[Bet]]="Home-",IF(Table1[[#This Row],[FTR]]="H",100*Table1[[#This Row],[B365H]],0),0)</f>
        <v>0</v>
      </c>
      <c r="O175">
        <f>1/Table1[[#This Row],[B365D]]-Table1[[#This Row],[Margin1X2]]</f>
        <v>0.28435658484919568</v>
      </c>
      <c r="P175">
        <f>IF(Table1[[#This Row],[Bet]]="Draw",IF(Table1[[#This Row],[FTR]]="D",100*Table1[[#This Row],[B365D]],0),0)</f>
        <v>0</v>
      </c>
      <c r="Q175">
        <f>IF(Table1[[#This Row],[Bet]]="Draw-",IF(Table1[[#This Row],[FTR]]="D",100*Table1[[#This Row],[B365D]],0),0)</f>
        <v>0</v>
      </c>
      <c r="R175">
        <f>1/Table1[[#This Row],[B365A]]-Table1[[#This Row],[Margin1X2]]</f>
        <v>0.32615386802578922</v>
      </c>
      <c r="S175">
        <f>IF(Table1[[#This Row],[Bet]]="Away",IF(Table1[[#This Row],[FTR]]="A",100*Table1[[#This Row],[B365A]],0),0)</f>
        <v>0</v>
      </c>
      <c r="T175">
        <f>IF(Table1[[#This Row],[Bet2]]="Away",IF(Table1[[#This Row],[FTR]]="A",100*Table1[[#This Row],[B365A]]),0)</f>
        <v>0</v>
      </c>
      <c r="X175">
        <v>2.4500000000000002</v>
      </c>
      <c r="Y175">
        <v>3.3</v>
      </c>
      <c r="Z175">
        <v>2.9</v>
      </c>
      <c r="AA175" s="3">
        <f>(1/Table1[[#This Row],[B365H]]+1/Table1[[#This Row],[B365D]]+1/Table1[[#This Row],[B365A]]-1)/3</f>
        <v>1.867371818110734E-2</v>
      </c>
      <c r="AB175">
        <v>2</v>
      </c>
      <c r="AC175">
        <v>1.8</v>
      </c>
      <c r="AD175">
        <f>(1/Table1[[#This Row],[B365&gt;2.5]]+1/Table1[[#This Row],[B365&lt;2.5]]-1)/2</f>
        <v>2.777777777777779E-2</v>
      </c>
    </row>
    <row r="176" spans="1:30" hidden="1" x14ac:dyDescent="0.45">
      <c r="A176" t="s">
        <v>172</v>
      </c>
      <c r="B176" t="s">
        <v>4</v>
      </c>
      <c r="C176" s="1">
        <v>44436</v>
      </c>
      <c r="D176" t="s">
        <v>192</v>
      </c>
      <c r="E176" t="s">
        <v>183</v>
      </c>
      <c r="F176">
        <v>1</v>
      </c>
      <c r="G176">
        <v>0</v>
      </c>
      <c r="H176" t="s">
        <v>13</v>
      </c>
      <c r="I176" t="s">
        <v>135</v>
      </c>
      <c r="J176" t="s">
        <v>273</v>
      </c>
      <c r="L176">
        <f>1/Table1[[#This Row],[B365H]]-Table1[[#This Row],[Margin1X2]]</f>
        <v>0.30542034485603492</v>
      </c>
      <c r="M176">
        <f>IF(Table1[[#This Row],[Bet]]="Home",IF(Table1[[#This Row],[FTR]]="H",100*Table1[[#This Row],[B365H]],0),0)</f>
        <v>0</v>
      </c>
      <c r="N176">
        <f>IF(Table1[[#This Row],[Bet]]="Home-",IF(Table1[[#This Row],[FTR]]="H",100*Table1[[#This Row],[B365H]],0),0)</f>
        <v>310</v>
      </c>
      <c r="O176">
        <f>1/Table1[[#This Row],[B365D]]-Table1[[#This Row],[Margin1X2]]</f>
        <v>0.27695734675356815</v>
      </c>
      <c r="P176">
        <f>IF(Table1[[#This Row],[Bet]]="Draw",IF(Table1[[#This Row],[FTR]]="D",100*Table1[[#This Row],[B365D]],0),0)</f>
        <v>0</v>
      </c>
      <c r="Q176">
        <f>IF(Table1[[#This Row],[Bet]]="Draw-",IF(Table1[[#This Row],[FTR]]="D",100*Table1[[#This Row],[B365D]],0),0)</f>
        <v>0</v>
      </c>
      <c r="R176">
        <f>1/Table1[[#This Row],[B365A]]-Table1[[#This Row],[Margin1X2]]</f>
        <v>0.41762230839039682</v>
      </c>
      <c r="S176">
        <f>IF(Table1[[#This Row],[Bet]]="Away",IF(Table1[[#This Row],[FTR]]="A",100*Table1[[#This Row],[B365A]],0),0)</f>
        <v>0</v>
      </c>
      <c r="T176">
        <f>IF(Table1[[#This Row],[Bet2]]="Away",IF(Table1[[#This Row],[FTR]]="A",100*Table1[[#This Row],[B365A]]),0)</f>
        <v>0</v>
      </c>
      <c r="X176">
        <v>3.1</v>
      </c>
      <c r="Y176">
        <v>3.4</v>
      </c>
      <c r="Z176">
        <v>2.2999999999999998</v>
      </c>
      <c r="AA176" s="3">
        <f>(1/Table1[[#This Row],[B365H]]+1/Table1[[#This Row],[B365D]]+1/Table1[[#This Row],[B365A]]-1)/3</f>
        <v>1.7160300305255394E-2</v>
      </c>
      <c r="AB176">
        <v>2.0699999999999998</v>
      </c>
      <c r="AC176">
        <v>1.72</v>
      </c>
      <c r="AD176">
        <f>(1/Table1[[#This Row],[B365&gt;2.5]]+1/Table1[[#This Row],[B365&lt;2.5]]-1)/2</f>
        <v>3.2243568138411449E-2</v>
      </c>
    </row>
    <row r="177" spans="1:30" hidden="1" x14ac:dyDescent="0.45">
      <c r="A177" t="s">
        <v>2</v>
      </c>
      <c r="B177" t="s">
        <v>4</v>
      </c>
      <c r="C177" s="1">
        <v>44436</v>
      </c>
      <c r="D177" t="s">
        <v>32</v>
      </c>
      <c r="E177" t="s">
        <v>11</v>
      </c>
      <c r="F177">
        <v>1</v>
      </c>
      <c r="G177">
        <v>1</v>
      </c>
      <c r="H177" t="s">
        <v>42</v>
      </c>
      <c r="I177" t="s">
        <v>47</v>
      </c>
      <c r="L177">
        <f>1/Table1[[#This Row],[B365H]]-Table1[[#This Row],[Margin1X2]]</f>
        <v>0.49490178437546867</v>
      </c>
      <c r="M177">
        <f>IF(Table1[[#This Row],[Bet]]="Home",IF(Table1[[#This Row],[FTR]]="H",100*Table1[[#This Row],[B365H]],0),0)</f>
        <v>0</v>
      </c>
      <c r="N177">
        <f>IF(Table1[[#This Row],[Bet]]="Home-",IF(Table1[[#This Row],[FTR]]="H",100*Table1[[#This Row],[B365H]],0),0)</f>
        <v>0</v>
      </c>
      <c r="O177">
        <f>1/Table1[[#This Row],[B365D]]-Table1[[#This Row],[Margin1X2]]</f>
        <v>0.25985904933273357</v>
      </c>
      <c r="P177">
        <f>IF(Table1[[#This Row],[Bet]]="Draw",IF(Table1[[#This Row],[FTR]]="D",100*Table1[[#This Row],[B365D]],0),0)</f>
        <v>0</v>
      </c>
      <c r="Q177">
        <f>IF(Table1[[#This Row],[Bet]]="Draw-",IF(Table1[[#This Row],[FTR]]="D",100*Table1[[#This Row],[B365D]],0),0)</f>
        <v>0</v>
      </c>
      <c r="R177">
        <f>1/Table1[[#This Row],[B365A]]-Table1[[#This Row],[Margin1X2]]</f>
        <v>0.24523916629179784</v>
      </c>
      <c r="S177">
        <f>IF(Table1[[#This Row],[Bet]]="Away",IF(Table1[[#This Row],[FTR]]="A",100*Table1[[#This Row],[B365A]],0),0)</f>
        <v>0</v>
      </c>
      <c r="T177">
        <f>IF(Table1[[#This Row],[Bet2]]="Away",IF(Table1[[#This Row],[FTR]]="A",100*Table1[[#This Row],[B365A]]),0)</f>
        <v>0</v>
      </c>
      <c r="X177">
        <v>1.95</v>
      </c>
      <c r="Y177">
        <v>3.6</v>
      </c>
      <c r="Z177">
        <v>3.8</v>
      </c>
      <c r="AA177" s="3">
        <f>(1/Table1[[#This Row],[B365H]]+1/Table1[[#This Row],[B365D]]+1/Table1[[#This Row],[B365A]]-1)/3</f>
        <v>1.7918728445044236E-2</v>
      </c>
      <c r="AB177">
        <v>1.9</v>
      </c>
      <c r="AC177">
        <v>1.9</v>
      </c>
      <c r="AD177">
        <f>(1/Table1[[#This Row],[B365&gt;2.5]]+1/Table1[[#This Row],[B365&lt;2.5]]-1)/2</f>
        <v>2.6315789473684181E-2</v>
      </c>
    </row>
    <row r="178" spans="1:30" hidden="1" x14ac:dyDescent="0.45">
      <c r="A178" t="s">
        <v>2</v>
      </c>
      <c r="B178" t="s">
        <v>4</v>
      </c>
      <c r="C178" s="1">
        <v>44437</v>
      </c>
      <c r="D178" t="s">
        <v>40</v>
      </c>
      <c r="E178" t="s">
        <v>31</v>
      </c>
      <c r="F178">
        <v>1</v>
      </c>
      <c r="G178">
        <v>0</v>
      </c>
      <c r="H178" t="s">
        <v>13</v>
      </c>
      <c r="I178" t="s">
        <v>36</v>
      </c>
      <c r="L178">
        <f>1/Table1[[#This Row],[B365H]]-Table1[[#This Row],[Margin1X2]]</f>
        <v>0.71631693613117764</v>
      </c>
      <c r="M178">
        <f>IF(Table1[[#This Row],[Bet]]="Home",IF(Table1[[#This Row],[FTR]]="H",100*Table1[[#This Row],[B365H]],0),0)</f>
        <v>0</v>
      </c>
      <c r="N178">
        <f>IF(Table1[[#This Row],[Bet]]="Home-",IF(Table1[[#This Row],[FTR]]="H",100*Table1[[#This Row],[B365H]],0),0)</f>
        <v>0</v>
      </c>
      <c r="O178">
        <f>1/Table1[[#This Row],[B365D]]-Table1[[#This Row],[Margin1X2]]</f>
        <v>0.19154913427359252</v>
      </c>
      <c r="P178">
        <f>IF(Table1[[#This Row],[Bet]]="Draw",IF(Table1[[#This Row],[FTR]]="D",100*Table1[[#This Row],[B365D]],0),0)</f>
        <v>0</v>
      </c>
      <c r="Q178">
        <f>IF(Table1[[#This Row],[Bet]]="Draw-",IF(Table1[[#This Row],[FTR]]="D",100*Table1[[#This Row],[B365D]],0),0)</f>
        <v>0</v>
      </c>
      <c r="R178">
        <f>1/Table1[[#This Row],[B365A]]-Table1[[#This Row],[Margin1X2]]</f>
        <v>9.2133929595229938E-2</v>
      </c>
      <c r="S178">
        <f>IF(Table1[[#This Row],[Bet]]="Away",IF(Table1[[#This Row],[FTR]]="A",100*Table1[[#This Row],[B365A]],0),0)</f>
        <v>0</v>
      </c>
      <c r="T178">
        <f>IF(Table1[[#This Row],[Bet2]]="Away",IF(Table1[[#This Row],[FTR]]="A",100*Table1[[#This Row],[B365A]]),0)</f>
        <v>0</v>
      </c>
      <c r="X178">
        <v>1.36</v>
      </c>
      <c r="Y178">
        <v>4.75</v>
      </c>
      <c r="Z178">
        <v>9</v>
      </c>
      <c r="AA178" s="3">
        <f>(1/Table1[[#This Row],[B365H]]+1/Table1[[#This Row],[B365D]]+1/Table1[[#This Row],[B365A]]-1)/3</f>
        <v>1.8977181515881163E-2</v>
      </c>
      <c r="AB178">
        <v>1.8</v>
      </c>
      <c r="AC178">
        <v>2</v>
      </c>
      <c r="AD178">
        <f>(1/Table1[[#This Row],[B365&gt;2.5]]+1/Table1[[#This Row],[B365&lt;2.5]]-1)/2</f>
        <v>2.777777777777779E-2</v>
      </c>
    </row>
    <row r="179" spans="1:30" hidden="1" x14ac:dyDescent="0.45">
      <c r="A179" t="s">
        <v>2</v>
      </c>
      <c r="B179" t="s">
        <v>4</v>
      </c>
      <c r="C179" s="1">
        <v>44437</v>
      </c>
      <c r="D179" t="s">
        <v>29</v>
      </c>
      <c r="E179" t="s">
        <v>15</v>
      </c>
      <c r="F179">
        <v>0</v>
      </c>
      <c r="G179">
        <v>1</v>
      </c>
      <c r="H179" t="s">
        <v>20</v>
      </c>
      <c r="I179" t="s">
        <v>33</v>
      </c>
      <c r="J179" t="s">
        <v>269</v>
      </c>
      <c r="L179">
        <f>1/Table1[[#This Row],[B365H]]-Table1[[#This Row],[Margin1X2]]</f>
        <v>0.18095238095238095</v>
      </c>
      <c r="M179">
        <f>IF(Table1[[#This Row],[Bet]]="Home",IF(Table1[[#This Row],[FTR]]="H",100*Table1[[#This Row],[B365H]],0),0)</f>
        <v>0</v>
      </c>
      <c r="N179">
        <f>IF(Table1[[#This Row],[Bet]]="Home-",IF(Table1[[#This Row],[FTR]]="H",100*Table1[[#This Row],[B365H]],0),0)</f>
        <v>0</v>
      </c>
      <c r="O179">
        <f>1/Table1[[#This Row],[B365D]]-Table1[[#This Row],[Margin1X2]]</f>
        <v>0.26666666666666666</v>
      </c>
      <c r="P179">
        <f>IF(Table1[[#This Row],[Bet]]="Draw",IF(Table1[[#This Row],[FTR]]="D",100*Table1[[#This Row],[B365D]],0),0)</f>
        <v>0</v>
      </c>
      <c r="Q179">
        <f>IF(Table1[[#This Row],[Bet]]="Draw-",IF(Table1[[#This Row],[FTR]]="D",100*Table1[[#This Row],[B365D]],0),0)</f>
        <v>0</v>
      </c>
      <c r="R179">
        <f>1/Table1[[#This Row],[B365A]]-Table1[[#This Row],[Margin1X2]]</f>
        <v>0.55238095238095231</v>
      </c>
      <c r="S179">
        <f>IF(Table1[[#This Row],[Bet]]="Away",IF(Table1[[#This Row],[FTR]]="A",100*Table1[[#This Row],[B365A]],0),0)</f>
        <v>0</v>
      </c>
      <c r="T179">
        <f>IF(Table1[[#This Row],[Bet2]]="Away",IF(Table1[[#This Row],[FTR]]="A",100*Table1[[#This Row],[B365A]]),0)</f>
        <v>0</v>
      </c>
      <c r="X179">
        <v>5</v>
      </c>
      <c r="Y179">
        <v>3.5</v>
      </c>
      <c r="Z179">
        <v>1.75</v>
      </c>
      <c r="AA179" s="3">
        <f>(1/Table1[[#This Row],[B365H]]+1/Table1[[#This Row],[B365D]]+1/Table1[[#This Row],[B365A]]-1)/3</f>
        <v>1.9047619047619053E-2</v>
      </c>
      <c r="AB179">
        <v>2</v>
      </c>
      <c r="AC179">
        <v>1.8</v>
      </c>
      <c r="AD179">
        <f>(1/Table1[[#This Row],[B365&gt;2.5]]+1/Table1[[#This Row],[B365&lt;2.5]]-1)/2</f>
        <v>2.777777777777779E-2</v>
      </c>
    </row>
    <row r="180" spans="1:30" hidden="1" x14ac:dyDescent="0.45">
      <c r="A180" t="s">
        <v>2</v>
      </c>
      <c r="B180" t="s">
        <v>4</v>
      </c>
      <c r="C180" s="1">
        <v>44437</v>
      </c>
      <c r="D180" t="s">
        <v>18</v>
      </c>
      <c r="E180" t="s">
        <v>16</v>
      </c>
      <c r="F180">
        <v>1</v>
      </c>
      <c r="G180">
        <v>1</v>
      </c>
      <c r="H180" t="s">
        <v>42</v>
      </c>
      <c r="I180" t="s">
        <v>14</v>
      </c>
      <c r="L180">
        <f>1/Table1[[#This Row],[B365H]]-Table1[[#This Row],[Margin1X2]]</f>
        <v>0.30500085338795013</v>
      </c>
      <c r="M180">
        <f>IF(Table1[[#This Row],[Bet]]="Home",IF(Table1[[#This Row],[FTR]]="H",100*Table1[[#This Row],[B365H]],0),0)</f>
        <v>0</v>
      </c>
      <c r="N180">
        <f>IF(Table1[[#This Row],[Bet]]="Home-",IF(Table1[[#This Row],[FTR]]="H",100*Table1[[#This Row],[B365H]],0),0)</f>
        <v>0</v>
      </c>
      <c r="O180">
        <f>1/Table1[[#This Row],[B365D]]-Table1[[#This Row],[Margin1X2]]</f>
        <v>0.26813449394094552</v>
      </c>
      <c r="P180">
        <f>IF(Table1[[#This Row],[Bet]]="Draw",IF(Table1[[#This Row],[FTR]]="D",100*Table1[[#This Row],[B365D]],0),0)</f>
        <v>0</v>
      </c>
      <c r="Q180">
        <f>IF(Table1[[#This Row],[Bet]]="Draw-",IF(Table1[[#This Row],[FTR]]="D",100*Table1[[#This Row],[B365D]],0),0)</f>
        <v>0</v>
      </c>
      <c r="R180">
        <f>1/Table1[[#This Row],[B365A]]-Table1[[#This Row],[Margin1X2]]</f>
        <v>0.42686465267110424</v>
      </c>
      <c r="S180">
        <f>IF(Table1[[#This Row],[Bet]]="Away",IF(Table1[[#This Row],[FTR]]="A",100*Table1[[#This Row],[B365A]],0),0)</f>
        <v>0</v>
      </c>
      <c r="T180">
        <f>IF(Table1[[#This Row],[Bet2]]="Away",IF(Table1[[#This Row],[FTR]]="A",100*Table1[[#This Row],[B365A]]),0)</f>
        <v>0</v>
      </c>
      <c r="X180">
        <v>3.1</v>
      </c>
      <c r="Y180">
        <v>3.5</v>
      </c>
      <c r="Z180">
        <v>2.25</v>
      </c>
      <c r="AA180" s="3">
        <f>(1/Table1[[#This Row],[B365H]]+1/Table1[[#This Row],[B365D]]+1/Table1[[#This Row],[B365A]]-1)/3</f>
        <v>1.7579791773340164E-2</v>
      </c>
      <c r="AB180">
        <v>1.72</v>
      </c>
      <c r="AC180">
        <v>2.1</v>
      </c>
      <c r="AD180">
        <f>(1/Table1[[#This Row],[B365&gt;2.5]]+1/Table1[[#This Row],[B365&lt;2.5]]-1)/2</f>
        <v>2.879291251384275E-2</v>
      </c>
    </row>
    <row r="181" spans="1:30" hidden="1" x14ac:dyDescent="0.45">
      <c r="A181" t="s">
        <v>2</v>
      </c>
      <c r="B181" t="s">
        <v>4</v>
      </c>
      <c r="C181" s="1">
        <v>44450</v>
      </c>
      <c r="D181" t="s">
        <v>23</v>
      </c>
      <c r="E181" t="s">
        <v>40</v>
      </c>
      <c r="F181">
        <v>3</v>
      </c>
      <c r="G181">
        <v>0</v>
      </c>
      <c r="H181" t="s">
        <v>13</v>
      </c>
      <c r="I181" t="s">
        <v>24</v>
      </c>
      <c r="J181" t="s">
        <v>266</v>
      </c>
      <c r="L181">
        <f>1/Table1[[#This Row],[B365H]]-Table1[[#This Row],[Margin1X2]]</f>
        <v>0.22138680033416883</v>
      </c>
      <c r="M181">
        <f>IF(Table1[[#This Row],[Bet]]="Home",IF(Table1[[#This Row],[FTR]]="H",100*Table1[[#This Row],[B365H]],0),0)</f>
        <v>0</v>
      </c>
      <c r="N181">
        <f>IF(Table1[[#This Row],[Bet]]="Home-",IF(Table1[[#This Row],[FTR]]="H",100*Table1[[#This Row],[B365H]],0),0)</f>
        <v>0</v>
      </c>
      <c r="O181">
        <f>1/Table1[[#This Row],[B365D]]-Table1[[#This Row],[Margin1X2]]</f>
        <v>0.26900584795321641</v>
      </c>
      <c r="P181">
        <f>IF(Table1[[#This Row],[Bet]]="Draw",IF(Table1[[#This Row],[FTR]]="D",100*Table1[[#This Row],[B365D]],0),0)</f>
        <v>0</v>
      </c>
      <c r="Q181">
        <f>IF(Table1[[#This Row],[Bet]]="Draw-",IF(Table1[[#This Row],[FTR]]="D",100*Table1[[#This Row],[B365D]],0),0)</f>
        <v>0</v>
      </c>
      <c r="R181">
        <f>1/Table1[[#This Row],[B365A]]-Table1[[#This Row],[Margin1X2]]</f>
        <v>0.50960735171261495</v>
      </c>
      <c r="S181">
        <f>IF(Table1[[#This Row],[Bet]]="Away",IF(Table1[[#This Row],[FTR]]="A",100*Table1[[#This Row],[B365A]],0),0)</f>
        <v>0</v>
      </c>
      <c r="T181">
        <f>IF(Table1[[#This Row],[Bet2]]="Away",IF(Table1[[#This Row],[FTR]]="A",100*Table1[[#This Row],[B365A]]),0)</f>
        <v>0</v>
      </c>
      <c r="X181">
        <v>4.2</v>
      </c>
      <c r="Y181">
        <v>3.5</v>
      </c>
      <c r="Z181">
        <v>1.9</v>
      </c>
      <c r="AA181" s="3">
        <f>(1/Table1[[#This Row],[B365H]]+1/Table1[[#This Row],[B365D]]+1/Table1[[#This Row],[B365A]]-1)/3</f>
        <v>1.6708437761069266E-2</v>
      </c>
      <c r="AB181">
        <v>2.1</v>
      </c>
      <c r="AC181">
        <v>1.72</v>
      </c>
      <c r="AD181">
        <f>(1/Table1[[#This Row],[B365&gt;2.5]]+1/Table1[[#This Row],[B365&lt;2.5]]-1)/2</f>
        <v>2.879291251384275E-2</v>
      </c>
    </row>
    <row r="182" spans="1:30" hidden="1" x14ac:dyDescent="0.45">
      <c r="A182" t="s">
        <v>2</v>
      </c>
      <c r="B182" t="s">
        <v>4</v>
      </c>
      <c r="C182" s="1">
        <v>44450</v>
      </c>
      <c r="D182" t="s">
        <v>15</v>
      </c>
      <c r="E182" t="s">
        <v>37</v>
      </c>
      <c r="F182">
        <v>4</v>
      </c>
      <c r="G182">
        <v>1</v>
      </c>
      <c r="H182" t="s">
        <v>13</v>
      </c>
      <c r="I182" t="s">
        <v>43</v>
      </c>
      <c r="L182">
        <f>1/Table1[[#This Row],[B365H]]-Table1[[#This Row],[Margin1X2]]</f>
        <v>0.83163841807909611</v>
      </c>
      <c r="M182">
        <f>IF(Table1[[#This Row],[Bet]]="Home",IF(Table1[[#This Row],[FTR]]="H",100*Table1[[#This Row],[B365H]],0),0)</f>
        <v>0</v>
      </c>
      <c r="N182">
        <f>IF(Table1[[#This Row],[Bet]]="Home-",IF(Table1[[#This Row],[FTR]]="H",100*Table1[[#This Row],[B365H]],0),0)</f>
        <v>0</v>
      </c>
      <c r="O182">
        <f>1/Table1[[#This Row],[B365D]]-Table1[[#This Row],[Margin1X2]]</f>
        <v>0.11751412429378526</v>
      </c>
      <c r="P182">
        <f>IF(Table1[[#This Row],[Bet]]="Draw",IF(Table1[[#This Row],[FTR]]="D",100*Table1[[#This Row],[B365D]],0),0)</f>
        <v>0</v>
      </c>
      <c r="Q182">
        <f>IF(Table1[[#This Row],[Bet]]="Draw-",IF(Table1[[#This Row],[FTR]]="D",100*Table1[[#This Row],[B365D]],0),0)</f>
        <v>0</v>
      </c>
      <c r="R182">
        <f>1/Table1[[#This Row],[B365A]]-Table1[[#This Row],[Margin1X2]]</f>
        <v>5.0847457627118592E-2</v>
      </c>
      <c r="S182">
        <f>IF(Table1[[#This Row],[Bet]]="Away",IF(Table1[[#This Row],[FTR]]="A",100*Table1[[#This Row],[B365A]],0),0)</f>
        <v>0</v>
      </c>
      <c r="T182">
        <f>IF(Table1[[#This Row],[Bet2]]="Away",IF(Table1[[#This Row],[FTR]]="A",100*Table1[[#This Row],[B365A]]),0)</f>
        <v>0</v>
      </c>
      <c r="X182">
        <v>1.18</v>
      </c>
      <c r="Y182">
        <v>7.5</v>
      </c>
      <c r="Z182">
        <v>15</v>
      </c>
      <c r="AA182" s="3">
        <f>(1/Table1[[#This Row],[B365H]]+1/Table1[[#This Row],[B365D]]+1/Table1[[#This Row],[B365A]]-1)/3</f>
        <v>1.581920903954807E-2</v>
      </c>
      <c r="AB182">
        <v>1.44</v>
      </c>
      <c r="AC182">
        <v>2.75</v>
      </c>
      <c r="AD182">
        <f>(1/Table1[[#This Row],[B365&gt;2.5]]+1/Table1[[#This Row],[B365&lt;2.5]]-1)/2</f>
        <v>2.9040404040403978E-2</v>
      </c>
    </row>
    <row r="183" spans="1:30" hidden="1" x14ac:dyDescent="0.45">
      <c r="A183" t="s">
        <v>2</v>
      </c>
      <c r="B183" t="s">
        <v>4</v>
      </c>
      <c r="C183" s="1">
        <v>44450</v>
      </c>
      <c r="D183" t="s">
        <v>11</v>
      </c>
      <c r="E183" t="s">
        <v>19</v>
      </c>
      <c r="F183">
        <v>0</v>
      </c>
      <c r="G183">
        <v>1</v>
      </c>
      <c r="H183" t="s">
        <v>20</v>
      </c>
      <c r="I183" t="s">
        <v>45</v>
      </c>
      <c r="J183" t="s">
        <v>266</v>
      </c>
      <c r="L183">
        <f>1/Table1[[#This Row],[B365H]]-Table1[[#This Row],[Margin1X2]]</f>
        <v>0.34003544165757904</v>
      </c>
      <c r="M183">
        <f>IF(Table1[[#This Row],[Bet]]="Home",IF(Table1[[#This Row],[FTR]]="H",100*Table1[[#This Row],[B365H]],0),0)</f>
        <v>0</v>
      </c>
      <c r="N183">
        <f>IF(Table1[[#This Row],[Bet]]="Home-",IF(Table1[[#This Row],[FTR]]="H",100*Table1[[#This Row],[B365H]],0),0)</f>
        <v>0</v>
      </c>
      <c r="O183">
        <f>1/Table1[[#This Row],[B365D]]-Table1[[#This Row],[Margin1X2]]</f>
        <v>0.29539258451472189</v>
      </c>
      <c r="P183">
        <f>IF(Table1[[#This Row],[Bet]]="Draw",IF(Table1[[#This Row],[FTR]]="D",100*Table1[[#This Row],[B365D]],0),0)</f>
        <v>0</v>
      </c>
      <c r="Q183">
        <f>IF(Table1[[#This Row],[Bet]]="Draw-",IF(Table1[[#This Row],[FTR]]="D",100*Table1[[#This Row],[B365D]],0),0)</f>
        <v>0</v>
      </c>
      <c r="R183">
        <f>1/Table1[[#This Row],[B365A]]-Table1[[#This Row],[Margin1X2]]</f>
        <v>0.36457197382769896</v>
      </c>
      <c r="S183">
        <f>IF(Table1[[#This Row],[Bet]]="Away",IF(Table1[[#This Row],[FTR]]="A",100*Table1[[#This Row],[B365A]],0),0)</f>
        <v>0</v>
      </c>
      <c r="T183">
        <f>IF(Table1[[#This Row],[Bet2]]="Away",IF(Table1[[#This Row],[FTR]]="A",100*Table1[[#This Row],[B365A]]),0)</f>
        <v>0</v>
      </c>
      <c r="X183">
        <v>2.8</v>
      </c>
      <c r="Y183">
        <v>3.2</v>
      </c>
      <c r="Z183">
        <v>2.62</v>
      </c>
      <c r="AA183" s="3">
        <f>(1/Table1[[#This Row],[B365H]]+1/Table1[[#This Row],[B365D]]+1/Table1[[#This Row],[B365A]]-1)/3</f>
        <v>1.7107415485278093E-2</v>
      </c>
      <c r="AB183">
        <v>2.5</v>
      </c>
      <c r="AC183">
        <v>1.53</v>
      </c>
      <c r="AD183">
        <f>(1/Table1[[#This Row],[B365&gt;2.5]]+1/Table1[[#This Row],[B365&lt;2.5]]-1)/2</f>
        <v>2.6797385620915048E-2</v>
      </c>
    </row>
    <row r="184" spans="1:30" hidden="1" x14ac:dyDescent="0.45">
      <c r="A184" t="s">
        <v>2</v>
      </c>
      <c r="B184" t="s">
        <v>4</v>
      </c>
      <c r="C184" s="1">
        <v>44450</v>
      </c>
      <c r="D184" t="s">
        <v>28</v>
      </c>
      <c r="E184" t="s">
        <v>41</v>
      </c>
      <c r="F184">
        <v>0</v>
      </c>
      <c r="G184">
        <v>1</v>
      </c>
      <c r="H184" t="s">
        <v>20</v>
      </c>
      <c r="I184" t="s">
        <v>17</v>
      </c>
      <c r="J184" t="s">
        <v>267</v>
      </c>
      <c r="L184">
        <f>1/Table1[[#This Row],[B365H]]-Table1[[#This Row],[Margin1X2]]</f>
        <v>0.14879688605803257</v>
      </c>
      <c r="M184">
        <f>IF(Table1[[#This Row],[Bet]]="Home",IF(Table1[[#This Row],[FTR]]="H",100*Table1[[#This Row],[B365H]],0),0)</f>
        <v>0</v>
      </c>
      <c r="N184">
        <f>IF(Table1[[#This Row],[Bet]]="Home-",IF(Table1[[#This Row],[FTR]]="H",100*Table1[[#This Row],[B365H]],0),0)</f>
        <v>0</v>
      </c>
      <c r="O184">
        <f>1/Table1[[#This Row],[B365D]]-Table1[[#This Row],[Margin1X2]]</f>
        <v>0.23213021939136591</v>
      </c>
      <c r="P184">
        <f>IF(Table1[[#This Row],[Bet]]="Draw",IF(Table1[[#This Row],[FTR]]="D",100*Table1[[#This Row],[B365D]],0),0)</f>
        <v>0</v>
      </c>
      <c r="Q184">
        <f>IF(Table1[[#This Row],[Bet]]="Draw-",IF(Table1[[#This Row],[FTR]]="D",100*Table1[[#This Row],[B365D]],0),0)</f>
        <v>0</v>
      </c>
      <c r="R184">
        <f>1/Table1[[#This Row],[B365A]]-Table1[[#This Row],[Margin1X2]]</f>
        <v>0.61907289455060155</v>
      </c>
      <c r="S184">
        <f>IF(Table1[[#This Row],[Bet]]="Away",IF(Table1[[#This Row],[FTR]]="A",100*Table1[[#This Row],[B365A]],0),0)</f>
        <v>0</v>
      </c>
      <c r="T184">
        <f>IF(Table1[[#This Row],[Bet2]]="Away",IF(Table1[[#This Row],[FTR]]="A",100*Table1[[#This Row],[B365A]]),0)</f>
        <v>0</v>
      </c>
      <c r="X184">
        <v>6</v>
      </c>
      <c r="Y184">
        <v>4</v>
      </c>
      <c r="Z184">
        <v>1.57</v>
      </c>
      <c r="AA184" s="3">
        <f>(1/Table1[[#This Row],[B365H]]+1/Table1[[#This Row],[B365D]]+1/Table1[[#This Row],[B365A]]-1)/3</f>
        <v>1.7869780608634089E-2</v>
      </c>
      <c r="AB184">
        <v>1.72</v>
      </c>
      <c r="AC184">
        <v>2.1</v>
      </c>
      <c r="AD184">
        <f>(1/Table1[[#This Row],[B365&gt;2.5]]+1/Table1[[#This Row],[B365&lt;2.5]]-1)/2</f>
        <v>2.879291251384275E-2</v>
      </c>
    </row>
    <row r="185" spans="1:30" hidden="1" x14ac:dyDescent="0.45">
      <c r="A185" t="s">
        <v>2</v>
      </c>
      <c r="B185" t="s">
        <v>4</v>
      </c>
      <c r="C185" s="1">
        <v>44450</v>
      </c>
      <c r="D185" t="s">
        <v>22</v>
      </c>
      <c r="E185" t="s">
        <v>32</v>
      </c>
      <c r="F185">
        <v>3</v>
      </c>
      <c r="G185">
        <v>0</v>
      </c>
      <c r="H185" t="s">
        <v>13</v>
      </c>
      <c r="I185" t="s">
        <v>46</v>
      </c>
      <c r="J185" t="s">
        <v>269</v>
      </c>
      <c r="L185">
        <f>1/Table1[[#This Row],[B365H]]-Table1[[#This Row],[Margin1X2]]</f>
        <v>0.7632575757575758</v>
      </c>
      <c r="M185">
        <f>IF(Table1[[#This Row],[Bet]]="Home",IF(Table1[[#This Row],[FTR]]="H",100*Table1[[#This Row],[B365H]],0),0)</f>
        <v>0</v>
      </c>
      <c r="N185">
        <f>IF(Table1[[#This Row],[Bet]]="Home-",IF(Table1[[#This Row],[FTR]]="H",100*Table1[[#This Row],[B365H]],0),0)</f>
        <v>0</v>
      </c>
      <c r="O185">
        <f>1/Table1[[#This Row],[B365D]]-Table1[[#This Row],[Margin1X2]]</f>
        <v>0.1638257575757576</v>
      </c>
      <c r="P185">
        <f>IF(Table1[[#This Row],[Bet]]="Draw",IF(Table1[[#This Row],[FTR]]="D",100*Table1[[#This Row],[B365D]],0),0)</f>
        <v>0</v>
      </c>
      <c r="Q185">
        <f>IF(Table1[[#This Row],[Bet]]="Draw-",IF(Table1[[#This Row],[FTR]]="D",100*Table1[[#This Row],[B365D]],0),0)</f>
        <v>0</v>
      </c>
      <c r="R185">
        <f>1/Table1[[#This Row],[B365A]]-Table1[[#This Row],[Margin1X2]]</f>
        <v>7.2916666666666671E-2</v>
      </c>
      <c r="S185">
        <f>IF(Table1[[#This Row],[Bet]]="Away",IF(Table1[[#This Row],[FTR]]="A",100*Table1[[#This Row],[B365A]],0),0)</f>
        <v>0</v>
      </c>
      <c r="T185">
        <f>IF(Table1[[#This Row],[Bet2]]="Away",IF(Table1[[#This Row],[FTR]]="A",100*Table1[[#This Row],[B365A]]),0)</f>
        <v>0</v>
      </c>
      <c r="X185">
        <v>1.28</v>
      </c>
      <c r="Y185">
        <v>5.5</v>
      </c>
      <c r="Z185">
        <v>11</v>
      </c>
      <c r="AA185" s="3">
        <f>(1/Table1[[#This Row],[B365H]]+1/Table1[[#This Row],[B365D]]+1/Table1[[#This Row],[B365A]]-1)/3</f>
        <v>1.7992424242424237E-2</v>
      </c>
      <c r="AB185">
        <v>1.8</v>
      </c>
      <c r="AC185">
        <v>2</v>
      </c>
      <c r="AD185">
        <f>(1/Table1[[#This Row],[B365&gt;2.5]]+1/Table1[[#This Row],[B365&lt;2.5]]-1)/2</f>
        <v>2.777777777777779E-2</v>
      </c>
    </row>
    <row r="186" spans="1:30" hidden="1" x14ac:dyDescent="0.45">
      <c r="A186" t="s">
        <v>2</v>
      </c>
      <c r="B186" t="s">
        <v>4</v>
      </c>
      <c r="C186" s="1">
        <v>44450</v>
      </c>
      <c r="D186" t="s">
        <v>26</v>
      </c>
      <c r="E186" t="s">
        <v>38</v>
      </c>
      <c r="F186">
        <v>0</v>
      </c>
      <c r="G186">
        <v>0</v>
      </c>
      <c r="H186" t="s">
        <v>42</v>
      </c>
      <c r="I186" t="s">
        <v>21</v>
      </c>
      <c r="L186">
        <f>1/Table1[[#This Row],[B365H]]-Table1[[#This Row],[Margin1X2]]</f>
        <v>0.32909140667761361</v>
      </c>
      <c r="M186">
        <f>IF(Table1[[#This Row],[Bet]]="Home",IF(Table1[[#This Row],[FTR]]="H",100*Table1[[#This Row],[B365H]],0),0)</f>
        <v>0</v>
      </c>
      <c r="N186">
        <f>IF(Table1[[#This Row],[Bet]]="Home-",IF(Table1[[#This Row],[FTR]]="H",100*Table1[[#This Row],[B365H]],0),0)</f>
        <v>0</v>
      </c>
      <c r="O186">
        <f>1/Table1[[#This Row],[B365D]]-Table1[[#This Row],[Margin1X2]]</f>
        <v>0.26997810618500273</v>
      </c>
      <c r="P186">
        <f>IF(Table1[[#This Row],[Bet]]="Draw",IF(Table1[[#This Row],[FTR]]="D",100*Table1[[#This Row],[B365D]],0),0)</f>
        <v>0</v>
      </c>
      <c r="Q186">
        <f>IF(Table1[[#This Row],[Bet]]="Draw-",IF(Table1[[#This Row],[FTR]]="D",100*Table1[[#This Row],[B365D]],0),0)</f>
        <v>0</v>
      </c>
      <c r="R186">
        <f>1/Table1[[#This Row],[B365A]]-Table1[[#This Row],[Margin1X2]]</f>
        <v>0.40093048713738372</v>
      </c>
      <c r="S186">
        <f>IF(Table1[[#This Row],[Bet]]="Away",IF(Table1[[#This Row],[FTR]]="A",100*Table1[[#This Row],[B365A]],0),0)</f>
        <v>0</v>
      </c>
      <c r="T186">
        <f>IF(Table1[[#This Row],[Bet2]]="Away",IF(Table1[[#This Row],[FTR]]="A",100*Table1[[#This Row],[B365A]]),0)</f>
        <v>0</v>
      </c>
      <c r="X186">
        <v>2.9</v>
      </c>
      <c r="Y186">
        <v>3.5</v>
      </c>
      <c r="Z186">
        <v>2.4</v>
      </c>
      <c r="AA186" s="3">
        <f>(1/Table1[[#This Row],[B365H]]+1/Table1[[#This Row],[B365D]]+1/Table1[[#This Row],[B365A]]-1)/3</f>
        <v>1.5736179529282968E-2</v>
      </c>
      <c r="AB186">
        <v>1.72</v>
      </c>
      <c r="AC186">
        <v>2.1</v>
      </c>
      <c r="AD186">
        <f>(1/Table1[[#This Row],[B365&gt;2.5]]+1/Table1[[#This Row],[B365&lt;2.5]]-1)/2</f>
        <v>2.879291251384275E-2</v>
      </c>
    </row>
    <row r="187" spans="1:30" hidden="1" x14ac:dyDescent="0.45">
      <c r="A187" t="s">
        <v>2</v>
      </c>
      <c r="B187" t="s">
        <v>4</v>
      </c>
      <c r="C187" s="1">
        <v>44450</v>
      </c>
      <c r="D187" t="s">
        <v>12</v>
      </c>
      <c r="E187" t="s">
        <v>34</v>
      </c>
      <c r="F187">
        <v>1</v>
      </c>
      <c r="G187">
        <v>0</v>
      </c>
      <c r="H187" t="s">
        <v>13</v>
      </c>
      <c r="I187" t="s">
        <v>14</v>
      </c>
      <c r="L187">
        <f>1/Table1[[#This Row],[B365H]]-Table1[[#This Row],[Margin1X2]]</f>
        <v>0.64975845410628019</v>
      </c>
      <c r="M187">
        <f>IF(Table1[[#This Row],[Bet]]="Home",IF(Table1[[#This Row],[FTR]]="H",100*Table1[[#This Row],[B365H]],0),0)</f>
        <v>0</v>
      </c>
      <c r="N187">
        <f>IF(Table1[[#This Row],[Bet]]="Home-",IF(Table1[[#This Row],[FTR]]="H",100*Table1[[#This Row],[B365H]],0),0)</f>
        <v>0</v>
      </c>
      <c r="O187">
        <f>1/Table1[[#This Row],[B365D]]-Table1[[#This Row],[Margin1X2]]</f>
        <v>0.20048309178743964</v>
      </c>
      <c r="P187">
        <f>IF(Table1[[#This Row],[Bet]]="Draw",IF(Table1[[#This Row],[FTR]]="D",100*Table1[[#This Row],[B365D]],0),0)</f>
        <v>0</v>
      </c>
      <c r="Q187">
        <f>IF(Table1[[#This Row],[Bet]]="Draw-",IF(Table1[[#This Row],[FTR]]="D",100*Table1[[#This Row],[B365D]],0),0)</f>
        <v>0</v>
      </c>
      <c r="R187">
        <f>1/Table1[[#This Row],[B365A]]-Table1[[#This Row],[Margin1X2]]</f>
        <v>0.14975845410628019</v>
      </c>
      <c r="S187">
        <f>IF(Table1[[#This Row],[Bet]]="Away",IF(Table1[[#This Row],[FTR]]="A",100*Table1[[#This Row],[B365A]],0),0)</f>
        <v>0</v>
      </c>
      <c r="T187">
        <f>IF(Table1[[#This Row],[Bet2]]="Away",IF(Table1[[#This Row],[FTR]]="A",100*Table1[[#This Row],[B365A]]),0)</f>
        <v>0</v>
      </c>
      <c r="X187">
        <v>1.5</v>
      </c>
      <c r="Y187">
        <v>4.5999999999999996</v>
      </c>
      <c r="Z187">
        <v>6</v>
      </c>
      <c r="AA187" s="3">
        <f>(1/Table1[[#This Row],[B365H]]+1/Table1[[#This Row],[B365D]]+1/Table1[[#This Row],[B365A]]-1)/3</f>
        <v>1.6908212560386476E-2</v>
      </c>
      <c r="AB187">
        <v>1.72</v>
      </c>
      <c r="AC187">
        <v>2.1</v>
      </c>
      <c r="AD187">
        <f>(1/Table1[[#This Row],[B365&gt;2.5]]+1/Table1[[#This Row],[B365&lt;2.5]]-1)/2</f>
        <v>2.879291251384275E-2</v>
      </c>
    </row>
    <row r="188" spans="1:30" hidden="1" x14ac:dyDescent="0.45">
      <c r="A188" t="s">
        <v>2</v>
      </c>
      <c r="B188" t="s">
        <v>4</v>
      </c>
      <c r="C188" s="1">
        <v>44450</v>
      </c>
      <c r="D188" t="s">
        <v>31</v>
      </c>
      <c r="E188" t="s">
        <v>29</v>
      </c>
      <c r="F188">
        <v>0</v>
      </c>
      <c r="G188">
        <v>2</v>
      </c>
      <c r="H188" t="s">
        <v>20</v>
      </c>
      <c r="I188" t="s">
        <v>47</v>
      </c>
      <c r="L188">
        <f>1/Table1[[#This Row],[B365H]]-Table1[[#This Row],[Margin1X2]]</f>
        <v>0.27709694989106753</v>
      </c>
      <c r="M188">
        <f>IF(Table1[[#This Row],[Bet]]="Home",IF(Table1[[#This Row],[FTR]]="H",100*Table1[[#This Row],[B365H]],0),0)</f>
        <v>0</v>
      </c>
      <c r="N188">
        <f>IF(Table1[[#This Row],[Bet]]="Home-",IF(Table1[[#This Row],[FTR]]="H",100*Table1[[#This Row],[B365H]],0),0)</f>
        <v>0</v>
      </c>
      <c r="O188">
        <f>1/Table1[[#This Row],[B365D]]-Table1[[#This Row],[Margin1X2]]</f>
        <v>0.295479302832244</v>
      </c>
      <c r="P188">
        <f>IF(Table1[[#This Row],[Bet]]="Draw",IF(Table1[[#This Row],[FTR]]="D",100*Table1[[#This Row],[B365D]],0),0)</f>
        <v>0</v>
      </c>
      <c r="Q188">
        <f>IF(Table1[[#This Row],[Bet]]="Draw-",IF(Table1[[#This Row],[FTR]]="D",100*Table1[[#This Row],[B365D]],0),0)</f>
        <v>0</v>
      </c>
      <c r="R188">
        <f>1/Table1[[#This Row],[B365A]]-Table1[[#This Row],[Margin1X2]]</f>
        <v>0.42742374727668841</v>
      </c>
      <c r="S188">
        <f>IF(Table1[[#This Row],[Bet]]="Away",IF(Table1[[#This Row],[FTR]]="A",100*Table1[[#This Row],[B365A]],0),0)</f>
        <v>0</v>
      </c>
      <c r="T188">
        <f>IF(Table1[[#This Row],[Bet2]]="Away",IF(Table1[[#This Row],[FTR]]="A",100*Table1[[#This Row],[B365A]]),0)</f>
        <v>0</v>
      </c>
      <c r="X188">
        <v>3.4</v>
      </c>
      <c r="Y188">
        <v>3.2</v>
      </c>
      <c r="Z188">
        <v>2.25</v>
      </c>
      <c r="AA188" s="3">
        <f>(1/Table1[[#This Row],[B365H]]+1/Table1[[#This Row],[B365D]]+1/Table1[[#This Row],[B365A]]-1)/3</f>
        <v>1.7020697167756005E-2</v>
      </c>
      <c r="AB188">
        <v>2.2999999999999998</v>
      </c>
      <c r="AC188">
        <v>1.61</v>
      </c>
      <c r="AD188">
        <f>(1/Table1[[#This Row],[B365&gt;2.5]]+1/Table1[[#This Row],[B365&lt;2.5]]-1)/2</f>
        <v>2.7950310559006208E-2</v>
      </c>
    </row>
    <row r="189" spans="1:30" hidden="1" x14ac:dyDescent="0.45">
      <c r="A189" t="s">
        <v>2</v>
      </c>
      <c r="B189" t="s">
        <v>4</v>
      </c>
      <c r="C189" s="1">
        <v>44451</v>
      </c>
      <c r="D189" t="s">
        <v>16</v>
      </c>
      <c r="E189" t="s">
        <v>35</v>
      </c>
      <c r="F189">
        <v>0</v>
      </c>
      <c r="G189">
        <v>3</v>
      </c>
      <c r="H189" t="s">
        <v>20</v>
      </c>
      <c r="I189" t="s">
        <v>30</v>
      </c>
      <c r="L189">
        <f>1/Table1[[#This Row],[B365H]]-Table1[[#This Row],[Margin1X2]]</f>
        <v>0.21348839766853622</v>
      </c>
      <c r="M189">
        <f>IF(Table1[[#This Row],[Bet]]="Home",IF(Table1[[#This Row],[FTR]]="H",100*Table1[[#This Row],[B365H]],0),0)</f>
        <v>0</v>
      </c>
      <c r="N189">
        <f>IF(Table1[[#This Row],[Bet]]="Home-",IF(Table1[[#This Row],[FTR]]="H",100*Table1[[#This Row],[B365H]],0),0)</f>
        <v>0</v>
      </c>
      <c r="O189">
        <f>1/Table1[[#This Row],[B365D]]-Table1[[#This Row],[Margin1X2]]</f>
        <v>0.23254151545144616</v>
      </c>
      <c r="P189">
        <f>IF(Table1[[#This Row],[Bet]]="Draw",IF(Table1[[#This Row],[FTR]]="D",100*Table1[[#This Row],[B365D]],0),0)</f>
        <v>0</v>
      </c>
      <c r="Q189">
        <f>IF(Table1[[#This Row],[Bet]]="Draw-",IF(Table1[[#This Row],[FTR]]="D",100*Table1[[#This Row],[B365D]],0),0)</f>
        <v>0</v>
      </c>
      <c r="R189">
        <f>1/Table1[[#This Row],[B365A]]-Table1[[#This Row],[Margin1X2]]</f>
        <v>0.55397008688001759</v>
      </c>
      <c r="S189">
        <f>IF(Table1[[#This Row],[Bet]]="Away",IF(Table1[[#This Row],[FTR]]="A",100*Table1[[#This Row],[B365A]],0),0)</f>
        <v>0</v>
      </c>
      <c r="T189">
        <f>IF(Table1[[#This Row],[Bet2]]="Away",IF(Table1[[#This Row],[FTR]]="A",100*Table1[[#This Row],[B365A]]),0)</f>
        <v>0</v>
      </c>
      <c r="X189">
        <v>4.33</v>
      </c>
      <c r="Y189">
        <v>4</v>
      </c>
      <c r="Z189">
        <v>1.75</v>
      </c>
      <c r="AA189" s="3">
        <f>(1/Table1[[#This Row],[B365H]]+1/Table1[[#This Row],[B365D]]+1/Table1[[#This Row],[B365A]]-1)/3</f>
        <v>1.7458484548553848E-2</v>
      </c>
      <c r="AB189">
        <v>1.57</v>
      </c>
      <c r="AC189">
        <v>2.37</v>
      </c>
      <c r="AD189">
        <f>(1/Table1[[#This Row],[B365&gt;2.5]]+1/Table1[[#This Row],[B365&lt;2.5]]-1)/2</f>
        <v>2.9441801714638949E-2</v>
      </c>
    </row>
    <row r="190" spans="1:30" hidden="1" x14ac:dyDescent="0.45">
      <c r="A190" t="s">
        <v>2</v>
      </c>
      <c r="B190" t="s">
        <v>4</v>
      </c>
      <c r="C190" s="1">
        <v>44452</v>
      </c>
      <c r="D190" t="s">
        <v>25</v>
      </c>
      <c r="E190" t="s">
        <v>18</v>
      </c>
      <c r="F190">
        <v>3</v>
      </c>
      <c r="G190">
        <v>1</v>
      </c>
      <c r="H190" t="s">
        <v>13</v>
      </c>
      <c r="I190" t="s">
        <v>39</v>
      </c>
      <c r="J190" t="s">
        <v>266</v>
      </c>
      <c r="L190">
        <f>1/Table1[[#This Row],[B365H]]-Table1[[#This Row],[Margin1X2]]</f>
        <v>0.56993464052287579</v>
      </c>
      <c r="M190">
        <f>IF(Table1[[#This Row],[Bet]]="Home",IF(Table1[[#This Row],[FTR]]="H",100*Table1[[#This Row],[B365H]],0),0)</f>
        <v>0</v>
      </c>
      <c r="N190">
        <f>IF(Table1[[#This Row],[Bet]]="Home-",IF(Table1[[#This Row],[FTR]]="H",100*Table1[[#This Row],[B365H]],0),0)</f>
        <v>0</v>
      </c>
      <c r="O190">
        <f>1/Table1[[#This Row],[B365D]]-Table1[[#This Row],[Margin1X2]]</f>
        <v>0.2483660130718954</v>
      </c>
      <c r="P190">
        <f>IF(Table1[[#This Row],[Bet]]="Draw",IF(Table1[[#This Row],[FTR]]="D",100*Table1[[#This Row],[B365D]],0),0)</f>
        <v>0</v>
      </c>
      <c r="Q190">
        <f>IF(Table1[[#This Row],[Bet]]="Draw-",IF(Table1[[#This Row],[FTR]]="D",100*Table1[[#This Row],[B365D]],0),0)</f>
        <v>0</v>
      </c>
      <c r="R190">
        <f>1/Table1[[#This Row],[B365A]]-Table1[[#This Row],[Margin1X2]]</f>
        <v>0.18169934640522875</v>
      </c>
      <c r="S190">
        <f>IF(Table1[[#This Row],[Bet]]="Away",IF(Table1[[#This Row],[FTR]]="A",100*Table1[[#This Row],[B365A]],0),0)</f>
        <v>0</v>
      </c>
      <c r="T190">
        <f>IF(Table1[[#This Row],[Bet2]]="Away",IF(Table1[[#This Row],[FTR]]="A",100*Table1[[#This Row],[B365A]]),0)</f>
        <v>0</v>
      </c>
      <c r="X190">
        <v>1.7</v>
      </c>
      <c r="Y190">
        <v>3.75</v>
      </c>
      <c r="Z190">
        <v>5</v>
      </c>
      <c r="AA190" s="3">
        <f>(1/Table1[[#This Row],[B365H]]+1/Table1[[#This Row],[B365D]]+1/Table1[[#This Row],[B365A]]-1)/3</f>
        <v>1.830065359477125E-2</v>
      </c>
      <c r="AB190">
        <v>2</v>
      </c>
      <c r="AC190">
        <v>1.8</v>
      </c>
      <c r="AD190">
        <f>(1/Table1[[#This Row],[B365&gt;2.5]]+1/Table1[[#This Row],[B365&lt;2.5]]-1)/2</f>
        <v>2.777777777777779E-2</v>
      </c>
    </row>
    <row r="191" spans="1:30" hidden="1" x14ac:dyDescent="0.45">
      <c r="A191" t="s">
        <v>2</v>
      </c>
      <c r="B191" t="s">
        <v>4</v>
      </c>
      <c r="C191" s="1">
        <v>44456</v>
      </c>
      <c r="D191" t="s">
        <v>37</v>
      </c>
      <c r="E191" t="s">
        <v>16</v>
      </c>
      <c r="F191">
        <v>1</v>
      </c>
      <c r="G191">
        <v>1</v>
      </c>
      <c r="H191" t="s">
        <v>42</v>
      </c>
      <c r="I191" t="s">
        <v>33</v>
      </c>
      <c r="J191" t="s">
        <v>269</v>
      </c>
      <c r="L191">
        <f>1/Table1[[#This Row],[B365H]]-Table1[[#This Row],[Margin1X2]]</f>
        <v>0.31803542673107882</v>
      </c>
      <c r="M191">
        <f>IF(Table1[[#This Row],[Bet]]="Home",IF(Table1[[#This Row],[FTR]]="H",100*Table1[[#This Row],[B365H]],0),0)</f>
        <v>0</v>
      </c>
      <c r="N191">
        <f>IF(Table1[[#This Row],[Bet]]="Home-",IF(Table1[[#This Row],[FTR]]="H",100*Table1[[#This Row],[B365H]],0),0)</f>
        <v>0</v>
      </c>
      <c r="O191">
        <f>1/Table1[[#This Row],[B365D]]-Table1[[#This Row],[Margin1X2]]</f>
        <v>0.26247987117552329</v>
      </c>
      <c r="P191">
        <f>IF(Table1[[#This Row],[Bet]]="Draw",IF(Table1[[#This Row],[FTR]]="D",100*Table1[[#This Row],[B365D]],0),0)</f>
        <v>0</v>
      </c>
      <c r="Q191">
        <f>IF(Table1[[#This Row],[Bet]]="Draw-",IF(Table1[[#This Row],[FTR]]="D",100*Table1[[#This Row],[B365D]],0),0)</f>
        <v>360</v>
      </c>
      <c r="R191">
        <f>1/Table1[[#This Row],[B365A]]-Table1[[#This Row],[Margin1X2]]</f>
        <v>0.41948470209339772</v>
      </c>
      <c r="S191">
        <f>IF(Table1[[#This Row],[Bet]]="Away",IF(Table1[[#This Row],[FTR]]="A",100*Table1[[#This Row],[B365A]],0),0)</f>
        <v>0</v>
      </c>
      <c r="T191">
        <f>IF(Table1[[#This Row],[Bet2]]="Away",IF(Table1[[#This Row],[FTR]]="A",100*Table1[[#This Row],[B365A]]),0)</f>
        <v>0</v>
      </c>
      <c r="X191">
        <v>3</v>
      </c>
      <c r="Y191">
        <v>3.6</v>
      </c>
      <c r="Z191">
        <v>2.2999999999999998</v>
      </c>
      <c r="AA191" s="3">
        <f>(1/Table1[[#This Row],[B365H]]+1/Table1[[#This Row],[B365D]]+1/Table1[[#This Row],[B365A]]-1)/3</f>
        <v>1.5297906602254496E-2</v>
      </c>
      <c r="AB191">
        <v>1.61</v>
      </c>
      <c r="AC191">
        <v>2.2999999999999998</v>
      </c>
      <c r="AD191">
        <f>(1/Table1[[#This Row],[B365&gt;2.5]]+1/Table1[[#This Row],[B365&lt;2.5]]-1)/2</f>
        <v>2.7950310559006208E-2</v>
      </c>
    </row>
    <row r="192" spans="1:30" hidden="1" x14ac:dyDescent="0.45">
      <c r="A192" t="s">
        <v>2</v>
      </c>
      <c r="B192" t="s">
        <v>4</v>
      </c>
      <c r="C192" s="1">
        <v>44457</v>
      </c>
      <c r="D192" t="s">
        <v>41</v>
      </c>
      <c r="E192" t="s">
        <v>26</v>
      </c>
      <c r="F192">
        <v>0</v>
      </c>
      <c r="G192">
        <v>0</v>
      </c>
      <c r="H192" t="s">
        <v>42</v>
      </c>
      <c r="I192" t="s">
        <v>24</v>
      </c>
      <c r="J192" t="s">
        <v>266</v>
      </c>
      <c r="L192">
        <f>1/Table1[[#This Row],[B365H]]-Table1[[#This Row],[Margin1X2]]</f>
        <v>0.87387586613592805</v>
      </c>
      <c r="M192">
        <f>IF(Table1[[#This Row],[Bet]]="Home",IF(Table1[[#This Row],[FTR]]="H",100*Table1[[#This Row],[B365H]],0),0)</f>
        <v>0</v>
      </c>
      <c r="N192">
        <f>IF(Table1[[#This Row],[Bet]]="Home-",IF(Table1[[#This Row],[FTR]]="H",100*Table1[[#This Row],[B365H]],0),0)</f>
        <v>0</v>
      </c>
      <c r="O192">
        <f>1/Table1[[#This Row],[B365D]]-Table1[[#This Row],[Margin1X2]]</f>
        <v>8.628188117352209E-2</v>
      </c>
      <c r="P192">
        <f>IF(Table1[[#This Row],[Bet]]="Draw",IF(Table1[[#This Row],[FTR]]="D",100*Table1[[#This Row],[B365D]],0),0)</f>
        <v>0</v>
      </c>
      <c r="Q192">
        <f>IF(Table1[[#This Row],[Bet]]="Draw-",IF(Table1[[#This Row],[FTR]]="D",100*Table1[[#This Row],[B365D]],0),0)</f>
        <v>0</v>
      </c>
      <c r="R192">
        <f>1/Table1[[#This Row],[B365A]]-Table1[[#This Row],[Margin1X2]]</f>
        <v>3.9842252690549959E-2</v>
      </c>
      <c r="S192">
        <f>IF(Table1[[#This Row],[Bet]]="Away",IF(Table1[[#This Row],[FTR]]="A",100*Table1[[#This Row],[B365A]],0),0)</f>
        <v>0</v>
      </c>
      <c r="T192">
        <f>IF(Table1[[#This Row],[Bet2]]="Away",IF(Table1[[#This Row],[FTR]]="A",100*Table1[[#This Row],[B365A]]),0)</f>
        <v>0</v>
      </c>
      <c r="X192">
        <v>1.1200000000000001</v>
      </c>
      <c r="Y192">
        <v>9.5</v>
      </c>
      <c r="Z192">
        <v>17</v>
      </c>
      <c r="AA192" s="3">
        <f>(1/Table1[[#This Row],[B365H]]+1/Table1[[#This Row],[B365D]]+1/Table1[[#This Row],[B365A]]-1)/3</f>
        <v>1.8981276721214746E-2</v>
      </c>
      <c r="AB192">
        <v>1.36</v>
      </c>
      <c r="AC192">
        <v>3.2</v>
      </c>
      <c r="AD192">
        <f>(1/Table1[[#This Row],[B365&gt;2.5]]+1/Table1[[#This Row],[B365&lt;2.5]]-1)/2</f>
        <v>2.3897058823529438E-2</v>
      </c>
    </row>
    <row r="193" spans="1:30" hidden="1" x14ac:dyDescent="0.45">
      <c r="A193" t="s">
        <v>2</v>
      </c>
      <c r="B193" t="s">
        <v>4</v>
      </c>
      <c r="C193" s="1">
        <v>44457</v>
      </c>
      <c r="D193" t="s">
        <v>18</v>
      </c>
      <c r="E193" t="s">
        <v>12</v>
      </c>
      <c r="F193">
        <v>0</v>
      </c>
      <c r="G193">
        <v>1</v>
      </c>
      <c r="H193" t="s">
        <v>20</v>
      </c>
      <c r="I193" t="s">
        <v>43</v>
      </c>
      <c r="L193">
        <f>1/Table1[[#This Row],[B365H]]-Table1[[#This Row],[Margin1X2]]</f>
        <v>0.24523916629179779</v>
      </c>
      <c r="M193">
        <f>IF(Table1[[#This Row],[Bet]]="Home",IF(Table1[[#This Row],[FTR]]="H",100*Table1[[#This Row],[B365H]],0),0)</f>
        <v>0</v>
      </c>
      <c r="N193">
        <f>IF(Table1[[#This Row],[Bet]]="Home-",IF(Table1[[#This Row],[FTR]]="H",100*Table1[[#This Row],[B365H]],0),0)</f>
        <v>0</v>
      </c>
      <c r="O193">
        <f>1/Table1[[#This Row],[B365D]]-Table1[[#This Row],[Margin1X2]]</f>
        <v>0.25985904933273346</v>
      </c>
      <c r="P193">
        <f>IF(Table1[[#This Row],[Bet]]="Draw",IF(Table1[[#This Row],[FTR]]="D",100*Table1[[#This Row],[B365D]],0),0)</f>
        <v>0</v>
      </c>
      <c r="Q193">
        <f>IF(Table1[[#This Row],[Bet]]="Draw-",IF(Table1[[#This Row],[FTR]]="D",100*Table1[[#This Row],[B365D]],0),0)</f>
        <v>0</v>
      </c>
      <c r="R193">
        <f>1/Table1[[#This Row],[B365A]]-Table1[[#This Row],[Margin1X2]]</f>
        <v>0.49490178437546856</v>
      </c>
      <c r="S193">
        <f>IF(Table1[[#This Row],[Bet]]="Away",IF(Table1[[#This Row],[FTR]]="A",100*Table1[[#This Row],[B365A]],0),0)</f>
        <v>0</v>
      </c>
      <c r="T193">
        <f>IF(Table1[[#This Row],[Bet2]]="Away",IF(Table1[[#This Row],[FTR]]="A",100*Table1[[#This Row],[B365A]]),0)</f>
        <v>0</v>
      </c>
      <c r="X193">
        <v>3.8</v>
      </c>
      <c r="Y193">
        <v>3.6</v>
      </c>
      <c r="Z193">
        <v>1.95</v>
      </c>
      <c r="AA193" s="3">
        <f>(1/Table1[[#This Row],[B365H]]+1/Table1[[#This Row],[B365D]]+1/Table1[[#This Row],[B365A]]-1)/3</f>
        <v>1.7918728445044312E-2</v>
      </c>
      <c r="AB193">
        <v>2</v>
      </c>
      <c r="AC193">
        <v>1.8</v>
      </c>
      <c r="AD193">
        <f>(1/Table1[[#This Row],[B365&gt;2.5]]+1/Table1[[#This Row],[B365&lt;2.5]]-1)/2</f>
        <v>2.777777777777779E-2</v>
      </c>
    </row>
    <row r="194" spans="1:30" hidden="1" x14ac:dyDescent="0.45">
      <c r="A194" t="s">
        <v>2</v>
      </c>
      <c r="B194" t="s">
        <v>4</v>
      </c>
      <c r="C194" s="1">
        <v>44457</v>
      </c>
      <c r="D194" t="s">
        <v>35</v>
      </c>
      <c r="E194" t="s">
        <v>23</v>
      </c>
      <c r="F194">
        <v>3</v>
      </c>
      <c r="G194">
        <v>0</v>
      </c>
      <c r="H194" t="s">
        <v>13</v>
      </c>
      <c r="I194" t="s">
        <v>27</v>
      </c>
      <c r="J194" t="s">
        <v>266</v>
      </c>
      <c r="L194">
        <f>1/Table1[[#This Row],[B365H]]-Table1[[#This Row],[Margin1X2]]</f>
        <v>0.81562881562881562</v>
      </c>
      <c r="M194">
        <f>IF(Table1[[#This Row],[Bet]]="Home",IF(Table1[[#This Row],[FTR]]="H",100*Table1[[#This Row],[B365H]],0),0)</f>
        <v>0</v>
      </c>
      <c r="N194">
        <f>IF(Table1[[#This Row],[Bet]]="Home-",IF(Table1[[#This Row],[FTR]]="H",100*Table1[[#This Row],[B365H]],0),0)</f>
        <v>0</v>
      </c>
      <c r="O194">
        <f>1/Table1[[#This Row],[B365D]]-Table1[[#This Row],[Margin1X2]]</f>
        <v>0.12515262515262512</v>
      </c>
      <c r="P194">
        <f>IF(Table1[[#This Row],[Bet]]="Draw",IF(Table1[[#This Row],[FTR]]="D",100*Table1[[#This Row],[B365D]],0),0)</f>
        <v>0</v>
      </c>
      <c r="Q194">
        <f>IF(Table1[[#This Row],[Bet]]="Draw-",IF(Table1[[#This Row],[FTR]]="D",100*Table1[[#This Row],[B365D]],0),0)</f>
        <v>0</v>
      </c>
      <c r="R194">
        <f>1/Table1[[#This Row],[B365A]]-Table1[[#This Row],[Margin1X2]]</f>
        <v>5.9218559218559216E-2</v>
      </c>
      <c r="S194">
        <f>IF(Table1[[#This Row],[Bet]]="Away",IF(Table1[[#This Row],[FTR]]="A",100*Table1[[#This Row],[B365A]],0),0)</f>
        <v>0</v>
      </c>
      <c r="T194">
        <f>IF(Table1[[#This Row],[Bet2]]="Away",IF(Table1[[#This Row],[FTR]]="A",100*Table1[[#This Row],[B365A]]),0)</f>
        <v>0</v>
      </c>
      <c r="X194">
        <v>1.2</v>
      </c>
      <c r="Y194">
        <v>7</v>
      </c>
      <c r="Z194">
        <v>13</v>
      </c>
      <c r="AA194" s="3">
        <f>(1/Table1[[#This Row],[B365H]]+1/Table1[[#This Row],[B365D]]+1/Table1[[#This Row],[B365A]]-1)/3</f>
        <v>1.7704517704517714E-2</v>
      </c>
      <c r="AB194">
        <v>1.5</v>
      </c>
      <c r="AC194">
        <v>2.62</v>
      </c>
      <c r="AD194">
        <f>(1/Table1[[#This Row],[B365&gt;2.5]]+1/Table1[[#This Row],[B365&lt;2.5]]-1)/2</f>
        <v>2.4173027989821794E-2</v>
      </c>
    </row>
    <row r="195" spans="1:30" hidden="1" x14ac:dyDescent="0.45">
      <c r="A195" t="s">
        <v>61</v>
      </c>
      <c r="B195" t="s">
        <v>4</v>
      </c>
      <c r="C195" s="1">
        <v>44590</v>
      </c>
      <c r="D195" t="s">
        <v>72</v>
      </c>
      <c r="E195" t="s">
        <v>62</v>
      </c>
      <c r="F195">
        <v>0</v>
      </c>
      <c r="G195">
        <v>1</v>
      </c>
      <c r="H195" t="s">
        <v>20</v>
      </c>
      <c r="I195" t="s">
        <v>36</v>
      </c>
      <c r="L195">
        <f>1/Table1[[#This Row],[B365H]]-Table1[[#This Row],[Margin1X2]]</f>
        <v>0.1658744305803129</v>
      </c>
      <c r="M195">
        <f>IF(Table1[[#This Row],[Bet]]="Home",IF(Table1[[#This Row],[FTR]]="H",100*Table1[[#This Row],[B365H]],0),0)</f>
        <v>0</v>
      </c>
      <c r="N195">
        <f>IF(Table1[[#This Row],[Bet]]="Home-",IF(Table1[[#This Row],[FTR]]="H",100*Table1[[#This Row],[B365H]],0),0)</f>
        <v>0</v>
      </c>
      <c r="O195">
        <f>1/Table1[[#This Row],[B365D]]-Table1[[#This Row],[Margin1X2]]</f>
        <v>0.26183402653990889</v>
      </c>
      <c r="P195">
        <f>IF(Table1[[#This Row],[Bet]]="Draw",IF(Table1[[#This Row],[FTR]]="D",100*Table1[[#This Row],[B365D]],0),0)</f>
        <v>0</v>
      </c>
      <c r="Q195">
        <f>IF(Table1[[#This Row],[Bet]]="Draw-",IF(Table1[[#This Row],[FTR]]="D",100*Table1[[#This Row],[B365D]],0),0)</f>
        <v>0</v>
      </c>
      <c r="R195">
        <f>1/Table1[[#This Row],[B365A]]-Table1[[#This Row],[Margin1X2]]</f>
        <v>0.57229154287977813</v>
      </c>
      <c r="S195">
        <f>IF(Table1[[#This Row],[Bet]]="Away",IF(Table1[[#This Row],[FTR]]="A",100*Table1[[#This Row],[B365A]],0),0)</f>
        <v>0</v>
      </c>
      <c r="T195">
        <f>IF(Table1[[#This Row],[Bet2]]="Away",IF(Table1[[#This Row],[FTR]]="A",100*Table1[[#This Row],[B365A]]),0)</f>
        <v>0</v>
      </c>
      <c r="X195">
        <v>5.5</v>
      </c>
      <c r="Y195">
        <v>3.6</v>
      </c>
      <c r="Z195">
        <v>1.7</v>
      </c>
      <c r="AA195" s="3">
        <f>(1/Table1[[#This Row],[B365H]]+1/Table1[[#This Row],[B365D]]+1/Table1[[#This Row],[B365A]]-1)/3</f>
        <v>1.5943751237868915E-2</v>
      </c>
      <c r="AB195">
        <v>2.0499999999999998</v>
      </c>
      <c r="AC195">
        <v>1.8</v>
      </c>
      <c r="AD195">
        <f>(1/Table1[[#This Row],[B365&gt;2.5]]+1/Table1[[#This Row],[B365&lt;2.5]]-1)/2</f>
        <v>2.1680216802168029E-2</v>
      </c>
    </row>
    <row r="196" spans="1:30" hidden="1" x14ac:dyDescent="0.45">
      <c r="A196" t="s">
        <v>61</v>
      </c>
      <c r="B196" t="s">
        <v>4</v>
      </c>
      <c r="C196" s="1">
        <v>44600</v>
      </c>
      <c r="D196" t="s">
        <v>95</v>
      </c>
      <c r="E196" t="s">
        <v>69</v>
      </c>
      <c r="F196">
        <v>1</v>
      </c>
      <c r="G196">
        <v>1</v>
      </c>
      <c r="H196" t="s">
        <v>42</v>
      </c>
      <c r="I196" t="s">
        <v>36</v>
      </c>
      <c r="L196">
        <f>1/Table1[[#This Row],[B365H]]-Table1[[#This Row],[Margin1X2]]</f>
        <v>0.58372839729846704</v>
      </c>
      <c r="M196">
        <f>IF(Table1[[#This Row],[Bet]]="Home",IF(Table1[[#This Row],[FTR]]="H",100*Table1[[#This Row],[B365H]],0),0)</f>
        <v>0</v>
      </c>
      <c r="N196">
        <f>IF(Table1[[#This Row],[Bet]]="Home-",IF(Table1[[#This Row],[FTR]]="H",100*Table1[[#This Row],[B365H]],0),0)</f>
        <v>0</v>
      </c>
      <c r="O196">
        <f>1/Table1[[#This Row],[B365D]]-Table1[[#This Row],[Margin1X2]]</f>
        <v>0.24447665348109224</v>
      </c>
      <c r="P196">
        <f>IF(Table1[[#This Row],[Bet]]="Draw",IF(Table1[[#This Row],[FTR]]="D",100*Table1[[#This Row],[B365D]],0),0)</f>
        <v>0</v>
      </c>
      <c r="Q196">
        <f>IF(Table1[[#This Row],[Bet]]="Draw-",IF(Table1[[#This Row],[FTR]]="D",100*Table1[[#This Row],[B365D]],0),0)</f>
        <v>0</v>
      </c>
      <c r="R196">
        <f>1/Table1[[#This Row],[B365A]]-Table1[[#This Row],[Margin1X2]]</f>
        <v>0.17179494922044061</v>
      </c>
      <c r="S196">
        <f>IF(Table1[[#This Row],[Bet]]="Away",IF(Table1[[#This Row],[FTR]]="A",100*Table1[[#This Row],[B365A]],0),0)</f>
        <v>0</v>
      </c>
      <c r="T196">
        <f>IF(Table1[[#This Row],[Bet2]]="Away",IF(Table1[[#This Row],[FTR]]="A",100*Table1[[#This Row],[B365A]]),0)</f>
        <v>0</v>
      </c>
      <c r="X196">
        <v>1.66</v>
      </c>
      <c r="Y196">
        <v>3.8</v>
      </c>
      <c r="Z196">
        <v>5.25</v>
      </c>
      <c r="AA196" s="3">
        <f>(1/Table1[[#This Row],[B365H]]+1/Table1[[#This Row],[B365D]]+1/Table1[[#This Row],[B365A]]-1)/3</f>
        <v>1.8681241255749843E-2</v>
      </c>
      <c r="AB196">
        <v>2.1</v>
      </c>
      <c r="AC196">
        <v>1.72</v>
      </c>
      <c r="AD196">
        <f>(1/Table1[[#This Row],[B365&gt;2.5]]+1/Table1[[#This Row],[B365&lt;2.5]]-1)/2</f>
        <v>2.879291251384275E-2</v>
      </c>
    </row>
    <row r="197" spans="1:30" hidden="1" x14ac:dyDescent="0.45">
      <c r="A197" t="s">
        <v>201</v>
      </c>
      <c r="B197" t="s">
        <v>4</v>
      </c>
      <c r="C197" s="1">
        <v>44429</v>
      </c>
      <c r="D197" t="s">
        <v>217</v>
      </c>
      <c r="E197" t="s">
        <v>218</v>
      </c>
      <c r="F197">
        <v>1</v>
      </c>
      <c r="G197">
        <v>3</v>
      </c>
      <c r="H197" t="s">
        <v>20</v>
      </c>
      <c r="I197" t="s">
        <v>219</v>
      </c>
      <c r="L197">
        <f>1/Table1[[#This Row],[B365H]]-Table1[[#This Row],[Margin1X2]]</f>
        <v>0.57217172784706083</v>
      </c>
      <c r="M197">
        <f>IF(Table1[[#This Row],[Bet]]="Home",IF(Table1[[#This Row],[FTR]]="H",100*Table1[[#This Row],[B365H]],0),0)</f>
        <v>0</v>
      </c>
      <c r="N197">
        <f>IF(Table1[[#This Row],[Bet]]="Home-",IF(Table1[[#This Row],[FTR]]="H",100*Table1[[#This Row],[B365H]],0),0)</f>
        <v>0</v>
      </c>
      <c r="O197">
        <f>1/Table1[[#This Row],[B365D]]-Table1[[#This Row],[Margin1X2]]</f>
        <v>0.24753986707062167</v>
      </c>
      <c r="P197">
        <f>IF(Table1[[#This Row],[Bet]]="Draw",IF(Table1[[#This Row],[FTR]]="D",100*Table1[[#This Row],[B365D]],0),0)</f>
        <v>0</v>
      </c>
      <c r="Q197">
        <f>IF(Table1[[#This Row],[Bet]]="Draw-",IF(Table1[[#This Row],[FTR]]="D",100*Table1[[#This Row],[B365D]],0),0)</f>
        <v>0</v>
      </c>
      <c r="R197">
        <f>1/Table1[[#This Row],[B365A]]-Table1[[#This Row],[Margin1X2]]</f>
        <v>0.18028840508231755</v>
      </c>
      <c r="S197">
        <f>IF(Table1[[#This Row],[Bet]]="Away",IF(Table1[[#This Row],[FTR]]="A",100*Table1[[#This Row],[B365A]],0),0)</f>
        <v>0</v>
      </c>
      <c r="T197">
        <f>IF(Table1[[#This Row],[Bet2]]="Away",IF(Table1[[#This Row],[FTR]]="A",100*Table1[[#This Row],[B365A]]),0)</f>
        <v>0</v>
      </c>
      <c r="X197">
        <v>1.66</v>
      </c>
      <c r="Y197">
        <v>3.6</v>
      </c>
      <c r="Z197">
        <v>4.75</v>
      </c>
      <c r="AA197" s="3">
        <f>(1/Table1[[#This Row],[B365H]]+1/Table1[[#This Row],[B365D]]+1/Table1[[#This Row],[B365A]]-1)/3</f>
        <v>3.0237910707156129E-2</v>
      </c>
      <c r="AB197">
        <v>1.8</v>
      </c>
      <c r="AC197">
        <v>2</v>
      </c>
      <c r="AD197">
        <f>(1/Table1[[#This Row],[B365&gt;2.5]]+1/Table1[[#This Row],[B365&lt;2.5]]-1)/2</f>
        <v>2.777777777777779E-2</v>
      </c>
    </row>
    <row r="198" spans="1:30" hidden="1" x14ac:dyDescent="0.45">
      <c r="A198" t="s">
        <v>201</v>
      </c>
      <c r="B198" t="s">
        <v>4</v>
      </c>
      <c r="C198" s="1">
        <v>44450</v>
      </c>
      <c r="D198" t="s">
        <v>208</v>
      </c>
      <c r="E198" t="s">
        <v>212</v>
      </c>
      <c r="F198">
        <v>3</v>
      </c>
      <c r="G198">
        <v>1</v>
      </c>
      <c r="H198" t="s">
        <v>13</v>
      </c>
      <c r="I198" t="s">
        <v>219</v>
      </c>
      <c r="L198">
        <f>1/Table1[[#This Row],[B365H]]-Table1[[#This Row],[Margin1X2]]</f>
        <v>0.36349924585218701</v>
      </c>
      <c r="M198">
        <f>IF(Table1[[#This Row],[Bet]]="Home",IF(Table1[[#This Row],[FTR]]="H",100*Table1[[#This Row],[B365H]],0),0)</f>
        <v>0</v>
      </c>
      <c r="N198">
        <f>IF(Table1[[#This Row],[Bet]]="Home-",IF(Table1[[#This Row],[FTR]]="H",100*Table1[[#This Row],[B365H]],0),0)</f>
        <v>0</v>
      </c>
      <c r="O198">
        <f>1/Table1[[#This Row],[B365D]]-Table1[[#This Row],[Margin1X2]]</f>
        <v>0.27300150829562597</v>
      </c>
      <c r="P198">
        <f>IF(Table1[[#This Row],[Bet]]="Draw",IF(Table1[[#This Row],[FTR]]="D",100*Table1[[#This Row],[B365D]],0),0)</f>
        <v>0</v>
      </c>
      <c r="Q198">
        <f>IF(Table1[[#This Row],[Bet]]="Draw-",IF(Table1[[#This Row],[FTR]]="D",100*Table1[[#This Row],[B365D]],0),0)</f>
        <v>0</v>
      </c>
      <c r="R198">
        <f>1/Table1[[#This Row],[B365A]]-Table1[[#This Row],[Margin1X2]]</f>
        <v>0.36349924585218701</v>
      </c>
      <c r="S198">
        <f>IF(Table1[[#This Row],[Bet]]="Away",IF(Table1[[#This Row],[FTR]]="A",100*Table1[[#This Row],[B365A]],0),0)</f>
        <v>0</v>
      </c>
      <c r="T198">
        <f>IF(Table1[[#This Row],[Bet2]]="Away",IF(Table1[[#This Row],[FTR]]="A",100*Table1[[#This Row],[B365A]]),0)</f>
        <v>0</v>
      </c>
      <c r="X198">
        <v>2.6</v>
      </c>
      <c r="Y198">
        <v>3.4</v>
      </c>
      <c r="Z198">
        <v>2.6</v>
      </c>
      <c r="AA198" s="3">
        <f>(1/Table1[[#This Row],[B365H]]+1/Table1[[#This Row],[B365D]]+1/Table1[[#This Row],[B365A]]-1)/3</f>
        <v>2.1116138763197585E-2</v>
      </c>
      <c r="AB198">
        <v>1.8</v>
      </c>
      <c r="AC198">
        <v>2</v>
      </c>
      <c r="AD198">
        <f>(1/Table1[[#This Row],[B365&gt;2.5]]+1/Table1[[#This Row],[B365&lt;2.5]]-1)/2</f>
        <v>2.777777777777779E-2</v>
      </c>
    </row>
    <row r="199" spans="1:30" hidden="1" x14ac:dyDescent="0.45">
      <c r="A199" t="s">
        <v>201</v>
      </c>
      <c r="B199" t="s">
        <v>4</v>
      </c>
      <c r="C199" s="1">
        <v>44453</v>
      </c>
      <c r="D199" t="s">
        <v>203</v>
      </c>
      <c r="E199" t="s">
        <v>205</v>
      </c>
      <c r="F199">
        <v>4</v>
      </c>
      <c r="G199">
        <v>2</v>
      </c>
      <c r="H199" t="s">
        <v>13</v>
      </c>
      <c r="I199" t="s">
        <v>219</v>
      </c>
      <c r="L199">
        <f>1/Table1[[#This Row],[B365H]]-Table1[[#This Row],[Margin1X2]]</f>
        <v>0.70573492554916695</v>
      </c>
      <c r="M199">
        <f>IF(Table1[[#This Row],[Bet]]="Home",IF(Table1[[#This Row],[FTR]]="H",100*Table1[[#This Row],[B365H]],0),0)</f>
        <v>0</v>
      </c>
      <c r="N199">
        <f>IF(Table1[[#This Row],[Bet]]="Home-",IF(Table1[[#This Row],[FTR]]="H",100*Table1[[#This Row],[B365H]],0),0)</f>
        <v>0</v>
      </c>
      <c r="O199">
        <f>1/Table1[[#This Row],[B365D]]-Table1[[#This Row],[Margin1X2]]</f>
        <v>0.18096712369158188</v>
      </c>
      <c r="P199">
        <f>IF(Table1[[#This Row],[Bet]]="Draw",IF(Table1[[#This Row],[FTR]]="D",100*Table1[[#This Row],[B365D]],0),0)</f>
        <v>0</v>
      </c>
      <c r="Q199">
        <f>IF(Table1[[#This Row],[Bet]]="Draw-",IF(Table1[[#This Row],[FTR]]="D",100*Table1[[#This Row],[B365D]],0),0)</f>
        <v>0</v>
      </c>
      <c r="R199">
        <f>1/Table1[[#This Row],[B365A]]-Table1[[#This Row],[Margin1X2]]</f>
        <v>0.11329795075925107</v>
      </c>
      <c r="S199">
        <f>IF(Table1[[#This Row],[Bet]]="Away",IF(Table1[[#This Row],[FTR]]="A",100*Table1[[#This Row],[B365A]],0),0)</f>
        <v>0</v>
      </c>
      <c r="T199">
        <f>IF(Table1[[#This Row],[Bet2]]="Away",IF(Table1[[#This Row],[FTR]]="A",100*Table1[[#This Row],[B365A]]),0)</f>
        <v>0</v>
      </c>
      <c r="X199">
        <v>1.36</v>
      </c>
      <c r="Y199">
        <v>4.75</v>
      </c>
      <c r="Z199">
        <v>7</v>
      </c>
      <c r="AA199" s="3">
        <f>(1/Table1[[#This Row],[B365H]]+1/Table1[[#This Row],[B365D]]+1/Table1[[#This Row],[B365A]]-1)/3</f>
        <v>2.955919209789178E-2</v>
      </c>
      <c r="AB199">
        <v>1.65</v>
      </c>
      <c r="AC199">
        <v>2.2000000000000002</v>
      </c>
      <c r="AD199">
        <f>(1/Table1[[#This Row],[B365&gt;2.5]]+1/Table1[[#This Row],[B365&lt;2.5]]-1)/2</f>
        <v>3.0303030303030276E-2</v>
      </c>
    </row>
    <row r="200" spans="1:30" hidden="1" x14ac:dyDescent="0.45">
      <c r="A200" t="s">
        <v>201</v>
      </c>
      <c r="B200" t="s">
        <v>4</v>
      </c>
      <c r="C200" s="1">
        <v>44478</v>
      </c>
      <c r="D200" t="s">
        <v>211</v>
      </c>
      <c r="E200" t="s">
        <v>214</v>
      </c>
      <c r="F200">
        <v>0</v>
      </c>
      <c r="G200">
        <v>1</v>
      </c>
      <c r="H200" t="s">
        <v>20</v>
      </c>
      <c r="I200" t="s">
        <v>219</v>
      </c>
      <c r="L200">
        <f>1/Table1[[#This Row],[B365H]]-Table1[[#This Row],[Margin1X2]]</f>
        <v>0.28240740740740744</v>
      </c>
      <c r="M200">
        <f>IF(Table1[[#This Row],[Bet]]="Home",IF(Table1[[#This Row],[FTR]]="H",100*Table1[[#This Row],[B365H]],0),0)</f>
        <v>0</v>
      </c>
      <c r="N200">
        <f>IF(Table1[[#This Row],[Bet]]="Home-",IF(Table1[[#This Row],[FTR]]="H",100*Table1[[#This Row],[B365H]],0),0)</f>
        <v>0</v>
      </c>
      <c r="O200">
        <f>1/Table1[[#This Row],[B365D]]-Table1[[#This Row],[Margin1X2]]</f>
        <v>0.24768518518518523</v>
      </c>
      <c r="P200">
        <f>IF(Table1[[#This Row],[Bet]]="Draw",IF(Table1[[#This Row],[FTR]]="D",100*Table1[[#This Row],[B365D]],0),0)</f>
        <v>0</v>
      </c>
      <c r="Q200">
        <f>IF(Table1[[#This Row],[Bet]]="Draw-",IF(Table1[[#This Row],[FTR]]="D",100*Table1[[#This Row],[B365D]],0),0)</f>
        <v>0</v>
      </c>
      <c r="R200">
        <f>1/Table1[[#This Row],[B365A]]-Table1[[#This Row],[Margin1X2]]</f>
        <v>0.46990740740740744</v>
      </c>
      <c r="S200">
        <f>IF(Table1[[#This Row],[Bet]]="Away",IF(Table1[[#This Row],[FTR]]="A",100*Table1[[#This Row],[B365A]],0),0)</f>
        <v>0</v>
      </c>
      <c r="T200">
        <f>IF(Table1[[#This Row],[Bet2]]="Away",IF(Table1[[#This Row],[FTR]]="A",100*Table1[[#This Row],[B365A]]),0)</f>
        <v>0</v>
      </c>
      <c r="X200">
        <v>3.2</v>
      </c>
      <c r="Y200">
        <v>3.6</v>
      </c>
      <c r="Z200">
        <v>2</v>
      </c>
      <c r="AA200" s="3">
        <f>(1/Table1[[#This Row],[B365H]]+1/Table1[[#This Row],[B365D]]+1/Table1[[#This Row],[B365A]]-1)/3</f>
        <v>3.009259259259256E-2</v>
      </c>
      <c r="AB200">
        <v>1.72</v>
      </c>
      <c r="AC200">
        <v>2.0699999999999998</v>
      </c>
      <c r="AD200">
        <f>(1/Table1[[#This Row],[B365&gt;2.5]]+1/Table1[[#This Row],[B365&lt;2.5]]-1)/2</f>
        <v>3.2243568138411449E-2</v>
      </c>
    </row>
    <row r="201" spans="1:30" hidden="1" x14ac:dyDescent="0.45">
      <c r="A201" t="s">
        <v>201</v>
      </c>
      <c r="B201" t="s">
        <v>4</v>
      </c>
      <c r="C201" s="1">
        <v>44492</v>
      </c>
      <c r="D201" t="s">
        <v>235</v>
      </c>
      <c r="E201" t="s">
        <v>240</v>
      </c>
      <c r="F201">
        <v>2</v>
      </c>
      <c r="G201">
        <v>0</v>
      </c>
      <c r="H201" t="s">
        <v>13</v>
      </c>
      <c r="I201" t="s">
        <v>219</v>
      </c>
      <c r="L201">
        <f>1/Table1[[#This Row],[B365H]]-Table1[[#This Row],[Margin1X2]]</f>
        <v>0.62220327744624415</v>
      </c>
      <c r="M201">
        <f>IF(Table1[[#This Row],[Bet]]="Home",IF(Table1[[#This Row],[FTR]]="H",100*Table1[[#This Row],[B365H]],0),0)</f>
        <v>0</v>
      </c>
      <c r="N201">
        <f>IF(Table1[[#This Row],[Bet]]="Home-",IF(Table1[[#This Row],[FTR]]="H",100*Table1[[#This Row],[B365H]],0),0)</f>
        <v>0</v>
      </c>
      <c r="O201">
        <f>1/Table1[[#This Row],[B365D]]-Table1[[#This Row],[Margin1X2]]</f>
        <v>0.23527517287108074</v>
      </c>
      <c r="P201">
        <f>IF(Table1[[#This Row],[Bet]]="Draw",IF(Table1[[#This Row],[FTR]]="D",100*Table1[[#This Row],[B365D]],0),0)</f>
        <v>0</v>
      </c>
      <c r="Q201">
        <f>IF(Table1[[#This Row],[Bet]]="Draw-",IF(Table1[[#This Row],[FTR]]="D",100*Table1[[#This Row],[B365D]],0),0)</f>
        <v>0</v>
      </c>
      <c r="R201">
        <f>1/Table1[[#This Row],[B365A]]-Table1[[#This Row],[Margin1X2]]</f>
        <v>0.14252154968267494</v>
      </c>
      <c r="S201">
        <f>IF(Table1[[#This Row],[Bet]]="Away",IF(Table1[[#This Row],[FTR]]="A",100*Table1[[#This Row],[B365A]],0),0)</f>
        <v>0</v>
      </c>
      <c r="T201">
        <f>IF(Table1[[#This Row],[Bet2]]="Away",IF(Table1[[#This Row],[FTR]]="A",100*Table1[[#This Row],[B365A]]),0)</f>
        <v>0</v>
      </c>
      <c r="X201">
        <v>1.53</v>
      </c>
      <c r="Y201">
        <v>3.75</v>
      </c>
      <c r="Z201">
        <v>5.75</v>
      </c>
      <c r="AA201" s="3">
        <f>(1/Table1[[#This Row],[B365H]]+1/Table1[[#This Row],[B365D]]+1/Table1[[#This Row],[B365A]]-1)/3</f>
        <v>3.1391493795585923E-2</v>
      </c>
      <c r="AB201">
        <v>2.0499999999999998</v>
      </c>
      <c r="AC201">
        <v>1.75</v>
      </c>
      <c r="AD201">
        <f>(1/Table1[[#This Row],[B365&gt;2.5]]+1/Table1[[#This Row],[B365&lt;2.5]]-1)/2</f>
        <v>2.9616724738675937E-2</v>
      </c>
    </row>
    <row r="202" spans="1:30" hidden="1" x14ac:dyDescent="0.45">
      <c r="A202" t="s">
        <v>201</v>
      </c>
      <c r="B202" t="s">
        <v>4</v>
      </c>
      <c r="C202" s="1">
        <v>44520</v>
      </c>
      <c r="D202" t="s">
        <v>215</v>
      </c>
      <c r="E202" t="s">
        <v>223</v>
      </c>
      <c r="F202">
        <v>0</v>
      </c>
      <c r="G202">
        <v>0</v>
      </c>
      <c r="H202" t="s">
        <v>42</v>
      </c>
      <c r="I202" t="s">
        <v>219</v>
      </c>
      <c r="L202">
        <f>1/Table1[[#This Row],[B365H]]-Table1[[#This Row],[Margin1X2]]</f>
        <v>0.70183629007158421</v>
      </c>
      <c r="M202">
        <f>IF(Table1[[#This Row],[Bet]]="Home",IF(Table1[[#This Row],[FTR]]="H",100*Table1[[#This Row],[B365H]],0),0)</f>
        <v>0</v>
      </c>
      <c r="N202">
        <f>IF(Table1[[#This Row],[Bet]]="Home-",IF(Table1[[#This Row],[FTR]]="H",100*Table1[[#This Row],[B365H]],0),0)</f>
        <v>0</v>
      </c>
      <c r="O202">
        <f>1/Table1[[#This Row],[B365D]]-Table1[[#This Row],[Margin1X2]]</f>
        <v>0.18876439464674763</v>
      </c>
      <c r="P202">
        <f>IF(Table1[[#This Row],[Bet]]="Draw",IF(Table1[[#This Row],[FTR]]="D",100*Table1[[#This Row],[B365D]],0),0)</f>
        <v>0</v>
      </c>
      <c r="Q202">
        <f>IF(Table1[[#This Row],[Bet]]="Draw-",IF(Table1[[#This Row],[FTR]]="D",100*Table1[[#This Row],[B365D]],0),0)</f>
        <v>0</v>
      </c>
      <c r="R202">
        <f>1/Table1[[#This Row],[B365A]]-Table1[[#This Row],[Margin1X2]]</f>
        <v>0.10939931528166827</v>
      </c>
      <c r="S202">
        <f>IF(Table1[[#This Row],[Bet]]="Away",IF(Table1[[#This Row],[FTR]]="A",100*Table1[[#This Row],[B365A]],0),0)</f>
        <v>0</v>
      </c>
      <c r="T202">
        <f>IF(Table1[[#This Row],[Bet2]]="Away",IF(Table1[[#This Row],[FTR]]="A",100*Table1[[#This Row],[B365A]]),0)</f>
        <v>0</v>
      </c>
      <c r="X202">
        <v>1.36</v>
      </c>
      <c r="Y202">
        <v>4.5</v>
      </c>
      <c r="Z202">
        <v>7</v>
      </c>
      <c r="AA202" s="3">
        <f>(1/Table1[[#This Row],[B365H]]+1/Table1[[#This Row],[B365D]]+1/Table1[[#This Row],[B365A]]-1)/3</f>
        <v>3.3457827575474587E-2</v>
      </c>
      <c r="AB202">
        <v>1.66</v>
      </c>
      <c r="AC202">
        <v>2.15</v>
      </c>
      <c r="AD202">
        <f>(1/Table1[[#This Row],[B365&gt;2.5]]+1/Table1[[#This Row],[B365&lt;2.5]]-1)/2</f>
        <v>3.3762958811992205E-2</v>
      </c>
    </row>
    <row r="203" spans="1:30" hidden="1" x14ac:dyDescent="0.45">
      <c r="A203" t="s">
        <v>201</v>
      </c>
      <c r="B203" t="s">
        <v>4</v>
      </c>
      <c r="C203" s="1">
        <v>44583</v>
      </c>
      <c r="D203" t="s">
        <v>203</v>
      </c>
      <c r="E203" t="s">
        <v>202</v>
      </c>
      <c r="F203">
        <v>0</v>
      </c>
      <c r="G203">
        <v>0</v>
      </c>
      <c r="H203" t="s">
        <v>42</v>
      </c>
      <c r="I203" t="s">
        <v>219</v>
      </c>
      <c r="L203">
        <f>1/Table1[[#This Row],[B365H]]-Table1[[#This Row],[Margin1X2]]</f>
        <v>0.63888888888888884</v>
      </c>
      <c r="M203">
        <f>IF(Table1[[#This Row],[Bet]]="Home",IF(Table1[[#This Row],[FTR]]="H",100*Table1[[#This Row],[B365H]],0),0)</f>
        <v>0</v>
      </c>
      <c r="N203">
        <f>IF(Table1[[#This Row],[Bet]]="Home-",IF(Table1[[#This Row],[FTR]]="H",100*Table1[[#This Row],[B365H]],0),0)</f>
        <v>0</v>
      </c>
      <c r="O203">
        <f>1/Table1[[#This Row],[B365D]]-Table1[[#This Row],[Margin1X2]]</f>
        <v>0.22222222222222224</v>
      </c>
      <c r="P203">
        <f>IF(Table1[[#This Row],[Bet]]="Draw",IF(Table1[[#This Row],[FTR]]="D",100*Table1[[#This Row],[B365D]],0),0)</f>
        <v>0</v>
      </c>
      <c r="Q203">
        <f>IF(Table1[[#This Row],[Bet]]="Draw-",IF(Table1[[#This Row],[FTR]]="D",100*Table1[[#This Row],[B365D]],0),0)</f>
        <v>0</v>
      </c>
      <c r="R203">
        <f>1/Table1[[#This Row],[B365A]]-Table1[[#This Row],[Margin1X2]]</f>
        <v>0.1388888888888889</v>
      </c>
      <c r="S203">
        <f>IF(Table1[[#This Row],[Bet]]="Away",IF(Table1[[#This Row],[FTR]]="A",100*Table1[[#This Row],[B365A]],0),0)</f>
        <v>0</v>
      </c>
      <c r="T203">
        <f>IF(Table1[[#This Row],[Bet2]]="Away",IF(Table1[[#This Row],[FTR]]="A",100*Table1[[#This Row],[B365A]]),0)</f>
        <v>0</v>
      </c>
      <c r="X203">
        <v>1.5</v>
      </c>
      <c r="Y203">
        <v>4</v>
      </c>
      <c r="Z203">
        <v>6</v>
      </c>
      <c r="AA203" s="3">
        <f>(1/Table1[[#This Row],[B365H]]+1/Table1[[#This Row],[B365D]]+1/Table1[[#This Row],[B365A]]-1)/3</f>
        <v>2.7777777777777752E-2</v>
      </c>
      <c r="AB203">
        <v>1.83</v>
      </c>
      <c r="AC203">
        <v>1.98</v>
      </c>
      <c r="AD203">
        <f>(1/Table1[[#This Row],[B365&gt;2.5]]+1/Table1[[#This Row],[B365&lt;2.5]]-1)/2</f>
        <v>2.5749296241099451E-2</v>
      </c>
    </row>
    <row r="204" spans="1:30" hidden="1" x14ac:dyDescent="0.45">
      <c r="A204" t="s">
        <v>201</v>
      </c>
      <c r="B204" t="s">
        <v>4</v>
      </c>
      <c r="C204" s="1">
        <v>44597</v>
      </c>
      <c r="D204" t="s">
        <v>221</v>
      </c>
      <c r="E204" t="s">
        <v>224</v>
      </c>
      <c r="F204">
        <v>2</v>
      </c>
      <c r="G204">
        <v>2</v>
      </c>
      <c r="H204" t="s">
        <v>42</v>
      </c>
      <c r="I204" t="s">
        <v>219</v>
      </c>
      <c r="L204">
        <f>1/Table1[[#This Row],[B365H]]-Table1[[#This Row],[Margin1X2]]</f>
        <v>0.38323415574236908</v>
      </c>
      <c r="M204">
        <f>IF(Table1[[#This Row],[Bet]]="Home",IF(Table1[[#This Row],[FTR]]="H",100*Table1[[#This Row],[B365H]],0),0)</f>
        <v>0</v>
      </c>
      <c r="N204">
        <f>IF(Table1[[#This Row],[Bet]]="Home-",IF(Table1[[#This Row],[FTR]]="H",100*Table1[[#This Row],[B365H]],0),0)</f>
        <v>0</v>
      </c>
      <c r="O204">
        <f>1/Table1[[#This Row],[B365D]]-Table1[[#This Row],[Margin1X2]]</f>
        <v>0.27379322747232693</v>
      </c>
      <c r="P204">
        <f>IF(Table1[[#This Row],[Bet]]="Draw",IF(Table1[[#This Row],[FTR]]="D",100*Table1[[#This Row],[B365D]],0),0)</f>
        <v>0</v>
      </c>
      <c r="Q204">
        <f>IF(Table1[[#This Row],[Bet]]="Draw-",IF(Table1[[#This Row],[FTR]]="D",100*Table1[[#This Row],[B365D]],0),0)</f>
        <v>0</v>
      </c>
      <c r="R204">
        <f>1/Table1[[#This Row],[B365A]]-Table1[[#This Row],[Margin1X2]]</f>
        <v>0.342972616785304</v>
      </c>
      <c r="S204">
        <f>IF(Table1[[#This Row],[Bet]]="Away",IF(Table1[[#This Row],[FTR]]="A",100*Table1[[#This Row],[B365A]],0),0)</f>
        <v>0</v>
      </c>
      <c r="T204">
        <f>IF(Table1[[#This Row],[Bet2]]="Away",IF(Table1[[#This Row],[FTR]]="A",100*Table1[[#This Row],[B365A]]),0)</f>
        <v>0</v>
      </c>
      <c r="X204">
        <v>2.37</v>
      </c>
      <c r="Y204">
        <v>3.2</v>
      </c>
      <c r="Z204">
        <v>2.62</v>
      </c>
      <c r="AA204" s="3">
        <f>(1/Table1[[#This Row],[B365H]]+1/Table1[[#This Row],[B365D]]+1/Table1[[#This Row],[B365A]]-1)/3</f>
        <v>3.8706772527673072E-2</v>
      </c>
      <c r="AB204">
        <v>1.66</v>
      </c>
      <c r="AC204">
        <v>2.15</v>
      </c>
      <c r="AD204">
        <f>(1/Table1[[#This Row],[B365&gt;2.5]]+1/Table1[[#This Row],[B365&lt;2.5]]-1)/2</f>
        <v>3.3762958811992205E-2</v>
      </c>
    </row>
    <row r="205" spans="1:30" hidden="1" x14ac:dyDescent="0.45">
      <c r="A205" t="s">
        <v>201</v>
      </c>
      <c r="B205" t="s">
        <v>4</v>
      </c>
      <c r="C205" s="1">
        <v>44618</v>
      </c>
      <c r="D205" t="s">
        <v>217</v>
      </c>
      <c r="E205" t="s">
        <v>226</v>
      </c>
      <c r="F205">
        <v>1</v>
      </c>
      <c r="G205">
        <v>0</v>
      </c>
      <c r="H205" t="s">
        <v>13</v>
      </c>
      <c r="I205" t="s">
        <v>219</v>
      </c>
      <c r="L205">
        <f>1/Table1[[#This Row],[B365H]]-Table1[[#This Row],[Margin1X2]]</f>
        <v>0.83026819923371653</v>
      </c>
      <c r="M205">
        <f>IF(Table1[[#This Row],[Bet]]="Home",IF(Table1[[#This Row],[FTR]]="H",100*Table1[[#This Row],[B365H]],0),0)</f>
        <v>0</v>
      </c>
      <c r="N205">
        <f>IF(Table1[[#This Row],[Bet]]="Home-",IF(Table1[[#This Row],[FTR]]="H",100*Table1[[#This Row],[B365H]],0),0)</f>
        <v>0</v>
      </c>
      <c r="O205">
        <f>1/Table1[[#This Row],[B365D]]-Table1[[#This Row],[Margin1X2]]</f>
        <v>0.13486590038314175</v>
      </c>
      <c r="P205">
        <f>IF(Table1[[#This Row],[Bet]]="Draw",IF(Table1[[#This Row],[FTR]]="D",100*Table1[[#This Row],[B365D]],0),0)</f>
        <v>0</v>
      </c>
      <c r="Q205">
        <f>IF(Table1[[#This Row],[Bet]]="Draw-",IF(Table1[[#This Row],[FTR]]="D",100*Table1[[#This Row],[B365D]],0),0)</f>
        <v>0</v>
      </c>
      <c r="R205">
        <f>1/Table1[[#This Row],[B365A]]-Table1[[#This Row],[Margin1X2]]</f>
        <v>3.486590038314176E-2</v>
      </c>
      <c r="S205">
        <f>IF(Table1[[#This Row],[Bet]]="Away",IF(Table1[[#This Row],[FTR]]="A",100*Table1[[#This Row],[B365A]],0),0)</f>
        <v>0</v>
      </c>
      <c r="T205">
        <f>IF(Table1[[#This Row],[Bet2]]="Away",IF(Table1[[#This Row],[FTR]]="A",100*Table1[[#This Row],[B365A]]),0)</f>
        <v>0</v>
      </c>
      <c r="X205">
        <v>1.1599999999999999</v>
      </c>
      <c r="Y205">
        <v>6</v>
      </c>
      <c r="Z205">
        <v>15</v>
      </c>
      <c r="AA205" s="3">
        <f>(1/Table1[[#This Row],[B365H]]+1/Table1[[#This Row],[B365D]]+1/Table1[[#This Row],[B365A]]-1)/3</f>
        <v>3.1800766283524906E-2</v>
      </c>
      <c r="AB205">
        <v>1.57</v>
      </c>
      <c r="AC205">
        <v>2.35</v>
      </c>
      <c r="AD205">
        <f>(1/Table1[[#This Row],[B365&gt;2.5]]+1/Table1[[#This Row],[B365&lt;2.5]]-1)/2</f>
        <v>3.1237295026426359E-2</v>
      </c>
    </row>
    <row r="206" spans="1:30" hidden="1" x14ac:dyDescent="0.45">
      <c r="A206" t="s">
        <v>201</v>
      </c>
      <c r="B206" t="s">
        <v>4</v>
      </c>
      <c r="C206" s="1">
        <v>44639</v>
      </c>
      <c r="D206" t="s">
        <v>208</v>
      </c>
      <c r="E206" t="s">
        <v>220</v>
      </c>
      <c r="F206">
        <v>2</v>
      </c>
      <c r="G206">
        <v>0</v>
      </c>
      <c r="H206" t="s">
        <v>13</v>
      </c>
      <c r="I206" t="s">
        <v>219</v>
      </c>
      <c r="L206">
        <f>1/Table1[[#This Row],[B365H]]-Table1[[#This Row],[Margin1X2]]</f>
        <v>0.47300779286073408</v>
      </c>
      <c r="M206">
        <f>IF(Table1[[#This Row],[Bet]]="Home",IF(Table1[[#This Row],[FTR]]="H",100*Table1[[#This Row],[B365H]],0),0)</f>
        <v>0</v>
      </c>
      <c r="N206">
        <f>IF(Table1[[#This Row],[Bet]]="Home-",IF(Table1[[#This Row],[FTR]]="H",100*Table1[[#This Row],[B365H]],0),0)</f>
        <v>0</v>
      </c>
      <c r="O206">
        <f>1/Table1[[#This Row],[B365D]]-Table1[[#This Row],[Margin1X2]]</f>
        <v>0.25430492709904473</v>
      </c>
      <c r="P206">
        <f>IF(Table1[[#This Row],[Bet]]="Draw",IF(Table1[[#This Row],[FTR]]="D",100*Table1[[#This Row],[B365D]],0),0)</f>
        <v>0</v>
      </c>
      <c r="Q206">
        <f>IF(Table1[[#This Row],[Bet]]="Draw-",IF(Table1[[#This Row],[FTR]]="D",100*Table1[[#This Row],[B365D]],0),0)</f>
        <v>0</v>
      </c>
      <c r="R206">
        <f>1/Table1[[#This Row],[B365A]]-Table1[[#This Row],[Margin1X2]]</f>
        <v>0.27268728004022119</v>
      </c>
      <c r="S206">
        <f>IF(Table1[[#This Row],[Bet]]="Away",IF(Table1[[#This Row],[FTR]]="A",100*Table1[[#This Row],[B365A]],0),0)</f>
        <v>0</v>
      </c>
      <c r="T206">
        <f>IF(Table1[[#This Row],[Bet2]]="Away",IF(Table1[[#This Row],[FTR]]="A",100*Table1[[#This Row],[B365A]]),0)</f>
        <v>0</v>
      </c>
      <c r="X206">
        <v>1.95</v>
      </c>
      <c r="Y206">
        <v>3.4</v>
      </c>
      <c r="Z206">
        <v>3.2</v>
      </c>
      <c r="AA206" s="3">
        <f>(1/Table1[[#This Row],[B365H]]+1/Table1[[#This Row],[B365D]]+1/Table1[[#This Row],[B365A]]-1)/3</f>
        <v>3.9812719959778788E-2</v>
      </c>
      <c r="AB206">
        <v>1.9</v>
      </c>
      <c r="AC206">
        <v>1.9</v>
      </c>
      <c r="AD206">
        <f>(1/Table1[[#This Row],[B365&gt;2.5]]+1/Table1[[#This Row],[B365&lt;2.5]]-1)/2</f>
        <v>2.6315789473684181E-2</v>
      </c>
    </row>
    <row r="207" spans="1:30" hidden="1" x14ac:dyDescent="0.45">
      <c r="A207" t="s">
        <v>201</v>
      </c>
      <c r="B207" t="s">
        <v>4</v>
      </c>
      <c r="C207" s="1">
        <v>44646</v>
      </c>
      <c r="D207" t="s">
        <v>221</v>
      </c>
      <c r="E207" t="s">
        <v>202</v>
      </c>
      <c r="F207">
        <v>1</v>
      </c>
      <c r="G207">
        <v>0</v>
      </c>
      <c r="H207" t="s">
        <v>13</v>
      </c>
      <c r="I207" t="s">
        <v>219</v>
      </c>
      <c r="L207">
        <f>1/Table1[[#This Row],[B365H]]-Table1[[#This Row],[Margin1X2]]</f>
        <v>0.50563909774436089</v>
      </c>
      <c r="M207">
        <f>IF(Table1[[#This Row],[Bet]]="Home",IF(Table1[[#This Row],[FTR]]="H",100*Table1[[#This Row],[B365H]],0),0)</f>
        <v>0</v>
      </c>
      <c r="N207">
        <f>IF(Table1[[#This Row],[Bet]]="Home-",IF(Table1[[#This Row],[FTR]]="H",100*Table1[[#This Row],[B365H]],0),0)</f>
        <v>0</v>
      </c>
      <c r="O207">
        <f>1/Table1[[#This Row],[B365D]]-Table1[[#This Row],[Margin1X2]]</f>
        <v>0.26503759398496241</v>
      </c>
      <c r="P207">
        <f>IF(Table1[[#This Row],[Bet]]="Draw",IF(Table1[[#This Row],[FTR]]="D",100*Table1[[#This Row],[B365D]],0),0)</f>
        <v>0</v>
      </c>
      <c r="Q207">
        <f>IF(Table1[[#This Row],[Bet]]="Draw-",IF(Table1[[#This Row],[FTR]]="D",100*Table1[[#This Row],[B365D]],0),0)</f>
        <v>0</v>
      </c>
      <c r="R207">
        <f>1/Table1[[#This Row],[B365A]]-Table1[[#This Row],[Margin1X2]]</f>
        <v>0.22932330827067671</v>
      </c>
      <c r="S207">
        <f>IF(Table1[[#This Row],[Bet]]="Away",IF(Table1[[#This Row],[FTR]]="A",100*Table1[[#This Row],[B365A]],0),0)</f>
        <v>0</v>
      </c>
      <c r="T207">
        <f>IF(Table1[[#This Row],[Bet2]]="Away",IF(Table1[[#This Row],[FTR]]="A",100*Table1[[#This Row],[B365A]]),0)</f>
        <v>0</v>
      </c>
      <c r="X207">
        <v>1.9</v>
      </c>
      <c r="Y207">
        <v>3.5</v>
      </c>
      <c r="Z207">
        <v>4</v>
      </c>
      <c r="AA207" s="3">
        <f>(1/Table1[[#This Row],[B365H]]+1/Table1[[#This Row],[B365D]]+1/Table1[[#This Row],[B365A]]-1)/3</f>
        <v>2.0676691729323293E-2</v>
      </c>
      <c r="AB207">
        <v>1.9</v>
      </c>
      <c r="AC207">
        <v>1.9</v>
      </c>
      <c r="AD207">
        <f>(1/Table1[[#This Row],[B365&gt;2.5]]+1/Table1[[#This Row],[B365&lt;2.5]]-1)/2</f>
        <v>2.6315789473684181E-2</v>
      </c>
    </row>
    <row r="208" spans="1:30" hidden="1" x14ac:dyDescent="0.45">
      <c r="A208" t="s">
        <v>201</v>
      </c>
      <c r="B208" t="s">
        <v>4</v>
      </c>
      <c r="C208" s="1">
        <v>44653</v>
      </c>
      <c r="D208" t="s">
        <v>214</v>
      </c>
      <c r="E208" t="s">
        <v>209</v>
      </c>
      <c r="F208">
        <v>3</v>
      </c>
      <c r="G208">
        <v>1</v>
      </c>
      <c r="H208" t="s">
        <v>13</v>
      </c>
      <c r="I208" t="s">
        <v>219</v>
      </c>
      <c r="L208">
        <f>1/Table1[[#This Row],[B365H]]-Table1[[#This Row],[Margin1X2]]</f>
        <v>0.66168091168091159</v>
      </c>
      <c r="M208">
        <f>IF(Table1[[#This Row],[Bet]]="Home",IF(Table1[[#This Row],[FTR]]="H",100*Table1[[#This Row],[B365H]],0),0)</f>
        <v>0</v>
      </c>
      <c r="N208">
        <f>IF(Table1[[#This Row],[Bet]]="Home-",IF(Table1[[#This Row],[FTR]]="H",100*Table1[[#This Row],[B365H]],0),0)</f>
        <v>0</v>
      </c>
      <c r="O208">
        <f>1/Table1[[#This Row],[B365D]]-Table1[[#This Row],[Margin1X2]]</f>
        <v>0.2172364672364672</v>
      </c>
      <c r="P208">
        <f>IF(Table1[[#This Row],[Bet]]="Draw",IF(Table1[[#This Row],[FTR]]="D",100*Table1[[#This Row],[B365D]],0),0)</f>
        <v>0</v>
      </c>
      <c r="Q208">
        <f>IF(Table1[[#This Row],[Bet]]="Draw-",IF(Table1[[#This Row],[FTR]]="D",100*Table1[[#This Row],[B365D]],0),0)</f>
        <v>0</v>
      </c>
      <c r="R208">
        <f>1/Table1[[#This Row],[B365A]]-Table1[[#This Row],[Margin1X2]]</f>
        <v>0.12108262108262105</v>
      </c>
      <c r="S208">
        <f>IF(Table1[[#This Row],[Bet]]="Away",IF(Table1[[#This Row],[FTR]]="A",100*Table1[[#This Row],[B365A]],0),0)</f>
        <v>0</v>
      </c>
      <c r="T208">
        <f>IF(Table1[[#This Row],[Bet2]]="Away",IF(Table1[[#This Row],[FTR]]="A",100*Table1[[#This Row],[B365A]]),0)</f>
        <v>0</v>
      </c>
      <c r="X208">
        <v>1.44</v>
      </c>
      <c r="Y208">
        <v>4</v>
      </c>
      <c r="Z208">
        <v>6.5</v>
      </c>
      <c r="AA208" s="3">
        <f>(1/Table1[[#This Row],[B365H]]+1/Table1[[#This Row],[B365D]]+1/Table1[[#This Row],[B365A]]-1)/3</f>
        <v>3.2763532763532797E-2</v>
      </c>
      <c r="AB208">
        <v>1.72</v>
      </c>
      <c r="AC208">
        <v>2.0699999999999998</v>
      </c>
      <c r="AD208">
        <f>(1/Table1[[#This Row],[B365&gt;2.5]]+1/Table1[[#This Row],[B365&lt;2.5]]-1)/2</f>
        <v>3.2243568138411449E-2</v>
      </c>
    </row>
    <row r="209" spans="1:30" hidden="1" x14ac:dyDescent="0.45">
      <c r="A209" t="s">
        <v>201</v>
      </c>
      <c r="B209" t="s">
        <v>4</v>
      </c>
      <c r="C209" s="1">
        <v>44660</v>
      </c>
      <c r="D209" t="s">
        <v>215</v>
      </c>
      <c r="E209" t="s">
        <v>233</v>
      </c>
      <c r="F209">
        <v>3</v>
      </c>
      <c r="G209">
        <v>2</v>
      </c>
      <c r="H209" t="s">
        <v>13</v>
      </c>
      <c r="I209" t="s">
        <v>219</v>
      </c>
      <c r="L209">
        <f>1/Table1[[#This Row],[B365H]]-Table1[[#This Row],[Margin1X2]]</f>
        <v>0.72013366750208851</v>
      </c>
      <c r="M209">
        <f>IF(Table1[[#This Row],[Bet]]="Home",IF(Table1[[#This Row],[FTR]]="H",100*Table1[[#This Row],[B365H]],0),0)</f>
        <v>0</v>
      </c>
      <c r="N209">
        <f>IF(Table1[[#This Row],[Bet]]="Home-",IF(Table1[[#This Row],[FTR]]="H",100*Table1[[#This Row],[B365H]],0),0)</f>
        <v>0</v>
      </c>
      <c r="O209">
        <f>1/Table1[[#This Row],[B365D]]-Table1[[#This Row],[Margin1X2]]</f>
        <v>0.20634920634920631</v>
      </c>
      <c r="P209">
        <f>IF(Table1[[#This Row],[Bet]]="Draw",IF(Table1[[#This Row],[FTR]]="D",100*Table1[[#This Row],[B365D]],0),0)</f>
        <v>0</v>
      </c>
      <c r="Q209">
        <f>IF(Table1[[#This Row],[Bet]]="Draw-",IF(Table1[[#This Row],[FTR]]="D",100*Table1[[#This Row],[B365D]],0),0)</f>
        <v>0</v>
      </c>
      <c r="R209">
        <f>1/Table1[[#This Row],[B365A]]-Table1[[#This Row],[Margin1X2]]</f>
        <v>7.3517126148705064E-2</v>
      </c>
      <c r="S209">
        <f>IF(Table1[[#This Row],[Bet]]="Away",IF(Table1[[#This Row],[FTR]]="A",100*Table1[[#This Row],[B365A]],0),0)</f>
        <v>0</v>
      </c>
      <c r="T209">
        <f>IF(Table1[[#This Row],[Bet2]]="Away",IF(Table1[[#This Row],[FTR]]="A",100*Table1[[#This Row],[B365A]]),0)</f>
        <v>0</v>
      </c>
      <c r="X209">
        <v>1.33</v>
      </c>
      <c r="Y209">
        <v>4.2</v>
      </c>
      <c r="Z209">
        <v>9.5</v>
      </c>
      <c r="AA209" s="3">
        <f>(1/Table1[[#This Row],[B365H]]+1/Table1[[#This Row],[B365D]]+1/Table1[[#This Row],[B365A]]-1)/3</f>
        <v>3.1746031746031779E-2</v>
      </c>
      <c r="AB209">
        <v>1.8</v>
      </c>
      <c r="AC209">
        <v>2</v>
      </c>
      <c r="AD209">
        <f>(1/Table1[[#This Row],[B365&gt;2.5]]+1/Table1[[#This Row],[B365&lt;2.5]]-1)/2</f>
        <v>2.777777777777779E-2</v>
      </c>
    </row>
    <row r="210" spans="1:30" hidden="1" x14ac:dyDescent="0.45">
      <c r="A210" t="s">
        <v>201</v>
      </c>
      <c r="B210" t="s">
        <v>4</v>
      </c>
      <c r="C210" s="1">
        <v>44436</v>
      </c>
      <c r="D210" t="s">
        <v>209</v>
      </c>
      <c r="E210" t="s">
        <v>237</v>
      </c>
      <c r="F210">
        <v>2</v>
      </c>
      <c r="G210">
        <v>0</v>
      </c>
      <c r="H210" t="s">
        <v>13</v>
      </c>
      <c r="I210" t="s">
        <v>238</v>
      </c>
      <c r="L210">
        <f>1/Table1[[#This Row],[B365H]]-Table1[[#This Row],[Margin1X2]]</f>
        <v>0.47913524384112621</v>
      </c>
      <c r="M210">
        <f>IF(Table1[[#This Row],[Bet]]="Home",IF(Table1[[#This Row],[FTR]]="H",100*Table1[[#This Row],[B365H]],0),0)</f>
        <v>0</v>
      </c>
      <c r="N210">
        <f>IF(Table1[[#This Row],[Bet]]="Home-",IF(Table1[[#This Row],[FTR]]="H",100*Table1[[#This Row],[B365H]],0),0)</f>
        <v>0</v>
      </c>
      <c r="O210">
        <f>1/Table1[[#This Row],[B365D]]-Table1[[#This Row],[Margin1X2]]</f>
        <v>0.26043237807943687</v>
      </c>
      <c r="P210">
        <f>IF(Table1[[#This Row],[Bet]]="Draw",IF(Table1[[#This Row],[FTR]]="D",100*Table1[[#This Row],[B365D]],0),0)</f>
        <v>0</v>
      </c>
      <c r="Q210">
        <f>IF(Table1[[#This Row],[Bet]]="Draw-",IF(Table1[[#This Row],[FTR]]="D",100*Table1[[#This Row],[B365D]],0),0)</f>
        <v>0</v>
      </c>
      <c r="R210">
        <f>1/Table1[[#This Row],[B365A]]-Table1[[#This Row],[Margin1X2]]</f>
        <v>0.26043237807943687</v>
      </c>
      <c r="S210">
        <f>IF(Table1[[#This Row],[Bet]]="Away",IF(Table1[[#This Row],[FTR]]="A",100*Table1[[#This Row],[B365A]],0),0)</f>
        <v>0</v>
      </c>
      <c r="T210">
        <f>IF(Table1[[#This Row],[Bet2]]="Away",IF(Table1[[#This Row],[FTR]]="A",100*Table1[[#This Row],[B365A]]),0)</f>
        <v>0</v>
      </c>
      <c r="X210">
        <v>1.95</v>
      </c>
      <c r="Y210">
        <v>3.4</v>
      </c>
      <c r="Z210">
        <v>3.4</v>
      </c>
      <c r="AA210" s="3">
        <f>(1/Table1[[#This Row],[B365H]]+1/Table1[[#This Row],[B365D]]+1/Table1[[#This Row],[B365A]]-1)/3</f>
        <v>3.3685268979386652E-2</v>
      </c>
      <c r="AB210">
        <v>1.95</v>
      </c>
      <c r="AC210">
        <v>1.85</v>
      </c>
      <c r="AD210">
        <f>(1/Table1[[#This Row],[B365&gt;2.5]]+1/Table1[[#This Row],[B365&lt;2.5]]-1)/2</f>
        <v>2.6680526680526673E-2</v>
      </c>
    </row>
    <row r="211" spans="1:30" hidden="1" x14ac:dyDescent="0.45">
      <c r="A211" t="s">
        <v>201</v>
      </c>
      <c r="B211" t="s">
        <v>4</v>
      </c>
      <c r="C211" s="1">
        <v>44438</v>
      </c>
      <c r="D211" t="s">
        <v>220</v>
      </c>
      <c r="E211" t="s">
        <v>224</v>
      </c>
      <c r="F211">
        <v>0</v>
      </c>
      <c r="G211">
        <v>4</v>
      </c>
      <c r="H211" t="s">
        <v>20</v>
      </c>
      <c r="I211" t="s">
        <v>238</v>
      </c>
      <c r="L211">
        <f>1/Table1[[#This Row],[B365H]]-Table1[[#This Row],[Margin1X2]]</f>
        <v>0.54841453132446205</v>
      </c>
      <c r="M211">
        <f>IF(Table1[[#This Row],[Bet]]="Home",IF(Table1[[#This Row],[FTR]]="H",100*Table1[[#This Row],[B365H]],0),0)</f>
        <v>0</v>
      </c>
      <c r="N211">
        <f>IF(Table1[[#This Row],[Bet]]="Home-",IF(Table1[[#This Row],[FTR]]="H",100*Table1[[#This Row],[B365H]],0),0)</f>
        <v>0</v>
      </c>
      <c r="O211">
        <f>1/Table1[[#This Row],[B365D]]-Table1[[#This Row],[Margin1X2]]</f>
        <v>0.24365262656255729</v>
      </c>
      <c r="P211">
        <f>IF(Table1[[#This Row],[Bet]]="Draw",IF(Table1[[#This Row],[FTR]]="D",100*Table1[[#This Row],[B365D]],0),0)</f>
        <v>0</v>
      </c>
      <c r="Q211">
        <f>IF(Table1[[#This Row],[Bet]]="Draw-",IF(Table1[[#This Row],[FTR]]="D",100*Table1[[#This Row],[B365D]],0),0)</f>
        <v>0</v>
      </c>
      <c r="R211">
        <f>1/Table1[[#This Row],[B365A]]-Table1[[#This Row],[Margin1X2]]</f>
        <v>0.20793284211298069</v>
      </c>
      <c r="S211">
        <f>IF(Table1[[#This Row],[Bet]]="Away",IF(Table1[[#This Row],[FTR]]="A",100*Table1[[#This Row],[B365A]],0),0)</f>
        <v>0</v>
      </c>
      <c r="T211">
        <f>IF(Table1[[#This Row],[Bet2]]="Away",IF(Table1[[#This Row],[FTR]]="A",100*Table1[[#This Row],[B365A]]),0)</f>
        <v>0</v>
      </c>
      <c r="X211">
        <v>1.75</v>
      </c>
      <c r="Y211">
        <v>3.75</v>
      </c>
      <c r="Z211">
        <v>4.33</v>
      </c>
      <c r="AA211" s="3">
        <f>(1/Table1[[#This Row],[B365H]]+1/Table1[[#This Row],[B365D]]+1/Table1[[#This Row],[B365A]]-1)/3</f>
        <v>2.3014040104109384E-2</v>
      </c>
      <c r="AB211">
        <v>1.72</v>
      </c>
      <c r="AC211">
        <v>2.0699999999999998</v>
      </c>
      <c r="AD211">
        <f>(1/Table1[[#This Row],[B365&gt;2.5]]+1/Table1[[#This Row],[B365&lt;2.5]]-1)/2</f>
        <v>3.2243568138411449E-2</v>
      </c>
    </row>
    <row r="212" spans="1:30" hidden="1" x14ac:dyDescent="0.45">
      <c r="A212" t="s">
        <v>201</v>
      </c>
      <c r="B212" t="s">
        <v>4</v>
      </c>
      <c r="C212" s="1">
        <v>44453</v>
      </c>
      <c r="D212" t="s">
        <v>212</v>
      </c>
      <c r="E212" t="s">
        <v>202</v>
      </c>
      <c r="F212">
        <v>2</v>
      </c>
      <c r="G212">
        <v>3</v>
      </c>
      <c r="H212" t="s">
        <v>20</v>
      </c>
      <c r="I212" t="s">
        <v>238</v>
      </c>
      <c r="L212">
        <f>1/Table1[[#This Row],[B365H]]-Table1[[#This Row],[Margin1X2]]</f>
        <v>0.47058823529411759</v>
      </c>
      <c r="M212">
        <f>IF(Table1[[#This Row],[Bet]]="Home",IF(Table1[[#This Row],[FTR]]="H",100*Table1[[#This Row],[B365H]],0),0)</f>
        <v>0</v>
      </c>
      <c r="N212">
        <f>IF(Table1[[#This Row],[Bet]]="Home-",IF(Table1[[#This Row],[FTR]]="H",100*Table1[[#This Row],[B365H]],0),0)</f>
        <v>0</v>
      </c>
      <c r="O212">
        <f>1/Table1[[#This Row],[B365D]]-Table1[[#This Row],[Margin1X2]]</f>
        <v>0.26470588235294112</v>
      </c>
      <c r="P212">
        <f>IF(Table1[[#This Row],[Bet]]="Draw",IF(Table1[[#This Row],[FTR]]="D",100*Table1[[#This Row],[B365D]],0),0)</f>
        <v>0</v>
      </c>
      <c r="Q212">
        <f>IF(Table1[[#This Row],[Bet]]="Draw-",IF(Table1[[#This Row],[FTR]]="D",100*Table1[[#This Row],[B365D]],0),0)</f>
        <v>0</v>
      </c>
      <c r="R212">
        <f>1/Table1[[#This Row],[B365A]]-Table1[[#This Row],[Margin1X2]]</f>
        <v>0.26470588235294112</v>
      </c>
      <c r="S212">
        <f>IF(Table1[[#This Row],[Bet]]="Away",IF(Table1[[#This Row],[FTR]]="A",100*Table1[[#This Row],[B365A]],0),0)</f>
        <v>0</v>
      </c>
      <c r="T212">
        <f>IF(Table1[[#This Row],[Bet2]]="Away",IF(Table1[[#This Row],[FTR]]="A",100*Table1[[#This Row],[B365A]]),0)</f>
        <v>0</v>
      </c>
      <c r="X212">
        <v>2</v>
      </c>
      <c r="Y212">
        <v>3.4</v>
      </c>
      <c r="Z212">
        <v>3.4</v>
      </c>
      <c r="AA212" s="3">
        <f>(1/Table1[[#This Row],[B365H]]+1/Table1[[#This Row],[B365D]]+1/Table1[[#This Row],[B365A]]-1)/3</f>
        <v>2.9411764705882398E-2</v>
      </c>
      <c r="AB212">
        <v>1.8</v>
      </c>
      <c r="AC212">
        <v>2</v>
      </c>
      <c r="AD212">
        <f>(1/Table1[[#This Row],[B365&gt;2.5]]+1/Table1[[#This Row],[B365&lt;2.5]]-1)/2</f>
        <v>2.777777777777779E-2</v>
      </c>
    </row>
    <row r="213" spans="1:30" hidden="1" x14ac:dyDescent="0.45">
      <c r="A213" t="s">
        <v>201</v>
      </c>
      <c r="B213" t="s">
        <v>4</v>
      </c>
      <c r="C213" s="1">
        <v>44457</v>
      </c>
      <c r="D213" t="s">
        <v>214</v>
      </c>
      <c r="E213" t="s">
        <v>227</v>
      </c>
      <c r="F213">
        <v>3</v>
      </c>
      <c r="G213">
        <v>1</v>
      </c>
      <c r="H213" t="s">
        <v>13</v>
      </c>
      <c r="I213" t="s">
        <v>238</v>
      </c>
      <c r="L213">
        <f>1/Table1[[#This Row],[B365H]]-Table1[[#This Row],[Margin1X2]]</f>
        <v>0.4452275533869462</v>
      </c>
      <c r="M213">
        <f>IF(Table1[[#This Row],[Bet]]="Home",IF(Table1[[#This Row],[FTR]]="H",100*Table1[[#This Row],[B365H]],0),0)</f>
        <v>0</v>
      </c>
      <c r="N213">
        <f>IF(Table1[[#This Row],[Bet]]="Home-",IF(Table1[[#This Row],[FTR]]="H",100*Table1[[#This Row],[B365H]],0),0)</f>
        <v>0</v>
      </c>
      <c r="O213">
        <f>1/Table1[[#This Row],[B365D]]-Table1[[#This Row],[Margin1X2]]</f>
        <v>0.26315472425529357</v>
      </c>
      <c r="P213">
        <f>IF(Table1[[#This Row],[Bet]]="Draw",IF(Table1[[#This Row],[FTR]]="D",100*Table1[[#This Row],[B365D]],0),0)</f>
        <v>0</v>
      </c>
      <c r="Q213">
        <f>IF(Table1[[#This Row],[Bet]]="Draw-",IF(Table1[[#This Row],[FTR]]="D",100*Table1[[#This Row],[B365D]],0),0)</f>
        <v>0</v>
      </c>
      <c r="R213">
        <f>1/Table1[[#This Row],[B365A]]-Table1[[#This Row],[Margin1X2]]</f>
        <v>0.29161772235776035</v>
      </c>
      <c r="S213">
        <f>IF(Table1[[#This Row],[Bet]]="Away",IF(Table1[[#This Row],[FTR]]="A",100*Table1[[#This Row],[B365A]],0),0)</f>
        <v>0</v>
      </c>
      <c r="T213">
        <f>IF(Table1[[#This Row],[Bet2]]="Away",IF(Table1[[#This Row],[FTR]]="A",100*Table1[[#This Row],[B365A]]),0)</f>
        <v>0</v>
      </c>
      <c r="X213">
        <v>2.1</v>
      </c>
      <c r="Y213">
        <v>3.4</v>
      </c>
      <c r="Z213">
        <v>3.1</v>
      </c>
      <c r="AA213" s="3">
        <f>(1/Table1[[#This Row],[B365H]]+1/Table1[[#This Row],[B365D]]+1/Table1[[#This Row],[B365A]]-1)/3</f>
        <v>3.0962922803529969E-2</v>
      </c>
      <c r="AB213">
        <v>1.95</v>
      </c>
      <c r="AC213">
        <v>1.85</v>
      </c>
      <c r="AD213">
        <f>(1/Table1[[#This Row],[B365&gt;2.5]]+1/Table1[[#This Row],[B365&lt;2.5]]-1)/2</f>
        <v>2.6680526680526673E-2</v>
      </c>
    </row>
    <row r="214" spans="1:30" hidden="1" x14ac:dyDescent="0.45">
      <c r="A214" t="s">
        <v>201</v>
      </c>
      <c r="B214" t="s">
        <v>4</v>
      </c>
      <c r="C214" s="1">
        <v>44474</v>
      </c>
      <c r="D214" t="s">
        <v>240</v>
      </c>
      <c r="E214" t="s">
        <v>209</v>
      </c>
      <c r="F214">
        <v>0</v>
      </c>
      <c r="G214">
        <v>0</v>
      </c>
      <c r="H214" t="s">
        <v>42</v>
      </c>
      <c r="I214" t="s">
        <v>238</v>
      </c>
      <c r="L214">
        <f>1/Table1[[#This Row],[B365H]]-Table1[[#This Row],[Margin1X2]]</f>
        <v>0.50125313283208017</v>
      </c>
      <c r="M214">
        <f>IF(Table1[[#This Row],[Bet]]="Home",IF(Table1[[#This Row],[FTR]]="H",100*Table1[[#This Row],[B365H]],0),0)</f>
        <v>0</v>
      </c>
      <c r="N214">
        <f>IF(Table1[[#This Row],[Bet]]="Home-",IF(Table1[[#This Row],[FTR]]="H",100*Table1[[#This Row],[B365H]],0),0)</f>
        <v>0</v>
      </c>
      <c r="O214">
        <f>1/Table1[[#This Row],[B365D]]-Table1[[#This Row],[Margin1X2]]</f>
        <v>0.26065162907268175</v>
      </c>
      <c r="P214">
        <f>IF(Table1[[#This Row],[Bet]]="Draw",IF(Table1[[#This Row],[FTR]]="D",100*Table1[[#This Row],[B365D]],0),0)</f>
        <v>0</v>
      </c>
      <c r="Q214">
        <f>IF(Table1[[#This Row],[Bet]]="Draw-",IF(Table1[[#This Row],[FTR]]="D",100*Table1[[#This Row],[B365D]],0),0)</f>
        <v>0</v>
      </c>
      <c r="R214">
        <f>1/Table1[[#This Row],[B365A]]-Table1[[#This Row],[Margin1X2]]</f>
        <v>0.23809523809523811</v>
      </c>
      <c r="S214">
        <f>IF(Table1[[#This Row],[Bet]]="Away",IF(Table1[[#This Row],[FTR]]="A",100*Table1[[#This Row],[B365A]],0),0)</f>
        <v>0</v>
      </c>
      <c r="T214">
        <f>IF(Table1[[#This Row],[Bet2]]="Away",IF(Table1[[#This Row],[FTR]]="A",100*Table1[[#This Row],[B365A]]),0)</f>
        <v>0</v>
      </c>
      <c r="X214">
        <v>1.9</v>
      </c>
      <c r="Y214">
        <v>3.5</v>
      </c>
      <c r="Z214">
        <v>3.8</v>
      </c>
      <c r="AA214" s="3">
        <f>(1/Table1[[#This Row],[B365H]]+1/Table1[[#This Row],[B365D]]+1/Table1[[#This Row],[B365A]]-1)/3</f>
        <v>2.506265664160397E-2</v>
      </c>
      <c r="AB214">
        <v>1.8</v>
      </c>
      <c r="AC214">
        <v>2</v>
      </c>
      <c r="AD214">
        <f>(1/Table1[[#This Row],[B365&gt;2.5]]+1/Table1[[#This Row],[B365&lt;2.5]]-1)/2</f>
        <v>2.777777777777779E-2</v>
      </c>
    </row>
    <row r="215" spans="1:30" hidden="1" x14ac:dyDescent="0.45">
      <c r="A215" t="s">
        <v>201</v>
      </c>
      <c r="B215" t="s">
        <v>4</v>
      </c>
      <c r="C215" s="1">
        <v>44492</v>
      </c>
      <c r="D215" t="s">
        <v>202</v>
      </c>
      <c r="E215" t="s">
        <v>231</v>
      </c>
      <c r="F215">
        <v>2</v>
      </c>
      <c r="G215">
        <v>3</v>
      </c>
      <c r="H215" t="s">
        <v>20</v>
      </c>
      <c r="I215" t="s">
        <v>238</v>
      </c>
      <c r="L215">
        <f>1/Table1[[#This Row],[B365H]]-Table1[[#This Row],[Margin1X2]]</f>
        <v>0.24504070634101593</v>
      </c>
      <c r="M215">
        <f>IF(Table1[[#This Row],[Bet]]="Home",IF(Table1[[#This Row],[FTR]]="H",100*Table1[[#This Row],[B365H]],0),0)</f>
        <v>0</v>
      </c>
      <c r="N215">
        <f>IF(Table1[[#This Row],[Bet]]="Home-",IF(Table1[[#This Row],[FTR]]="H",100*Table1[[#This Row],[B365H]],0),0)</f>
        <v>0</v>
      </c>
      <c r="O215">
        <f>1/Table1[[#This Row],[B365D]]-Table1[[#This Row],[Margin1X2]]</f>
        <v>0.26138057562206168</v>
      </c>
      <c r="P215">
        <f>IF(Table1[[#This Row],[Bet]]="Draw",IF(Table1[[#This Row],[FTR]]="D",100*Table1[[#This Row],[B365D]],0),0)</f>
        <v>0</v>
      </c>
      <c r="Q215">
        <f>IF(Table1[[#This Row],[Bet]]="Draw-",IF(Table1[[#This Row],[FTR]]="D",100*Table1[[#This Row],[B365D]],0),0)</f>
        <v>0</v>
      </c>
      <c r="R215">
        <f>1/Table1[[#This Row],[B365A]]-Table1[[#This Row],[Margin1X2]]</f>
        <v>0.49357871803692233</v>
      </c>
      <c r="S215">
        <f>IF(Table1[[#This Row],[Bet]]="Away",IF(Table1[[#This Row],[FTR]]="A",100*Table1[[#This Row],[B365A]],0),0)</f>
        <v>0</v>
      </c>
      <c r="T215">
        <f>IF(Table1[[#This Row],[Bet2]]="Away",IF(Table1[[#This Row],[FTR]]="A",100*Table1[[#This Row],[B365A]]),0)</f>
        <v>0</v>
      </c>
      <c r="X215">
        <v>3.6</v>
      </c>
      <c r="Y215">
        <v>3.4</v>
      </c>
      <c r="Z215">
        <v>1.9</v>
      </c>
      <c r="AA215" s="3">
        <f>(1/Table1[[#This Row],[B365H]]+1/Table1[[#This Row],[B365D]]+1/Table1[[#This Row],[B365A]]-1)/3</f>
        <v>3.2737071436761855E-2</v>
      </c>
      <c r="AB215">
        <v>1.9</v>
      </c>
      <c r="AC215">
        <v>1.9</v>
      </c>
      <c r="AD215">
        <f>(1/Table1[[#This Row],[B365&gt;2.5]]+1/Table1[[#This Row],[B365&lt;2.5]]-1)/2</f>
        <v>2.6315789473684181E-2</v>
      </c>
    </row>
    <row r="216" spans="1:30" hidden="1" x14ac:dyDescent="0.45">
      <c r="A216" t="s">
        <v>201</v>
      </c>
      <c r="B216" t="s">
        <v>4</v>
      </c>
      <c r="C216" s="1">
        <v>44520</v>
      </c>
      <c r="D216" t="s">
        <v>218</v>
      </c>
      <c r="E216" t="s">
        <v>240</v>
      </c>
      <c r="F216">
        <v>0</v>
      </c>
      <c r="G216">
        <v>1</v>
      </c>
      <c r="H216" t="s">
        <v>20</v>
      </c>
      <c r="I216" t="s">
        <v>238</v>
      </c>
      <c r="L216">
        <f>1/Table1[[#This Row],[B365H]]-Table1[[#This Row],[Margin1X2]]</f>
        <v>0.52339181286549707</v>
      </c>
      <c r="M216">
        <f>IF(Table1[[#This Row],[Bet]]="Home",IF(Table1[[#This Row],[FTR]]="H",100*Table1[[#This Row],[B365H]],0),0)</f>
        <v>0</v>
      </c>
      <c r="N216">
        <f>IF(Table1[[#This Row],[Bet]]="Home-",IF(Table1[[#This Row],[FTR]]="H",100*Table1[[#This Row],[B365H]],0),0)</f>
        <v>0</v>
      </c>
      <c r="O216">
        <f>1/Table1[[#This Row],[B365D]]-Table1[[#This Row],[Margin1X2]]</f>
        <v>0.24561403508771928</v>
      </c>
      <c r="P216">
        <f>IF(Table1[[#This Row],[Bet]]="Draw",IF(Table1[[#This Row],[FTR]]="D",100*Table1[[#This Row],[B365D]],0),0)</f>
        <v>0</v>
      </c>
      <c r="Q216">
        <f>IF(Table1[[#This Row],[Bet]]="Draw-",IF(Table1[[#This Row],[FTR]]="D",100*Table1[[#This Row],[B365D]],0),0)</f>
        <v>0</v>
      </c>
      <c r="R216">
        <f>1/Table1[[#This Row],[B365A]]-Table1[[#This Row],[Margin1X2]]</f>
        <v>0.23099415204678359</v>
      </c>
      <c r="S216">
        <f>IF(Table1[[#This Row],[Bet]]="Away",IF(Table1[[#This Row],[FTR]]="A",100*Table1[[#This Row],[B365A]],0),0)</f>
        <v>0</v>
      </c>
      <c r="T216">
        <f>IF(Table1[[#This Row],[Bet2]]="Away",IF(Table1[[#This Row],[FTR]]="A",100*Table1[[#This Row],[B365A]]),0)</f>
        <v>0</v>
      </c>
      <c r="X216">
        <v>1.8</v>
      </c>
      <c r="Y216">
        <v>3.6</v>
      </c>
      <c r="Z216">
        <v>3.8</v>
      </c>
      <c r="AA216" s="3">
        <f>(1/Table1[[#This Row],[B365H]]+1/Table1[[#This Row],[B365D]]+1/Table1[[#This Row],[B365A]]-1)/3</f>
        <v>3.2163742690058506E-2</v>
      </c>
      <c r="AB216">
        <v>1.8</v>
      </c>
      <c r="AC216">
        <v>2</v>
      </c>
      <c r="AD216">
        <f>(1/Table1[[#This Row],[B365&gt;2.5]]+1/Table1[[#This Row],[B365&lt;2.5]]-1)/2</f>
        <v>2.777777777777779E-2</v>
      </c>
    </row>
    <row r="217" spans="1:30" hidden="1" x14ac:dyDescent="0.45">
      <c r="A217" t="s">
        <v>201</v>
      </c>
      <c r="B217" t="s">
        <v>4</v>
      </c>
      <c r="C217" s="1">
        <v>44523</v>
      </c>
      <c r="D217" t="s">
        <v>226</v>
      </c>
      <c r="E217" t="s">
        <v>224</v>
      </c>
      <c r="F217">
        <v>2</v>
      </c>
      <c r="G217">
        <v>3</v>
      </c>
      <c r="H217" t="s">
        <v>20</v>
      </c>
      <c r="I217" t="s">
        <v>238</v>
      </c>
      <c r="L217">
        <f>1/Table1[[#This Row],[B365H]]-Table1[[#This Row],[Margin1X2]]</f>
        <v>0.24444444444444444</v>
      </c>
      <c r="M217">
        <f>IF(Table1[[#This Row],[Bet]]="Home",IF(Table1[[#This Row],[FTR]]="H",100*Table1[[#This Row],[B365H]],0),0)</f>
        <v>0</v>
      </c>
      <c r="N217">
        <f>IF(Table1[[#This Row],[Bet]]="Home-",IF(Table1[[#This Row],[FTR]]="H",100*Table1[[#This Row],[B365H]],0),0)</f>
        <v>0</v>
      </c>
      <c r="O217">
        <f>1/Table1[[#This Row],[B365D]]-Table1[[#This Row],[Margin1X2]]</f>
        <v>0.23333333333333331</v>
      </c>
      <c r="P217">
        <f>IF(Table1[[#This Row],[Bet]]="Draw",IF(Table1[[#This Row],[FTR]]="D",100*Table1[[#This Row],[B365D]],0),0)</f>
        <v>0</v>
      </c>
      <c r="Q217">
        <f>IF(Table1[[#This Row],[Bet]]="Draw-",IF(Table1[[#This Row],[FTR]]="D",100*Table1[[#This Row],[B365D]],0),0)</f>
        <v>0</v>
      </c>
      <c r="R217">
        <f>1/Table1[[#This Row],[B365A]]-Table1[[#This Row],[Margin1X2]]</f>
        <v>0.52222222222222225</v>
      </c>
      <c r="S217">
        <f>IF(Table1[[#This Row],[Bet]]="Away",IF(Table1[[#This Row],[FTR]]="A",100*Table1[[#This Row],[B365A]],0),0)</f>
        <v>0</v>
      </c>
      <c r="T217">
        <f>IF(Table1[[#This Row],[Bet2]]="Away",IF(Table1[[#This Row],[FTR]]="A",100*Table1[[#This Row],[B365A]]),0)</f>
        <v>0</v>
      </c>
      <c r="X217">
        <v>3.6</v>
      </c>
      <c r="Y217">
        <v>3.75</v>
      </c>
      <c r="Z217">
        <v>1.8</v>
      </c>
      <c r="AA217" s="3">
        <f>(1/Table1[[#This Row],[B365H]]+1/Table1[[#This Row],[B365D]]+1/Table1[[#This Row],[B365A]]-1)/3</f>
        <v>3.3333333333333361E-2</v>
      </c>
      <c r="AB217">
        <v>1.85</v>
      </c>
      <c r="AC217">
        <v>1.95</v>
      </c>
      <c r="AD217">
        <f>(1/Table1[[#This Row],[B365&gt;2.5]]+1/Table1[[#This Row],[B365&lt;2.5]]-1)/2</f>
        <v>2.6680526680526673E-2</v>
      </c>
    </row>
    <row r="218" spans="1:30" hidden="1" x14ac:dyDescent="0.45">
      <c r="A218" t="s">
        <v>201</v>
      </c>
      <c r="B218" t="s">
        <v>4</v>
      </c>
      <c r="C218" s="1">
        <v>44572</v>
      </c>
      <c r="D218" t="s">
        <v>212</v>
      </c>
      <c r="E218" t="s">
        <v>240</v>
      </c>
      <c r="F218">
        <v>2</v>
      </c>
      <c r="G218">
        <v>1</v>
      </c>
      <c r="H218" t="s">
        <v>13</v>
      </c>
      <c r="I218" t="s">
        <v>238</v>
      </c>
      <c r="L218">
        <f>1/Table1[[#This Row],[B365H]]-Table1[[#This Row],[Margin1X2]]</f>
        <v>0.33207305576980273</v>
      </c>
      <c r="M218">
        <f>IF(Table1[[#This Row],[Bet]]="Home",IF(Table1[[#This Row],[FTR]]="H",100*Table1[[#This Row],[B365H]],0),0)</f>
        <v>0</v>
      </c>
      <c r="N218">
        <f>IF(Table1[[#This Row],[Bet]]="Home-",IF(Table1[[#This Row],[FTR]]="H",100*Table1[[#This Row],[B365H]],0),0)</f>
        <v>0</v>
      </c>
      <c r="O218">
        <f>1/Table1[[#This Row],[B365D]]-Table1[[#This Row],[Margin1X2]]</f>
        <v>0.28428333056072269</v>
      </c>
      <c r="P218">
        <f>IF(Table1[[#This Row],[Bet]]="Draw",IF(Table1[[#This Row],[FTR]]="D",100*Table1[[#This Row],[B365D]],0),0)</f>
        <v>0</v>
      </c>
      <c r="Q218">
        <f>IF(Table1[[#This Row],[Bet]]="Draw-",IF(Table1[[#This Row],[FTR]]="D",100*Table1[[#This Row],[B365D]],0),0)</f>
        <v>0</v>
      </c>
      <c r="R218">
        <f>1/Table1[[#This Row],[B365A]]-Table1[[#This Row],[Margin1X2]]</f>
        <v>0.38364361366947453</v>
      </c>
      <c r="S218">
        <f>IF(Table1[[#This Row],[Bet]]="Away",IF(Table1[[#This Row],[FTR]]="A",100*Table1[[#This Row],[B365A]],0),0)</f>
        <v>0</v>
      </c>
      <c r="T218">
        <f>IF(Table1[[#This Row],[Bet2]]="Away",IF(Table1[[#This Row],[FTR]]="A",100*Table1[[#This Row],[B365A]]),0)</f>
        <v>0</v>
      </c>
      <c r="X218">
        <v>2.7</v>
      </c>
      <c r="Y218">
        <v>3.1</v>
      </c>
      <c r="Z218">
        <v>2.37</v>
      </c>
      <c r="AA218" s="3">
        <f>(1/Table1[[#This Row],[B365H]]+1/Table1[[#This Row],[B365D]]+1/Table1[[#This Row],[B365A]]-1)/3</f>
        <v>3.8297314600567622E-2</v>
      </c>
      <c r="AB218">
        <v>2.0699999999999998</v>
      </c>
      <c r="AC218">
        <v>1.72</v>
      </c>
      <c r="AD218">
        <f>(1/Table1[[#This Row],[B365&gt;2.5]]+1/Table1[[#This Row],[B365&lt;2.5]]-1)/2</f>
        <v>3.2243568138411449E-2</v>
      </c>
    </row>
    <row r="219" spans="1:30" hidden="1" x14ac:dyDescent="0.45">
      <c r="A219" t="s">
        <v>201</v>
      </c>
      <c r="B219" t="s">
        <v>4</v>
      </c>
      <c r="C219" s="1">
        <v>44576</v>
      </c>
      <c r="D219" t="s">
        <v>205</v>
      </c>
      <c r="E219" t="s">
        <v>203</v>
      </c>
      <c r="F219">
        <v>1</v>
      </c>
      <c r="G219">
        <v>4</v>
      </c>
      <c r="H219" t="s">
        <v>20</v>
      </c>
      <c r="I219" t="s">
        <v>238</v>
      </c>
      <c r="L219">
        <f>1/Table1[[#This Row],[B365H]]-Table1[[#This Row],[Margin1X2]]</f>
        <v>0.17248109658434832</v>
      </c>
      <c r="M219">
        <f>IF(Table1[[#This Row],[Bet]]="Home",IF(Table1[[#This Row],[FTR]]="H",100*Table1[[#This Row],[B365H]],0),0)</f>
        <v>0</v>
      </c>
      <c r="N219">
        <f>IF(Table1[[#This Row],[Bet]]="Home-",IF(Table1[[#This Row],[FTR]]="H",100*Table1[[#This Row],[B365H]],0),0)</f>
        <v>0</v>
      </c>
      <c r="O219">
        <f>1/Table1[[#This Row],[B365D]]-Table1[[#This Row],[Margin1X2]]</f>
        <v>0.22862144746154131</v>
      </c>
      <c r="P219">
        <f>IF(Table1[[#This Row],[Bet]]="Draw",IF(Table1[[#This Row],[FTR]]="D",100*Table1[[#This Row],[B365D]],0),0)</f>
        <v>0</v>
      </c>
      <c r="Q219">
        <f>IF(Table1[[#This Row],[Bet]]="Draw-",IF(Table1[[#This Row],[FTR]]="D",100*Table1[[#This Row],[B365D]],0),0)</f>
        <v>0</v>
      </c>
      <c r="R219">
        <f>1/Table1[[#This Row],[B365A]]-Table1[[#This Row],[Margin1X2]]</f>
        <v>0.59889745595411026</v>
      </c>
      <c r="S219">
        <f>IF(Table1[[#This Row],[Bet]]="Away",IF(Table1[[#This Row],[FTR]]="A",100*Table1[[#This Row],[B365A]],0),0)</f>
        <v>0</v>
      </c>
      <c r="T219">
        <f>IF(Table1[[#This Row],[Bet2]]="Away",IF(Table1[[#This Row],[FTR]]="A",100*Table1[[#This Row],[B365A]]),0)</f>
        <v>0</v>
      </c>
      <c r="X219">
        <v>4.75</v>
      </c>
      <c r="Y219">
        <v>3.75</v>
      </c>
      <c r="Z219">
        <v>1.57</v>
      </c>
      <c r="AA219" s="3">
        <f>(1/Table1[[#This Row],[B365H]]+1/Table1[[#This Row],[B365D]]+1/Table1[[#This Row],[B365A]]-1)/3</f>
        <v>3.8045219205125345E-2</v>
      </c>
      <c r="AB219">
        <v>1.85</v>
      </c>
      <c r="AC219">
        <v>1.95</v>
      </c>
      <c r="AD219">
        <f>(1/Table1[[#This Row],[B365&gt;2.5]]+1/Table1[[#This Row],[B365&lt;2.5]]-1)/2</f>
        <v>2.6680526680526673E-2</v>
      </c>
    </row>
    <row r="220" spans="1:30" hidden="1" x14ac:dyDescent="0.45">
      <c r="A220" t="s">
        <v>201</v>
      </c>
      <c r="B220" t="s">
        <v>4</v>
      </c>
      <c r="C220" s="1">
        <v>44586</v>
      </c>
      <c r="D220" t="s">
        <v>223</v>
      </c>
      <c r="E220" t="s">
        <v>206</v>
      </c>
      <c r="F220">
        <v>0</v>
      </c>
      <c r="G220">
        <v>0</v>
      </c>
      <c r="H220" t="s">
        <v>42</v>
      </c>
      <c r="I220" t="s">
        <v>238</v>
      </c>
      <c r="L220">
        <f>1/Table1[[#This Row],[B365H]]-Table1[[#This Row],[Margin1X2]]</f>
        <v>0.19099687202502377</v>
      </c>
      <c r="M220">
        <f>IF(Table1[[#This Row],[Bet]]="Home",IF(Table1[[#This Row],[FTR]]="H",100*Table1[[#This Row],[B365H]],0),0)</f>
        <v>0</v>
      </c>
      <c r="N220">
        <f>IF(Table1[[#This Row],[Bet]]="Home-",IF(Table1[[#This Row],[FTR]]="H",100*Table1[[#This Row],[B365H]],0),0)</f>
        <v>0</v>
      </c>
      <c r="O220">
        <f>1/Table1[[#This Row],[B365D]]-Table1[[#This Row],[Margin1X2]]</f>
        <v>0.24713722290221676</v>
      </c>
      <c r="P220">
        <f>IF(Table1[[#This Row],[Bet]]="Draw",IF(Table1[[#This Row],[FTR]]="D",100*Table1[[#This Row],[B365D]],0),0)</f>
        <v>0</v>
      </c>
      <c r="Q220">
        <f>IF(Table1[[#This Row],[Bet]]="Draw-",IF(Table1[[#This Row],[FTR]]="D",100*Table1[[#This Row],[B365D]],0),0)</f>
        <v>0</v>
      </c>
      <c r="R220">
        <f>1/Table1[[#This Row],[B365A]]-Table1[[#This Row],[Margin1X2]]</f>
        <v>0.56186590507275946</v>
      </c>
      <c r="S220">
        <f>IF(Table1[[#This Row],[Bet]]="Away",IF(Table1[[#This Row],[FTR]]="A",100*Table1[[#This Row],[B365A]],0),0)</f>
        <v>0</v>
      </c>
      <c r="T220">
        <f>IF(Table1[[#This Row],[Bet2]]="Away",IF(Table1[[#This Row],[FTR]]="A",100*Table1[[#This Row],[B365A]]),0)</f>
        <v>0</v>
      </c>
      <c r="X220">
        <v>4.75</v>
      </c>
      <c r="Y220">
        <v>3.75</v>
      </c>
      <c r="Z220">
        <v>1.72</v>
      </c>
      <c r="AA220" s="3">
        <f>(1/Table1[[#This Row],[B365H]]+1/Table1[[#This Row],[B365D]]+1/Table1[[#This Row],[B365A]]-1)/3</f>
        <v>1.952944376444991E-2</v>
      </c>
      <c r="AB220">
        <v>1.72</v>
      </c>
      <c r="AC220">
        <v>2.0699999999999998</v>
      </c>
      <c r="AD220">
        <f>(1/Table1[[#This Row],[B365&gt;2.5]]+1/Table1[[#This Row],[B365&lt;2.5]]-1)/2</f>
        <v>3.2243568138411449E-2</v>
      </c>
    </row>
    <row r="221" spans="1:30" hidden="1" x14ac:dyDescent="0.45">
      <c r="A221" t="s">
        <v>201</v>
      </c>
      <c r="B221" t="s">
        <v>4</v>
      </c>
      <c r="C221" s="1">
        <v>44607</v>
      </c>
      <c r="D221" t="s">
        <v>231</v>
      </c>
      <c r="E221" t="s">
        <v>217</v>
      </c>
      <c r="F221">
        <v>1</v>
      </c>
      <c r="G221">
        <v>3</v>
      </c>
      <c r="H221" t="s">
        <v>20</v>
      </c>
      <c r="I221" t="s">
        <v>238</v>
      </c>
      <c r="L221">
        <f>1/Table1[[#This Row],[B365H]]-Table1[[#This Row],[Margin1X2]]</f>
        <v>0.20567244985849634</v>
      </c>
      <c r="M221">
        <f>IF(Table1[[#This Row],[Bet]]="Home",IF(Table1[[#This Row],[FTR]]="H",100*Table1[[#This Row],[B365H]],0),0)</f>
        <v>0</v>
      </c>
      <c r="N221">
        <f>IF(Table1[[#This Row],[Bet]]="Home-",IF(Table1[[#This Row],[FTR]]="H",100*Table1[[#This Row],[B365H]],0),0)</f>
        <v>0</v>
      </c>
      <c r="O221">
        <f>1/Table1[[#This Row],[B365D]]-Table1[[#This Row],[Margin1X2]]</f>
        <v>0.24535498954103604</v>
      </c>
      <c r="P221">
        <f>IF(Table1[[#This Row],[Bet]]="Draw",IF(Table1[[#This Row],[FTR]]="D",100*Table1[[#This Row],[B365D]],0),0)</f>
        <v>0</v>
      </c>
      <c r="Q221">
        <f>IF(Table1[[#This Row],[Bet]]="Draw-",IF(Table1[[#This Row],[FTR]]="D",100*Table1[[#This Row],[B365D]],0),0)</f>
        <v>0</v>
      </c>
      <c r="R221">
        <f>1/Table1[[#This Row],[B365A]]-Table1[[#This Row],[Margin1X2]]</f>
        <v>0.54897256060046762</v>
      </c>
      <c r="S221">
        <f>IF(Table1[[#This Row],[Bet]]="Away",IF(Table1[[#This Row],[FTR]]="A",100*Table1[[#This Row],[B365A]],0),0)</f>
        <v>0</v>
      </c>
      <c r="T221">
        <f>IF(Table1[[#This Row],[Bet2]]="Away",IF(Table1[[#This Row],[FTR]]="A",100*Table1[[#This Row],[B365A]]),0)</f>
        <v>0</v>
      </c>
      <c r="X221">
        <v>4.2</v>
      </c>
      <c r="Y221">
        <v>3.6</v>
      </c>
      <c r="Z221">
        <v>1.72</v>
      </c>
      <c r="AA221" s="3">
        <f>(1/Table1[[#This Row],[B365H]]+1/Table1[[#This Row],[B365D]]+1/Table1[[#This Row],[B365A]]-1)/3</f>
        <v>3.2422788236741752E-2</v>
      </c>
      <c r="AB221">
        <v>1.72</v>
      </c>
      <c r="AC221">
        <v>2.0699999999999998</v>
      </c>
      <c r="AD221">
        <f>(1/Table1[[#This Row],[B365&gt;2.5]]+1/Table1[[#This Row],[B365&lt;2.5]]-1)/2</f>
        <v>3.2243568138411449E-2</v>
      </c>
    </row>
    <row r="222" spans="1:30" hidden="1" x14ac:dyDescent="0.45">
      <c r="A222" t="s">
        <v>201</v>
      </c>
      <c r="B222" t="s">
        <v>4</v>
      </c>
      <c r="C222" s="1">
        <v>44611</v>
      </c>
      <c r="D222" t="s">
        <v>209</v>
      </c>
      <c r="E222" t="s">
        <v>227</v>
      </c>
      <c r="F222">
        <v>2</v>
      </c>
      <c r="G222">
        <v>0</v>
      </c>
      <c r="H222" t="s">
        <v>13</v>
      </c>
      <c r="I222" t="s">
        <v>238</v>
      </c>
      <c r="L222">
        <f>1/Table1[[#This Row],[B365H]]-Table1[[#This Row],[Margin1X2]]</f>
        <v>0.27018780677317267</v>
      </c>
      <c r="M222">
        <f>IF(Table1[[#This Row],[Bet]]="Home",IF(Table1[[#This Row],[FTR]]="H",100*Table1[[#This Row],[B365H]],0),0)</f>
        <v>0</v>
      </c>
      <c r="N222">
        <f>IF(Table1[[#This Row],[Bet]]="Home-",IF(Table1[[#This Row],[FTR]]="H",100*Table1[[#This Row],[B365H]],0),0)</f>
        <v>0</v>
      </c>
      <c r="O222">
        <f>1/Table1[[#This Row],[B365D]]-Table1[[#This Row],[Margin1X2]]</f>
        <v>0.27484981143517734</v>
      </c>
      <c r="P222">
        <f>IF(Table1[[#This Row],[Bet]]="Draw",IF(Table1[[#This Row],[FTR]]="D",100*Table1[[#This Row],[B365D]],0),0)</f>
        <v>0</v>
      </c>
      <c r="Q222">
        <f>IF(Table1[[#This Row],[Bet]]="Draw-",IF(Table1[[#This Row],[FTR]]="D",100*Table1[[#This Row],[B365D]],0),0)</f>
        <v>0</v>
      </c>
      <c r="R222">
        <f>1/Table1[[#This Row],[B365A]]-Table1[[#This Row],[Margin1X2]]</f>
        <v>0.45496238179165016</v>
      </c>
      <c r="S222">
        <f>IF(Table1[[#This Row],[Bet]]="Away",IF(Table1[[#This Row],[FTR]]="A",100*Table1[[#This Row],[B365A]],0),0)</f>
        <v>0</v>
      </c>
      <c r="T222">
        <f>IF(Table1[[#This Row],[Bet2]]="Away",IF(Table1[[#This Row],[FTR]]="A",100*Table1[[#This Row],[B365A]]),0)</f>
        <v>0</v>
      </c>
      <c r="X222">
        <v>3.3</v>
      </c>
      <c r="Y222">
        <v>3.25</v>
      </c>
      <c r="Z222">
        <v>2.0499999999999998</v>
      </c>
      <c r="AA222" s="3">
        <f>(1/Table1[[#This Row],[B365H]]+1/Table1[[#This Row],[B365D]]+1/Table1[[#This Row],[B365A]]-1)/3</f>
        <v>3.2842496257130392E-2</v>
      </c>
      <c r="AB222">
        <v>2.0499999999999998</v>
      </c>
      <c r="AC222">
        <v>1.75</v>
      </c>
      <c r="AD222">
        <f>(1/Table1[[#This Row],[B365&gt;2.5]]+1/Table1[[#This Row],[B365&lt;2.5]]-1)/2</f>
        <v>2.9616724738675937E-2</v>
      </c>
    </row>
    <row r="223" spans="1:30" hidden="1" x14ac:dyDescent="0.45">
      <c r="A223" t="s">
        <v>201</v>
      </c>
      <c r="B223" t="s">
        <v>4</v>
      </c>
      <c r="C223" s="1">
        <v>44625</v>
      </c>
      <c r="D223" t="s">
        <v>233</v>
      </c>
      <c r="E223" t="s">
        <v>223</v>
      </c>
      <c r="F223">
        <v>4</v>
      </c>
      <c r="G223">
        <v>1</v>
      </c>
      <c r="H223" t="s">
        <v>13</v>
      </c>
      <c r="I223" t="s">
        <v>238</v>
      </c>
      <c r="L223">
        <f>1/Table1[[#This Row],[B365H]]-Table1[[#This Row],[Margin1X2]]</f>
        <v>0.49637983848510159</v>
      </c>
      <c r="M223">
        <f>IF(Table1[[#This Row],[Bet]]="Home",IF(Table1[[#This Row],[FTR]]="H",100*Table1[[#This Row],[B365H]],0),0)</f>
        <v>0</v>
      </c>
      <c r="N223">
        <f>IF(Table1[[#This Row],[Bet]]="Home-",IF(Table1[[#This Row],[FTR]]="H",100*Table1[[#This Row],[B365H]],0),0)</f>
        <v>0</v>
      </c>
      <c r="O223">
        <f>1/Table1[[#This Row],[B365D]]-Table1[[#This Row],[Margin1X2]]</f>
        <v>0.2557783347257031</v>
      </c>
      <c r="P223">
        <f>IF(Table1[[#This Row],[Bet]]="Draw",IF(Table1[[#This Row],[FTR]]="D",100*Table1[[#This Row],[B365D]],0),0)</f>
        <v>0</v>
      </c>
      <c r="Q223">
        <f>IF(Table1[[#This Row],[Bet]]="Draw-",IF(Table1[[#This Row],[FTR]]="D",100*Table1[[#This Row],[B365D]],0),0)</f>
        <v>0</v>
      </c>
      <c r="R223">
        <f>1/Table1[[#This Row],[B365A]]-Table1[[#This Row],[Margin1X2]]</f>
        <v>0.2478418267891952</v>
      </c>
      <c r="S223">
        <f>IF(Table1[[#This Row],[Bet]]="Away",IF(Table1[[#This Row],[FTR]]="A",100*Table1[[#This Row],[B365A]],0),0)</f>
        <v>0</v>
      </c>
      <c r="T223">
        <f>IF(Table1[[#This Row],[Bet2]]="Away",IF(Table1[[#This Row],[FTR]]="A",100*Table1[[#This Row],[B365A]]),0)</f>
        <v>0</v>
      </c>
      <c r="X223">
        <v>1.9</v>
      </c>
      <c r="Y223">
        <v>3.5</v>
      </c>
      <c r="Z223">
        <v>3.6</v>
      </c>
      <c r="AA223" s="3">
        <f>(1/Table1[[#This Row],[B365H]]+1/Table1[[#This Row],[B365D]]+1/Table1[[#This Row],[B365A]]-1)/3</f>
        <v>2.9935950988582594E-2</v>
      </c>
      <c r="AB223">
        <v>2.0499999999999998</v>
      </c>
      <c r="AC223">
        <v>1.75</v>
      </c>
      <c r="AD223">
        <f>(1/Table1[[#This Row],[B365&gt;2.5]]+1/Table1[[#This Row],[B365&lt;2.5]]-1)/2</f>
        <v>2.9616724738675937E-2</v>
      </c>
    </row>
    <row r="224" spans="1:30" hidden="1" x14ac:dyDescent="0.45">
      <c r="A224" t="s">
        <v>201</v>
      </c>
      <c r="B224" t="s">
        <v>4</v>
      </c>
      <c r="C224" s="1">
        <v>44628</v>
      </c>
      <c r="D224" t="s">
        <v>240</v>
      </c>
      <c r="E224" t="s">
        <v>218</v>
      </c>
      <c r="F224">
        <v>0</v>
      </c>
      <c r="G224">
        <v>3</v>
      </c>
      <c r="H224" t="s">
        <v>20</v>
      </c>
      <c r="I224" t="s">
        <v>238</v>
      </c>
      <c r="L224">
        <f>1/Table1[[#This Row],[B365H]]-Table1[[#This Row],[Margin1X2]]</f>
        <v>0.38486676721970836</v>
      </c>
      <c r="M224">
        <f>IF(Table1[[#This Row],[Bet]]="Home",IF(Table1[[#This Row],[FTR]]="H",100*Table1[[#This Row],[B365H]],0),0)</f>
        <v>0</v>
      </c>
      <c r="N224">
        <f>IF(Table1[[#This Row],[Bet]]="Home-",IF(Table1[[#This Row],[FTR]]="H",100*Table1[[#This Row],[B365H]],0),0)</f>
        <v>0</v>
      </c>
      <c r="O224">
        <f>1/Table1[[#This Row],[B365D]]-Table1[[#This Row],[Margin1X2]]</f>
        <v>0.26231774761186522</v>
      </c>
      <c r="P224">
        <f>IF(Table1[[#This Row],[Bet]]="Draw",IF(Table1[[#This Row],[FTR]]="D",100*Table1[[#This Row],[B365D]],0),0)</f>
        <v>0</v>
      </c>
      <c r="Q224">
        <f>IF(Table1[[#This Row],[Bet]]="Draw-",IF(Table1[[#This Row],[FTR]]="D",100*Table1[[#This Row],[B365D]],0),0)</f>
        <v>0</v>
      </c>
      <c r="R224">
        <f>1/Table1[[#This Row],[B365A]]-Table1[[#This Row],[Margin1X2]]</f>
        <v>0.35281548516842626</v>
      </c>
      <c r="S224">
        <f>IF(Table1[[#This Row],[Bet]]="Away",IF(Table1[[#This Row],[FTR]]="A",100*Table1[[#This Row],[B365A]],0),0)</f>
        <v>0</v>
      </c>
      <c r="T224">
        <f>IF(Table1[[#This Row],[Bet2]]="Away",IF(Table1[[#This Row],[FTR]]="A",100*Table1[[#This Row],[B365A]]),0)</f>
        <v>0</v>
      </c>
      <c r="X224">
        <v>2.4</v>
      </c>
      <c r="Y224">
        <v>3.4</v>
      </c>
      <c r="Z224">
        <v>2.6</v>
      </c>
      <c r="AA224" s="3">
        <f>(1/Table1[[#This Row],[B365H]]+1/Table1[[#This Row],[B365D]]+1/Table1[[#This Row],[B365A]]-1)/3</f>
        <v>3.1799899446958303E-2</v>
      </c>
      <c r="AB224">
        <v>1.95</v>
      </c>
      <c r="AC224">
        <v>1.85</v>
      </c>
      <c r="AD224">
        <f>(1/Table1[[#This Row],[B365&gt;2.5]]+1/Table1[[#This Row],[B365&lt;2.5]]-1)/2</f>
        <v>2.6680526680526673E-2</v>
      </c>
    </row>
    <row r="225" spans="1:30" hidden="1" x14ac:dyDescent="0.45">
      <c r="A225" t="s">
        <v>201</v>
      </c>
      <c r="B225" t="s">
        <v>4</v>
      </c>
      <c r="C225" s="1">
        <v>44639</v>
      </c>
      <c r="D225" t="s">
        <v>231</v>
      </c>
      <c r="E225" t="s">
        <v>215</v>
      </c>
      <c r="F225">
        <v>0</v>
      </c>
      <c r="G225">
        <v>0</v>
      </c>
      <c r="H225" t="s">
        <v>42</v>
      </c>
      <c r="I225" t="s">
        <v>238</v>
      </c>
      <c r="L225">
        <f>1/Table1[[#This Row],[B365H]]-Table1[[#This Row],[Margin1X2]]</f>
        <v>0.25399348928760695</v>
      </c>
      <c r="M225">
        <f>IF(Table1[[#This Row],[Bet]]="Home",IF(Table1[[#This Row],[FTR]]="H",100*Table1[[#This Row],[B365H]],0),0)</f>
        <v>0</v>
      </c>
      <c r="N225">
        <f>IF(Table1[[#This Row],[Bet]]="Home-",IF(Table1[[#This Row],[FTR]]="H",100*Table1[[#This Row],[B365H]],0),0)</f>
        <v>0</v>
      </c>
      <c r="O225">
        <f>1/Table1[[#This Row],[B365D]]-Table1[[#This Row],[Margin1X2]]</f>
        <v>0.24559012794306911</v>
      </c>
      <c r="P225">
        <f>IF(Table1[[#This Row],[Bet]]="Draw",IF(Table1[[#This Row],[FTR]]="D",100*Table1[[#This Row],[B365D]],0),0)</f>
        <v>0</v>
      </c>
      <c r="Q225">
        <f>IF(Table1[[#This Row],[Bet]]="Draw-",IF(Table1[[#This Row],[FTR]]="D",100*Table1[[#This Row],[B365D]],0),0)</f>
        <v>0</v>
      </c>
      <c r="R225">
        <f>1/Table1[[#This Row],[B365A]]-Table1[[#This Row],[Margin1X2]]</f>
        <v>0.50041638276932388</v>
      </c>
      <c r="S225">
        <f>IF(Table1[[#This Row],[Bet]]="Away",IF(Table1[[#This Row],[FTR]]="A",100*Table1[[#This Row],[B365A]],0),0)</f>
        <v>0</v>
      </c>
      <c r="T225">
        <f>IF(Table1[[#This Row],[Bet2]]="Away",IF(Table1[[#This Row],[FTR]]="A",100*Table1[[#This Row],[B365A]]),0)</f>
        <v>0</v>
      </c>
      <c r="X225">
        <v>3.4</v>
      </c>
      <c r="Y225">
        <v>3.5</v>
      </c>
      <c r="Z225">
        <v>1.85</v>
      </c>
      <c r="AA225" s="3">
        <f>(1/Table1[[#This Row],[B365H]]+1/Table1[[#This Row],[B365D]]+1/Table1[[#This Row],[B365A]]-1)/3</f>
        <v>4.0124157771216584E-2</v>
      </c>
      <c r="AB225">
        <v>1.9</v>
      </c>
      <c r="AC225">
        <v>1.9</v>
      </c>
      <c r="AD225">
        <f>(1/Table1[[#This Row],[B365&gt;2.5]]+1/Table1[[#This Row],[B365&lt;2.5]]-1)/2</f>
        <v>2.6315789473684181E-2</v>
      </c>
    </row>
    <row r="226" spans="1:30" hidden="1" x14ac:dyDescent="0.45">
      <c r="A226" t="s">
        <v>201</v>
      </c>
      <c r="B226" t="s">
        <v>4</v>
      </c>
      <c r="C226" s="1">
        <v>44653</v>
      </c>
      <c r="D226" t="s">
        <v>203</v>
      </c>
      <c r="E226" t="s">
        <v>235</v>
      </c>
      <c r="F226">
        <v>1</v>
      </c>
      <c r="G226">
        <v>4</v>
      </c>
      <c r="H226" t="s">
        <v>20</v>
      </c>
      <c r="I226" t="s">
        <v>238</v>
      </c>
      <c r="L226">
        <f>1/Table1[[#This Row],[B365H]]-Table1[[#This Row],[Margin1X2]]</f>
        <v>0.43507751937984496</v>
      </c>
      <c r="M226">
        <f>IF(Table1[[#This Row],[Bet]]="Home",IF(Table1[[#This Row],[FTR]]="H",100*Table1[[#This Row],[B365H]],0),0)</f>
        <v>0</v>
      </c>
      <c r="N226">
        <f>IF(Table1[[#This Row],[Bet]]="Home-",IF(Table1[[#This Row],[FTR]]="H",100*Table1[[#This Row],[B365H]],0),0)</f>
        <v>0</v>
      </c>
      <c r="O226">
        <f>1/Table1[[#This Row],[B365D]]-Table1[[#This Row],[Margin1X2]]</f>
        <v>0.28246124031007752</v>
      </c>
      <c r="P226">
        <f>IF(Table1[[#This Row],[Bet]]="Draw",IF(Table1[[#This Row],[FTR]]="D",100*Table1[[#This Row],[B365D]],0),0)</f>
        <v>0</v>
      </c>
      <c r="Q226">
        <f>IF(Table1[[#This Row],[Bet]]="Draw-",IF(Table1[[#This Row],[FTR]]="D",100*Table1[[#This Row],[B365D]],0),0)</f>
        <v>0</v>
      </c>
      <c r="R226">
        <f>1/Table1[[#This Row],[B365A]]-Table1[[#This Row],[Margin1X2]]</f>
        <v>0.28246124031007752</v>
      </c>
      <c r="S226">
        <f>IF(Table1[[#This Row],[Bet]]="Away",IF(Table1[[#This Row],[FTR]]="A",100*Table1[[#This Row],[B365A]],0),0)</f>
        <v>0</v>
      </c>
      <c r="T226">
        <f>IF(Table1[[#This Row],[Bet2]]="Away",IF(Table1[[#This Row],[FTR]]="A",100*Table1[[#This Row],[B365A]]),0)</f>
        <v>0</v>
      </c>
      <c r="X226">
        <v>2.15</v>
      </c>
      <c r="Y226">
        <v>3.2</v>
      </c>
      <c r="Z226">
        <v>3.2</v>
      </c>
      <c r="AA226" s="3">
        <f>(1/Table1[[#This Row],[B365H]]+1/Table1[[#This Row],[B365D]]+1/Table1[[#This Row],[B365A]]-1)/3</f>
        <v>3.0038759689922461E-2</v>
      </c>
      <c r="AB226">
        <v>2.25</v>
      </c>
      <c r="AC226">
        <v>1.61</v>
      </c>
      <c r="AD226">
        <f>(1/Table1[[#This Row],[B365&gt;2.5]]+1/Table1[[#This Row],[B365&lt;2.5]]-1)/2</f>
        <v>3.2781228433402365E-2</v>
      </c>
    </row>
    <row r="227" spans="1:30" hidden="1" x14ac:dyDescent="0.45">
      <c r="A227" t="s">
        <v>201</v>
      </c>
      <c r="B227" t="s">
        <v>4</v>
      </c>
      <c r="C227" s="1">
        <v>44660</v>
      </c>
      <c r="D227" t="s">
        <v>202</v>
      </c>
      <c r="E227" t="s">
        <v>227</v>
      </c>
      <c r="F227">
        <v>2</v>
      </c>
      <c r="G227">
        <v>1</v>
      </c>
      <c r="H227" t="s">
        <v>13</v>
      </c>
      <c r="I227" t="s">
        <v>238</v>
      </c>
      <c r="L227">
        <f>1/Table1[[#This Row],[B365H]]-Table1[[#This Row],[Margin1X2]]</f>
        <v>0.25763125763125755</v>
      </c>
      <c r="M227">
        <f>IF(Table1[[#This Row],[Bet]]="Home",IF(Table1[[#This Row],[FTR]]="H",100*Table1[[#This Row],[B365H]],0),0)</f>
        <v>0</v>
      </c>
      <c r="N227">
        <f>IF(Table1[[#This Row],[Bet]]="Home-",IF(Table1[[#This Row],[FTR]]="H",100*Table1[[#This Row],[B365H]],0),0)</f>
        <v>0</v>
      </c>
      <c r="O227">
        <f>1/Table1[[#This Row],[B365D]]-Table1[[#This Row],[Margin1X2]]</f>
        <v>0.25763125763125755</v>
      </c>
      <c r="P227">
        <f>IF(Table1[[#This Row],[Bet]]="Draw",IF(Table1[[#This Row],[FTR]]="D",100*Table1[[#This Row],[B365D]],0),0)</f>
        <v>0</v>
      </c>
      <c r="Q227">
        <f>IF(Table1[[#This Row],[Bet]]="Draw-",IF(Table1[[#This Row],[FTR]]="D",100*Table1[[#This Row],[B365D]],0),0)</f>
        <v>0</v>
      </c>
      <c r="R227">
        <f>1/Table1[[#This Row],[B365A]]-Table1[[#This Row],[Margin1X2]]</f>
        <v>0.48473748473748474</v>
      </c>
      <c r="S227">
        <f>IF(Table1[[#This Row],[Bet]]="Away",IF(Table1[[#This Row],[FTR]]="A",100*Table1[[#This Row],[B365A]],0),0)</f>
        <v>0</v>
      </c>
      <c r="T227">
        <f>IF(Table1[[#This Row],[Bet2]]="Away",IF(Table1[[#This Row],[FTR]]="A",100*Table1[[#This Row],[B365A]]),0)</f>
        <v>0</v>
      </c>
      <c r="X227">
        <v>3.5</v>
      </c>
      <c r="Y227">
        <v>3.5</v>
      </c>
      <c r="Z227">
        <v>1.95</v>
      </c>
      <c r="AA227" s="3">
        <f>(1/Table1[[#This Row],[B365H]]+1/Table1[[#This Row],[B365D]]+1/Table1[[#This Row],[B365A]]-1)/3</f>
        <v>2.8083028083028132E-2</v>
      </c>
      <c r="AB227">
        <v>2.1</v>
      </c>
      <c r="AC227">
        <v>1.7</v>
      </c>
      <c r="AD227">
        <f>(1/Table1[[#This Row],[B365&gt;2.5]]+1/Table1[[#This Row],[B365&lt;2.5]]-1)/2</f>
        <v>3.2212885154061621E-2</v>
      </c>
    </row>
    <row r="228" spans="1:30" hidden="1" x14ac:dyDescent="0.45">
      <c r="A228" t="s">
        <v>201</v>
      </c>
      <c r="B228" t="s">
        <v>4</v>
      </c>
      <c r="C228" s="1">
        <v>44438</v>
      </c>
      <c r="D228" t="s">
        <v>223</v>
      </c>
      <c r="E228" t="s">
        <v>212</v>
      </c>
      <c r="F228">
        <v>0</v>
      </c>
      <c r="G228">
        <v>0</v>
      </c>
      <c r="H228" t="s">
        <v>42</v>
      </c>
      <c r="I228" t="s">
        <v>245</v>
      </c>
      <c r="L228">
        <f>1/Table1[[#This Row],[B365H]]-Table1[[#This Row],[Margin1X2]]</f>
        <v>0.20907852561160536</v>
      </c>
      <c r="M228">
        <f>IF(Table1[[#This Row],[Bet]]="Home",IF(Table1[[#This Row],[FTR]]="H",100*Table1[[#This Row],[B365H]],0),0)</f>
        <v>0</v>
      </c>
      <c r="N228">
        <f>IF(Table1[[#This Row],[Bet]]="Home-",IF(Table1[[#This Row],[FTR]]="H",100*Table1[[#This Row],[B365H]],0),0)</f>
        <v>0</v>
      </c>
      <c r="O228">
        <f>1/Table1[[#This Row],[B365D]]-Table1[[#This Row],[Margin1X2]]</f>
        <v>0.27224929045333884</v>
      </c>
      <c r="P228">
        <f>IF(Table1[[#This Row],[Bet]]="Draw",IF(Table1[[#This Row],[FTR]]="D",100*Table1[[#This Row],[B365D]],0),0)</f>
        <v>0</v>
      </c>
      <c r="Q228">
        <f>IF(Table1[[#This Row],[Bet]]="Draw-",IF(Table1[[#This Row],[FTR]]="D",100*Table1[[#This Row],[B365D]],0),0)</f>
        <v>0</v>
      </c>
      <c r="R228">
        <f>1/Table1[[#This Row],[B365A]]-Table1[[#This Row],[Margin1X2]]</f>
        <v>0.51867218393505576</v>
      </c>
      <c r="S228">
        <f>IF(Table1[[#This Row],[Bet]]="Away",IF(Table1[[#This Row],[FTR]]="A",100*Table1[[#This Row],[B365A]],0),0)</f>
        <v>0</v>
      </c>
      <c r="T228">
        <f>IF(Table1[[#This Row],[Bet2]]="Away",IF(Table1[[#This Row],[FTR]]="A",100*Table1[[#This Row],[B365A]]),0)</f>
        <v>0</v>
      </c>
      <c r="X228">
        <v>4.33</v>
      </c>
      <c r="Y228">
        <v>3.4</v>
      </c>
      <c r="Z228">
        <v>1.85</v>
      </c>
      <c r="AA228" s="3">
        <f>(1/Table1[[#This Row],[B365H]]+1/Table1[[#This Row],[B365D]]+1/Table1[[#This Row],[B365A]]-1)/3</f>
        <v>2.1868356605484696E-2</v>
      </c>
      <c r="AB228">
        <v>1.6</v>
      </c>
      <c r="AC228">
        <v>2.2999999999999998</v>
      </c>
      <c r="AD228">
        <f>(1/Table1[[#This Row],[B365&gt;2.5]]+1/Table1[[#This Row],[B365&lt;2.5]]-1)/2</f>
        <v>2.9891304347826164E-2</v>
      </c>
    </row>
    <row r="229" spans="1:30" hidden="1" x14ac:dyDescent="0.45">
      <c r="A229" t="s">
        <v>2</v>
      </c>
      <c r="B229" t="s">
        <v>4</v>
      </c>
      <c r="C229" s="1">
        <v>44457</v>
      </c>
      <c r="D229" t="s">
        <v>34</v>
      </c>
      <c r="E229" t="s">
        <v>31</v>
      </c>
      <c r="F229">
        <v>1</v>
      </c>
      <c r="G229">
        <v>3</v>
      </c>
      <c r="H229" t="s">
        <v>20</v>
      </c>
      <c r="I229" t="s">
        <v>48</v>
      </c>
      <c r="J229" t="s">
        <v>266</v>
      </c>
      <c r="L229">
        <f>1/Table1[[#This Row],[B365H]]-Table1[[#This Row],[Margin1X2]]</f>
        <v>0.44716265646498204</v>
      </c>
      <c r="M229">
        <f>IF(Table1[[#This Row],[Bet]]="Home",IF(Table1[[#This Row],[FTR]]="H",100*Table1[[#This Row],[B365H]],0),0)</f>
        <v>0</v>
      </c>
      <c r="N229">
        <f>IF(Table1[[#This Row],[Bet]]="Home-",IF(Table1[[#This Row],[FTR]]="H",100*Table1[[#This Row],[B365H]],0),0)</f>
        <v>0</v>
      </c>
      <c r="O229">
        <f>1/Table1[[#This Row],[B365D]]-Table1[[#This Row],[Margin1X2]]</f>
        <v>0.28507668042551765</v>
      </c>
      <c r="P229">
        <f>IF(Table1[[#This Row],[Bet]]="Draw",IF(Table1[[#This Row],[FTR]]="D",100*Table1[[#This Row],[B365D]],0),0)</f>
        <v>0</v>
      </c>
      <c r="Q229">
        <f>IF(Table1[[#This Row],[Bet]]="Draw-",IF(Table1[[#This Row],[FTR]]="D",100*Table1[[#This Row],[B365D]],0),0)</f>
        <v>0</v>
      </c>
      <c r="R229">
        <f>1/Table1[[#This Row],[B365A]]-Table1[[#This Row],[Margin1X2]]</f>
        <v>0.26776066310950031</v>
      </c>
      <c r="S229">
        <f>IF(Table1[[#This Row],[Bet]]="Away",IF(Table1[[#This Row],[FTR]]="A",100*Table1[[#This Row],[B365A]],0),0)</f>
        <v>0</v>
      </c>
      <c r="T229">
        <f>IF(Table1[[#This Row],[Bet2]]="Away",IF(Table1[[#This Row],[FTR]]="A",100*Table1[[#This Row],[B365A]]),0)</f>
        <v>0</v>
      </c>
      <c r="X229">
        <v>2.15</v>
      </c>
      <c r="Y229">
        <v>3.3</v>
      </c>
      <c r="Z229">
        <v>3.5</v>
      </c>
      <c r="AA229" s="3">
        <f>(1/Table1[[#This Row],[B365H]]+1/Table1[[#This Row],[B365D]]+1/Table1[[#This Row],[B365A]]-1)/3</f>
        <v>1.7953622604785391E-2</v>
      </c>
      <c r="AB229">
        <v>2.1</v>
      </c>
      <c r="AC229">
        <v>1.72</v>
      </c>
      <c r="AD229">
        <f>(1/Table1[[#This Row],[B365&gt;2.5]]+1/Table1[[#This Row],[B365&lt;2.5]]-1)/2</f>
        <v>2.879291251384275E-2</v>
      </c>
    </row>
    <row r="230" spans="1:30" hidden="1" x14ac:dyDescent="0.45">
      <c r="A230" t="s">
        <v>2</v>
      </c>
      <c r="B230" t="s">
        <v>4</v>
      </c>
      <c r="C230" s="1">
        <v>44457</v>
      </c>
      <c r="D230" t="s">
        <v>32</v>
      </c>
      <c r="E230" t="s">
        <v>25</v>
      </c>
      <c r="F230">
        <v>3</v>
      </c>
      <c r="G230">
        <v>0</v>
      </c>
      <c r="H230" t="s">
        <v>13</v>
      </c>
      <c r="I230" t="s">
        <v>30</v>
      </c>
      <c r="L230">
        <f>1/Table1[[#This Row],[B365H]]-Table1[[#This Row],[Margin1X2]]</f>
        <v>0.39898989898989901</v>
      </c>
      <c r="M230">
        <f>IF(Table1[[#This Row],[Bet]]="Home",IF(Table1[[#This Row],[FTR]]="H",100*Table1[[#This Row],[B365H]],0),0)</f>
        <v>0</v>
      </c>
      <c r="N230">
        <f>IF(Table1[[#This Row],[Bet]]="Home-",IF(Table1[[#This Row],[FTR]]="H",100*Table1[[#This Row],[B365H]],0),0)</f>
        <v>0</v>
      </c>
      <c r="O230">
        <f>1/Table1[[#This Row],[B365D]]-Table1[[#This Row],[Margin1X2]]</f>
        <v>0.28535353535353536</v>
      </c>
      <c r="P230">
        <f>IF(Table1[[#This Row],[Bet]]="Draw",IF(Table1[[#This Row],[FTR]]="D",100*Table1[[#This Row],[B365D]],0),0)</f>
        <v>0</v>
      </c>
      <c r="Q230">
        <f>IF(Table1[[#This Row],[Bet]]="Draw-",IF(Table1[[#This Row],[FTR]]="D",100*Table1[[#This Row],[B365D]],0),0)</f>
        <v>0</v>
      </c>
      <c r="R230">
        <f>1/Table1[[#This Row],[B365A]]-Table1[[#This Row],[Margin1X2]]</f>
        <v>0.31565656565656564</v>
      </c>
      <c r="S230">
        <f>IF(Table1[[#This Row],[Bet]]="Away",IF(Table1[[#This Row],[FTR]]="A",100*Table1[[#This Row],[B365A]],0),0)</f>
        <v>0</v>
      </c>
      <c r="T230">
        <f>IF(Table1[[#This Row],[Bet2]]="Away",IF(Table1[[#This Row],[FTR]]="A",100*Table1[[#This Row],[B365A]]),0)</f>
        <v>0</v>
      </c>
      <c r="X230">
        <v>2.4</v>
      </c>
      <c r="Y230">
        <v>3.3</v>
      </c>
      <c r="Z230">
        <v>3</v>
      </c>
      <c r="AA230" s="3">
        <f>(1/Table1[[#This Row],[B365H]]+1/Table1[[#This Row],[B365D]]+1/Table1[[#This Row],[B365A]]-1)/3</f>
        <v>1.7676767676767662E-2</v>
      </c>
      <c r="AB230">
        <v>2</v>
      </c>
      <c r="AC230">
        <v>1.8</v>
      </c>
      <c r="AD230">
        <f>(1/Table1[[#This Row],[B365&gt;2.5]]+1/Table1[[#This Row],[B365&lt;2.5]]-1)/2</f>
        <v>2.777777777777779E-2</v>
      </c>
    </row>
    <row r="231" spans="1:30" hidden="1" x14ac:dyDescent="0.45">
      <c r="A231" t="s">
        <v>2</v>
      </c>
      <c r="B231" t="s">
        <v>4</v>
      </c>
      <c r="C231" s="1">
        <v>44457</v>
      </c>
      <c r="D231" t="s">
        <v>29</v>
      </c>
      <c r="E231" t="s">
        <v>11</v>
      </c>
      <c r="F231">
        <v>0</v>
      </c>
      <c r="G231">
        <v>2</v>
      </c>
      <c r="H231" t="s">
        <v>20</v>
      </c>
      <c r="I231" t="s">
        <v>44</v>
      </c>
      <c r="L231">
        <f>1/Table1[[#This Row],[B365H]]-Table1[[#This Row],[Margin1X2]]</f>
        <v>0.52840128905702677</v>
      </c>
      <c r="M231">
        <f>IF(Table1[[#This Row],[Bet]]="Home",IF(Table1[[#This Row],[FTR]]="H",100*Table1[[#This Row],[B365H]],0),0)</f>
        <v>0</v>
      </c>
      <c r="N231">
        <f>IF(Table1[[#This Row],[Bet]]="Home-",IF(Table1[[#This Row],[FTR]]="H",100*Table1[[#This Row],[B365H]],0),0)</f>
        <v>0</v>
      </c>
      <c r="O231">
        <f>1/Table1[[#This Row],[B365D]]-Table1[[#This Row],[Margin1X2]]</f>
        <v>0.28964550931764049</v>
      </c>
      <c r="P231">
        <f>IF(Table1[[#This Row],[Bet]]="Draw",IF(Table1[[#This Row],[FTR]]="D",100*Table1[[#This Row],[B365D]],0),0)</f>
        <v>0</v>
      </c>
      <c r="Q231">
        <f>IF(Table1[[#This Row],[Bet]]="Draw-",IF(Table1[[#This Row],[FTR]]="D",100*Table1[[#This Row],[B365D]],0),0)</f>
        <v>0</v>
      </c>
      <c r="R231">
        <f>1/Table1[[#This Row],[B365A]]-Table1[[#This Row],[Margin1X2]]</f>
        <v>0.18195320162533282</v>
      </c>
      <c r="S231">
        <f>IF(Table1[[#This Row],[Bet]]="Away",IF(Table1[[#This Row],[FTR]]="A",100*Table1[[#This Row],[B365A]],0),0)</f>
        <v>0</v>
      </c>
      <c r="T231">
        <f>IF(Table1[[#This Row],[Bet2]]="Away",IF(Table1[[#This Row],[FTR]]="A",100*Table1[[#This Row],[B365A]]),0)</f>
        <v>0</v>
      </c>
      <c r="X231">
        <v>1.83</v>
      </c>
      <c r="Y231">
        <v>3.25</v>
      </c>
      <c r="Z231">
        <v>5</v>
      </c>
      <c r="AA231" s="3">
        <f>(1/Table1[[#This Row],[B365H]]+1/Table1[[#This Row],[B365D]]+1/Table1[[#This Row],[B365A]]-1)/3</f>
        <v>1.8046798374667199E-2</v>
      </c>
      <c r="AB231">
        <v>2.5</v>
      </c>
      <c r="AC231">
        <v>1.53</v>
      </c>
      <c r="AD231">
        <f>(1/Table1[[#This Row],[B365&gt;2.5]]+1/Table1[[#This Row],[B365&lt;2.5]]-1)/2</f>
        <v>2.6797385620915048E-2</v>
      </c>
    </row>
    <row r="232" spans="1:30" hidden="1" x14ac:dyDescent="0.45">
      <c r="A232" t="s">
        <v>2</v>
      </c>
      <c r="B232" t="s">
        <v>4</v>
      </c>
      <c r="C232" s="1">
        <v>44458</v>
      </c>
      <c r="D232" t="s">
        <v>38</v>
      </c>
      <c r="E232" t="s">
        <v>15</v>
      </c>
      <c r="F232">
        <v>1</v>
      </c>
      <c r="G232">
        <v>2</v>
      </c>
      <c r="H232" t="s">
        <v>20</v>
      </c>
      <c r="I232" t="s">
        <v>39</v>
      </c>
      <c r="J232" t="s">
        <v>266</v>
      </c>
      <c r="L232">
        <f>1/Table1[[#This Row],[B365H]]-Table1[[#This Row],[Margin1X2]]</f>
        <v>0.21348839766853622</v>
      </c>
      <c r="M232">
        <f>IF(Table1[[#This Row],[Bet]]="Home",IF(Table1[[#This Row],[FTR]]="H",100*Table1[[#This Row],[B365H]],0),0)</f>
        <v>0</v>
      </c>
      <c r="N232">
        <f>IF(Table1[[#This Row],[Bet]]="Home-",IF(Table1[[#This Row],[FTR]]="H",100*Table1[[#This Row],[B365H]],0),0)</f>
        <v>0</v>
      </c>
      <c r="O232">
        <f>1/Table1[[#This Row],[B365D]]-Table1[[#This Row],[Margin1X2]]</f>
        <v>0.23254151545144616</v>
      </c>
      <c r="P232">
        <f>IF(Table1[[#This Row],[Bet]]="Draw",IF(Table1[[#This Row],[FTR]]="D",100*Table1[[#This Row],[B365D]],0),0)</f>
        <v>0</v>
      </c>
      <c r="Q232">
        <f>IF(Table1[[#This Row],[Bet]]="Draw-",IF(Table1[[#This Row],[FTR]]="D",100*Table1[[#This Row],[B365D]],0),0)</f>
        <v>0</v>
      </c>
      <c r="R232">
        <f>1/Table1[[#This Row],[B365A]]-Table1[[#This Row],[Margin1X2]]</f>
        <v>0.55397008688001759</v>
      </c>
      <c r="S232">
        <f>IF(Table1[[#This Row],[Bet]]="Away",IF(Table1[[#This Row],[FTR]]="A",100*Table1[[#This Row],[B365A]],0),0)</f>
        <v>0</v>
      </c>
      <c r="T232">
        <f>IF(Table1[[#This Row],[Bet2]]="Away",IF(Table1[[#This Row],[FTR]]="A",100*Table1[[#This Row],[B365A]]),0)</f>
        <v>0</v>
      </c>
      <c r="X232">
        <v>4.33</v>
      </c>
      <c r="Y232">
        <v>4</v>
      </c>
      <c r="Z232">
        <v>1.75</v>
      </c>
      <c r="AA232" s="3">
        <f>(1/Table1[[#This Row],[B365H]]+1/Table1[[#This Row],[B365D]]+1/Table1[[#This Row],[B365A]]-1)/3</f>
        <v>1.7458484548553848E-2</v>
      </c>
      <c r="AB232">
        <v>1.66</v>
      </c>
      <c r="AC232">
        <v>2.2000000000000002</v>
      </c>
      <c r="AD232">
        <f>(1/Table1[[#This Row],[B365&gt;2.5]]+1/Table1[[#This Row],[B365&lt;2.5]]-1)/2</f>
        <v>2.8477546549835697E-2</v>
      </c>
    </row>
    <row r="233" spans="1:30" hidden="1" x14ac:dyDescent="0.45">
      <c r="A233" t="s">
        <v>2</v>
      </c>
      <c r="B233" t="s">
        <v>4</v>
      </c>
      <c r="C233" s="1">
        <v>44458</v>
      </c>
      <c r="D233" t="s">
        <v>40</v>
      </c>
      <c r="E233" t="s">
        <v>22</v>
      </c>
      <c r="F233">
        <v>0</v>
      </c>
      <c r="G233">
        <v>3</v>
      </c>
      <c r="H233" t="s">
        <v>20</v>
      </c>
      <c r="I233" t="s">
        <v>17</v>
      </c>
      <c r="J233" t="s">
        <v>267</v>
      </c>
      <c r="L233">
        <f>1/Table1[[#This Row],[B365H]]-Table1[[#This Row],[Margin1X2]]</f>
        <v>0.18286893704850363</v>
      </c>
      <c r="M233">
        <f>IF(Table1[[#This Row],[Bet]]="Home",IF(Table1[[#This Row],[FTR]]="H",100*Table1[[#This Row],[B365H]],0),0)</f>
        <v>0</v>
      </c>
      <c r="N233">
        <f>IF(Table1[[#This Row],[Bet]]="Home-",IF(Table1[[#This Row],[FTR]]="H",100*Table1[[#This Row],[B365H]],0),0)</f>
        <v>0</v>
      </c>
      <c r="O233">
        <f>1/Table1[[#This Row],[B365D]]-Table1[[#This Row],[Margin1X2]]</f>
        <v>0.24602683178534571</v>
      </c>
      <c r="P233">
        <f>IF(Table1[[#This Row],[Bet]]="Draw",IF(Table1[[#This Row],[FTR]]="D",100*Table1[[#This Row],[B365D]],0),0)</f>
        <v>0</v>
      </c>
      <c r="Q233">
        <f>IF(Table1[[#This Row],[Bet]]="Draw-",IF(Table1[[#This Row],[FTR]]="D",100*Table1[[#This Row],[B365D]],0),0)</f>
        <v>0</v>
      </c>
      <c r="R233">
        <f>1/Table1[[#This Row],[B365A]]-Table1[[#This Row],[Margin1X2]]</f>
        <v>0.57110423116615072</v>
      </c>
      <c r="S233">
        <f>IF(Table1[[#This Row],[Bet]]="Away",IF(Table1[[#This Row],[FTR]]="A",100*Table1[[#This Row],[B365A]],0),0)</f>
        <v>0</v>
      </c>
      <c r="T233">
        <f>IF(Table1[[#This Row],[Bet2]]="Away",IF(Table1[[#This Row],[FTR]]="A",100*Table1[[#This Row],[B365A]]),0)</f>
        <v>0</v>
      </c>
      <c r="X233">
        <v>5</v>
      </c>
      <c r="Y233">
        <v>3.8</v>
      </c>
      <c r="Z233">
        <v>1.7</v>
      </c>
      <c r="AA233" s="3">
        <f>(1/Table1[[#This Row],[B365H]]+1/Table1[[#This Row],[B365D]]+1/Table1[[#This Row],[B365A]]-1)/3</f>
        <v>1.7131062951496395E-2</v>
      </c>
      <c r="AB233">
        <v>2</v>
      </c>
      <c r="AC233">
        <v>1.8</v>
      </c>
      <c r="AD233">
        <f>(1/Table1[[#This Row],[B365&gt;2.5]]+1/Table1[[#This Row],[B365&lt;2.5]]-1)/2</f>
        <v>2.777777777777779E-2</v>
      </c>
    </row>
    <row r="234" spans="1:30" hidden="1" x14ac:dyDescent="0.45">
      <c r="A234" t="s">
        <v>2</v>
      </c>
      <c r="B234" t="s">
        <v>4</v>
      </c>
      <c r="C234" s="1">
        <v>44458</v>
      </c>
      <c r="D234" t="s">
        <v>19</v>
      </c>
      <c r="E234" t="s">
        <v>28</v>
      </c>
      <c r="F234">
        <v>2</v>
      </c>
      <c r="G234">
        <v>1</v>
      </c>
      <c r="H234" t="s">
        <v>13</v>
      </c>
      <c r="I234" t="s">
        <v>46</v>
      </c>
      <c r="J234" t="s">
        <v>269</v>
      </c>
      <c r="L234">
        <f>1/Table1[[#This Row],[B365H]]-Table1[[#This Row],[Margin1X2]]</f>
        <v>0.35486812570145904</v>
      </c>
      <c r="M234">
        <f>IF(Table1[[#This Row],[Bet]]="Home",IF(Table1[[#This Row],[FTR]]="H",100*Table1[[#This Row],[B365H]],0),0)</f>
        <v>0</v>
      </c>
      <c r="N234">
        <f>IF(Table1[[#This Row],[Bet]]="Home-",IF(Table1[[#This Row],[FTR]]="H",100*Table1[[#This Row],[B365H]],0),0)</f>
        <v>0</v>
      </c>
      <c r="O234">
        <f>1/Table1[[#This Row],[B365D]]-Table1[[#This Row],[Margin1X2]]</f>
        <v>0.29699775533108869</v>
      </c>
      <c r="P234">
        <f>IF(Table1[[#This Row],[Bet]]="Draw",IF(Table1[[#This Row],[FTR]]="D",100*Table1[[#This Row],[B365D]],0),0)</f>
        <v>0</v>
      </c>
      <c r="Q234">
        <f>IF(Table1[[#This Row],[Bet]]="Draw-",IF(Table1[[#This Row],[FTR]]="D",100*Table1[[#This Row],[B365D]],0),0)</f>
        <v>0</v>
      </c>
      <c r="R234">
        <f>1/Table1[[#This Row],[B365A]]-Table1[[#This Row],[Margin1X2]]</f>
        <v>0.34813411896745233</v>
      </c>
      <c r="S234">
        <f>IF(Table1[[#This Row],[Bet]]="Away",IF(Table1[[#This Row],[FTR]]="A",100*Table1[[#This Row],[B365A]],0),0)</f>
        <v>0</v>
      </c>
      <c r="T234">
        <f>IF(Table1[[#This Row],[Bet2]]="Away",IF(Table1[[#This Row],[FTR]]="A",100*Table1[[#This Row],[B365A]]),0)</f>
        <v>0</v>
      </c>
      <c r="X234">
        <v>2.7</v>
      </c>
      <c r="Y234">
        <v>3.2</v>
      </c>
      <c r="Z234">
        <v>2.75</v>
      </c>
      <c r="AA234" s="3">
        <f>(1/Table1[[#This Row],[B365H]]+1/Table1[[#This Row],[B365D]]+1/Table1[[#This Row],[B365A]]-1)/3</f>
        <v>1.5502244668911333E-2</v>
      </c>
      <c r="AB234">
        <v>2.1</v>
      </c>
      <c r="AC234">
        <v>1.72</v>
      </c>
      <c r="AD234">
        <f>(1/Table1[[#This Row],[B365&gt;2.5]]+1/Table1[[#This Row],[B365&lt;2.5]]-1)/2</f>
        <v>2.879291251384275E-2</v>
      </c>
    </row>
    <row r="235" spans="1:30" hidden="1" x14ac:dyDescent="0.45">
      <c r="A235" t="s">
        <v>2</v>
      </c>
      <c r="B235" t="s">
        <v>4</v>
      </c>
      <c r="C235" s="1">
        <v>44464</v>
      </c>
      <c r="D235" t="s">
        <v>28</v>
      </c>
      <c r="E235" t="s">
        <v>18</v>
      </c>
      <c r="F235">
        <v>2</v>
      </c>
      <c r="G235">
        <v>2</v>
      </c>
      <c r="H235" t="s">
        <v>42</v>
      </c>
      <c r="I235" t="s">
        <v>50</v>
      </c>
      <c r="J235" t="s">
        <v>270</v>
      </c>
      <c r="L235">
        <f>1/Table1[[#This Row],[B365H]]-Table1[[#This Row],[Margin1X2]]</f>
        <v>0.61907289455060155</v>
      </c>
      <c r="M235">
        <f>IF(Table1[[#This Row],[Bet]]="Home",IF(Table1[[#This Row],[FTR]]="H",100*Table1[[#This Row],[B365H]],0),0)</f>
        <v>0</v>
      </c>
      <c r="N235">
        <f>IF(Table1[[#This Row],[Bet]]="Home-",IF(Table1[[#This Row],[FTR]]="H",100*Table1[[#This Row],[B365H]],0),0)</f>
        <v>0</v>
      </c>
      <c r="O235">
        <f>1/Table1[[#This Row],[B365D]]-Table1[[#This Row],[Margin1X2]]</f>
        <v>0.23213021939136591</v>
      </c>
      <c r="P235">
        <f>IF(Table1[[#This Row],[Bet]]="Draw",IF(Table1[[#This Row],[FTR]]="D",100*Table1[[#This Row],[B365D]],0),0)</f>
        <v>0</v>
      </c>
      <c r="Q235">
        <f>IF(Table1[[#This Row],[Bet]]="Draw-",IF(Table1[[#This Row],[FTR]]="D",100*Table1[[#This Row],[B365D]],0),0)</f>
        <v>0</v>
      </c>
      <c r="R235">
        <f>1/Table1[[#This Row],[B365A]]-Table1[[#This Row],[Margin1X2]]</f>
        <v>0.14879688605803257</v>
      </c>
      <c r="S235">
        <f>IF(Table1[[#This Row],[Bet]]="Away",IF(Table1[[#This Row],[FTR]]="A",100*Table1[[#This Row],[B365A]],0),0)</f>
        <v>0</v>
      </c>
      <c r="T235">
        <f>IF(Table1[[#This Row],[Bet2]]="Away",IF(Table1[[#This Row],[FTR]]="A",100*Table1[[#This Row],[B365A]]),0)</f>
        <v>0</v>
      </c>
      <c r="X235">
        <v>1.57</v>
      </c>
      <c r="Y235">
        <v>4</v>
      </c>
      <c r="Z235">
        <v>6</v>
      </c>
      <c r="AA235" s="3">
        <f>(1/Table1[[#This Row],[B365H]]+1/Table1[[#This Row],[B365D]]+1/Table1[[#This Row],[B365A]]-1)/3</f>
        <v>1.7869780608634089E-2</v>
      </c>
      <c r="AB235">
        <v>1.9</v>
      </c>
      <c r="AC235">
        <v>1.9</v>
      </c>
      <c r="AD235">
        <f>(1/Table1[[#This Row],[B365&gt;2.5]]+1/Table1[[#This Row],[B365&lt;2.5]]-1)/2</f>
        <v>2.6315789473684181E-2</v>
      </c>
    </row>
    <row r="236" spans="1:30" hidden="1" x14ac:dyDescent="0.45">
      <c r="A236" t="s">
        <v>2</v>
      </c>
      <c r="B236" t="s">
        <v>4</v>
      </c>
      <c r="C236" s="1">
        <v>44464</v>
      </c>
      <c r="D236" t="s">
        <v>15</v>
      </c>
      <c r="E236" t="s">
        <v>32</v>
      </c>
      <c r="F236">
        <v>0</v>
      </c>
      <c r="G236">
        <v>1</v>
      </c>
      <c r="H236" t="s">
        <v>20</v>
      </c>
      <c r="I236" t="s">
        <v>33</v>
      </c>
      <c r="J236" t="s">
        <v>269</v>
      </c>
      <c r="L236">
        <f>1/Table1[[#This Row],[B365H]]-Table1[[#This Row],[Margin1X2]]</f>
        <v>0.71837068160597572</v>
      </c>
      <c r="M236">
        <f>IF(Table1[[#This Row],[Bet]]="Home",IF(Table1[[#This Row],[FTR]]="H",100*Table1[[#This Row],[B365H]],0),0)</f>
        <v>0</v>
      </c>
      <c r="N236">
        <f>IF(Table1[[#This Row],[Bet]]="Home-",IF(Table1[[#This Row],[FTR]]="H",100*Table1[[#This Row],[B365H]],0),0)</f>
        <v>0</v>
      </c>
      <c r="O236">
        <f>1/Table1[[#This Row],[B365D]]-Table1[[#This Row],[Margin1X2]]</f>
        <v>0.17355275443510743</v>
      </c>
      <c r="P236">
        <f>IF(Table1[[#This Row],[Bet]]="Draw",IF(Table1[[#This Row],[FTR]]="D",100*Table1[[#This Row],[B365D]],0),0)</f>
        <v>0</v>
      </c>
      <c r="Q236">
        <f>IF(Table1[[#This Row],[Bet]]="Draw-",IF(Table1[[#This Row],[FTR]]="D",100*Table1[[#This Row],[B365D]],0),0)</f>
        <v>0</v>
      </c>
      <c r="R236">
        <f>1/Table1[[#This Row],[B365A]]-Table1[[#This Row],[Margin1X2]]</f>
        <v>0.10807656395891696</v>
      </c>
      <c r="S236">
        <f>IF(Table1[[#This Row],[Bet]]="Away",IF(Table1[[#This Row],[FTR]]="A",100*Table1[[#This Row],[B365A]],0),0)</f>
        <v>0</v>
      </c>
      <c r="T236">
        <f>IF(Table1[[#This Row],[Bet2]]="Away",IF(Table1[[#This Row],[FTR]]="A",100*Table1[[#This Row],[B365A]]),0)</f>
        <v>0</v>
      </c>
      <c r="X236">
        <v>1.36</v>
      </c>
      <c r="Y236">
        <v>5.25</v>
      </c>
      <c r="Z236">
        <v>8</v>
      </c>
      <c r="AA236" s="3">
        <f>(1/Table1[[#This Row],[B365H]]+1/Table1[[#This Row],[B365D]]+1/Table1[[#This Row],[B365A]]-1)/3</f>
        <v>1.692343604108304E-2</v>
      </c>
      <c r="AB236">
        <v>1.57</v>
      </c>
      <c r="AC236">
        <v>2.37</v>
      </c>
      <c r="AD236">
        <f>(1/Table1[[#This Row],[B365&gt;2.5]]+1/Table1[[#This Row],[B365&lt;2.5]]-1)/2</f>
        <v>2.9441801714638949E-2</v>
      </c>
    </row>
    <row r="237" spans="1:30" hidden="1" x14ac:dyDescent="0.45">
      <c r="A237" t="s">
        <v>2</v>
      </c>
      <c r="B237" t="s">
        <v>4</v>
      </c>
      <c r="C237" s="1">
        <v>44464</v>
      </c>
      <c r="D237" t="s">
        <v>11</v>
      </c>
      <c r="E237" t="s">
        <v>35</v>
      </c>
      <c r="F237">
        <v>3</v>
      </c>
      <c r="G237">
        <v>3</v>
      </c>
      <c r="H237" t="s">
        <v>42</v>
      </c>
      <c r="I237" t="s">
        <v>46</v>
      </c>
      <c r="J237" t="s">
        <v>269</v>
      </c>
      <c r="L237">
        <f>1/Table1[[#This Row],[B365H]]-Table1[[#This Row],[Margin1X2]]</f>
        <v>0.1246122970260901</v>
      </c>
      <c r="M237">
        <f>IF(Table1[[#This Row],[Bet]]="Home",IF(Table1[[#This Row],[FTR]]="H",100*Table1[[#This Row],[B365H]],0),0)</f>
        <v>0</v>
      </c>
      <c r="N237">
        <f>IF(Table1[[#This Row],[Bet]]="Home-",IF(Table1[[#This Row],[FTR]]="H",100*Table1[[#This Row],[B365H]],0),0)</f>
        <v>0</v>
      </c>
      <c r="O237">
        <f>1/Table1[[#This Row],[B365D]]-Table1[[#This Row],[Margin1X2]]</f>
        <v>0.20397737639116945</v>
      </c>
      <c r="P237">
        <f>IF(Table1[[#This Row],[Bet]]="Draw",IF(Table1[[#This Row],[FTR]]="D",100*Table1[[#This Row],[B365D]],0),0)</f>
        <v>0</v>
      </c>
      <c r="Q237">
        <f>IF(Table1[[#This Row],[Bet]]="Draw-",IF(Table1[[#This Row],[FTR]]="D",100*Table1[[#This Row],[B365D]],0),0)</f>
        <v>450</v>
      </c>
      <c r="R237">
        <f>1/Table1[[#This Row],[B365A]]-Table1[[#This Row],[Margin1X2]]</f>
        <v>0.67141032658274036</v>
      </c>
      <c r="S237">
        <f>IF(Table1[[#This Row],[Bet]]="Away",IF(Table1[[#This Row],[FTR]]="A",100*Table1[[#This Row],[B365A]],0),0)</f>
        <v>0</v>
      </c>
      <c r="T237">
        <f>IF(Table1[[#This Row],[Bet2]]="Away",IF(Table1[[#This Row],[FTR]]="A",100*Table1[[#This Row],[B365A]]),0)</f>
        <v>0</v>
      </c>
      <c r="X237">
        <v>7</v>
      </c>
      <c r="Y237">
        <v>4.5</v>
      </c>
      <c r="Z237">
        <v>1.45</v>
      </c>
      <c r="AA237" s="3">
        <f>(1/Table1[[#This Row],[B365H]]+1/Table1[[#This Row],[B365D]]+1/Table1[[#This Row],[B365A]]-1)/3</f>
        <v>1.8244845831052754E-2</v>
      </c>
      <c r="AB237">
        <v>1.72</v>
      </c>
      <c r="AC237">
        <v>2.1</v>
      </c>
      <c r="AD237">
        <f>(1/Table1[[#This Row],[B365&gt;2.5]]+1/Table1[[#This Row],[B365&lt;2.5]]-1)/2</f>
        <v>2.879291251384275E-2</v>
      </c>
    </row>
    <row r="238" spans="1:30" hidden="1" x14ac:dyDescent="0.45">
      <c r="A238" t="s">
        <v>2</v>
      </c>
      <c r="B238" t="s">
        <v>4</v>
      </c>
      <c r="C238" s="1">
        <v>44464</v>
      </c>
      <c r="D238" t="s">
        <v>25</v>
      </c>
      <c r="E238" t="s">
        <v>34</v>
      </c>
      <c r="F238">
        <v>2</v>
      </c>
      <c r="G238">
        <v>0</v>
      </c>
      <c r="H238" t="s">
        <v>13</v>
      </c>
      <c r="I238" t="s">
        <v>21</v>
      </c>
      <c r="L238">
        <f>1/Table1[[#This Row],[B365H]]-Table1[[#This Row],[Margin1X2]]</f>
        <v>0.60172169554320576</v>
      </c>
      <c r="M238">
        <f>IF(Table1[[#This Row],[Bet]]="Home",IF(Table1[[#This Row],[FTR]]="H",100*Table1[[#This Row],[B365H]],0),0)</f>
        <v>0</v>
      </c>
      <c r="N238">
        <f>IF(Table1[[#This Row],[Bet]]="Home-",IF(Table1[[#This Row],[FTR]]="H",100*Table1[[#This Row],[B365H]],0),0)</f>
        <v>0</v>
      </c>
      <c r="O238">
        <f>1/Table1[[#This Row],[B365D]]-Table1[[#This Row],[Margin1X2]]</f>
        <v>0.24376157785768765</v>
      </c>
      <c r="P238">
        <f>IF(Table1[[#This Row],[Bet]]="Draw",IF(Table1[[#This Row],[FTR]]="D",100*Table1[[#This Row],[B365D]],0),0)</f>
        <v>0</v>
      </c>
      <c r="Q238">
        <f>IF(Table1[[#This Row],[Bet]]="Draw-",IF(Table1[[#This Row],[FTR]]="D",100*Table1[[#This Row],[B365D]],0),0)</f>
        <v>0</v>
      </c>
      <c r="R238">
        <f>1/Table1[[#This Row],[B365A]]-Table1[[#This Row],[Margin1X2]]</f>
        <v>0.15451672659910642</v>
      </c>
      <c r="S238">
        <f>IF(Table1[[#This Row],[Bet]]="Away",IF(Table1[[#This Row],[FTR]]="A",100*Table1[[#This Row],[B365A]],0),0)</f>
        <v>0</v>
      </c>
      <c r="T238">
        <f>IF(Table1[[#This Row],[Bet2]]="Away",IF(Table1[[#This Row],[FTR]]="A",100*Table1[[#This Row],[B365A]]),0)</f>
        <v>0</v>
      </c>
      <c r="X238">
        <v>1.61</v>
      </c>
      <c r="Y238">
        <v>3.8</v>
      </c>
      <c r="Z238">
        <v>5.75</v>
      </c>
      <c r="AA238" s="3">
        <f>(1/Table1[[#This Row],[B365H]]+1/Table1[[#This Row],[B365D]]+1/Table1[[#This Row],[B365A]]-1)/3</f>
        <v>1.939631687915444E-2</v>
      </c>
      <c r="AB238">
        <v>1.9</v>
      </c>
      <c r="AC238">
        <v>1.9</v>
      </c>
      <c r="AD238">
        <f>(1/Table1[[#This Row],[B365&gt;2.5]]+1/Table1[[#This Row],[B365&lt;2.5]]-1)/2</f>
        <v>2.6315789473684181E-2</v>
      </c>
    </row>
    <row r="239" spans="1:30" hidden="1" x14ac:dyDescent="0.45">
      <c r="A239" t="s">
        <v>2</v>
      </c>
      <c r="B239" t="s">
        <v>4</v>
      </c>
      <c r="C239" s="1">
        <v>44464</v>
      </c>
      <c r="D239" t="s">
        <v>31</v>
      </c>
      <c r="E239" t="s">
        <v>37</v>
      </c>
      <c r="F239">
        <v>1</v>
      </c>
      <c r="G239">
        <v>1</v>
      </c>
      <c r="H239" t="s">
        <v>42</v>
      </c>
      <c r="I239" t="s">
        <v>51</v>
      </c>
      <c r="L239">
        <f>1/Table1[[#This Row],[B365H]]-Table1[[#This Row],[Margin1X2]]</f>
        <v>0.43731431966726081</v>
      </c>
      <c r="M239">
        <f>IF(Table1[[#This Row],[Bet]]="Home",IF(Table1[[#This Row],[FTR]]="H",100*Table1[[#This Row],[B365H]],0),0)</f>
        <v>0</v>
      </c>
      <c r="N239">
        <f>IF(Table1[[#This Row],[Bet]]="Home-",IF(Table1[[#This Row],[FTR]]="H",100*Table1[[#This Row],[B365H]],0),0)</f>
        <v>0</v>
      </c>
      <c r="O239">
        <f>1/Table1[[#This Row],[B365D]]-Table1[[#This Row],[Margin1X2]]</f>
        <v>0.27688651218062982</v>
      </c>
      <c r="P239">
        <f>IF(Table1[[#This Row],[Bet]]="Draw",IF(Table1[[#This Row],[FTR]]="D",100*Table1[[#This Row],[B365D]],0),0)</f>
        <v>0</v>
      </c>
      <c r="Q239">
        <f>IF(Table1[[#This Row],[Bet]]="Draw-",IF(Table1[[#This Row],[FTR]]="D",100*Table1[[#This Row],[B365D]],0),0)</f>
        <v>0</v>
      </c>
      <c r="R239">
        <f>1/Table1[[#This Row],[B365A]]-Table1[[#This Row],[Margin1X2]]</f>
        <v>0.28579916815210932</v>
      </c>
      <c r="S239">
        <f>IF(Table1[[#This Row],[Bet]]="Away",IF(Table1[[#This Row],[FTR]]="A",100*Table1[[#This Row],[B365A]],0),0)</f>
        <v>0</v>
      </c>
      <c r="T239">
        <f>IF(Table1[[#This Row],[Bet2]]="Away",IF(Table1[[#This Row],[FTR]]="A",100*Table1[[#This Row],[B365A]]),0)</f>
        <v>0</v>
      </c>
      <c r="X239">
        <v>2.2000000000000002</v>
      </c>
      <c r="Y239">
        <v>3.4</v>
      </c>
      <c r="Z239">
        <v>3.3</v>
      </c>
      <c r="AA239" s="3">
        <f>(1/Table1[[#This Row],[B365H]]+1/Table1[[#This Row],[B365D]]+1/Table1[[#This Row],[B365A]]-1)/3</f>
        <v>1.7231134878193721E-2</v>
      </c>
      <c r="AB239">
        <v>2</v>
      </c>
      <c r="AC239">
        <v>1.8</v>
      </c>
      <c r="AD239">
        <f>(1/Table1[[#This Row],[B365&gt;2.5]]+1/Table1[[#This Row],[B365&lt;2.5]]-1)/2</f>
        <v>2.777777777777779E-2</v>
      </c>
    </row>
    <row r="240" spans="1:30" hidden="1" x14ac:dyDescent="0.45">
      <c r="A240" t="s">
        <v>2</v>
      </c>
      <c r="B240" t="s">
        <v>4</v>
      </c>
      <c r="C240" s="1">
        <v>44464</v>
      </c>
      <c r="D240" t="s">
        <v>16</v>
      </c>
      <c r="E240" t="s">
        <v>38</v>
      </c>
      <c r="F240">
        <v>1</v>
      </c>
      <c r="G240">
        <v>2</v>
      </c>
      <c r="H240" t="s">
        <v>20</v>
      </c>
      <c r="I240" t="s">
        <v>49</v>
      </c>
      <c r="L240">
        <f>1/Table1[[#This Row],[B365H]]-Table1[[#This Row],[Margin1X2]]</f>
        <v>0.31481481481481477</v>
      </c>
      <c r="M240">
        <f>IF(Table1[[#This Row],[Bet]]="Home",IF(Table1[[#This Row],[FTR]]="H",100*Table1[[#This Row],[B365H]],0),0)</f>
        <v>0</v>
      </c>
      <c r="N240">
        <f>IF(Table1[[#This Row],[Bet]]="Home-",IF(Table1[[#This Row],[FTR]]="H",100*Table1[[#This Row],[B365H]],0),0)</f>
        <v>0</v>
      </c>
      <c r="O240">
        <f>1/Table1[[#This Row],[B365D]]-Table1[[#This Row],[Margin1X2]]</f>
        <v>0.25925925925925924</v>
      </c>
      <c r="P240">
        <f>IF(Table1[[#This Row],[Bet]]="Draw",IF(Table1[[#This Row],[FTR]]="D",100*Table1[[#This Row],[B365D]],0),0)</f>
        <v>0</v>
      </c>
      <c r="Q240">
        <f>IF(Table1[[#This Row],[Bet]]="Draw-",IF(Table1[[#This Row],[FTR]]="D",100*Table1[[#This Row],[B365D]],0),0)</f>
        <v>0</v>
      </c>
      <c r="R240">
        <f>1/Table1[[#This Row],[B365A]]-Table1[[#This Row],[Margin1X2]]</f>
        <v>0.42592592592592587</v>
      </c>
      <c r="S240">
        <f>IF(Table1[[#This Row],[Bet]]="Away",IF(Table1[[#This Row],[FTR]]="A",100*Table1[[#This Row],[B365A]],0),0)</f>
        <v>0</v>
      </c>
      <c r="T240">
        <f>IF(Table1[[#This Row],[Bet2]]="Away",IF(Table1[[#This Row],[FTR]]="A",100*Table1[[#This Row],[B365A]]),0)</f>
        <v>0</v>
      </c>
      <c r="X240">
        <v>3</v>
      </c>
      <c r="Y240">
        <v>3.6</v>
      </c>
      <c r="Z240">
        <v>2.25</v>
      </c>
      <c r="AA240" s="3">
        <f>(1/Table1[[#This Row],[B365H]]+1/Table1[[#This Row],[B365D]]+1/Table1[[#This Row],[B365A]]-1)/3</f>
        <v>1.8518518518518528E-2</v>
      </c>
      <c r="AB240">
        <v>1.57</v>
      </c>
      <c r="AC240">
        <v>2.37</v>
      </c>
      <c r="AD240">
        <f>(1/Table1[[#This Row],[B365&gt;2.5]]+1/Table1[[#This Row],[B365&lt;2.5]]-1)/2</f>
        <v>2.9441801714638949E-2</v>
      </c>
    </row>
    <row r="241" spans="1:30" hidden="1" x14ac:dyDescent="0.45">
      <c r="A241" t="s">
        <v>2</v>
      </c>
      <c r="B241" t="s">
        <v>4</v>
      </c>
      <c r="C241" s="1">
        <v>44464</v>
      </c>
      <c r="D241" t="s">
        <v>22</v>
      </c>
      <c r="E241" t="s">
        <v>41</v>
      </c>
      <c r="F241">
        <v>0</v>
      </c>
      <c r="G241">
        <v>1</v>
      </c>
      <c r="H241" t="s">
        <v>20</v>
      </c>
      <c r="I241" t="s">
        <v>14</v>
      </c>
      <c r="L241">
        <f>1/Table1[[#This Row],[B365H]]-Table1[[#This Row],[Margin1X2]]</f>
        <v>0.36240747166319681</v>
      </c>
      <c r="M241">
        <f>IF(Table1[[#This Row],[Bet]]="Home",IF(Table1[[#This Row],[FTR]]="H",100*Table1[[#This Row],[B365H]],0),0)</f>
        <v>0</v>
      </c>
      <c r="N241">
        <f>IF(Table1[[#This Row],[Bet]]="Home-",IF(Table1[[#This Row],[FTR]]="H",100*Table1[[#This Row],[B365H]],0),0)</f>
        <v>0</v>
      </c>
      <c r="O241">
        <f>1/Table1[[#This Row],[B365D]]-Table1[[#This Row],[Margin1X2]]</f>
        <v>0.29322808235021974</v>
      </c>
      <c r="P241">
        <f>IF(Table1[[#This Row],[Bet]]="Draw",IF(Table1[[#This Row],[FTR]]="D",100*Table1[[#This Row],[B365D]],0),0)</f>
        <v>0</v>
      </c>
      <c r="Q241">
        <f>IF(Table1[[#This Row],[Bet]]="Draw-",IF(Table1[[#This Row],[FTR]]="D",100*Table1[[#This Row],[B365D]],0),0)</f>
        <v>0</v>
      </c>
      <c r="R241">
        <f>1/Table1[[#This Row],[B365A]]-Table1[[#This Row],[Margin1X2]]</f>
        <v>0.34436444598658339</v>
      </c>
      <c r="S241">
        <f>IF(Table1[[#This Row],[Bet]]="Away",IF(Table1[[#This Row],[FTR]]="A",100*Table1[[#This Row],[B365A]],0),0)</f>
        <v>0</v>
      </c>
      <c r="T241">
        <f>IF(Table1[[#This Row],[Bet2]]="Away",IF(Table1[[#This Row],[FTR]]="A",100*Table1[[#This Row],[B365A]]),0)</f>
        <v>0</v>
      </c>
      <c r="X241">
        <v>2.62</v>
      </c>
      <c r="Y241">
        <v>3.2</v>
      </c>
      <c r="Z241">
        <v>2.75</v>
      </c>
      <c r="AA241" s="3">
        <f>(1/Table1[[#This Row],[B365H]]+1/Table1[[#This Row],[B365D]]+1/Table1[[#This Row],[B365A]]-1)/3</f>
        <v>1.9271917649780274E-2</v>
      </c>
      <c r="AB241">
        <v>2.1</v>
      </c>
      <c r="AC241">
        <v>1.72</v>
      </c>
      <c r="AD241">
        <f>(1/Table1[[#This Row],[B365&gt;2.5]]+1/Table1[[#This Row],[B365&lt;2.5]]-1)/2</f>
        <v>2.879291251384275E-2</v>
      </c>
    </row>
    <row r="242" spans="1:30" hidden="1" x14ac:dyDescent="0.45">
      <c r="A242" t="s">
        <v>2</v>
      </c>
      <c r="B242" t="s">
        <v>4</v>
      </c>
      <c r="C242" s="1">
        <v>44465</v>
      </c>
      <c r="D242" t="s">
        <v>26</v>
      </c>
      <c r="E242" t="s">
        <v>29</v>
      </c>
      <c r="F242">
        <v>0</v>
      </c>
      <c r="G242">
        <v>1</v>
      </c>
      <c r="H242" t="s">
        <v>20</v>
      </c>
      <c r="I242" t="s">
        <v>27</v>
      </c>
      <c r="J242" t="s">
        <v>266</v>
      </c>
      <c r="L242">
        <f>1/Table1[[#This Row],[B365H]]-Table1[[#This Row],[Margin1X2]]</f>
        <v>0.36457197382769896</v>
      </c>
      <c r="M242">
        <f>IF(Table1[[#This Row],[Bet]]="Home",IF(Table1[[#This Row],[FTR]]="H",100*Table1[[#This Row],[B365H]],0),0)</f>
        <v>0</v>
      </c>
      <c r="N242">
        <f>IF(Table1[[#This Row],[Bet]]="Home-",IF(Table1[[#This Row],[FTR]]="H",100*Table1[[#This Row],[B365H]],0),0)</f>
        <v>0</v>
      </c>
      <c r="O242">
        <f>1/Table1[[#This Row],[B365D]]-Table1[[#This Row],[Margin1X2]]</f>
        <v>0.29539258451472189</v>
      </c>
      <c r="P242">
        <f>IF(Table1[[#This Row],[Bet]]="Draw",IF(Table1[[#This Row],[FTR]]="D",100*Table1[[#This Row],[B365D]],0),0)</f>
        <v>0</v>
      </c>
      <c r="Q242">
        <f>IF(Table1[[#This Row],[Bet]]="Draw-",IF(Table1[[#This Row],[FTR]]="D",100*Table1[[#This Row],[B365D]],0),0)</f>
        <v>0</v>
      </c>
      <c r="R242">
        <f>1/Table1[[#This Row],[B365A]]-Table1[[#This Row],[Margin1X2]]</f>
        <v>0.34003544165757904</v>
      </c>
      <c r="S242">
        <f>IF(Table1[[#This Row],[Bet]]="Away",IF(Table1[[#This Row],[FTR]]="A",100*Table1[[#This Row],[B365A]],0),0)</f>
        <v>0</v>
      </c>
      <c r="T242">
        <f>IF(Table1[[#This Row],[Bet2]]="Away",IF(Table1[[#This Row],[FTR]]="A",100*Table1[[#This Row],[B365A]]),0)</f>
        <v>0</v>
      </c>
      <c r="X242">
        <v>2.62</v>
      </c>
      <c r="Y242">
        <v>3.2</v>
      </c>
      <c r="Z242">
        <v>2.8</v>
      </c>
      <c r="AA242" s="3">
        <f>(1/Table1[[#This Row],[B365H]]+1/Table1[[#This Row],[B365D]]+1/Table1[[#This Row],[B365A]]-1)/3</f>
        <v>1.7107415485278093E-2</v>
      </c>
      <c r="AB242">
        <v>2.1</v>
      </c>
      <c r="AC242">
        <v>1.72</v>
      </c>
      <c r="AD242">
        <f>(1/Table1[[#This Row],[B365&gt;2.5]]+1/Table1[[#This Row],[B365&lt;2.5]]-1)/2</f>
        <v>2.879291251384275E-2</v>
      </c>
    </row>
    <row r="243" spans="1:30" hidden="1" x14ac:dyDescent="0.45">
      <c r="A243" t="s">
        <v>2</v>
      </c>
      <c r="B243" t="s">
        <v>4</v>
      </c>
      <c r="C243" s="1">
        <v>44465</v>
      </c>
      <c r="D243" t="s">
        <v>12</v>
      </c>
      <c r="E243" t="s">
        <v>40</v>
      </c>
      <c r="F243">
        <v>3</v>
      </c>
      <c r="G243">
        <v>1</v>
      </c>
      <c r="H243" t="s">
        <v>13</v>
      </c>
      <c r="I243" t="s">
        <v>30</v>
      </c>
      <c r="L243">
        <f>1/Table1[[#This Row],[B365H]]-Table1[[#This Row],[Margin1X2]]</f>
        <v>0.44716265646498204</v>
      </c>
      <c r="M243">
        <f>IF(Table1[[#This Row],[Bet]]="Home",IF(Table1[[#This Row],[FTR]]="H",100*Table1[[#This Row],[B365H]],0),0)</f>
        <v>0</v>
      </c>
      <c r="N243">
        <f>IF(Table1[[#This Row],[Bet]]="Home-",IF(Table1[[#This Row],[FTR]]="H",100*Table1[[#This Row],[B365H]],0),0)</f>
        <v>0</v>
      </c>
      <c r="O243">
        <f>1/Table1[[#This Row],[B365D]]-Table1[[#This Row],[Margin1X2]]</f>
        <v>0.28507668042551765</v>
      </c>
      <c r="P243">
        <f>IF(Table1[[#This Row],[Bet]]="Draw",IF(Table1[[#This Row],[FTR]]="D",100*Table1[[#This Row],[B365D]],0),0)</f>
        <v>0</v>
      </c>
      <c r="Q243">
        <f>IF(Table1[[#This Row],[Bet]]="Draw-",IF(Table1[[#This Row],[FTR]]="D",100*Table1[[#This Row],[B365D]],0),0)</f>
        <v>0</v>
      </c>
      <c r="R243">
        <f>1/Table1[[#This Row],[B365A]]-Table1[[#This Row],[Margin1X2]]</f>
        <v>0.26776066310950031</v>
      </c>
      <c r="S243">
        <f>IF(Table1[[#This Row],[Bet]]="Away",IF(Table1[[#This Row],[FTR]]="A",100*Table1[[#This Row],[B365A]],0),0)</f>
        <v>0</v>
      </c>
      <c r="T243">
        <f>IF(Table1[[#This Row],[Bet2]]="Away",IF(Table1[[#This Row],[FTR]]="A",100*Table1[[#This Row],[B365A]]),0)</f>
        <v>0</v>
      </c>
      <c r="X243">
        <v>2.15</v>
      </c>
      <c r="Y243">
        <v>3.3</v>
      </c>
      <c r="Z243">
        <v>3.5</v>
      </c>
      <c r="AA243" s="3">
        <f>(1/Table1[[#This Row],[B365H]]+1/Table1[[#This Row],[B365D]]+1/Table1[[#This Row],[B365A]]-1)/3</f>
        <v>1.7953622604785391E-2</v>
      </c>
      <c r="AB243">
        <v>2</v>
      </c>
      <c r="AC243">
        <v>1.8</v>
      </c>
      <c r="AD243">
        <f>(1/Table1[[#This Row],[B365&gt;2.5]]+1/Table1[[#This Row],[B365&lt;2.5]]-1)/2</f>
        <v>2.777777777777779E-2</v>
      </c>
    </row>
    <row r="244" spans="1:30" hidden="1" x14ac:dyDescent="0.45">
      <c r="A244" t="s">
        <v>2</v>
      </c>
      <c r="B244" t="s">
        <v>4</v>
      </c>
      <c r="C244" s="1">
        <v>44466</v>
      </c>
      <c r="D244" t="s">
        <v>23</v>
      </c>
      <c r="E244" t="s">
        <v>19</v>
      </c>
      <c r="F244">
        <v>1</v>
      </c>
      <c r="G244">
        <v>1</v>
      </c>
      <c r="H244" t="s">
        <v>42</v>
      </c>
      <c r="I244" t="s">
        <v>36</v>
      </c>
      <c r="L244">
        <f>1/Table1[[#This Row],[B365H]]-Table1[[#This Row],[Margin1X2]]</f>
        <v>0.30816600833881941</v>
      </c>
      <c r="M244">
        <f>IF(Table1[[#This Row],[Bet]]="Home",IF(Table1[[#This Row],[FTR]]="H",100*Table1[[#This Row],[B365H]],0),0)</f>
        <v>0</v>
      </c>
      <c r="N244">
        <f>IF(Table1[[#This Row],[Bet]]="Home-",IF(Table1[[#This Row],[FTR]]="H",100*Table1[[#This Row],[B365H]],0),0)</f>
        <v>0</v>
      </c>
      <c r="O244">
        <f>1/Table1[[#This Row],[B365D]]-Table1[[#This Row],[Margin1X2]]</f>
        <v>0.29808536317752909</v>
      </c>
      <c r="P244">
        <f>IF(Table1[[#This Row],[Bet]]="Draw",IF(Table1[[#This Row],[FTR]]="D",100*Table1[[#This Row],[B365D]],0),0)</f>
        <v>0</v>
      </c>
      <c r="Q244">
        <f>IF(Table1[[#This Row],[Bet]]="Draw-",IF(Table1[[#This Row],[FTR]]="D",100*Table1[[#This Row],[B365D]],0),0)</f>
        <v>0</v>
      </c>
      <c r="R244">
        <f>1/Table1[[#This Row],[B365A]]-Table1[[#This Row],[Margin1X2]]</f>
        <v>0.3937486284836515</v>
      </c>
      <c r="S244">
        <f>IF(Table1[[#This Row],[Bet]]="Away",IF(Table1[[#This Row],[FTR]]="A",100*Table1[[#This Row],[B365A]],0),0)</f>
        <v>0</v>
      </c>
      <c r="T244">
        <f>IF(Table1[[#This Row],[Bet2]]="Away",IF(Table1[[#This Row],[FTR]]="A",100*Table1[[#This Row],[B365A]]),0)</f>
        <v>0</v>
      </c>
      <c r="X244">
        <v>3.1</v>
      </c>
      <c r="Y244">
        <v>3.2</v>
      </c>
      <c r="Z244">
        <v>2.4500000000000002</v>
      </c>
      <c r="AA244" s="3">
        <f>(1/Table1[[#This Row],[B365H]]+1/Table1[[#This Row],[B365D]]+1/Table1[[#This Row],[B365A]]-1)/3</f>
        <v>1.4414636822470905E-2</v>
      </c>
      <c r="AB244">
        <v>2.2999999999999998</v>
      </c>
      <c r="AC244">
        <v>1.61</v>
      </c>
      <c r="AD244">
        <f>(1/Table1[[#This Row],[B365&gt;2.5]]+1/Table1[[#This Row],[B365&lt;2.5]]-1)/2</f>
        <v>2.7950310559006208E-2</v>
      </c>
    </row>
    <row r="245" spans="1:30" hidden="1" x14ac:dyDescent="0.45">
      <c r="A245" t="s">
        <v>2</v>
      </c>
      <c r="B245" t="s">
        <v>4</v>
      </c>
      <c r="C245" s="1">
        <v>44471</v>
      </c>
      <c r="D245" t="s">
        <v>19</v>
      </c>
      <c r="E245" t="s">
        <v>12</v>
      </c>
      <c r="F245">
        <v>0</v>
      </c>
      <c r="G245">
        <v>0</v>
      </c>
      <c r="H245" t="s">
        <v>42</v>
      </c>
      <c r="I245" t="s">
        <v>24</v>
      </c>
      <c r="J245" t="s">
        <v>266</v>
      </c>
      <c r="L245">
        <f>1/Table1[[#This Row],[B365H]]-Table1[[#This Row],[Margin1X2]]</f>
        <v>0.3141025641025641</v>
      </c>
      <c r="M245">
        <f>IF(Table1[[#This Row],[Bet]]="Home",IF(Table1[[#This Row],[FTR]]="H",100*Table1[[#This Row],[B365H]],0),0)</f>
        <v>0</v>
      </c>
      <c r="N245">
        <f>IF(Table1[[#This Row],[Bet]]="Home-",IF(Table1[[#This Row],[FTR]]="H",100*Table1[[#This Row],[B365H]],0),0)</f>
        <v>0</v>
      </c>
      <c r="O245">
        <f>1/Table1[[#This Row],[B365D]]-Table1[[#This Row],[Margin1X2]]</f>
        <v>0.28846153846153849</v>
      </c>
      <c r="P245">
        <f>IF(Table1[[#This Row],[Bet]]="Draw",IF(Table1[[#This Row],[FTR]]="D",100*Table1[[#This Row],[B365D]],0),0)</f>
        <v>0</v>
      </c>
      <c r="Q245">
        <f>IF(Table1[[#This Row],[Bet]]="Draw-",IF(Table1[[#This Row],[FTR]]="D",100*Table1[[#This Row],[B365D]],0),0)</f>
        <v>0</v>
      </c>
      <c r="R245">
        <f>1/Table1[[#This Row],[B365A]]-Table1[[#This Row],[Margin1X2]]</f>
        <v>0.39743589743589747</v>
      </c>
      <c r="S245">
        <f>IF(Table1[[#This Row],[Bet]]="Away",IF(Table1[[#This Row],[FTR]]="A",100*Table1[[#This Row],[B365A]],0),0)</f>
        <v>0</v>
      </c>
      <c r="T245">
        <f>IF(Table1[[#This Row],[Bet2]]="Away",IF(Table1[[#This Row],[FTR]]="A",100*Table1[[#This Row],[B365A]]),0)</f>
        <v>0</v>
      </c>
      <c r="X245">
        <v>3</v>
      </c>
      <c r="Y245">
        <v>3.25</v>
      </c>
      <c r="Z245">
        <v>2.4</v>
      </c>
      <c r="AA245" s="3">
        <f>(1/Table1[[#This Row],[B365H]]+1/Table1[[#This Row],[B365D]]+1/Table1[[#This Row],[B365A]]-1)/3</f>
        <v>1.9230769230769235E-2</v>
      </c>
      <c r="AB245">
        <v>2</v>
      </c>
      <c r="AC245">
        <v>1.8</v>
      </c>
      <c r="AD245">
        <f>(1/Table1[[#This Row],[B365&gt;2.5]]+1/Table1[[#This Row],[B365&lt;2.5]]-1)/2</f>
        <v>2.777777777777779E-2</v>
      </c>
    </row>
    <row r="246" spans="1:30" hidden="1" x14ac:dyDescent="0.45">
      <c r="A246" t="s">
        <v>2</v>
      </c>
      <c r="B246" t="s">
        <v>4</v>
      </c>
      <c r="C246" s="1">
        <v>44471</v>
      </c>
      <c r="D246" t="s">
        <v>29</v>
      </c>
      <c r="E246" t="s">
        <v>37</v>
      </c>
      <c r="F246">
        <v>2</v>
      </c>
      <c r="G246">
        <v>1</v>
      </c>
      <c r="H246" t="s">
        <v>13</v>
      </c>
      <c r="I246" t="s">
        <v>45</v>
      </c>
      <c r="J246" t="s">
        <v>266</v>
      </c>
      <c r="L246">
        <f>1/Table1[[#This Row],[B365H]]-Table1[[#This Row],[Margin1X2]]</f>
        <v>0.6045548654244306</v>
      </c>
      <c r="M246">
        <f>IF(Table1[[#This Row],[Bet]]="Home",IF(Table1[[#This Row],[FTR]]="H",100*Table1[[#This Row],[B365H]],0),0)</f>
        <v>0</v>
      </c>
      <c r="N246">
        <f>IF(Table1[[#This Row],[Bet]]="Home-",IF(Table1[[#This Row],[FTR]]="H",100*Table1[[#This Row],[B365H]],0),0)</f>
        <v>0</v>
      </c>
      <c r="O246">
        <f>1/Table1[[#This Row],[B365D]]-Table1[[#This Row],[Margin1X2]]</f>
        <v>0.22153209109730851</v>
      </c>
      <c r="P246">
        <f>IF(Table1[[#This Row],[Bet]]="Draw",IF(Table1[[#This Row],[FTR]]="D",100*Table1[[#This Row],[B365D]],0),0)</f>
        <v>0</v>
      </c>
      <c r="Q246">
        <f>IF(Table1[[#This Row],[Bet]]="Draw-",IF(Table1[[#This Row],[FTR]]="D",100*Table1[[#This Row],[B365D]],0),0)</f>
        <v>0</v>
      </c>
      <c r="R246">
        <f>1/Table1[[#This Row],[B365A]]-Table1[[#This Row],[Margin1X2]]</f>
        <v>0.17391304347826089</v>
      </c>
      <c r="S246">
        <f>IF(Table1[[#This Row],[Bet]]="Away",IF(Table1[[#This Row],[FTR]]="A",100*Table1[[#This Row],[B365A]],0),0)</f>
        <v>0</v>
      </c>
      <c r="T246">
        <f>IF(Table1[[#This Row],[Bet2]]="Away",IF(Table1[[#This Row],[FTR]]="A",100*Table1[[#This Row],[B365A]]),0)</f>
        <v>0</v>
      </c>
      <c r="X246">
        <v>1.61</v>
      </c>
      <c r="Y246">
        <v>4.2</v>
      </c>
      <c r="Z246">
        <v>5.25</v>
      </c>
      <c r="AA246" s="3">
        <f>(1/Table1[[#This Row],[B365H]]+1/Table1[[#This Row],[B365D]]+1/Table1[[#This Row],[B365A]]-1)/3</f>
        <v>1.6563146997929563E-2</v>
      </c>
      <c r="AB246">
        <v>1.9</v>
      </c>
      <c r="AC246">
        <v>1.9</v>
      </c>
      <c r="AD246">
        <f>(1/Table1[[#This Row],[B365&gt;2.5]]+1/Table1[[#This Row],[B365&lt;2.5]]-1)/2</f>
        <v>2.6315789473684181E-2</v>
      </c>
    </row>
    <row r="247" spans="1:30" hidden="1" x14ac:dyDescent="0.45">
      <c r="A247" t="s">
        <v>2</v>
      </c>
      <c r="B247" t="s">
        <v>4</v>
      </c>
      <c r="C247" s="1">
        <v>44471</v>
      </c>
      <c r="D247" t="s">
        <v>22</v>
      </c>
      <c r="E247" t="s">
        <v>26</v>
      </c>
      <c r="F247">
        <v>3</v>
      </c>
      <c r="G247">
        <v>1</v>
      </c>
      <c r="H247" t="s">
        <v>13</v>
      </c>
      <c r="I247" t="s">
        <v>39</v>
      </c>
      <c r="J247" t="s">
        <v>266</v>
      </c>
      <c r="L247">
        <f>1/Table1[[#This Row],[B365H]]-Table1[[#This Row],[Margin1X2]]</f>
        <v>0.71631693613117764</v>
      </c>
      <c r="M247">
        <f>IF(Table1[[#This Row],[Bet]]="Home",IF(Table1[[#This Row],[FTR]]="H",100*Table1[[#This Row],[B365H]],0),0)</f>
        <v>0</v>
      </c>
      <c r="N247">
        <f>IF(Table1[[#This Row],[Bet]]="Home-",IF(Table1[[#This Row],[FTR]]="H",100*Table1[[#This Row],[B365H]],0),0)</f>
        <v>0</v>
      </c>
      <c r="O247">
        <f>1/Table1[[#This Row],[B365D]]-Table1[[#This Row],[Margin1X2]]</f>
        <v>0.19154913427359252</v>
      </c>
      <c r="P247">
        <f>IF(Table1[[#This Row],[Bet]]="Draw",IF(Table1[[#This Row],[FTR]]="D",100*Table1[[#This Row],[B365D]],0),0)</f>
        <v>0</v>
      </c>
      <c r="Q247">
        <f>IF(Table1[[#This Row],[Bet]]="Draw-",IF(Table1[[#This Row],[FTR]]="D",100*Table1[[#This Row],[B365D]],0),0)</f>
        <v>0</v>
      </c>
      <c r="R247">
        <f>1/Table1[[#This Row],[B365A]]-Table1[[#This Row],[Margin1X2]]</f>
        <v>9.2133929595229938E-2</v>
      </c>
      <c r="S247">
        <f>IF(Table1[[#This Row],[Bet]]="Away",IF(Table1[[#This Row],[FTR]]="A",100*Table1[[#This Row],[B365A]],0),0)</f>
        <v>0</v>
      </c>
      <c r="T247">
        <f>IF(Table1[[#This Row],[Bet2]]="Away",IF(Table1[[#This Row],[FTR]]="A",100*Table1[[#This Row],[B365A]]),0)</f>
        <v>0</v>
      </c>
      <c r="X247">
        <v>1.36</v>
      </c>
      <c r="Y247">
        <v>4.75</v>
      </c>
      <c r="Z247">
        <v>9</v>
      </c>
      <c r="AA247" s="3">
        <f>(1/Table1[[#This Row],[B365H]]+1/Table1[[#This Row],[B365D]]+1/Table1[[#This Row],[B365A]]-1)/3</f>
        <v>1.8977181515881163E-2</v>
      </c>
      <c r="AB247">
        <v>1.8</v>
      </c>
      <c r="AC247">
        <v>2</v>
      </c>
      <c r="AD247">
        <f>(1/Table1[[#This Row],[B365&gt;2.5]]+1/Table1[[#This Row],[B365&lt;2.5]]-1)/2</f>
        <v>2.777777777777779E-2</v>
      </c>
    </row>
    <row r="248" spans="1:30" hidden="1" x14ac:dyDescent="0.45">
      <c r="A248" t="s">
        <v>2</v>
      </c>
      <c r="B248" t="s">
        <v>4</v>
      </c>
      <c r="C248" s="1">
        <v>44471</v>
      </c>
      <c r="D248" t="s">
        <v>18</v>
      </c>
      <c r="E248" t="s">
        <v>34</v>
      </c>
      <c r="F248">
        <v>0</v>
      </c>
      <c r="G248">
        <v>0</v>
      </c>
      <c r="H248" t="s">
        <v>42</v>
      </c>
      <c r="I248" t="s">
        <v>49</v>
      </c>
      <c r="L248">
        <f>1/Table1[[#This Row],[B365H]]-Table1[[#This Row],[Margin1X2]]</f>
        <v>0.5241188070287377</v>
      </c>
      <c r="M248">
        <f>IF(Table1[[#This Row],[Bet]]="Home",IF(Table1[[#This Row],[FTR]]="H",100*Table1[[#This Row],[B365H]],0),0)</f>
        <v>0</v>
      </c>
      <c r="N248">
        <f>IF(Table1[[#This Row],[Bet]]="Home-",IF(Table1[[#This Row],[FTR]]="H",100*Table1[[#This Row],[B365H]],0),0)</f>
        <v>0</v>
      </c>
      <c r="O248">
        <f>1/Table1[[#This Row],[B365D]]-Table1[[#This Row],[Margin1X2]]</f>
        <v>0.26135604426597497</v>
      </c>
      <c r="P248">
        <f>IF(Table1[[#This Row],[Bet]]="Draw",IF(Table1[[#This Row],[FTR]]="D",100*Table1[[#This Row],[B365D]],0),0)</f>
        <v>0</v>
      </c>
      <c r="Q248">
        <f>IF(Table1[[#This Row],[Bet]]="Draw-",IF(Table1[[#This Row],[FTR]]="D",100*Table1[[#This Row],[B365D]],0),0)</f>
        <v>0</v>
      </c>
      <c r="R248">
        <f>1/Table1[[#This Row],[B365A]]-Table1[[#This Row],[Margin1X2]]</f>
        <v>0.21452514870528727</v>
      </c>
      <c r="S248">
        <f>IF(Table1[[#This Row],[Bet]]="Away",IF(Table1[[#This Row],[FTR]]="A",100*Table1[[#This Row],[B365A]],0),0)</f>
        <v>0</v>
      </c>
      <c r="T248">
        <f>IF(Table1[[#This Row],[Bet2]]="Away",IF(Table1[[#This Row],[FTR]]="A",100*Table1[[#This Row],[B365A]]),0)</f>
        <v>0</v>
      </c>
      <c r="X248">
        <v>1.85</v>
      </c>
      <c r="Y248">
        <v>3.6</v>
      </c>
      <c r="Z248">
        <v>4.33</v>
      </c>
      <c r="AA248" s="3">
        <f>(1/Table1[[#This Row],[B365H]]+1/Table1[[#This Row],[B365D]]+1/Table1[[#This Row],[B365A]]-1)/3</f>
        <v>1.6421733511802799E-2</v>
      </c>
      <c r="AB248">
        <v>1.9</v>
      </c>
      <c r="AC248">
        <v>1.9</v>
      </c>
      <c r="AD248">
        <f>(1/Table1[[#This Row],[B365&gt;2.5]]+1/Table1[[#This Row],[B365&lt;2.5]]-1)/2</f>
        <v>2.6315789473684181E-2</v>
      </c>
    </row>
    <row r="249" spans="1:30" hidden="1" x14ac:dyDescent="0.45">
      <c r="A249" t="s">
        <v>2</v>
      </c>
      <c r="B249" t="s">
        <v>4</v>
      </c>
      <c r="C249" s="1">
        <v>44471</v>
      </c>
      <c r="D249" t="s">
        <v>15</v>
      </c>
      <c r="E249" t="s">
        <v>25</v>
      </c>
      <c r="F249">
        <v>1</v>
      </c>
      <c r="G249">
        <v>1</v>
      </c>
      <c r="H249" t="s">
        <v>42</v>
      </c>
      <c r="I249" t="s">
        <v>14</v>
      </c>
      <c r="L249">
        <f>1/Table1[[#This Row],[B365H]]-Table1[[#This Row],[Margin1X2]]</f>
        <v>0.67167670975905425</v>
      </c>
      <c r="M249">
        <f>IF(Table1[[#This Row],[Bet]]="Home",IF(Table1[[#This Row],[FTR]]="H",100*Table1[[#This Row],[B365H]],0),0)</f>
        <v>0</v>
      </c>
      <c r="N249">
        <f>IF(Table1[[#This Row],[Bet]]="Home-",IF(Table1[[#This Row],[FTR]]="H",100*Table1[[#This Row],[B365H]],0),0)</f>
        <v>0</v>
      </c>
      <c r="O249">
        <f>1/Table1[[#This Row],[B365D]]-Table1[[#This Row],[Margin1X2]]</f>
        <v>0.21296841956235119</v>
      </c>
      <c r="P249">
        <f>IF(Table1[[#This Row],[Bet]]="Draw",IF(Table1[[#This Row],[FTR]]="D",100*Table1[[#This Row],[B365D]],0),0)</f>
        <v>0</v>
      </c>
      <c r="Q249">
        <f>IF(Table1[[#This Row],[Bet]]="Draw-",IF(Table1[[#This Row],[FTR]]="D",100*Table1[[#This Row],[B365D]],0),0)</f>
        <v>0</v>
      </c>
      <c r="R249">
        <f>1/Table1[[#This Row],[B365A]]-Table1[[#This Row],[Margin1X2]]</f>
        <v>0.11535487067859447</v>
      </c>
      <c r="S249">
        <f>IF(Table1[[#This Row],[Bet]]="Away",IF(Table1[[#This Row],[FTR]]="A",100*Table1[[#This Row],[B365A]],0),0)</f>
        <v>0</v>
      </c>
      <c r="T249">
        <f>IF(Table1[[#This Row],[Bet2]]="Away",IF(Table1[[#This Row],[FTR]]="A",100*Table1[[#This Row],[B365A]]),0)</f>
        <v>0</v>
      </c>
      <c r="X249">
        <v>1.45</v>
      </c>
      <c r="Y249">
        <v>4.33</v>
      </c>
      <c r="Z249">
        <v>7.5</v>
      </c>
      <c r="AA249" s="3">
        <f>(1/Table1[[#This Row],[B365H]]+1/Table1[[#This Row],[B365D]]+1/Table1[[#This Row],[B365A]]-1)/3</f>
        <v>1.7978462654738864E-2</v>
      </c>
      <c r="AB249">
        <v>1.8</v>
      </c>
      <c r="AC249">
        <v>2</v>
      </c>
      <c r="AD249">
        <f>(1/Table1[[#This Row],[B365&gt;2.5]]+1/Table1[[#This Row],[B365&lt;2.5]]-1)/2</f>
        <v>2.777777777777779E-2</v>
      </c>
    </row>
    <row r="250" spans="1:30" hidden="1" x14ac:dyDescent="0.45">
      <c r="A250" t="s">
        <v>2</v>
      </c>
      <c r="B250" t="s">
        <v>4</v>
      </c>
      <c r="C250" s="1">
        <v>44471</v>
      </c>
      <c r="D250" t="s">
        <v>16</v>
      </c>
      <c r="E250" t="s">
        <v>31</v>
      </c>
      <c r="F250">
        <v>1</v>
      </c>
      <c r="G250">
        <v>0</v>
      </c>
      <c r="H250" t="s">
        <v>13</v>
      </c>
      <c r="I250" t="s">
        <v>52</v>
      </c>
      <c r="L250">
        <f>1/Table1[[#This Row],[B365H]]-Table1[[#This Row],[Margin1X2]]</f>
        <v>0.57198142414860687</v>
      </c>
      <c r="M250">
        <f>IF(Table1[[#This Row],[Bet]]="Home",IF(Table1[[#This Row],[FTR]]="H",100*Table1[[#This Row],[B365H]],0),0)</f>
        <v>0</v>
      </c>
      <c r="N250">
        <f>IF(Table1[[#This Row],[Bet]]="Home-",IF(Table1[[#This Row],[FTR]]="H",100*Table1[[#This Row],[B365H]],0),0)</f>
        <v>0</v>
      </c>
      <c r="O250">
        <f>1/Table1[[#This Row],[B365D]]-Table1[[#This Row],[Margin1X2]]</f>
        <v>0.23374613003095979</v>
      </c>
      <c r="P250">
        <f>IF(Table1[[#This Row],[Bet]]="Draw",IF(Table1[[#This Row],[FTR]]="D",100*Table1[[#This Row],[B365D]],0),0)</f>
        <v>0</v>
      </c>
      <c r="Q250">
        <f>IF(Table1[[#This Row],[Bet]]="Draw-",IF(Table1[[#This Row],[FTR]]="D",100*Table1[[#This Row],[B365D]],0),0)</f>
        <v>0</v>
      </c>
      <c r="R250">
        <f>1/Table1[[#This Row],[B365A]]-Table1[[#This Row],[Margin1X2]]</f>
        <v>0.19427244582043346</v>
      </c>
      <c r="S250">
        <f>IF(Table1[[#This Row],[Bet]]="Away",IF(Table1[[#This Row],[FTR]]="A",100*Table1[[#This Row],[B365A]],0),0)</f>
        <v>0</v>
      </c>
      <c r="T250">
        <f>IF(Table1[[#This Row],[Bet2]]="Away",IF(Table1[[#This Row],[FTR]]="A",100*Table1[[#This Row],[B365A]]),0)</f>
        <v>0</v>
      </c>
      <c r="X250">
        <v>1.7</v>
      </c>
      <c r="Y250">
        <v>4</v>
      </c>
      <c r="Z250">
        <v>4.75</v>
      </c>
      <c r="AA250" s="3">
        <f>(1/Table1[[#This Row],[B365H]]+1/Table1[[#This Row],[B365D]]+1/Table1[[#This Row],[B365A]]-1)/3</f>
        <v>1.6253869969040213E-2</v>
      </c>
      <c r="AB250">
        <v>1.66</v>
      </c>
      <c r="AC250">
        <v>2.2000000000000002</v>
      </c>
      <c r="AD250">
        <f>(1/Table1[[#This Row],[B365&gt;2.5]]+1/Table1[[#This Row],[B365&lt;2.5]]-1)/2</f>
        <v>2.8477546549835697E-2</v>
      </c>
    </row>
    <row r="251" spans="1:30" hidden="1" x14ac:dyDescent="0.45">
      <c r="A251" t="s">
        <v>2</v>
      </c>
      <c r="B251" t="s">
        <v>4</v>
      </c>
      <c r="C251" s="1">
        <v>44472</v>
      </c>
      <c r="D251" t="s">
        <v>23</v>
      </c>
      <c r="E251" t="s">
        <v>28</v>
      </c>
      <c r="F251">
        <v>2</v>
      </c>
      <c r="G251">
        <v>2</v>
      </c>
      <c r="H251" t="s">
        <v>42</v>
      </c>
      <c r="I251" t="s">
        <v>43</v>
      </c>
      <c r="L251">
        <f>1/Table1[[#This Row],[B365H]]-Table1[[#This Row],[Margin1X2]]</f>
        <v>0.30542034485603492</v>
      </c>
      <c r="M251">
        <f>IF(Table1[[#This Row],[Bet]]="Home",IF(Table1[[#This Row],[FTR]]="H",100*Table1[[#This Row],[B365H]],0),0)</f>
        <v>0</v>
      </c>
      <c r="N251">
        <f>IF(Table1[[#This Row],[Bet]]="Home-",IF(Table1[[#This Row],[FTR]]="H",100*Table1[[#This Row],[B365H]],0),0)</f>
        <v>0</v>
      </c>
      <c r="O251">
        <f>1/Table1[[#This Row],[B365D]]-Table1[[#This Row],[Margin1X2]]</f>
        <v>0.27695734675356815</v>
      </c>
      <c r="P251">
        <f>IF(Table1[[#This Row],[Bet]]="Draw",IF(Table1[[#This Row],[FTR]]="D",100*Table1[[#This Row],[B365D]],0),0)</f>
        <v>0</v>
      </c>
      <c r="Q251">
        <f>IF(Table1[[#This Row],[Bet]]="Draw-",IF(Table1[[#This Row],[FTR]]="D",100*Table1[[#This Row],[B365D]],0),0)</f>
        <v>0</v>
      </c>
      <c r="R251">
        <f>1/Table1[[#This Row],[B365A]]-Table1[[#This Row],[Margin1X2]]</f>
        <v>0.41762230839039682</v>
      </c>
      <c r="S251">
        <f>IF(Table1[[#This Row],[Bet]]="Away",IF(Table1[[#This Row],[FTR]]="A",100*Table1[[#This Row],[B365A]],0),0)</f>
        <v>0</v>
      </c>
      <c r="T251">
        <f>IF(Table1[[#This Row],[Bet2]]="Away",IF(Table1[[#This Row],[FTR]]="A",100*Table1[[#This Row],[B365A]]),0)</f>
        <v>0</v>
      </c>
      <c r="X251">
        <v>3.1</v>
      </c>
      <c r="Y251">
        <v>3.4</v>
      </c>
      <c r="Z251">
        <v>2.2999999999999998</v>
      </c>
      <c r="AA251" s="3">
        <f>(1/Table1[[#This Row],[B365H]]+1/Table1[[#This Row],[B365D]]+1/Table1[[#This Row],[B365A]]-1)/3</f>
        <v>1.7160300305255394E-2</v>
      </c>
      <c r="AB251">
        <v>2</v>
      </c>
      <c r="AC251">
        <v>1.8</v>
      </c>
      <c r="AD251">
        <f>(1/Table1[[#This Row],[B365&gt;2.5]]+1/Table1[[#This Row],[B365&lt;2.5]]-1)/2</f>
        <v>2.777777777777779E-2</v>
      </c>
    </row>
    <row r="252" spans="1:30" hidden="1" x14ac:dyDescent="0.45">
      <c r="A252" t="s">
        <v>2</v>
      </c>
      <c r="B252" t="s">
        <v>4</v>
      </c>
      <c r="C252" s="1">
        <v>44472</v>
      </c>
      <c r="D252" t="s">
        <v>40</v>
      </c>
      <c r="E252" t="s">
        <v>32</v>
      </c>
      <c r="F252">
        <v>2</v>
      </c>
      <c r="G252">
        <v>1</v>
      </c>
      <c r="H252" t="s">
        <v>13</v>
      </c>
      <c r="I252" t="s">
        <v>50</v>
      </c>
      <c r="J252" t="s">
        <v>270</v>
      </c>
      <c r="L252">
        <f>1/Table1[[#This Row],[B365H]]-Table1[[#This Row],[Margin1X2]]</f>
        <v>0.46016184251478365</v>
      </c>
      <c r="M252">
        <f>IF(Table1[[#This Row],[Bet]]="Home",IF(Table1[[#This Row],[FTR]]="H",100*Table1[[#This Row],[B365H]],0),0)</f>
        <v>210</v>
      </c>
      <c r="N252">
        <f>IF(Table1[[#This Row],[Bet]]="Home-",IF(Table1[[#This Row],[FTR]]="H",100*Table1[[#This Row],[B365H]],0),0)</f>
        <v>0</v>
      </c>
      <c r="O252">
        <f>1/Table1[[#This Row],[B365D]]-Table1[[#This Row],[Margin1X2]]</f>
        <v>0.26174914410208527</v>
      </c>
      <c r="P252">
        <f>IF(Table1[[#This Row],[Bet]]="Draw",IF(Table1[[#This Row],[FTR]]="D",100*Table1[[#This Row],[B365D]],0),0)</f>
        <v>0</v>
      </c>
      <c r="Q252">
        <f>IF(Table1[[#This Row],[Bet]]="Draw-",IF(Table1[[#This Row],[FTR]]="D",100*Table1[[#This Row],[B365D]],0),0)</f>
        <v>0</v>
      </c>
      <c r="R252">
        <f>1/Table1[[#This Row],[B365A]]-Table1[[#This Row],[Margin1X2]]</f>
        <v>0.27808901338313102</v>
      </c>
      <c r="S252">
        <f>IF(Table1[[#This Row],[Bet]]="Away",IF(Table1[[#This Row],[FTR]]="A",100*Table1[[#This Row],[B365A]],0),0)</f>
        <v>0</v>
      </c>
      <c r="T252">
        <f>IF(Table1[[#This Row],[Bet2]]="Away",IF(Table1[[#This Row],[FTR]]="A",100*Table1[[#This Row],[B365A]]),0)</f>
        <v>0</v>
      </c>
      <c r="X252">
        <v>2.1</v>
      </c>
      <c r="Y252">
        <v>3.6</v>
      </c>
      <c r="Z252">
        <v>3.4</v>
      </c>
      <c r="AA252" s="3">
        <f>(1/Table1[[#This Row],[B365H]]+1/Table1[[#This Row],[B365D]]+1/Table1[[#This Row],[B365A]]-1)/3</f>
        <v>1.6028633675692516E-2</v>
      </c>
      <c r="AB252">
        <v>1.9</v>
      </c>
      <c r="AC252">
        <v>1.9</v>
      </c>
      <c r="AD252">
        <f>(1/Table1[[#This Row],[B365&gt;2.5]]+1/Table1[[#This Row],[B365&lt;2.5]]-1)/2</f>
        <v>2.6315789473684181E-2</v>
      </c>
    </row>
    <row r="253" spans="1:30" hidden="1" x14ac:dyDescent="0.45">
      <c r="A253" t="s">
        <v>61</v>
      </c>
      <c r="B253" t="s">
        <v>4</v>
      </c>
      <c r="C253" s="1">
        <v>44415</v>
      </c>
      <c r="D253" t="s">
        <v>77</v>
      </c>
      <c r="E253" t="s">
        <v>78</v>
      </c>
      <c r="F253">
        <v>3</v>
      </c>
      <c r="G253">
        <v>0</v>
      </c>
      <c r="H253" t="s">
        <v>13</v>
      </c>
      <c r="I253" t="s">
        <v>79</v>
      </c>
      <c r="L253">
        <f>1/Table1[[#This Row],[B365H]]-Table1[[#This Row],[Margin1X2]]</f>
        <v>0.45471521942110177</v>
      </c>
      <c r="M253">
        <f>IF(Table1[[#This Row],[Bet]]="Home",IF(Table1[[#This Row],[FTR]]="H",100*Table1[[#This Row],[B365H]],0),0)</f>
        <v>0</v>
      </c>
      <c r="N253">
        <f>IF(Table1[[#This Row],[Bet]]="Home-",IF(Table1[[#This Row],[FTR]]="H",100*Table1[[#This Row],[B365H]],0),0)</f>
        <v>0</v>
      </c>
      <c r="O253">
        <f>1/Table1[[#This Row],[B365D]]-Table1[[#This Row],[Margin1X2]]</f>
        <v>0.27264239028944914</v>
      </c>
      <c r="P253">
        <f>IF(Table1[[#This Row],[Bet]]="Draw",IF(Table1[[#This Row],[FTR]]="D",100*Table1[[#This Row],[B365D]],0),0)</f>
        <v>0</v>
      </c>
      <c r="Q253">
        <f>IF(Table1[[#This Row],[Bet]]="Draw-",IF(Table1[[#This Row],[FTR]]="D",100*Table1[[#This Row],[B365D]],0),0)</f>
        <v>0</v>
      </c>
      <c r="R253">
        <f>1/Table1[[#This Row],[B365A]]-Table1[[#This Row],[Margin1X2]]</f>
        <v>0.27264239028944914</v>
      </c>
      <c r="S253">
        <f>IF(Table1[[#This Row],[Bet]]="Away",IF(Table1[[#This Row],[FTR]]="A",100*Table1[[#This Row],[B365A]],0),0)</f>
        <v>0</v>
      </c>
      <c r="T253">
        <f>IF(Table1[[#This Row],[Bet2]]="Away",IF(Table1[[#This Row],[FTR]]="A",100*Table1[[#This Row],[B365A]]),0)</f>
        <v>0</v>
      </c>
      <c r="X253">
        <v>2.1</v>
      </c>
      <c r="Y253">
        <v>3.4</v>
      </c>
      <c r="Z253">
        <v>3.4</v>
      </c>
      <c r="AA253" s="3">
        <f>(1/Table1[[#This Row],[B365H]]+1/Table1[[#This Row],[B365D]]+1/Table1[[#This Row],[B365A]]-1)/3</f>
        <v>2.1475256769374413E-2</v>
      </c>
      <c r="AB253">
        <v>2</v>
      </c>
      <c r="AC253">
        <v>1.85</v>
      </c>
      <c r="AD253">
        <f>(1/Table1[[#This Row],[B365&gt;2.5]]+1/Table1[[#This Row],[B365&lt;2.5]]-1)/2</f>
        <v>2.0270270270270174E-2</v>
      </c>
    </row>
    <row r="254" spans="1:30" hidden="1" x14ac:dyDescent="0.45">
      <c r="A254" t="s">
        <v>61</v>
      </c>
      <c r="B254" t="s">
        <v>4</v>
      </c>
      <c r="C254" s="1">
        <v>44422</v>
      </c>
      <c r="D254" t="s">
        <v>69</v>
      </c>
      <c r="E254" t="s">
        <v>71</v>
      </c>
      <c r="F254">
        <v>0</v>
      </c>
      <c r="G254">
        <v>2</v>
      </c>
      <c r="H254" t="s">
        <v>20</v>
      </c>
      <c r="I254" t="s">
        <v>79</v>
      </c>
      <c r="L254">
        <f>1/Table1[[#This Row],[B365H]]-Table1[[#This Row],[Margin1X2]]</f>
        <v>0.30533154121863798</v>
      </c>
      <c r="M254">
        <f>IF(Table1[[#This Row],[Bet]]="Home",IF(Table1[[#This Row],[FTR]]="H",100*Table1[[#This Row],[B365H]],0),0)</f>
        <v>0</v>
      </c>
      <c r="N254">
        <f>IF(Table1[[#This Row],[Bet]]="Home-",IF(Table1[[#This Row],[FTR]]="H",100*Table1[[#This Row],[B365H]],0),0)</f>
        <v>0</v>
      </c>
      <c r="O254">
        <f>1/Table1[[#This Row],[B365D]]-Table1[[#This Row],[Margin1X2]]</f>
        <v>0.29525089605734767</v>
      </c>
      <c r="P254">
        <f>IF(Table1[[#This Row],[Bet]]="Draw",IF(Table1[[#This Row],[FTR]]="D",100*Table1[[#This Row],[B365D]],0),0)</f>
        <v>0</v>
      </c>
      <c r="Q254">
        <f>IF(Table1[[#This Row],[Bet]]="Draw-",IF(Table1[[#This Row],[FTR]]="D",100*Table1[[#This Row],[B365D]],0),0)</f>
        <v>0</v>
      </c>
      <c r="R254">
        <f>1/Table1[[#This Row],[B365A]]-Table1[[#This Row],[Margin1X2]]</f>
        <v>0.39941756272401435</v>
      </c>
      <c r="S254">
        <f>IF(Table1[[#This Row],[Bet]]="Away",IF(Table1[[#This Row],[FTR]]="A",100*Table1[[#This Row],[B365A]],0),0)</f>
        <v>0</v>
      </c>
      <c r="T254">
        <f>IF(Table1[[#This Row],[Bet2]]="Away",IF(Table1[[#This Row],[FTR]]="A",100*Table1[[#This Row],[B365A]]),0)</f>
        <v>0</v>
      </c>
      <c r="X254">
        <v>3.1</v>
      </c>
      <c r="Y254">
        <v>3.2</v>
      </c>
      <c r="Z254">
        <v>2.4</v>
      </c>
      <c r="AA254" s="3">
        <f>(1/Table1[[#This Row],[B365H]]+1/Table1[[#This Row],[B365D]]+1/Table1[[#This Row],[B365A]]-1)/3</f>
        <v>1.7249103942652333E-2</v>
      </c>
      <c r="AB254">
        <v>2.2000000000000002</v>
      </c>
      <c r="AC254">
        <v>1.66</v>
      </c>
      <c r="AD254">
        <f>(1/Table1[[#This Row],[B365&gt;2.5]]+1/Table1[[#This Row],[B365&lt;2.5]]-1)/2</f>
        <v>2.8477546549835697E-2</v>
      </c>
    </row>
    <row r="255" spans="1:30" hidden="1" x14ac:dyDescent="0.45">
      <c r="A255" t="s">
        <v>61</v>
      </c>
      <c r="B255" t="s">
        <v>4</v>
      </c>
      <c r="C255" s="1">
        <v>44425</v>
      </c>
      <c r="D255" t="s">
        <v>87</v>
      </c>
      <c r="E255" t="s">
        <v>68</v>
      </c>
      <c r="F255">
        <v>2</v>
      </c>
      <c r="G255">
        <v>3</v>
      </c>
      <c r="H255" t="s">
        <v>20</v>
      </c>
      <c r="I255" t="s">
        <v>79</v>
      </c>
      <c r="L255">
        <f>1/Table1[[#This Row],[B365H]]-Table1[[#This Row],[Margin1X2]]</f>
        <v>0.43576031811325922</v>
      </c>
      <c r="M255">
        <f>IF(Table1[[#This Row],[Bet]]="Home",IF(Table1[[#This Row],[FTR]]="H",100*Table1[[#This Row],[B365H]],0),0)</f>
        <v>0</v>
      </c>
      <c r="N255">
        <f>IF(Table1[[#This Row],[Bet]]="Home-",IF(Table1[[#This Row],[FTR]]="H",100*Table1[[#This Row],[B365H]],0),0)</f>
        <v>0</v>
      </c>
      <c r="O255">
        <f>1/Table1[[#This Row],[B365D]]-Table1[[#This Row],[Margin1X2]]</f>
        <v>0.28890717126011239</v>
      </c>
      <c r="P255">
        <f>IF(Table1[[#This Row],[Bet]]="Draw",IF(Table1[[#This Row],[FTR]]="D",100*Table1[[#This Row],[B365D]],0),0)</f>
        <v>0</v>
      </c>
      <c r="Q255">
        <f>IF(Table1[[#This Row],[Bet]]="Draw-",IF(Table1[[#This Row],[FTR]]="D",100*Table1[[#This Row],[B365D]],0),0)</f>
        <v>0</v>
      </c>
      <c r="R255">
        <f>1/Table1[[#This Row],[B365A]]-Table1[[#This Row],[Margin1X2]]</f>
        <v>0.27533251062662822</v>
      </c>
      <c r="S255">
        <f>IF(Table1[[#This Row],[Bet]]="Away",IF(Table1[[#This Row],[FTR]]="A",100*Table1[[#This Row],[B365A]],0),0)</f>
        <v>0</v>
      </c>
      <c r="T255">
        <f>IF(Table1[[#This Row],[Bet2]]="Away",IF(Table1[[#This Row],[FTR]]="A",100*Table1[[#This Row],[B365A]]),0)</f>
        <v>0</v>
      </c>
      <c r="X255">
        <v>2.2000000000000002</v>
      </c>
      <c r="Y255">
        <v>3.25</v>
      </c>
      <c r="Z255">
        <v>3.4</v>
      </c>
      <c r="AA255" s="3">
        <f>(1/Table1[[#This Row],[B365H]]+1/Table1[[#This Row],[B365D]]+1/Table1[[#This Row],[B365A]]-1)/3</f>
        <v>1.8785136432195298E-2</v>
      </c>
      <c r="AB255">
        <v>2.2000000000000002</v>
      </c>
      <c r="AC255">
        <v>1.66</v>
      </c>
      <c r="AD255">
        <f>(1/Table1[[#This Row],[B365&gt;2.5]]+1/Table1[[#This Row],[B365&lt;2.5]]-1)/2</f>
        <v>2.8477546549835697E-2</v>
      </c>
    </row>
    <row r="256" spans="1:30" hidden="1" x14ac:dyDescent="0.45">
      <c r="A256" t="s">
        <v>61</v>
      </c>
      <c r="B256" t="s">
        <v>4</v>
      </c>
      <c r="C256" s="1">
        <v>44450</v>
      </c>
      <c r="D256" t="s">
        <v>63</v>
      </c>
      <c r="E256" t="s">
        <v>84</v>
      </c>
      <c r="F256">
        <v>1</v>
      </c>
      <c r="G256">
        <v>1</v>
      </c>
      <c r="H256" t="s">
        <v>42</v>
      </c>
      <c r="I256" t="s">
        <v>79</v>
      </c>
      <c r="L256">
        <f>1/Table1[[#This Row],[B365H]]-Table1[[#This Row],[Margin1X2]]</f>
        <v>0.63444779621250214</v>
      </c>
      <c r="M256">
        <f>IF(Table1[[#This Row],[Bet]]="Home",IF(Table1[[#This Row],[FTR]]="H",100*Table1[[#This Row],[B365H]],0),0)</f>
        <v>0</v>
      </c>
      <c r="N256">
        <f>IF(Table1[[#This Row],[Bet]]="Home-",IF(Table1[[#This Row],[FTR]]="H",100*Table1[[#This Row],[B365H]],0),0)</f>
        <v>0</v>
      </c>
      <c r="O256">
        <f>1/Table1[[#This Row],[B365D]]-Table1[[#This Row],[Margin1X2]]</f>
        <v>0.23085302497067203</v>
      </c>
      <c r="P256">
        <f>IF(Table1[[#This Row],[Bet]]="Draw",IF(Table1[[#This Row],[FTR]]="D",100*Table1[[#This Row],[B365D]],0),0)</f>
        <v>0</v>
      </c>
      <c r="Q256">
        <f>IF(Table1[[#This Row],[Bet]]="Draw-",IF(Table1[[#This Row],[FTR]]="D",100*Table1[[#This Row],[B365D]],0),0)</f>
        <v>0</v>
      </c>
      <c r="R256">
        <f>1/Table1[[#This Row],[B365A]]-Table1[[#This Row],[Margin1X2]]</f>
        <v>0.13469917881682589</v>
      </c>
      <c r="S256">
        <f>IF(Table1[[#This Row],[Bet]]="Away",IF(Table1[[#This Row],[FTR]]="A",100*Table1[[#This Row],[B365A]],0),0)</f>
        <v>0</v>
      </c>
      <c r="T256">
        <f>IF(Table1[[#This Row],[Bet2]]="Away",IF(Table1[[#This Row],[FTR]]="A",100*Table1[[#This Row],[B365A]]),0)</f>
        <v>0</v>
      </c>
      <c r="X256">
        <v>1.53</v>
      </c>
      <c r="Y256">
        <v>4</v>
      </c>
      <c r="Z256">
        <v>6.5</v>
      </c>
      <c r="AA256" s="3">
        <f>(1/Table1[[#This Row],[B365H]]+1/Table1[[#This Row],[B365D]]+1/Table1[[#This Row],[B365A]]-1)/3</f>
        <v>1.9146975029327978E-2</v>
      </c>
      <c r="AB256">
        <v>1.9</v>
      </c>
      <c r="AC256">
        <v>1.9</v>
      </c>
      <c r="AD256">
        <f>(1/Table1[[#This Row],[B365&gt;2.5]]+1/Table1[[#This Row],[B365&lt;2.5]]-1)/2</f>
        <v>2.6315789473684181E-2</v>
      </c>
    </row>
    <row r="257" spans="1:30" hidden="1" x14ac:dyDescent="0.45">
      <c r="A257" t="s">
        <v>61</v>
      </c>
      <c r="B257" t="s">
        <v>4</v>
      </c>
      <c r="C257" s="1">
        <v>44454</v>
      </c>
      <c r="D257" t="s">
        <v>96</v>
      </c>
      <c r="E257" t="s">
        <v>93</v>
      </c>
      <c r="F257">
        <v>0</v>
      </c>
      <c r="G257">
        <v>2</v>
      </c>
      <c r="H257" t="s">
        <v>20</v>
      </c>
      <c r="I257" t="s">
        <v>79</v>
      </c>
      <c r="L257">
        <f>1/Table1[[#This Row],[B365H]]-Table1[[#This Row],[Margin1X2]]</f>
        <v>0.32497255483580162</v>
      </c>
      <c r="M257">
        <f>IF(Table1[[#This Row],[Bet]]="Home",IF(Table1[[#This Row],[FTR]]="H",100*Table1[[#This Row],[B365H]],0),0)</f>
        <v>0</v>
      </c>
      <c r="N257">
        <f>IF(Table1[[#This Row],[Bet]]="Home-",IF(Table1[[#This Row],[FTR]]="H",100*Table1[[#This Row],[B365H]],0),0)</f>
        <v>0</v>
      </c>
      <c r="O257">
        <f>1/Table1[[#This Row],[B365D]]-Table1[[#This Row],[Margin1X2]]</f>
        <v>0.30272561379019536</v>
      </c>
      <c r="P257">
        <f>IF(Table1[[#This Row],[Bet]]="Draw",IF(Table1[[#This Row],[FTR]]="D",100*Table1[[#This Row],[B365D]],0),0)</f>
        <v>0</v>
      </c>
      <c r="Q257">
        <f>IF(Table1[[#This Row],[Bet]]="Draw-",IF(Table1[[#This Row],[FTR]]="D",100*Table1[[#This Row],[B365D]],0),0)</f>
        <v>0</v>
      </c>
      <c r="R257">
        <f>1/Table1[[#This Row],[B365A]]-Table1[[#This Row],[Margin1X2]]</f>
        <v>0.37230183137400313</v>
      </c>
      <c r="S257">
        <f>IF(Table1[[#This Row],[Bet]]="Away",IF(Table1[[#This Row],[FTR]]="A",100*Table1[[#This Row],[B365A]],0),0)</f>
        <v>0</v>
      </c>
      <c r="T257">
        <f>IF(Table1[[#This Row],[Bet2]]="Away",IF(Table1[[#This Row],[FTR]]="A",100*Table1[[#This Row],[B365A]]),0)</f>
        <v>0</v>
      </c>
      <c r="X257">
        <v>2.9</v>
      </c>
      <c r="Y257">
        <v>3.1</v>
      </c>
      <c r="Z257">
        <v>2.5499999999999998</v>
      </c>
      <c r="AA257" s="3">
        <f>(1/Table1[[#This Row],[B365H]]+1/Table1[[#This Row],[B365D]]+1/Table1[[#This Row],[B365A]]-1)/3</f>
        <v>1.9855031371094938E-2</v>
      </c>
      <c r="AB257">
        <v>2.5</v>
      </c>
      <c r="AC257">
        <v>1.53</v>
      </c>
      <c r="AD257">
        <f>(1/Table1[[#This Row],[B365&gt;2.5]]+1/Table1[[#This Row],[B365&lt;2.5]]-1)/2</f>
        <v>2.6797385620915048E-2</v>
      </c>
    </row>
    <row r="258" spans="1:30" hidden="1" x14ac:dyDescent="0.45">
      <c r="A258" t="s">
        <v>61</v>
      </c>
      <c r="B258" t="s">
        <v>4</v>
      </c>
      <c r="C258" s="1">
        <v>44457</v>
      </c>
      <c r="D258" t="s">
        <v>72</v>
      </c>
      <c r="E258" t="s">
        <v>65</v>
      </c>
      <c r="F258">
        <v>0</v>
      </c>
      <c r="G258">
        <v>0</v>
      </c>
      <c r="H258" t="s">
        <v>42</v>
      </c>
      <c r="I258" t="s">
        <v>79</v>
      </c>
      <c r="L258">
        <f>1/Table1[[#This Row],[B365H]]-Table1[[#This Row],[Margin1X2]]</f>
        <v>0.3172179813401188</v>
      </c>
      <c r="M258">
        <f>IF(Table1[[#This Row],[Bet]]="Home",IF(Table1[[#This Row],[FTR]]="H",100*Table1[[#This Row],[B365H]],0),0)</f>
        <v>0</v>
      </c>
      <c r="N258">
        <f>IF(Table1[[#This Row],[Bet]]="Home-",IF(Table1[[#This Row],[FTR]]="H",100*Table1[[#This Row],[B365H]],0),0)</f>
        <v>0</v>
      </c>
      <c r="O258">
        <f>1/Table1[[#This Row],[B365D]]-Table1[[#This Row],[Margin1X2]]</f>
        <v>0.3172179813401188</v>
      </c>
      <c r="P258">
        <f>IF(Table1[[#This Row],[Bet]]="Draw",IF(Table1[[#This Row],[FTR]]="D",100*Table1[[#This Row],[B365D]],0),0)</f>
        <v>0</v>
      </c>
      <c r="Q258">
        <f>IF(Table1[[#This Row],[Bet]]="Draw-",IF(Table1[[#This Row],[FTR]]="D",100*Table1[[#This Row],[B365D]],0),0)</f>
        <v>0</v>
      </c>
      <c r="R258">
        <f>1/Table1[[#This Row],[B365A]]-Table1[[#This Row],[Margin1X2]]</f>
        <v>0.36556403731976256</v>
      </c>
      <c r="S258">
        <f>IF(Table1[[#This Row],[Bet]]="Away",IF(Table1[[#This Row],[FTR]]="A",100*Table1[[#This Row],[B365A]],0),0)</f>
        <v>0</v>
      </c>
      <c r="T258">
        <f>IF(Table1[[#This Row],[Bet2]]="Away",IF(Table1[[#This Row],[FTR]]="A",100*Table1[[#This Row],[B365A]]),0)</f>
        <v>0</v>
      </c>
      <c r="X258">
        <v>3</v>
      </c>
      <c r="Y258">
        <v>3</v>
      </c>
      <c r="Z258">
        <v>2.62</v>
      </c>
      <c r="AA258" s="3">
        <f>(1/Table1[[#This Row],[B365H]]+1/Table1[[#This Row],[B365D]]+1/Table1[[#This Row],[B365A]]-1)/3</f>
        <v>1.6115351993214528E-2</v>
      </c>
      <c r="AB258">
        <v>2.2000000000000002</v>
      </c>
      <c r="AC258">
        <v>1.66</v>
      </c>
      <c r="AD258">
        <f>(1/Table1[[#This Row],[B365&gt;2.5]]+1/Table1[[#This Row],[B365&lt;2.5]]-1)/2</f>
        <v>2.8477546549835697E-2</v>
      </c>
    </row>
    <row r="259" spans="1:30" hidden="1" x14ac:dyDescent="0.45">
      <c r="A259" t="s">
        <v>61</v>
      </c>
      <c r="B259" t="s">
        <v>4</v>
      </c>
      <c r="C259" s="1">
        <v>44468</v>
      </c>
      <c r="D259" t="s">
        <v>78</v>
      </c>
      <c r="E259" t="s">
        <v>62</v>
      </c>
      <c r="F259">
        <v>0</v>
      </c>
      <c r="G259">
        <v>0</v>
      </c>
      <c r="H259" t="s">
        <v>42</v>
      </c>
      <c r="I259" t="s">
        <v>79</v>
      </c>
      <c r="L259">
        <f>1/Table1[[#This Row],[B365H]]-Table1[[#This Row],[Margin1X2]]</f>
        <v>0.17062535857716576</v>
      </c>
      <c r="M259">
        <f>IF(Table1[[#This Row],[Bet]]="Home",IF(Table1[[#This Row],[FTR]]="H",100*Table1[[#This Row],[B365H]],0),0)</f>
        <v>0</v>
      </c>
      <c r="N259">
        <f>IF(Table1[[#This Row],[Bet]]="Home-",IF(Table1[[#This Row],[FTR]]="H",100*Table1[[#This Row],[B365H]],0),0)</f>
        <v>0</v>
      </c>
      <c r="O259">
        <f>1/Table1[[#This Row],[B365D]]-Table1[[#This Row],[Margin1X2]]</f>
        <v>0.24681583476764196</v>
      </c>
      <c r="P259">
        <f>IF(Table1[[#This Row],[Bet]]="Draw",IF(Table1[[#This Row],[FTR]]="D",100*Table1[[#This Row],[B365D]],0),0)</f>
        <v>0</v>
      </c>
      <c r="Q259">
        <f>IF(Table1[[#This Row],[Bet]]="Draw-",IF(Table1[[#This Row],[FTR]]="D",100*Table1[[#This Row],[B365D]],0),0)</f>
        <v>0</v>
      </c>
      <c r="R259">
        <f>1/Table1[[#This Row],[B365A]]-Table1[[#This Row],[Margin1X2]]</f>
        <v>0.58255880665519222</v>
      </c>
      <c r="S259">
        <f>IF(Table1[[#This Row],[Bet]]="Away",IF(Table1[[#This Row],[FTR]]="A",100*Table1[[#This Row],[B365A]],0),0)</f>
        <v>0</v>
      </c>
      <c r="T259">
        <f>IF(Table1[[#This Row],[Bet2]]="Away",IF(Table1[[#This Row],[FTR]]="A",100*Table1[[#This Row],[B365A]]),0)</f>
        <v>0</v>
      </c>
      <c r="X259">
        <v>5.25</v>
      </c>
      <c r="Y259">
        <v>3.75</v>
      </c>
      <c r="Z259">
        <v>1.66</v>
      </c>
      <c r="AA259" s="3">
        <f>(1/Table1[[#This Row],[B365H]]+1/Table1[[#This Row],[B365D]]+1/Table1[[#This Row],[B365A]]-1)/3</f>
        <v>1.9850831899024701E-2</v>
      </c>
      <c r="AB259">
        <v>1.9</v>
      </c>
      <c r="AC259">
        <v>1.9</v>
      </c>
      <c r="AD259">
        <f>(1/Table1[[#This Row],[B365&gt;2.5]]+1/Table1[[#This Row],[B365&lt;2.5]]-1)/2</f>
        <v>2.6315789473684181E-2</v>
      </c>
    </row>
    <row r="260" spans="1:30" hidden="1" x14ac:dyDescent="0.45">
      <c r="A260" t="s">
        <v>61</v>
      </c>
      <c r="B260" t="s">
        <v>4</v>
      </c>
      <c r="C260" s="1">
        <v>44489</v>
      </c>
      <c r="D260" t="s">
        <v>75</v>
      </c>
      <c r="E260" t="s">
        <v>90</v>
      </c>
      <c r="F260">
        <v>0</v>
      </c>
      <c r="G260">
        <v>0</v>
      </c>
      <c r="H260" t="s">
        <v>42</v>
      </c>
      <c r="I260" t="s">
        <v>79</v>
      </c>
      <c r="L260">
        <f>1/Table1[[#This Row],[B365H]]-Table1[[#This Row],[Margin1X2]]</f>
        <v>0.39941756272401435</v>
      </c>
      <c r="M260">
        <f>IF(Table1[[#This Row],[Bet]]="Home",IF(Table1[[#This Row],[FTR]]="H",100*Table1[[#This Row],[B365H]],0),0)</f>
        <v>0</v>
      </c>
      <c r="N260">
        <f>IF(Table1[[#This Row],[Bet]]="Home-",IF(Table1[[#This Row],[FTR]]="H",100*Table1[[#This Row],[B365H]],0),0)</f>
        <v>0</v>
      </c>
      <c r="O260">
        <f>1/Table1[[#This Row],[B365D]]-Table1[[#This Row],[Margin1X2]]</f>
        <v>0.29525089605734767</v>
      </c>
      <c r="P260">
        <f>IF(Table1[[#This Row],[Bet]]="Draw",IF(Table1[[#This Row],[FTR]]="D",100*Table1[[#This Row],[B365D]],0),0)</f>
        <v>0</v>
      </c>
      <c r="Q260">
        <f>IF(Table1[[#This Row],[Bet]]="Draw-",IF(Table1[[#This Row],[FTR]]="D",100*Table1[[#This Row],[B365D]],0),0)</f>
        <v>0</v>
      </c>
      <c r="R260">
        <f>1/Table1[[#This Row],[B365A]]-Table1[[#This Row],[Margin1X2]]</f>
        <v>0.30533154121863798</v>
      </c>
      <c r="S260">
        <f>IF(Table1[[#This Row],[Bet]]="Away",IF(Table1[[#This Row],[FTR]]="A",100*Table1[[#This Row],[B365A]],0),0)</f>
        <v>0</v>
      </c>
      <c r="T260">
        <f>IF(Table1[[#This Row],[Bet2]]="Away",IF(Table1[[#This Row],[FTR]]="A",100*Table1[[#This Row],[B365A]]),0)</f>
        <v>0</v>
      </c>
      <c r="X260">
        <v>2.4</v>
      </c>
      <c r="Y260">
        <v>3.2</v>
      </c>
      <c r="Z260">
        <v>3.1</v>
      </c>
      <c r="AA260" s="3">
        <f>(1/Table1[[#This Row],[B365H]]+1/Table1[[#This Row],[B365D]]+1/Table1[[#This Row],[B365A]]-1)/3</f>
        <v>1.7249103942652333E-2</v>
      </c>
      <c r="AB260">
        <v>2.2999999999999998</v>
      </c>
      <c r="AC260">
        <v>1.61</v>
      </c>
      <c r="AD260">
        <f>(1/Table1[[#This Row],[B365&gt;2.5]]+1/Table1[[#This Row],[B365&lt;2.5]]-1)/2</f>
        <v>2.7950310559006208E-2</v>
      </c>
    </row>
    <row r="261" spans="1:30" hidden="1" x14ac:dyDescent="0.45">
      <c r="A261" t="s">
        <v>61</v>
      </c>
      <c r="B261" t="s">
        <v>4</v>
      </c>
      <c r="C261" s="1">
        <v>44503</v>
      </c>
      <c r="D261" t="s">
        <v>71</v>
      </c>
      <c r="E261" t="s">
        <v>83</v>
      </c>
      <c r="F261">
        <v>0</v>
      </c>
      <c r="G261">
        <v>1</v>
      </c>
      <c r="H261" t="s">
        <v>20</v>
      </c>
      <c r="I261" t="s">
        <v>79</v>
      </c>
      <c r="L261">
        <f>1/Table1[[#This Row],[B365H]]-Table1[[#This Row],[Margin1X2]]</f>
        <v>0.35400256968884419</v>
      </c>
      <c r="M261">
        <f>IF(Table1[[#This Row],[Bet]]="Home",IF(Table1[[#This Row],[FTR]]="H",100*Table1[[#This Row],[B365H]],0),0)</f>
        <v>0</v>
      </c>
      <c r="N261">
        <f>IF(Table1[[#This Row],[Bet]]="Home-",IF(Table1[[#This Row],[FTR]]="H",100*Table1[[#This Row],[B365H]],0),0)</f>
        <v>0</v>
      </c>
      <c r="O261">
        <f>1/Table1[[#This Row],[B365D]]-Table1[[#This Row],[Margin1X2]]</f>
        <v>0.27774984637729738</v>
      </c>
      <c r="P261">
        <f>IF(Table1[[#This Row],[Bet]]="Draw",IF(Table1[[#This Row],[FTR]]="D",100*Table1[[#This Row],[B365D]],0),0)</f>
        <v>0</v>
      </c>
      <c r="Q261">
        <f>IF(Table1[[#This Row],[Bet]]="Draw-",IF(Table1[[#This Row],[FTR]]="D",100*Table1[[#This Row],[B365D]],0),0)</f>
        <v>0</v>
      </c>
      <c r="R261">
        <f>1/Table1[[#This Row],[B365A]]-Table1[[#This Row],[Margin1X2]]</f>
        <v>0.36824758393385842</v>
      </c>
      <c r="S261">
        <f>IF(Table1[[#This Row],[Bet]]="Away",IF(Table1[[#This Row],[FTR]]="A",100*Table1[[#This Row],[B365A]],0),0)</f>
        <v>0</v>
      </c>
      <c r="T261">
        <f>IF(Table1[[#This Row],[Bet2]]="Away",IF(Table1[[#This Row],[FTR]]="A",100*Table1[[#This Row],[B365A]]),0)</f>
        <v>0</v>
      </c>
      <c r="X261">
        <v>2.7</v>
      </c>
      <c r="Y261">
        <v>3.4</v>
      </c>
      <c r="Z261">
        <v>2.6</v>
      </c>
      <c r="AA261" s="3">
        <f>(1/Table1[[#This Row],[B365H]]+1/Table1[[#This Row],[B365D]]+1/Table1[[#This Row],[B365A]]-1)/3</f>
        <v>1.6367800681526139E-2</v>
      </c>
      <c r="AB261">
        <v>1.8</v>
      </c>
      <c r="AC261">
        <v>2</v>
      </c>
      <c r="AD261">
        <f>(1/Table1[[#This Row],[B365&gt;2.5]]+1/Table1[[#This Row],[B365&lt;2.5]]-1)/2</f>
        <v>2.777777777777779E-2</v>
      </c>
    </row>
    <row r="262" spans="1:30" hidden="1" x14ac:dyDescent="0.45">
      <c r="A262" t="s">
        <v>61</v>
      </c>
      <c r="B262" t="s">
        <v>4</v>
      </c>
      <c r="C262" s="1">
        <v>44520</v>
      </c>
      <c r="D262" t="s">
        <v>87</v>
      </c>
      <c r="E262" t="s">
        <v>96</v>
      </c>
      <c r="F262">
        <v>1</v>
      </c>
      <c r="G262">
        <v>1</v>
      </c>
      <c r="H262" t="s">
        <v>42</v>
      </c>
      <c r="I262" t="s">
        <v>79</v>
      </c>
      <c r="L262">
        <f>1/Table1[[#This Row],[B365H]]-Table1[[#This Row],[Margin1X2]]</f>
        <v>0.30673001967407842</v>
      </c>
      <c r="M262">
        <f>IF(Table1[[#This Row],[Bet]]="Home",IF(Table1[[#This Row],[FTR]]="H",100*Table1[[#This Row],[B365H]],0),0)</f>
        <v>0</v>
      </c>
      <c r="N262">
        <f>IF(Table1[[#This Row],[Bet]]="Home-",IF(Table1[[#This Row],[FTR]]="H",100*Table1[[#This Row],[B365H]],0),0)</f>
        <v>0</v>
      </c>
      <c r="O262">
        <f>1/Table1[[#This Row],[B365D]]-Table1[[#This Row],[Margin1X2]]</f>
        <v>0.28717967754309115</v>
      </c>
      <c r="P262">
        <f>IF(Table1[[#This Row],[Bet]]="Draw",IF(Table1[[#This Row],[FTR]]="D",100*Table1[[#This Row],[B365D]],0),0)</f>
        <v>0</v>
      </c>
      <c r="Q262">
        <f>IF(Table1[[#This Row],[Bet]]="Draw-",IF(Table1[[#This Row],[FTR]]="D",100*Table1[[#This Row],[B365D]],0),0)</f>
        <v>0</v>
      </c>
      <c r="R262">
        <f>1/Table1[[#This Row],[B365A]]-Table1[[#This Row],[Margin1X2]]</f>
        <v>0.40609030278283026</v>
      </c>
      <c r="S262">
        <f>IF(Table1[[#This Row],[Bet]]="Away",IF(Table1[[#This Row],[FTR]]="A",100*Table1[[#This Row],[B365A]],0),0)</f>
        <v>0</v>
      </c>
      <c r="T262">
        <f>IF(Table1[[#This Row],[Bet2]]="Away",IF(Table1[[#This Row],[FTR]]="A",100*Table1[[#This Row],[B365A]]),0)</f>
        <v>0</v>
      </c>
      <c r="X262">
        <v>3.1</v>
      </c>
      <c r="Y262">
        <v>3.3</v>
      </c>
      <c r="Z262">
        <v>2.37</v>
      </c>
      <c r="AA262" s="3">
        <f>(1/Table1[[#This Row],[B365H]]+1/Table1[[#This Row],[B365D]]+1/Table1[[#This Row],[B365A]]-1)/3</f>
        <v>1.5850625487211872E-2</v>
      </c>
      <c r="AB262">
        <v>2.1</v>
      </c>
      <c r="AC262">
        <v>1.72</v>
      </c>
      <c r="AD262">
        <f>(1/Table1[[#This Row],[B365&gt;2.5]]+1/Table1[[#This Row],[B365&lt;2.5]]-1)/2</f>
        <v>2.879291251384275E-2</v>
      </c>
    </row>
    <row r="263" spans="1:30" hidden="1" x14ac:dyDescent="0.45">
      <c r="A263" t="s">
        <v>61</v>
      </c>
      <c r="B263" t="s">
        <v>4</v>
      </c>
      <c r="C263" s="1">
        <v>44523</v>
      </c>
      <c r="D263" t="s">
        <v>93</v>
      </c>
      <c r="E263" t="s">
        <v>80</v>
      </c>
      <c r="F263">
        <v>1</v>
      </c>
      <c r="G263">
        <v>2</v>
      </c>
      <c r="H263" t="s">
        <v>20</v>
      </c>
      <c r="I263" t="s">
        <v>79</v>
      </c>
      <c r="L263">
        <f>1/Table1[[#This Row],[B365H]]-Table1[[#This Row],[Margin1X2]]</f>
        <v>0.47793726741095166</v>
      </c>
      <c r="M263">
        <f>IF(Table1[[#This Row],[Bet]]="Home",IF(Table1[[#This Row],[FTR]]="H",100*Table1[[#This Row],[B365H]],0),0)</f>
        <v>0</v>
      </c>
      <c r="N263">
        <f>IF(Table1[[#This Row],[Bet]]="Home-",IF(Table1[[#This Row],[FTR]]="H",100*Table1[[#This Row],[B365H]],0),0)</f>
        <v>0</v>
      </c>
      <c r="O263">
        <f>1/Table1[[#This Row],[B365D]]-Table1[[#This Row],[Margin1X2]]</f>
        <v>0.2809675704412547</v>
      </c>
      <c r="P263">
        <f>IF(Table1[[#This Row],[Bet]]="Draw",IF(Table1[[#This Row],[FTR]]="D",100*Table1[[#This Row],[B365D]],0),0)</f>
        <v>0</v>
      </c>
      <c r="Q263">
        <f>IF(Table1[[#This Row],[Bet]]="Draw-",IF(Table1[[#This Row],[FTR]]="D",100*Table1[[#This Row],[B365D]],0),0)</f>
        <v>0</v>
      </c>
      <c r="R263">
        <f>1/Table1[[#This Row],[B365A]]-Table1[[#This Row],[Margin1X2]]</f>
        <v>0.24109516214779375</v>
      </c>
      <c r="S263">
        <f>IF(Table1[[#This Row],[Bet]]="Away",IF(Table1[[#This Row],[FTR]]="A",100*Table1[[#This Row],[B365A]],0),0)</f>
        <v>0</v>
      </c>
      <c r="T263">
        <f>IF(Table1[[#This Row],[Bet2]]="Away",IF(Table1[[#This Row],[FTR]]="A",100*Table1[[#This Row],[B365A]]),0)</f>
        <v>0</v>
      </c>
      <c r="X263">
        <v>2</v>
      </c>
      <c r="Y263">
        <v>3.3</v>
      </c>
      <c r="Z263">
        <v>3.8</v>
      </c>
      <c r="AA263" s="3">
        <f>(1/Table1[[#This Row],[B365H]]+1/Table1[[#This Row],[B365D]]+1/Table1[[#This Row],[B365A]]-1)/3</f>
        <v>2.2062732589048339E-2</v>
      </c>
      <c r="AB263">
        <v>2.2999999999999998</v>
      </c>
      <c r="AC263">
        <v>1.61</v>
      </c>
      <c r="AD263">
        <f>(1/Table1[[#This Row],[B365&gt;2.5]]+1/Table1[[#This Row],[B365&lt;2.5]]-1)/2</f>
        <v>2.7950310559006208E-2</v>
      </c>
    </row>
    <row r="264" spans="1:30" hidden="1" x14ac:dyDescent="0.45">
      <c r="A264" t="s">
        <v>61</v>
      </c>
      <c r="B264" t="s">
        <v>4</v>
      </c>
      <c r="C264" s="1">
        <v>44534</v>
      </c>
      <c r="D264" t="s">
        <v>84</v>
      </c>
      <c r="E264" t="s">
        <v>90</v>
      </c>
      <c r="F264">
        <v>3</v>
      </c>
      <c r="G264">
        <v>1</v>
      </c>
      <c r="H264" t="s">
        <v>13</v>
      </c>
      <c r="I264" t="s">
        <v>79</v>
      </c>
      <c r="L264">
        <f>1/Table1[[#This Row],[B365H]]-Table1[[#This Row],[Margin1X2]]</f>
        <v>0.44665159345391908</v>
      </c>
      <c r="M264">
        <f>IF(Table1[[#This Row],[Bet]]="Home",IF(Table1[[#This Row],[FTR]]="H",100*Table1[[#This Row],[B365H]],0),0)</f>
        <v>0</v>
      </c>
      <c r="N264">
        <f>IF(Table1[[#This Row],[Bet]]="Home-",IF(Table1[[#This Row],[FTR]]="H",100*Table1[[#This Row],[B365H]],0),0)</f>
        <v>0</v>
      </c>
      <c r="O264">
        <f>1/Table1[[#This Row],[B365D]]-Table1[[#This Row],[Margin1X2]]</f>
        <v>0.29403531438415165</v>
      </c>
      <c r="P264">
        <f>IF(Table1[[#This Row],[Bet]]="Draw",IF(Table1[[#This Row],[FTR]]="D",100*Table1[[#This Row],[B365D]],0),0)</f>
        <v>0</v>
      </c>
      <c r="Q264">
        <f>IF(Table1[[#This Row],[Bet]]="Draw-",IF(Table1[[#This Row],[FTR]]="D",100*Table1[[#This Row],[B365D]],0),0)</f>
        <v>0</v>
      </c>
      <c r="R264">
        <f>1/Table1[[#This Row],[B365A]]-Table1[[#This Row],[Margin1X2]]</f>
        <v>0.25931309216192944</v>
      </c>
      <c r="S264">
        <f>IF(Table1[[#This Row],[Bet]]="Away",IF(Table1[[#This Row],[FTR]]="A",100*Table1[[#This Row],[B365A]],0),0)</f>
        <v>0</v>
      </c>
      <c r="T264">
        <f>IF(Table1[[#This Row],[Bet2]]="Away",IF(Table1[[#This Row],[FTR]]="A",100*Table1[[#This Row],[B365A]]),0)</f>
        <v>0</v>
      </c>
      <c r="X264">
        <v>2.15</v>
      </c>
      <c r="Y264">
        <v>3.2</v>
      </c>
      <c r="Z264">
        <v>3.6</v>
      </c>
      <c r="AA264" s="3">
        <f>(1/Table1[[#This Row],[B365H]]+1/Table1[[#This Row],[B365D]]+1/Table1[[#This Row],[B365A]]-1)/3</f>
        <v>1.8464685615848353E-2</v>
      </c>
      <c r="AB264">
        <v>2.37</v>
      </c>
      <c r="AC264">
        <v>1.57</v>
      </c>
      <c r="AD264">
        <f>(1/Table1[[#This Row],[B365&gt;2.5]]+1/Table1[[#This Row],[B365&lt;2.5]]-1)/2</f>
        <v>2.9441801714638949E-2</v>
      </c>
    </row>
    <row r="265" spans="1:30" hidden="1" x14ac:dyDescent="0.45">
      <c r="A265" t="s">
        <v>61</v>
      </c>
      <c r="B265" t="s">
        <v>4</v>
      </c>
      <c r="C265" s="1">
        <v>44541</v>
      </c>
      <c r="D265" t="s">
        <v>74</v>
      </c>
      <c r="E265" t="s">
        <v>69</v>
      </c>
      <c r="F265">
        <v>1</v>
      </c>
      <c r="G265">
        <v>0</v>
      </c>
      <c r="H265" t="s">
        <v>13</v>
      </c>
      <c r="I265" t="s">
        <v>79</v>
      </c>
      <c r="L265">
        <f>1/Table1[[#This Row],[B365H]]-Table1[[#This Row],[Margin1X2]]</f>
        <v>0.39898989898989901</v>
      </c>
      <c r="M265">
        <f>IF(Table1[[#This Row],[Bet]]="Home",IF(Table1[[#This Row],[FTR]]="H",100*Table1[[#This Row],[B365H]],0),0)</f>
        <v>0</v>
      </c>
      <c r="N265">
        <f>IF(Table1[[#This Row],[Bet]]="Home-",IF(Table1[[#This Row],[FTR]]="H",100*Table1[[#This Row],[B365H]],0),0)</f>
        <v>0</v>
      </c>
      <c r="O265">
        <f>1/Table1[[#This Row],[B365D]]-Table1[[#This Row],[Margin1X2]]</f>
        <v>0.31565656565656564</v>
      </c>
      <c r="P265">
        <f>IF(Table1[[#This Row],[Bet]]="Draw",IF(Table1[[#This Row],[FTR]]="D",100*Table1[[#This Row],[B365D]],0),0)</f>
        <v>0</v>
      </c>
      <c r="Q265">
        <f>IF(Table1[[#This Row],[Bet]]="Draw-",IF(Table1[[#This Row],[FTR]]="D",100*Table1[[#This Row],[B365D]],0),0)</f>
        <v>0</v>
      </c>
      <c r="R265">
        <f>1/Table1[[#This Row],[B365A]]-Table1[[#This Row],[Margin1X2]]</f>
        <v>0.28535353535353536</v>
      </c>
      <c r="S265">
        <f>IF(Table1[[#This Row],[Bet]]="Away",IF(Table1[[#This Row],[FTR]]="A",100*Table1[[#This Row],[B365A]],0),0)</f>
        <v>0</v>
      </c>
      <c r="T265">
        <f>IF(Table1[[#This Row],[Bet2]]="Away",IF(Table1[[#This Row],[FTR]]="A",100*Table1[[#This Row],[B365A]]),0)</f>
        <v>0</v>
      </c>
      <c r="X265">
        <v>2.4</v>
      </c>
      <c r="Y265">
        <v>3</v>
      </c>
      <c r="Z265">
        <v>3.3</v>
      </c>
      <c r="AA265" s="3">
        <f>(1/Table1[[#This Row],[B365H]]+1/Table1[[#This Row],[B365D]]+1/Table1[[#This Row],[B365A]]-1)/3</f>
        <v>1.7676767676767662E-2</v>
      </c>
      <c r="AB265">
        <v>2.2999999999999998</v>
      </c>
      <c r="AC265">
        <v>1.61</v>
      </c>
      <c r="AD265">
        <f>(1/Table1[[#This Row],[B365&gt;2.5]]+1/Table1[[#This Row],[B365&lt;2.5]]-1)/2</f>
        <v>2.7950310559006208E-2</v>
      </c>
    </row>
    <row r="266" spans="1:30" hidden="1" x14ac:dyDescent="0.45">
      <c r="A266" t="s">
        <v>61</v>
      </c>
      <c r="B266" t="s">
        <v>4</v>
      </c>
      <c r="C266" s="1">
        <v>44583</v>
      </c>
      <c r="D266" t="s">
        <v>95</v>
      </c>
      <c r="E266" t="s">
        <v>83</v>
      </c>
      <c r="F266">
        <v>1</v>
      </c>
      <c r="G266">
        <v>2</v>
      </c>
      <c r="H266" t="s">
        <v>20</v>
      </c>
      <c r="I266" t="s">
        <v>79</v>
      </c>
      <c r="L266">
        <f>1/Table1[[#This Row],[B365H]]-Table1[[#This Row],[Margin1X2]]</f>
        <v>0.40609030278283037</v>
      </c>
      <c r="M266">
        <f>IF(Table1[[#This Row],[Bet]]="Home",IF(Table1[[#This Row],[FTR]]="H",100*Table1[[#This Row],[B365H]],0),0)</f>
        <v>0</v>
      </c>
      <c r="N266">
        <f>IF(Table1[[#This Row],[Bet]]="Home-",IF(Table1[[#This Row],[FTR]]="H",100*Table1[[#This Row],[B365H]],0),0)</f>
        <v>0</v>
      </c>
      <c r="O266">
        <f>1/Table1[[#This Row],[B365D]]-Table1[[#This Row],[Margin1X2]]</f>
        <v>0.28717967754309126</v>
      </c>
      <c r="P266">
        <f>IF(Table1[[#This Row],[Bet]]="Draw",IF(Table1[[#This Row],[FTR]]="D",100*Table1[[#This Row],[B365D]],0),0)</f>
        <v>0</v>
      </c>
      <c r="Q266">
        <f>IF(Table1[[#This Row],[Bet]]="Draw-",IF(Table1[[#This Row],[FTR]]="D",100*Table1[[#This Row],[B365D]],0),0)</f>
        <v>0</v>
      </c>
      <c r="R266">
        <f>1/Table1[[#This Row],[B365A]]-Table1[[#This Row],[Margin1X2]]</f>
        <v>0.30673001967407854</v>
      </c>
      <c r="S266">
        <f>IF(Table1[[#This Row],[Bet]]="Away",IF(Table1[[#This Row],[FTR]]="A",100*Table1[[#This Row],[B365A]],0),0)</f>
        <v>0</v>
      </c>
      <c r="T266">
        <f>IF(Table1[[#This Row],[Bet2]]="Away",IF(Table1[[#This Row],[FTR]]="A",100*Table1[[#This Row],[B365A]]),0)</f>
        <v>0</v>
      </c>
      <c r="X266">
        <v>2.37</v>
      </c>
      <c r="Y266">
        <v>3.3</v>
      </c>
      <c r="Z266">
        <v>3.1</v>
      </c>
      <c r="AA266" s="3">
        <f>(1/Table1[[#This Row],[B365H]]+1/Table1[[#This Row],[B365D]]+1/Table1[[#This Row],[B365A]]-1)/3</f>
        <v>1.5850625487211795E-2</v>
      </c>
      <c r="AB266">
        <v>2</v>
      </c>
      <c r="AC266">
        <v>1.85</v>
      </c>
      <c r="AD266">
        <f>(1/Table1[[#This Row],[B365&gt;2.5]]+1/Table1[[#This Row],[B365&lt;2.5]]-1)/2</f>
        <v>2.0270270270270174E-2</v>
      </c>
    </row>
    <row r="267" spans="1:30" hidden="1" x14ac:dyDescent="0.45">
      <c r="A267" t="s">
        <v>61</v>
      </c>
      <c r="B267" t="s">
        <v>4</v>
      </c>
      <c r="C267" s="1">
        <v>44604</v>
      </c>
      <c r="D267" t="s">
        <v>81</v>
      </c>
      <c r="E267" t="s">
        <v>92</v>
      </c>
      <c r="F267">
        <v>0</v>
      </c>
      <c r="G267">
        <v>1</v>
      </c>
      <c r="H267" t="s">
        <v>20</v>
      </c>
      <c r="I267" t="s">
        <v>79</v>
      </c>
      <c r="L267">
        <f>1/Table1[[#This Row],[B365H]]-Table1[[#This Row],[Margin1X2]]</f>
        <v>0.15277777777777782</v>
      </c>
      <c r="M267">
        <f>IF(Table1[[#This Row],[Bet]]="Home",IF(Table1[[#This Row],[FTR]]="H",100*Table1[[#This Row],[B365H]],0),0)</f>
        <v>0</v>
      </c>
      <c r="N267">
        <f>IF(Table1[[#This Row],[Bet]]="Home-",IF(Table1[[#This Row],[FTR]]="H",100*Table1[[#This Row],[B365H]],0),0)</f>
        <v>0</v>
      </c>
      <c r="O267">
        <f>1/Table1[[#This Row],[B365D]]-Table1[[#This Row],[Margin1X2]]</f>
        <v>0.23611111111111116</v>
      </c>
      <c r="P267">
        <f>IF(Table1[[#This Row],[Bet]]="Draw",IF(Table1[[#This Row],[FTR]]="D",100*Table1[[#This Row],[B365D]],0),0)</f>
        <v>0</v>
      </c>
      <c r="Q267">
        <f>IF(Table1[[#This Row],[Bet]]="Draw-",IF(Table1[[#This Row],[FTR]]="D",100*Table1[[#This Row],[B365D]],0),0)</f>
        <v>0</v>
      </c>
      <c r="R267">
        <f>1/Table1[[#This Row],[B365A]]-Table1[[#This Row],[Margin1X2]]</f>
        <v>0.61111111111111116</v>
      </c>
      <c r="S267">
        <f>IF(Table1[[#This Row],[Bet]]="Away",IF(Table1[[#This Row],[FTR]]="A",100*Table1[[#This Row],[B365A]],0),0)</f>
        <v>0</v>
      </c>
      <c r="T267">
        <f>IF(Table1[[#This Row],[Bet2]]="Away",IF(Table1[[#This Row],[FTR]]="A",100*Table1[[#This Row],[B365A]]),0)</f>
        <v>0</v>
      </c>
      <c r="X267">
        <v>6</v>
      </c>
      <c r="Y267">
        <v>4</v>
      </c>
      <c r="Z267">
        <v>1.6</v>
      </c>
      <c r="AA267" s="3">
        <f>(1/Table1[[#This Row],[B365H]]+1/Table1[[#This Row],[B365D]]+1/Table1[[#This Row],[B365A]]-1)/3</f>
        <v>1.388888888888884E-2</v>
      </c>
      <c r="AB267">
        <v>1.93</v>
      </c>
      <c r="AC267">
        <v>1.93</v>
      </c>
      <c r="AD267">
        <f>(1/Table1[[#This Row],[B365&gt;2.5]]+1/Table1[[#This Row],[B365&lt;2.5]]-1)/2</f>
        <v>1.81347150259068E-2</v>
      </c>
    </row>
    <row r="268" spans="1:30" hidden="1" x14ac:dyDescent="0.45">
      <c r="A268" t="s">
        <v>61</v>
      </c>
      <c r="B268" t="s">
        <v>4</v>
      </c>
      <c r="C268" s="1">
        <v>44618</v>
      </c>
      <c r="D268" t="s">
        <v>77</v>
      </c>
      <c r="E268" t="s">
        <v>74</v>
      </c>
      <c r="F268">
        <v>1</v>
      </c>
      <c r="G268">
        <v>0</v>
      </c>
      <c r="H268" t="s">
        <v>13</v>
      </c>
      <c r="I268" t="s">
        <v>79</v>
      </c>
      <c r="L268">
        <f>1/Table1[[#This Row],[B365H]]-Table1[[#This Row],[Margin1X2]]</f>
        <v>0.52831988897562665</v>
      </c>
      <c r="M268">
        <f>IF(Table1[[#This Row],[Bet]]="Home",IF(Table1[[#This Row],[FTR]]="H",100*Table1[[#This Row],[B365H]],0),0)</f>
        <v>0</v>
      </c>
      <c r="N268">
        <f>IF(Table1[[#This Row],[Bet]]="Home-",IF(Table1[[#This Row],[FTR]]="H",100*Table1[[#This Row],[B365H]],0),0)</f>
        <v>0</v>
      </c>
      <c r="O268">
        <f>1/Table1[[#This Row],[B365D]]-Table1[[#This Row],[Margin1X2]]</f>
        <v>0.26758608725821842</v>
      </c>
      <c r="P268">
        <f>IF(Table1[[#This Row],[Bet]]="Draw",IF(Table1[[#This Row],[FTR]]="D",100*Table1[[#This Row],[B365D]],0),0)</f>
        <v>0</v>
      </c>
      <c r="Q268">
        <f>IF(Table1[[#This Row],[Bet]]="Draw-",IF(Table1[[#This Row],[FTR]]="D",100*Table1[[#This Row],[B365D]],0),0)</f>
        <v>0</v>
      </c>
      <c r="R268">
        <f>1/Table1[[#This Row],[B365A]]-Table1[[#This Row],[Margin1X2]]</f>
        <v>0.20409402376615493</v>
      </c>
      <c r="S268">
        <f>IF(Table1[[#This Row],[Bet]]="Away",IF(Table1[[#This Row],[FTR]]="A",100*Table1[[#This Row],[B365A]],0),0)</f>
        <v>0</v>
      </c>
      <c r="T268">
        <f>IF(Table1[[#This Row],[Bet2]]="Away",IF(Table1[[#This Row],[FTR]]="A",100*Table1[[#This Row],[B365A]]),0)</f>
        <v>0</v>
      </c>
      <c r="X268">
        <v>1.83</v>
      </c>
      <c r="Y268">
        <v>3.5</v>
      </c>
      <c r="Z268">
        <v>4.5</v>
      </c>
      <c r="AA268" s="3">
        <f>(1/Table1[[#This Row],[B365H]]+1/Table1[[#This Row],[B365D]]+1/Table1[[#This Row],[B365A]]-1)/3</f>
        <v>1.8128198456067279E-2</v>
      </c>
      <c r="AB268">
        <v>2.2000000000000002</v>
      </c>
      <c r="AC268">
        <v>1.66</v>
      </c>
      <c r="AD268">
        <f>(1/Table1[[#This Row],[B365&gt;2.5]]+1/Table1[[#This Row],[B365&lt;2.5]]-1)/2</f>
        <v>2.8477546549835697E-2</v>
      </c>
    </row>
    <row r="269" spans="1:30" hidden="1" x14ac:dyDescent="0.45">
      <c r="A269" t="s">
        <v>61</v>
      </c>
      <c r="B269" t="s">
        <v>4</v>
      </c>
      <c r="C269" s="1">
        <v>44625</v>
      </c>
      <c r="D269" t="s">
        <v>87</v>
      </c>
      <c r="E269" t="s">
        <v>84</v>
      </c>
      <c r="F269">
        <v>0</v>
      </c>
      <c r="G269">
        <v>1</v>
      </c>
      <c r="H269" t="s">
        <v>20</v>
      </c>
      <c r="I269" t="s">
        <v>79</v>
      </c>
      <c r="L269">
        <f>1/Table1[[#This Row],[B365H]]-Table1[[#This Row],[Margin1X2]]</f>
        <v>0.31693703122274552</v>
      </c>
      <c r="M269">
        <f>IF(Table1[[#This Row],[Bet]]="Home",IF(Table1[[#This Row],[FTR]]="H",100*Table1[[#This Row],[B365H]],0),0)</f>
        <v>0</v>
      </c>
      <c r="N269">
        <f>IF(Table1[[#This Row],[Bet]]="Home-",IF(Table1[[#This Row],[FTR]]="H",100*Table1[[#This Row],[B365H]],0),0)</f>
        <v>0</v>
      </c>
      <c r="O269">
        <f>1/Table1[[#This Row],[B365D]]-Table1[[#This Row],[Margin1X2]]</f>
        <v>0.29129600558171992</v>
      </c>
      <c r="P269">
        <f>IF(Table1[[#This Row],[Bet]]="Draw",IF(Table1[[#This Row],[FTR]]="D",100*Table1[[#This Row],[B365D]],0),0)</f>
        <v>0</v>
      </c>
      <c r="Q269">
        <f>IF(Table1[[#This Row],[Bet]]="Draw-",IF(Table1[[#This Row],[FTR]]="D",100*Table1[[#This Row],[B365D]],0),0)</f>
        <v>0</v>
      </c>
      <c r="R269">
        <f>1/Table1[[#This Row],[B365A]]-Table1[[#This Row],[Margin1X2]]</f>
        <v>0.39176696319553461</v>
      </c>
      <c r="S269">
        <f>IF(Table1[[#This Row],[Bet]]="Away",IF(Table1[[#This Row],[FTR]]="A",100*Table1[[#This Row],[B365A]],0),0)</f>
        <v>0</v>
      </c>
      <c r="T269">
        <f>IF(Table1[[#This Row],[Bet2]]="Away",IF(Table1[[#This Row],[FTR]]="A",100*Table1[[#This Row],[B365A]]),0)</f>
        <v>0</v>
      </c>
      <c r="X269">
        <v>3</v>
      </c>
      <c r="Y269">
        <v>3.25</v>
      </c>
      <c r="Z269">
        <v>2.4500000000000002</v>
      </c>
      <c r="AA269" s="3">
        <f>(1/Table1[[#This Row],[B365H]]+1/Table1[[#This Row],[B365D]]+1/Table1[[#This Row],[B365A]]-1)/3</f>
        <v>1.6396302110587808E-2</v>
      </c>
      <c r="AB269">
        <v>2.2000000000000002</v>
      </c>
      <c r="AC269">
        <v>1.66</v>
      </c>
      <c r="AD269">
        <f>(1/Table1[[#This Row],[B365&gt;2.5]]+1/Table1[[#This Row],[B365&lt;2.5]]-1)/2</f>
        <v>2.8477546549835697E-2</v>
      </c>
    </row>
    <row r="270" spans="1:30" hidden="1" x14ac:dyDescent="0.45">
      <c r="A270" t="s">
        <v>61</v>
      </c>
      <c r="B270" t="s">
        <v>4</v>
      </c>
      <c r="C270" s="1">
        <v>44636</v>
      </c>
      <c r="D270" t="s">
        <v>71</v>
      </c>
      <c r="E270" t="s">
        <v>86</v>
      </c>
      <c r="F270">
        <v>2</v>
      </c>
      <c r="G270">
        <v>1</v>
      </c>
      <c r="H270" t="s">
        <v>13</v>
      </c>
      <c r="I270" t="s">
        <v>79</v>
      </c>
      <c r="L270">
        <f>1/Table1[[#This Row],[B365H]]-Table1[[#This Row],[Margin1X2]]</f>
        <v>0.39332096474953615</v>
      </c>
      <c r="M270">
        <f>IF(Table1[[#This Row],[Bet]]="Home",IF(Table1[[#This Row],[FTR]]="H",100*Table1[[#This Row],[B365H]],0),0)</f>
        <v>0</v>
      </c>
      <c r="N270">
        <f>IF(Table1[[#This Row],[Bet]]="Home-",IF(Table1[[#This Row],[FTR]]="H",100*Table1[[#This Row],[B365H]],0),0)</f>
        <v>0</v>
      </c>
      <c r="O270">
        <f>1/Table1[[#This Row],[B365D]]-Table1[[#This Row],[Margin1X2]]</f>
        <v>0.28818800247371679</v>
      </c>
      <c r="P270">
        <f>IF(Table1[[#This Row],[Bet]]="Draw",IF(Table1[[#This Row],[FTR]]="D",100*Table1[[#This Row],[B365D]],0),0)</f>
        <v>0</v>
      </c>
      <c r="Q270">
        <f>IF(Table1[[#This Row],[Bet]]="Draw-",IF(Table1[[#This Row],[FTR]]="D",100*Table1[[#This Row],[B365D]],0),0)</f>
        <v>0</v>
      </c>
      <c r="R270">
        <f>1/Table1[[#This Row],[B365A]]-Table1[[#This Row],[Margin1X2]]</f>
        <v>0.31849103277674706</v>
      </c>
      <c r="S270">
        <f>IF(Table1[[#This Row],[Bet]]="Away",IF(Table1[[#This Row],[FTR]]="A",100*Table1[[#This Row],[B365A]],0),0)</f>
        <v>0</v>
      </c>
      <c r="T270">
        <f>IF(Table1[[#This Row],[Bet2]]="Away",IF(Table1[[#This Row],[FTR]]="A",100*Table1[[#This Row],[B365A]]),0)</f>
        <v>0</v>
      </c>
      <c r="X270">
        <v>2.4500000000000002</v>
      </c>
      <c r="Y270">
        <v>3.3</v>
      </c>
      <c r="Z270">
        <v>3</v>
      </c>
      <c r="AA270" s="3">
        <f>(1/Table1[[#This Row],[B365H]]+1/Table1[[#This Row],[B365D]]+1/Table1[[#This Row],[B365A]]-1)/3</f>
        <v>1.4842300556586233E-2</v>
      </c>
      <c r="AB270">
        <v>2.37</v>
      </c>
      <c r="AC270">
        <v>1.57</v>
      </c>
      <c r="AD270">
        <f>(1/Table1[[#This Row],[B365&gt;2.5]]+1/Table1[[#This Row],[B365&lt;2.5]]-1)/2</f>
        <v>2.9441801714638949E-2</v>
      </c>
    </row>
    <row r="271" spans="1:30" hidden="1" x14ac:dyDescent="0.45">
      <c r="A271" t="s">
        <v>61</v>
      </c>
      <c r="B271" t="s">
        <v>4</v>
      </c>
      <c r="C271" s="1">
        <v>44660</v>
      </c>
      <c r="D271" t="s">
        <v>93</v>
      </c>
      <c r="E271" t="s">
        <v>81</v>
      </c>
      <c r="F271">
        <v>0</v>
      </c>
      <c r="G271">
        <v>1</v>
      </c>
      <c r="H271" t="s">
        <v>20</v>
      </c>
      <c r="I271" t="s">
        <v>79</v>
      </c>
      <c r="L271">
        <f>1/Table1[[#This Row],[B365H]]-Table1[[#This Row],[Margin1X2]]</f>
        <v>0.62882547559966917</v>
      </c>
      <c r="M271">
        <f>IF(Table1[[#This Row],[Bet]]="Home",IF(Table1[[#This Row],[FTR]]="H",100*Table1[[#This Row],[B365H]],0),0)</f>
        <v>0</v>
      </c>
      <c r="N271">
        <f>IF(Table1[[#This Row],[Bet]]="Home-",IF(Table1[[#This Row],[FTR]]="H",100*Table1[[#This Row],[B365H]],0),0)</f>
        <v>0</v>
      </c>
      <c r="O271">
        <f>1/Table1[[#This Row],[B365D]]-Table1[[#This Row],[Margin1X2]]</f>
        <v>0.23366418527708852</v>
      </c>
      <c r="P271">
        <f>IF(Table1[[#This Row],[Bet]]="Draw",IF(Table1[[#This Row],[FTR]]="D",100*Table1[[#This Row],[B365D]],0),0)</f>
        <v>0</v>
      </c>
      <c r="Q271">
        <f>IF(Table1[[#This Row],[Bet]]="Draw-",IF(Table1[[#This Row],[FTR]]="D",100*Table1[[#This Row],[B365D]],0),0)</f>
        <v>0</v>
      </c>
      <c r="R271">
        <f>1/Table1[[#This Row],[B365A]]-Table1[[#This Row],[Margin1X2]]</f>
        <v>0.13751033912324237</v>
      </c>
      <c r="S271">
        <f>IF(Table1[[#This Row],[Bet]]="Away",IF(Table1[[#This Row],[FTR]]="A",100*Table1[[#This Row],[B365A]],0),0)</f>
        <v>0</v>
      </c>
      <c r="T271">
        <f>IF(Table1[[#This Row],[Bet2]]="Away",IF(Table1[[#This Row],[FTR]]="A",100*Table1[[#This Row],[B365A]]),0)</f>
        <v>0</v>
      </c>
      <c r="X271">
        <v>1.55</v>
      </c>
      <c r="Y271">
        <v>4</v>
      </c>
      <c r="Z271">
        <v>6.5</v>
      </c>
      <c r="AA271" s="3">
        <f>(1/Table1[[#This Row],[B365H]]+1/Table1[[#This Row],[B365D]]+1/Table1[[#This Row],[B365A]]-1)/3</f>
        <v>1.6335814722911495E-2</v>
      </c>
      <c r="AB271">
        <v>1.95</v>
      </c>
      <c r="AC271">
        <v>1.9</v>
      </c>
      <c r="AD271">
        <f>(1/Table1[[#This Row],[B365&gt;2.5]]+1/Table1[[#This Row],[B365&lt;2.5]]-1)/2</f>
        <v>1.9568151147098534E-2</v>
      </c>
    </row>
    <row r="272" spans="1:30" hidden="1" x14ac:dyDescent="0.45">
      <c r="A272" t="s">
        <v>61</v>
      </c>
      <c r="B272" t="s">
        <v>4</v>
      </c>
      <c r="C272" s="1">
        <v>44666</v>
      </c>
      <c r="D272" t="s">
        <v>66</v>
      </c>
      <c r="E272" t="s">
        <v>72</v>
      </c>
      <c r="F272">
        <v>1</v>
      </c>
      <c r="G272">
        <v>1</v>
      </c>
      <c r="H272" t="s">
        <v>42</v>
      </c>
      <c r="I272" t="s">
        <v>79</v>
      </c>
      <c r="L272">
        <f>1/Table1[[#This Row],[B365H]]-Table1[[#This Row],[Margin1X2]]</f>
        <v>0.56417347580138277</v>
      </c>
      <c r="M272">
        <f>IF(Table1[[#This Row],[Bet]]="Home",IF(Table1[[#This Row],[FTR]]="H",100*Table1[[#This Row],[B365H]],0),0)</f>
        <v>0</v>
      </c>
      <c r="N272">
        <f>IF(Table1[[#This Row],[Bet]]="Home-",IF(Table1[[#This Row],[FTR]]="H",100*Table1[[#This Row],[B365H]],0),0)</f>
        <v>0</v>
      </c>
      <c r="O272">
        <f>1/Table1[[#This Row],[B365D]]-Table1[[#This Row],[Margin1X2]]</f>
        <v>0.25304839723444372</v>
      </c>
      <c r="P272">
        <f>IF(Table1[[#This Row],[Bet]]="Draw",IF(Table1[[#This Row],[FTR]]="D",100*Table1[[#This Row],[B365D]],0),0)</f>
        <v>0</v>
      </c>
      <c r="Q272">
        <f>IF(Table1[[#This Row],[Bet]]="Draw-",IF(Table1[[#This Row],[FTR]]="D",100*Table1[[#This Row],[B365D]],0),0)</f>
        <v>0</v>
      </c>
      <c r="R272">
        <f>1/Table1[[#This Row],[B365A]]-Table1[[#This Row],[Margin1X2]]</f>
        <v>0.18277812696417348</v>
      </c>
      <c r="S272">
        <f>IF(Table1[[#This Row],[Bet]]="Away",IF(Table1[[#This Row],[FTR]]="A",100*Table1[[#This Row],[B365A]],0),0)</f>
        <v>0</v>
      </c>
      <c r="T272">
        <f>IF(Table1[[#This Row],[Bet2]]="Away",IF(Table1[[#This Row],[FTR]]="A",100*Table1[[#This Row],[B365A]]),0)</f>
        <v>0</v>
      </c>
      <c r="X272">
        <v>1.72</v>
      </c>
      <c r="Y272">
        <v>3.7</v>
      </c>
      <c r="Z272">
        <v>5</v>
      </c>
      <c r="AA272" s="3">
        <f>(1/Table1[[#This Row],[B365H]]+1/Table1[[#This Row],[B365D]]+1/Table1[[#This Row],[B365A]]-1)/3</f>
        <v>1.7221873035826524E-2</v>
      </c>
      <c r="AB272">
        <v>2.02</v>
      </c>
      <c r="AC272">
        <v>1.83</v>
      </c>
      <c r="AD272">
        <f>(1/Table1[[#This Row],[B365&gt;2.5]]+1/Table1[[#This Row],[B365&lt;2.5]]-1)/2</f>
        <v>2.0748796191094487E-2</v>
      </c>
    </row>
    <row r="273" spans="1:30" hidden="1" x14ac:dyDescent="0.45">
      <c r="A273" t="s">
        <v>61</v>
      </c>
      <c r="B273" t="s">
        <v>4</v>
      </c>
      <c r="C273" s="1">
        <v>44674</v>
      </c>
      <c r="D273" t="s">
        <v>86</v>
      </c>
      <c r="E273" t="s">
        <v>83</v>
      </c>
      <c r="F273">
        <v>1</v>
      </c>
      <c r="G273">
        <v>0</v>
      </c>
      <c r="H273" t="s">
        <v>13</v>
      </c>
      <c r="I273" t="s">
        <v>79</v>
      </c>
      <c r="L273">
        <f>1/Table1[[#This Row],[B365H]]-Table1[[#This Row],[Margin1X2]]</f>
        <v>0.47160848079069029</v>
      </c>
      <c r="M273">
        <f>IF(Table1[[#This Row],[Bet]]="Home",IF(Table1[[#This Row],[FTR]]="H",100*Table1[[#This Row],[B365H]],0),0)</f>
        <v>0</v>
      </c>
      <c r="N273">
        <f>IF(Table1[[#This Row],[Bet]]="Home-",IF(Table1[[#This Row],[FTR]]="H",100*Table1[[#This Row],[B365H]],0),0)</f>
        <v>0</v>
      </c>
      <c r="O273">
        <f>1/Table1[[#This Row],[B365D]]-Table1[[#This Row],[Margin1X2]]</f>
        <v>0.27792124980073329</v>
      </c>
      <c r="P273">
        <f>IF(Table1[[#This Row],[Bet]]="Draw",IF(Table1[[#This Row],[FTR]]="D",100*Table1[[#This Row],[B365D]],0),0)</f>
        <v>0</v>
      </c>
      <c r="Q273">
        <f>IF(Table1[[#This Row],[Bet]]="Draw-",IF(Table1[[#This Row],[FTR]]="D",100*Table1[[#This Row],[B365D]],0),0)</f>
        <v>0</v>
      </c>
      <c r="R273">
        <f>1/Table1[[#This Row],[B365A]]-Table1[[#This Row],[Margin1X2]]</f>
        <v>0.25047026940857642</v>
      </c>
      <c r="S273">
        <f>IF(Table1[[#This Row],[Bet]]="Away",IF(Table1[[#This Row],[FTR]]="A",100*Table1[[#This Row],[B365A]],0),0)</f>
        <v>0</v>
      </c>
      <c r="T273">
        <f>IF(Table1[[#This Row],[Bet2]]="Away",IF(Table1[[#This Row],[FTR]]="A",100*Table1[[#This Row],[B365A]]),0)</f>
        <v>0</v>
      </c>
      <c r="X273">
        <v>2.0499999999999998</v>
      </c>
      <c r="Y273">
        <v>3.4</v>
      </c>
      <c r="Z273">
        <v>3.75</v>
      </c>
      <c r="AA273" s="3">
        <f>(1/Table1[[#This Row],[B365H]]+1/Table1[[#This Row],[B365D]]+1/Table1[[#This Row],[B365A]]-1)/3</f>
        <v>1.6196397258090228E-2</v>
      </c>
      <c r="AB273">
        <v>2</v>
      </c>
      <c r="AC273">
        <v>1.8</v>
      </c>
      <c r="AD273">
        <f>(1/Table1[[#This Row],[B365&gt;2.5]]+1/Table1[[#This Row],[B365&lt;2.5]]-1)/2</f>
        <v>2.777777777777779E-2</v>
      </c>
    </row>
    <row r="274" spans="1:30" hidden="1" x14ac:dyDescent="0.45">
      <c r="A274" t="s">
        <v>106</v>
      </c>
      <c r="B274" t="s">
        <v>4</v>
      </c>
      <c r="C274" s="1">
        <v>44471</v>
      </c>
      <c r="D274" t="s">
        <v>123</v>
      </c>
      <c r="E274" t="s">
        <v>128</v>
      </c>
      <c r="F274">
        <v>2</v>
      </c>
      <c r="G274">
        <v>2</v>
      </c>
      <c r="H274" t="s">
        <v>42</v>
      </c>
      <c r="I274" t="s">
        <v>79</v>
      </c>
      <c r="L274">
        <f>1/Table1[[#This Row],[B365H]]-Table1[[#This Row],[Margin1X2]]</f>
        <v>0.40629395218002812</v>
      </c>
      <c r="M274">
        <f>IF(Table1[[#This Row],[Bet]]="Home",IF(Table1[[#This Row],[FTR]]="H",100*Table1[[#This Row],[B365H]],0),0)</f>
        <v>0</v>
      </c>
      <c r="N274">
        <f>IF(Table1[[#This Row],[Bet]]="Home-",IF(Table1[[#This Row],[FTR]]="H",100*Table1[[#This Row],[B365H]],0),0)</f>
        <v>0</v>
      </c>
      <c r="O274">
        <f>1/Table1[[#This Row],[B365D]]-Table1[[#This Row],[Margin1X2]]</f>
        <v>0.29685302390998597</v>
      </c>
      <c r="P274">
        <f>IF(Table1[[#This Row],[Bet]]="Draw",IF(Table1[[#This Row],[FTR]]="D",100*Table1[[#This Row],[B365D]],0),0)</f>
        <v>0</v>
      </c>
      <c r="Q274">
        <f>IF(Table1[[#This Row],[Bet]]="Draw-",IF(Table1[[#This Row],[FTR]]="D",100*Table1[[#This Row],[B365D]],0),0)</f>
        <v>0</v>
      </c>
      <c r="R274">
        <f>1/Table1[[#This Row],[B365A]]-Table1[[#This Row],[Margin1X2]]</f>
        <v>0.29685302390998597</v>
      </c>
      <c r="S274">
        <f>IF(Table1[[#This Row],[Bet]]="Away",IF(Table1[[#This Row],[FTR]]="A",100*Table1[[#This Row],[B365A]],0),0)</f>
        <v>0</v>
      </c>
      <c r="T274">
        <f>IF(Table1[[#This Row],[Bet2]]="Away",IF(Table1[[#This Row],[FTR]]="A",100*Table1[[#This Row],[B365A]]),0)</f>
        <v>0</v>
      </c>
      <c r="X274">
        <v>2.37</v>
      </c>
      <c r="Y274">
        <v>3.2</v>
      </c>
      <c r="Z274">
        <v>3.2</v>
      </c>
      <c r="AA274" s="3">
        <f>(1/Table1[[#This Row],[B365H]]+1/Table1[[#This Row],[B365D]]+1/Table1[[#This Row],[B365A]]-1)/3</f>
        <v>1.5646976090014048E-2</v>
      </c>
      <c r="AB274">
        <v>1.9</v>
      </c>
      <c r="AC274">
        <v>1.9</v>
      </c>
      <c r="AD274">
        <f>(1/Table1[[#This Row],[B365&gt;2.5]]+1/Table1[[#This Row],[B365&lt;2.5]]-1)/2</f>
        <v>2.6315789473684181E-2</v>
      </c>
    </row>
    <row r="275" spans="1:30" hidden="1" x14ac:dyDescent="0.45">
      <c r="A275" t="s">
        <v>106</v>
      </c>
      <c r="B275" t="s">
        <v>4</v>
      </c>
      <c r="C275" s="1">
        <v>44527</v>
      </c>
      <c r="D275" t="s">
        <v>128</v>
      </c>
      <c r="E275" t="s">
        <v>134</v>
      </c>
      <c r="F275">
        <v>1</v>
      </c>
      <c r="G275">
        <v>2</v>
      </c>
      <c r="H275" t="s">
        <v>20</v>
      </c>
      <c r="I275" t="s">
        <v>79</v>
      </c>
      <c r="L275">
        <f>1/Table1[[#This Row],[B365H]]-Table1[[#This Row],[Margin1X2]]</f>
        <v>0.32629028622943429</v>
      </c>
      <c r="M275">
        <f>IF(Table1[[#This Row],[Bet]]="Home",IF(Table1[[#This Row],[FTR]]="H",100*Table1[[#This Row],[B365H]],0),0)</f>
        <v>0</v>
      </c>
      <c r="N275">
        <f>IF(Table1[[#This Row],[Bet]]="Home-",IF(Table1[[#This Row],[FTR]]="H",100*Table1[[#This Row],[B365H]],0),0)</f>
        <v>0</v>
      </c>
      <c r="O275">
        <f>1/Table1[[#This Row],[B365D]]-Table1[[#This Row],[Margin1X2]]</f>
        <v>0.27558034708136125</v>
      </c>
      <c r="P275">
        <f>IF(Table1[[#This Row],[Bet]]="Draw",IF(Table1[[#This Row],[FTR]]="D",100*Table1[[#This Row],[B365D]],0),0)</f>
        <v>0</v>
      </c>
      <c r="Q275">
        <f>IF(Table1[[#This Row],[Bet]]="Draw-",IF(Table1[[#This Row],[FTR]]="D",100*Table1[[#This Row],[B365D]],0),0)</f>
        <v>0</v>
      </c>
      <c r="R275">
        <f>1/Table1[[#This Row],[B365A]]-Table1[[#This Row],[Margin1X2]]</f>
        <v>0.3981293666892044</v>
      </c>
      <c r="S275">
        <f>IF(Table1[[#This Row],[Bet]]="Away",IF(Table1[[#This Row],[FTR]]="A",100*Table1[[#This Row],[B365A]],0),0)</f>
        <v>0</v>
      </c>
      <c r="T275">
        <f>IF(Table1[[#This Row],[Bet2]]="Away",IF(Table1[[#This Row],[FTR]]="A",100*Table1[[#This Row],[B365A]]),0)</f>
        <v>0</v>
      </c>
      <c r="X275">
        <v>2.9</v>
      </c>
      <c r="Y275">
        <v>3.4</v>
      </c>
      <c r="Z275">
        <v>2.4</v>
      </c>
      <c r="AA275" s="3">
        <f>(1/Table1[[#This Row],[B365H]]+1/Table1[[#This Row],[B365D]]+1/Table1[[#This Row],[B365A]]-1)/3</f>
        <v>1.8537299977462302E-2</v>
      </c>
      <c r="AB275">
        <v>1.88</v>
      </c>
      <c r="AC275">
        <v>1.98</v>
      </c>
      <c r="AD275">
        <f>(1/Table1[[#This Row],[B365&gt;2.5]]+1/Table1[[#This Row],[B365&lt;2.5]]-1)/2</f>
        <v>1.8482699333763231E-2</v>
      </c>
    </row>
    <row r="276" spans="1:30" hidden="1" x14ac:dyDescent="0.45">
      <c r="A276" t="s">
        <v>106</v>
      </c>
      <c r="B276" t="s">
        <v>4</v>
      </c>
      <c r="C276" s="1">
        <v>44597</v>
      </c>
      <c r="D276" t="s">
        <v>127</v>
      </c>
      <c r="E276" t="s">
        <v>137</v>
      </c>
      <c r="F276">
        <v>1</v>
      </c>
      <c r="G276">
        <v>0</v>
      </c>
      <c r="H276" t="s">
        <v>13</v>
      </c>
      <c r="I276" t="s">
        <v>79</v>
      </c>
      <c r="L276">
        <f>1/Table1[[#This Row],[B365H]]-Table1[[#This Row],[Margin1X2]]</f>
        <v>0.68167641325536066</v>
      </c>
      <c r="M276">
        <f>IF(Table1[[#This Row],[Bet]]="Home",IF(Table1[[#This Row],[FTR]]="H",100*Table1[[#This Row],[B365H]],0),0)</f>
        <v>0</v>
      </c>
      <c r="N276">
        <f>IF(Table1[[#This Row],[Bet]]="Home-",IF(Table1[[#This Row],[FTR]]="H",100*Table1[[#This Row],[B365H]],0),0)</f>
        <v>0</v>
      </c>
      <c r="O276">
        <f>1/Table1[[#This Row],[B365D]]-Table1[[#This Row],[Margin1X2]]</f>
        <v>0.19775828460038988</v>
      </c>
      <c r="P276">
        <f>IF(Table1[[#This Row],[Bet]]="Draw",IF(Table1[[#This Row],[FTR]]="D",100*Table1[[#This Row],[B365D]],0),0)</f>
        <v>0</v>
      </c>
      <c r="Q276">
        <f>IF(Table1[[#This Row],[Bet]]="Draw-",IF(Table1[[#This Row],[FTR]]="D",100*Table1[[#This Row],[B365D]],0),0)</f>
        <v>0</v>
      </c>
      <c r="R276">
        <f>1/Table1[[#This Row],[B365A]]-Table1[[#This Row],[Margin1X2]]</f>
        <v>0.12056530214424953</v>
      </c>
      <c r="S276">
        <f>IF(Table1[[#This Row],[Bet]]="Away",IF(Table1[[#This Row],[FTR]]="A",100*Table1[[#This Row],[B365A]],0),0)</f>
        <v>0</v>
      </c>
      <c r="T276">
        <f>IF(Table1[[#This Row],[Bet2]]="Away",IF(Table1[[#This Row],[FTR]]="A",100*Table1[[#This Row],[B365A]]),0)</f>
        <v>0</v>
      </c>
      <c r="X276">
        <v>1.44</v>
      </c>
      <c r="Y276">
        <v>4.75</v>
      </c>
      <c r="Z276">
        <v>7.5</v>
      </c>
      <c r="AA276" s="3">
        <f>(1/Table1[[#This Row],[B365H]]+1/Table1[[#This Row],[B365D]]+1/Table1[[#This Row],[B365A]]-1)/3</f>
        <v>1.2768031189083798E-2</v>
      </c>
      <c r="AB276">
        <v>1.75</v>
      </c>
      <c r="AC276">
        <v>2.0499999999999998</v>
      </c>
      <c r="AD276">
        <f>(1/Table1[[#This Row],[B365&gt;2.5]]+1/Table1[[#This Row],[B365&lt;2.5]]-1)/2</f>
        <v>2.9616724738675937E-2</v>
      </c>
    </row>
    <row r="277" spans="1:30" hidden="1" x14ac:dyDescent="0.45">
      <c r="A277" t="s">
        <v>172</v>
      </c>
      <c r="B277" t="s">
        <v>4</v>
      </c>
      <c r="C277" s="1">
        <v>44436</v>
      </c>
      <c r="D277" t="s">
        <v>181</v>
      </c>
      <c r="E277" t="s">
        <v>173</v>
      </c>
      <c r="F277">
        <v>2</v>
      </c>
      <c r="G277">
        <v>1</v>
      </c>
      <c r="H277" t="s">
        <v>13</v>
      </c>
      <c r="I277" t="s">
        <v>79</v>
      </c>
      <c r="L277">
        <f>1/Table1[[#This Row],[B365H]]-Table1[[#This Row],[Margin1X2]]</f>
        <v>0.37606312068291986</v>
      </c>
      <c r="M277">
        <f>IF(Table1[[#This Row],[Bet]]="Home",IF(Table1[[#This Row],[FTR]]="H",100*Table1[[#This Row],[B365H]],0),0)</f>
        <v>0</v>
      </c>
      <c r="N277">
        <f>IF(Table1[[#This Row],[Bet]]="Home-",IF(Table1[[#This Row],[FTR]]="H",100*Table1[[#This Row],[B365H]],0),0)</f>
        <v>0</v>
      </c>
      <c r="O277">
        <f>1/Table1[[#This Row],[B365D]]-Table1[[#This Row],[Margin1X2]]</f>
        <v>0.29159856563012948</v>
      </c>
      <c r="P277">
        <f>IF(Table1[[#This Row],[Bet]]="Draw",IF(Table1[[#This Row],[FTR]]="D",100*Table1[[#This Row],[B365D]],0),0)</f>
        <v>0</v>
      </c>
      <c r="Q277">
        <f>IF(Table1[[#This Row],[Bet]]="Draw-",IF(Table1[[#This Row],[FTR]]="D",100*Table1[[#This Row],[B365D]],0),0)</f>
        <v>0</v>
      </c>
      <c r="R277">
        <f>1/Table1[[#This Row],[B365A]]-Table1[[#This Row],[Margin1X2]]</f>
        <v>0.33233831368695066</v>
      </c>
      <c r="S277">
        <f>IF(Table1[[#This Row],[Bet]]="Away",IF(Table1[[#This Row],[FTR]]="A",100*Table1[[#This Row],[B365A]],0),0)</f>
        <v>0</v>
      </c>
      <c r="T277">
        <f>IF(Table1[[#This Row],[Bet2]]="Away",IF(Table1[[#This Row],[FTR]]="A",100*Table1[[#This Row],[B365A]]),0)</f>
        <v>0</v>
      </c>
      <c r="X277">
        <v>2.5499999999999998</v>
      </c>
      <c r="Y277">
        <v>3.25</v>
      </c>
      <c r="Z277">
        <v>2.87</v>
      </c>
      <c r="AA277" s="3">
        <f>(1/Table1[[#This Row],[B365H]]+1/Table1[[#This Row],[B365D]]+1/Table1[[#This Row],[B365A]]-1)/3</f>
        <v>1.6093742062178212E-2</v>
      </c>
      <c r="AB277">
        <v>2.25</v>
      </c>
      <c r="AC277">
        <v>1.61</v>
      </c>
      <c r="AD277">
        <f>(1/Table1[[#This Row],[B365&gt;2.5]]+1/Table1[[#This Row],[B365&lt;2.5]]-1)/2</f>
        <v>3.2781228433402365E-2</v>
      </c>
    </row>
    <row r="278" spans="1:30" hidden="1" x14ac:dyDescent="0.45">
      <c r="A278" t="s">
        <v>172</v>
      </c>
      <c r="B278" t="s">
        <v>4</v>
      </c>
      <c r="C278" s="1">
        <v>44485</v>
      </c>
      <c r="D278" t="s">
        <v>186</v>
      </c>
      <c r="E278" t="s">
        <v>194</v>
      </c>
      <c r="F278">
        <v>3</v>
      </c>
      <c r="G278">
        <v>1</v>
      </c>
      <c r="H278" t="s">
        <v>13</v>
      </c>
      <c r="I278" t="s">
        <v>79</v>
      </c>
      <c r="L278">
        <f>1/Table1[[#This Row],[B365H]]-Table1[[#This Row],[Margin1X2]]</f>
        <v>0.45890768588137004</v>
      </c>
      <c r="M278">
        <f>IF(Table1[[#This Row],[Bet]]="Home",IF(Table1[[#This Row],[FTR]]="H",100*Table1[[#This Row],[B365H]],0),0)</f>
        <v>0</v>
      </c>
      <c r="N278">
        <f>IF(Table1[[#This Row],[Bet]]="Home-",IF(Table1[[#This Row],[FTR]]="H",100*Table1[[#This Row],[B365H]],0),0)</f>
        <v>0</v>
      </c>
      <c r="O278">
        <f>1/Table1[[#This Row],[B365D]]-Table1[[#This Row],[Margin1X2]]</f>
        <v>0.29521720969089388</v>
      </c>
      <c r="P278">
        <f>IF(Table1[[#This Row],[Bet]]="Draw",IF(Table1[[#This Row],[FTR]]="D",100*Table1[[#This Row],[B365D]],0),0)</f>
        <v>0</v>
      </c>
      <c r="Q278">
        <f>IF(Table1[[#This Row],[Bet]]="Draw-",IF(Table1[[#This Row],[FTR]]="D",100*Table1[[#This Row],[B365D]],0),0)</f>
        <v>0</v>
      </c>
      <c r="R278">
        <f>1/Table1[[#This Row],[B365A]]-Table1[[#This Row],[Margin1X2]]</f>
        <v>0.245875104427736</v>
      </c>
      <c r="S278">
        <f>IF(Table1[[#This Row],[Bet]]="Away",IF(Table1[[#This Row],[FTR]]="A",100*Table1[[#This Row],[B365A]],0),0)</f>
        <v>0</v>
      </c>
      <c r="T278">
        <f>IF(Table1[[#This Row],[Bet2]]="Away",IF(Table1[[#This Row],[FTR]]="A",100*Table1[[#This Row],[B365A]]),0)</f>
        <v>0</v>
      </c>
      <c r="X278">
        <v>2.1</v>
      </c>
      <c r="Y278">
        <v>3.2</v>
      </c>
      <c r="Z278">
        <v>3.8</v>
      </c>
      <c r="AA278" s="3">
        <f>(1/Table1[[#This Row],[B365H]]+1/Table1[[#This Row],[B365D]]+1/Table1[[#This Row],[B365A]]-1)/3</f>
        <v>1.7282790309106105E-2</v>
      </c>
      <c r="AB278">
        <v>2.1</v>
      </c>
      <c r="AC278">
        <v>1.7</v>
      </c>
      <c r="AD278">
        <f>(1/Table1[[#This Row],[B365&gt;2.5]]+1/Table1[[#This Row],[B365&lt;2.5]]-1)/2</f>
        <v>3.2212885154061621E-2</v>
      </c>
    </row>
    <row r="279" spans="1:30" hidden="1" x14ac:dyDescent="0.45">
      <c r="A279" t="s">
        <v>172</v>
      </c>
      <c r="B279" t="s">
        <v>4</v>
      </c>
      <c r="C279" s="1">
        <v>44492</v>
      </c>
      <c r="D279" t="s">
        <v>177</v>
      </c>
      <c r="E279" t="s">
        <v>189</v>
      </c>
      <c r="F279">
        <v>3</v>
      </c>
      <c r="G279">
        <v>1</v>
      </c>
      <c r="H279" t="s">
        <v>13</v>
      </c>
      <c r="I279" t="s">
        <v>79</v>
      </c>
      <c r="L279">
        <f>1/Table1[[#This Row],[B365H]]-Table1[[#This Row],[Margin1X2]]</f>
        <v>0.50563909774436089</v>
      </c>
      <c r="M279">
        <f>IF(Table1[[#This Row],[Bet]]="Home",IF(Table1[[#This Row],[FTR]]="H",100*Table1[[#This Row],[B365H]],0),0)</f>
        <v>0</v>
      </c>
      <c r="N279">
        <f>IF(Table1[[#This Row],[Bet]]="Home-",IF(Table1[[#This Row],[FTR]]="H",100*Table1[[#This Row],[B365H]],0),0)</f>
        <v>0</v>
      </c>
      <c r="O279">
        <f>1/Table1[[#This Row],[B365D]]-Table1[[#This Row],[Margin1X2]]</f>
        <v>0.26503759398496241</v>
      </c>
      <c r="P279">
        <f>IF(Table1[[#This Row],[Bet]]="Draw",IF(Table1[[#This Row],[FTR]]="D",100*Table1[[#This Row],[B365D]],0),0)</f>
        <v>0</v>
      </c>
      <c r="Q279">
        <f>IF(Table1[[#This Row],[Bet]]="Draw-",IF(Table1[[#This Row],[FTR]]="D",100*Table1[[#This Row],[B365D]],0),0)</f>
        <v>0</v>
      </c>
      <c r="R279">
        <f>1/Table1[[#This Row],[B365A]]-Table1[[#This Row],[Margin1X2]]</f>
        <v>0.22932330827067671</v>
      </c>
      <c r="S279">
        <f>IF(Table1[[#This Row],[Bet]]="Away",IF(Table1[[#This Row],[FTR]]="A",100*Table1[[#This Row],[B365A]],0),0)</f>
        <v>0</v>
      </c>
      <c r="T279">
        <f>IF(Table1[[#This Row],[Bet2]]="Away",IF(Table1[[#This Row],[FTR]]="A",100*Table1[[#This Row],[B365A]]),0)</f>
        <v>0</v>
      </c>
      <c r="X279">
        <v>1.9</v>
      </c>
      <c r="Y279">
        <v>3.5</v>
      </c>
      <c r="Z279">
        <v>4</v>
      </c>
      <c r="AA279" s="3">
        <f>(1/Table1[[#This Row],[B365H]]+1/Table1[[#This Row],[B365D]]+1/Table1[[#This Row],[B365A]]-1)/3</f>
        <v>2.0676691729323293E-2</v>
      </c>
      <c r="AB279">
        <v>2.15</v>
      </c>
      <c r="AC279">
        <v>1.66</v>
      </c>
      <c r="AD279">
        <f>(1/Table1[[#This Row],[B365&gt;2.5]]+1/Table1[[#This Row],[B365&lt;2.5]]-1)/2</f>
        <v>3.3762958811992205E-2</v>
      </c>
    </row>
    <row r="280" spans="1:30" hidden="1" x14ac:dyDescent="0.45">
      <c r="A280" t="s">
        <v>172</v>
      </c>
      <c r="B280" t="s">
        <v>4</v>
      </c>
      <c r="C280" s="1">
        <v>44611</v>
      </c>
      <c r="D280" t="s">
        <v>193</v>
      </c>
      <c r="E280" t="s">
        <v>184</v>
      </c>
      <c r="F280">
        <v>0</v>
      </c>
      <c r="G280">
        <v>4</v>
      </c>
      <c r="H280" t="s">
        <v>20</v>
      </c>
      <c r="I280" t="s">
        <v>79</v>
      </c>
      <c r="L280">
        <f>1/Table1[[#This Row],[B365H]]-Table1[[#This Row],[Margin1X2]]</f>
        <v>0.40789651628259221</v>
      </c>
      <c r="M280">
        <f>IF(Table1[[#This Row],[Bet]]="Home",IF(Table1[[#This Row],[FTR]]="H",100*Table1[[#This Row],[B365H]],0),0)</f>
        <v>0</v>
      </c>
      <c r="N280">
        <f>IF(Table1[[#This Row],[Bet]]="Home-",IF(Table1[[#This Row],[FTR]]="H",100*Table1[[#This Row],[B365H]],0),0)</f>
        <v>0</v>
      </c>
      <c r="O280">
        <f>1/Table1[[#This Row],[B365D]]-Table1[[#This Row],[Margin1X2]]</f>
        <v>0.29364789570485778</v>
      </c>
      <c r="P280">
        <f>IF(Table1[[#This Row],[Bet]]="Draw",IF(Table1[[#This Row],[FTR]]="D",100*Table1[[#This Row],[B365D]],0),0)</f>
        <v>0</v>
      </c>
      <c r="Q280">
        <f>IF(Table1[[#This Row],[Bet]]="Draw-",IF(Table1[[#This Row],[FTR]]="D",100*Table1[[#This Row],[B365D]],0),0)</f>
        <v>0</v>
      </c>
      <c r="R280">
        <f>1/Table1[[#This Row],[B365A]]-Table1[[#This Row],[Margin1X2]]</f>
        <v>0.29845558801255007</v>
      </c>
      <c r="S280">
        <f>IF(Table1[[#This Row],[Bet]]="Away",IF(Table1[[#This Row],[FTR]]="A",100*Table1[[#This Row],[B365A]],0),0)</f>
        <v>0</v>
      </c>
      <c r="T280">
        <f>IF(Table1[[#This Row],[Bet2]]="Away",IF(Table1[[#This Row],[FTR]]="A",100*Table1[[#This Row],[B365A]]),0)</f>
        <v>0</v>
      </c>
      <c r="X280">
        <v>2.37</v>
      </c>
      <c r="Y280">
        <v>3.25</v>
      </c>
      <c r="Z280">
        <v>3.2</v>
      </c>
      <c r="AA280" s="3">
        <f>(1/Table1[[#This Row],[B365H]]+1/Table1[[#This Row],[B365D]]+1/Table1[[#This Row],[B365A]]-1)/3</f>
        <v>1.4044411987449953E-2</v>
      </c>
      <c r="AB280">
        <v>2.15</v>
      </c>
      <c r="AC280">
        <v>1.66</v>
      </c>
      <c r="AD280">
        <f>(1/Table1[[#This Row],[B365&gt;2.5]]+1/Table1[[#This Row],[B365&lt;2.5]]-1)/2</f>
        <v>3.3762958811992205E-2</v>
      </c>
    </row>
    <row r="281" spans="1:30" hidden="1" x14ac:dyDescent="0.45">
      <c r="A281" t="s">
        <v>172</v>
      </c>
      <c r="B281" t="s">
        <v>4</v>
      </c>
      <c r="C281" s="1">
        <v>44632</v>
      </c>
      <c r="D281" t="s">
        <v>175</v>
      </c>
      <c r="E281" t="s">
        <v>189</v>
      </c>
      <c r="F281">
        <v>0</v>
      </c>
      <c r="G281">
        <v>0</v>
      </c>
      <c r="H281" t="s">
        <v>42</v>
      </c>
      <c r="I281" t="s">
        <v>79</v>
      </c>
      <c r="L281">
        <f>1/Table1[[#This Row],[B365H]]-Table1[[#This Row],[Margin1X2]]</f>
        <v>0.50680623126443558</v>
      </c>
      <c r="M281">
        <f>IF(Table1[[#This Row],[Bet]]="Home",IF(Table1[[#This Row],[FTR]]="H",100*Table1[[#This Row],[B365H]],0),0)</f>
        <v>0</v>
      </c>
      <c r="N281">
        <f>IF(Table1[[#This Row],[Bet]]="Home-",IF(Table1[[#This Row],[FTR]]="H",100*Table1[[#This Row],[B365H]],0),0)</f>
        <v>0</v>
      </c>
      <c r="O281">
        <f>1/Table1[[#This Row],[B365D]]-Table1[[#This Row],[Margin1X2]]</f>
        <v>0.27460808884957494</v>
      </c>
      <c r="P281">
        <f>IF(Table1[[#This Row],[Bet]]="Draw",IF(Table1[[#This Row],[FTR]]="D",100*Table1[[#This Row],[B365D]],0),0)</f>
        <v>0</v>
      </c>
      <c r="Q281">
        <f>IF(Table1[[#This Row],[Bet]]="Draw-",IF(Table1[[#This Row],[FTR]]="D",100*Table1[[#This Row],[B365D]],0),0)</f>
        <v>0</v>
      </c>
      <c r="R281">
        <f>1/Table1[[#This Row],[B365A]]-Table1[[#This Row],[Margin1X2]]</f>
        <v>0.21858567988598948</v>
      </c>
      <c r="S281">
        <f>IF(Table1[[#This Row],[Bet]]="Away",IF(Table1[[#This Row],[FTR]]="A",100*Table1[[#This Row],[B365A]],0),0)</f>
        <v>0</v>
      </c>
      <c r="T281">
        <f>IF(Table1[[#This Row],[Bet2]]="Away",IF(Table1[[#This Row],[FTR]]="A",100*Table1[[#This Row],[B365A]]),0)</f>
        <v>0</v>
      </c>
      <c r="X281">
        <v>1.9</v>
      </c>
      <c r="Y281">
        <v>3.4</v>
      </c>
      <c r="Z281">
        <v>4.2</v>
      </c>
      <c r="AA281" s="3">
        <f>(1/Table1[[#This Row],[B365H]]+1/Table1[[#This Row],[B365D]]+1/Table1[[#This Row],[B365A]]-1)/3</f>
        <v>1.9509558209248601E-2</v>
      </c>
      <c r="AB281">
        <v>2.15</v>
      </c>
      <c r="AC281">
        <v>1.66</v>
      </c>
      <c r="AD281">
        <f>(1/Table1[[#This Row],[B365&gt;2.5]]+1/Table1[[#This Row],[B365&lt;2.5]]-1)/2</f>
        <v>3.3762958811992205E-2</v>
      </c>
    </row>
    <row r="282" spans="1:30" hidden="1" x14ac:dyDescent="0.45">
      <c r="A282" t="s">
        <v>172</v>
      </c>
      <c r="B282" t="s">
        <v>4</v>
      </c>
      <c r="C282" s="1">
        <v>44641</v>
      </c>
      <c r="D282" t="s">
        <v>174</v>
      </c>
      <c r="E282" t="s">
        <v>177</v>
      </c>
      <c r="F282">
        <v>0</v>
      </c>
      <c r="G282">
        <v>1</v>
      </c>
      <c r="H282" t="s">
        <v>20</v>
      </c>
      <c r="I282" t="s">
        <v>79</v>
      </c>
      <c r="L282">
        <f>1/Table1[[#This Row],[B365H]]-Table1[[#This Row],[Margin1X2]]</f>
        <v>0.25056885160512105</v>
      </c>
      <c r="M282">
        <f>IF(Table1[[#This Row],[Bet]]="Home",IF(Table1[[#This Row],[FTR]]="H",100*Table1[[#This Row],[B365H]],0),0)</f>
        <v>0</v>
      </c>
      <c r="N282">
        <f>IF(Table1[[#This Row],[Bet]]="Home-",IF(Table1[[#This Row],[FTR]]="H",100*Table1[[#This Row],[B365H]],0),0)</f>
        <v>0</v>
      </c>
      <c r="O282">
        <f>1/Table1[[#This Row],[B365D]]-Table1[[#This Row],[Margin1X2]]</f>
        <v>0.25850535954162895</v>
      </c>
      <c r="P282">
        <f>IF(Table1[[#This Row],[Bet]]="Draw",IF(Table1[[#This Row],[FTR]]="D",100*Table1[[#This Row],[B365D]],0),0)</f>
        <v>0</v>
      </c>
      <c r="Q282">
        <f>IF(Table1[[#This Row],[Bet]]="Draw-",IF(Table1[[#This Row],[FTR]]="D",100*Table1[[#This Row],[B365D]],0),0)</f>
        <v>0</v>
      </c>
      <c r="R282">
        <f>1/Table1[[#This Row],[B365A]]-Table1[[#This Row],[Margin1X2]]</f>
        <v>0.49092578885325006</v>
      </c>
      <c r="S282">
        <f>IF(Table1[[#This Row],[Bet]]="Away",IF(Table1[[#This Row],[FTR]]="A",100*Table1[[#This Row],[B365A]],0),0)</f>
        <v>0</v>
      </c>
      <c r="T282">
        <f>IF(Table1[[#This Row],[Bet2]]="Away",IF(Table1[[#This Row],[FTR]]="A",100*Table1[[#This Row],[B365A]]),0)</f>
        <v>0</v>
      </c>
      <c r="X282">
        <v>3.6</v>
      </c>
      <c r="Y282">
        <v>3.5</v>
      </c>
      <c r="Z282">
        <v>1.93</v>
      </c>
      <c r="AA282" s="3">
        <f>(1/Table1[[#This Row],[B365H]]+1/Table1[[#This Row],[B365D]]+1/Table1[[#This Row],[B365A]]-1)/3</f>
        <v>2.7208926172656762E-2</v>
      </c>
      <c r="AB282">
        <v>1.99</v>
      </c>
      <c r="AC282">
        <v>1.85</v>
      </c>
      <c r="AD282">
        <f>(1/Table1[[#This Row],[B365&gt;2.5]]+1/Table1[[#This Row],[B365&lt;2.5]]-1)/2</f>
        <v>2.1526551677305328E-2</v>
      </c>
    </row>
    <row r="283" spans="1:30" hidden="1" x14ac:dyDescent="0.45">
      <c r="A283" t="s">
        <v>106</v>
      </c>
      <c r="B283" t="s">
        <v>4</v>
      </c>
      <c r="C283" s="1">
        <v>44523</v>
      </c>
      <c r="D283" t="s">
        <v>128</v>
      </c>
      <c r="E283" t="s">
        <v>136</v>
      </c>
      <c r="F283">
        <v>0</v>
      </c>
      <c r="G283">
        <v>3</v>
      </c>
      <c r="H283" t="s">
        <v>20</v>
      </c>
      <c r="I283" t="s">
        <v>169</v>
      </c>
      <c r="L283">
        <f>1/Table1[[#This Row],[B365H]]-Table1[[#This Row],[Margin1X2]]</f>
        <v>0.38948954712501505</v>
      </c>
      <c r="M283">
        <f>IF(Table1[[#This Row],[Bet]]="Home",IF(Table1[[#This Row],[FTR]]="H",100*Table1[[#This Row],[B365H]],0),0)</f>
        <v>0</v>
      </c>
      <c r="N283">
        <f>IF(Table1[[#This Row],[Bet]]="Home-",IF(Table1[[#This Row],[FTR]]="H",100*Table1[[#This Row],[B365H]],0),0)</f>
        <v>0</v>
      </c>
      <c r="O283">
        <f>1/Table1[[#This Row],[B365D]]-Table1[[#This Row],[Margin1X2]]</f>
        <v>0.28435658484919568</v>
      </c>
      <c r="P283">
        <f>IF(Table1[[#This Row],[Bet]]="Draw",IF(Table1[[#This Row],[FTR]]="D",100*Table1[[#This Row],[B365D]],0),0)</f>
        <v>0</v>
      </c>
      <c r="Q283">
        <f>IF(Table1[[#This Row],[Bet]]="Draw-",IF(Table1[[#This Row],[FTR]]="D",100*Table1[[#This Row],[B365D]],0),0)</f>
        <v>0</v>
      </c>
      <c r="R283">
        <f>1/Table1[[#This Row],[B365A]]-Table1[[#This Row],[Margin1X2]]</f>
        <v>0.32615386802578922</v>
      </c>
      <c r="S283">
        <f>IF(Table1[[#This Row],[Bet]]="Away",IF(Table1[[#This Row],[FTR]]="A",100*Table1[[#This Row],[B365A]],0),0)</f>
        <v>0</v>
      </c>
      <c r="T283">
        <f>IF(Table1[[#This Row],[Bet2]]="Away",IF(Table1[[#This Row],[FTR]]="A",100*Table1[[#This Row],[B365A]]),0)</f>
        <v>0</v>
      </c>
      <c r="X283">
        <v>2.4500000000000002</v>
      </c>
      <c r="Y283">
        <v>3.3</v>
      </c>
      <c r="Z283">
        <v>2.9</v>
      </c>
      <c r="AA283" s="3">
        <f>(1/Table1[[#This Row],[B365H]]+1/Table1[[#This Row],[B365D]]+1/Table1[[#This Row],[B365A]]-1)/3</f>
        <v>1.867371818110734E-2</v>
      </c>
      <c r="AB283">
        <v>1.88</v>
      </c>
      <c r="AC283">
        <v>1.98</v>
      </c>
      <c r="AD283">
        <f>(1/Table1[[#This Row],[B365&gt;2.5]]+1/Table1[[#This Row],[B365&lt;2.5]]-1)/2</f>
        <v>1.8482699333763231E-2</v>
      </c>
    </row>
    <row r="284" spans="1:30" hidden="1" x14ac:dyDescent="0.45">
      <c r="A284" t="s">
        <v>106</v>
      </c>
      <c r="B284" t="s">
        <v>4</v>
      </c>
      <c r="C284" s="1">
        <v>44541</v>
      </c>
      <c r="D284" t="s">
        <v>137</v>
      </c>
      <c r="E284" t="s">
        <v>107</v>
      </c>
      <c r="F284">
        <v>1</v>
      </c>
      <c r="G284">
        <v>0</v>
      </c>
      <c r="H284" t="s">
        <v>13</v>
      </c>
      <c r="I284" t="s">
        <v>169</v>
      </c>
      <c r="L284">
        <f>1/Table1[[#This Row],[B365H]]-Table1[[#This Row],[Margin1X2]]</f>
        <v>0.32733331947648847</v>
      </c>
      <c r="M284">
        <f>IF(Table1[[#This Row],[Bet]]="Home",IF(Table1[[#This Row],[FTR]]="H",100*Table1[[#This Row],[B365H]],0),0)</f>
        <v>0</v>
      </c>
      <c r="N284">
        <f>IF(Table1[[#This Row],[Bet]]="Home-",IF(Table1[[#This Row],[FTR]]="H",100*Table1[[#This Row],[B365H]],0),0)</f>
        <v>0</v>
      </c>
      <c r="O284">
        <f>1/Table1[[#This Row],[B365D]]-Table1[[#This Row],[Margin1X2]]</f>
        <v>0.26822001898387759</v>
      </c>
      <c r="P284">
        <f>IF(Table1[[#This Row],[Bet]]="Draw",IF(Table1[[#This Row],[FTR]]="D",100*Table1[[#This Row],[B365D]],0),0)</f>
        <v>0</v>
      </c>
      <c r="Q284">
        <f>IF(Table1[[#This Row],[Bet]]="Draw-",IF(Table1[[#This Row],[FTR]]="D",100*Table1[[#This Row],[B365D]],0),0)</f>
        <v>0</v>
      </c>
      <c r="R284">
        <f>1/Table1[[#This Row],[B365A]]-Table1[[#This Row],[Margin1X2]]</f>
        <v>0.40444666153963404</v>
      </c>
      <c r="S284">
        <f>IF(Table1[[#This Row],[Bet]]="Away",IF(Table1[[#This Row],[FTR]]="A",100*Table1[[#This Row],[B365A]],0),0)</f>
        <v>0</v>
      </c>
      <c r="T284">
        <f>IF(Table1[[#This Row],[Bet2]]="Away",IF(Table1[[#This Row],[FTR]]="A",100*Table1[[#This Row],[B365A]]),0)</f>
        <v>0</v>
      </c>
      <c r="X284">
        <v>2.9</v>
      </c>
      <c r="Y284">
        <v>3.5</v>
      </c>
      <c r="Z284">
        <v>2.37</v>
      </c>
      <c r="AA284" s="3">
        <f>(1/Table1[[#This Row],[B365H]]+1/Table1[[#This Row],[B365D]]+1/Table1[[#This Row],[B365A]]-1)/3</f>
        <v>1.7494266730408103E-2</v>
      </c>
      <c r="AB284">
        <v>1.85</v>
      </c>
      <c r="AC284">
        <v>2</v>
      </c>
      <c r="AD284">
        <f>(1/Table1[[#This Row],[B365&gt;2.5]]+1/Table1[[#This Row],[B365&lt;2.5]]-1)/2</f>
        <v>2.0270270270270174E-2</v>
      </c>
    </row>
    <row r="285" spans="1:30" hidden="1" x14ac:dyDescent="0.45">
      <c r="A285" t="s">
        <v>106</v>
      </c>
      <c r="B285" t="s">
        <v>4</v>
      </c>
      <c r="C285" s="1">
        <v>44569</v>
      </c>
      <c r="D285" t="s">
        <v>122</v>
      </c>
      <c r="E285" t="s">
        <v>124</v>
      </c>
      <c r="F285">
        <v>0</v>
      </c>
      <c r="G285">
        <v>4</v>
      </c>
      <c r="H285" t="s">
        <v>20</v>
      </c>
      <c r="I285" t="s">
        <v>169</v>
      </c>
      <c r="L285">
        <f>1/Table1[[#This Row],[B365H]]-Table1[[#This Row],[Margin1X2]]</f>
        <v>0.23196881091617935</v>
      </c>
      <c r="M285">
        <f>IF(Table1[[#This Row],[Bet]]="Home",IF(Table1[[#This Row],[FTR]]="H",100*Table1[[#This Row],[B365H]],0),0)</f>
        <v>0</v>
      </c>
      <c r="N285">
        <f>IF(Table1[[#This Row],[Bet]]="Home-",IF(Table1[[#This Row],[FTR]]="H",100*Table1[[#This Row],[B365H]],0),0)</f>
        <v>0</v>
      </c>
      <c r="O285">
        <f>1/Table1[[#This Row],[B365D]]-Table1[[#This Row],[Margin1X2]]</f>
        <v>0.25974658869395711</v>
      </c>
      <c r="P285">
        <f>IF(Table1[[#This Row],[Bet]]="Draw",IF(Table1[[#This Row],[FTR]]="D",100*Table1[[#This Row],[B365D]],0),0)</f>
        <v>0</v>
      </c>
      <c r="Q285">
        <f>IF(Table1[[#This Row],[Bet]]="Draw-",IF(Table1[[#This Row],[FTR]]="D",100*Table1[[#This Row],[B365D]],0),0)</f>
        <v>0</v>
      </c>
      <c r="R285">
        <f>1/Table1[[#This Row],[B365A]]-Table1[[#This Row],[Margin1X2]]</f>
        <v>0.50828460038986356</v>
      </c>
      <c r="S285">
        <f>IF(Table1[[#This Row],[Bet]]="Away",IF(Table1[[#This Row],[FTR]]="A",100*Table1[[#This Row],[B365A]],0),0)</f>
        <v>0</v>
      </c>
      <c r="T285">
        <f>IF(Table1[[#This Row],[Bet2]]="Away",IF(Table1[[#This Row],[FTR]]="A",100*Table1[[#This Row],[B365A]]),0)</f>
        <v>0</v>
      </c>
      <c r="X285">
        <v>4</v>
      </c>
      <c r="Y285">
        <v>3.6</v>
      </c>
      <c r="Z285">
        <v>1.9</v>
      </c>
      <c r="AA285" s="3">
        <f>(1/Table1[[#This Row],[B365H]]+1/Table1[[#This Row],[B365D]]+1/Table1[[#This Row],[B365A]]-1)/3</f>
        <v>1.8031189083820658E-2</v>
      </c>
      <c r="AB285">
        <v>2</v>
      </c>
      <c r="AC285">
        <v>1.85</v>
      </c>
      <c r="AD285">
        <f>(1/Table1[[#This Row],[B365&gt;2.5]]+1/Table1[[#This Row],[B365&lt;2.5]]-1)/2</f>
        <v>2.0270270270270174E-2</v>
      </c>
    </row>
    <row r="286" spans="1:30" hidden="1" x14ac:dyDescent="0.45">
      <c r="A286" t="s">
        <v>106</v>
      </c>
      <c r="B286" t="s">
        <v>4</v>
      </c>
      <c r="C286" s="1">
        <v>44576</v>
      </c>
      <c r="D286" t="s">
        <v>116</v>
      </c>
      <c r="E286" t="s">
        <v>134</v>
      </c>
      <c r="F286">
        <v>1</v>
      </c>
      <c r="G286">
        <v>2</v>
      </c>
      <c r="H286" t="s">
        <v>20</v>
      </c>
      <c r="I286" t="s">
        <v>169</v>
      </c>
      <c r="L286">
        <f>1/Table1[[#This Row],[B365H]]-Table1[[#This Row],[Margin1X2]]</f>
        <v>0.11297208538587847</v>
      </c>
      <c r="M286">
        <f>IF(Table1[[#This Row],[Bet]]="Home",IF(Table1[[#This Row],[FTR]]="H",100*Table1[[#This Row],[B365H]],0),0)</f>
        <v>0</v>
      </c>
      <c r="N286">
        <f>IF(Table1[[#This Row],[Bet]]="Home-",IF(Table1[[#This Row],[FTR]]="H",100*Table1[[#This Row],[B365H]],0),0)</f>
        <v>0</v>
      </c>
      <c r="O286">
        <f>1/Table1[[#This Row],[B365D]]-Table1[[#This Row],[Margin1X2]]</f>
        <v>0.21773399014778322</v>
      </c>
      <c r="P286">
        <f>IF(Table1[[#This Row],[Bet]]="Draw",IF(Table1[[#This Row],[FTR]]="D",100*Table1[[#This Row],[B365D]],0),0)</f>
        <v>0</v>
      </c>
      <c r="Q286">
        <f>IF(Table1[[#This Row],[Bet]]="Draw-",IF(Table1[[#This Row],[FTR]]="D",100*Table1[[#This Row],[B365D]],0),0)</f>
        <v>0</v>
      </c>
      <c r="R286">
        <f>1/Table1[[#This Row],[B365A]]-Table1[[#This Row],[Margin1X2]]</f>
        <v>0.66929392446633829</v>
      </c>
      <c r="S286">
        <f>IF(Table1[[#This Row],[Bet]]="Away",IF(Table1[[#This Row],[FTR]]="A",100*Table1[[#This Row],[B365A]],0),0)</f>
        <v>0</v>
      </c>
      <c r="T286">
        <f>IF(Table1[[#This Row],[Bet2]]="Away",IF(Table1[[#This Row],[FTR]]="A",100*Table1[[#This Row],[B365A]]),0)</f>
        <v>0</v>
      </c>
      <c r="X286">
        <v>7.5</v>
      </c>
      <c r="Y286">
        <v>4.2</v>
      </c>
      <c r="Z286">
        <v>1.45</v>
      </c>
      <c r="AA286" s="3">
        <f>(1/Table1[[#This Row],[B365H]]+1/Table1[[#This Row],[B365D]]+1/Table1[[#This Row],[B365A]]-1)/3</f>
        <v>2.0361247947454864E-2</v>
      </c>
      <c r="AB286">
        <v>1.72</v>
      </c>
      <c r="AC286">
        <v>2.0699999999999998</v>
      </c>
      <c r="AD286">
        <f>(1/Table1[[#This Row],[B365&gt;2.5]]+1/Table1[[#This Row],[B365&lt;2.5]]-1)/2</f>
        <v>3.2243568138411449E-2</v>
      </c>
    </row>
    <row r="287" spans="1:30" hidden="1" x14ac:dyDescent="0.45">
      <c r="A287" t="s">
        <v>106</v>
      </c>
      <c r="B287" t="s">
        <v>4</v>
      </c>
      <c r="C287" s="1">
        <v>44597</v>
      </c>
      <c r="D287" t="s">
        <v>131</v>
      </c>
      <c r="E287" t="s">
        <v>140</v>
      </c>
      <c r="F287">
        <v>0</v>
      </c>
      <c r="G287">
        <v>2</v>
      </c>
      <c r="H287" t="s">
        <v>20</v>
      </c>
      <c r="I287" t="s">
        <v>169</v>
      </c>
      <c r="L287">
        <f>1/Table1[[#This Row],[B365H]]-Table1[[#This Row],[Margin1X2]]</f>
        <v>0.33127793615598494</v>
      </c>
      <c r="M287">
        <f>IF(Table1[[#This Row],[Bet]]="Home",IF(Table1[[#This Row],[FTR]]="H",100*Table1[[#This Row],[B365H]],0),0)</f>
        <v>0</v>
      </c>
      <c r="N287">
        <f>IF(Table1[[#This Row],[Bet]]="Home-",IF(Table1[[#This Row],[FTR]]="H",100*Table1[[#This Row],[B365H]],0),0)</f>
        <v>0</v>
      </c>
      <c r="O287">
        <f>1/Table1[[#This Row],[B365D]]-Table1[[#This Row],[Margin1X2]]</f>
        <v>0.28587618343715909</v>
      </c>
      <c r="P287">
        <f>IF(Table1[[#This Row],[Bet]]="Draw",IF(Table1[[#This Row],[FTR]]="D",100*Table1[[#This Row],[B365D]],0),0)</f>
        <v>0</v>
      </c>
      <c r="Q287">
        <f>IF(Table1[[#This Row],[Bet]]="Draw-",IF(Table1[[#This Row],[FTR]]="D",100*Table1[[#This Row],[B365D]],0),0)</f>
        <v>0</v>
      </c>
      <c r="R287">
        <f>1/Table1[[#This Row],[B365A]]-Table1[[#This Row],[Margin1X2]]</f>
        <v>0.38284588040685608</v>
      </c>
      <c r="S287">
        <f>IF(Table1[[#This Row],[Bet]]="Away",IF(Table1[[#This Row],[FTR]]="A",100*Table1[[#This Row],[B365A]],0),0)</f>
        <v>0</v>
      </c>
      <c r="T287">
        <f>IF(Table1[[#This Row],[Bet2]]="Away",IF(Table1[[#This Row],[FTR]]="A",100*Table1[[#This Row],[B365A]]),0)</f>
        <v>0</v>
      </c>
      <c r="X287">
        <v>2.87</v>
      </c>
      <c r="Y287">
        <v>3.3</v>
      </c>
      <c r="Z287">
        <v>2.5</v>
      </c>
      <c r="AA287" s="3">
        <f>(1/Table1[[#This Row],[B365H]]+1/Table1[[#This Row],[B365D]]+1/Table1[[#This Row],[B365A]]-1)/3</f>
        <v>1.7154119593143946E-2</v>
      </c>
      <c r="AB287">
        <v>2.2000000000000002</v>
      </c>
      <c r="AC287">
        <v>1.65</v>
      </c>
      <c r="AD287">
        <f>(1/Table1[[#This Row],[B365&gt;2.5]]+1/Table1[[#This Row],[B365&lt;2.5]]-1)/2</f>
        <v>3.0303030303030276E-2</v>
      </c>
    </row>
    <row r="288" spans="1:30" hidden="1" x14ac:dyDescent="0.45">
      <c r="A288" t="s">
        <v>106</v>
      </c>
      <c r="B288" t="s">
        <v>4</v>
      </c>
      <c r="C288" s="1">
        <v>44618</v>
      </c>
      <c r="D288" t="s">
        <v>120</v>
      </c>
      <c r="E288" t="s">
        <v>119</v>
      </c>
      <c r="F288">
        <v>3</v>
      </c>
      <c r="G288">
        <v>3</v>
      </c>
      <c r="H288" t="s">
        <v>42</v>
      </c>
      <c r="I288" t="s">
        <v>169</v>
      </c>
      <c r="L288">
        <f>1/Table1[[#This Row],[B365H]]-Table1[[#This Row],[Margin1X2]]</f>
        <v>0.56186590507275946</v>
      </c>
      <c r="M288">
        <f>IF(Table1[[#This Row],[Bet]]="Home",IF(Table1[[#This Row],[FTR]]="H",100*Table1[[#This Row],[B365H]],0),0)</f>
        <v>0</v>
      </c>
      <c r="N288">
        <f>IF(Table1[[#This Row],[Bet]]="Home-",IF(Table1[[#This Row],[FTR]]="H",100*Table1[[#This Row],[B365H]],0),0)</f>
        <v>0</v>
      </c>
      <c r="O288">
        <f>1/Table1[[#This Row],[B365D]]-Table1[[#This Row],[Margin1X2]]</f>
        <v>0.24713722290221676</v>
      </c>
      <c r="P288">
        <f>IF(Table1[[#This Row],[Bet]]="Draw",IF(Table1[[#This Row],[FTR]]="D",100*Table1[[#This Row],[B365D]],0),0)</f>
        <v>0</v>
      </c>
      <c r="Q288">
        <f>IF(Table1[[#This Row],[Bet]]="Draw-",IF(Table1[[#This Row],[FTR]]="D",100*Table1[[#This Row],[B365D]],0),0)</f>
        <v>0</v>
      </c>
      <c r="R288">
        <f>1/Table1[[#This Row],[B365A]]-Table1[[#This Row],[Margin1X2]]</f>
        <v>0.19099687202502377</v>
      </c>
      <c r="S288">
        <f>IF(Table1[[#This Row],[Bet]]="Away",IF(Table1[[#This Row],[FTR]]="A",100*Table1[[#This Row],[B365A]],0),0)</f>
        <v>0</v>
      </c>
      <c r="T288">
        <f>IF(Table1[[#This Row],[Bet2]]="Away",IF(Table1[[#This Row],[FTR]]="A",100*Table1[[#This Row],[B365A]]),0)</f>
        <v>0</v>
      </c>
      <c r="X288">
        <v>1.72</v>
      </c>
      <c r="Y288">
        <v>3.75</v>
      </c>
      <c r="Z288">
        <v>4.75</v>
      </c>
      <c r="AA288" s="3">
        <f>(1/Table1[[#This Row],[B365H]]+1/Table1[[#This Row],[B365D]]+1/Table1[[#This Row],[B365A]]-1)/3</f>
        <v>1.952944376444991E-2</v>
      </c>
      <c r="AB288">
        <v>1.98</v>
      </c>
      <c r="AC288">
        <v>1.88</v>
      </c>
      <c r="AD288">
        <f>(1/Table1[[#This Row],[B365&gt;2.5]]+1/Table1[[#This Row],[B365&lt;2.5]]-1)/2</f>
        <v>1.8482699333763231E-2</v>
      </c>
    </row>
    <row r="289" spans="1:30" hidden="1" x14ac:dyDescent="0.45">
      <c r="A289" t="s">
        <v>106</v>
      </c>
      <c r="B289" t="s">
        <v>4</v>
      </c>
      <c r="C289" s="1">
        <v>44625</v>
      </c>
      <c r="D289" t="s">
        <v>128</v>
      </c>
      <c r="E289" t="s">
        <v>125</v>
      </c>
      <c r="F289">
        <v>2</v>
      </c>
      <c r="G289">
        <v>0</v>
      </c>
      <c r="H289" t="s">
        <v>13</v>
      </c>
      <c r="I289" t="s">
        <v>169</v>
      </c>
      <c r="L289">
        <f>1/Table1[[#This Row],[B365H]]-Table1[[#This Row],[Margin1X2]]</f>
        <v>0.60397090831873435</v>
      </c>
      <c r="M289">
        <f>IF(Table1[[#This Row],[Bet]]="Home",IF(Table1[[#This Row],[FTR]]="H",100*Table1[[#This Row],[B365H]],0),0)</f>
        <v>0</v>
      </c>
      <c r="N289">
        <f>IF(Table1[[#This Row],[Bet]]="Home-",IF(Table1[[#This Row],[FTR]]="H",100*Table1[[#This Row],[B365H]],0),0)</f>
        <v>0</v>
      </c>
      <c r="O289">
        <f>1/Table1[[#This Row],[B365D]]-Table1[[#This Row],[Margin1X2]]</f>
        <v>0.23926315230663056</v>
      </c>
      <c r="P289">
        <f>IF(Table1[[#This Row],[Bet]]="Draw",IF(Table1[[#This Row],[FTR]]="D",100*Table1[[#This Row],[B365D]],0),0)</f>
        <v>0</v>
      </c>
      <c r="Q289">
        <f>IF(Table1[[#This Row],[Bet]]="Draw-",IF(Table1[[#This Row],[FTR]]="D",100*Table1[[#This Row],[B365D]],0),0)</f>
        <v>0</v>
      </c>
      <c r="R289">
        <f>1/Table1[[#This Row],[B365A]]-Table1[[#This Row],[Margin1X2]]</f>
        <v>0.15676593937463498</v>
      </c>
      <c r="S289">
        <f>IF(Table1[[#This Row],[Bet]]="Away",IF(Table1[[#This Row],[FTR]]="A",100*Table1[[#This Row],[B365A]],0),0)</f>
        <v>0</v>
      </c>
      <c r="T289">
        <f>IF(Table1[[#This Row],[Bet2]]="Away",IF(Table1[[#This Row],[FTR]]="A",100*Table1[[#This Row],[B365A]]),0)</f>
        <v>0</v>
      </c>
      <c r="X289">
        <v>1.61</v>
      </c>
      <c r="Y289">
        <v>3.9</v>
      </c>
      <c r="Z289">
        <v>5.75</v>
      </c>
      <c r="AA289" s="3">
        <f>(1/Table1[[#This Row],[B365H]]+1/Table1[[#This Row],[B365D]]+1/Table1[[#This Row],[B365A]]-1)/3</f>
        <v>1.7147104103625892E-2</v>
      </c>
      <c r="AB289">
        <v>1.66</v>
      </c>
      <c r="AC289">
        <v>2.15</v>
      </c>
      <c r="AD289">
        <f>(1/Table1[[#This Row],[B365&gt;2.5]]+1/Table1[[#This Row],[B365&lt;2.5]]-1)/2</f>
        <v>3.3762958811992205E-2</v>
      </c>
    </row>
    <row r="290" spans="1:30" hidden="1" x14ac:dyDescent="0.45">
      <c r="A290" t="s">
        <v>172</v>
      </c>
      <c r="B290" t="s">
        <v>4</v>
      </c>
      <c r="C290" s="1">
        <v>44499</v>
      </c>
      <c r="D290" t="s">
        <v>190</v>
      </c>
      <c r="E290" t="s">
        <v>181</v>
      </c>
      <c r="F290">
        <v>5</v>
      </c>
      <c r="G290">
        <v>0</v>
      </c>
      <c r="H290" t="s">
        <v>13</v>
      </c>
      <c r="I290" t="s">
        <v>169</v>
      </c>
      <c r="L290">
        <f>1/Table1[[#This Row],[B365H]]-Table1[[#This Row],[Margin1X2]]</f>
        <v>0.50960735171261484</v>
      </c>
      <c r="M290">
        <f>IF(Table1[[#This Row],[Bet]]="Home",IF(Table1[[#This Row],[FTR]]="H",100*Table1[[#This Row],[B365H]],0),0)</f>
        <v>0</v>
      </c>
      <c r="N290">
        <f>IF(Table1[[#This Row],[Bet]]="Home-",IF(Table1[[#This Row],[FTR]]="H",100*Table1[[#This Row],[B365H]],0),0)</f>
        <v>0</v>
      </c>
      <c r="O290">
        <f>1/Table1[[#This Row],[B365D]]-Table1[[#This Row],[Margin1X2]]</f>
        <v>0.26900584795321636</v>
      </c>
      <c r="P290">
        <f>IF(Table1[[#This Row],[Bet]]="Draw",IF(Table1[[#This Row],[FTR]]="D",100*Table1[[#This Row],[B365D]],0),0)</f>
        <v>0</v>
      </c>
      <c r="Q290">
        <f>IF(Table1[[#This Row],[Bet]]="Draw-",IF(Table1[[#This Row],[FTR]]="D",100*Table1[[#This Row],[B365D]],0),0)</f>
        <v>0</v>
      </c>
      <c r="R290">
        <f>1/Table1[[#This Row],[B365A]]-Table1[[#This Row],[Margin1X2]]</f>
        <v>0.22138680033416874</v>
      </c>
      <c r="S290">
        <f>IF(Table1[[#This Row],[Bet]]="Away",IF(Table1[[#This Row],[FTR]]="A",100*Table1[[#This Row],[B365A]],0),0)</f>
        <v>0</v>
      </c>
      <c r="T290">
        <f>IF(Table1[[#This Row],[Bet2]]="Away",IF(Table1[[#This Row],[FTR]]="A",100*Table1[[#This Row],[B365A]]),0)</f>
        <v>0</v>
      </c>
      <c r="X290">
        <v>1.9</v>
      </c>
      <c r="Y290">
        <v>3.5</v>
      </c>
      <c r="Z290">
        <v>4.2</v>
      </c>
      <c r="AA290" s="3">
        <f>(1/Table1[[#This Row],[B365H]]+1/Table1[[#This Row],[B365D]]+1/Table1[[#This Row],[B365A]]-1)/3</f>
        <v>1.6708437761069339E-2</v>
      </c>
      <c r="AB290">
        <v>2.2999999999999998</v>
      </c>
      <c r="AC290">
        <v>1.6</v>
      </c>
      <c r="AD290">
        <f>(1/Table1[[#This Row],[B365&gt;2.5]]+1/Table1[[#This Row],[B365&lt;2.5]]-1)/2</f>
        <v>2.9891304347826164E-2</v>
      </c>
    </row>
    <row r="291" spans="1:30" hidden="1" x14ac:dyDescent="0.45">
      <c r="A291" t="s">
        <v>172</v>
      </c>
      <c r="B291" t="s">
        <v>4</v>
      </c>
      <c r="C291" s="1">
        <v>44527</v>
      </c>
      <c r="D291" t="s">
        <v>192</v>
      </c>
      <c r="E291" t="s">
        <v>179</v>
      </c>
      <c r="F291">
        <v>1</v>
      </c>
      <c r="G291">
        <v>1</v>
      </c>
      <c r="H291" t="s">
        <v>42</v>
      </c>
      <c r="I291" t="s">
        <v>169</v>
      </c>
      <c r="L291">
        <f>1/Table1[[#This Row],[B365H]]-Table1[[#This Row],[Margin1X2]]</f>
        <v>0.46031746031746035</v>
      </c>
      <c r="M291">
        <f>IF(Table1[[#This Row],[Bet]]="Home",IF(Table1[[#This Row],[FTR]]="H",100*Table1[[#This Row],[B365H]],0),0)</f>
        <v>0</v>
      </c>
      <c r="N291">
        <f>IF(Table1[[#This Row],[Bet]]="Home-",IF(Table1[[#This Row],[FTR]]="H",100*Table1[[#This Row],[B365H]],0),0)</f>
        <v>0</v>
      </c>
      <c r="O291">
        <f>1/Table1[[#This Row],[B365D]]-Table1[[#This Row],[Margin1X2]]</f>
        <v>0.26984126984126988</v>
      </c>
      <c r="P291">
        <f>IF(Table1[[#This Row],[Bet]]="Draw",IF(Table1[[#This Row],[FTR]]="D",100*Table1[[#This Row],[B365D]],0),0)</f>
        <v>0</v>
      </c>
      <c r="Q291">
        <f>IF(Table1[[#This Row],[Bet]]="Draw-",IF(Table1[[#This Row],[FTR]]="D",100*Table1[[#This Row],[B365D]],0),0)</f>
        <v>0</v>
      </c>
      <c r="R291">
        <f>1/Table1[[#This Row],[B365A]]-Table1[[#This Row],[Margin1X2]]</f>
        <v>0.26984126984126988</v>
      </c>
      <c r="S291">
        <f>IF(Table1[[#This Row],[Bet]]="Away",IF(Table1[[#This Row],[FTR]]="A",100*Table1[[#This Row],[B365A]],0),0)</f>
        <v>0</v>
      </c>
      <c r="T291">
        <f>IF(Table1[[#This Row],[Bet2]]="Away",IF(Table1[[#This Row],[FTR]]="A",100*Table1[[#This Row],[B365A]]),0)</f>
        <v>0</v>
      </c>
      <c r="X291">
        <v>2.1</v>
      </c>
      <c r="Y291">
        <v>3.5</v>
      </c>
      <c r="Z291">
        <v>3.5</v>
      </c>
      <c r="AA291" s="3">
        <f>(1/Table1[[#This Row],[B365H]]+1/Table1[[#This Row],[B365D]]+1/Table1[[#This Row],[B365A]]-1)/3</f>
        <v>1.5873015873015817E-2</v>
      </c>
      <c r="AB291">
        <v>1.83</v>
      </c>
      <c r="AC291">
        <v>2.02</v>
      </c>
      <c r="AD291">
        <f>(1/Table1[[#This Row],[B365&gt;2.5]]+1/Table1[[#This Row],[B365&lt;2.5]]-1)/2</f>
        <v>2.0748796191094487E-2</v>
      </c>
    </row>
    <row r="292" spans="1:30" hidden="1" x14ac:dyDescent="0.45">
      <c r="A292" t="s">
        <v>172</v>
      </c>
      <c r="B292" t="s">
        <v>4</v>
      </c>
      <c r="C292" s="1">
        <v>44562</v>
      </c>
      <c r="D292" t="s">
        <v>178</v>
      </c>
      <c r="E292" t="s">
        <v>175</v>
      </c>
      <c r="F292">
        <v>2</v>
      </c>
      <c r="G292">
        <v>1</v>
      </c>
      <c r="H292" t="s">
        <v>13</v>
      </c>
      <c r="I292" t="s">
        <v>169</v>
      </c>
      <c r="L292">
        <f>1/Table1[[#This Row],[B365H]]-Table1[[#This Row],[Margin1X2]]</f>
        <v>0.36824758393385837</v>
      </c>
      <c r="M292">
        <f>IF(Table1[[#This Row],[Bet]]="Home",IF(Table1[[#This Row],[FTR]]="H",100*Table1[[#This Row],[B365H]],0),0)</f>
        <v>0</v>
      </c>
      <c r="N292">
        <f>IF(Table1[[#This Row],[Bet]]="Home-",IF(Table1[[#This Row],[FTR]]="H",100*Table1[[#This Row],[B365H]],0),0)</f>
        <v>0</v>
      </c>
      <c r="O292">
        <f>1/Table1[[#This Row],[B365D]]-Table1[[#This Row],[Margin1X2]]</f>
        <v>0.27774984637729733</v>
      </c>
      <c r="P292">
        <f>IF(Table1[[#This Row],[Bet]]="Draw",IF(Table1[[#This Row],[FTR]]="D",100*Table1[[#This Row],[B365D]],0),0)</f>
        <v>0</v>
      </c>
      <c r="Q292">
        <f>IF(Table1[[#This Row],[Bet]]="Draw-",IF(Table1[[#This Row],[FTR]]="D",100*Table1[[#This Row],[B365D]],0),0)</f>
        <v>0</v>
      </c>
      <c r="R292">
        <f>1/Table1[[#This Row],[B365A]]-Table1[[#This Row],[Margin1X2]]</f>
        <v>0.35400256968884414</v>
      </c>
      <c r="S292">
        <f>IF(Table1[[#This Row],[Bet]]="Away",IF(Table1[[#This Row],[FTR]]="A",100*Table1[[#This Row],[B365A]],0),0)</f>
        <v>0</v>
      </c>
      <c r="T292">
        <f>IF(Table1[[#This Row],[Bet2]]="Away",IF(Table1[[#This Row],[FTR]]="A",100*Table1[[#This Row],[B365A]]),0)</f>
        <v>0</v>
      </c>
      <c r="X292">
        <v>2.6</v>
      </c>
      <c r="Y292">
        <v>3.4</v>
      </c>
      <c r="Z292">
        <v>2.7</v>
      </c>
      <c r="AA292" s="3">
        <f>(1/Table1[[#This Row],[B365H]]+1/Table1[[#This Row],[B365D]]+1/Table1[[#This Row],[B365A]]-1)/3</f>
        <v>1.6367800681526212E-2</v>
      </c>
      <c r="AB292">
        <v>2.0499999999999998</v>
      </c>
      <c r="AC292">
        <v>1.75</v>
      </c>
      <c r="AD292">
        <f>(1/Table1[[#This Row],[B365&gt;2.5]]+1/Table1[[#This Row],[B365&lt;2.5]]-1)/2</f>
        <v>2.9616724738675937E-2</v>
      </c>
    </row>
    <row r="293" spans="1:30" hidden="1" x14ac:dyDescent="0.45">
      <c r="A293" t="s">
        <v>172</v>
      </c>
      <c r="B293" t="s">
        <v>4</v>
      </c>
      <c r="C293" s="1">
        <v>44604</v>
      </c>
      <c r="D293" t="s">
        <v>186</v>
      </c>
      <c r="E293" t="s">
        <v>185</v>
      </c>
      <c r="F293">
        <v>0</v>
      </c>
      <c r="G293">
        <v>0</v>
      </c>
      <c r="H293" t="s">
        <v>42</v>
      </c>
      <c r="I293" t="s">
        <v>169</v>
      </c>
      <c r="L293">
        <f>1/Table1[[#This Row],[B365H]]-Table1[[#This Row],[Margin1X2]]</f>
        <v>0.43856143856143848</v>
      </c>
      <c r="M293">
        <f>IF(Table1[[#This Row],[Bet]]="Home",IF(Table1[[#This Row],[FTR]]="H",100*Table1[[#This Row],[B365H]],0),0)</f>
        <v>0</v>
      </c>
      <c r="N293">
        <f>IF(Table1[[#This Row],[Bet]]="Home-",IF(Table1[[#This Row],[FTR]]="H",100*Table1[[#This Row],[B365H]],0),0)</f>
        <v>0</v>
      </c>
      <c r="O293">
        <f>1/Table1[[#This Row],[B365D]]-Table1[[#This Row],[Margin1X2]]</f>
        <v>0.29170829170829166</v>
      </c>
      <c r="P293">
        <f>IF(Table1[[#This Row],[Bet]]="Draw",IF(Table1[[#This Row],[FTR]]="D",100*Table1[[#This Row],[B365D]],0),0)</f>
        <v>0</v>
      </c>
      <c r="Q293">
        <f>IF(Table1[[#This Row],[Bet]]="Draw-",IF(Table1[[#This Row],[FTR]]="D",100*Table1[[#This Row],[B365D]],0),0)</f>
        <v>0</v>
      </c>
      <c r="R293">
        <f>1/Table1[[#This Row],[B365A]]-Table1[[#This Row],[Margin1X2]]</f>
        <v>0.26973026973026965</v>
      </c>
      <c r="S293">
        <f>IF(Table1[[#This Row],[Bet]]="Away",IF(Table1[[#This Row],[FTR]]="A",100*Table1[[#This Row],[B365A]],0),0)</f>
        <v>0</v>
      </c>
      <c r="T293">
        <f>IF(Table1[[#This Row],[Bet2]]="Away",IF(Table1[[#This Row],[FTR]]="A",100*Table1[[#This Row],[B365A]]),0)</f>
        <v>0</v>
      </c>
      <c r="X293">
        <v>2.2000000000000002</v>
      </c>
      <c r="Y293">
        <v>3.25</v>
      </c>
      <c r="Z293">
        <v>3.5</v>
      </c>
      <c r="AA293" s="3">
        <f>(1/Table1[[#This Row],[B365H]]+1/Table1[[#This Row],[B365D]]+1/Table1[[#This Row],[B365A]]-1)/3</f>
        <v>1.5984015984016036E-2</v>
      </c>
      <c r="AB293">
        <v>2.25</v>
      </c>
      <c r="AC293">
        <v>1.61</v>
      </c>
      <c r="AD293">
        <f>(1/Table1[[#This Row],[B365&gt;2.5]]+1/Table1[[#This Row],[B365&lt;2.5]]-1)/2</f>
        <v>3.2781228433402365E-2</v>
      </c>
    </row>
    <row r="294" spans="1:30" hidden="1" x14ac:dyDescent="0.45">
      <c r="A294" t="s">
        <v>172</v>
      </c>
      <c r="B294" t="s">
        <v>4</v>
      </c>
      <c r="C294" s="1">
        <v>44611</v>
      </c>
      <c r="D294" t="s">
        <v>177</v>
      </c>
      <c r="E294" t="s">
        <v>196</v>
      </c>
      <c r="F294">
        <v>0</v>
      </c>
      <c r="G294">
        <v>1</v>
      </c>
      <c r="H294" t="s">
        <v>20</v>
      </c>
      <c r="I294" t="s">
        <v>169</v>
      </c>
      <c r="L294">
        <f>1/Table1[[#This Row],[B365H]]-Table1[[#This Row],[Margin1X2]]</f>
        <v>0.60869565217391308</v>
      </c>
      <c r="M294">
        <f>IF(Table1[[#This Row],[Bet]]="Home",IF(Table1[[#This Row],[FTR]]="H",100*Table1[[#This Row],[B365H]],0),0)</f>
        <v>0</v>
      </c>
      <c r="N294">
        <f>IF(Table1[[#This Row],[Bet]]="Home-",IF(Table1[[#This Row],[FTR]]="H",100*Table1[[#This Row],[B365H]],0),0)</f>
        <v>0</v>
      </c>
      <c r="O294">
        <f>1/Table1[[#This Row],[B365D]]-Table1[[#This Row],[Margin1X2]]</f>
        <v>0.23369565217391308</v>
      </c>
      <c r="P294">
        <f>IF(Table1[[#This Row],[Bet]]="Draw",IF(Table1[[#This Row],[FTR]]="D",100*Table1[[#This Row],[B365D]],0),0)</f>
        <v>0</v>
      </c>
      <c r="Q294">
        <f>IF(Table1[[#This Row],[Bet]]="Draw-",IF(Table1[[#This Row],[FTR]]="D",100*Table1[[#This Row],[B365D]],0),0)</f>
        <v>0</v>
      </c>
      <c r="R294">
        <f>1/Table1[[#This Row],[B365A]]-Table1[[#This Row],[Margin1X2]]</f>
        <v>0.15760869565217395</v>
      </c>
      <c r="S294">
        <f>IF(Table1[[#This Row],[Bet]]="Away",IF(Table1[[#This Row],[FTR]]="A",100*Table1[[#This Row],[B365A]],0),0)</f>
        <v>0</v>
      </c>
      <c r="T294">
        <f>IF(Table1[[#This Row],[Bet2]]="Away",IF(Table1[[#This Row],[FTR]]="A",100*Table1[[#This Row],[B365A]]),0)</f>
        <v>0</v>
      </c>
      <c r="X294">
        <v>1.6</v>
      </c>
      <c r="Y294">
        <v>4</v>
      </c>
      <c r="Z294">
        <v>5.75</v>
      </c>
      <c r="AA294" s="3">
        <f>(1/Table1[[#This Row],[B365H]]+1/Table1[[#This Row],[B365D]]+1/Table1[[#This Row],[B365A]]-1)/3</f>
        <v>1.6304347826086918E-2</v>
      </c>
      <c r="AB294">
        <v>2</v>
      </c>
      <c r="AC294">
        <v>1.85</v>
      </c>
      <c r="AD294">
        <f>(1/Table1[[#This Row],[B365&gt;2.5]]+1/Table1[[#This Row],[B365&lt;2.5]]-1)/2</f>
        <v>2.0270270270270174E-2</v>
      </c>
    </row>
    <row r="295" spans="1:30" hidden="1" x14ac:dyDescent="0.45">
      <c r="A295" t="s">
        <v>172</v>
      </c>
      <c r="B295" t="s">
        <v>4</v>
      </c>
      <c r="C295" s="1">
        <v>44621</v>
      </c>
      <c r="D295" t="s">
        <v>182</v>
      </c>
      <c r="E295" t="s">
        <v>187</v>
      </c>
      <c r="F295">
        <v>2</v>
      </c>
      <c r="G295">
        <v>2</v>
      </c>
      <c r="H295" t="s">
        <v>42</v>
      </c>
      <c r="I295" t="s">
        <v>169</v>
      </c>
      <c r="L295">
        <f>1/Table1[[#This Row],[B365H]]-Table1[[#This Row],[Margin1X2]]</f>
        <v>0.45751633986928109</v>
      </c>
      <c r="M295">
        <f>IF(Table1[[#This Row],[Bet]]="Home",IF(Table1[[#This Row],[FTR]]="H",100*Table1[[#This Row],[B365H]],0),0)</f>
        <v>0</v>
      </c>
      <c r="N295">
        <f>IF(Table1[[#This Row],[Bet]]="Home-",IF(Table1[[#This Row],[FTR]]="H",100*Table1[[#This Row],[B365H]],0),0)</f>
        <v>0</v>
      </c>
      <c r="O295">
        <f>1/Table1[[#This Row],[B365D]]-Table1[[#This Row],[Margin1X2]]</f>
        <v>0.27544351073762846</v>
      </c>
      <c r="P295">
        <f>IF(Table1[[#This Row],[Bet]]="Draw",IF(Table1[[#This Row],[FTR]]="D",100*Table1[[#This Row],[B365D]],0),0)</f>
        <v>0</v>
      </c>
      <c r="Q295">
        <f>IF(Table1[[#This Row],[Bet]]="Draw-",IF(Table1[[#This Row],[FTR]]="D",100*Table1[[#This Row],[B365D]],0),0)</f>
        <v>0</v>
      </c>
      <c r="R295">
        <f>1/Table1[[#This Row],[B365A]]-Table1[[#This Row],[Margin1X2]]</f>
        <v>0.26704014939309062</v>
      </c>
      <c r="S295">
        <f>IF(Table1[[#This Row],[Bet]]="Away",IF(Table1[[#This Row],[FTR]]="A",100*Table1[[#This Row],[B365A]],0),0)</f>
        <v>0</v>
      </c>
      <c r="T295">
        <f>IF(Table1[[#This Row],[Bet2]]="Away",IF(Table1[[#This Row],[FTR]]="A",100*Table1[[#This Row],[B365A]]),0)</f>
        <v>0</v>
      </c>
      <c r="X295">
        <v>2.1</v>
      </c>
      <c r="Y295">
        <v>3.4</v>
      </c>
      <c r="Z295">
        <v>3.5</v>
      </c>
      <c r="AA295" s="3">
        <f>(1/Table1[[#This Row],[B365H]]+1/Table1[[#This Row],[B365D]]+1/Table1[[#This Row],[B365A]]-1)/3</f>
        <v>1.8674136321195078E-2</v>
      </c>
      <c r="AB295">
        <v>2.02</v>
      </c>
      <c r="AC295">
        <v>1.83</v>
      </c>
      <c r="AD295">
        <f>(1/Table1[[#This Row],[B365&gt;2.5]]+1/Table1[[#This Row],[B365&lt;2.5]]-1)/2</f>
        <v>2.0748796191094487E-2</v>
      </c>
    </row>
    <row r="296" spans="1:30" hidden="1" x14ac:dyDescent="0.45">
      <c r="A296" t="s">
        <v>172</v>
      </c>
      <c r="B296" t="s">
        <v>4</v>
      </c>
      <c r="C296" s="1">
        <v>44632</v>
      </c>
      <c r="D296" t="s">
        <v>191</v>
      </c>
      <c r="E296" t="s">
        <v>174</v>
      </c>
      <c r="F296">
        <v>1</v>
      </c>
      <c r="G296">
        <v>3</v>
      </c>
      <c r="H296" t="s">
        <v>20</v>
      </c>
      <c r="I296" t="s">
        <v>169</v>
      </c>
      <c r="L296">
        <f>1/Table1[[#This Row],[B365H]]-Table1[[#This Row],[Margin1X2]]</f>
        <v>0.26812770562770566</v>
      </c>
      <c r="M296">
        <f>IF(Table1[[#This Row],[Bet]]="Home",IF(Table1[[#This Row],[FTR]]="H",100*Table1[[#This Row],[B365H]],0),0)</f>
        <v>0</v>
      </c>
      <c r="N296">
        <f>IF(Table1[[#This Row],[Bet]]="Home-",IF(Table1[[#This Row],[FTR]]="H",100*Table1[[#This Row],[B365H]],0),0)</f>
        <v>0</v>
      </c>
      <c r="O296">
        <f>1/Table1[[#This Row],[B365D]]-Table1[[#This Row],[Margin1X2]]</f>
        <v>0.29491341991341996</v>
      </c>
      <c r="P296">
        <f>IF(Table1[[#This Row],[Bet]]="Draw",IF(Table1[[#This Row],[FTR]]="D",100*Table1[[#This Row],[B365D]],0),0)</f>
        <v>0</v>
      </c>
      <c r="Q296">
        <f>IF(Table1[[#This Row],[Bet]]="Draw-",IF(Table1[[#This Row],[FTR]]="D",100*Table1[[#This Row],[B365D]],0),0)</f>
        <v>0</v>
      </c>
      <c r="R296">
        <f>1/Table1[[#This Row],[B365A]]-Table1[[#This Row],[Margin1X2]]</f>
        <v>0.43695887445887449</v>
      </c>
      <c r="S296">
        <f>IF(Table1[[#This Row],[Bet]]="Away",IF(Table1[[#This Row],[FTR]]="A",100*Table1[[#This Row],[B365A]],0),0)</f>
        <v>0</v>
      </c>
      <c r="T296">
        <f>IF(Table1[[#This Row],[Bet2]]="Away",IF(Table1[[#This Row],[FTR]]="A",100*Table1[[#This Row],[B365A]]),0)</f>
        <v>0</v>
      </c>
      <c r="X296">
        <v>3.5</v>
      </c>
      <c r="Y296">
        <v>3.2</v>
      </c>
      <c r="Z296">
        <v>2.2000000000000002</v>
      </c>
      <c r="AA296" s="3">
        <f>(1/Table1[[#This Row],[B365H]]+1/Table1[[#This Row],[B365D]]+1/Table1[[#This Row],[B365A]]-1)/3</f>
        <v>1.7586580086580057E-2</v>
      </c>
      <c r="AB296">
        <v>2.25</v>
      </c>
      <c r="AC296">
        <v>1.61</v>
      </c>
      <c r="AD296">
        <f>(1/Table1[[#This Row],[B365&gt;2.5]]+1/Table1[[#This Row],[B365&lt;2.5]]-1)/2</f>
        <v>3.2781228433402365E-2</v>
      </c>
    </row>
    <row r="297" spans="1:30" hidden="1" x14ac:dyDescent="0.45">
      <c r="A297" t="s">
        <v>172</v>
      </c>
      <c r="B297" t="s">
        <v>4</v>
      </c>
      <c r="C297" s="1">
        <v>44638</v>
      </c>
      <c r="D297" t="s">
        <v>188</v>
      </c>
      <c r="E297" t="s">
        <v>181</v>
      </c>
      <c r="F297">
        <v>2</v>
      </c>
      <c r="G297">
        <v>3</v>
      </c>
      <c r="H297" t="s">
        <v>20</v>
      </c>
      <c r="I297" t="s">
        <v>169</v>
      </c>
      <c r="L297">
        <f>1/Table1[[#This Row],[B365H]]-Table1[[#This Row],[Margin1X2]]</f>
        <v>0.54887218045112784</v>
      </c>
      <c r="M297">
        <f>IF(Table1[[#This Row],[Bet]]="Home",IF(Table1[[#This Row],[FTR]]="H",100*Table1[[#This Row],[B365H]],0),0)</f>
        <v>0</v>
      </c>
      <c r="N297">
        <f>IF(Table1[[#This Row],[Bet]]="Home-",IF(Table1[[#This Row],[FTR]]="H",100*Table1[[#This Row],[B365H]],0),0)</f>
        <v>0</v>
      </c>
      <c r="O297">
        <f>1/Table1[[#This Row],[B365D]]-Table1[[#This Row],[Margin1X2]]</f>
        <v>0.26315789473684215</v>
      </c>
      <c r="P297">
        <f>IF(Table1[[#This Row],[Bet]]="Draw",IF(Table1[[#This Row],[FTR]]="D",100*Table1[[#This Row],[B365D]],0),0)</f>
        <v>0</v>
      </c>
      <c r="Q297">
        <f>IF(Table1[[#This Row],[Bet]]="Draw-",IF(Table1[[#This Row],[FTR]]="D",100*Table1[[#This Row],[B365D]],0),0)</f>
        <v>0</v>
      </c>
      <c r="R297">
        <f>1/Table1[[#This Row],[B365A]]-Table1[[#This Row],[Margin1X2]]</f>
        <v>0.18796992481203012</v>
      </c>
      <c r="S297">
        <f>IF(Table1[[#This Row],[Bet]]="Away",IF(Table1[[#This Row],[FTR]]="A",100*Table1[[#This Row],[B365A]],0),0)</f>
        <v>0</v>
      </c>
      <c r="T297">
        <f>IF(Table1[[#This Row],[Bet2]]="Away",IF(Table1[[#This Row],[FTR]]="A",100*Table1[[#This Row],[B365A]]),0)</f>
        <v>0</v>
      </c>
      <c r="X297">
        <v>1.75</v>
      </c>
      <c r="Y297">
        <v>3.5</v>
      </c>
      <c r="Z297">
        <v>4.75</v>
      </c>
      <c r="AA297" s="3">
        <f>(1/Table1[[#This Row],[B365H]]+1/Table1[[#This Row],[B365D]]+1/Table1[[#This Row],[B365A]]-1)/3</f>
        <v>2.2556390977443552E-2</v>
      </c>
      <c r="AB297">
        <v>2.0499999999999998</v>
      </c>
      <c r="AC297">
        <v>1.75</v>
      </c>
      <c r="AD297">
        <f>(1/Table1[[#This Row],[B365&gt;2.5]]+1/Table1[[#This Row],[B365&lt;2.5]]-1)/2</f>
        <v>2.9616724738675937E-2</v>
      </c>
    </row>
    <row r="298" spans="1:30" hidden="1" x14ac:dyDescent="0.45">
      <c r="A298" t="s">
        <v>172</v>
      </c>
      <c r="B298" t="s">
        <v>4</v>
      </c>
      <c r="C298" s="1">
        <v>44436</v>
      </c>
      <c r="D298" t="s">
        <v>179</v>
      </c>
      <c r="E298" t="s">
        <v>175</v>
      </c>
      <c r="F298">
        <v>1</v>
      </c>
      <c r="G298">
        <v>1</v>
      </c>
      <c r="H298" t="s">
        <v>42</v>
      </c>
      <c r="I298" t="s">
        <v>129</v>
      </c>
      <c r="J298" t="s">
        <v>273</v>
      </c>
      <c r="L298">
        <f>1/Table1[[#This Row],[B365H]]-Table1[[#This Row],[Margin1X2]]</f>
        <v>0.41762230839039688</v>
      </c>
      <c r="M298">
        <f>IF(Table1[[#This Row],[Bet]]="Home",IF(Table1[[#This Row],[FTR]]="H",100*Table1[[#This Row],[B365H]],0),0)</f>
        <v>0</v>
      </c>
      <c r="N298">
        <f>IF(Table1[[#This Row],[Bet]]="Home-",IF(Table1[[#This Row],[FTR]]="H",100*Table1[[#This Row],[B365H]],0),0)</f>
        <v>0</v>
      </c>
      <c r="O298">
        <f>1/Table1[[#This Row],[B365D]]-Table1[[#This Row],[Margin1X2]]</f>
        <v>0.2769573467535682</v>
      </c>
      <c r="P298">
        <f>IF(Table1[[#This Row],[Bet]]="Draw",IF(Table1[[#This Row],[FTR]]="D",100*Table1[[#This Row],[B365D]],0),0)</f>
        <v>0</v>
      </c>
      <c r="Q298">
        <f>IF(Table1[[#This Row],[Bet]]="Draw-",IF(Table1[[#This Row],[FTR]]="D",100*Table1[[#This Row],[B365D]],0),0)</f>
        <v>0</v>
      </c>
      <c r="R298">
        <f>1/Table1[[#This Row],[B365A]]-Table1[[#This Row],[Margin1X2]]</f>
        <v>0.30542034485603498</v>
      </c>
      <c r="S298">
        <f>IF(Table1[[#This Row],[Bet]]="Away",IF(Table1[[#This Row],[FTR]]="A",100*Table1[[#This Row],[B365A]],0),0)</f>
        <v>0</v>
      </c>
      <c r="T298">
        <f>IF(Table1[[#This Row],[Bet2]]="Away",IF(Table1[[#This Row],[FTR]]="A",100*Table1[[#This Row],[B365A]]),0)</f>
        <v>0</v>
      </c>
      <c r="X298">
        <v>2.2999999999999998</v>
      </c>
      <c r="Y298">
        <v>3.4</v>
      </c>
      <c r="Z298">
        <v>3.1</v>
      </c>
      <c r="AA298" s="3">
        <f>(1/Table1[[#This Row],[B365H]]+1/Table1[[#This Row],[B365D]]+1/Table1[[#This Row],[B365A]]-1)/3</f>
        <v>1.7160300305255321E-2</v>
      </c>
      <c r="AB298">
        <v>1.9</v>
      </c>
      <c r="AC298">
        <v>1.9</v>
      </c>
      <c r="AD298">
        <f>(1/Table1[[#This Row],[B365&gt;2.5]]+1/Table1[[#This Row],[B365&lt;2.5]]-1)/2</f>
        <v>2.6315789473684181E-2</v>
      </c>
    </row>
    <row r="299" spans="1:30" hidden="1" x14ac:dyDescent="0.45">
      <c r="A299" t="s">
        <v>2</v>
      </c>
      <c r="B299" t="s">
        <v>4</v>
      </c>
      <c r="C299" s="1">
        <v>44472</v>
      </c>
      <c r="D299" t="s">
        <v>35</v>
      </c>
      <c r="E299" t="s">
        <v>41</v>
      </c>
      <c r="F299">
        <v>2</v>
      </c>
      <c r="G299">
        <v>2</v>
      </c>
      <c r="H299" t="s">
        <v>42</v>
      </c>
      <c r="I299" t="s">
        <v>17</v>
      </c>
      <c r="J299" t="s">
        <v>267</v>
      </c>
      <c r="L299">
        <f>1/Table1[[#This Row],[B365H]]-Table1[[#This Row],[Margin1X2]]</f>
        <v>0.33149438637243511</v>
      </c>
      <c r="M299">
        <f>IF(Table1[[#This Row],[Bet]]="Home",IF(Table1[[#This Row],[FTR]]="H",100*Table1[[#This Row],[B365H]],0),0)</f>
        <v>0</v>
      </c>
      <c r="N299">
        <f>IF(Table1[[#This Row],[Bet]]="Home-",IF(Table1[[#This Row],[FTR]]="H",100*Table1[[#This Row],[B365H]],0),0)</f>
        <v>0</v>
      </c>
      <c r="O299">
        <f>1/Table1[[#This Row],[B365D]]-Table1[[#This Row],[Margin1X2]]</f>
        <v>0.26877661633759192</v>
      </c>
      <c r="P299">
        <f>IF(Table1[[#This Row],[Bet]]="Draw",IF(Table1[[#This Row],[FTR]]="D",100*Table1[[#This Row],[B365D]],0),0)</f>
        <v>0</v>
      </c>
      <c r="Q299">
        <f>IF(Table1[[#This Row],[Bet]]="Draw-",IF(Table1[[#This Row],[FTR]]="D",100*Table1[[#This Row],[B365D]],0),0)</f>
        <v>0</v>
      </c>
      <c r="R299">
        <f>1/Table1[[#This Row],[B365A]]-Table1[[#This Row],[Margin1X2]]</f>
        <v>0.39972899728997291</v>
      </c>
      <c r="S299">
        <f>IF(Table1[[#This Row],[Bet]]="Away",IF(Table1[[#This Row],[FTR]]="A",100*Table1[[#This Row],[B365A]],0),0)</f>
        <v>0</v>
      </c>
      <c r="T299">
        <f>IF(Table1[[#This Row],[Bet2]]="Away",IF(Table1[[#This Row],[FTR]]="A",100*Table1[[#This Row],[B365A]]),0)</f>
        <v>0</v>
      </c>
      <c r="X299">
        <v>2.87</v>
      </c>
      <c r="Y299">
        <v>3.5</v>
      </c>
      <c r="Z299">
        <v>2.4</v>
      </c>
      <c r="AA299" s="3">
        <f>(1/Table1[[#This Row],[B365H]]+1/Table1[[#This Row],[B365D]]+1/Table1[[#This Row],[B365A]]-1)/3</f>
        <v>1.6937669376693758E-2</v>
      </c>
      <c r="AB299">
        <v>1.72</v>
      </c>
      <c r="AC299">
        <v>2.1</v>
      </c>
      <c r="AD299">
        <f>(1/Table1[[#This Row],[B365&gt;2.5]]+1/Table1[[#This Row],[B365&lt;2.5]]-1)/2</f>
        <v>2.879291251384275E-2</v>
      </c>
    </row>
    <row r="300" spans="1:30" hidden="1" x14ac:dyDescent="0.45">
      <c r="A300" t="s">
        <v>106</v>
      </c>
      <c r="B300" t="s">
        <v>4</v>
      </c>
      <c r="C300" s="1">
        <v>44443</v>
      </c>
      <c r="D300" t="s">
        <v>117</v>
      </c>
      <c r="E300" t="s">
        <v>111</v>
      </c>
      <c r="F300">
        <v>3</v>
      </c>
      <c r="G300">
        <v>1</v>
      </c>
      <c r="H300" t="s">
        <v>13</v>
      </c>
      <c r="I300" t="s">
        <v>162</v>
      </c>
      <c r="J300" t="s">
        <v>270</v>
      </c>
      <c r="L300">
        <f>1/Table1[[#This Row],[B365H]]-Table1[[#This Row],[Margin1X2]]</f>
        <v>0.3153899240855762</v>
      </c>
      <c r="M300">
        <f>IF(Table1[[#This Row],[Bet]]="Home",IF(Table1[[#This Row],[FTR]]="H",100*Table1[[#This Row],[B365H]],0),0)</f>
        <v>300</v>
      </c>
      <c r="N300">
        <f>IF(Table1[[#This Row],[Bet]]="Home-",IF(Table1[[#This Row],[FTR]]="H",100*Table1[[#This Row],[B365H]],0),0)</f>
        <v>0</v>
      </c>
      <c r="O300">
        <f>1/Table1[[#This Row],[B365D]]-Table1[[#This Row],[Margin1X2]]</f>
        <v>0.26777087646652858</v>
      </c>
      <c r="P300">
        <f>IF(Table1[[#This Row],[Bet]]="Draw",IF(Table1[[#This Row],[FTR]]="D",100*Table1[[#This Row],[B365D]],0),0)</f>
        <v>0</v>
      </c>
      <c r="Q300">
        <f>IF(Table1[[#This Row],[Bet]]="Draw-",IF(Table1[[#This Row],[FTR]]="D",100*Table1[[#This Row],[B365D]],0),0)</f>
        <v>0</v>
      </c>
      <c r="R300">
        <f>1/Table1[[#This Row],[B365A]]-Table1[[#This Row],[Margin1X2]]</f>
        <v>0.4168391994478951</v>
      </c>
      <c r="S300">
        <f>IF(Table1[[#This Row],[Bet]]="Away",IF(Table1[[#This Row],[FTR]]="A",100*Table1[[#This Row],[B365A]],0),0)</f>
        <v>0</v>
      </c>
      <c r="T300">
        <f>IF(Table1[[#This Row],[Bet2]]="Away",IF(Table1[[#This Row],[FTR]]="A",100*Table1[[#This Row],[B365A]]),0)</f>
        <v>0</v>
      </c>
      <c r="X300">
        <v>3</v>
      </c>
      <c r="Y300">
        <v>3.5</v>
      </c>
      <c r="Z300">
        <v>2.2999999999999998</v>
      </c>
      <c r="AA300" s="3">
        <f>(1/Table1[[#This Row],[B365H]]+1/Table1[[#This Row],[B365D]]+1/Table1[[#This Row],[B365A]]-1)/3</f>
        <v>1.7943409247757131E-2</v>
      </c>
      <c r="AB300">
        <v>1.8</v>
      </c>
      <c r="AC300">
        <v>2</v>
      </c>
      <c r="AD300">
        <f>(1/Table1[[#This Row],[B365&gt;2.5]]+1/Table1[[#This Row],[B365&lt;2.5]]-1)/2</f>
        <v>2.777777777777779E-2</v>
      </c>
    </row>
    <row r="301" spans="1:30" hidden="1" x14ac:dyDescent="0.45">
      <c r="A301" t="s">
        <v>172</v>
      </c>
      <c r="B301" t="s">
        <v>4</v>
      </c>
      <c r="C301" s="1">
        <v>44443</v>
      </c>
      <c r="D301" t="s">
        <v>193</v>
      </c>
      <c r="E301" t="s">
        <v>192</v>
      </c>
      <c r="F301">
        <v>1</v>
      </c>
      <c r="G301">
        <v>1</v>
      </c>
      <c r="H301" t="s">
        <v>42</v>
      </c>
      <c r="I301" t="s">
        <v>54</v>
      </c>
      <c r="J301" t="s">
        <v>272</v>
      </c>
      <c r="L301">
        <f>1/Table1[[#This Row],[B365H]]-Table1[[#This Row],[Margin1X2]]</f>
        <v>0.39038841342988806</v>
      </c>
      <c r="M301">
        <f>IF(Table1[[#This Row],[Bet]]="Home",IF(Table1[[#This Row],[FTR]]="H",100*Table1[[#This Row],[B365H]],0),0)</f>
        <v>0</v>
      </c>
      <c r="N301">
        <f>IF(Table1[[#This Row],[Bet]]="Home-",IF(Table1[[#This Row],[FTR]]="H",100*Table1[[#This Row],[B365H]],0),0)</f>
        <v>0</v>
      </c>
      <c r="O301">
        <f>1/Table1[[#This Row],[B365D]]-Table1[[#This Row],[Margin1X2]]</f>
        <v>0.30480579328505597</v>
      </c>
      <c r="P301">
        <f>IF(Table1[[#This Row],[Bet]]="Draw",IF(Table1[[#This Row],[FTR]]="D",100*Table1[[#This Row],[B365D]],0),0)</f>
        <v>310</v>
      </c>
      <c r="Q301">
        <f>IF(Table1[[#This Row],[Bet]]="Draw-",IF(Table1[[#This Row],[FTR]]="D",100*Table1[[#This Row],[B365D]],0),0)</f>
        <v>0</v>
      </c>
      <c r="R301">
        <f>1/Table1[[#This Row],[B365A]]-Table1[[#This Row],[Margin1X2]]</f>
        <v>0.30480579328505597</v>
      </c>
      <c r="S301">
        <f>IF(Table1[[#This Row],[Bet]]="Away",IF(Table1[[#This Row],[FTR]]="A",100*Table1[[#This Row],[B365A]],0),0)</f>
        <v>0</v>
      </c>
      <c r="T301">
        <f>IF(Table1[[#This Row],[Bet2]]="Away",IF(Table1[[#This Row],[FTR]]="A",100*Table1[[#This Row],[B365A]]),0)</f>
        <v>0</v>
      </c>
      <c r="X301">
        <v>2.4500000000000002</v>
      </c>
      <c r="Y301">
        <v>3.1</v>
      </c>
      <c r="Z301">
        <v>3.1</v>
      </c>
      <c r="AA301" s="3">
        <f>(1/Table1[[#This Row],[B365H]]+1/Table1[[#This Row],[B365D]]+1/Table1[[#This Row],[B365A]]-1)/3</f>
        <v>1.7774851876234326E-2</v>
      </c>
      <c r="AB301">
        <v>2.2999999999999998</v>
      </c>
      <c r="AC301">
        <v>1.6</v>
      </c>
      <c r="AD301">
        <f>(1/Table1[[#This Row],[B365&gt;2.5]]+1/Table1[[#This Row],[B365&lt;2.5]]-1)/2</f>
        <v>2.9891304347826164E-2</v>
      </c>
    </row>
    <row r="302" spans="1:30" hidden="1" x14ac:dyDescent="0.45">
      <c r="A302" t="s">
        <v>2</v>
      </c>
      <c r="B302" t="s">
        <v>4</v>
      </c>
      <c r="C302" s="1">
        <v>44472</v>
      </c>
      <c r="D302" t="s">
        <v>38</v>
      </c>
      <c r="E302" t="s">
        <v>11</v>
      </c>
      <c r="F302">
        <v>1</v>
      </c>
      <c r="G302">
        <v>2</v>
      </c>
      <c r="H302" t="s">
        <v>20</v>
      </c>
      <c r="I302" t="s">
        <v>47</v>
      </c>
      <c r="L302">
        <f>1/Table1[[#This Row],[B365H]]-Table1[[#This Row],[Margin1X2]]</f>
        <v>0.55522138680033417</v>
      </c>
      <c r="M302">
        <f>IF(Table1[[#This Row],[Bet]]="Home",IF(Table1[[#This Row],[FTR]]="H",100*Table1[[#This Row],[B365H]],0),0)</f>
        <v>0</v>
      </c>
      <c r="N302">
        <f>IF(Table1[[#This Row],[Bet]]="Home-",IF(Table1[[#This Row],[FTR]]="H",100*Table1[[#This Row],[B365H]],0),0)</f>
        <v>0</v>
      </c>
      <c r="O302">
        <f>1/Table1[[#This Row],[B365D]]-Table1[[#This Row],[Margin1X2]]</f>
        <v>0.25045948203842944</v>
      </c>
      <c r="P302">
        <f>IF(Table1[[#This Row],[Bet]]="Draw",IF(Table1[[#This Row],[FTR]]="D",100*Table1[[#This Row],[B365D]],0),0)</f>
        <v>0</v>
      </c>
      <c r="Q302">
        <f>IF(Table1[[#This Row],[Bet]]="Draw-",IF(Table1[[#This Row],[FTR]]="D",100*Table1[[#This Row],[B365D]],0),0)</f>
        <v>0</v>
      </c>
      <c r="R302">
        <f>1/Table1[[#This Row],[B365A]]-Table1[[#This Row],[Margin1X2]]</f>
        <v>0.19431913116123645</v>
      </c>
      <c r="S302">
        <f>IF(Table1[[#This Row],[Bet]]="Away",IF(Table1[[#This Row],[FTR]]="A",100*Table1[[#This Row],[B365A]],0),0)</f>
        <v>0</v>
      </c>
      <c r="T302">
        <f>IF(Table1[[#This Row],[Bet2]]="Away",IF(Table1[[#This Row],[FTR]]="A",100*Table1[[#This Row],[B365A]]),0)</f>
        <v>0</v>
      </c>
      <c r="X302">
        <v>1.75</v>
      </c>
      <c r="Y302">
        <v>3.75</v>
      </c>
      <c r="Z302">
        <v>4.75</v>
      </c>
      <c r="AA302" s="3">
        <f>(1/Table1[[#This Row],[B365H]]+1/Table1[[#This Row],[B365D]]+1/Table1[[#This Row],[B365A]]-1)/3</f>
        <v>1.6207184628237226E-2</v>
      </c>
      <c r="AB302">
        <v>1.9</v>
      </c>
      <c r="AC302">
        <v>1.9</v>
      </c>
      <c r="AD302">
        <f>(1/Table1[[#This Row],[B365&gt;2.5]]+1/Table1[[#This Row],[B365&lt;2.5]]-1)/2</f>
        <v>2.6315789473684181E-2</v>
      </c>
    </row>
    <row r="303" spans="1:30" hidden="1" x14ac:dyDescent="0.45">
      <c r="A303" t="s">
        <v>61</v>
      </c>
      <c r="B303" t="s">
        <v>4</v>
      </c>
      <c r="C303" s="1">
        <v>44450</v>
      </c>
      <c r="D303" t="s">
        <v>87</v>
      </c>
      <c r="E303" t="s">
        <v>83</v>
      </c>
      <c r="F303">
        <v>3</v>
      </c>
      <c r="G303">
        <v>3</v>
      </c>
      <c r="H303" t="s">
        <v>42</v>
      </c>
      <c r="I303" t="s">
        <v>76</v>
      </c>
      <c r="J303" t="s">
        <v>266</v>
      </c>
      <c r="L303">
        <f>1/Table1[[#This Row],[B365H]]-Table1[[#This Row],[Margin1X2]]</f>
        <v>0.316869363779267</v>
      </c>
      <c r="M303">
        <f>IF(Table1[[#This Row],[Bet]]="Home",IF(Table1[[#This Row],[FTR]]="H",100*Table1[[#This Row],[B365H]],0),0)</f>
        <v>0</v>
      </c>
      <c r="N303">
        <f>IF(Table1[[#This Row],[Bet]]="Home-",IF(Table1[[#This Row],[FTR]]="H",100*Table1[[#This Row],[B365H]],0),0)</f>
        <v>0</v>
      </c>
      <c r="O303">
        <f>1/Table1[[#This Row],[B365D]]-Table1[[#This Row],[Margin1X2]]</f>
        <v>0.27765367750475722</v>
      </c>
      <c r="P303">
        <f>IF(Table1[[#This Row],[Bet]]="Draw",IF(Table1[[#This Row],[FTR]]="D",100*Table1[[#This Row],[B365D]],0),0)</f>
        <v>0</v>
      </c>
      <c r="Q303">
        <f>IF(Table1[[#This Row],[Bet]]="Draw-",IF(Table1[[#This Row],[FTR]]="D",100*Table1[[#This Row],[B365D]],0),0)</f>
        <v>0</v>
      </c>
      <c r="R303">
        <f>1/Table1[[#This Row],[B365A]]-Table1[[#This Row],[Margin1X2]]</f>
        <v>0.40547695871597583</v>
      </c>
      <c r="S303">
        <f>IF(Table1[[#This Row],[Bet]]="Away",IF(Table1[[#This Row],[FTR]]="A",100*Table1[[#This Row],[B365A]],0),0)</f>
        <v>0</v>
      </c>
      <c r="T303">
        <f>IF(Table1[[#This Row],[Bet2]]="Away",IF(Table1[[#This Row],[FTR]]="A",100*Table1[[#This Row],[B365A]]),0)</f>
        <v>0</v>
      </c>
      <c r="X303">
        <v>3</v>
      </c>
      <c r="Y303">
        <v>3.4</v>
      </c>
      <c r="Z303">
        <v>2.37</v>
      </c>
      <c r="AA303" s="3">
        <f>(1/Table1[[#This Row],[B365H]]+1/Table1[[#This Row],[B365D]]+1/Table1[[#This Row],[B365A]]-1)/3</f>
        <v>1.6463969554066333E-2</v>
      </c>
      <c r="AB303">
        <v>1.8</v>
      </c>
      <c r="AC303">
        <v>2</v>
      </c>
      <c r="AD303">
        <f>(1/Table1[[#This Row],[B365&gt;2.5]]+1/Table1[[#This Row],[B365&lt;2.5]]-1)/2</f>
        <v>2.777777777777779E-2</v>
      </c>
    </row>
    <row r="304" spans="1:30" hidden="1" x14ac:dyDescent="0.45">
      <c r="A304" t="s">
        <v>2</v>
      </c>
      <c r="B304" t="s">
        <v>4</v>
      </c>
      <c r="C304" s="1">
        <v>44485</v>
      </c>
      <c r="D304" t="s">
        <v>31</v>
      </c>
      <c r="E304" t="s">
        <v>35</v>
      </c>
      <c r="F304">
        <v>0</v>
      </c>
      <c r="G304">
        <v>5</v>
      </c>
      <c r="H304" t="s">
        <v>20</v>
      </c>
      <c r="I304" t="s">
        <v>24</v>
      </c>
      <c r="J304" t="s">
        <v>266</v>
      </c>
      <c r="L304">
        <f>1/Table1[[#This Row],[B365H]]-Table1[[#This Row],[Margin1X2]]</f>
        <v>0.10053207886025221</v>
      </c>
      <c r="M304">
        <f>IF(Table1[[#This Row],[Bet]]="Home",IF(Table1[[#This Row],[FTR]]="H",100*Table1[[#This Row],[B365H]],0),0)</f>
        <v>0</v>
      </c>
      <c r="N304">
        <f>IF(Table1[[#This Row],[Bet]]="Home-",IF(Table1[[#This Row],[FTR]]="H",100*Table1[[#This Row],[B365H]],0),0)</f>
        <v>0</v>
      </c>
      <c r="O304">
        <f>1/Table1[[#This Row],[B365D]]-Table1[[#This Row],[Margin1X2]]</f>
        <v>0.16470320185490464</v>
      </c>
      <c r="P304">
        <f>IF(Table1[[#This Row],[Bet]]="Draw",IF(Table1[[#This Row],[FTR]]="D",100*Table1[[#This Row],[B365D]],0),0)</f>
        <v>0</v>
      </c>
      <c r="Q304">
        <f>IF(Table1[[#This Row],[Bet]]="Draw-",IF(Table1[[#This Row],[FTR]]="D",100*Table1[[#This Row],[B365D]],0),0)</f>
        <v>0</v>
      </c>
      <c r="R304">
        <f>1/Table1[[#This Row],[B365A]]-Table1[[#This Row],[Margin1X2]]</f>
        <v>0.7347647192848431</v>
      </c>
      <c r="S304">
        <f>IF(Table1[[#This Row],[Bet]]="Away",IF(Table1[[#This Row],[FTR]]="A",100*Table1[[#This Row],[B365A]],0),0)</f>
        <v>0</v>
      </c>
      <c r="T304">
        <f>IF(Table1[[#This Row],[Bet2]]="Away",IF(Table1[[#This Row],[FTR]]="A",100*Table1[[#This Row],[B365A]]),0)</f>
        <v>0</v>
      </c>
      <c r="X304">
        <v>8.5</v>
      </c>
      <c r="Y304">
        <v>5.5</v>
      </c>
      <c r="Z304">
        <v>1.33</v>
      </c>
      <c r="AA304" s="3">
        <f>(1/Table1[[#This Row],[B365H]]+1/Table1[[#This Row],[B365D]]+1/Table1[[#This Row],[B365A]]-1)/3</f>
        <v>1.7114979963277193E-2</v>
      </c>
      <c r="AB304">
        <v>1.57</v>
      </c>
      <c r="AC304">
        <v>2.37</v>
      </c>
      <c r="AD304">
        <f>(1/Table1[[#This Row],[B365&gt;2.5]]+1/Table1[[#This Row],[B365&lt;2.5]]-1)/2</f>
        <v>2.9441801714638949E-2</v>
      </c>
    </row>
    <row r="305" spans="1:30" hidden="1" x14ac:dyDescent="0.45">
      <c r="A305" t="s">
        <v>2</v>
      </c>
      <c r="B305" t="s">
        <v>4</v>
      </c>
      <c r="C305" s="1">
        <v>44485</v>
      </c>
      <c r="D305" t="s">
        <v>11</v>
      </c>
      <c r="E305" t="s">
        <v>22</v>
      </c>
      <c r="F305">
        <v>0</v>
      </c>
      <c r="G305">
        <v>1</v>
      </c>
      <c r="H305" t="s">
        <v>20</v>
      </c>
      <c r="I305" t="s">
        <v>43</v>
      </c>
      <c r="L305">
        <f>1/Table1[[#This Row],[B365H]]-Table1[[#This Row],[Margin1X2]]</f>
        <v>0.13586391259874334</v>
      </c>
      <c r="M305">
        <f>IF(Table1[[#This Row],[Bet]]="Home",IF(Table1[[#This Row],[FTR]]="H",100*Table1[[#This Row],[B365H]],0),0)</f>
        <v>0</v>
      </c>
      <c r="N305">
        <f>IF(Table1[[#This Row],[Bet]]="Home-",IF(Table1[[#This Row],[FTR]]="H",100*Table1[[#This Row],[B365H]],0),0)</f>
        <v>0</v>
      </c>
      <c r="O305">
        <f>1/Table1[[#This Row],[B365D]]-Table1[[#This Row],[Margin1X2]]</f>
        <v>0.24517565348943157</v>
      </c>
      <c r="P305">
        <f>IF(Table1[[#This Row],[Bet]]="Draw",IF(Table1[[#This Row],[FTR]]="D",100*Table1[[#This Row],[B365D]],0),0)</f>
        <v>0</v>
      </c>
      <c r="Q305">
        <f>IF(Table1[[#This Row],[Bet]]="Draw-",IF(Table1[[#This Row],[FTR]]="D",100*Table1[[#This Row],[B365D]],0),0)</f>
        <v>0</v>
      </c>
      <c r="R305">
        <f>1/Table1[[#This Row],[B365A]]-Table1[[#This Row],[Margin1X2]]</f>
        <v>0.61896043391182509</v>
      </c>
      <c r="S305">
        <f>IF(Table1[[#This Row],[Bet]]="Away",IF(Table1[[#This Row],[FTR]]="A",100*Table1[[#This Row],[B365A]],0),0)</f>
        <v>0</v>
      </c>
      <c r="T305">
        <f>IF(Table1[[#This Row],[Bet2]]="Away",IF(Table1[[#This Row],[FTR]]="A",100*Table1[[#This Row],[B365A]]),0)</f>
        <v>0</v>
      </c>
      <c r="X305">
        <v>6.5</v>
      </c>
      <c r="Y305">
        <v>3.8</v>
      </c>
      <c r="Z305">
        <v>1.57</v>
      </c>
      <c r="AA305" s="3">
        <f>(1/Table1[[#This Row],[B365H]]+1/Table1[[#This Row],[B365D]]+1/Table1[[#This Row],[B365A]]-1)/3</f>
        <v>1.7982241247410508E-2</v>
      </c>
      <c r="AB305">
        <v>2</v>
      </c>
      <c r="AC305">
        <v>1.8</v>
      </c>
      <c r="AD305">
        <f>(1/Table1[[#This Row],[B365&gt;2.5]]+1/Table1[[#This Row],[B365&lt;2.5]]-1)/2</f>
        <v>2.777777777777779E-2</v>
      </c>
    </row>
    <row r="306" spans="1:30" hidden="1" x14ac:dyDescent="0.45">
      <c r="A306" t="s">
        <v>2</v>
      </c>
      <c r="B306" t="s">
        <v>4</v>
      </c>
      <c r="C306" s="1">
        <v>44485</v>
      </c>
      <c r="D306" t="s">
        <v>28</v>
      </c>
      <c r="E306" t="s">
        <v>15</v>
      </c>
      <c r="F306">
        <v>4</v>
      </c>
      <c r="G306">
        <v>2</v>
      </c>
      <c r="H306" t="s">
        <v>13</v>
      </c>
      <c r="I306" t="s">
        <v>30</v>
      </c>
      <c r="L306">
        <f>1/Table1[[#This Row],[B365H]]-Table1[[#This Row],[Margin1X2]]</f>
        <v>0.26861530520067106</v>
      </c>
      <c r="M306">
        <f>IF(Table1[[#This Row],[Bet]]="Home",IF(Table1[[#This Row],[FTR]]="H",100*Table1[[#This Row],[B365H]],0),0)</f>
        <v>0</v>
      </c>
      <c r="N306">
        <f>IF(Table1[[#This Row],[Bet]]="Home-",IF(Table1[[#This Row],[FTR]]="H",100*Table1[[#This Row],[B365H]],0),0)</f>
        <v>0</v>
      </c>
      <c r="O306">
        <f>1/Table1[[#This Row],[B365D]]-Table1[[#This Row],[Margin1X2]]</f>
        <v>0.26067879726416315</v>
      </c>
      <c r="P306">
        <f>IF(Table1[[#This Row],[Bet]]="Draw",IF(Table1[[#This Row],[FTR]]="D",100*Table1[[#This Row],[B365D]],0),0)</f>
        <v>0</v>
      </c>
      <c r="Q306">
        <f>IF(Table1[[#This Row],[Bet]]="Draw-",IF(Table1[[#This Row],[FTR]]="D",100*Table1[[#This Row],[B365D]],0),0)</f>
        <v>0</v>
      </c>
      <c r="R306">
        <f>1/Table1[[#This Row],[B365A]]-Table1[[#This Row],[Margin1X2]]</f>
        <v>0.4707058975351659</v>
      </c>
      <c r="S306">
        <f>IF(Table1[[#This Row],[Bet]]="Away",IF(Table1[[#This Row],[FTR]]="A",100*Table1[[#This Row],[B365A]],0),0)</f>
        <v>0</v>
      </c>
      <c r="T306">
        <f>IF(Table1[[#This Row],[Bet2]]="Away",IF(Table1[[#This Row],[FTR]]="A",100*Table1[[#This Row],[B365A]]),0)</f>
        <v>0</v>
      </c>
      <c r="X306">
        <v>3.5</v>
      </c>
      <c r="Y306">
        <v>3.6</v>
      </c>
      <c r="Z306">
        <v>2.0499999999999998</v>
      </c>
      <c r="AA306" s="3">
        <f>(1/Table1[[#This Row],[B365H]]+1/Table1[[#This Row],[B365D]]+1/Table1[[#This Row],[B365A]]-1)/3</f>
        <v>1.7098980513614654E-2</v>
      </c>
      <c r="AB306">
        <v>1.72</v>
      </c>
      <c r="AC306">
        <v>2.1</v>
      </c>
      <c r="AD306">
        <f>(1/Table1[[#This Row],[B365&gt;2.5]]+1/Table1[[#This Row],[B365&lt;2.5]]-1)/2</f>
        <v>2.879291251384275E-2</v>
      </c>
    </row>
    <row r="307" spans="1:30" hidden="1" x14ac:dyDescent="0.45">
      <c r="A307" t="s">
        <v>2</v>
      </c>
      <c r="B307" t="s">
        <v>4</v>
      </c>
      <c r="C307" s="1">
        <v>44485</v>
      </c>
      <c r="D307" t="s">
        <v>26</v>
      </c>
      <c r="E307" t="s">
        <v>16</v>
      </c>
      <c r="F307">
        <v>1</v>
      </c>
      <c r="G307">
        <v>0</v>
      </c>
      <c r="H307" t="s">
        <v>13</v>
      </c>
      <c r="I307" t="s">
        <v>21</v>
      </c>
      <c r="L307">
        <f>1/Table1[[#This Row],[B365H]]-Table1[[#This Row],[Margin1X2]]</f>
        <v>0.41683919944789516</v>
      </c>
      <c r="M307">
        <f>IF(Table1[[#This Row],[Bet]]="Home",IF(Table1[[#This Row],[FTR]]="H",100*Table1[[#This Row],[B365H]],0),0)</f>
        <v>0</v>
      </c>
      <c r="N307">
        <f>IF(Table1[[#This Row],[Bet]]="Home-",IF(Table1[[#This Row],[FTR]]="H",100*Table1[[#This Row],[B365H]],0),0)</f>
        <v>0</v>
      </c>
      <c r="O307">
        <f>1/Table1[[#This Row],[B365D]]-Table1[[#This Row],[Margin1X2]]</f>
        <v>0.26777087646652864</v>
      </c>
      <c r="P307">
        <f>IF(Table1[[#This Row],[Bet]]="Draw",IF(Table1[[#This Row],[FTR]]="D",100*Table1[[#This Row],[B365D]],0),0)</f>
        <v>0</v>
      </c>
      <c r="Q307">
        <f>IF(Table1[[#This Row],[Bet]]="Draw-",IF(Table1[[#This Row],[FTR]]="D",100*Table1[[#This Row],[B365D]],0),0)</f>
        <v>0</v>
      </c>
      <c r="R307">
        <f>1/Table1[[#This Row],[B365A]]-Table1[[#This Row],[Margin1X2]]</f>
        <v>0.31538992408557626</v>
      </c>
      <c r="S307">
        <f>IF(Table1[[#This Row],[Bet]]="Away",IF(Table1[[#This Row],[FTR]]="A",100*Table1[[#This Row],[B365A]],0),0)</f>
        <v>0</v>
      </c>
      <c r="T307">
        <f>IF(Table1[[#This Row],[Bet2]]="Away",IF(Table1[[#This Row],[FTR]]="A",100*Table1[[#This Row],[B365A]]),0)</f>
        <v>0</v>
      </c>
      <c r="X307">
        <v>2.2999999999999998</v>
      </c>
      <c r="Y307">
        <v>3.5</v>
      </c>
      <c r="Z307">
        <v>3</v>
      </c>
      <c r="AA307" s="3">
        <f>(1/Table1[[#This Row],[B365H]]+1/Table1[[#This Row],[B365D]]+1/Table1[[#This Row],[B365A]]-1)/3</f>
        <v>1.7943409247757058E-2</v>
      </c>
      <c r="AB307">
        <v>1.72</v>
      </c>
      <c r="AC307">
        <v>2.1</v>
      </c>
      <c r="AD307">
        <f>(1/Table1[[#This Row],[B365&gt;2.5]]+1/Table1[[#This Row],[B365&lt;2.5]]-1)/2</f>
        <v>2.879291251384275E-2</v>
      </c>
    </row>
    <row r="308" spans="1:30" hidden="1" x14ac:dyDescent="0.45">
      <c r="A308" t="s">
        <v>2</v>
      </c>
      <c r="B308" t="s">
        <v>4</v>
      </c>
      <c r="C308" s="1">
        <v>44485</v>
      </c>
      <c r="D308" t="s">
        <v>41</v>
      </c>
      <c r="E308" t="s">
        <v>18</v>
      </c>
      <c r="F308">
        <v>2</v>
      </c>
      <c r="G308">
        <v>0</v>
      </c>
      <c r="H308" t="s">
        <v>13</v>
      </c>
      <c r="I308" t="s">
        <v>39</v>
      </c>
      <c r="J308" t="s">
        <v>266</v>
      </c>
      <c r="L308">
        <f>1/Table1[[#This Row],[B365H]]-Table1[[#This Row],[Margin1X2]]</f>
        <v>0.87399053188526865</v>
      </c>
      <c r="M308">
        <f>IF(Table1[[#This Row],[Bet]]="Home",IF(Table1[[#This Row],[FTR]]="H",100*Table1[[#This Row],[B365H]],0),0)</f>
        <v>0</v>
      </c>
      <c r="N308">
        <f>IF(Table1[[#This Row],[Bet]]="Home-",IF(Table1[[#This Row],[FTR]]="H",100*Table1[[#This Row],[B365H]],0),0)</f>
        <v>0</v>
      </c>
      <c r="O308">
        <f>1/Table1[[#This Row],[B365D]]-Table1[[#This Row],[Margin1X2]]</f>
        <v>9.2244500139237004E-2</v>
      </c>
      <c r="P308">
        <f>IF(Table1[[#This Row],[Bet]]="Draw",IF(Table1[[#This Row],[FTR]]="D",100*Table1[[#This Row],[B365D]],0),0)</f>
        <v>0</v>
      </c>
      <c r="Q308">
        <f>IF(Table1[[#This Row],[Bet]]="Draw-",IF(Table1[[#This Row],[FTR]]="D",100*Table1[[#This Row],[B365D]],0),0)</f>
        <v>0</v>
      </c>
      <c r="R308">
        <f>1/Table1[[#This Row],[B365A]]-Table1[[#This Row],[Margin1X2]]</f>
        <v>3.3764967975494317E-2</v>
      </c>
      <c r="S308">
        <f>IF(Table1[[#This Row],[Bet]]="Away",IF(Table1[[#This Row],[FTR]]="A",100*Table1[[#This Row],[B365A]],0),0)</f>
        <v>0</v>
      </c>
      <c r="T308">
        <f>IF(Table1[[#This Row],[Bet2]]="Away",IF(Table1[[#This Row],[FTR]]="A",100*Table1[[#This Row],[B365A]]),0)</f>
        <v>0</v>
      </c>
      <c r="X308">
        <v>1.1200000000000001</v>
      </c>
      <c r="Y308">
        <v>9</v>
      </c>
      <c r="Z308">
        <v>19</v>
      </c>
      <c r="AA308" s="3">
        <f>(1/Table1[[#This Row],[B365H]]+1/Table1[[#This Row],[B365D]]+1/Table1[[#This Row],[B365A]]-1)/3</f>
        <v>1.8866610971874104E-2</v>
      </c>
      <c r="AB308">
        <v>1.36</v>
      </c>
      <c r="AC308">
        <v>3.2</v>
      </c>
      <c r="AD308">
        <f>(1/Table1[[#This Row],[B365&gt;2.5]]+1/Table1[[#This Row],[B365&lt;2.5]]-1)/2</f>
        <v>2.3897058823529438E-2</v>
      </c>
    </row>
    <row r="309" spans="1:30" hidden="1" x14ac:dyDescent="0.45">
      <c r="A309" t="s">
        <v>106</v>
      </c>
      <c r="B309" t="s">
        <v>4</v>
      </c>
      <c r="C309" s="1">
        <v>44450</v>
      </c>
      <c r="D309" t="s">
        <v>124</v>
      </c>
      <c r="E309" t="s">
        <v>107</v>
      </c>
      <c r="F309">
        <v>2</v>
      </c>
      <c r="G309">
        <v>5</v>
      </c>
      <c r="H309" t="s">
        <v>20</v>
      </c>
      <c r="I309" t="s">
        <v>135</v>
      </c>
      <c r="J309" t="s">
        <v>273</v>
      </c>
      <c r="L309">
        <f>1/Table1[[#This Row],[B365H]]-Table1[[#This Row],[Margin1X2]]</f>
        <v>0.44436153601680278</v>
      </c>
      <c r="M309">
        <f>IF(Table1[[#This Row],[Bet]]="Home",IF(Table1[[#This Row],[FTR]]="H",100*Table1[[#This Row],[B365H]],0),0)</f>
        <v>0</v>
      </c>
      <c r="N309">
        <f>IF(Table1[[#This Row],[Bet]]="Home-",IF(Table1[[#This Row],[FTR]]="H",100*Table1[[#This Row],[B365H]],0),0)</f>
        <v>0</v>
      </c>
      <c r="O309">
        <f>1/Table1[[#This Row],[B365D]]-Table1[[#This Row],[Margin1X2]]</f>
        <v>0.27336290400585889</v>
      </c>
      <c r="P309">
        <f>IF(Table1[[#This Row],[Bet]]="Draw",IF(Table1[[#This Row],[FTR]]="D",100*Table1[[#This Row],[B365D]],0),0)</f>
        <v>0</v>
      </c>
      <c r="Q309">
        <f>IF(Table1[[#This Row],[Bet]]="Draw-",IF(Table1[[#This Row],[FTR]]="D",100*Table1[[#This Row],[B365D]],0),0)</f>
        <v>0</v>
      </c>
      <c r="R309">
        <f>1/Table1[[#This Row],[B365A]]-Table1[[#This Row],[Margin1X2]]</f>
        <v>0.28227555997733839</v>
      </c>
      <c r="S309">
        <f>IF(Table1[[#This Row],[Bet]]="Away",IF(Table1[[#This Row],[FTR]]="A",100*Table1[[#This Row],[B365A]],0),0)</f>
        <v>0</v>
      </c>
      <c r="T309">
        <f>IF(Table1[[#This Row],[Bet2]]="Away",IF(Table1[[#This Row],[FTR]]="A",100*Table1[[#This Row],[B365A]]),0)</f>
        <v>0</v>
      </c>
      <c r="X309">
        <v>2.15</v>
      </c>
      <c r="Y309">
        <v>3.4</v>
      </c>
      <c r="Z309">
        <v>3.3</v>
      </c>
      <c r="AA309" s="3">
        <f>(1/Table1[[#This Row],[B365H]]+1/Table1[[#This Row],[B365D]]+1/Table1[[#This Row],[B365A]]-1)/3</f>
        <v>2.0754743052964653E-2</v>
      </c>
      <c r="AB309">
        <v>1.85</v>
      </c>
      <c r="AC309">
        <v>1.95</v>
      </c>
      <c r="AD309">
        <f>(1/Table1[[#This Row],[B365&gt;2.5]]+1/Table1[[#This Row],[B365&lt;2.5]]-1)/2</f>
        <v>2.6680526680526673E-2</v>
      </c>
    </row>
    <row r="310" spans="1:30" hidden="1" x14ac:dyDescent="0.45">
      <c r="A310" t="s">
        <v>2</v>
      </c>
      <c r="B310" t="s">
        <v>4</v>
      </c>
      <c r="C310" s="1">
        <v>44485</v>
      </c>
      <c r="D310" t="s">
        <v>32</v>
      </c>
      <c r="E310" t="s">
        <v>29</v>
      </c>
      <c r="F310">
        <v>2</v>
      </c>
      <c r="G310">
        <v>3</v>
      </c>
      <c r="H310" t="s">
        <v>20</v>
      </c>
      <c r="I310" t="s">
        <v>14</v>
      </c>
      <c r="L310">
        <f>1/Table1[[#This Row],[B365H]]-Table1[[#This Row],[Margin1X2]]</f>
        <v>0.44560865491098045</v>
      </c>
      <c r="M310">
        <f>IF(Table1[[#This Row],[Bet]]="Home",IF(Table1[[#This Row],[FTR]]="H",100*Table1[[#This Row],[B365H]],0),0)</f>
        <v>0</v>
      </c>
      <c r="N310">
        <f>IF(Table1[[#This Row],[Bet]]="Home-",IF(Table1[[#This Row],[FTR]]="H",100*Table1[[#This Row],[B365H]],0),0)</f>
        <v>0</v>
      </c>
      <c r="O310">
        <f>1/Table1[[#This Row],[B365D]]-Table1[[#This Row],[Margin1X2]]</f>
        <v>0.28818468353352072</v>
      </c>
      <c r="P310">
        <f>IF(Table1[[#This Row],[Bet]]="Draw",IF(Table1[[#This Row],[FTR]]="D",100*Table1[[#This Row],[B365D]],0),0)</f>
        <v>0</v>
      </c>
      <c r="Q310">
        <f>IF(Table1[[#This Row],[Bet]]="Draw-",IF(Table1[[#This Row],[FTR]]="D",100*Table1[[#This Row],[B365D]],0),0)</f>
        <v>0</v>
      </c>
      <c r="R310">
        <f>1/Table1[[#This Row],[B365A]]-Table1[[#This Row],[Margin1X2]]</f>
        <v>0.26620666155549871</v>
      </c>
      <c r="S310">
        <f>IF(Table1[[#This Row],[Bet]]="Away",IF(Table1[[#This Row],[FTR]]="A",100*Table1[[#This Row],[B365A]],0),0)</f>
        <v>0</v>
      </c>
      <c r="T310">
        <f>IF(Table1[[#This Row],[Bet2]]="Away",IF(Table1[[#This Row],[FTR]]="A",100*Table1[[#This Row],[B365A]]),0)</f>
        <v>0</v>
      </c>
      <c r="X310">
        <v>2.15</v>
      </c>
      <c r="Y310">
        <v>3.25</v>
      </c>
      <c r="Z310">
        <v>3.5</v>
      </c>
      <c r="AA310" s="3">
        <f>(1/Table1[[#This Row],[B365H]]+1/Table1[[#This Row],[B365D]]+1/Table1[[#This Row],[B365A]]-1)/3</f>
        <v>1.9507624158786967E-2</v>
      </c>
      <c r="AB310">
        <v>2.1</v>
      </c>
      <c r="AC310">
        <v>1.72</v>
      </c>
      <c r="AD310">
        <f>(1/Table1[[#This Row],[B365&gt;2.5]]+1/Table1[[#This Row],[B365&lt;2.5]]-1)/2</f>
        <v>2.879291251384275E-2</v>
      </c>
    </row>
    <row r="311" spans="1:30" hidden="1" x14ac:dyDescent="0.45">
      <c r="A311" t="s">
        <v>106</v>
      </c>
      <c r="B311" t="s">
        <v>4</v>
      </c>
      <c r="C311" s="1">
        <v>44450</v>
      </c>
      <c r="D311" t="s">
        <v>125</v>
      </c>
      <c r="E311" t="s">
        <v>117</v>
      </c>
      <c r="F311">
        <v>3</v>
      </c>
      <c r="G311">
        <v>4</v>
      </c>
      <c r="H311" t="s">
        <v>20</v>
      </c>
      <c r="I311" t="s">
        <v>129</v>
      </c>
      <c r="J311" t="s">
        <v>273</v>
      </c>
      <c r="L311">
        <f>1/Table1[[#This Row],[B365H]]-Table1[[#This Row],[Margin1X2]]</f>
        <v>0.34087195484254307</v>
      </c>
      <c r="M311">
        <f>IF(Table1[[#This Row],[Bet]]="Home",IF(Table1[[#This Row],[FTR]]="H",100*Table1[[#This Row],[B365H]],0),0)</f>
        <v>0</v>
      </c>
      <c r="N311">
        <f>IF(Table1[[#This Row],[Bet]]="Home-",IF(Table1[[#This Row],[FTR]]="H",100*Table1[[#This Row],[B365H]],0),0)</f>
        <v>0</v>
      </c>
      <c r="O311">
        <f>1/Table1[[#This Row],[B365D]]-Table1[[#This Row],[Margin1X2]]</f>
        <v>0.28973559120617942</v>
      </c>
      <c r="P311">
        <f>IF(Table1[[#This Row],[Bet]]="Draw",IF(Table1[[#This Row],[FTR]]="D",100*Table1[[#This Row],[B365D]],0),0)</f>
        <v>0</v>
      </c>
      <c r="Q311">
        <f>IF(Table1[[#This Row],[Bet]]="Draw-",IF(Table1[[#This Row],[FTR]]="D",100*Table1[[#This Row],[B365D]],0),0)</f>
        <v>0</v>
      </c>
      <c r="R311">
        <f>1/Table1[[#This Row],[B365A]]-Table1[[#This Row],[Margin1X2]]</f>
        <v>0.36939245395127751</v>
      </c>
      <c r="S311">
        <f>IF(Table1[[#This Row],[Bet]]="Away",IF(Table1[[#This Row],[FTR]]="A",100*Table1[[#This Row],[B365A]],0),0)</f>
        <v>0</v>
      </c>
      <c r="T311">
        <f>IF(Table1[[#This Row],[Bet2]]="Away",IF(Table1[[#This Row],[FTR]]="A",100*Table1[[#This Row],[B365A]]),0)</f>
        <v>0</v>
      </c>
      <c r="X311">
        <v>2.75</v>
      </c>
      <c r="Y311">
        <v>3.2</v>
      </c>
      <c r="Z311">
        <v>2.5499999999999998</v>
      </c>
      <c r="AA311" s="3">
        <f>(1/Table1[[#This Row],[B365H]]+1/Table1[[#This Row],[B365D]]+1/Table1[[#This Row],[B365A]]-1)/3</f>
        <v>2.2764408793820579E-2</v>
      </c>
      <c r="AB311">
        <v>2.0699999999999998</v>
      </c>
      <c r="AC311">
        <v>1.72</v>
      </c>
      <c r="AD311">
        <f>(1/Table1[[#This Row],[B365&gt;2.5]]+1/Table1[[#This Row],[B365&lt;2.5]]-1)/2</f>
        <v>3.2243568138411449E-2</v>
      </c>
    </row>
    <row r="312" spans="1:30" hidden="1" x14ac:dyDescent="0.45">
      <c r="A312" t="s">
        <v>106</v>
      </c>
      <c r="B312" t="s">
        <v>4</v>
      </c>
      <c r="C312" s="1">
        <v>44415</v>
      </c>
      <c r="D312" t="s">
        <v>119</v>
      </c>
      <c r="E312" t="s">
        <v>120</v>
      </c>
      <c r="F312">
        <v>0</v>
      </c>
      <c r="G312">
        <v>1</v>
      </c>
      <c r="H312" t="s">
        <v>20</v>
      </c>
      <c r="I312" t="s">
        <v>121</v>
      </c>
      <c r="L312">
        <f>1/Table1[[#This Row],[B365H]]-Table1[[#This Row],[Margin1X2]]</f>
        <v>0.30244945953220848</v>
      </c>
      <c r="M312">
        <f>IF(Table1[[#This Row],[Bet]]="Home",IF(Table1[[#This Row],[FTR]]="H",100*Table1[[#This Row],[B365H]],0),0)</f>
        <v>0</v>
      </c>
      <c r="N312">
        <f>IF(Table1[[#This Row],[Bet]]="Home-",IF(Table1[[#This Row],[FTR]]="H",100*Table1[[#This Row],[B365H]],0),0)</f>
        <v>0</v>
      </c>
      <c r="O312">
        <f>1/Table1[[#This Row],[B365D]]-Table1[[#This Row],[Margin1X2]]</f>
        <v>0.2828991174012212</v>
      </c>
      <c r="P312">
        <f>IF(Table1[[#This Row],[Bet]]="Draw",IF(Table1[[#This Row],[FTR]]="D",100*Table1[[#This Row],[B365D]],0),0)</f>
        <v>0</v>
      </c>
      <c r="Q312">
        <f>IF(Table1[[#This Row],[Bet]]="Draw-",IF(Table1[[#This Row],[FTR]]="D",100*Table1[[#This Row],[B365D]],0),0)</f>
        <v>0</v>
      </c>
      <c r="R312">
        <f>1/Table1[[#This Row],[B365A]]-Table1[[#This Row],[Margin1X2]]</f>
        <v>0.41465142306657038</v>
      </c>
      <c r="S312">
        <f>IF(Table1[[#This Row],[Bet]]="Away",IF(Table1[[#This Row],[FTR]]="A",100*Table1[[#This Row],[B365A]],0),0)</f>
        <v>0</v>
      </c>
      <c r="T312">
        <f>IF(Table1[[#This Row],[Bet2]]="Away",IF(Table1[[#This Row],[FTR]]="A",100*Table1[[#This Row],[B365A]]),0)</f>
        <v>0</v>
      </c>
      <c r="X312">
        <v>3.1</v>
      </c>
      <c r="Y312">
        <v>3.3</v>
      </c>
      <c r="Z312">
        <v>2.2999999999999998</v>
      </c>
      <c r="AA312" s="3">
        <f>(1/Table1[[#This Row],[B365H]]+1/Table1[[#This Row],[B365D]]+1/Table1[[#This Row],[B365A]]-1)/3</f>
        <v>2.0131185629081855E-2</v>
      </c>
      <c r="AB312">
        <v>2.25</v>
      </c>
      <c r="AC312">
        <v>1.61</v>
      </c>
      <c r="AD312">
        <f>(1/Table1[[#This Row],[B365&gt;2.5]]+1/Table1[[#This Row],[B365&lt;2.5]]-1)/2</f>
        <v>3.2781228433402365E-2</v>
      </c>
    </row>
    <row r="313" spans="1:30" hidden="1" x14ac:dyDescent="0.45">
      <c r="A313" t="s">
        <v>106</v>
      </c>
      <c r="B313" t="s">
        <v>4</v>
      </c>
      <c r="C313" s="1">
        <v>44422</v>
      </c>
      <c r="D313" t="s">
        <v>137</v>
      </c>
      <c r="E313" t="s">
        <v>110</v>
      </c>
      <c r="F313">
        <v>2</v>
      </c>
      <c r="G313">
        <v>1</v>
      </c>
      <c r="H313" t="s">
        <v>13</v>
      </c>
      <c r="I313" t="s">
        <v>121</v>
      </c>
      <c r="L313">
        <f>1/Table1[[#This Row],[B365H]]-Table1[[#This Row],[Margin1X2]]</f>
        <v>0.48370927318295737</v>
      </c>
      <c r="M313">
        <f>IF(Table1[[#This Row],[Bet]]="Home",IF(Table1[[#This Row],[FTR]]="H",100*Table1[[#This Row],[B365H]],0),0)</f>
        <v>0</v>
      </c>
      <c r="N313">
        <f>IF(Table1[[#This Row],[Bet]]="Home-",IF(Table1[[#This Row],[FTR]]="H",100*Table1[[#This Row],[B365H]],0),0)</f>
        <v>0</v>
      </c>
      <c r="O313">
        <f>1/Table1[[#This Row],[B365D]]-Table1[[#This Row],[Margin1X2]]</f>
        <v>0.26942355889724307</v>
      </c>
      <c r="P313">
        <f>IF(Table1[[#This Row],[Bet]]="Draw",IF(Table1[[#This Row],[FTR]]="D",100*Table1[[#This Row],[B365D]],0),0)</f>
        <v>0</v>
      </c>
      <c r="Q313">
        <f>IF(Table1[[#This Row],[Bet]]="Draw-",IF(Table1[[#This Row],[FTR]]="D",100*Table1[[#This Row],[B365D]],0),0)</f>
        <v>0</v>
      </c>
      <c r="R313">
        <f>1/Table1[[#This Row],[B365A]]-Table1[[#This Row],[Margin1X2]]</f>
        <v>0.24686716791979949</v>
      </c>
      <c r="S313">
        <f>IF(Table1[[#This Row],[Bet]]="Away",IF(Table1[[#This Row],[FTR]]="A",100*Table1[[#This Row],[B365A]],0),0)</f>
        <v>0</v>
      </c>
      <c r="T313">
        <f>IF(Table1[[#This Row],[Bet2]]="Away",IF(Table1[[#This Row],[FTR]]="A",100*Table1[[#This Row],[B365A]]),0)</f>
        <v>0</v>
      </c>
      <c r="X313">
        <v>2</v>
      </c>
      <c r="Y313">
        <v>3.5</v>
      </c>
      <c r="Z313">
        <v>3.8</v>
      </c>
      <c r="AA313" s="3">
        <f>(1/Table1[[#This Row],[B365H]]+1/Table1[[#This Row],[B365D]]+1/Table1[[#This Row],[B365A]]-1)/3</f>
        <v>1.6290726817042616E-2</v>
      </c>
      <c r="AB313">
        <v>2</v>
      </c>
      <c r="AC313">
        <v>1.8</v>
      </c>
      <c r="AD313">
        <f>(1/Table1[[#This Row],[B365&gt;2.5]]+1/Table1[[#This Row],[B365&lt;2.5]]-1)/2</f>
        <v>2.777777777777779E-2</v>
      </c>
    </row>
    <row r="314" spans="1:30" hidden="1" x14ac:dyDescent="0.45">
      <c r="A314" t="s">
        <v>106</v>
      </c>
      <c r="B314" t="s">
        <v>4</v>
      </c>
      <c r="C314" s="1">
        <v>44450</v>
      </c>
      <c r="D314" t="s">
        <v>128</v>
      </c>
      <c r="E314" t="s">
        <v>140</v>
      </c>
      <c r="F314">
        <v>3</v>
      </c>
      <c r="G314">
        <v>0</v>
      </c>
      <c r="H314" t="s">
        <v>13</v>
      </c>
      <c r="I314" t="s">
        <v>121</v>
      </c>
      <c r="L314">
        <f>1/Table1[[#This Row],[B365H]]-Table1[[#This Row],[Margin1X2]]</f>
        <v>0.30357345401751284</v>
      </c>
      <c r="M314">
        <f>IF(Table1[[#This Row],[Bet]]="Home",IF(Table1[[#This Row],[FTR]]="H",100*Table1[[#This Row],[B365H]],0),0)</f>
        <v>0</v>
      </c>
      <c r="N314">
        <f>IF(Table1[[#This Row],[Bet]]="Home-",IF(Table1[[#This Row],[FTR]]="H",100*Table1[[#This Row],[B365H]],0),0)</f>
        <v>0</v>
      </c>
      <c r="O314">
        <f>1/Table1[[#This Row],[B365D]]-Table1[[#This Row],[Margin1X2]]</f>
        <v>0.29349280885622253</v>
      </c>
      <c r="P314">
        <f>IF(Table1[[#This Row],[Bet]]="Draw",IF(Table1[[#This Row],[FTR]]="D",100*Table1[[#This Row],[B365D]],0),0)</f>
        <v>0</v>
      </c>
      <c r="Q314">
        <f>IF(Table1[[#This Row],[Bet]]="Draw-",IF(Table1[[#This Row],[FTR]]="D",100*Table1[[#This Row],[B365D]],0),0)</f>
        <v>0</v>
      </c>
      <c r="R314">
        <f>1/Table1[[#This Row],[B365A]]-Table1[[#This Row],[Margin1X2]]</f>
        <v>0.40293373712626468</v>
      </c>
      <c r="S314">
        <f>IF(Table1[[#This Row],[Bet]]="Away",IF(Table1[[#This Row],[FTR]]="A",100*Table1[[#This Row],[B365A]],0),0)</f>
        <v>0</v>
      </c>
      <c r="T314">
        <f>IF(Table1[[#This Row],[Bet2]]="Away",IF(Table1[[#This Row],[FTR]]="A",100*Table1[[#This Row],[B365A]]),0)</f>
        <v>0</v>
      </c>
      <c r="X314">
        <v>3.1</v>
      </c>
      <c r="Y314">
        <v>3.2</v>
      </c>
      <c r="Z314">
        <v>2.37</v>
      </c>
      <c r="AA314" s="3">
        <f>(1/Table1[[#This Row],[B365H]]+1/Table1[[#This Row],[B365D]]+1/Table1[[#This Row],[B365A]]-1)/3</f>
        <v>1.9007191143777469E-2</v>
      </c>
      <c r="AB314">
        <v>2.2000000000000002</v>
      </c>
      <c r="AC314">
        <v>1.65</v>
      </c>
      <c r="AD314">
        <f>(1/Table1[[#This Row],[B365&gt;2.5]]+1/Table1[[#This Row],[B365&lt;2.5]]-1)/2</f>
        <v>3.0303030303030276E-2</v>
      </c>
    </row>
    <row r="315" spans="1:30" hidden="1" x14ac:dyDescent="0.45">
      <c r="A315" t="s">
        <v>106</v>
      </c>
      <c r="B315" t="s">
        <v>4</v>
      </c>
      <c r="C315" s="1">
        <v>44457</v>
      </c>
      <c r="D315" t="s">
        <v>123</v>
      </c>
      <c r="E315" t="s">
        <v>124</v>
      </c>
      <c r="F315">
        <v>0</v>
      </c>
      <c r="G315">
        <v>1</v>
      </c>
      <c r="H315" t="s">
        <v>20</v>
      </c>
      <c r="I315" t="s">
        <v>121</v>
      </c>
      <c r="L315">
        <f>1/Table1[[#This Row],[B365H]]-Table1[[#This Row],[Margin1X2]]</f>
        <v>0.41762230839039682</v>
      </c>
      <c r="M315">
        <f>IF(Table1[[#This Row],[Bet]]="Home",IF(Table1[[#This Row],[FTR]]="H",100*Table1[[#This Row],[B365H]],0),0)</f>
        <v>0</v>
      </c>
      <c r="N315">
        <f>IF(Table1[[#This Row],[Bet]]="Home-",IF(Table1[[#This Row],[FTR]]="H",100*Table1[[#This Row],[B365H]],0),0)</f>
        <v>0</v>
      </c>
      <c r="O315">
        <f>1/Table1[[#This Row],[B365D]]-Table1[[#This Row],[Margin1X2]]</f>
        <v>0.30542034485603492</v>
      </c>
      <c r="P315">
        <f>IF(Table1[[#This Row],[Bet]]="Draw",IF(Table1[[#This Row],[FTR]]="D",100*Table1[[#This Row],[B365D]],0),0)</f>
        <v>0</v>
      </c>
      <c r="Q315">
        <f>IF(Table1[[#This Row],[Bet]]="Draw-",IF(Table1[[#This Row],[FTR]]="D",100*Table1[[#This Row],[B365D]],0),0)</f>
        <v>0</v>
      </c>
      <c r="R315">
        <f>1/Table1[[#This Row],[B365A]]-Table1[[#This Row],[Margin1X2]]</f>
        <v>0.27695734675356815</v>
      </c>
      <c r="S315">
        <f>IF(Table1[[#This Row],[Bet]]="Away",IF(Table1[[#This Row],[FTR]]="A",100*Table1[[#This Row],[B365A]],0),0)</f>
        <v>0</v>
      </c>
      <c r="T315">
        <f>IF(Table1[[#This Row],[Bet2]]="Away",IF(Table1[[#This Row],[FTR]]="A",100*Table1[[#This Row],[B365A]]),0)</f>
        <v>0</v>
      </c>
      <c r="X315">
        <v>2.2999999999999998</v>
      </c>
      <c r="Y315">
        <v>3.1</v>
      </c>
      <c r="Z315">
        <v>3.4</v>
      </c>
      <c r="AA315" s="3">
        <f>(1/Table1[[#This Row],[B365H]]+1/Table1[[#This Row],[B365D]]+1/Table1[[#This Row],[B365A]]-1)/3</f>
        <v>1.7160300305255394E-2</v>
      </c>
      <c r="AB315">
        <v>1.9</v>
      </c>
      <c r="AC315">
        <v>1.9</v>
      </c>
      <c r="AD315">
        <f>(1/Table1[[#This Row],[B365&gt;2.5]]+1/Table1[[#This Row],[B365&lt;2.5]]-1)/2</f>
        <v>2.6315789473684181E-2</v>
      </c>
    </row>
    <row r="316" spans="1:30" hidden="1" x14ac:dyDescent="0.45">
      <c r="A316" t="s">
        <v>106</v>
      </c>
      <c r="B316" t="s">
        <v>4</v>
      </c>
      <c r="C316" s="1">
        <v>44488</v>
      </c>
      <c r="D316" t="s">
        <v>114</v>
      </c>
      <c r="E316" t="s">
        <v>125</v>
      </c>
      <c r="F316">
        <v>3</v>
      </c>
      <c r="G316">
        <v>1</v>
      </c>
      <c r="H316" t="s">
        <v>13</v>
      </c>
      <c r="I316" t="s">
        <v>121</v>
      </c>
      <c r="L316">
        <f>1/Table1[[#This Row],[B365H]]-Table1[[#This Row],[Margin1X2]]</f>
        <v>0.47070589753516578</v>
      </c>
      <c r="M316">
        <f>IF(Table1[[#This Row],[Bet]]="Home",IF(Table1[[#This Row],[FTR]]="H",100*Table1[[#This Row],[B365H]],0),0)</f>
        <v>0</v>
      </c>
      <c r="N316">
        <f>IF(Table1[[#This Row],[Bet]]="Home-",IF(Table1[[#This Row],[FTR]]="H",100*Table1[[#This Row],[B365H]],0),0)</f>
        <v>0</v>
      </c>
      <c r="O316">
        <f>1/Table1[[#This Row],[B365D]]-Table1[[#This Row],[Margin1X2]]</f>
        <v>0.26861530520067095</v>
      </c>
      <c r="P316">
        <f>IF(Table1[[#This Row],[Bet]]="Draw",IF(Table1[[#This Row],[FTR]]="D",100*Table1[[#This Row],[B365D]],0),0)</f>
        <v>0</v>
      </c>
      <c r="Q316">
        <f>IF(Table1[[#This Row],[Bet]]="Draw-",IF(Table1[[#This Row],[FTR]]="D",100*Table1[[#This Row],[B365D]],0),0)</f>
        <v>0</v>
      </c>
      <c r="R316">
        <f>1/Table1[[#This Row],[B365A]]-Table1[[#This Row],[Margin1X2]]</f>
        <v>0.26067879726416304</v>
      </c>
      <c r="S316">
        <f>IF(Table1[[#This Row],[Bet]]="Away",IF(Table1[[#This Row],[FTR]]="A",100*Table1[[#This Row],[B365A]],0),0)</f>
        <v>0</v>
      </c>
      <c r="T316">
        <f>IF(Table1[[#This Row],[Bet2]]="Away",IF(Table1[[#This Row],[FTR]]="A",100*Table1[[#This Row],[B365A]]),0)</f>
        <v>0</v>
      </c>
      <c r="X316">
        <v>2.0499999999999998</v>
      </c>
      <c r="Y316">
        <v>3.5</v>
      </c>
      <c r="Z316">
        <v>3.6</v>
      </c>
      <c r="AA316" s="3">
        <f>(1/Table1[[#This Row],[B365H]]+1/Table1[[#This Row],[B365D]]+1/Table1[[#This Row],[B365A]]-1)/3</f>
        <v>1.709898051361473E-2</v>
      </c>
      <c r="AB316">
        <v>1.95</v>
      </c>
      <c r="AC316">
        <v>1.85</v>
      </c>
      <c r="AD316">
        <f>(1/Table1[[#This Row],[B365&gt;2.5]]+1/Table1[[#This Row],[B365&lt;2.5]]-1)/2</f>
        <v>2.6680526680526673E-2</v>
      </c>
    </row>
    <row r="317" spans="1:30" hidden="1" x14ac:dyDescent="0.45">
      <c r="A317" t="s">
        <v>106</v>
      </c>
      <c r="B317" t="s">
        <v>4</v>
      </c>
      <c r="C317" s="1">
        <v>44541</v>
      </c>
      <c r="D317" t="s">
        <v>139</v>
      </c>
      <c r="E317" t="s">
        <v>110</v>
      </c>
      <c r="F317">
        <v>2</v>
      </c>
      <c r="G317">
        <v>0</v>
      </c>
      <c r="H317" t="s">
        <v>13</v>
      </c>
      <c r="I317" t="s">
        <v>121</v>
      </c>
      <c r="L317">
        <f>1/Table1[[#This Row],[B365H]]-Table1[[#This Row],[Margin1X2]]</f>
        <v>0.58255880665519222</v>
      </c>
      <c r="M317">
        <f>IF(Table1[[#This Row],[Bet]]="Home",IF(Table1[[#This Row],[FTR]]="H",100*Table1[[#This Row],[B365H]],0),0)</f>
        <v>0</v>
      </c>
      <c r="N317">
        <f>IF(Table1[[#This Row],[Bet]]="Home-",IF(Table1[[#This Row],[FTR]]="H",100*Table1[[#This Row],[B365H]],0),0)</f>
        <v>0</v>
      </c>
      <c r="O317">
        <f>1/Table1[[#This Row],[B365D]]-Table1[[#This Row],[Margin1X2]]</f>
        <v>0.24681583476764196</v>
      </c>
      <c r="P317">
        <f>IF(Table1[[#This Row],[Bet]]="Draw",IF(Table1[[#This Row],[FTR]]="D",100*Table1[[#This Row],[B365D]],0),0)</f>
        <v>0</v>
      </c>
      <c r="Q317">
        <f>IF(Table1[[#This Row],[Bet]]="Draw-",IF(Table1[[#This Row],[FTR]]="D",100*Table1[[#This Row],[B365D]],0),0)</f>
        <v>0</v>
      </c>
      <c r="R317">
        <f>1/Table1[[#This Row],[B365A]]-Table1[[#This Row],[Margin1X2]]</f>
        <v>0.17062535857716576</v>
      </c>
      <c r="S317">
        <f>IF(Table1[[#This Row],[Bet]]="Away",IF(Table1[[#This Row],[FTR]]="A",100*Table1[[#This Row],[B365A]],0),0)</f>
        <v>0</v>
      </c>
      <c r="T317">
        <f>IF(Table1[[#This Row],[Bet2]]="Away",IF(Table1[[#This Row],[FTR]]="A",100*Table1[[#This Row],[B365A]]),0)</f>
        <v>0</v>
      </c>
      <c r="X317">
        <v>1.66</v>
      </c>
      <c r="Y317">
        <v>3.75</v>
      </c>
      <c r="Z317">
        <v>5.25</v>
      </c>
      <c r="AA317" s="3">
        <f>(1/Table1[[#This Row],[B365H]]+1/Table1[[#This Row],[B365D]]+1/Table1[[#This Row],[B365A]]-1)/3</f>
        <v>1.9850831899024701E-2</v>
      </c>
      <c r="AB317">
        <v>1.83</v>
      </c>
      <c r="AC317">
        <v>2.02</v>
      </c>
      <c r="AD317">
        <f>(1/Table1[[#This Row],[B365&gt;2.5]]+1/Table1[[#This Row],[B365&lt;2.5]]-1)/2</f>
        <v>2.0748796191094487E-2</v>
      </c>
    </row>
    <row r="318" spans="1:30" hidden="1" x14ac:dyDescent="0.45">
      <c r="A318" t="s">
        <v>106</v>
      </c>
      <c r="B318" t="s">
        <v>4</v>
      </c>
      <c r="C318" s="1">
        <v>44576</v>
      </c>
      <c r="D318" t="s">
        <v>117</v>
      </c>
      <c r="E318" t="s">
        <v>125</v>
      </c>
      <c r="F318">
        <v>0</v>
      </c>
      <c r="G318">
        <v>0</v>
      </c>
      <c r="H318" t="s">
        <v>42</v>
      </c>
      <c r="I318" t="s">
        <v>121</v>
      </c>
      <c r="L318">
        <f>1/Table1[[#This Row],[B365H]]-Table1[[#This Row],[Margin1X2]]</f>
        <v>0.5076023391812865</v>
      </c>
      <c r="M318">
        <f>IF(Table1[[#This Row],[Bet]]="Home",IF(Table1[[#This Row],[FTR]]="H",100*Table1[[#This Row],[B365H]],0),0)</f>
        <v>0</v>
      </c>
      <c r="N318">
        <f>IF(Table1[[#This Row],[Bet]]="Home-",IF(Table1[[#This Row],[FTR]]="H",100*Table1[[#This Row],[B365H]],0),0)</f>
        <v>0</v>
      </c>
      <c r="O318">
        <f>1/Table1[[#This Row],[B365D]]-Table1[[#This Row],[Margin1X2]]</f>
        <v>0.24444444444444444</v>
      </c>
      <c r="P318">
        <f>IF(Table1[[#This Row],[Bet]]="Draw",IF(Table1[[#This Row],[FTR]]="D",100*Table1[[#This Row],[B365D]],0),0)</f>
        <v>0</v>
      </c>
      <c r="Q318">
        <f>IF(Table1[[#This Row],[Bet]]="Draw-",IF(Table1[[#This Row],[FTR]]="D",100*Table1[[#This Row],[B365D]],0),0)</f>
        <v>0</v>
      </c>
      <c r="R318">
        <f>1/Table1[[#This Row],[B365A]]-Table1[[#This Row],[Margin1X2]]</f>
        <v>0.24795321637426901</v>
      </c>
      <c r="S318">
        <f>IF(Table1[[#This Row],[Bet]]="Away",IF(Table1[[#This Row],[FTR]]="A",100*Table1[[#This Row],[B365A]],0),0)</f>
        <v>0</v>
      </c>
      <c r="T318">
        <f>IF(Table1[[#This Row],[Bet2]]="Away",IF(Table1[[#This Row],[FTR]]="A",100*Table1[[#This Row],[B365A]]),0)</f>
        <v>0</v>
      </c>
      <c r="X318">
        <v>1.9</v>
      </c>
      <c r="Y318">
        <v>3.8</v>
      </c>
      <c r="Z318">
        <v>3.75</v>
      </c>
      <c r="AA318" s="3">
        <f>(1/Table1[[#This Row],[B365H]]+1/Table1[[#This Row],[B365D]]+1/Table1[[#This Row],[B365A]]-1)/3</f>
        <v>1.8713450292397644E-2</v>
      </c>
      <c r="AB318">
        <v>1.72</v>
      </c>
      <c r="AC318">
        <v>2.0699999999999998</v>
      </c>
      <c r="AD318">
        <f>(1/Table1[[#This Row],[B365&gt;2.5]]+1/Table1[[#This Row],[B365&lt;2.5]]-1)/2</f>
        <v>3.2243568138411449E-2</v>
      </c>
    </row>
    <row r="319" spans="1:30" hidden="1" x14ac:dyDescent="0.45">
      <c r="A319" t="s">
        <v>106</v>
      </c>
      <c r="B319" t="s">
        <v>4</v>
      </c>
      <c r="C319" s="1">
        <v>44590</v>
      </c>
      <c r="D319" t="s">
        <v>113</v>
      </c>
      <c r="E319" t="s">
        <v>127</v>
      </c>
      <c r="F319">
        <v>0</v>
      </c>
      <c r="G319">
        <v>2</v>
      </c>
      <c r="H319" t="s">
        <v>20</v>
      </c>
      <c r="I319" t="s">
        <v>121</v>
      </c>
      <c r="L319">
        <f>1/Table1[[#This Row],[B365H]]-Table1[[#This Row],[Margin1X2]]</f>
        <v>0.12936691227684297</v>
      </c>
      <c r="M319">
        <f>IF(Table1[[#This Row],[Bet]]="Home",IF(Table1[[#This Row],[FTR]]="H",100*Table1[[#This Row],[B365H]],0),0)</f>
        <v>0</v>
      </c>
      <c r="N319">
        <f>IF(Table1[[#This Row],[Bet]]="Home-",IF(Table1[[#This Row],[FTR]]="H",100*Table1[[#This Row],[B365H]],0),0)</f>
        <v>0</v>
      </c>
      <c r="O319">
        <f>1/Table1[[#This Row],[B365D]]-Table1[[#This Row],[Margin1X2]]</f>
        <v>0.21745665163679018</v>
      </c>
      <c r="P319">
        <f>IF(Table1[[#This Row],[Bet]]="Draw",IF(Table1[[#This Row],[FTR]]="D",100*Table1[[#This Row],[B365D]],0),0)</f>
        <v>0</v>
      </c>
      <c r="Q319">
        <f>IF(Table1[[#This Row],[Bet]]="Draw-",IF(Table1[[#This Row],[FTR]]="D",100*Table1[[#This Row],[B365D]],0),0)</f>
        <v>0</v>
      </c>
      <c r="R319">
        <f>1/Table1[[#This Row],[B365A]]-Table1[[#This Row],[Margin1X2]]</f>
        <v>0.65317643608636677</v>
      </c>
      <c r="S319">
        <f>IF(Table1[[#This Row],[Bet]]="Away",IF(Table1[[#This Row],[FTR]]="A",100*Table1[[#This Row],[B365A]],0),0)</f>
        <v>0</v>
      </c>
      <c r="T319">
        <f>IF(Table1[[#This Row],[Bet2]]="Away",IF(Table1[[#This Row],[FTR]]="A",100*Table1[[#This Row],[B365A]]),0)</f>
        <v>0</v>
      </c>
      <c r="X319">
        <v>7</v>
      </c>
      <c r="Y319">
        <v>4.33</v>
      </c>
      <c r="Z319">
        <v>1.5</v>
      </c>
      <c r="AA319" s="3">
        <f>(1/Table1[[#This Row],[B365H]]+1/Table1[[#This Row],[B365D]]+1/Table1[[#This Row],[B365A]]-1)/3</f>
        <v>1.3490230580299892E-2</v>
      </c>
      <c r="AB319">
        <v>1.8</v>
      </c>
      <c r="AC319">
        <v>2</v>
      </c>
      <c r="AD319">
        <f>(1/Table1[[#This Row],[B365&gt;2.5]]+1/Table1[[#This Row],[B365&lt;2.5]]-1)/2</f>
        <v>2.777777777777779E-2</v>
      </c>
    </row>
    <row r="320" spans="1:30" hidden="1" x14ac:dyDescent="0.45">
      <c r="A320" t="s">
        <v>106</v>
      </c>
      <c r="B320" t="s">
        <v>4</v>
      </c>
      <c r="C320" s="1">
        <v>44607</v>
      </c>
      <c r="D320" t="s">
        <v>123</v>
      </c>
      <c r="E320" t="s">
        <v>116</v>
      </c>
      <c r="F320">
        <v>0</v>
      </c>
      <c r="G320">
        <v>1</v>
      </c>
      <c r="H320" t="s">
        <v>20</v>
      </c>
      <c r="I320" t="s">
        <v>121</v>
      </c>
      <c r="L320">
        <f>1/Table1[[#This Row],[B365H]]-Table1[[#This Row],[Margin1X2]]</f>
        <v>0.60606060606060608</v>
      </c>
      <c r="M320">
        <f>IF(Table1[[#This Row],[Bet]]="Home",IF(Table1[[#This Row],[FTR]]="H",100*Table1[[#This Row],[B365H]],0),0)</f>
        <v>0</v>
      </c>
      <c r="N320">
        <f>IF(Table1[[#This Row],[Bet]]="Home-",IF(Table1[[#This Row],[FTR]]="H",100*Table1[[#This Row],[B365H]],0),0)</f>
        <v>0</v>
      </c>
      <c r="O320">
        <f>1/Table1[[#This Row],[B365D]]-Table1[[#This Row],[Margin1X2]]</f>
        <v>0.23106060606060605</v>
      </c>
      <c r="P320">
        <f>IF(Table1[[#This Row],[Bet]]="Draw",IF(Table1[[#This Row],[FTR]]="D",100*Table1[[#This Row],[B365D]],0),0)</f>
        <v>0</v>
      </c>
      <c r="Q320">
        <f>IF(Table1[[#This Row],[Bet]]="Draw-",IF(Table1[[#This Row],[FTR]]="D",100*Table1[[#This Row],[B365D]],0),0)</f>
        <v>0</v>
      </c>
      <c r="R320">
        <f>1/Table1[[#This Row],[B365A]]-Table1[[#This Row],[Margin1X2]]</f>
        <v>0.16287878787878787</v>
      </c>
      <c r="S320">
        <f>IF(Table1[[#This Row],[Bet]]="Away",IF(Table1[[#This Row],[FTR]]="A",100*Table1[[#This Row],[B365A]],0),0)</f>
        <v>0</v>
      </c>
      <c r="T320">
        <f>IF(Table1[[#This Row],[Bet2]]="Away",IF(Table1[[#This Row],[FTR]]="A",100*Table1[[#This Row],[B365A]]),0)</f>
        <v>0</v>
      </c>
      <c r="X320">
        <v>1.6</v>
      </c>
      <c r="Y320">
        <v>4</v>
      </c>
      <c r="Z320">
        <v>5.5</v>
      </c>
      <c r="AA320" s="3">
        <f>(1/Table1[[#This Row],[B365H]]+1/Table1[[#This Row],[B365D]]+1/Table1[[#This Row],[B365A]]-1)/3</f>
        <v>1.8939393939393961E-2</v>
      </c>
      <c r="AB320">
        <v>1.85</v>
      </c>
      <c r="AC320">
        <v>2</v>
      </c>
      <c r="AD320">
        <f>(1/Table1[[#This Row],[B365&gt;2.5]]+1/Table1[[#This Row],[B365&lt;2.5]]-1)/2</f>
        <v>2.0270270270270174E-2</v>
      </c>
    </row>
    <row r="321" spans="1:30" hidden="1" x14ac:dyDescent="0.45">
      <c r="A321" t="s">
        <v>106</v>
      </c>
      <c r="B321" t="s">
        <v>4</v>
      </c>
      <c r="C321" s="1">
        <v>44618</v>
      </c>
      <c r="D321" t="s">
        <v>131</v>
      </c>
      <c r="E321" t="s">
        <v>130</v>
      </c>
      <c r="F321">
        <v>0</v>
      </c>
      <c r="G321">
        <v>2</v>
      </c>
      <c r="H321" t="s">
        <v>20</v>
      </c>
      <c r="I321" t="s">
        <v>121</v>
      </c>
      <c r="L321">
        <f>1/Table1[[#This Row],[B365H]]-Table1[[#This Row],[Margin1X2]]</f>
        <v>0.43731431966726081</v>
      </c>
      <c r="M321">
        <f>IF(Table1[[#This Row],[Bet]]="Home",IF(Table1[[#This Row],[FTR]]="H",100*Table1[[#This Row],[B365H]],0),0)</f>
        <v>0</v>
      </c>
      <c r="N321">
        <f>IF(Table1[[#This Row],[Bet]]="Home-",IF(Table1[[#This Row],[FTR]]="H",100*Table1[[#This Row],[B365H]],0),0)</f>
        <v>0</v>
      </c>
      <c r="O321">
        <f>1/Table1[[#This Row],[B365D]]-Table1[[#This Row],[Margin1X2]]</f>
        <v>0.28579916815210932</v>
      </c>
      <c r="P321">
        <f>IF(Table1[[#This Row],[Bet]]="Draw",IF(Table1[[#This Row],[FTR]]="D",100*Table1[[#This Row],[B365D]],0),0)</f>
        <v>0</v>
      </c>
      <c r="Q321">
        <f>IF(Table1[[#This Row],[Bet]]="Draw-",IF(Table1[[#This Row],[FTR]]="D",100*Table1[[#This Row],[B365D]],0),0)</f>
        <v>0</v>
      </c>
      <c r="R321">
        <f>1/Table1[[#This Row],[B365A]]-Table1[[#This Row],[Margin1X2]]</f>
        <v>0.27688651218062982</v>
      </c>
      <c r="S321">
        <f>IF(Table1[[#This Row],[Bet]]="Away",IF(Table1[[#This Row],[FTR]]="A",100*Table1[[#This Row],[B365A]],0),0)</f>
        <v>0</v>
      </c>
      <c r="T321">
        <f>IF(Table1[[#This Row],[Bet2]]="Away",IF(Table1[[#This Row],[FTR]]="A",100*Table1[[#This Row],[B365A]]),0)</f>
        <v>0</v>
      </c>
      <c r="X321">
        <v>2.2000000000000002</v>
      </c>
      <c r="Y321">
        <v>3.3</v>
      </c>
      <c r="Z321">
        <v>3.4</v>
      </c>
      <c r="AA321" s="3">
        <f>(1/Table1[[#This Row],[B365H]]+1/Table1[[#This Row],[B365D]]+1/Table1[[#This Row],[B365A]]-1)/3</f>
        <v>1.7231134878193721E-2</v>
      </c>
      <c r="AB321">
        <v>2.25</v>
      </c>
      <c r="AC321">
        <v>1.61</v>
      </c>
      <c r="AD321">
        <f>(1/Table1[[#This Row],[B365&gt;2.5]]+1/Table1[[#This Row],[B365&lt;2.5]]-1)/2</f>
        <v>3.2781228433402365E-2</v>
      </c>
    </row>
    <row r="322" spans="1:30" hidden="1" x14ac:dyDescent="0.45">
      <c r="A322" t="s">
        <v>106</v>
      </c>
      <c r="B322" t="s">
        <v>4</v>
      </c>
      <c r="C322" s="1">
        <v>44639</v>
      </c>
      <c r="D322" t="s">
        <v>120</v>
      </c>
      <c r="E322" t="s">
        <v>136</v>
      </c>
      <c r="F322">
        <v>0</v>
      </c>
      <c r="G322">
        <v>0</v>
      </c>
      <c r="H322" t="s">
        <v>42</v>
      </c>
      <c r="I322" t="s">
        <v>121</v>
      </c>
      <c r="L322">
        <f>1/Table1[[#This Row],[B365H]]-Table1[[#This Row],[Margin1X2]]</f>
        <v>0.41801163812033376</v>
      </c>
      <c r="M322">
        <f>IF(Table1[[#This Row],[Bet]]="Home",IF(Table1[[#This Row],[FTR]]="H",100*Table1[[#This Row],[B365H]],0),0)</f>
        <v>0</v>
      </c>
      <c r="N322">
        <f>IF(Table1[[#This Row],[Bet]]="Home-",IF(Table1[[#This Row],[FTR]]="H",100*Table1[[#This Row],[B365H]],0),0)</f>
        <v>0</v>
      </c>
      <c r="O322">
        <f>1/Table1[[#This Row],[B365D]]-Table1[[#This Row],[Margin1X2]]</f>
        <v>0.28625933245498458</v>
      </c>
      <c r="P322">
        <f>IF(Table1[[#This Row],[Bet]]="Draw",IF(Table1[[#This Row],[FTR]]="D",100*Table1[[#This Row],[B365D]],0),0)</f>
        <v>0</v>
      </c>
      <c r="Q322">
        <f>IF(Table1[[#This Row],[Bet]]="Draw-",IF(Table1[[#This Row],[FTR]]="D",100*Table1[[#This Row],[B365D]],0),0)</f>
        <v>0</v>
      </c>
      <c r="R322">
        <f>1/Table1[[#This Row],[B365A]]-Table1[[#This Row],[Margin1X2]]</f>
        <v>0.29572902942468154</v>
      </c>
      <c r="S322">
        <f>IF(Table1[[#This Row],[Bet]]="Away",IF(Table1[[#This Row],[FTR]]="A",100*Table1[[#This Row],[B365A]],0),0)</f>
        <v>0</v>
      </c>
      <c r="T322">
        <f>IF(Table1[[#This Row],[Bet2]]="Away",IF(Table1[[#This Row],[FTR]]="A",100*Table1[[#This Row],[B365A]]),0)</f>
        <v>0</v>
      </c>
      <c r="X322">
        <v>2.2999999999999998</v>
      </c>
      <c r="Y322">
        <v>3.3</v>
      </c>
      <c r="Z322">
        <v>3.2</v>
      </c>
      <c r="AA322" s="3">
        <f>(1/Table1[[#This Row],[B365H]]+1/Table1[[#This Row],[B365D]]+1/Table1[[#This Row],[B365A]]-1)/3</f>
        <v>1.6770970575318438E-2</v>
      </c>
      <c r="AB322">
        <v>2.0499999999999998</v>
      </c>
      <c r="AC322">
        <v>1.75</v>
      </c>
      <c r="AD322">
        <f>(1/Table1[[#This Row],[B365&gt;2.5]]+1/Table1[[#This Row],[B365&lt;2.5]]-1)/2</f>
        <v>2.9616724738675937E-2</v>
      </c>
    </row>
    <row r="323" spans="1:30" hidden="1" x14ac:dyDescent="0.45">
      <c r="A323" t="s">
        <v>172</v>
      </c>
      <c r="B323" t="s">
        <v>4</v>
      </c>
      <c r="C323" s="1">
        <v>44436</v>
      </c>
      <c r="D323" t="s">
        <v>189</v>
      </c>
      <c r="E323" t="s">
        <v>188</v>
      </c>
      <c r="F323">
        <v>3</v>
      </c>
      <c r="G323">
        <v>0</v>
      </c>
      <c r="H323" t="s">
        <v>13</v>
      </c>
      <c r="I323" t="s">
        <v>121</v>
      </c>
      <c r="L323">
        <f>1/Table1[[#This Row],[B365H]]-Table1[[#This Row],[Margin1X2]]</f>
        <v>0.40453630122882878</v>
      </c>
      <c r="M323">
        <f>IF(Table1[[#This Row],[Bet]]="Home",IF(Table1[[#This Row],[FTR]]="H",100*Table1[[#This Row],[B365H]],0),0)</f>
        <v>0</v>
      </c>
      <c r="N323">
        <f>IF(Table1[[#This Row],[Bet]]="Home-",IF(Table1[[#This Row],[FTR]]="H",100*Table1[[#This Row],[B365H]],0),0)</f>
        <v>0</v>
      </c>
      <c r="O323">
        <f>1/Table1[[#This Row],[B365D]]-Table1[[#This Row],[Margin1X2]]</f>
        <v>0.30517601812007694</v>
      </c>
      <c r="P323">
        <f>IF(Table1[[#This Row],[Bet]]="Draw",IF(Table1[[#This Row],[FTR]]="D",100*Table1[[#This Row],[B365D]],0),0)</f>
        <v>0</v>
      </c>
      <c r="Q323">
        <f>IF(Table1[[#This Row],[Bet]]="Draw-",IF(Table1[[#This Row],[FTR]]="D",100*Table1[[#This Row],[B365D]],0),0)</f>
        <v>0</v>
      </c>
      <c r="R323">
        <f>1/Table1[[#This Row],[B365A]]-Table1[[#This Row],[Margin1X2]]</f>
        <v>0.29028768065109434</v>
      </c>
      <c r="S323">
        <f>IF(Table1[[#This Row],[Bet]]="Away",IF(Table1[[#This Row],[FTR]]="A",100*Table1[[#This Row],[B365A]],0),0)</f>
        <v>0</v>
      </c>
      <c r="T323">
        <f>IF(Table1[[#This Row],[Bet2]]="Away",IF(Table1[[#This Row],[FTR]]="A",100*Table1[[#This Row],[B365A]]),0)</f>
        <v>0</v>
      </c>
      <c r="X323">
        <v>2.37</v>
      </c>
      <c r="Y323">
        <v>3.1</v>
      </c>
      <c r="Z323">
        <v>3.25</v>
      </c>
      <c r="AA323" s="3">
        <f>(1/Table1[[#This Row],[B365H]]+1/Table1[[#This Row],[B365D]]+1/Table1[[#This Row],[B365A]]-1)/3</f>
        <v>1.7404627041213372E-2</v>
      </c>
      <c r="AB323">
        <v>2.5</v>
      </c>
      <c r="AC323">
        <v>1.5</v>
      </c>
      <c r="AD323">
        <f>(1/Table1[[#This Row],[B365&gt;2.5]]+1/Table1[[#This Row],[B365&lt;2.5]]-1)/2</f>
        <v>3.3333333333333326E-2</v>
      </c>
    </row>
    <row r="324" spans="1:30" hidden="1" x14ac:dyDescent="0.45">
      <c r="A324" t="s">
        <v>172</v>
      </c>
      <c r="B324" t="s">
        <v>4</v>
      </c>
      <c r="C324" s="1">
        <v>44443</v>
      </c>
      <c r="D324" t="s">
        <v>184</v>
      </c>
      <c r="E324" t="s">
        <v>182</v>
      </c>
      <c r="F324">
        <v>1</v>
      </c>
      <c r="G324">
        <v>0</v>
      </c>
      <c r="H324" t="s">
        <v>13</v>
      </c>
      <c r="I324" t="s">
        <v>121</v>
      </c>
      <c r="L324">
        <f>1/Table1[[#This Row],[B365H]]-Table1[[#This Row],[Margin1X2]]</f>
        <v>0.48370927318295737</v>
      </c>
      <c r="M324">
        <f>IF(Table1[[#This Row],[Bet]]="Home",IF(Table1[[#This Row],[FTR]]="H",100*Table1[[#This Row],[B365H]],0),0)</f>
        <v>0</v>
      </c>
      <c r="N324">
        <f>IF(Table1[[#This Row],[Bet]]="Home-",IF(Table1[[#This Row],[FTR]]="H",100*Table1[[#This Row],[B365H]],0),0)</f>
        <v>0</v>
      </c>
      <c r="O324">
        <f>1/Table1[[#This Row],[B365D]]-Table1[[#This Row],[Margin1X2]]</f>
        <v>0.26942355889724307</v>
      </c>
      <c r="P324">
        <f>IF(Table1[[#This Row],[Bet]]="Draw",IF(Table1[[#This Row],[FTR]]="D",100*Table1[[#This Row],[B365D]],0),0)</f>
        <v>0</v>
      </c>
      <c r="Q324">
        <f>IF(Table1[[#This Row],[Bet]]="Draw-",IF(Table1[[#This Row],[FTR]]="D",100*Table1[[#This Row],[B365D]],0),0)</f>
        <v>0</v>
      </c>
      <c r="R324">
        <f>1/Table1[[#This Row],[B365A]]-Table1[[#This Row],[Margin1X2]]</f>
        <v>0.24686716791979949</v>
      </c>
      <c r="S324">
        <f>IF(Table1[[#This Row],[Bet]]="Away",IF(Table1[[#This Row],[FTR]]="A",100*Table1[[#This Row],[B365A]],0),0)</f>
        <v>0</v>
      </c>
      <c r="T324">
        <f>IF(Table1[[#This Row],[Bet2]]="Away",IF(Table1[[#This Row],[FTR]]="A",100*Table1[[#This Row],[B365A]]),0)</f>
        <v>0</v>
      </c>
      <c r="X324">
        <v>2</v>
      </c>
      <c r="Y324">
        <v>3.5</v>
      </c>
      <c r="Z324">
        <v>3.8</v>
      </c>
      <c r="AA324" s="3">
        <f>(1/Table1[[#This Row],[B365H]]+1/Table1[[#This Row],[B365D]]+1/Table1[[#This Row],[B365A]]-1)/3</f>
        <v>1.6290726817042616E-2</v>
      </c>
      <c r="AB324">
        <v>2</v>
      </c>
      <c r="AC324">
        <v>1.8</v>
      </c>
      <c r="AD324">
        <f>(1/Table1[[#This Row],[B365&gt;2.5]]+1/Table1[[#This Row],[B365&lt;2.5]]-1)/2</f>
        <v>2.777777777777779E-2</v>
      </c>
    </row>
    <row r="325" spans="1:30" hidden="1" x14ac:dyDescent="0.45">
      <c r="A325" t="s">
        <v>172</v>
      </c>
      <c r="B325" t="s">
        <v>4</v>
      </c>
      <c r="C325" s="1">
        <v>44464</v>
      </c>
      <c r="D325" t="s">
        <v>190</v>
      </c>
      <c r="E325" t="s">
        <v>183</v>
      </c>
      <c r="F325">
        <v>0</v>
      </c>
      <c r="G325">
        <v>0</v>
      </c>
      <c r="H325" t="s">
        <v>42</v>
      </c>
      <c r="I325" t="s">
        <v>121</v>
      </c>
      <c r="L325">
        <f>1/Table1[[#This Row],[B365H]]-Table1[[#This Row],[Margin1X2]]</f>
        <v>0.43731431966726081</v>
      </c>
      <c r="M325">
        <f>IF(Table1[[#This Row],[Bet]]="Home",IF(Table1[[#This Row],[FTR]]="H",100*Table1[[#This Row],[B365H]],0),0)</f>
        <v>0</v>
      </c>
      <c r="N325">
        <f>IF(Table1[[#This Row],[Bet]]="Home-",IF(Table1[[#This Row],[FTR]]="H",100*Table1[[#This Row],[B365H]],0),0)</f>
        <v>0</v>
      </c>
      <c r="O325">
        <f>1/Table1[[#This Row],[B365D]]-Table1[[#This Row],[Margin1X2]]</f>
        <v>0.27688651218062982</v>
      </c>
      <c r="P325">
        <f>IF(Table1[[#This Row],[Bet]]="Draw",IF(Table1[[#This Row],[FTR]]="D",100*Table1[[#This Row],[B365D]],0),0)</f>
        <v>0</v>
      </c>
      <c r="Q325">
        <f>IF(Table1[[#This Row],[Bet]]="Draw-",IF(Table1[[#This Row],[FTR]]="D",100*Table1[[#This Row],[B365D]],0),0)</f>
        <v>0</v>
      </c>
      <c r="R325">
        <f>1/Table1[[#This Row],[B365A]]-Table1[[#This Row],[Margin1X2]]</f>
        <v>0.28579916815210932</v>
      </c>
      <c r="S325">
        <f>IF(Table1[[#This Row],[Bet]]="Away",IF(Table1[[#This Row],[FTR]]="A",100*Table1[[#This Row],[B365A]],0),0)</f>
        <v>0</v>
      </c>
      <c r="T325">
        <f>IF(Table1[[#This Row],[Bet2]]="Away",IF(Table1[[#This Row],[FTR]]="A",100*Table1[[#This Row],[B365A]]),0)</f>
        <v>0</v>
      </c>
      <c r="X325">
        <v>2.2000000000000002</v>
      </c>
      <c r="Y325">
        <v>3.4</v>
      </c>
      <c r="Z325">
        <v>3.3</v>
      </c>
      <c r="AA325" s="3">
        <f>(1/Table1[[#This Row],[B365H]]+1/Table1[[#This Row],[B365D]]+1/Table1[[#This Row],[B365A]]-1)/3</f>
        <v>1.7231134878193721E-2</v>
      </c>
      <c r="AB325">
        <v>2.02</v>
      </c>
      <c r="AC325">
        <v>1.83</v>
      </c>
      <c r="AD325">
        <f>(1/Table1[[#This Row],[B365&gt;2.5]]+1/Table1[[#This Row],[B365&lt;2.5]]-1)/2</f>
        <v>2.0748796191094487E-2</v>
      </c>
    </row>
    <row r="326" spans="1:30" hidden="1" x14ac:dyDescent="0.45">
      <c r="A326" t="s">
        <v>172</v>
      </c>
      <c r="B326" t="s">
        <v>4</v>
      </c>
      <c r="C326" s="1">
        <v>44471</v>
      </c>
      <c r="D326" t="s">
        <v>193</v>
      </c>
      <c r="E326" t="s">
        <v>181</v>
      </c>
      <c r="F326">
        <v>2</v>
      </c>
      <c r="G326">
        <v>0</v>
      </c>
      <c r="H326" t="s">
        <v>13</v>
      </c>
      <c r="I326" t="s">
        <v>121</v>
      </c>
      <c r="L326">
        <f>1/Table1[[#This Row],[B365H]]-Table1[[#This Row],[Margin1X2]]</f>
        <v>0.42742374727668841</v>
      </c>
      <c r="M326">
        <f>IF(Table1[[#This Row],[Bet]]="Home",IF(Table1[[#This Row],[FTR]]="H",100*Table1[[#This Row],[B365H]],0),0)</f>
        <v>0</v>
      </c>
      <c r="N326">
        <f>IF(Table1[[#This Row],[Bet]]="Home-",IF(Table1[[#This Row],[FTR]]="H",100*Table1[[#This Row],[B365H]],0),0)</f>
        <v>0</v>
      </c>
      <c r="O326">
        <f>1/Table1[[#This Row],[B365D]]-Table1[[#This Row],[Margin1X2]]</f>
        <v>0.295479302832244</v>
      </c>
      <c r="P326">
        <f>IF(Table1[[#This Row],[Bet]]="Draw",IF(Table1[[#This Row],[FTR]]="D",100*Table1[[#This Row],[B365D]],0),0)</f>
        <v>0</v>
      </c>
      <c r="Q326">
        <f>IF(Table1[[#This Row],[Bet]]="Draw-",IF(Table1[[#This Row],[FTR]]="D",100*Table1[[#This Row],[B365D]],0),0)</f>
        <v>0</v>
      </c>
      <c r="R326">
        <f>1/Table1[[#This Row],[B365A]]-Table1[[#This Row],[Margin1X2]]</f>
        <v>0.27709694989106753</v>
      </c>
      <c r="S326">
        <f>IF(Table1[[#This Row],[Bet]]="Away",IF(Table1[[#This Row],[FTR]]="A",100*Table1[[#This Row],[B365A]],0),0)</f>
        <v>0</v>
      </c>
      <c r="T326">
        <f>IF(Table1[[#This Row],[Bet2]]="Away",IF(Table1[[#This Row],[FTR]]="A",100*Table1[[#This Row],[B365A]]),0)</f>
        <v>0</v>
      </c>
      <c r="X326">
        <v>2.25</v>
      </c>
      <c r="Y326">
        <v>3.2</v>
      </c>
      <c r="Z326">
        <v>3.4</v>
      </c>
      <c r="AA326" s="3">
        <f>(1/Table1[[#This Row],[B365H]]+1/Table1[[#This Row],[B365D]]+1/Table1[[#This Row],[B365A]]-1)/3</f>
        <v>1.7020697167756005E-2</v>
      </c>
      <c r="AB326">
        <v>2.35</v>
      </c>
      <c r="AC326">
        <v>1.57</v>
      </c>
      <c r="AD326">
        <f>(1/Table1[[#This Row],[B365&gt;2.5]]+1/Table1[[#This Row],[B365&lt;2.5]]-1)/2</f>
        <v>3.1237295026426359E-2</v>
      </c>
    </row>
    <row r="327" spans="1:30" hidden="1" x14ac:dyDescent="0.45">
      <c r="A327" t="s">
        <v>172</v>
      </c>
      <c r="B327" t="s">
        <v>4</v>
      </c>
      <c r="C327" s="1">
        <v>44492</v>
      </c>
      <c r="D327" t="s">
        <v>173</v>
      </c>
      <c r="E327" t="s">
        <v>187</v>
      </c>
      <c r="F327">
        <v>0</v>
      </c>
      <c r="G327">
        <v>0</v>
      </c>
      <c r="H327" t="s">
        <v>42</v>
      </c>
      <c r="I327" t="s">
        <v>121</v>
      </c>
      <c r="L327">
        <f>1/Table1[[#This Row],[B365H]]-Table1[[#This Row],[Margin1X2]]</f>
        <v>0.4809081527347781</v>
      </c>
      <c r="M327">
        <f>IF(Table1[[#This Row],[Bet]]="Home",IF(Table1[[#This Row],[FTR]]="H",100*Table1[[#This Row],[B365H]],0),0)</f>
        <v>0</v>
      </c>
      <c r="N327">
        <f>IF(Table1[[#This Row],[Bet]]="Home-",IF(Table1[[#This Row],[FTR]]="H",100*Table1[[#This Row],[B365H]],0),0)</f>
        <v>0</v>
      </c>
      <c r="O327">
        <f>1/Table1[[#This Row],[B365D]]-Table1[[#This Row],[Margin1X2]]</f>
        <v>0.27502579979360164</v>
      </c>
      <c r="P327">
        <f>IF(Table1[[#This Row],[Bet]]="Draw",IF(Table1[[#This Row],[FTR]]="D",100*Table1[[#This Row],[B365D]],0),0)</f>
        <v>0</v>
      </c>
      <c r="Q327">
        <f>IF(Table1[[#This Row],[Bet]]="Draw-",IF(Table1[[#This Row],[FTR]]="D",100*Table1[[#This Row],[B365D]],0),0)</f>
        <v>0</v>
      </c>
      <c r="R327">
        <f>1/Table1[[#This Row],[B365A]]-Table1[[#This Row],[Margin1X2]]</f>
        <v>0.24406604747162022</v>
      </c>
      <c r="S327">
        <f>IF(Table1[[#This Row],[Bet]]="Away",IF(Table1[[#This Row],[FTR]]="A",100*Table1[[#This Row],[B365A]],0),0)</f>
        <v>0</v>
      </c>
      <c r="T327">
        <f>IF(Table1[[#This Row],[Bet2]]="Away",IF(Table1[[#This Row],[FTR]]="A",100*Table1[[#This Row],[B365A]]),0)</f>
        <v>0</v>
      </c>
      <c r="X327">
        <v>2</v>
      </c>
      <c r="Y327">
        <v>3.4</v>
      </c>
      <c r="Z327">
        <v>3.8</v>
      </c>
      <c r="AA327" s="3">
        <f>(1/Table1[[#This Row],[B365H]]+1/Table1[[#This Row],[B365D]]+1/Table1[[#This Row],[B365A]]-1)/3</f>
        <v>1.9091847265221878E-2</v>
      </c>
      <c r="AB327">
        <v>2.15</v>
      </c>
      <c r="AC327">
        <v>1.66</v>
      </c>
      <c r="AD327">
        <f>(1/Table1[[#This Row],[B365&gt;2.5]]+1/Table1[[#This Row],[B365&lt;2.5]]-1)/2</f>
        <v>3.3762958811992205E-2</v>
      </c>
    </row>
    <row r="328" spans="1:30" hidden="1" x14ac:dyDescent="0.45">
      <c r="A328" t="s">
        <v>172</v>
      </c>
      <c r="B328" t="s">
        <v>4</v>
      </c>
      <c r="C328" s="1">
        <v>44520</v>
      </c>
      <c r="D328" t="s">
        <v>183</v>
      </c>
      <c r="E328" t="s">
        <v>191</v>
      </c>
      <c r="F328">
        <v>3</v>
      </c>
      <c r="G328">
        <v>1</v>
      </c>
      <c r="H328" t="s">
        <v>13</v>
      </c>
      <c r="I328" t="s">
        <v>121</v>
      </c>
      <c r="L328">
        <f>1/Table1[[#This Row],[B365H]]-Table1[[#This Row],[Margin1X2]]</f>
        <v>0.53096539162112932</v>
      </c>
      <c r="M328">
        <f>IF(Table1[[#This Row],[Bet]]="Home",IF(Table1[[#This Row],[FTR]]="H",100*Table1[[#This Row],[B365H]],0),0)</f>
        <v>0</v>
      </c>
      <c r="N328">
        <f>IF(Table1[[#This Row],[Bet]]="Home-",IF(Table1[[#This Row],[FTR]]="H",100*Table1[[#This Row],[B365H]],0),0)</f>
        <v>0</v>
      </c>
      <c r="O328">
        <f>1/Table1[[#This Row],[B365D]]-Table1[[#This Row],[Margin1X2]]</f>
        <v>0.26229508196721313</v>
      </c>
      <c r="P328">
        <f>IF(Table1[[#This Row],[Bet]]="Draw",IF(Table1[[#This Row],[FTR]]="D",100*Table1[[#This Row],[B365D]],0),0)</f>
        <v>0</v>
      </c>
      <c r="Q328">
        <f>IF(Table1[[#This Row],[Bet]]="Draw-",IF(Table1[[#This Row],[FTR]]="D",100*Table1[[#This Row],[B365D]],0),0)</f>
        <v>0</v>
      </c>
      <c r="R328">
        <f>1/Table1[[#This Row],[B365A]]-Table1[[#This Row],[Margin1X2]]</f>
        <v>0.20673952641165758</v>
      </c>
      <c r="S328">
        <f>IF(Table1[[#This Row],[Bet]]="Away",IF(Table1[[#This Row],[FTR]]="A",100*Table1[[#This Row],[B365A]],0),0)</f>
        <v>0</v>
      </c>
      <c r="T328">
        <f>IF(Table1[[#This Row],[Bet2]]="Away",IF(Table1[[#This Row],[FTR]]="A",100*Table1[[#This Row],[B365A]]),0)</f>
        <v>0</v>
      </c>
      <c r="X328">
        <v>1.83</v>
      </c>
      <c r="Y328">
        <v>3.6</v>
      </c>
      <c r="Z328">
        <v>4.5</v>
      </c>
      <c r="AA328" s="3">
        <f>(1/Table1[[#This Row],[B365H]]+1/Table1[[#This Row],[B365D]]+1/Table1[[#This Row],[B365A]]-1)/3</f>
        <v>1.5482695810564643E-2</v>
      </c>
      <c r="AB328">
        <v>2.0699999999999998</v>
      </c>
      <c r="AC328">
        <v>1.72</v>
      </c>
      <c r="AD328">
        <f>(1/Table1[[#This Row],[B365&gt;2.5]]+1/Table1[[#This Row],[B365&lt;2.5]]-1)/2</f>
        <v>3.2243568138411449E-2</v>
      </c>
    </row>
    <row r="329" spans="1:30" hidden="1" x14ac:dyDescent="0.45">
      <c r="A329" t="s">
        <v>172</v>
      </c>
      <c r="B329" t="s">
        <v>4</v>
      </c>
      <c r="C329" s="1">
        <v>44559</v>
      </c>
      <c r="D329" t="s">
        <v>194</v>
      </c>
      <c r="E329" t="s">
        <v>187</v>
      </c>
      <c r="F329">
        <v>0</v>
      </c>
      <c r="G329">
        <v>0</v>
      </c>
      <c r="H329" t="s">
        <v>42</v>
      </c>
      <c r="I329" t="s">
        <v>121</v>
      </c>
      <c r="L329">
        <f>1/Table1[[#This Row],[B365H]]-Table1[[#This Row],[Margin1X2]]</f>
        <v>0.52147330438323503</v>
      </c>
      <c r="M329">
        <f>IF(Table1[[#This Row],[Bet]]="Home",IF(Table1[[#This Row],[FTR]]="H",100*Table1[[#This Row],[B365H]],0),0)</f>
        <v>0</v>
      </c>
      <c r="N329">
        <f>IF(Table1[[#This Row],[Bet]]="Home-",IF(Table1[[#This Row],[FTR]]="H",100*Table1[[#This Row],[B365H]],0),0)</f>
        <v>0</v>
      </c>
      <c r="O329">
        <f>1/Table1[[#This Row],[B365D]]-Table1[[#This Row],[Margin1X2]]</f>
        <v>0.26664704955698026</v>
      </c>
      <c r="P329">
        <f>IF(Table1[[#This Row],[Bet]]="Draw",IF(Table1[[#This Row],[FTR]]="D",100*Table1[[#This Row],[B365D]],0),0)</f>
        <v>0</v>
      </c>
      <c r="Q329">
        <f>IF(Table1[[#This Row],[Bet]]="Draw-",IF(Table1[[#This Row],[FTR]]="D",100*Table1[[#This Row],[B365D]],0),0)</f>
        <v>0</v>
      </c>
      <c r="R329">
        <f>1/Table1[[#This Row],[B365A]]-Table1[[#This Row],[Margin1X2]]</f>
        <v>0.21187964605978463</v>
      </c>
      <c r="S329">
        <f>IF(Table1[[#This Row],[Bet]]="Away",IF(Table1[[#This Row],[FTR]]="A",100*Table1[[#This Row],[B365A]],0),0)</f>
        <v>0</v>
      </c>
      <c r="T329">
        <f>IF(Table1[[#This Row],[Bet2]]="Away",IF(Table1[[#This Row],[FTR]]="A",100*Table1[[#This Row],[B365A]]),0)</f>
        <v>0</v>
      </c>
      <c r="X329">
        <v>1.85</v>
      </c>
      <c r="Y329">
        <v>3.5</v>
      </c>
      <c r="Z329">
        <v>4.33</v>
      </c>
      <c r="AA329" s="3">
        <f>(1/Table1[[#This Row],[B365H]]+1/Table1[[#This Row],[B365D]]+1/Table1[[#This Row],[B365A]]-1)/3</f>
        <v>1.9067236157305434E-2</v>
      </c>
      <c r="AB329">
        <v>2.0499999999999998</v>
      </c>
      <c r="AC329">
        <v>1.8</v>
      </c>
      <c r="AD329">
        <f>(1/Table1[[#This Row],[B365&gt;2.5]]+1/Table1[[#This Row],[B365&lt;2.5]]-1)/2</f>
        <v>2.1680216802168029E-2</v>
      </c>
    </row>
    <row r="330" spans="1:30" hidden="1" x14ac:dyDescent="0.45">
      <c r="A330" t="s">
        <v>172</v>
      </c>
      <c r="B330" t="s">
        <v>4</v>
      </c>
      <c r="C330" s="1">
        <v>44572</v>
      </c>
      <c r="D330" t="s">
        <v>177</v>
      </c>
      <c r="E330" t="s">
        <v>174</v>
      </c>
      <c r="F330">
        <v>2</v>
      </c>
      <c r="G330">
        <v>0</v>
      </c>
      <c r="H330" t="s">
        <v>13</v>
      </c>
      <c r="I330" t="s">
        <v>121</v>
      </c>
      <c r="L330">
        <f>1/Table1[[#This Row],[B365H]]-Table1[[#This Row],[Margin1X2]]</f>
        <v>0.67460317460317454</v>
      </c>
      <c r="M330">
        <f>IF(Table1[[#This Row],[Bet]]="Home",IF(Table1[[#This Row],[FTR]]="H",100*Table1[[#This Row],[B365H]],0),0)</f>
        <v>0</v>
      </c>
      <c r="N330">
        <f>IF(Table1[[#This Row],[Bet]]="Home-",IF(Table1[[#This Row],[FTR]]="H",100*Table1[[#This Row],[B365H]],0),0)</f>
        <v>0</v>
      </c>
      <c r="O330">
        <f>1/Table1[[#This Row],[B365D]]-Table1[[#This Row],[Margin1X2]]</f>
        <v>0.20238095238095236</v>
      </c>
      <c r="P330">
        <f>IF(Table1[[#This Row],[Bet]]="Draw",IF(Table1[[#This Row],[FTR]]="D",100*Table1[[#This Row],[B365D]],0),0)</f>
        <v>0</v>
      </c>
      <c r="Q330">
        <f>IF(Table1[[#This Row],[Bet]]="Draw-",IF(Table1[[#This Row],[FTR]]="D",100*Table1[[#This Row],[B365D]],0),0)</f>
        <v>0</v>
      </c>
      <c r="R330">
        <f>1/Table1[[#This Row],[B365A]]-Table1[[#This Row],[Margin1X2]]</f>
        <v>0.12301587301587301</v>
      </c>
      <c r="S330">
        <f>IF(Table1[[#This Row],[Bet]]="Away",IF(Table1[[#This Row],[FTR]]="A",100*Table1[[#This Row],[B365A]],0),0)</f>
        <v>0</v>
      </c>
      <c r="T330">
        <f>IF(Table1[[#This Row],[Bet2]]="Away",IF(Table1[[#This Row],[FTR]]="A",100*Table1[[#This Row],[B365A]]),0)</f>
        <v>0</v>
      </c>
      <c r="X330">
        <v>1.44</v>
      </c>
      <c r="Y330">
        <v>4.5</v>
      </c>
      <c r="Z330">
        <v>7</v>
      </c>
      <c r="AA330" s="3">
        <f>(1/Table1[[#This Row],[B365H]]+1/Table1[[#This Row],[B365D]]+1/Table1[[#This Row],[B365A]]-1)/3</f>
        <v>1.9841269841269844E-2</v>
      </c>
      <c r="AB330">
        <v>1.85</v>
      </c>
      <c r="AC330">
        <v>2</v>
      </c>
      <c r="AD330">
        <f>(1/Table1[[#This Row],[B365&gt;2.5]]+1/Table1[[#This Row],[B365&lt;2.5]]-1)/2</f>
        <v>2.0270270270270174E-2</v>
      </c>
    </row>
    <row r="331" spans="1:30" hidden="1" x14ac:dyDescent="0.45">
      <c r="A331" t="s">
        <v>172</v>
      </c>
      <c r="B331" t="s">
        <v>4</v>
      </c>
      <c r="C331" s="1">
        <v>44586</v>
      </c>
      <c r="D331" t="s">
        <v>196</v>
      </c>
      <c r="E331" t="s">
        <v>176</v>
      </c>
      <c r="F331">
        <v>1</v>
      </c>
      <c r="G331">
        <v>2</v>
      </c>
      <c r="H331" t="s">
        <v>20</v>
      </c>
      <c r="I331" t="s">
        <v>121</v>
      </c>
      <c r="L331">
        <f>1/Table1[[#This Row],[B365H]]-Table1[[#This Row],[Margin1X2]]</f>
        <v>0.30542034485603492</v>
      </c>
      <c r="M331">
        <f>IF(Table1[[#This Row],[Bet]]="Home",IF(Table1[[#This Row],[FTR]]="H",100*Table1[[#This Row],[B365H]],0),0)</f>
        <v>0</v>
      </c>
      <c r="N331">
        <f>IF(Table1[[#This Row],[Bet]]="Home-",IF(Table1[[#This Row],[FTR]]="H",100*Table1[[#This Row],[B365H]],0),0)</f>
        <v>0</v>
      </c>
      <c r="O331">
        <f>1/Table1[[#This Row],[B365D]]-Table1[[#This Row],[Margin1X2]]</f>
        <v>0.27695734675356815</v>
      </c>
      <c r="P331">
        <f>IF(Table1[[#This Row],[Bet]]="Draw",IF(Table1[[#This Row],[FTR]]="D",100*Table1[[#This Row],[B365D]],0),0)</f>
        <v>0</v>
      </c>
      <c r="Q331">
        <f>IF(Table1[[#This Row],[Bet]]="Draw-",IF(Table1[[#This Row],[FTR]]="D",100*Table1[[#This Row],[B365D]],0),0)</f>
        <v>0</v>
      </c>
      <c r="R331">
        <f>1/Table1[[#This Row],[B365A]]-Table1[[#This Row],[Margin1X2]]</f>
        <v>0.41762230839039682</v>
      </c>
      <c r="S331">
        <f>IF(Table1[[#This Row],[Bet]]="Away",IF(Table1[[#This Row],[FTR]]="A",100*Table1[[#This Row],[B365A]],0),0)</f>
        <v>0</v>
      </c>
      <c r="T331">
        <f>IF(Table1[[#This Row],[Bet2]]="Away",IF(Table1[[#This Row],[FTR]]="A",100*Table1[[#This Row],[B365A]]),0)</f>
        <v>0</v>
      </c>
      <c r="X331">
        <v>3.1</v>
      </c>
      <c r="Y331">
        <v>3.4</v>
      </c>
      <c r="Z331">
        <v>2.2999999999999998</v>
      </c>
      <c r="AA331" s="3">
        <f>(1/Table1[[#This Row],[B365H]]+1/Table1[[#This Row],[B365D]]+1/Table1[[#This Row],[B365A]]-1)/3</f>
        <v>1.7160300305255394E-2</v>
      </c>
      <c r="AB331">
        <v>2.1</v>
      </c>
      <c r="AC331">
        <v>1.7</v>
      </c>
      <c r="AD331">
        <f>(1/Table1[[#This Row],[B365&gt;2.5]]+1/Table1[[#This Row],[B365&lt;2.5]]-1)/2</f>
        <v>3.2212885154061621E-2</v>
      </c>
    </row>
    <row r="332" spans="1:30" hidden="1" x14ac:dyDescent="0.45">
      <c r="A332" t="s">
        <v>172</v>
      </c>
      <c r="B332" t="s">
        <v>4</v>
      </c>
      <c r="C332" s="1">
        <v>44600</v>
      </c>
      <c r="D332" t="s">
        <v>185</v>
      </c>
      <c r="E332" t="s">
        <v>188</v>
      </c>
      <c r="F332">
        <v>1</v>
      </c>
      <c r="G332">
        <v>0</v>
      </c>
      <c r="H332" t="s">
        <v>13</v>
      </c>
      <c r="I332" t="s">
        <v>121</v>
      </c>
      <c r="L332">
        <f>1/Table1[[#This Row],[B365H]]-Table1[[#This Row],[Margin1X2]]</f>
        <v>0.39038841342988806</v>
      </c>
      <c r="M332">
        <f>IF(Table1[[#This Row],[Bet]]="Home",IF(Table1[[#This Row],[FTR]]="H",100*Table1[[#This Row],[B365H]],0),0)</f>
        <v>0</v>
      </c>
      <c r="N332">
        <f>IF(Table1[[#This Row],[Bet]]="Home-",IF(Table1[[#This Row],[FTR]]="H",100*Table1[[#This Row],[B365H]],0),0)</f>
        <v>0</v>
      </c>
      <c r="O332">
        <f>1/Table1[[#This Row],[B365D]]-Table1[[#This Row],[Margin1X2]]</f>
        <v>0.30480579328505597</v>
      </c>
      <c r="P332">
        <f>IF(Table1[[#This Row],[Bet]]="Draw",IF(Table1[[#This Row],[FTR]]="D",100*Table1[[#This Row],[B365D]],0),0)</f>
        <v>0</v>
      </c>
      <c r="Q332">
        <f>IF(Table1[[#This Row],[Bet]]="Draw-",IF(Table1[[#This Row],[FTR]]="D",100*Table1[[#This Row],[B365D]],0),0)</f>
        <v>0</v>
      </c>
      <c r="R332">
        <f>1/Table1[[#This Row],[B365A]]-Table1[[#This Row],[Margin1X2]]</f>
        <v>0.30480579328505597</v>
      </c>
      <c r="S332">
        <f>IF(Table1[[#This Row],[Bet]]="Away",IF(Table1[[#This Row],[FTR]]="A",100*Table1[[#This Row],[B365A]],0),0)</f>
        <v>0</v>
      </c>
      <c r="T332">
        <f>IF(Table1[[#This Row],[Bet2]]="Away",IF(Table1[[#This Row],[FTR]]="A",100*Table1[[#This Row],[B365A]]),0)</f>
        <v>0</v>
      </c>
      <c r="X332">
        <v>2.4500000000000002</v>
      </c>
      <c r="Y332">
        <v>3.1</v>
      </c>
      <c r="Z332">
        <v>3.1</v>
      </c>
      <c r="AA332" s="3">
        <f>(1/Table1[[#This Row],[B365H]]+1/Table1[[#This Row],[B365D]]+1/Table1[[#This Row],[B365A]]-1)/3</f>
        <v>1.7774851876234326E-2</v>
      </c>
      <c r="AB332">
        <v>2.4</v>
      </c>
      <c r="AC332">
        <v>1.53</v>
      </c>
      <c r="AD332">
        <f>(1/Table1[[#This Row],[B365&gt;2.5]]+1/Table1[[#This Row],[B365&lt;2.5]]-1)/2</f>
        <v>3.5130718954248352E-2</v>
      </c>
    </row>
    <row r="333" spans="1:30" hidden="1" x14ac:dyDescent="0.45">
      <c r="A333" t="s">
        <v>172</v>
      </c>
      <c r="B333" t="s">
        <v>4</v>
      </c>
      <c r="C333" s="1">
        <v>44604</v>
      </c>
      <c r="D333" t="s">
        <v>190</v>
      </c>
      <c r="E333" t="s">
        <v>189</v>
      </c>
      <c r="F333">
        <v>0</v>
      </c>
      <c r="G333">
        <v>2</v>
      </c>
      <c r="H333" t="s">
        <v>20</v>
      </c>
      <c r="I333" t="s">
        <v>121</v>
      </c>
      <c r="L333">
        <f>1/Table1[[#This Row],[B365H]]-Table1[[#This Row],[Margin1X2]]</f>
        <v>0.43856143856143848</v>
      </c>
      <c r="M333">
        <f>IF(Table1[[#This Row],[Bet]]="Home",IF(Table1[[#This Row],[FTR]]="H",100*Table1[[#This Row],[B365H]],0),0)</f>
        <v>0</v>
      </c>
      <c r="N333">
        <f>IF(Table1[[#This Row],[Bet]]="Home-",IF(Table1[[#This Row],[FTR]]="H",100*Table1[[#This Row],[B365H]],0),0)</f>
        <v>0</v>
      </c>
      <c r="O333">
        <f>1/Table1[[#This Row],[B365D]]-Table1[[#This Row],[Margin1X2]]</f>
        <v>0.29170829170829166</v>
      </c>
      <c r="P333">
        <f>IF(Table1[[#This Row],[Bet]]="Draw",IF(Table1[[#This Row],[FTR]]="D",100*Table1[[#This Row],[B365D]],0),0)</f>
        <v>0</v>
      </c>
      <c r="Q333">
        <f>IF(Table1[[#This Row],[Bet]]="Draw-",IF(Table1[[#This Row],[FTR]]="D",100*Table1[[#This Row],[B365D]],0),0)</f>
        <v>0</v>
      </c>
      <c r="R333">
        <f>1/Table1[[#This Row],[B365A]]-Table1[[#This Row],[Margin1X2]]</f>
        <v>0.26973026973026965</v>
      </c>
      <c r="S333">
        <f>IF(Table1[[#This Row],[Bet]]="Away",IF(Table1[[#This Row],[FTR]]="A",100*Table1[[#This Row],[B365A]],0),0)</f>
        <v>0</v>
      </c>
      <c r="T333">
        <f>IF(Table1[[#This Row],[Bet2]]="Away",IF(Table1[[#This Row],[FTR]]="A",100*Table1[[#This Row],[B365A]]),0)</f>
        <v>0</v>
      </c>
      <c r="X333">
        <v>2.2000000000000002</v>
      </c>
      <c r="Y333">
        <v>3.25</v>
      </c>
      <c r="Z333">
        <v>3.5</v>
      </c>
      <c r="AA333" s="3">
        <f>(1/Table1[[#This Row],[B365H]]+1/Table1[[#This Row],[B365D]]+1/Table1[[#This Row],[B365A]]-1)/3</f>
        <v>1.5984015984016036E-2</v>
      </c>
      <c r="AB333">
        <v>2.25</v>
      </c>
      <c r="AC333">
        <v>1.61</v>
      </c>
      <c r="AD333">
        <f>(1/Table1[[#This Row],[B365&gt;2.5]]+1/Table1[[#This Row],[B365&lt;2.5]]-1)/2</f>
        <v>3.2781228433402365E-2</v>
      </c>
    </row>
    <row r="334" spans="1:30" hidden="1" x14ac:dyDescent="0.45">
      <c r="A334" t="s">
        <v>172</v>
      </c>
      <c r="B334" t="s">
        <v>4</v>
      </c>
      <c r="C334" s="1">
        <v>44625</v>
      </c>
      <c r="D334" t="s">
        <v>178</v>
      </c>
      <c r="E334" t="s">
        <v>180</v>
      </c>
      <c r="F334">
        <v>3</v>
      </c>
      <c r="G334">
        <v>0</v>
      </c>
      <c r="H334" t="s">
        <v>13</v>
      </c>
      <c r="I334" t="s">
        <v>121</v>
      </c>
      <c r="L334">
        <f>1/Table1[[#This Row],[B365H]]-Table1[[#This Row],[Margin1X2]]</f>
        <v>0.40609030278283037</v>
      </c>
      <c r="M334">
        <f>IF(Table1[[#This Row],[Bet]]="Home",IF(Table1[[#This Row],[FTR]]="H",100*Table1[[#This Row],[B365H]],0),0)</f>
        <v>0</v>
      </c>
      <c r="N334">
        <f>IF(Table1[[#This Row],[Bet]]="Home-",IF(Table1[[#This Row],[FTR]]="H",100*Table1[[#This Row],[B365H]],0),0)</f>
        <v>0</v>
      </c>
      <c r="O334">
        <f>1/Table1[[#This Row],[B365D]]-Table1[[#This Row],[Margin1X2]]</f>
        <v>0.28717967754309126</v>
      </c>
      <c r="P334">
        <f>IF(Table1[[#This Row],[Bet]]="Draw",IF(Table1[[#This Row],[FTR]]="D",100*Table1[[#This Row],[B365D]],0),0)</f>
        <v>0</v>
      </c>
      <c r="Q334">
        <f>IF(Table1[[#This Row],[Bet]]="Draw-",IF(Table1[[#This Row],[FTR]]="D",100*Table1[[#This Row],[B365D]],0),0)</f>
        <v>0</v>
      </c>
      <c r="R334">
        <f>1/Table1[[#This Row],[B365A]]-Table1[[#This Row],[Margin1X2]]</f>
        <v>0.30673001967407854</v>
      </c>
      <c r="S334">
        <f>IF(Table1[[#This Row],[Bet]]="Away",IF(Table1[[#This Row],[FTR]]="A",100*Table1[[#This Row],[B365A]],0),0)</f>
        <v>0</v>
      </c>
      <c r="T334">
        <f>IF(Table1[[#This Row],[Bet2]]="Away",IF(Table1[[#This Row],[FTR]]="A",100*Table1[[#This Row],[B365A]]),0)</f>
        <v>0</v>
      </c>
      <c r="X334">
        <v>2.37</v>
      </c>
      <c r="Y334">
        <v>3.3</v>
      </c>
      <c r="Z334">
        <v>3.1</v>
      </c>
      <c r="AA334" s="3">
        <f>(1/Table1[[#This Row],[B365H]]+1/Table1[[#This Row],[B365D]]+1/Table1[[#This Row],[B365A]]-1)/3</f>
        <v>1.5850625487211795E-2</v>
      </c>
      <c r="AB334">
        <v>2</v>
      </c>
      <c r="AC334">
        <v>1.85</v>
      </c>
      <c r="AD334">
        <f>(1/Table1[[#This Row],[B365&gt;2.5]]+1/Table1[[#This Row],[B365&lt;2.5]]-1)/2</f>
        <v>2.0270270270270174E-2</v>
      </c>
    </row>
    <row r="335" spans="1:30" hidden="1" x14ac:dyDescent="0.45">
      <c r="A335" t="s">
        <v>172</v>
      </c>
      <c r="B335" t="s">
        <v>4</v>
      </c>
      <c r="C335" s="1">
        <v>44635</v>
      </c>
      <c r="D335" t="s">
        <v>175</v>
      </c>
      <c r="E335" t="s">
        <v>182</v>
      </c>
      <c r="F335">
        <v>2</v>
      </c>
      <c r="G335">
        <v>1</v>
      </c>
      <c r="H335" t="s">
        <v>13</v>
      </c>
      <c r="I335" t="s">
        <v>121</v>
      </c>
      <c r="L335">
        <f>1/Table1[[#This Row],[B365H]]-Table1[[#This Row],[Margin1X2]]</f>
        <v>0.61907289455060155</v>
      </c>
      <c r="M335">
        <f>IF(Table1[[#This Row],[Bet]]="Home",IF(Table1[[#This Row],[FTR]]="H",100*Table1[[#This Row],[B365H]],0),0)</f>
        <v>0</v>
      </c>
      <c r="N335">
        <f>IF(Table1[[#This Row],[Bet]]="Home-",IF(Table1[[#This Row],[FTR]]="H",100*Table1[[#This Row],[B365H]],0),0)</f>
        <v>0</v>
      </c>
      <c r="O335">
        <f>1/Table1[[#This Row],[B365D]]-Table1[[#This Row],[Margin1X2]]</f>
        <v>0.23213021939136591</v>
      </c>
      <c r="P335">
        <f>IF(Table1[[#This Row],[Bet]]="Draw",IF(Table1[[#This Row],[FTR]]="D",100*Table1[[#This Row],[B365D]],0),0)</f>
        <v>0</v>
      </c>
      <c r="Q335">
        <f>IF(Table1[[#This Row],[Bet]]="Draw-",IF(Table1[[#This Row],[FTR]]="D",100*Table1[[#This Row],[B365D]],0),0)</f>
        <v>0</v>
      </c>
      <c r="R335">
        <f>1/Table1[[#This Row],[B365A]]-Table1[[#This Row],[Margin1X2]]</f>
        <v>0.14879688605803257</v>
      </c>
      <c r="S335">
        <f>IF(Table1[[#This Row],[Bet]]="Away",IF(Table1[[#This Row],[FTR]]="A",100*Table1[[#This Row],[B365A]],0),0)</f>
        <v>0</v>
      </c>
      <c r="T335">
        <f>IF(Table1[[#This Row],[Bet2]]="Away",IF(Table1[[#This Row],[FTR]]="A",100*Table1[[#This Row],[B365A]]),0)</f>
        <v>0</v>
      </c>
      <c r="X335">
        <v>1.57</v>
      </c>
      <c r="Y335">
        <v>4</v>
      </c>
      <c r="Z335">
        <v>6</v>
      </c>
      <c r="AA335" s="3">
        <f>(1/Table1[[#This Row],[B365H]]+1/Table1[[#This Row],[B365D]]+1/Table1[[#This Row],[B365A]]-1)/3</f>
        <v>1.7869780608634089E-2</v>
      </c>
      <c r="AB335">
        <v>1.95</v>
      </c>
      <c r="AC335">
        <v>1.9</v>
      </c>
      <c r="AD335">
        <f>(1/Table1[[#This Row],[B365&gt;2.5]]+1/Table1[[#This Row],[B365&lt;2.5]]-1)/2</f>
        <v>1.9568151147098534E-2</v>
      </c>
    </row>
    <row r="336" spans="1:30" hidden="1" x14ac:dyDescent="0.45">
      <c r="A336" t="s">
        <v>201</v>
      </c>
      <c r="B336" t="s">
        <v>4</v>
      </c>
      <c r="C336" s="1">
        <v>44499</v>
      </c>
      <c r="D336" t="s">
        <v>215</v>
      </c>
      <c r="E336" t="s">
        <v>220</v>
      </c>
      <c r="F336">
        <v>1</v>
      </c>
      <c r="G336">
        <v>1</v>
      </c>
      <c r="H336" t="s">
        <v>42</v>
      </c>
      <c r="I336" t="s">
        <v>121</v>
      </c>
      <c r="L336">
        <f>1/Table1[[#This Row],[B365H]]-Table1[[#This Row],[Margin1X2]]</f>
        <v>0.54870984324768091</v>
      </c>
      <c r="M336">
        <f>IF(Table1[[#This Row],[Bet]]="Home",IF(Table1[[#This Row],[FTR]]="H",100*Table1[[#This Row],[B365H]],0),0)</f>
        <v>0</v>
      </c>
      <c r="N336">
        <f>IF(Table1[[#This Row],[Bet]]="Home-",IF(Table1[[#This Row],[FTR]]="H",100*Table1[[#This Row],[B365H]],0),0)</f>
        <v>0</v>
      </c>
      <c r="O336">
        <f>1/Table1[[#This Row],[B365D]]-Table1[[#This Row],[Margin1X2]]</f>
        <v>0.25302878012475732</v>
      </c>
      <c r="P336">
        <f>IF(Table1[[#This Row],[Bet]]="Draw",IF(Table1[[#This Row],[FTR]]="D",100*Table1[[#This Row],[B365D]],0),0)</f>
        <v>0</v>
      </c>
      <c r="Q336">
        <f>IF(Table1[[#This Row],[Bet]]="Draw-",IF(Table1[[#This Row],[FTR]]="D",100*Table1[[#This Row],[B365D]],0),0)</f>
        <v>0</v>
      </c>
      <c r="R336">
        <f>1/Table1[[#This Row],[B365A]]-Table1[[#This Row],[Margin1X2]]</f>
        <v>0.19826137662756166</v>
      </c>
      <c r="S336">
        <f>IF(Table1[[#This Row],[Bet]]="Away",IF(Table1[[#This Row],[FTR]]="A",100*Table1[[#This Row],[B365A]],0),0)</f>
        <v>0</v>
      </c>
      <c r="T336">
        <f>IF(Table1[[#This Row],[Bet2]]="Away",IF(Table1[[#This Row],[FTR]]="A",100*Table1[[#This Row],[B365A]]),0)</f>
        <v>0</v>
      </c>
      <c r="X336">
        <v>1.72</v>
      </c>
      <c r="Y336">
        <v>3.5</v>
      </c>
      <c r="Z336">
        <v>4.33</v>
      </c>
      <c r="AA336" s="3">
        <f>(1/Table1[[#This Row],[B365H]]+1/Table1[[#This Row],[B365D]]+1/Table1[[#This Row],[B365A]]-1)/3</f>
        <v>3.2685505589528395E-2</v>
      </c>
      <c r="AB336">
        <v>1.95</v>
      </c>
      <c r="AC336">
        <v>1.85</v>
      </c>
      <c r="AD336">
        <f>(1/Table1[[#This Row],[B365&gt;2.5]]+1/Table1[[#This Row],[B365&lt;2.5]]-1)/2</f>
        <v>2.6680526680526673E-2</v>
      </c>
    </row>
    <row r="337" spans="1:30" hidden="1" x14ac:dyDescent="0.45">
      <c r="A337" t="s">
        <v>106</v>
      </c>
      <c r="B337" t="s">
        <v>4</v>
      </c>
      <c r="C337" s="1">
        <v>44415</v>
      </c>
      <c r="D337" t="s">
        <v>113</v>
      </c>
      <c r="E337" t="s">
        <v>114</v>
      </c>
      <c r="F337">
        <v>1</v>
      </c>
      <c r="G337">
        <v>1</v>
      </c>
      <c r="H337" t="s">
        <v>42</v>
      </c>
      <c r="I337" t="s">
        <v>115</v>
      </c>
      <c r="L337">
        <f>1/Table1[[#This Row],[B365H]]-Table1[[#This Row],[Margin1X2]]</f>
        <v>0.50272904483430803</v>
      </c>
      <c r="M337">
        <f>IF(Table1[[#This Row],[Bet]]="Home",IF(Table1[[#This Row],[FTR]]="H",100*Table1[[#This Row],[B365H]],0),0)</f>
        <v>0</v>
      </c>
      <c r="N337">
        <f>IF(Table1[[#This Row],[Bet]]="Home-",IF(Table1[[#This Row],[FTR]]="H",100*Table1[[#This Row],[B365H]],0),0)</f>
        <v>0</v>
      </c>
      <c r="O337">
        <f>1/Table1[[#This Row],[B365D]]-Table1[[#This Row],[Margin1X2]]</f>
        <v>0.25419103313840158</v>
      </c>
      <c r="P337">
        <f>IF(Table1[[#This Row],[Bet]]="Draw",IF(Table1[[#This Row],[FTR]]="D",100*Table1[[#This Row],[B365D]],0),0)</f>
        <v>0</v>
      </c>
      <c r="Q337">
        <f>IF(Table1[[#This Row],[Bet]]="Draw-",IF(Table1[[#This Row],[FTR]]="D",100*Table1[[#This Row],[B365D]],0),0)</f>
        <v>0</v>
      </c>
      <c r="R337">
        <f>1/Table1[[#This Row],[B365A]]-Table1[[#This Row],[Margin1X2]]</f>
        <v>0.24307992202729048</v>
      </c>
      <c r="S337">
        <f>IF(Table1[[#This Row],[Bet]]="Away",IF(Table1[[#This Row],[FTR]]="A",100*Table1[[#This Row],[B365A]],0),0)</f>
        <v>0</v>
      </c>
      <c r="T337">
        <f>IF(Table1[[#This Row],[Bet2]]="Away",IF(Table1[[#This Row],[FTR]]="A",100*Table1[[#This Row],[B365A]]),0)</f>
        <v>0</v>
      </c>
      <c r="X337">
        <v>1.9</v>
      </c>
      <c r="Y337">
        <v>3.6</v>
      </c>
      <c r="Z337">
        <v>3.75</v>
      </c>
      <c r="AA337" s="3">
        <f>(1/Table1[[#This Row],[B365H]]+1/Table1[[#This Row],[B365D]]+1/Table1[[#This Row],[B365A]]-1)/3</f>
        <v>2.3586744639376194E-2</v>
      </c>
      <c r="AB337">
        <v>2.0699999999999998</v>
      </c>
      <c r="AC337">
        <v>1.72</v>
      </c>
      <c r="AD337">
        <f>(1/Table1[[#This Row],[B365&gt;2.5]]+1/Table1[[#This Row],[B365&lt;2.5]]-1)/2</f>
        <v>3.2243568138411449E-2</v>
      </c>
    </row>
    <row r="338" spans="1:30" hidden="1" x14ac:dyDescent="0.45">
      <c r="A338" t="s">
        <v>106</v>
      </c>
      <c r="B338" t="s">
        <v>4</v>
      </c>
      <c r="C338" s="1">
        <v>44429</v>
      </c>
      <c r="D338" t="s">
        <v>110</v>
      </c>
      <c r="E338" t="s">
        <v>131</v>
      </c>
      <c r="F338">
        <v>3</v>
      </c>
      <c r="G338">
        <v>0</v>
      </c>
      <c r="H338" t="s">
        <v>13</v>
      </c>
      <c r="I338" t="s">
        <v>115</v>
      </c>
      <c r="L338">
        <f>1/Table1[[#This Row],[B365H]]-Table1[[#This Row],[Margin1X2]]</f>
        <v>0.30517601812007694</v>
      </c>
      <c r="M338">
        <f>IF(Table1[[#This Row],[Bet]]="Home",IF(Table1[[#This Row],[FTR]]="H",100*Table1[[#This Row],[B365H]],0),0)</f>
        <v>0</v>
      </c>
      <c r="N338">
        <f>IF(Table1[[#This Row],[Bet]]="Home-",IF(Table1[[#This Row],[FTR]]="H",100*Table1[[#This Row],[B365H]],0),0)</f>
        <v>0</v>
      </c>
      <c r="O338">
        <f>1/Table1[[#This Row],[B365D]]-Table1[[#This Row],[Margin1X2]]</f>
        <v>0.29028768065109434</v>
      </c>
      <c r="P338">
        <f>IF(Table1[[#This Row],[Bet]]="Draw",IF(Table1[[#This Row],[FTR]]="D",100*Table1[[#This Row],[B365D]],0),0)</f>
        <v>0</v>
      </c>
      <c r="Q338">
        <f>IF(Table1[[#This Row],[Bet]]="Draw-",IF(Table1[[#This Row],[FTR]]="D",100*Table1[[#This Row],[B365D]],0),0)</f>
        <v>0</v>
      </c>
      <c r="R338">
        <f>1/Table1[[#This Row],[B365A]]-Table1[[#This Row],[Margin1X2]]</f>
        <v>0.40453630122882878</v>
      </c>
      <c r="S338">
        <f>IF(Table1[[#This Row],[Bet]]="Away",IF(Table1[[#This Row],[FTR]]="A",100*Table1[[#This Row],[B365A]],0),0)</f>
        <v>0</v>
      </c>
      <c r="T338">
        <f>IF(Table1[[#This Row],[Bet2]]="Away",IF(Table1[[#This Row],[FTR]]="A",100*Table1[[#This Row],[B365A]]),0)</f>
        <v>0</v>
      </c>
      <c r="X338">
        <v>3.1</v>
      </c>
      <c r="Y338">
        <v>3.25</v>
      </c>
      <c r="Z338">
        <v>2.37</v>
      </c>
      <c r="AA338" s="3">
        <f>(1/Table1[[#This Row],[B365H]]+1/Table1[[#This Row],[B365D]]+1/Table1[[#This Row],[B365A]]-1)/3</f>
        <v>1.7404627041213372E-2</v>
      </c>
      <c r="AB338">
        <v>1.95</v>
      </c>
      <c r="AC338">
        <v>1.85</v>
      </c>
      <c r="AD338">
        <f>(1/Table1[[#This Row],[B365&gt;2.5]]+1/Table1[[#This Row],[B365&lt;2.5]]-1)/2</f>
        <v>2.6680526680526673E-2</v>
      </c>
    </row>
    <row r="339" spans="1:30" hidden="1" x14ac:dyDescent="0.45">
      <c r="A339" t="s">
        <v>106</v>
      </c>
      <c r="B339" t="s">
        <v>4</v>
      </c>
      <c r="C339" s="1">
        <v>44457</v>
      </c>
      <c r="D339" t="s">
        <v>140</v>
      </c>
      <c r="E339" t="s">
        <v>130</v>
      </c>
      <c r="F339">
        <v>1</v>
      </c>
      <c r="G339">
        <v>1</v>
      </c>
      <c r="H339" t="s">
        <v>42</v>
      </c>
      <c r="I339" t="s">
        <v>115</v>
      </c>
      <c r="L339">
        <f>1/Table1[[#This Row],[B365H]]-Table1[[#This Row],[Margin1X2]]</f>
        <v>0.56484557647348344</v>
      </c>
      <c r="M339">
        <f>IF(Table1[[#This Row],[Bet]]="Home",IF(Table1[[#This Row],[FTR]]="H",100*Table1[[#This Row],[B365H]],0),0)</f>
        <v>0</v>
      </c>
      <c r="N339">
        <f>IF(Table1[[#This Row],[Bet]]="Home-",IF(Table1[[#This Row],[FTR]]="H",100*Table1[[#This Row],[B365H]],0),0)</f>
        <v>0</v>
      </c>
      <c r="O339">
        <f>1/Table1[[#This Row],[B365D]]-Table1[[#This Row],[Margin1X2]]</f>
        <v>0.26122800541405194</v>
      </c>
      <c r="P339">
        <f>IF(Table1[[#This Row],[Bet]]="Draw",IF(Table1[[#This Row],[FTR]]="D",100*Table1[[#This Row],[B365D]],0),0)</f>
        <v>0</v>
      </c>
      <c r="Q339">
        <f>IF(Table1[[#This Row],[Bet]]="Draw-",IF(Table1[[#This Row],[FTR]]="D",100*Table1[[#This Row],[B365D]],0),0)</f>
        <v>0</v>
      </c>
      <c r="R339">
        <f>1/Table1[[#This Row],[B365A]]-Table1[[#This Row],[Margin1X2]]</f>
        <v>0.17392641811246459</v>
      </c>
      <c r="S339">
        <f>IF(Table1[[#This Row],[Bet]]="Away",IF(Table1[[#This Row],[FTR]]="A",100*Table1[[#This Row],[B365A]],0),0)</f>
        <v>0</v>
      </c>
      <c r="T339">
        <f>IF(Table1[[#This Row],[Bet2]]="Away",IF(Table1[[#This Row],[FTR]]="A",100*Table1[[#This Row],[B365A]]),0)</f>
        <v>0</v>
      </c>
      <c r="X339">
        <v>1.72</v>
      </c>
      <c r="Y339">
        <v>3.6</v>
      </c>
      <c r="Z339">
        <v>5.25</v>
      </c>
      <c r="AA339" s="3">
        <f>(1/Table1[[#This Row],[B365H]]+1/Table1[[#This Row],[B365D]]+1/Table1[[#This Row],[B365A]]-1)/3</f>
        <v>1.6549772363725863E-2</v>
      </c>
      <c r="AB339">
        <v>2.15</v>
      </c>
      <c r="AC339">
        <v>1.66</v>
      </c>
      <c r="AD339">
        <f>(1/Table1[[#This Row],[B365&gt;2.5]]+1/Table1[[#This Row],[B365&lt;2.5]]-1)/2</f>
        <v>3.3762958811992205E-2</v>
      </c>
    </row>
    <row r="340" spans="1:30" hidden="1" x14ac:dyDescent="0.45">
      <c r="A340" t="s">
        <v>106</v>
      </c>
      <c r="B340" t="s">
        <v>4</v>
      </c>
      <c r="C340" s="1">
        <v>44467</v>
      </c>
      <c r="D340" t="s">
        <v>125</v>
      </c>
      <c r="E340" t="s">
        <v>123</v>
      </c>
      <c r="F340">
        <v>2</v>
      </c>
      <c r="G340">
        <v>0</v>
      </c>
      <c r="H340" t="s">
        <v>13</v>
      </c>
      <c r="I340" t="s">
        <v>115</v>
      </c>
      <c r="L340">
        <f>1/Table1[[#This Row],[B365H]]-Table1[[#This Row],[Margin1X2]]</f>
        <v>0.31849103277674706</v>
      </c>
      <c r="M340">
        <f>IF(Table1[[#This Row],[Bet]]="Home",IF(Table1[[#This Row],[FTR]]="H",100*Table1[[#This Row],[B365H]],0),0)</f>
        <v>0</v>
      </c>
      <c r="N340">
        <f>IF(Table1[[#This Row],[Bet]]="Home-",IF(Table1[[#This Row],[FTR]]="H",100*Table1[[#This Row],[B365H]],0),0)</f>
        <v>0</v>
      </c>
      <c r="O340">
        <f>1/Table1[[#This Row],[B365D]]-Table1[[#This Row],[Margin1X2]]</f>
        <v>0.28818800247371679</v>
      </c>
      <c r="P340">
        <f>IF(Table1[[#This Row],[Bet]]="Draw",IF(Table1[[#This Row],[FTR]]="D",100*Table1[[#This Row],[B365D]],0),0)</f>
        <v>0</v>
      </c>
      <c r="Q340">
        <f>IF(Table1[[#This Row],[Bet]]="Draw-",IF(Table1[[#This Row],[FTR]]="D",100*Table1[[#This Row],[B365D]],0),0)</f>
        <v>0</v>
      </c>
      <c r="R340">
        <f>1/Table1[[#This Row],[B365A]]-Table1[[#This Row],[Margin1X2]]</f>
        <v>0.39332096474953615</v>
      </c>
      <c r="S340">
        <f>IF(Table1[[#This Row],[Bet]]="Away",IF(Table1[[#This Row],[FTR]]="A",100*Table1[[#This Row],[B365A]],0),0)</f>
        <v>0</v>
      </c>
      <c r="T340">
        <f>IF(Table1[[#This Row],[Bet2]]="Away",IF(Table1[[#This Row],[FTR]]="A",100*Table1[[#This Row],[B365A]]),0)</f>
        <v>0</v>
      </c>
      <c r="X340">
        <v>3</v>
      </c>
      <c r="Y340">
        <v>3.3</v>
      </c>
      <c r="Z340">
        <v>2.4500000000000002</v>
      </c>
      <c r="AA340" s="3">
        <f>(1/Table1[[#This Row],[B365H]]+1/Table1[[#This Row],[B365D]]+1/Table1[[#This Row],[B365A]]-1)/3</f>
        <v>1.4842300556586233E-2</v>
      </c>
      <c r="AB340">
        <v>1.95</v>
      </c>
      <c r="AC340">
        <v>1.85</v>
      </c>
      <c r="AD340">
        <f>(1/Table1[[#This Row],[B365&gt;2.5]]+1/Table1[[#This Row],[B365&lt;2.5]]-1)/2</f>
        <v>2.6680526680526673E-2</v>
      </c>
    </row>
    <row r="341" spans="1:30" hidden="1" x14ac:dyDescent="0.45">
      <c r="A341" t="s">
        <v>106</v>
      </c>
      <c r="B341" t="s">
        <v>4</v>
      </c>
      <c r="C341" s="1">
        <v>44471</v>
      </c>
      <c r="D341" t="s">
        <v>120</v>
      </c>
      <c r="E341" t="s">
        <v>133</v>
      </c>
      <c r="F341">
        <v>4</v>
      </c>
      <c r="G341">
        <v>0</v>
      </c>
      <c r="H341" t="s">
        <v>13</v>
      </c>
      <c r="I341" t="s">
        <v>115</v>
      </c>
      <c r="L341">
        <f>1/Table1[[#This Row],[B365H]]-Table1[[#This Row],[Margin1X2]]</f>
        <v>0.33149438637243511</v>
      </c>
      <c r="M341">
        <f>IF(Table1[[#This Row],[Bet]]="Home",IF(Table1[[#This Row],[FTR]]="H",100*Table1[[#This Row],[B365H]],0),0)</f>
        <v>0</v>
      </c>
      <c r="N341">
        <f>IF(Table1[[#This Row],[Bet]]="Home-",IF(Table1[[#This Row],[FTR]]="H",100*Table1[[#This Row],[B365H]],0),0)</f>
        <v>0</v>
      </c>
      <c r="O341">
        <f>1/Table1[[#This Row],[B365D]]-Table1[[#This Row],[Margin1X2]]</f>
        <v>0.26877661633759192</v>
      </c>
      <c r="P341">
        <f>IF(Table1[[#This Row],[Bet]]="Draw",IF(Table1[[#This Row],[FTR]]="D",100*Table1[[#This Row],[B365D]],0),0)</f>
        <v>0</v>
      </c>
      <c r="Q341">
        <f>IF(Table1[[#This Row],[Bet]]="Draw-",IF(Table1[[#This Row],[FTR]]="D",100*Table1[[#This Row],[B365D]],0),0)</f>
        <v>0</v>
      </c>
      <c r="R341">
        <f>1/Table1[[#This Row],[B365A]]-Table1[[#This Row],[Margin1X2]]</f>
        <v>0.39972899728997291</v>
      </c>
      <c r="S341">
        <f>IF(Table1[[#This Row],[Bet]]="Away",IF(Table1[[#This Row],[FTR]]="A",100*Table1[[#This Row],[B365A]],0),0)</f>
        <v>0</v>
      </c>
      <c r="T341">
        <f>IF(Table1[[#This Row],[Bet2]]="Away",IF(Table1[[#This Row],[FTR]]="A",100*Table1[[#This Row],[B365A]]),0)</f>
        <v>0</v>
      </c>
      <c r="X341">
        <v>2.87</v>
      </c>
      <c r="Y341">
        <v>3.5</v>
      </c>
      <c r="Z341">
        <v>2.4</v>
      </c>
      <c r="AA341" s="3">
        <f>(1/Table1[[#This Row],[B365H]]+1/Table1[[#This Row],[B365D]]+1/Table1[[#This Row],[B365A]]-1)/3</f>
        <v>1.6937669376693758E-2</v>
      </c>
      <c r="AB341">
        <v>2.0699999999999998</v>
      </c>
      <c r="AC341">
        <v>1.72</v>
      </c>
      <c r="AD341">
        <f>(1/Table1[[#This Row],[B365&gt;2.5]]+1/Table1[[#This Row],[B365&lt;2.5]]-1)/2</f>
        <v>3.2243568138411449E-2</v>
      </c>
    </row>
    <row r="342" spans="1:30" hidden="1" x14ac:dyDescent="0.45">
      <c r="A342" t="s">
        <v>106</v>
      </c>
      <c r="B342" t="s">
        <v>4</v>
      </c>
      <c r="C342" s="1">
        <v>44492</v>
      </c>
      <c r="D342" t="s">
        <v>107</v>
      </c>
      <c r="E342" t="s">
        <v>122</v>
      </c>
      <c r="F342">
        <v>2</v>
      </c>
      <c r="G342">
        <v>2</v>
      </c>
      <c r="H342" t="s">
        <v>42</v>
      </c>
      <c r="I342" t="s">
        <v>115</v>
      </c>
      <c r="L342">
        <f>1/Table1[[#This Row],[B365H]]-Table1[[#This Row],[Margin1X2]]</f>
        <v>0.54887218045112784</v>
      </c>
      <c r="M342">
        <f>IF(Table1[[#This Row],[Bet]]="Home",IF(Table1[[#This Row],[FTR]]="H",100*Table1[[#This Row],[B365H]],0),0)</f>
        <v>0</v>
      </c>
      <c r="N342">
        <f>IF(Table1[[#This Row],[Bet]]="Home-",IF(Table1[[#This Row],[FTR]]="H",100*Table1[[#This Row],[B365H]],0),0)</f>
        <v>0</v>
      </c>
      <c r="O342">
        <f>1/Table1[[#This Row],[B365D]]-Table1[[#This Row],[Margin1X2]]</f>
        <v>0.26315789473684215</v>
      </c>
      <c r="P342">
        <f>IF(Table1[[#This Row],[Bet]]="Draw",IF(Table1[[#This Row],[FTR]]="D",100*Table1[[#This Row],[B365D]],0),0)</f>
        <v>0</v>
      </c>
      <c r="Q342">
        <f>IF(Table1[[#This Row],[Bet]]="Draw-",IF(Table1[[#This Row],[FTR]]="D",100*Table1[[#This Row],[B365D]],0),0)</f>
        <v>0</v>
      </c>
      <c r="R342">
        <f>1/Table1[[#This Row],[B365A]]-Table1[[#This Row],[Margin1X2]]</f>
        <v>0.18796992481203012</v>
      </c>
      <c r="S342">
        <f>IF(Table1[[#This Row],[Bet]]="Away",IF(Table1[[#This Row],[FTR]]="A",100*Table1[[#This Row],[B365A]],0),0)</f>
        <v>0</v>
      </c>
      <c r="T342">
        <f>IF(Table1[[#This Row],[Bet2]]="Away",IF(Table1[[#This Row],[FTR]]="A",100*Table1[[#This Row],[B365A]]),0)</f>
        <v>0</v>
      </c>
      <c r="X342">
        <v>1.75</v>
      </c>
      <c r="Y342">
        <v>3.5</v>
      </c>
      <c r="Z342">
        <v>4.75</v>
      </c>
      <c r="AA342" s="3">
        <f>(1/Table1[[#This Row],[B365H]]+1/Table1[[#This Row],[B365D]]+1/Table1[[#This Row],[B365A]]-1)/3</f>
        <v>2.2556390977443552E-2</v>
      </c>
      <c r="AB342">
        <v>2</v>
      </c>
      <c r="AC342">
        <v>1.8</v>
      </c>
      <c r="AD342">
        <f>(1/Table1[[#This Row],[B365&gt;2.5]]+1/Table1[[#This Row],[B365&lt;2.5]]-1)/2</f>
        <v>2.777777777777779E-2</v>
      </c>
    </row>
    <row r="343" spans="1:30" hidden="1" x14ac:dyDescent="0.45">
      <c r="A343" t="s">
        <v>106</v>
      </c>
      <c r="B343" t="s">
        <v>4</v>
      </c>
      <c r="C343" s="1">
        <v>44560</v>
      </c>
      <c r="D343" t="s">
        <v>133</v>
      </c>
      <c r="E343" t="s">
        <v>140</v>
      </c>
      <c r="F343">
        <v>5</v>
      </c>
      <c r="G343">
        <v>0</v>
      </c>
      <c r="H343" t="s">
        <v>13</v>
      </c>
      <c r="I343" t="s">
        <v>115</v>
      </c>
      <c r="L343">
        <f>1/Table1[[#This Row],[B365H]]-Table1[[#This Row],[Margin1X2]]</f>
        <v>0.49225628172996599</v>
      </c>
      <c r="M343">
        <f>IF(Table1[[#This Row],[Bet]]="Home",IF(Table1[[#This Row],[FTR]]="H",100*Table1[[#This Row],[B365H]],0),0)</f>
        <v>0</v>
      </c>
      <c r="N343">
        <f>IF(Table1[[#This Row],[Bet]]="Home-",IF(Table1[[#This Row],[FTR]]="H",100*Table1[[#This Row],[B365H]],0),0)</f>
        <v>0</v>
      </c>
      <c r="O343">
        <f>1/Table1[[#This Row],[B365D]]-Table1[[#This Row],[Margin1X2]]</f>
        <v>0.26515005462373881</v>
      </c>
      <c r="P343">
        <f>IF(Table1[[#This Row],[Bet]]="Draw",IF(Table1[[#This Row],[FTR]]="D",100*Table1[[#This Row],[B365D]],0),0)</f>
        <v>0</v>
      </c>
      <c r="Q343">
        <f>IF(Table1[[#This Row],[Bet]]="Draw-",IF(Table1[[#This Row],[FTR]]="D",100*Table1[[#This Row],[B365D]],0),0)</f>
        <v>0</v>
      </c>
      <c r="R343">
        <f>1/Table1[[#This Row],[B365A]]-Table1[[#This Row],[Margin1X2]]</f>
        <v>0.24259366364629523</v>
      </c>
      <c r="S343">
        <f>IF(Table1[[#This Row],[Bet]]="Away",IF(Table1[[#This Row],[FTR]]="A",100*Table1[[#This Row],[B365A]],0),0)</f>
        <v>0</v>
      </c>
      <c r="T343">
        <f>IF(Table1[[#This Row],[Bet2]]="Away",IF(Table1[[#This Row],[FTR]]="A",100*Table1[[#This Row],[B365A]]),0)</f>
        <v>0</v>
      </c>
      <c r="X343">
        <v>1.95</v>
      </c>
      <c r="Y343">
        <v>3.5</v>
      </c>
      <c r="Z343">
        <v>3.8</v>
      </c>
      <c r="AA343" s="3">
        <f>(1/Table1[[#This Row],[B365H]]+1/Table1[[#This Row],[B365D]]+1/Table1[[#This Row],[B365A]]-1)/3</f>
        <v>2.0564231090546874E-2</v>
      </c>
      <c r="AB343">
        <v>2</v>
      </c>
      <c r="AC343">
        <v>1.85</v>
      </c>
      <c r="AD343">
        <f>(1/Table1[[#This Row],[B365&gt;2.5]]+1/Table1[[#This Row],[B365&lt;2.5]]-1)/2</f>
        <v>2.0270270270270174E-2</v>
      </c>
    </row>
    <row r="344" spans="1:30" hidden="1" x14ac:dyDescent="0.45">
      <c r="A344" t="s">
        <v>106</v>
      </c>
      <c r="B344" t="s">
        <v>4</v>
      </c>
      <c r="C344" s="1">
        <v>44583</v>
      </c>
      <c r="D344" t="s">
        <v>125</v>
      </c>
      <c r="E344" t="s">
        <v>136</v>
      </c>
      <c r="F344">
        <v>3</v>
      </c>
      <c r="G344">
        <v>2</v>
      </c>
      <c r="H344" t="s">
        <v>13</v>
      </c>
      <c r="I344" t="s">
        <v>115</v>
      </c>
      <c r="L344">
        <f>1/Table1[[#This Row],[B365H]]-Table1[[#This Row],[Margin1X2]]</f>
        <v>0.22299442299442304</v>
      </c>
      <c r="M344">
        <f>IF(Table1[[#This Row],[Bet]]="Home",IF(Table1[[#This Row],[FTR]]="H",100*Table1[[#This Row],[B365H]],0),0)</f>
        <v>0</v>
      </c>
      <c r="N344">
        <f>IF(Table1[[#This Row],[Bet]]="Home-",IF(Table1[[#This Row],[FTR]]="H",100*Table1[[#This Row],[B365H]],0),0)</f>
        <v>0</v>
      </c>
      <c r="O344">
        <f>1/Table1[[#This Row],[B365D]]-Table1[[#This Row],[Margin1X2]]</f>
        <v>0.25156585156585165</v>
      </c>
      <c r="P344">
        <f>IF(Table1[[#This Row],[Bet]]="Draw",IF(Table1[[#This Row],[FTR]]="D",100*Table1[[#This Row],[B365D]],0),0)</f>
        <v>0</v>
      </c>
      <c r="Q344">
        <f>IF(Table1[[#This Row],[Bet]]="Draw-",IF(Table1[[#This Row],[FTR]]="D",100*Table1[[#This Row],[B365D]],0),0)</f>
        <v>0</v>
      </c>
      <c r="R344">
        <f>1/Table1[[#This Row],[B365A]]-Table1[[#This Row],[Margin1X2]]</f>
        <v>0.52543972543972539</v>
      </c>
      <c r="S344">
        <f>IF(Table1[[#This Row],[Bet]]="Away",IF(Table1[[#This Row],[FTR]]="A",100*Table1[[#This Row],[B365A]],0),0)</f>
        <v>0</v>
      </c>
      <c r="T344">
        <f>IF(Table1[[#This Row],[Bet2]]="Away",IF(Table1[[#This Row],[FTR]]="A",100*Table1[[#This Row],[B365A]]),0)</f>
        <v>0</v>
      </c>
      <c r="X344">
        <v>4.2</v>
      </c>
      <c r="Y344">
        <v>3.75</v>
      </c>
      <c r="Z344">
        <v>1.85</v>
      </c>
      <c r="AA344" s="3">
        <f>(1/Table1[[#This Row],[B365H]]+1/Table1[[#This Row],[B365D]]+1/Table1[[#This Row],[B365A]]-1)/3</f>
        <v>1.5100815100815032E-2</v>
      </c>
      <c r="AB344">
        <v>1.8</v>
      </c>
      <c r="AC344">
        <v>2</v>
      </c>
      <c r="AD344">
        <f>(1/Table1[[#This Row],[B365&gt;2.5]]+1/Table1[[#This Row],[B365&lt;2.5]]-1)/2</f>
        <v>2.777777777777779E-2</v>
      </c>
    </row>
    <row r="345" spans="1:30" hidden="1" x14ac:dyDescent="0.45">
      <c r="A345" t="s">
        <v>106</v>
      </c>
      <c r="B345" t="s">
        <v>4</v>
      </c>
      <c r="C345" s="1">
        <v>44600</v>
      </c>
      <c r="D345" t="s">
        <v>107</v>
      </c>
      <c r="E345" t="s">
        <v>139</v>
      </c>
      <c r="F345">
        <v>2</v>
      </c>
      <c r="G345">
        <v>1</v>
      </c>
      <c r="H345" t="s">
        <v>13</v>
      </c>
      <c r="I345" t="s">
        <v>115</v>
      </c>
      <c r="L345">
        <f>1/Table1[[#This Row],[B365H]]-Table1[[#This Row],[Margin1X2]]</f>
        <v>0.40250607339214933</v>
      </c>
      <c r="M345">
        <f>IF(Table1[[#This Row],[Bet]]="Home",IF(Table1[[#This Row],[FTR]]="H",100*Table1[[#This Row],[B365H]],0),0)</f>
        <v>0</v>
      </c>
      <c r="N345">
        <f>IF(Table1[[#This Row],[Bet]]="Home-",IF(Table1[[#This Row],[FTR]]="H",100*Table1[[#This Row],[B365H]],0),0)</f>
        <v>0</v>
      </c>
      <c r="O345">
        <f>1/Table1[[#This Row],[B365D]]-Table1[[#This Row],[Margin1X2]]</f>
        <v>0.28359544815241022</v>
      </c>
      <c r="P345">
        <f>IF(Table1[[#This Row],[Bet]]="Draw",IF(Table1[[#This Row],[FTR]]="D",100*Table1[[#This Row],[B365D]],0),0)</f>
        <v>0</v>
      </c>
      <c r="Q345">
        <f>IF(Table1[[#This Row],[Bet]]="Draw-",IF(Table1[[#This Row],[FTR]]="D",100*Table1[[#This Row],[B365D]],0),0)</f>
        <v>0</v>
      </c>
      <c r="R345">
        <f>1/Table1[[#This Row],[B365A]]-Table1[[#This Row],[Margin1X2]]</f>
        <v>0.3138984784554405</v>
      </c>
      <c r="S345">
        <f>IF(Table1[[#This Row],[Bet]]="Away",IF(Table1[[#This Row],[FTR]]="A",100*Table1[[#This Row],[B365A]],0),0)</f>
        <v>0</v>
      </c>
      <c r="T345">
        <f>IF(Table1[[#This Row],[Bet2]]="Away",IF(Table1[[#This Row],[FTR]]="A",100*Table1[[#This Row],[B365A]]),0)</f>
        <v>0</v>
      </c>
      <c r="X345">
        <v>2.37</v>
      </c>
      <c r="Y345">
        <v>3.3</v>
      </c>
      <c r="Z345">
        <v>3</v>
      </c>
      <c r="AA345" s="3">
        <f>(1/Table1[[#This Row],[B365H]]+1/Table1[[#This Row],[B365D]]+1/Table1[[#This Row],[B365A]]-1)/3</f>
        <v>1.9434854877892798E-2</v>
      </c>
      <c r="AB345">
        <v>2.02</v>
      </c>
      <c r="AC345">
        <v>1.83</v>
      </c>
      <c r="AD345">
        <f>(1/Table1[[#This Row],[B365&gt;2.5]]+1/Table1[[#This Row],[B365&lt;2.5]]-1)/2</f>
        <v>2.0748796191094487E-2</v>
      </c>
    </row>
    <row r="346" spans="1:30" hidden="1" x14ac:dyDescent="0.45">
      <c r="A346" t="s">
        <v>106</v>
      </c>
      <c r="B346" t="s">
        <v>4</v>
      </c>
      <c r="C346" s="1">
        <v>44635</v>
      </c>
      <c r="D346" t="s">
        <v>113</v>
      </c>
      <c r="E346" t="s">
        <v>134</v>
      </c>
      <c r="F346">
        <v>0</v>
      </c>
      <c r="G346">
        <v>2</v>
      </c>
      <c r="H346" t="s">
        <v>20</v>
      </c>
      <c r="I346" t="s">
        <v>115</v>
      </c>
      <c r="L346">
        <f>1/Table1[[#This Row],[B365H]]-Table1[[#This Row],[Margin1X2]]</f>
        <v>0.12579836688495433</v>
      </c>
      <c r="M346">
        <f>IF(Table1[[#This Row],[Bet]]="Home",IF(Table1[[#This Row],[FTR]]="H",100*Table1[[#This Row],[B365H]],0),0)</f>
        <v>0</v>
      </c>
      <c r="N346">
        <f>IF(Table1[[#This Row],[Bet]]="Home-",IF(Table1[[#This Row],[FTR]]="H",100*Table1[[#This Row],[B365H]],0),0)</f>
        <v>0</v>
      </c>
      <c r="O346">
        <f>1/Table1[[#This Row],[B365D]]-Table1[[#This Row],[Margin1X2]]</f>
        <v>0.24609911876465357</v>
      </c>
      <c r="P346">
        <f>IF(Table1[[#This Row],[Bet]]="Draw",IF(Table1[[#This Row],[FTR]]="D",100*Table1[[#This Row],[B365D]],0),0)</f>
        <v>0</v>
      </c>
      <c r="Q346">
        <f>IF(Table1[[#This Row],[Bet]]="Draw-",IF(Table1[[#This Row],[FTR]]="D",100*Table1[[#This Row],[B365D]],0),0)</f>
        <v>0</v>
      </c>
      <c r="R346">
        <f>1/Table1[[#This Row],[B365A]]-Table1[[#This Row],[Margin1X2]]</f>
        <v>0.6281025143503921</v>
      </c>
      <c r="S346">
        <f>IF(Table1[[#This Row],[Bet]]="Away",IF(Table1[[#This Row],[FTR]]="A",100*Table1[[#This Row],[B365A]],0),0)</f>
        <v>0</v>
      </c>
      <c r="T346">
        <f>IF(Table1[[#This Row],[Bet2]]="Away",IF(Table1[[#This Row],[FTR]]="A",100*Table1[[#This Row],[B365A]]),0)</f>
        <v>0</v>
      </c>
      <c r="X346">
        <v>7</v>
      </c>
      <c r="Y346">
        <v>3.8</v>
      </c>
      <c r="Z346">
        <v>1.55</v>
      </c>
      <c r="AA346" s="3">
        <f>(1/Table1[[#This Row],[B365H]]+1/Table1[[#This Row],[B365D]]+1/Table1[[#This Row],[B365A]]-1)/3</f>
        <v>1.7058775972188522E-2</v>
      </c>
      <c r="AB346">
        <v>2.02</v>
      </c>
      <c r="AC346">
        <v>1.83</v>
      </c>
      <c r="AD346">
        <f>(1/Table1[[#This Row],[B365&gt;2.5]]+1/Table1[[#This Row],[B365&lt;2.5]]-1)/2</f>
        <v>2.0748796191094487E-2</v>
      </c>
    </row>
    <row r="347" spans="1:30" hidden="1" x14ac:dyDescent="0.45">
      <c r="A347" t="s">
        <v>106</v>
      </c>
      <c r="B347" t="s">
        <v>4</v>
      </c>
      <c r="C347" s="1">
        <v>44660</v>
      </c>
      <c r="D347" t="s">
        <v>111</v>
      </c>
      <c r="E347" t="s">
        <v>133</v>
      </c>
      <c r="F347">
        <v>1</v>
      </c>
      <c r="G347">
        <v>2</v>
      </c>
      <c r="H347" t="s">
        <v>20</v>
      </c>
      <c r="I347" t="s">
        <v>115</v>
      </c>
      <c r="L347">
        <f>1/Table1[[#This Row],[B365H]]-Table1[[#This Row],[Margin1X2]]</f>
        <v>0.40444666153963404</v>
      </c>
      <c r="M347">
        <f>IF(Table1[[#This Row],[Bet]]="Home",IF(Table1[[#This Row],[FTR]]="H",100*Table1[[#This Row],[B365H]],0),0)</f>
        <v>0</v>
      </c>
      <c r="N347">
        <f>IF(Table1[[#This Row],[Bet]]="Home-",IF(Table1[[#This Row],[FTR]]="H",100*Table1[[#This Row],[B365H]],0),0)</f>
        <v>0</v>
      </c>
      <c r="O347">
        <f>1/Table1[[#This Row],[B365D]]-Table1[[#This Row],[Margin1X2]]</f>
        <v>0.26822001898387759</v>
      </c>
      <c r="P347">
        <f>IF(Table1[[#This Row],[Bet]]="Draw",IF(Table1[[#This Row],[FTR]]="D",100*Table1[[#This Row],[B365D]],0),0)</f>
        <v>0</v>
      </c>
      <c r="Q347">
        <f>IF(Table1[[#This Row],[Bet]]="Draw-",IF(Table1[[#This Row],[FTR]]="D",100*Table1[[#This Row],[B365D]],0),0)</f>
        <v>0</v>
      </c>
      <c r="R347">
        <f>1/Table1[[#This Row],[B365A]]-Table1[[#This Row],[Margin1X2]]</f>
        <v>0.32733331947648847</v>
      </c>
      <c r="S347">
        <f>IF(Table1[[#This Row],[Bet]]="Away",IF(Table1[[#This Row],[FTR]]="A",100*Table1[[#This Row],[B365A]],0),0)</f>
        <v>0</v>
      </c>
      <c r="T347">
        <f>IF(Table1[[#This Row],[Bet2]]="Away",IF(Table1[[#This Row],[FTR]]="A",100*Table1[[#This Row],[B365A]]),0)</f>
        <v>0</v>
      </c>
      <c r="X347">
        <v>2.37</v>
      </c>
      <c r="Y347">
        <v>3.5</v>
      </c>
      <c r="Z347">
        <v>2.9</v>
      </c>
      <c r="AA347" s="3">
        <f>(1/Table1[[#This Row],[B365H]]+1/Table1[[#This Row],[B365D]]+1/Table1[[#This Row],[B365A]]-1)/3</f>
        <v>1.7494266730408103E-2</v>
      </c>
      <c r="AB347">
        <v>1.9</v>
      </c>
      <c r="AC347">
        <v>1.95</v>
      </c>
      <c r="AD347">
        <f>(1/Table1[[#This Row],[B365&gt;2.5]]+1/Table1[[#This Row],[B365&lt;2.5]]-1)/2</f>
        <v>1.9568151147098534E-2</v>
      </c>
    </row>
    <row r="348" spans="1:30" hidden="1" x14ac:dyDescent="0.45">
      <c r="A348" t="s">
        <v>106</v>
      </c>
      <c r="B348" t="s">
        <v>4</v>
      </c>
      <c r="C348" s="1">
        <v>44667</v>
      </c>
      <c r="D348" t="s">
        <v>108</v>
      </c>
      <c r="E348" t="s">
        <v>140</v>
      </c>
      <c r="F348">
        <v>2</v>
      </c>
      <c r="G348">
        <v>3</v>
      </c>
      <c r="H348" t="s">
        <v>20</v>
      </c>
      <c r="I348" t="s">
        <v>115</v>
      </c>
      <c r="L348">
        <f>1/Table1[[#This Row],[B365H]]-Table1[[#This Row],[Margin1X2]]</f>
        <v>0.33073574958438651</v>
      </c>
      <c r="M348">
        <f>IF(Table1[[#This Row],[Bet]]="Home",IF(Table1[[#This Row],[FTR]]="H",100*Table1[[#This Row],[B365H]],0),0)</f>
        <v>0</v>
      </c>
      <c r="N348">
        <f>IF(Table1[[#This Row],[Bet]]="Home-",IF(Table1[[#This Row],[FTR]]="H",100*Table1[[#This Row],[B365H]],0),0)</f>
        <v>0</v>
      </c>
      <c r="O348">
        <f>1/Table1[[#This Row],[B365D]]-Table1[[#This Row],[Margin1X2]]</f>
        <v>0.29480369383525762</v>
      </c>
      <c r="P348">
        <f>IF(Table1[[#This Row],[Bet]]="Draw",IF(Table1[[#This Row],[FTR]]="D",100*Table1[[#This Row],[B365D]],0),0)</f>
        <v>0</v>
      </c>
      <c r="Q348">
        <f>IF(Table1[[#This Row],[Bet]]="Draw-",IF(Table1[[#This Row],[FTR]]="D",100*Table1[[#This Row],[B365D]],0),0)</f>
        <v>0</v>
      </c>
      <c r="R348">
        <f>1/Table1[[#This Row],[B365A]]-Table1[[#This Row],[Margin1X2]]</f>
        <v>0.37446055658035571</v>
      </c>
      <c r="S348">
        <f>IF(Table1[[#This Row],[Bet]]="Away",IF(Table1[[#This Row],[FTR]]="A",100*Table1[[#This Row],[B365A]],0),0)</f>
        <v>0</v>
      </c>
      <c r="T348">
        <f>IF(Table1[[#This Row],[Bet2]]="Away",IF(Table1[[#This Row],[FTR]]="A",100*Table1[[#This Row],[B365A]]),0)</f>
        <v>0</v>
      </c>
      <c r="X348">
        <v>2.87</v>
      </c>
      <c r="Y348">
        <v>3.2</v>
      </c>
      <c r="Z348">
        <v>2.5499999999999998</v>
      </c>
      <c r="AA348" s="3">
        <f>(1/Table1[[#This Row],[B365H]]+1/Table1[[#This Row],[B365D]]+1/Table1[[#This Row],[B365A]]-1)/3</f>
        <v>1.7696306164742381E-2</v>
      </c>
      <c r="AB348">
        <v>2.15</v>
      </c>
      <c r="AC348">
        <v>1.66</v>
      </c>
      <c r="AD348">
        <f>(1/Table1[[#This Row],[B365&gt;2.5]]+1/Table1[[#This Row],[B365&lt;2.5]]-1)/2</f>
        <v>3.3762958811992205E-2</v>
      </c>
    </row>
    <row r="349" spans="1:30" hidden="1" x14ac:dyDescent="0.45">
      <c r="A349" t="s">
        <v>172</v>
      </c>
      <c r="B349" t="s">
        <v>4</v>
      </c>
      <c r="C349" s="1">
        <v>44443</v>
      </c>
      <c r="D349" t="s">
        <v>176</v>
      </c>
      <c r="E349" t="s">
        <v>196</v>
      </c>
      <c r="F349">
        <v>1</v>
      </c>
      <c r="G349">
        <v>1</v>
      </c>
      <c r="H349" t="s">
        <v>42</v>
      </c>
      <c r="I349" t="s">
        <v>115</v>
      </c>
      <c r="L349">
        <f>1/Table1[[#This Row],[B365H]]-Table1[[#This Row],[Margin1X2]]</f>
        <v>0.58173064930529572</v>
      </c>
      <c r="M349">
        <f>IF(Table1[[#This Row],[Bet]]="Home",IF(Table1[[#This Row],[FTR]]="H",100*Table1[[#This Row],[B365H]],0),0)</f>
        <v>0</v>
      </c>
      <c r="N349">
        <f>IF(Table1[[#This Row],[Bet]]="Home-",IF(Table1[[#This Row],[FTR]]="H",100*Table1[[#This Row],[B365H]],0),0)</f>
        <v>0</v>
      </c>
      <c r="O349">
        <f>1/Table1[[#This Row],[B365D]]-Table1[[#This Row],[Margin1X2]]</f>
        <v>0.2650352964653645</v>
      </c>
      <c r="P349">
        <f>IF(Table1[[#This Row],[Bet]]="Draw",IF(Table1[[#This Row],[FTR]]="D",100*Table1[[#This Row],[B365D]],0),0)</f>
        <v>0</v>
      </c>
      <c r="Q349">
        <f>IF(Table1[[#This Row],[Bet]]="Draw-",IF(Table1[[#This Row],[FTR]]="D",100*Table1[[#This Row],[B365D]],0),0)</f>
        <v>0</v>
      </c>
      <c r="R349">
        <f>1/Table1[[#This Row],[B365A]]-Table1[[#This Row],[Margin1X2]]</f>
        <v>0.15323405422933967</v>
      </c>
      <c r="S349">
        <f>IF(Table1[[#This Row],[Bet]]="Away",IF(Table1[[#This Row],[FTR]]="A",100*Table1[[#This Row],[B365A]],0),0)</f>
        <v>0</v>
      </c>
      <c r="T349">
        <f>IF(Table1[[#This Row],[Bet2]]="Away",IF(Table1[[#This Row],[FTR]]="A",100*Table1[[#This Row],[B365A]]),0)</f>
        <v>0</v>
      </c>
      <c r="X349">
        <v>1.66</v>
      </c>
      <c r="Y349">
        <v>3.5</v>
      </c>
      <c r="Z349">
        <v>5.75</v>
      </c>
      <c r="AA349" s="3">
        <f>(1/Table1[[#This Row],[B365H]]+1/Table1[[#This Row],[B365D]]+1/Table1[[#This Row],[B365A]]-1)/3</f>
        <v>2.0678989248921198E-2</v>
      </c>
      <c r="AB349">
        <v>2.15</v>
      </c>
      <c r="AC349">
        <v>1.66</v>
      </c>
      <c r="AD349">
        <f>(1/Table1[[#This Row],[B365&gt;2.5]]+1/Table1[[#This Row],[B365&lt;2.5]]-1)/2</f>
        <v>3.3762958811992205E-2</v>
      </c>
    </row>
    <row r="350" spans="1:30" hidden="1" x14ac:dyDescent="0.45">
      <c r="A350" t="s">
        <v>172</v>
      </c>
      <c r="B350" t="s">
        <v>4</v>
      </c>
      <c r="C350" s="1">
        <v>44450</v>
      </c>
      <c r="D350" t="s">
        <v>190</v>
      </c>
      <c r="E350" t="s">
        <v>187</v>
      </c>
      <c r="F350">
        <v>4</v>
      </c>
      <c r="G350">
        <v>0</v>
      </c>
      <c r="H350" t="s">
        <v>13</v>
      </c>
      <c r="I350" t="s">
        <v>115</v>
      </c>
      <c r="L350">
        <f>1/Table1[[#This Row],[B365H]]-Table1[[#This Row],[Margin1X2]]</f>
        <v>0.544973544973545</v>
      </c>
      <c r="M350">
        <f>IF(Table1[[#This Row],[Bet]]="Home",IF(Table1[[#This Row],[FTR]]="H",100*Table1[[#This Row],[B365H]],0),0)</f>
        <v>0</v>
      </c>
      <c r="N350">
        <f>IF(Table1[[#This Row],[Bet]]="Home-",IF(Table1[[#This Row],[FTR]]="H",100*Table1[[#This Row],[B365H]],0),0)</f>
        <v>0</v>
      </c>
      <c r="O350">
        <f>1/Table1[[#This Row],[B365D]]-Table1[[#This Row],[Margin1X2]]</f>
        <v>0.25925925925925924</v>
      </c>
      <c r="P350">
        <f>IF(Table1[[#This Row],[Bet]]="Draw",IF(Table1[[#This Row],[FTR]]="D",100*Table1[[#This Row],[B365D]],0),0)</f>
        <v>0</v>
      </c>
      <c r="Q350">
        <f>IF(Table1[[#This Row],[Bet]]="Draw-",IF(Table1[[#This Row],[FTR]]="D",100*Table1[[#This Row],[B365D]],0),0)</f>
        <v>0</v>
      </c>
      <c r="R350">
        <f>1/Table1[[#This Row],[B365A]]-Table1[[#This Row],[Margin1X2]]</f>
        <v>0.19576719576719578</v>
      </c>
      <c r="S350">
        <f>IF(Table1[[#This Row],[Bet]]="Away",IF(Table1[[#This Row],[FTR]]="A",100*Table1[[#This Row],[B365A]],0),0)</f>
        <v>0</v>
      </c>
      <c r="T350">
        <f>IF(Table1[[#This Row],[Bet2]]="Away",IF(Table1[[#This Row],[FTR]]="A",100*Table1[[#This Row],[B365A]]),0)</f>
        <v>0</v>
      </c>
      <c r="X350">
        <v>1.75</v>
      </c>
      <c r="Y350">
        <v>3.5</v>
      </c>
      <c r="Z350">
        <v>4.5</v>
      </c>
      <c r="AA350" s="3">
        <f>(1/Table1[[#This Row],[B365H]]+1/Table1[[#This Row],[B365D]]+1/Table1[[#This Row],[B365A]]-1)/3</f>
        <v>2.6455026455026436E-2</v>
      </c>
      <c r="AB350">
        <v>2</v>
      </c>
      <c r="AC350">
        <v>1.8</v>
      </c>
      <c r="AD350">
        <f>(1/Table1[[#This Row],[B365&gt;2.5]]+1/Table1[[#This Row],[B365&lt;2.5]]-1)/2</f>
        <v>2.777777777777779E-2</v>
      </c>
    </row>
    <row r="351" spans="1:30" hidden="1" x14ac:dyDescent="0.45">
      <c r="A351" t="s">
        <v>172</v>
      </c>
      <c r="B351" t="s">
        <v>4</v>
      </c>
      <c r="C351" s="1">
        <v>44478</v>
      </c>
      <c r="D351" t="s">
        <v>181</v>
      </c>
      <c r="E351" t="s">
        <v>185</v>
      </c>
      <c r="F351">
        <v>2</v>
      </c>
      <c r="G351">
        <v>1</v>
      </c>
      <c r="H351" t="s">
        <v>13</v>
      </c>
      <c r="I351" t="s">
        <v>115</v>
      </c>
      <c r="L351">
        <f>1/Table1[[#This Row],[B365H]]-Table1[[#This Row],[Margin1X2]]</f>
        <v>0.38249336870026529</v>
      </c>
      <c r="M351">
        <f>IF(Table1[[#This Row],[Bet]]="Home",IF(Table1[[#This Row],[FTR]]="H",100*Table1[[#This Row],[B365H]],0),0)</f>
        <v>0</v>
      </c>
      <c r="N351">
        <f>IF(Table1[[#This Row],[Bet]]="Home-",IF(Table1[[#This Row],[FTR]]="H",100*Table1[[#This Row],[B365H]],0),0)</f>
        <v>0</v>
      </c>
      <c r="O351">
        <f>1/Table1[[#This Row],[B365D]]-Table1[[#This Row],[Margin1X2]]</f>
        <v>0.29018567639257298</v>
      </c>
      <c r="P351">
        <f>IF(Table1[[#This Row],[Bet]]="Draw",IF(Table1[[#This Row],[FTR]]="D",100*Table1[[#This Row],[B365D]],0),0)</f>
        <v>0</v>
      </c>
      <c r="Q351">
        <f>IF(Table1[[#This Row],[Bet]]="Draw-",IF(Table1[[#This Row],[FTR]]="D",100*Table1[[#This Row],[B365D]],0),0)</f>
        <v>0</v>
      </c>
      <c r="R351">
        <f>1/Table1[[#This Row],[B365A]]-Table1[[#This Row],[Margin1X2]]</f>
        <v>0.32732095490716184</v>
      </c>
      <c r="S351">
        <f>IF(Table1[[#This Row],[Bet]]="Away",IF(Table1[[#This Row],[FTR]]="A",100*Table1[[#This Row],[B365A]],0),0)</f>
        <v>0</v>
      </c>
      <c r="T351">
        <f>IF(Table1[[#This Row],[Bet2]]="Away",IF(Table1[[#This Row],[FTR]]="A",100*Table1[[#This Row],[B365A]]),0)</f>
        <v>0</v>
      </c>
      <c r="X351">
        <v>2.5</v>
      </c>
      <c r="Y351">
        <v>3.25</v>
      </c>
      <c r="Z351">
        <v>2.9</v>
      </c>
      <c r="AA351" s="3">
        <f>(1/Table1[[#This Row],[B365H]]+1/Table1[[#This Row],[B365D]]+1/Table1[[#This Row],[B365A]]-1)/3</f>
        <v>1.7506631299734732E-2</v>
      </c>
      <c r="AB351">
        <v>2.4</v>
      </c>
      <c r="AC351">
        <v>1.53</v>
      </c>
      <c r="AD351">
        <f>(1/Table1[[#This Row],[B365&gt;2.5]]+1/Table1[[#This Row],[B365&lt;2.5]]-1)/2</f>
        <v>3.5130718954248352E-2</v>
      </c>
    </row>
    <row r="352" spans="1:30" hidden="1" x14ac:dyDescent="0.45">
      <c r="A352" t="s">
        <v>172</v>
      </c>
      <c r="B352" t="s">
        <v>4</v>
      </c>
      <c r="C352" s="1">
        <v>44488</v>
      </c>
      <c r="D352" t="s">
        <v>194</v>
      </c>
      <c r="E352" t="s">
        <v>191</v>
      </c>
      <c r="F352">
        <v>1</v>
      </c>
      <c r="G352">
        <v>1</v>
      </c>
      <c r="H352" t="s">
        <v>42</v>
      </c>
      <c r="I352" t="s">
        <v>115</v>
      </c>
      <c r="L352">
        <f>1/Table1[[#This Row],[B365H]]-Table1[[#This Row],[Margin1X2]]</f>
        <v>0.60869565217391308</v>
      </c>
      <c r="M352">
        <f>IF(Table1[[#This Row],[Bet]]="Home",IF(Table1[[#This Row],[FTR]]="H",100*Table1[[#This Row],[B365H]],0),0)</f>
        <v>0</v>
      </c>
      <c r="N352">
        <f>IF(Table1[[#This Row],[Bet]]="Home-",IF(Table1[[#This Row],[FTR]]="H",100*Table1[[#This Row],[B365H]],0),0)</f>
        <v>0</v>
      </c>
      <c r="O352">
        <f>1/Table1[[#This Row],[B365D]]-Table1[[#This Row],[Margin1X2]]</f>
        <v>0.23369565217391308</v>
      </c>
      <c r="P352">
        <f>IF(Table1[[#This Row],[Bet]]="Draw",IF(Table1[[#This Row],[FTR]]="D",100*Table1[[#This Row],[B365D]],0),0)</f>
        <v>0</v>
      </c>
      <c r="Q352">
        <f>IF(Table1[[#This Row],[Bet]]="Draw-",IF(Table1[[#This Row],[FTR]]="D",100*Table1[[#This Row],[B365D]],0),0)</f>
        <v>0</v>
      </c>
      <c r="R352">
        <f>1/Table1[[#This Row],[B365A]]-Table1[[#This Row],[Margin1X2]]</f>
        <v>0.15760869565217395</v>
      </c>
      <c r="S352">
        <f>IF(Table1[[#This Row],[Bet]]="Away",IF(Table1[[#This Row],[FTR]]="A",100*Table1[[#This Row],[B365A]],0),0)</f>
        <v>0</v>
      </c>
      <c r="T352">
        <f>IF(Table1[[#This Row],[Bet2]]="Away",IF(Table1[[#This Row],[FTR]]="A",100*Table1[[#This Row],[B365A]]),0)</f>
        <v>0</v>
      </c>
      <c r="X352">
        <v>1.6</v>
      </c>
      <c r="Y352">
        <v>4</v>
      </c>
      <c r="Z352">
        <v>5.75</v>
      </c>
      <c r="AA352" s="3">
        <f>(1/Table1[[#This Row],[B365H]]+1/Table1[[#This Row],[B365D]]+1/Table1[[#This Row],[B365A]]-1)/3</f>
        <v>1.6304347826086918E-2</v>
      </c>
      <c r="AB352">
        <v>2.0699999999999998</v>
      </c>
      <c r="AC352">
        <v>1.72</v>
      </c>
      <c r="AD352">
        <f>(1/Table1[[#This Row],[B365&gt;2.5]]+1/Table1[[#This Row],[B365&lt;2.5]]-1)/2</f>
        <v>3.2243568138411449E-2</v>
      </c>
    </row>
    <row r="353" spans="1:30" hidden="1" x14ac:dyDescent="0.45">
      <c r="A353" t="s">
        <v>172</v>
      </c>
      <c r="B353" t="s">
        <v>4</v>
      </c>
      <c r="C353" s="1">
        <v>44523</v>
      </c>
      <c r="D353" t="s">
        <v>189</v>
      </c>
      <c r="E353" t="s">
        <v>184</v>
      </c>
      <c r="F353">
        <v>1</v>
      </c>
      <c r="G353">
        <v>1</v>
      </c>
      <c r="H353" t="s">
        <v>42</v>
      </c>
      <c r="I353" t="s">
        <v>115</v>
      </c>
      <c r="L353">
        <f>1/Table1[[#This Row],[B365H]]-Table1[[#This Row],[Margin1X2]]</f>
        <v>0.50563909774436089</v>
      </c>
      <c r="M353">
        <f>IF(Table1[[#This Row],[Bet]]="Home",IF(Table1[[#This Row],[FTR]]="H",100*Table1[[#This Row],[B365H]],0),0)</f>
        <v>0</v>
      </c>
      <c r="N353">
        <f>IF(Table1[[#This Row],[Bet]]="Home-",IF(Table1[[#This Row],[FTR]]="H",100*Table1[[#This Row],[B365H]],0),0)</f>
        <v>0</v>
      </c>
      <c r="O353">
        <f>1/Table1[[#This Row],[B365D]]-Table1[[#This Row],[Margin1X2]]</f>
        <v>0.26503759398496241</v>
      </c>
      <c r="P353">
        <f>IF(Table1[[#This Row],[Bet]]="Draw",IF(Table1[[#This Row],[FTR]]="D",100*Table1[[#This Row],[B365D]],0),0)</f>
        <v>0</v>
      </c>
      <c r="Q353">
        <f>IF(Table1[[#This Row],[Bet]]="Draw-",IF(Table1[[#This Row],[FTR]]="D",100*Table1[[#This Row],[B365D]],0),0)</f>
        <v>0</v>
      </c>
      <c r="R353">
        <f>1/Table1[[#This Row],[B365A]]-Table1[[#This Row],[Margin1X2]]</f>
        <v>0.22932330827067671</v>
      </c>
      <c r="S353">
        <f>IF(Table1[[#This Row],[Bet]]="Away",IF(Table1[[#This Row],[FTR]]="A",100*Table1[[#This Row],[B365A]],0),0)</f>
        <v>0</v>
      </c>
      <c r="T353">
        <f>IF(Table1[[#This Row],[Bet2]]="Away",IF(Table1[[#This Row],[FTR]]="A",100*Table1[[#This Row],[B365A]]),0)</f>
        <v>0</v>
      </c>
      <c r="X353">
        <v>1.9</v>
      </c>
      <c r="Y353">
        <v>3.5</v>
      </c>
      <c r="Z353">
        <v>4</v>
      </c>
      <c r="AA353" s="3">
        <f>(1/Table1[[#This Row],[B365H]]+1/Table1[[#This Row],[B365D]]+1/Table1[[#This Row],[B365A]]-1)/3</f>
        <v>2.0676691729323293E-2</v>
      </c>
      <c r="AB353">
        <v>2.0699999999999998</v>
      </c>
      <c r="AC353">
        <v>1.72</v>
      </c>
      <c r="AD353">
        <f>(1/Table1[[#This Row],[B365&gt;2.5]]+1/Table1[[#This Row],[B365&lt;2.5]]-1)/2</f>
        <v>3.2243568138411449E-2</v>
      </c>
    </row>
    <row r="354" spans="1:30" hidden="1" x14ac:dyDescent="0.45">
      <c r="A354" t="s">
        <v>172</v>
      </c>
      <c r="B354" t="s">
        <v>4</v>
      </c>
      <c r="C354" s="1">
        <v>44562</v>
      </c>
      <c r="D354" t="s">
        <v>191</v>
      </c>
      <c r="E354" t="s">
        <v>173</v>
      </c>
      <c r="F354">
        <v>0</v>
      </c>
      <c r="G354">
        <v>1</v>
      </c>
      <c r="H354" t="s">
        <v>20</v>
      </c>
      <c r="I354" t="s">
        <v>115</v>
      </c>
      <c r="L354">
        <f>1/Table1[[#This Row],[B365H]]-Table1[[#This Row],[Margin1X2]]</f>
        <v>0.31805555555555554</v>
      </c>
      <c r="M354">
        <f>IF(Table1[[#This Row],[Bet]]="Home",IF(Table1[[#This Row],[FTR]]="H",100*Table1[[#This Row],[B365H]],0),0)</f>
        <v>0</v>
      </c>
      <c r="N354">
        <f>IF(Table1[[#This Row],[Bet]]="Home-",IF(Table1[[#This Row],[FTR]]="H",100*Table1[[#This Row],[B365H]],0),0)</f>
        <v>0</v>
      </c>
      <c r="O354">
        <f>1/Table1[[#This Row],[B365D]]-Table1[[#This Row],[Margin1X2]]</f>
        <v>0.29722222222222222</v>
      </c>
      <c r="P354">
        <f>IF(Table1[[#This Row],[Bet]]="Draw",IF(Table1[[#This Row],[FTR]]="D",100*Table1[[#This Row],[B365D]],0),0)</f>
        <v>0</v>
      </c>
      <c r="Q354">
        <f>IF(Table1[[#This Row],[Bet]]="Draw-",IF(Table1[[#This Row],[FTR]]="D",100*Table1[[#This Row],[B365D]],0),0)</f>
        <v>0</v>
      </c>
      <c r="R354">
        <f>1/Table1[[#This Row],[B365A]]-Table1[[#This Row],[Margin1X2]]</f>
        <v>0.38472222222222224</v>
      </c>
      <c r="S354">
        <f>IF(Table1[[#This Row],[Bet]]="Away",IF(Table1[[#This Row],[FTR]]="A",100*Table1[[#This Row],[B365A]],0),0)</f>
        <v>0</v>
      </c>
      <c r="T354">
        <f>IF(Table1[[#This Row],[Bet2]]="Away",IF(Table1[[#This Row],[FTR]]="A",100*Table1[[#This Row],[B365A]]),0)</f>
        <v>0</v>
      </c>
      <c r="X354">
        <v>3</v>
      </c>
      <c r="Y354">
        <v>3.2</v>
      </c>
      <c r="Z354">
        <v>2.5</v>
      </c>
      <c r="AA354" s="3">
        <f>(1/Table1[[#This Row],[B365H]]+1/Table1[[#This Row],[B365D]]+1/Table1[[#This Row],[B365A]]-1)/3</f>
        <v>1.5277777777777798E-2</v>
      </c>
      <c r="AB354">
        <v>2.2000000000000002</v>
      </c>
      <c r="AC354">
        <v>1.65</v>
      </c>
      <c r="AD354">
        <f>(1/Table1[[#This Row],[B365&gt;2.5]]+1/Table1[[#This Row],[B365&lt;2.5]]-1)/2</f>
        <v>3.0303030303030276E-2</v>
      </c>
    </row>
    <row r="355" spans="1:30" hidden="1" x14ac:dyDescent="0.45">
      <c r="A355" t="s">
        <v>172</v>
      </c>
      <c r="B355" t="s">
        <v>4</v>
      </c>
      <c r="C355" s="1">
        <v>44576</v>
      </c>
      <c r="D355" t="s">
        <v>195</v>
      </c>
      <c r="E355" t="s">
        <v>180</v>
      </c>
      <c r="F355">
        <v>2</v>
      </c>
      <c r="G355">
        <v>0</v>
      </c>
      <c r="H355" t="s">
        <v>13</v>
      </c>
      <c r="I355" t="s">
        <v>115</v>
      </c>
      <c r="L355">
        <f>1/Table1[[#This Row],[B365H]]-Table1[[#This Row],[Margin1X2]]</f>
        <v>0.48148148148148145</v>
      </c>
      <c r="M355">
        <f>IF(Table1[[#This Row],[Bet]]="Home",IF(Table1[[#This Row],[FTR]]="H",100*Table1[[#This Row],[B365H]],0),0)</f>
        <v>0</v>
      </c>
      <c r="N355">
        <f>IF(Table1[[#This Row],[Bet]]="Home-",IF(Table1[[#This Row],[FTR]]="H",100*Table1[[#This Row],[B365H]],0),0)</f>
        <v>0</v>
      </c>
      <c r="O355">
        <f>1/Table1[[#This Row],[B365D]]-Table1[[#This Row],[Margin1X2]]</f>
        <v>0.25925925925925924</v>
      </c>
      <c r="P355">
        <f>IF(Table1[[#This Row],[Bet]]="Draw",IF(Table1[[#This Row],[FTR]]="D",100*Table1[[#This Row],[B365D]],0),0)</f>
        <v>0</v>
      </c>
      <c r="Q355">
        <f>IF(Table1[[#This Row],[Bet]]="Draw-",IF(Table1[[#This Row],[FTR]]="D",100*Table1[[#This Row],[B365D]],0),0)</f>
        <v>0</v>
      </c>
      <c r="R355">
        <f>1/Table1[[#This Row],[B365A]]-Table1[[#This Row],[Margin1X2]]</f>
        <v>0.25925925925925924</v>
      </c>
      <c r="S355">
        <f>IF(Table1[[#This Row],[Bet]]="Away",IF(Table1[[#This Row],[FTR]]="A",100*Table1[[#This Row],[B365A]],0),0)</f>
        <v>0</v>
      </c>
      <c r="T355">
        <f>IF(Table1[[#This Row],[Bet2]]="Away",IF(Table1[[#This Row],[FTR]]="A",100*Table1[[#This Row],[B365A]]),0)</f>
        <v>0</v>
      </c>
      <c r="X355">
        <v>2</v>
      </c>
      <c r="Y355">
        <v>3.6</v>
      </c>
      <c r="Z355">
        <v>3.6</v>
      </c>
      <c r="AA355" s="3">
        <f>(1/Table1[[#This Row],[B365H]]+1/Table1[[#This Row],[B365D]]+1/Table1[[#This Row],[B365A]]-1)/3</f>
        <v>1.8518518518518528E-2</v>
      </c>
      <c r="AB355">
        <v>2.0699999999999998</v>
      </c>
      <c r="AC355">
        <v>1.72</v>
      </c>
      <c r="AD355">
        <f>(1/Table1[[#This Row],[B365&gt;2.5]]+1/Table1[[#This Row],[B365&lt;2.5]]-1)/2</f>
        <v>3.2243568138411449E-2</v>
      </c>
    </row>
    <row r="356" spans="1:30" hidden="1" x14ac:dyDescent="0.45">
      <c r="A356" t="s">
        <v>172</v>
      </c>
      <c r="B356" t="s">
        <v>4</v>
      </c>
      <c r="C356" s="1">
        <v>44590</v>
      </c>
      <c r="D356" t="s">
        <v>176</v>
      </c>
      <c r="E356" t="s">
        <v>182</v>
      </c>
      <c r="F356">
        <v>1</v>
      </c>
      <c r="G356">
        <v>2</v>
      </c>
      <c r="H356" t="s">
        <v>20</v>
      </c>
      <c r="I356" t="s">
        <v>115</v>
      </c>
      <c r="L356">
        <f>1/Table1[[#This Row],[B365H]]-Table1[[#This Row],[Margin1X2]]</f>
        <v>0.54179894179894184</v>
      </c>
      <c r="M356">
        <f>IF(Table1[[#This Row],[Bet]]="Home",IF(Table1[[#This Row],[FTR]]="H",100*Table1[[#This Row],[B365H]],0),0)</f>
        <v>0</v>
      </c>
      <c r="N356">
        <f>IF(Table1[[#This Row],[Bet]]="Home-",IF(Table1[[#This Row],[FTR]]="H",100*Table1[[#This Row],[B365H]],0),0)</f>
        <v>0</v>
      </c>
      <c r="O356">
        <f>1/Table1[[#This Row],[B365D]]-Table1[[#This Row],[Margin1X2]]</f>
        <v>0.2719576719576719</v>
      </c>
      <c r="P356">
        <f>IF(Table1[[#This Row],[Bet]]="Draw",IF(Table1[[#This Row],[FTR]]="D",100*Table1[[#This Row],[B365D]],0),0)</f>
        <v>0</v>
      </c>
      <c r="Q356">
        <f>IF(Table1[[#This Row],[Bet]]="Draw-",IF(Table1[[#This Row],[FTR]]="D",100*Table1[[#This Row],[B365D]],0),0)</f>
        <v>0</v>
      </c>
      <c r="R356">
        <f>1/Table1[[#This Row],[B365A]]-Table1[[#This Row],[Margin1X2]]</f>
        <v>0.18624338624338624</v>
      </c>
      <c r="S356">
        <f>IF(Table1[[#This Row],[Bet]]="Away",IF(Table1[[#This Row],[FTR]]="A",100*Table1[[#This Row],[B365A]],0),0)</f>
        <v>0</v>
      </c>
      <c r="T356">
        <f>IF(Table1[[#This Row],[Bet2]]="Away",IF(Table1[[#This Row],[FTR]]="A",100*Table1[[#This Row],[B365A]]),0)</f>
        <v>0</v>
      </c>
      <c r="X356">
        <v>1.8</v>
      </c>
      <c r="Y356">
        <v>3.5</v>
      </c>
      <c r="Z356">
        <v>5</v>
      </c>
      <c r="AA356" s="3">
        <f>(1/Table1[[#This Row],[B365H]]+1/Table1[[#This Row],[B365D]]+1/Table1[[#This Row],[B365A]]-1)/3</f>
        <v>1.3756613756613781E-2</v>
      </c>
      <c r="AB356">
        <v>2.02</v>
      </c>
      <c r="AC356">
        <v>1.83</v>
      </c>
      <c r="AD356">
        <f>(1/Table1[[#This Row],[B365&gt;2.5]]+1/Table1[[#This Row],[B365&lt;2.5]]-1)/2</f>
        <v>2.0748796191094487E-2</v>
      </c>
    </row>
    <row r="357" spans="1:30" hidden="1" x14ac:dyDescent="0.45">
      <c r="A357" t="s">
        <v>172</v>
      </c>
      <c r="B357" t="s">
        <v>4</v>
      </c>
      <c r="C357" s="1">
        <v>44632</v>
      </c>
      <c r="D357" t="s">
        <v>193</v>
      </c>
      <c r="E357" t="s">
        <v>188</v>
      </c>
      <c r="F357">
        <v>0</v>
      </c>
      <c r="G357">
        <v>2</v>
      </c>
      <c r="H357" t="s">
        <v>20</v>
      </c>
      <c r="I357" t="s">
        <v>115</v>
      </c>
      <c r="L357">
        <f>1/Table1[[#This Row],[B365H]]-Table1[[#This Row],[Margin1X2]]</f>
        <v>0.31565656565656564</v>
      </c>
      <c r="M357">
        <f>IF(Table1[[#This Row],[Bet]]="Home",IF(Table1[[#This Row],[FTR]]="H",100*Table1[[#This Row],[B365H]],0),0)</f>
        <v>0</v>
      </c>
      <c r="N357">
        <f>IF(Table1[[#This Row],[Bet]]="Home-",IF(Table1[[#This Row],[FTR]]="H",100*Table1[[#This Row],[B365H]],0),0)</f>
        <v>0</v>
      </c>
      <c r="O357">
        <f>1/Table1[[#This Row],[B365D]]-Table1[[#This Row],[Margin1X2]]</f>
        <v>0.28535353535353536</v>
      </c>
      <c r="P357">
        <f>IF(Table1[[#This Row],[Bet]]="Draw",IF(Table1[[#This Row],[FTR]]="D",100*Table1[[#This Row],[B365D]],0),0)</f>
        <v>0</v>
      </c>
      <c r="Q357">
        <f>IF(Table1[[#This Row],[Bet]]="Draw-",IF(Table1[[#This Row],[FTR]]="D",100*Table1[[#This Row],[B365D]],0),0)</f>
        <v>0</v>
      </c>
      <c r="R357">
        <f>1/Table1[[#This Row],[B365A]]-Table1[[#This Row],[Margin1X2]]</f>
        <v>0.39898989898989901</v>
      </c>
      <c r="S357">
        <f>IF(Table1[[#This Row],[Bet]]="Away",IF(Table1[[#This Row],[FTR]]="A",100*Table1[[#This Row],[B365A]],0),0)</f>
        <v>0</v>
      </c>
      <c r="T357">
        <f>IF(Table1[[#This Row],[Bet2]]="Away",IF(Table1[[#This Row],[FTR]]="A",100*Table1[[#This Row],[B365A]]),0)</f>
        <v>0</v>
      </c>
      <c r="X357">
        <v>3</v>
      </c>
      <c r="Y357">
        <v>3.3</v>
      </c>
      <c r="Z357">
        <v>2.4</v>
      </c>
      <c r="AA357" s="3">
        <f>(1/Table1[[#This Row],[B365H]]+1/Table1[[#This Row],[B365D]]+1/Table1[[#This Row],[B365A]]-1)/3</f>
        <v>1.7676767676767662E-2</v>
      </c>
      <c r="AB357">
        <v>2</v>
      </c>
      <c r="AC357">
        <v>1.85</v>
      </c>
      <c r="AD357">
        <f>(1/Table1[[#This Row],[B365&gt;2.5]]+1/Table1[[#This Row],[B365&lt;2.5]]-1)/2</f>
        <v>2.0270270270270174E-2</v>
      </c>
    </row>
    <row r="358" spans="1:30" hidden="1" x14ac:dyDescent="0.45">
      <c r="A358" t="s">
        <v>172</v>
      </c>
      <c r="B358" t="s">
        <v>4</v>
      </c>
      <c r="C358" s="1">
        <v>44646</v>
      </c>
      <c r="D358" t="s">
        <v>187</v>
      </c>
      <c r="E358" t="s">
        <v>183</v>
      </c>
      <c r="F358">
        <v>1</v>
      </c>
      <c r="G358">
        <v>2</v>
      </c>
      <c r="H358" t="s">
        <v>20</v>
      </c>
      <c r="I358" t="s">
        <v>115</v>
      </c>
      <c r="L358">
        <f>1/Table1[[#This Row],[B365H]]-Table1[[#This Row],[Margin1X2]]</f>
        <v>0.24523916629179779</v>
      </c>
      <c r="M358">
        <f>IF(Table1[[#This Row],[Bet]]="Home",IF(Table1[[#This Row],[FTR]]="H",100*Table1[[#This Row],[B365H]],0),0)</f>
        <v>0</v>
      </c>
      <c r="N358">
        <f>IF(Table1[[#This Row],[Bet]]="Home-",IF(Table1[[#This Row],[FTR]]="H",100*Table1[[#This Row],[B365H]],0),0)</f>
        <v>0</v>
      </c>
      <c r="O358">
        <f>1/Table1[[#This Row],[B365D]]-Table1[[#This Row],[Margin1X2]]</f>
        <v>0.25985904933273346</v>
      </c>
      <c r="P358">
        <f>IF(Table1[[#This Row],[Bet]]="Draw",IF(Table1[[#This Row],[FTR]]="D",100*Table1[[#This Row],[B365D]],0),0)</f>
        <v>0</v>
      </c>
      <c r="Q358">
        <f>IF(Table1[[#This Row],[Bet]]="Draw-",IF(Table1[[#This Row],[FTR]]="D",100*Table1[[#This Row],[B365D]],0),0)</f>
        <v>0</v>
      </c>
      <c r="R358">
        <f>1/Table1[[#This Row],[B365A]]-Table1[[#This Row],[Margin1X2]]</f>
        <v>0.49490178437546856</v>
      </c>
      <c r="S358">
        <f>IF(Table1[[#This Row],[Bet]]="Away",IF(Table1[[#This Row],[FTR]]="A",100*Table1[[#This Row],[B365A]],0),0)</f>
        <v>0</v>
      </c>
      <c r="T358">
        <f>IF(Table1[[#This Row],[Bet2]]="Away",IF(Table1[[#This Row],[FTR]]="A",100*Table1[[#This Row],[B365A]]),0)</f>
        <v>0</v>
      </c>
      <c r="X358">
        <v>3.8</v>
      </c>
      <c r="Y358">
        <v>3.6</v>
      </c>
      <c r="Z358">
        <v>1.95</v>
      </c>
      <c r="AA358" s="3">
        <f>(1/Table1[[#This Row],[B365H]]+1/Table1[[#This Row],[B365D]]+1/Table1[[#This Row],[B365A]]-1)/3</f>
        <v>1.7918728445044312E-2</v>
      </c>
      <c r="AB358">
        <v>1.95</v>
      </c>
      <c r="AC358">
        <v>1.9</v>
      </c>
      <c r="AD358">
        <f>(1/Table1[[#This Row],[B365&gt;2.5]]+1/Table1[[#This Row],[B365&lt;2.5]]-1)/2</f>
        <v>1.9568151147098534E-2</v>
      </c>
    </row>
    <row r="359" spans="1:30" hidden="1" x14ac:dyDescent="0.45">
      <c r="A359" t="s">
        <v>172</v>
      </c>
      <c r="B359" t="s">
        <v>4</v>
      </c>
      <c r="C359" s="1">
        <v>44674</v>
      </c>
      <c r="D359" t="s">
        <v>194</v>
      </c>
      <c r="E359" t="s">
        <v>178</v>
      </c>
      <c r="F359">
        <v>1</v>
      </c>
      <c r="G359">
        <v>0</v>
      </c>
      <c r="H359" t="s">
        <v>13</v>
      </c>
      <c r="I359" t="s">
        <v>115</v>
      </c>
      <c r="L359">
        <f>1/Table1[[#This Row],[B365H]]-Table1[[#This Row],[Margin1X2]]</f>
        <v>0.34044489958468449</v>
      </c>
      <c r="M359">
        <f>IF(Table1[[#This Row],[Bet]]="Home",IF(Table1[[#This Row],[FTR]]="H",100*Table1[[#This Row],[B365H]],0),0)</f>
        <v>0</v>
      </c>
      <c r="N359">
        <f>IF(Table1[[#This Row],[Bet]]="Home-",IF(Table1[[#This Row],[FTR]]="H",100*Table1[[#This Row],[B365H]],0),0)</f>
        <v>0</v>
      </c>
      <c r="O359">
        <f>1/Table1[[#This Row],[B365D]]-Table1[[#This Row],[Margin1X2]]</f>
        <v>0.30588268760311765</v>
      </c>
      <c r="P359">
        <f>IF(Table1[[#This Row],[Bet]]="Draw",IF(Table1[[#This Row],[FTR]]="D",100*Table1[[#This Row],[B365D]],0),0)</f>
        <v>0</v>
      </c>
      <c r="Q359">
        <f>IF(Table1[[#This Row],[Bet]]="Draw-",IF(Table1[[#This Row],[FTR]]="D",100*Table1[[#This Row],[B365D]],0),0)</f>
        <v>0</v>
      </c>
      <c r="R359">
        <f>1/Table1[[#This Row],[B365A]]-Table1[[#This Row],[Margin1X2]]</f>
        <v>0.35367241281219769</v>
      </c>
      <c r="S359">
        <f>IF(Table1[[#This Row],[Bet]]="Away",IF(Table1[[#This Row],[FTR]]="A",100*Table1[[#This Row],[B365A]],0),0)</f>
        <v>0</v>
      </c>
      <c r="T359">
        <f>IF(Table1[[#This Row],[Bet2]]="Away",IF(Table1[[#This Row],[FTR]]="A",100*Table1[[#This Row],[B365A]]),0)</f>
        <v>0</v>
      </c>
      <c r="X359">
        <v>2.8</v>
      </c>
      <c r="Y359">
        <v>3.1</v>
      </c>
      <c r="Z359">
        <v>2.7</v>
      </c>
      <c r="AA359" s="3">
        <f>(1/Table1[[#This Row],[B365H]]+1/Table1[[#This Row],[B365D]]+1/Table1[[#This Row],[B365A]]-1)/3</f>
        <v>1.6697957558172643E-2</v>
      </c>
      <c r="AB359">
        <v>2.25</v>
      </c>
      <c r="AC359">
        <v>1.61</v>
      </c>
      <c r="AD359">
        <f>(1/Table1[[#This Row],[B365&gt;2.5]]+1/Table1[[#This Row],[B365&lt;2.5]]-1)/2</f>
        <v>3.2781228433402365E-2</v>
      </c>
    </row>
    <row r="360" spans="1:30" hidden="1" x14ac:dyDescent="0.45">
      <c r="A360" t="s">
        <v>106</v>
      </c>
      <c r="B360" t="s">
        <v>4</v>
      </c>
      <c r="C360" s="1">
        <v>44422</v>
      </c>
      <c r="D360" t="s">
        <v>114</v>
      </c>
      <c r="E360" t="s">
        <v>136</v>
      </c>
      <c r="F360">
        <v>1</v>
      </c>
      <c r="G360">
        <v>3</v>
      </c>
      <c r="H360" t="s">
        <v>20</v>
      </c>
      <c r="I360" t="s">
        <v>144</v>
      </c>
      <c r="L360">
        <f>1/Table1[[#This Row],[B365H]]-Table1[[#This Row],[Margin1X2]]</f>
        <v>0.30533154121863798</v>
      </c>
      <c r="M360">
        <f>IF(Table1[[#This Row],[Bet]]="Home",IF(Table1[[#This Row],[FTR]]="H",100*Table1[[#This Row],[B365H]],0),0)</f>
        <v>0</v>
      </c>
      <c r="N360">
        <f>IF(Table1[[#This Row],[Bet]]="Home-",IF(Table1[[#This Row],[FTR]]="H",100*Table1[[#This Row],[B365H]],0),0)</f>
        <v>0</v>
      </c>
      <c r="O360">
        <f>1/Table1[[#This Row],[B365D]]-Table1[[#This Row],[Margin1X2]]</f>
        <v>0.29525089605734767</v>
      </c>
      <c r="P360">
        <f>IF(Table1[[#This Row],[Bet]]="Draw",IF(Table1[[#This Row],[FTR]]="D",100*Table1[[#This Row],[B365D]],0),0)</f>
        <v>0</v>
      </c>
      <c r="Q360">
        <f>IF(Table1[[#This Row],[Bet]]="Draw-",IF(Table1[[#This Row],[FTR]]="D",100*Table1[[#This Row],[B365D]],0),0)</f>
        <v>0</v>
      </c>
      <c r="R360">
        <f>1/Table1[[#This Row],[B365A]]-Table1[[#This Row],[Margin1X2]]</f>
        <v>0.39941756272401435</v>
      </c>
      <c r="S360">
        <f>IF(Table1[[#This Row],[Bet]]="Away",IF(Table1[[#This Row],[FTR]]="A",100*Table1[[#This Row],[B365A]],0),0)</f>
        <v>0</v>
      </c>
      <c r="T360">
        <f>IF(Table1[[#This Row],[Bet2]]="Away",IF(Table1[[#This Row],[FTR]]="A",100*Table1[[#This Row],[B365A]]),0)</f>
        <v>0</v>
      </c>
      <c r="X360">
        <v>3.1</v>
      </c>
      <c r="Y360">
        <v>3.2</v>
      </c>
      <c r="Z360">
        <v>2.4</v>
      </c>
      <c r="AA360" s="3">
        <f>(1/Table1[[#This Row],[B365H]]+1/Table1[[#This Row],[B365D]]+1/Table1[[#This Row],[B365A]]-1)/3</f>
        <v>1.7249103942652333E-2</v>
      </c>
      <c r="AB360">
        <v>2.15</v>
      </c>
      <c r="AC360">
        <v>1.66</v>
      </c>
      <c r="AD360">
        <f>(1/Table1[[#This Row],[B365&gt;2.5]]+1/Table1[[#This Row],[B365&lt;2.5]]-1)/2</f>
        <v>3.3762958811992205E-2</v>
      </c>
    </row>
    <row r="361" spans="1:30" hidden="1" x14ac:dyDescent="0.45">
      <c r="A361" t="s">
        <v>106</v>
      </c>
      <c r="B361" t="s">
        <v>4</v>
      </c>
      <c r="C361" s="1">
        <v>44429</v>
      </c>
      <c r="D361" t="s">
        <v>116</v>
      </c>
      <c r="E361" t="s">
        <v>120</v>
      </c>
      <c r="F361">
        <v>0</v>
      </c>
      <c r="G361">
        <v>0</v>
      </c>
      <c r="H361" t="s">
        <v>42</v>
      </c>
      <c r="I361" t="s">
        <v>144</v>
      </c>
      <c r="L361">
        <f>1/Table1[[#This Row],[B365H]]-Table1[[#This Row],[Margin1X2]]</f>
        <v>0.26443926443926447</v>
      </c>
      <c r="M361">
        <f>IF(Table1[[#This Row],[Bet]]="Home",IF(Table1[[#This Row],[FTR]]="H",100*Table1[[#This Row],[B365H]],0),0)</f>
        <v>0</v>
      </c>
      <c r="N361">
        <f>IF(Table1[[#This Row],[Bet]]="Home-",IF(Table1[[#This Row],[FTR]]="H",100*Table1[[#This Row],[B365H]],0),0)</f>
        <v>0</v>
      </c>
      <c r="O361">
        <f>1/Table1[[#This Row],[B365D]]-Table1[[#This Row],[Margin1X2]]</f>
        <v>0.29435379435379438</v>
      </c>
      <c r="P361">
        <f>IF(Table1[[#This Row],[Bet]]="Draw",IF(Table1[[#This Row],[FTR]]="D",100*Table1[[#This Row],[B365D]],0),0)</f>
        <v>0</v>
      </c>
      <c r="Q361">
        <f>IF(Table1[[#This Row],[Bet]]="Draw-",IF(Table1[[#This Row],[FTR]]="D",100*Table1[[#This Row],[B365D]],0),0)</f>
        <v>0</v>
      </c>
      <c r="R361">
        <f>1/Table1[[#This Row],[B365A]]-Table1[[#This Row],[Margin1X2]]</f>
        <v>0.44120694120694121</v>
      </c>
      <c r="S361">
        <f>IF(Table1[[#This Row],[Bet]]="Away",IF(Table1[[#This Row],[FTR]]="A",100*Table1[[#This Row],[B365A]],0),0)</f>
        <v>0</v>
      </c>
      <c r="T361">
        <f>IF(Table1[[#This Row],[Bet2]]="Away",IF(Table1[[#This Row],[FTR]]="A",100*Table1[[#This Row],[B365A]]),0)</f>
        <v>0</v>
      </c>
      <c r="X361">
        <v>3.6</v>
      </c>
      <c r="Y361">
        <v>3.25</v>
      </c>
      <c r="Z361">
        <v>2.2000000000000002</v>
      </c>
      <c r="AA361" s="3">
        <f>(1/Table1[[#This Row],[B365H]]+1/Table1[[#This Row],[B365D]]+1/Table1[[#This Row],[B365A]]-1)/3</f>
        <v>1.3338513338513325E-2</v>
      </c>
      <c r="AB361">
        <v>2.0699999999999998</v>
      </c>
      <c r="AC361">
        <v>1.72</v>
      </c>
      <c r="AD361">
        <f>(1/Table1[[#This Row],[B365&gt;2.5]]+1/Table1[[#This Row],[B365&lt;2.5]]-1)/2</f>
        <v>3.2243568138411449E-2</v>
      </c>
    </row>
    <row r="362" spans="1:30" hidden="1" x14ac:dyDescent="0.45">
      <c r="A362" t="s">
        <v>106</v>
      </c>
      <c r="B362" t="s">
        <v>4</v>
      </c>
      <c r="C362" s="1">
        <v>44450</v>
      </c>
      <c r="D362" t="s">
        <v>131</v>
      </c>
      <c r="E362" t="s">
        <v>122</v>
      </c>
      <c r="F362">
        <v>1</v>
      </c>
      <c r="G362">
        <v>1</v>
      </c>
      <c r="H362" t="s">
        <v>42</v>
      </c>
      <c r="I362" t="s">
        <v>144</v>
      </c>
      <c r="L362">
        <f>1/Table1[[#This Row],[B365H]]-Table1[[#This Row],[Margin1X2]]</f>
        <v>0.49225628172996599</v>
      </c>
      <c r="M362">
        <f>IF(Table1[[#This Row],[Bet]]="Home",IF(Table1[[#This Row],[FTR]]="H",100*Table1[[#This Row],[B365H]],0),0)</f>
        <v>0</v>
      </c>
      <c r="N362">
        <f>IF(Table1[[#This Row],[Bet]]="Home-",IF(Table1[[#This Row],[FTR]]="H",100*Table1[[#This Row],[B365H]],0),0)</f>
        <v>0</v>
      </c>
      <c r="O362">
        <f>1/Table1[[#This Row],[B365D]]-Table1[[#This Row],[Margin1X2]]</f>
        <v>0.26515005462373881</v>
      </c>
      <c r="P362">
        <f>IF(Table1[[#This Row],[Bet]]="Draw",IF(Table1[[#This Row],[FTR]]="D",100*Table1[[#This Row],[B365D]],0),0)</f>
        <v>0</v>
      </c>
      <c r="Q362">
        <f>IF(Table1[[#This Row],[Bet]]="Draw-",IF(Table1[[#This Row],[FTR]]="D",100*Table1[[#This Row],[B365D]],0),0)</f>
        <v>0</v>
      </c>
      <c r="R362">
        <f>1/Table1[[#This Row],[B365A]]-Table1[[#This Row],[Margin1X2]]</f>
        <v>0.24259366364629523</v>
      </c>
      <c r="S362">
        <f>IF(Table1[[#This Row],[Bet]]="Away",IF(Table1[[#This Row],[FTR]]="A",100*Table1[[#This Row],[B365A]],0),0)</f>
        <v>0</v>
      </c>
      <c r="T362">
        <f>IF(Table1[[#This Row],[Bet2]]="Away",IF(Table1[[#This Row],[FTR]]="A",100*Table1[[#This Row],[B365A]]),0)</f>
        <v>0</v>
      </c>
      <c r="X362">
        <v>1.95</v>
      </c>
      <c r="Y362">
        <v>3.5</v>
      </c>
      <c r="Z362">
        <v>3.8</v>
      </c>
      <c r="AA362" s="3">
        <f>(1/Table1[[#This Row],[B365H]]+1/Table1[[#This Row],[B365D]]+1/Table1[[#This Row],[B365A]]-1)/3</f>
        <v>2.0564231090546874E-2</v>
      </c>
      <c r="AB362">
        <v>2.1</v>
      </c>
      <c r="AC362">
        <v>1.7</v>
      </c>
      <c r="AD362">
        <f>(1/Table1[[#This Row],[B365&gt;2.5]]+1/Table1[[#This Row],[B365&lt;2.5]]-1)/2</f>
        <v>3.2212885154061621E-2</v>
      </c>
    </row>
    <row r="363" spans="1:30" hidden="1" x14ac:dyDescent="0.45">
      <c r="A363" t="s">
        <v>106</v>
      </c>
      <c r="B363" t="s">
        <v>4</v>
      </c>
      <c r="C363" s="1">
        <v>44488</v>
      </c>
      <c r="D363" t="s">
        <v>113</v>
      </c>
      <c r="E363" t="s">
        <v>133</v>
      </c>
      <c r="F363">
        <v>0</v>
      </c>
      <c r="G363">
        <v>4</v>
      </c>
      <c r="H363" t="s">
        <v>20</v>
      </c>
      <c r="I363" t="s">
        <v>144</v>
      </c>
      <c r="L363">
        <f>1/Table1[[#This Row],[B365H]]-Table1[[#This Row],[Margin1X2]]</f>
        <v>0.2143934380472608</v>
      </c>
      <c r="M363">
        <f>IF(Table1[[#This Row],[Bet]]="Home",IF(Table1[[#This Row],[FTR]]="H",100*Table1[[#This Row],[B365H]],0),0)</f>
        <v>0</v>
      </c>
      <c r="N363">
        <f>IF(Table1[[#This Row],[Bet]]="Home-",IF(Table1[[#This Row],[FTR]]="H",100*Table1[[#This Row],[B365H]],0),0)</f>
        <v>0</v>
      </c>
      <c r="O363">
        <f>1/Table1[[#This Row],[B365D]]-Table1[[#This Row],[Margin1X2]]</f>
        <v>0.24660445056701283</v>
      </c>
      <c r="P363">
        <f>IF(Table1[[#This Row],[Bet]]="Draw",IF(Table1[[#This Row],[FTR]]="D",100*Table1[[#This Row],[B365D]],0),0)</f>
        <v>0</v>
      </c>
      <c r="Q363">
        <f>IF(Table1[[#This Row],[Bet]]="Draw-",IF(Table1[[#This Row],[FTR]]="D",100*Table1[[#This Row],[B365D]],0),0)</f>
        <v>0</v>
      </c>
      <c r="R363">
        <f>1/Table1[[#This Row],[B365A]]-Table1[[#This Row],[Margin1X2]]</f>
        <v>0.53900211138572629</v>
      </c>
      <c r="S363">
        <f>IF(Table1[[#This Row],[Bet]]="Away",IF(Table1[[#This Row],[FTR]]="A",100*Table1[[#This Row],[B365A]],0),0)</f>
        <v>0</v>
      </c>
      <c r="T363">
        <f>IF(Table1[[#This Row],[Bet2]]="Away",IF(Table1[[#This Row],[FTR]]="A",100*Table1[[#This Row],[B365A]]),0)</f>
        <v>0</v>
      </c>
      <c r="X363">
        <v>4.33</v>
      </c>
      <c r="Y363">
        <v>3.8</v>
      </c>
      <c r="Z363">
        <v>1.8</v>
      </c>
      <c r="AA363" s="3">
        <f>(1/Table1[[#This Row],[B365H]]+1/Table1[[#This Row],[B365D]]+1/Table1[[#This Row],[B365A]]-1)/3</f>
        <v>1.6553444169829252E-2</v>
      </c>
      <c r="AB363">
        <v>1.85</v>
      </c>
      <c r="AC363">
        <v>1.95</v>
      </c>
      <c r="AD363">
        <f>(1/Table1[[#This Row],[B365&gt;2.5]]+1/Table1[[#This Row],[B365&lt;2.5]]-1)/2</f>
        <v>2.6680526680526673E-2</v>
      </c>
    </row>
    <row r="364" spans="1:30" hidden="1" x14ac:dyDescent="0.45">
      <c r="A364" t="s">
        <v>106</v>
      </c>
      <c r="B364" t="s">
        <v>4</v>
      </c>
      <c r="C364" s="1">
        <v>44556</v>
      </c>
      <c r="D364" t="s">
        <v>123</v>
      </c>
      <c r="E364" t="s">
        <v>108</v>
      </c>
      <c r="F364">
        <v>2</v>
      </c>
      <c r="G364">
        <v>3</v>
      </c>
      <c r="H364" t="s">
        <v>20</v>
      </c>
      <c r="I364" t="s">
        <v>144</v>
      </c>
      <c r="L364">
        <f>1/Table1[[#This Row],[B365H]]-Table1[[#This Row],[Margin1X2]]</f>
        <v>0.3153899240855762</v>
      </c>
      <c r="M364">
        <f>IF(Table1[[#This Row],[Bet]]="Home",IF(Table1[[#This Row],[FTR]]="H",100*Table1[[#This Row],[B365H]],0),0)</f>
        <v>0</v>
      </c>
      <c r="N364">
        <f>IF(Table1[[#This Row],[Bet]]="Home-",IF(Table1[[#This Row],[FTR]]="H",100*Table1[[#This Row],[B365H]],0),0)</f>
        <v>0</v>
      </c>
      <c r="O364">
        <f>1/Table1[[#This Row],[B365D]]-Table1[[#This Row],[Margin1X2]]</f>
        <v>0.26777087646652858</v>
      </c>
      <c r="P364">
        <f>IF(Table1[[#This Row],[Bet]]="Draw",IF(Table1[[#This Row],[FTR]]="D",100*Table1[[#This Row],[B365D]],0),0)</f>
        <v>0</v>
      </c>
      <c r="Q364">
        <f>IF(Table1[[#This Row],[Bet]]="Draw-",IF(Table1[[#This Row],[FTR]]="D",100*Table1[[#This Row],[B365D]],0),0)</f>
        <v>0</v>
      </c>
      <c r="R364">
        <f>1/Table1[[#This Row],[B365A]]-Table1[[#This Row],[Margin1X2]]</f>
        <v>0.4168391994478951</v>
      </c>
      <c r="S364">
        <f>IF(Table1[[#This Row],[Bet]]="Away",IF(Table1[[#This Row],[FTR]]="A",100*Table1[[#This Row],[B365A]],0),0)</f>
        <v>0</v>
      </c>
      <c r="T364">
        <f>IF(Table1[[#This Row],[Bet2]]="Away",IF(Table1[[#This Row],[FTR]]="A",100*Table1[[#This Row],[B365A]]),0)</f>
        <v>0</v>
      </c>
      <c r="X364">
        <v>3</v>
      </c>
      <c r="Y364">
        <v>3.5</v>
      </c>
      <c r="Z364">
        <v>2.2999999999999998</v>
      </c>
      <c r="AA364" s="3">
        <f>(1/Table1[[#This Row],[B365H]]+1/Table1[[#This Row],[B365D]]+1/Table1[[#This Row],[B365A]]-1)/3</f>
        <v>1.7943409247757131E-2</v>
      </c>
      <c r="AB364">
        <v>1.98</v>
      </c>
      <c r="AC364">
        <v>1.88</v>
      </c>
      <c r="AD364">
        <f>(1/Table1[[#This Row],[B365&gt;2.5]]+1/Table1[[#This Row],[B365&lt;2.5]]-1)/2</f>
        <v>1.8482699333763231E-2</v>
      </c>
    </row>
    <row r="365" spans="1:30" hidden="1" x14ac:dyDescent="0.45">
      <c r="A365" t="s">
        <v>106</v>
      </c>
      <c r="B365" t="s">
        <v>4</v>
      </c>
      <c r="C365" s="1">
        <v>44583</v>
      </c>
      <c r="D365" t="s">
        <v>134</v>
      </c>
      <c r="E365" t="s">
        <v>122</v>
      </c>
      <c r="F365">
        <v>3</v>
      </c>
      <c r="G365">
        <v>2</v>
      </c>
      <c r="H365" t="s">
        <v>13</v>
      </c>
      <c r="I365" t="s">
        <v>144</v>
      </c>
      <c r="L365">
        <f>1/Table1[[#This Row],[B365H]]-Table1[[#This Row],[Margin1X2]]</f>
        <v>0.73458646616541345</v>
      </c>
      <c r="M365">
        <f>IF(Table1[[#This Row],[Bet]]="Home",IF(Table1[[#This Row],[FTR]]="H",100*Table1[[#This Row],[B365H]],0),0)</f>
        <v>0</v>
      </c>
      <c r="N365">
        <f>IF(Table1[[#This Row],[Bet]]="Home-",IF(Table1[[#This Row],[FTR]]="H",100*Table1[[#This Row],[B365H]],0),0)</f>
        <v>0</v>
      </c>
      <c r="O365">
        <f>1/Table1[[#This Row],[B365D]]-Table1[[#This Row],[Margin1X2]]</f>
        <v>0.18270676691729323</v>
      </c>
      <c r="P365">
        <f>IF(Table1[[#This Row],[Bet]]="Draw",IF(Table1[[#This Row],[FTR]]="D",100*Table1[[#This Row],[B365D]],0),0)</f>
        <v>0</v>
      </c>
      <c r="Q365">
        <f>IF(Table1[[#This Row],[Bet]]="Draw-",IF(Table1[[#This Row],[FTR]]="D",100*Table1[[#This Row],[B365D]],0),0)</f>
        <v>0</v>
      </c>
      <c r="R365">
        <f>1/Table1[[#This Row],[B365A]]-Table1[[#This Row],[Margin1X2]]</f>
        <v>8.2706766917293242E-2</v>
      </c>
      <c r="S365">
        <f>IF(Table1[[#This Row],[Bet]]="Away",IF(Table1[[#This Row],[FTR]]="A",100*Table1[[#This Row],[B365A]],0),0)</f>
        <v>0</v>
      </c>
      <c r="T365">
        <f>IF(Table1[[#This Row],[Bet2]]="Away",IF(Table1[[#This Row],[FTR]]="A",100*Table1[[#This Row],[B365A]]),0)</f>
        <v>0</v>
      </c>
      <c r="X365">
        <v>1.33</v>
      </c>
      <c r="Y365">
        <v>5</v>
      </c>
      <c r="Z365">
        <v>10</v>
      </c>
      <c r="AA365" s="3">
        <f>(1/Table1[[#This Row],[B365H]]+1/Table1[[#This Row],[B365D]]+1/Table1[[#This Row],[B365A]]-1)/3</f>
        <v>1.7293233082706767E-2</v>
      </c>
      <c r="AB365">
        <v>1.72</v>
      </c>
      <c r="AC365">
        <v>2.0699999999999998</v>
      </c>
      <c r="AD365">
        <f>(1/Table1[[#This Row],[B365&gt;2.5]]+1/Table1[[#This Row],[B365&lt;2.5]]-1)/2</f>
        <v>3.2243568138411449E-2</v>
      </c>
    </row>
    <row r="366" spans="1:30" hidden="1" x14ac:dyDescent="0.45">
      <c r="A366" t="s">
        <v>106</v>
      </c>
      <c r="B366" t="s">
        <v>4</v>
      </c>
      <c r="C366" s="1">
        <v>44590</v>
      </c>
      <c r="D366" t="s">
        <v>117</v>
      </c>
      <c r="E366" t="s">
        <v>130</v>
      </c>
      <c r="F366">
        <v>1</v>
      </c>
      <c r="G366">
        <v>1</v>
      </c>
      <c r="H366" t="s">
        <v>42</v>
      </c>
      <c r="I366" t="s">
        <v>144</v>
      </c>
      <c r="L366">
        <f>1/Table1[[#This Row],[B365H]]-Table1[[#This Row],[Margin1X2]]</f>
        <v>0.39125894260143079</v>
      </c>
      <c r="M366">
        <f>IF(Table1[[#This Row],[Bet]]="Home",IF(Table1[[#This Row],[FTR]]="H",100*Table1[[#This Row],[B365H]],0),0)</f>
        <v>0</v>
      </c>
      <c r="N366">
        <f>IF(Table1[[#This Row],[Bet]]="Home-",IF(Table1[[#This Row],[FTR]]="H",100*Table1[[#This Row],[B365H]],0),0)</f>
        <v>0</v>
      </c>
      <c r="O366">
        <f>1/Table1[[#This Row],[B365D]]-Table1[[#This Row],[Margin1X2]]</f>
        <v>0.27721332435413193</v>
      </c>
      <c r="P366">
        <f>IF(Table1[[#This Row],[Bet]]="Draw",IF(Table1[[#This Row],[FTR]]="D",100*Table1[[#This Row],[B365D]],0),0)</f>
        <v>0</v>
      </c>
      <c r="Q366">
        <f>IF(Table1[[#This Row],[Bet]]="Draw-",IF(Table1[[#This Row],[FTR]]="D",100*Table1[[#This Row],[B365D]],0),0)</f>
        <v>0</v>
      </c>
      <c r="R366">
        <f>1/Table1[[#This Row],[B365A]]-Table1[[#This Row],[Margin1X2]]</f>
        <v>0.33152773304443728</v>
      </c>
      <c r="S366">
        <f>IF(Table1[[#This Row],[Bet]]="Away",IF(Table1[[#This Row],[FTR]]="A",100*Table1[[#This Row],[B365A]],0),0)</f>
        <v>0</v>
      </c>
      <c r="T366">
        <f>IF(Table1[[#This Row],[Bet2]]="Away",IF(Table1[[#This Row],[FTR]]="A",100*Table1[[#This Row],[B365A]]),0)</f>
        <v>0</v>
      </c>
      <c r="X366">
        <v>2.4500000000000002</v>
      </c>
      <c r="Y366">
        <v>3.4</v>
      </c>
      <c r="Z366">
        <v>2.87</v>
      </c>
      <c r="AA366" s="3">
        <f>(1/Table1[[#This Row],[B365H]]+1/Table1[[#This Row],[B365D]]+1/Table1[[#This Row],[B365A]]-1)/3</f>
        <v>1.6904322704691593E-2</v>
      </c>
      <c r="AB366">
        <v>2.1</v>
      </c>
      <c r="AC366">
        <v>1.7</v>
      </c>
      <c r="AD366">
        <f>(1/Table1[[#This Row],[B365&gt;2.5]]+1/Table1[[#This Row],[B365&lt;2.5]]-1)/2</f>
        <v>3.2212885154061621E-2</v>
      </c>
    </row>
    <row r="367" spans="1:30" hidden="1" x14ac:dyDescent="0.45">
      <c r="A367" t="s">
        <v>106</v>
      </c>
      <c r="B367" t="s">
        <v>4</v>
      </c>
      <c r="C367" s="1">
        <v>44611</v>
      </c>
      <c r="D367" t="s">
        <v>139</v>
      </c>
      <c r="E367" t="s">
        <v>111</v>
      </c>
      <c r="F367">
        <v>0</v>
      </c>
      <c r="G367">
        <v>4</v>
      </c>
      <c r="H367" t="s">
        <v>20</v>
      </c>
      <c r="I367" t="s">
        <v>144</v>
      </c>
      <c r="L367">
        <f>1/Table1[[#This Row],[B365H]]-Table1[[#This Row],[Margin1X2]]</f>
        <v>0.37315952021834381</v>
      </c>
      <c r="M367">
        <f>IF(Table1[[#This Row],[Bet]]="Home",IF(Table1[[#This Row],[FTR]]="H",100*Table1[[#This Row],[B365H]],0),0)</f>
        <v>0</v>
      </c>
      <c r="N367">
        <f>IF(Table1[[#This Row],[Bet]]="Home-",IF(Table1[[#This Row],[FTR]]="H",100*Table1[[#This Row],[B365H]],0),0)</f>
        <v>0</v>
      </c>
      <c r="O367">
        <f>1/Table1[[#This Row],[B365D]]-Table1[[#This Row],[Margin1X2]]</f>
        <v>0.28869496516555343</v>
      </c>
      <c r="P367">
        <f>IF(Table1[[#This Row],[Bet]]="Draw",IF(Table1[[#This Row],[FTR]]="D",100*Table1[[#This Row],[B365D]],0),0)</f>
        <v>0</v>
      </c>
      <c r="Q367">
        <f>IF(Table1[[#This Row],[Bet]]="Draw-",IF(Table1[[#This Row],[FTR]]="D",100*Table1[[#This Row],[B365D]],0),0)</f>
        <v>0</v>
      </c>
      <c r="R367">
        <f>1/Table1[[#This Row],[B365A]]-Table1[[#This Row],[Margin1X2]]</f>
        <v>0.33814551461610287</v>
      </c>
      <c r="S367">
        <f>IF(Table1[[#This Row],[Bet]]="Away",IF(Table1[[#This Row],[FTR]]="A",100*Table1[[#This Row],[B365A]],0),0)</f>
        <v>0</v>
      </c>
      <c r="T367">
        <f>IF(Table1[[#This Row],[Bet2]]="Away",IF(Table1[[#This Row],[FTR]]="A",100*Table1[[#This Row],[B365A]]),0)</f>
        <v>0</v>
      </c>
      <c r="X367">
        <v>2.5499999999999998</v>
      </c>
      <c r="Y367">
        <v>3.25</v>
      </c>
      <c r="Z367">
        <v>2.8</v>
      </c>
      <c r="AA367" s="3">
        <f>(1/Table1[[#This Row],[B365H]]+1/Table1[[#This Row],[B365D]]+1/Table1[[#This Row],[B365A]]-1)/3</f>
        <v>1.8997342526754297E-2</v>
      </c>
      <c r="AB367">
        <v>1.9</v>
      </c>
      <c r="AC367">
        <v>1.95</v>
      </c>
      <c r="AD367">
        <f>(1/Table1[[#This Row],[B365&gt;2.5]]+1/Table1[[#This Row],[B365&lt;2.5]]-1)/2</f>
        <v>1.9568151147098534E-2</v>
      </c>
    </row>
    <row r="368" spans="1:30" hidden="1" x14ac:dyDescent="0.45">
      <c r="A368" t="s">
        <v>106</v>
      </c>
      <c r="B368" t="s">
        <v>4</v>
      </c>
      <c r="C368" s="1">
        <v>44660</v>
      </c>
      <c r="D368" t="s">
        <v>110</v>
      </c>
      <c r="E368" t="s">
        <v>125</v>
      </c>
      <c r="F368">
        <v>2</v>
      </c>
      <c r="G368">
        <v>1</v>
      </c>
      <c r="H368" t="s">
        <v>13</v>
      </c>
      <c r="I368" t="s">
        <v>144</v>
      </c>
      <c r="L368">
        <f>1/Table1[[#This Row],[B365H]]-Table1[[#This Row],[Margin1X2]]</f>
        <v>0.40547695871597583</v>
      </c>
      <c r="M368">
        <f>IF(Table1[[#This Row],[Bet]]="Home",IF(Table1[[#This Row],[FTR]]="H",100*Table1[[#This Row],[B365H]],0),0)</f>
        <v>0</v>
      </c>
      <c r="N368">
        <f>IF(Table1[[#This Row],[Bet]]="Home-",IF(Table1[[#This Row],[FTR]]="H",100*Table1[[#This Row],[B365H]],0),0)</f>
        <v>0</v>
      </c>
      <c r="O368">
        <f>1/Table1[[#This Row],[B365D]]-Table1[[#This Row],[Margin1X2]]</f>
        <v>0.27765367750475722</v>
      </c>
      <c r="P368">
        <f>IF(Table1[[#This Row],[Bet]]="Draw",IF(Table1[[#This Row],[FTR]]="D",100*Table1[[#This Row],[B365D]],0),0)</f>
        <v>0</v>
      </c>
      <c r="Q368">
        <f>IF(Table1[[#This Row],[Bet]]="Draw-",IF(Table1[[#This Row],[FTR]]="D",100*Table1[[#This Row],[B365D]],0),0)</f>
        <v>0</v>
      </c>
      <c r="R368">
        <f>1/Table1[[#This Row],[B365A]]-Table1[[#This Row],[Margin1X2]]</f>
        <v>0.316869363779267</v>
      </c>
      <c r="S368">
        <f>IF(Table1[[#This Row],[Bet]]="Away",IF(Table1[[#This Row],[FTR]]="A",100*Table1[[#This Row],[B365A]],0),0)</f>
        <v>0</v>
      </c>
      <c r="T368">
        <f>IF(Table1[[#This Row],[Bet2]]="Away",IF(Table1[[#This Row],[FTR]]="A",100*Table1[[#This Row],[B365A]]),0)</f>
        <v>0</v>
      </c>
      <c r="X368">
        <v>2.37</v>
      </c>
      <c r="Y368">
        <v>3.4</v>
      </c>
      <c r="Z368">
        <v>3</v>
      </c>
      <c r="AA368" s="3">
        <f>(1/Table1[[#This Row],[B365H]]+1/Table1[[#This Row],[B365D]]+1/Table1[[#This Row],[B365A]]-1)/3</f>
        <v>1.6463969554066333E-2</v>
      </c>
      <c r="AB368">
        <v>2.0499999999999998</v>
      </c>
      <c r="AC368">
        <v>1.8</v>
      </c>
      <c r="AD368">
        <f>(1/Table1[[#This Row],[B365&gt;2.5]]+1/Table1[[#This Row],[B365&lt;2.5]]-1)/2</f>
        <v>2.1680216802168029E-2</v>
      </c>
    </row>
    <row r="369" spans="1:30" hidden="1" x14ac:dyDescent="0.45">
      <c r="A369" t="s">
        <v>172</v>
      </c>
      <c r="B369" t="s">
        <v>4</v>
      </c>
      <c r="C369" s="1">
        <v>44443</v>
      </c>
      <c r="D369" t="s">
        <v>187</v>
      </c>
      <c r="E369" t="s">
        <v>194</v>
      </c>
      <c r="F369">
        <v>0</v>
      </c>
      <c r="G369">
        <v>3</v>
      </c>
      <c r="H369" t="s">
        <v>20</v>
      </c>
      <c r="I369" t="s">
        <v>144</v>
      </c>
      <c r="L369">
        <f>1/Table1[[#This Row],[B365H]]-Table1[[#This Row],[Margin1X2]]</f>
        <v>0.35262345679012347</v>
      </c>
      <c r="M369">
        <f>IF(Table1[[#This Row],[Bet]]="Home",IF(Table1[[#This Row],[FTR]]="H",100*Table1[[#This Row],[B365H]],0),0)</f>
        <v>0</v>
      </c>
      <c r="N369">
        <f>IF(Table1[[#This Row],[Bet]]="Home-",IF(Table1[[#This Row],[FTR]]="H",100*Table1[[#This Row],[B365H]],0),0)</f>
        <v>0</v>
      </c>
      <c r="O369">
        <f>1/Table1[[#This Row],[B365D]]-Table1[[#This Row],[Margin1X2]]</f>
        <v>0.29475308641975312</v>
      </c>
      <c r="P369">
        <f>IF(Table1[[#This Row],[Bet]]="Draw",IF(Table1[[#This Row],[FTR]]="D",100*Table1[[#This Row],[B365D]],0),0)</f>
        <v>0</v>
      </c>
      <c r="Q369">
        <f>IF(Table1[[#This Row],[Bet]]="Draw-",IF(Table1[[#This Row],[FTR]]="D",100*Table1[[#This Row],[B365D]],0),0)</f>
        <v>0</v>
      </c>
      <c r="R369">
        <f>1/Table1[[#This Row],[B365A]]-Table1[[#This Row],[Margin1X2]]</f>
        <v>0.35262345679012347</v>
      </c>
      <c r="S369">
        <f>IF(Table1[[#This Row],[Bet]]="Away",IF(Table1[[#This Row],[FTR]]="A",100*Table1[[#This Row],[B365A]],0),0)</f>
        <v>0</v>
      </c>
      <c r="T369">
        <f>IF(Table1[[#This Row],[Bet2]]="Away",IF(Table1[[#This Row],[FTR]]="A",100*Table1[[#This Row],[B365A]]),0)</f>
        <v>0</v>
      </c>
      <c r="X369">
        <v>2.7</v>
      </c>
      <c r="Y369">
        <v>3.2</v>
      </c>
      <c r="Z369">
        <v>2.7</v>
      </c>
      <c r="AA369" s="3">
        <f>(1/Table1[[#This Row],[B365H]]+1/Table1[[#This Row],[B365D]]+1/Table1[[#This Row],[B365A]]-1)/3</f>
        <v>1.7746913580246899E-2</v>
      </c>
      <c r="AB369">
        <v>2.0699999999999998</v>
      </c>
      <c r="AC369">
        <v>1.72</v>
      </c>
      <c r="AD369">
        <f>(1/Table1[[#This Row],[B365&gt;2.5]]+1/Table1[[#This Row],[B365&lt;2.5]]-1)/2</f>
        <v>3.2243568138411449E-2</v>
      </c>
    </row>
    <row r="370" spans="1:30" hidden="1" x14ac:dyDescent="0.45">
      <c r="A370" t="s">
        <v>172</v>
      </c>
      <c r="B370" t="s">
        <v>4</v>
      </c>
      <c r="C370" s="1">
        <v>44457</v>
      </c>
      <c r="D370" t="s">
        <v>183</v>
      </c>
      <c r="E370" t="s">
        <v>180</v>
      </c>
      <c r="F370">
        <v>1</v>
      </c>
      <c r="G370">
        <v>1</v>
      </c>
      <c r="H370" t="s">
        <v>42</v>
      </c>
      <c r="I370" t="s">
        <v>144</v>
      </c>
      <c r="L370">
        <f>1/Table1[[#This Row],[B365H]]-Table1[[#This Row],[Margin1X2]]</f>
        <v>0.41683919944789516</v>
      </c>
      <c r="M370">
        <f>IF(Table1[[#This Row],[Bet]]="Home",IF(Table1[[#This Row],[FTR]]="H",100*Table1[[#This Row],[B365H]],0),0)</f>
        <v>0</v>
      </c>
      <c r="N370">
        <f>IF(Table1[[#This Row],[Bet]]="Home-",IF(Table1[[#This Row],[FTR]]="H",100*Table1[[#This Row],[B365H]],0),0)</f>
        <v>0</v>
      </c>
      <c r="O370">
        <f>1/Table1[[#This Row],[B365D]]-Table1[[#This Row],[Margin1X2]]</f>
        <v>0.26777087646652864</v>
      </c>
      <c r="P370">
        <f>IF(Table1[[#This Row],[Bet]]="Draw",IF(Table1[[#This Row],[FTR]]="D",100*Table1[[#This Row],[B365D]],0),0)</f>
        <v>0</v>
      </c>
      <c r="Q370">
        <f>IF(Table1[[#This Row],[Bet]]="Draw-",IF(Table1[[#This Row],[FTR]]="D",100*Table1[[#This Row],[B365D]],0),0)</f>
        <v>0</v>
      </c>
      <c r="R370">
        <f>1/Table1[[#This Row],[B365A]]-Table1[[#This Row],[Margin1X2]]</f>
        <v>0.31538992408557626</v>
      </c>
      <c r="S370">
        <f>IF(Table1[[#This Row],[Bet]]="Away",IF(Table1[[#This Row],[FTR]]="A",100*Table1[[#This Row],[B365A]],0),0)</f>
        <v>0</v>
      </c>
      <c r="T370">
        <f>IF(Table1[[#This Row],[Bet2]]="Away",IF(Table1[[#This Row],[FTR]]="A",100*Table1[[#This Row],[B365A]]),0)</f>
        <v>0</v>
      </c>
      <c r="X370">
        <v>2.2999999999999998</v>
      </c>
      <c r="Y370">
        <v>3.5</v>
      </c>
      <c r="Z370">
        <v>3</v>
      </c>
      <c r="AA370" s="3">
        <f>(1/Table1[[#This Row],[B365H]]+1/Table1[[#This Row],[B365D]]+1/Table1[[#This Row],[B365A]]-1)/3</f>
        <v>1.7943409247757058E-2</v>
      </c>
      <c r="AB370">
        <v>1.9</v>
      </c>
      <c r="AC370">
        <v>2.0299999999999998</v>
      </c>
      <c r="AD370">
        <f>(1/Table1[[#This Row],[B365&gt;2.5]]+1/Table1[[#This Row],[B365&lt;2.5]]-1)/2</f>
        <v>9.4633134560540011E-3</v>
      </c>
    </row>
    <row r="371" spans="1:30" hidden="1" x14ac:dyDescent="0.45">
      <c r="A371" t="s">
        <v>172</v>
      </c>
      <c r="B371" t="s">
        <v>4</v>
      </c>
      <c r="C371" s="1">
        <v>44464</v>
      </c>
      <c r="D371" t="s">
        <v>179</v>
      </c>
      <c r="E371" t="s">
        <v>193</v>
      </c>
      <c r="F371">
        <v>0</v>
      </c>
      <c r="G371">
        <v>0</v>
      </c>
      <c r="H371" t="s">
        <v>42</v>
      </c>
      <c r="I371" t="s">
        <v>144</v>
      </c>
      <c r="L371">
        <f>1/Table1[[#This Row],[B365H]]-Table1[[#This Row],[Margin1X2]]</f>
        <v>0.50680623126443558</v>
      </c>
      <c r="M371">
        <f>IF(Table1[[#This Row],[Bet]]="Home",IF(Table1[[#This Row],[FTR]]="H",100*Table1[[#This Row],[B365H]],0),0)</f>
        <v>0</v>
      </c>
      <c r="N371">
        <f>IF(Table1[[#This Row],[Bet]]="Home-",IF(Table1[[#This Row],[FTR]]="H",100*Table1[[#This Row],[B365H]],0),0)</f>
        <v>0</v>
      </c>
      <c r="O371">
        <f>1/Table1[[#This Row],[B365D]]-Table1[[#This Row],[Margin1X2]]</f>
        <v>0.27460808884957494</v>
      </c>
      <c r="P371">
        <f>IF(Table1[[#This Row],[Bet]]="Draw",IF(Table1[[#This Row],[FTR]]="D",100*Table1[[#This Row],[B365D]],0),0)</f>
        <v>0</v>
      </c>
      <c r="Q371">
        <f>IF(Table1[[#This Row],[Bet]]="Draw-",IF(Table1[[#This Row],[FTR]]="D",100*Table1[[#This Row],[B365D]],0),0)</f>
        <v>0</v>
      </c>
      <c r="R371">
        <f>1/Table1[[#This Row],[B365A]]-Table1[[#This Row],[Margin1X2]]</f>
        <v>0.21858567988598948</v>
      </c>
      <c r="S371">
        <f>IF(Table1[[#This Row],[Bet]]="Away",IF(Table1[[#This Row],[FTR]]="A",100*Table1[[#This Row],[B365A]],0),0)</f>
        <v>0</v>
      </c>
      <c r="T371">
        <f>IF(Table1[[#This Row],[Bet2]]="Away",IF(Table1[[#This Row],[FTR]]="A",100*Table1[[#This Row],[B365A]]),0)</f>
        <v>0</v>
      </c>
      <c r="X371">
        <v>1.9</v>
      </c>
      <c r="Y371">
        <v>3.4</v>
      </c>
      <c r="Z371">
        <v>4.2</v>
      </c>
      <c r="AA371" s="3">
        <f>(1/Table1[[#This Row],[B365H]]+1/Table1[[#This Row],[B365D]]+1/Table1[[#This Row],[B365A]]-1)/3</f>
        <v>1.9509558209248601E-2</v>
      </c>
      <c r="AB371">
        <v>2.15</v>
      </c>
      <c r="AC371">
        <v>1.66</v>
      </c>
      <c r="AD371">
        <f>(1/Table1[[#This Row],[B365&gt;2.5]]+1/Table1[[#This Row],[B365&lt;2.5]]-1)/2</f>
        <v>3.3762958811992205E-2</v>
      </c>
    </row>
    <row r="372" spans="1:30" hidden="1" x14ac:dyDescent="0.45">
      <c r="A372" t="s">
        <v>172</v>
      </c>
      <c r="B372" t="s">
        <v>4</v>
      </c>
      <c r="C372" s="1">
        <v>44499</v>
      </c>
      <c r="D372" t="s">
        <v>178</v>
      </c>
      <c r="E372" t="s">
        <v>196</v>
      </c>
      <c r="F372">
        <v>0</v>
      </c>
      <c r="G372">
        <v>1</v>
      </c>
      <c r="H372" t="s">
        <v>20</v>
      </c>
      <c r="I372" t="s">
        <v>144</v>
      </c>
      <c r="L372">
        <f>1/Table1[[#This Row],[B365H]]-Table1[[#This Row],[Margin1X2]]</f>
        <v>0.50828460038986356</v>
      </c>
      <c r="M372">
        <f>IF(Table1[[#This Row],[Bet]]="Home",IF(Table1[[#This Row],[FTR]]="H",100*Table1[[#This Row],[B365H]],0),0)</f>
        <v>0</v>
      </c>
      <c r="N372">
        <f>IF(Table1[[#This Row],[Bet]]="Home-",IF(Table1[[#This Row],[FTR]]="H",100*Table1[[#This Row],[B365H]],0),0)</f>
        <v>0</v>
      </c>
      <c r="O372">
        <f>1/Table1[[#This Row],[B365D]]-Table1[[#This Row],[Margin1X2]]</f>
        <v>0.25974658869395711</v>
      </c>
      <c r="P372">
        <f>IF(Table1[[#This Row],[Bet]]="Draw",IF(Table1[[#This Row],[FTR]]="D",100*Table1[[#This Row],[B365D]],0),0)</f>
        <v>0</v>
      </c>
      <c r="Q372">
        <f>IF(Table1[[#This Row],[Bet]]="Draw-",IF(Table1[[#This Row],[FTR]]="D",100*Table1[[#This Row],[B365D]],0),0)</f>
        <v>0</v>
      </c>
      <c r="R372">
        <f>1/Table1[[#This Row],[B365A]]-Table1[[#This Row],[Margin1X2]]</f>
        <v>0.23196881091617935</v>
      </c>
      <c r="S372">
        <f>IF(Table1[[#This Row],[Bet]]="Away",IF(Table1[[#This Row],[FTR]]="A",100*Table1[[#This Row],[B365A]],0),0)</f>
        <v>0</v>
      </c>
      <c r="T372">
        <f>IF(Table1[[#This Row],[Bet2]]="Away",IF(Table1[[#This Row],[FTR]]="A",100*Table1[[#This Row],[B365A]]),0)</f>
        <v>0</v>
      </c>
      <c r="X372">
        <v>1.9</v>
      </c>
      <c r="Y372">
        <v>3.6</v>
      </c>
      <c r="Z372">
        <v>4</v>
      </c>
      <c r="AA372" s="3">
        <f>(1/Table1[[#This Row],[B365H]]+1/Table1[[#This Row],[B365D]]+1/Table1[[#This Row],[B365A]]-1)/3</f>
        <v>1.8031189083820658E-2</v>
      </c>
      <c r="AB372">
        <v>2.0699999999999998</v>
      </c>
      <c r="AC372">
        <v>1.72</v>
      </c>
      <c r="AD372">
        <f>(1/Table1[[#This Row],[B365&gt;2.5]]+1/Table1[[#This Row],[B365&lt;2.5]]-1)/2</f>
        <v>3.2243568138411449E-2</v>
      </c>
    </row>
    <row r="373" spans="1:30" hidden="1" x14ac:dyDescent="0.45">
      <c r="A373" t="s">
        <v>172</v>
      </c>
      <c r="B373" t="s">
        <v>4</v>
      </c>
      <c r="C373" s="1">
        <v>44520</v>
      </c>
      <c r="D373" t="s">
        <v>176</v>
      </c>
      <c r="E373" t="s">
        <v>185</v>
      </c>
      <c r="F373">
        <v>1</v>
      </c>
      <c r="G373">
        <v>1</v>
      </c>
      <c r="H373" t="s">
        <v>42</v>
      </c>
      <c r="I373" t="s">
        <v>144</v>
      </c>
      <c r="L373">
        <f>1/Table1[[#This Row],[B365H]]-Table1[[#This Row],[Margin1X2]]</f>
        <v>0.43856143856143848</v>
      </c>
      <c r="M373">
        <f>IF(Table1[[#This Row],[Bet]]="Home",IF(Table1[[#This Row],[FTR]]="H",100*Table1[[#This Row],[B365H]],0),0)</f>
        <v>0</v>
      </c>
      <c r="N373">
        <f>IF(Table1[[#This Row],[Bet]]="Home-",IF(Table1[[#This Row],[FTR]]="H",100*Table1[[#This Row],[B365H]],0),0)</f>
        <v>0</v>
      </c>
      <c r="O373">
        <f>1/Table1[[#This Row],[B365D]]-Table1[[#This Row],[Margin1X2]]</f>
        <v>0.29170829170829166</v>
      </c>
      <c r="P373">
        <f>IF(Table1[[#This Row],[Bet]]="Draw",IF(Table1[[#This Row],[FTR]]="D",100*Table1[[#This Row],[B365D]],0),0)</f>
        <v>0</v>
      </c>
      <c r="Q373">
        <f>IF(Table1[[#This Row],[Bet]]="Draw-",IF(Table1[[#This Row],[FTR]]="D",100*Table1[[#This Row],[B365D]],0),0)</f>
        <v>0</v>
      </c>
      <c r="R373">
        <f>1/Table1[[#This Row],[B365A]]-Table1[[#This Row],[Margin1X2]]</f>
        <v>0.26973026973026965</v>
      </c>
      <c r="S373">
        <f>IF(Table1[[#This Row],[Bet]]="Away",IF(Table1[[#This Row],[FTR]]="A",100*Table1[[#This Row],[B365A]],0),0)</f>
        <v>0</v>
      </c>
      <c r="T373">
        <f>IF(Table1[[#This Row],[Bet2]]="Away",IF(Table1[[#This Row],[FTR]]="A",100*Table1[[#This Row],[B365A]]),0)</f>
        <v>0</v>
      </c>
      <c r="X373">
        <v>2.2000000000000002</v>
      </c>
      <c r="Y373">
        <v>3.25</v>
      </c>
      <c r="Z373">
        <v>3.5</v>
      </c>
      <c r="AA373" s="3">
        <f>(1/Table1[[#This Row],[B365H]]+1/Table1[[#This Row],[B365D]]+1/Table1[[#This Row],[B365A]]-1)/3</f>
        <v>1.5984015984016036E-2</v>
      </c>
      <c r="AB373">
        <v>2.1</v>
      </c>
      <c r="AC373">
        <v>1.7</v>
      </c>
      <c r="AD373">
        <f>(1/Table1[[#This Row],[B365&gt;2.5]]+1/Table1[[#This Row],[B365&lt;2.5]]-1)/2</f>
        <v>3.2212885154061621E-2</v>
      </c>
    </row>
    <row r="374" spans="1:30" hidden="1" x14ac:dyDescent="0.45">
      <c r="A374" t="s">
        <v>172</v>
      </c>
      <c r="B374" t="s">
        <v>4</v>
      </c>
      <c r="C374" s="1">
        <v>44541</v>
      </c>
      <c r="D374" t="s">
        <v>190</v>
      </c>
      <c r="E374" t="s">
        <v>182</v>
      </c>
      <c r="F374">
        <v>1</v>
      </c>
      <c r="G374">
        <v>2</v>
      </c>
      <c r="H374" t="s">
        <v>20</v>
      </c>
      <c r="I374" t="s">
        <v>144</v>
      </c>
      <c r="L374">
        <f>1/Table1[[#This Row],[B365H]]-Table1[[#This Row],[Margin1X2]]</f>
        <v>0.57198142414860687</v>
      </c>
      <c r="M374">
        <f>IF(Table1[[#This Row],[Bet]]="Home",IF(Table1[[#This Row],[FTR]]="H",100*Table1[[#This Row],[B365H]],0),0)</f>
        <v>0</v>
      </c>
      <c r="N374">
        <f>IF(Table1[[#This Row],[Bet]]="Home-",IF(Table1[[#This Row],[FTR]]="H",100*Table1[[#This Row],[B365H]],0),0)</f>
        <v>0</v>
      </c>
      <c r="O374">
        <f>1/Table1[[#This Row],[B365D]]-Table1[[#This Row],[Margin1X2]]</f>
        <v>0.23374613003095979</v>
      </c>
      <c r="P374">
        <f>IF(Table1[[#This Row],[Bet]]="Draw",IF(Table1[[#This Row],[FTR]]="D",100*Table1[[#This Row],[B365D]],0),0)</f>
        <v>0</v>
      </c>
      <c r="Q374">
        <f>IF(Table1[[#This Row],[Bet]]="Draw-",IF(Table1[[#This Row],[FTR]]="D",100*Table1[[#This Row],[B365D]],0),0)</f>
        <v>0</v>
      </c>
      <c r="R374">
        <f>1/Table1[[#This Row],[B365A]]-Table1[[#This Row],[Margin1X2]]</f>
        <v>0.19427244582043346</v>
      </c>
      <c r="S374">
        <f>IF(Table1[[#This Row],[Bet]]="Away",IF(Table1[[#This Row],[FTR]]="A",100*Table1[[#This Row],[B365A]],0),0)</f>
        <v>0</v>
      </c>
      <c r="T374">
        <f>IF(Table1[[#This Row],[Bet2]]="Away",IF(Table1[[#This Row],[FTR]]="A",100*Table1[[#This Row],[B365A]]),0)</f>
        <v>0</v>
      </c>
      <c r="X374">
        <v>1.7</v>
      </c>
      <c r="Y374">
        <v>4</v>
      </c>
      <c r="Z374">
        <v>4.75</v>
      </c>
      <c r="AA374" s="3">
        <f>(1/Table1[[#This Row],[B365H]]+1/Table1[[#This Row],[B365D]]+1/Table1[[#This Row],[B365A]]-1)/3</f>
        <v>1.6253869969040213E-2</v>
      </c>
      <c r="AB374">
        <v>1.93</v>
      </c>
      <c r="AC374">
        <v>1.93</v>
      </c>
      <c r="AD374">
        <f>(1/Table1[[#This Row],[B365&gt;2.5]]+1/Table1[[#This Row],[B365&lt;2.5]]-1)/2</f>
        <v>1.81347150259068E-2</v>
      </c>
    </row>
    <row r="375" spans="1:30" hidden="1" x14ac:dyDescent="0.45">
      <c r="A375" t="s">
        <v>172</v>
      </c>
      <c r="B375" t="s">
        <v>4</v>
      </c>
      <c r="C375" s="1">
        <v>44548</v>
      </c>
      <c r="D375" t="s">
        <v>180</v>
      </c>
      <c r="E375" t="s">
        <v>188</v>
      </c>
      <c r="F375">
        <v>3</v>
      </c>
      <c r="G375">
        <v>0</v>
      </c>
      <c r="H375" t="s">
        <v>13</v>
      </c>
      <c r="I375" t="s">
        <v>144</v>
      </c>
      <c r="L375">
        <f>1/Table1[[#This Row],[B365H]]-Table1[[#This Row],[Margin1X2]]</f>
        <v>0.36752136752136755</v>
      </c>
      <c r="M375">
        <f>IF(Table1[[#This Row],[Bet]]="Home",IF(Table1[[#This Row],[FTR]]="H",100*Table1[[#This Row],[B365H]],0),0)</f>
        <v>0</v>
      </c>
      <c r="N375">
        <f>IF(Table1[[#This Row],[Bet]]="Home-",IF(Table1[[#This Row],[FTR]]="H",100*Table1[[#This Row],[B365H]],0),0)</f>
        <v>0</v>
      </c>
      <c r="O375">
        <f>1/Table1[[#This Row],[B365D]]-Table1[[#This Row],[Margin1X2]]</f>
        <v>0.28593628593628601</v>
      </c>
      <c r="P375">
        <f>IF(Table1[[#This Row],[Bet]]="Draw",IF(Table1[[#This Row],[FTR]]="D",100*Table1[[#This Row],[B365D]],0),0)</f>
        <v>0</v>
      </c>
      <c r="Q375">
        <f>IF(Table1[[#This Row],[Bet]]="Draw-",IF(Table1[[#This Row],[FTR]]="D",100*Table1[[#This Row],[B365D]],0),0)</f>
        <v>0</v>
      </c>
      <c r="R375">
        <f>1/Table1[[#This Row],[B365A]]-Table1[[#This Row],[Margin1X2]]</f>
        <v>0.34654234654234661</v>
      </c>
      <c r="S375">
        <f>IF(Table1[[#This Row],[Bet]]="Away",IF(Table1[[#This Row],[FTR]]="A",100*Table1[[#This Row],[B365A]],0),0)</f>
        <v>0</v>
      </c>
      <c r="T375">
        <f>IF(Table1[[#This Row],[Bet2]]="Away",IF(Table1[[#This Row],[FTR]]="A",100*Table1[[#This Row],[B365A]]),0)</f>
        <v>0</v>
      </c>
      <c r="X375">
        <v>2.6</v>
      </c>
      <c r="Y375">
        <v>3.3</v>
      </c>
      <c r="Z375">
        <v>2.75</v>
      </c>
      <c r="AA375" s="3">
        <f>(1/Table1[[#This Row],[B365H]]+1/Table1[[#This Row],[B365D]]+1/Table1[[#This Row],[B365A]]-1)/3</f>
        <v>1.7094017094017033E-2</v>
      </c>
      <c r="AB375">
        <v>2.0499999999999998</v>
      </c>
      <c r="AC375">
        <v>1.75</v>
      </c>
      <c r="AD375">
        <f>(1/Table1[[#This Row],[B365&gt;2.5]]+1/Table1[[#This Row],[B365&lt;2.5]]-1)/2</f>
        <v>2.9616724738675937E-2</v>
      </c>
    </row>
    <row r="376" spans="1:30" hidden="1" x14ac:dyDescent="0.45">
      <c r="A376" t="s">
        <v>172</v>
      </c>
      <c r="B376" t="s">
        <v>4</v>
      </c>
      <c r="C376" s="1">
        <v>44618</v>
      </c>
      <c r="D376" t="s">
        <v>190</v>
      </c>
      <c r="E376" t="s">
        <v>173</v>
      </c>
      <c r="F376">
        <v>0</v>
      </c>
      <c r="G376">
        <v>1</v>
      </c>
      <c r="H376" t="s">
        <v>20</v>
      </c>
      <c r="I376" t="s">
        <v>144</v>
      </c>
      <c r="L376">
        <f>1/Table1[[#This Row],[B365H]]-Table1[[#This Row],[Margin1X2]]</f>
        <v>0.53703703703703709</v>
      </c>
      <c r="M376">
        <f>IF(Table1[[#This Row],[Bet]]="Home",IF(Table1[[#This Row],[FTR]]="H",100*Table1[[#This Row],[B365H]],0),0)</f>
        <v>0</v>
      </c>
      <c r="N376">
        <f>IF(Table1[[#This Row],[Bet]]="Home-",IF(Table1[[#This Row],[FTR]]="H",100*Table1[[#This Row],[B365H]],0),0)</f>
        <v>0</v>
      </c>
      <c r="O376">
        <f>1/Table1[[#This Row],[B365D]]-Table1[[#This Row],[Margin1X2]]</f>
        <v>0.25925925925925924</v>
      </c>
      <c r="P376">
        <f>IF(Table1[[#This Row],[Bet]]="Draw",IF(Table1[[#This Row],[FTR]]="D",100*Table1[[#This Row],[B365D]],0),0)</f>
        <v>0</v>
      </c>
      <c r="Q376">
        <f>IF(Table1[[#This Row],[Bet]]="Draw-",IF(Table1[[#This Row],[FTR]]="D",100*Table1[[#This Row],[B365D]],0),0)</f>
        <v>0</v>
      </c>
      <c r="R376">
        <f>1/Table1[[#This Row],[B365A]]-Table1[[#This Row],[Margin1X2]]</f>
        <v>0.20370370370370369</v>
      </c>
      <c r="S376">
        <f>IF(Table1[[#This Row],[Bet]]="Away",IF(Table1[[#This Row],[FTR]]="A",100*Table1[[#This Row],[B365A]],0),0)</f>
        <v>0</v>
      </c>
      <c r="T376">
        <f>IF(Table1[[#This Row],[Bet2]]="Away",IF(Table1[[#This Row],[FTR]]="A",100*Table1[[#This Row],[B365A]]),0)</f>
        <v>0</v>
      </c>
      <c r="X376">
        <v>1.8</v>
      </c>
      <c r="Y376">
        <v>3.6</v>
      </c>
      <c r="Z376">
        <v>4.5</v>
      </c>
      <c r="AA376" s="3">
        <f>(1/Table1[[#This Row],[B365H]]+1/Table1[[#This Row],[B365D]]+1/Table1[[#This Row],[B365A]]-1)/3</f>
        <v>1.8518518518518528E-2</v>
      </c>
      <c r="AB376">
        <v>2.1</v>
      </c>
      <c r="AC376">
        <v>1.7</v>
      </c>
      <c r="AD376">
        <f>(1/Table1[[#This Row],[B365&gt;2.5]]+1/Table1[[#This Row],[B365&lt;2.5]]-1)/2</f>
        <v>3.2212885154061621E-2</v>
      </c>
    </row>
    <row r="377" spans="1:30" hidden="1" x14ac:dyDescent="0.45">
      <c r="A377" t="s">
        <v>172</v>
      </c>
      <c r="B377" t="s">
        <v>4</v>
      </c>
      <c r="C377" s="1">
        <v>44625</v>
      </c>
      <c r="D377" t="s">
        <v>179</v>
      </c>
      <c r="E377" t="s">
        <v>181</v>
      </c>
      <c r="F377">
        <v>1</v>
      </c>
      <c r="G377">
        <v>2</v>
      </c>
      <c r="H377" t="s">
        <v>20</v>
      </c>
      <c r="I377" t="s">
        <v>144</v>
      </c>
      <c r="L377">
        <f>1/Table1[[#This Row],[B365H]]-Table1[[#This Row],[Margin1X2]]</f>
        <v>0.42902631137925251</v>
      </c>
      <c r="M377">
        <f>IF(Table1[[#This Row],[Bet]]="Home",IF(Table1[[#This Row],[FTR]]="H",100*Table1[[#This Row],[B365H]],0),0)</f>
        <v>0</v>
      </c>
      <c r="N377">
        <f>IF(Table1[[#This Row],[Bet]]="Home-",IF(Table1[[#This Row],[FTR]]="H",100*Table1[[#This Row],[B365H]],0),0)</f>
        <v>0</v>
      </c>
      <c r="O377">
        <f>1/Table1[[#This Row],[B365D]]-Table1[[#This Row],[Margin1X2]]</f>
        <v>0.27869951399363163</v>
      </c>
      <c r="P377">
        <f>IF(Table1[[#This Row],[Bet]]="Draw",IF(Table1[[#This Row],[FTR]]="D",100*Table1[[#This Row],[B365D]],0),0)</f>
        <v>0</v>
      </c>
      <c r="Q377">
        <f>IF(Table1[[#This Row],[Bet]]="Draw-",IF(Table1[[#This Row],[FTR]]="D",100*Table1[[#This Row],[B365D]],0),0)</f>
        <v>0</v>
      </c>
      <c r="R377">
        <f>1/Table1[[#This Row],[B365A]]-Table1[[#This Row],[Margin1X2]]</f>
        <v>0.2922741746271158</v>
      </c>
      <c r="S377">
        <f>IF(Table1[[#This Row],[Bet]]="Away",IF(Table1[[#This Row],[FTR]]="A",100*Table1[[#This Row],[B365A]],0),0)</f>
        <v>0</v>
      </c>
      <c r="T377">
        <f>IF(Table1[[#This Row],[Bet2]]="Away",IF(Table1[[#This Row],[FTR]]="A",100*Table1[[#This Row],[B365A]]),0)</f>
        <v>0</v>
      </c>
      <c r="X377">
        <v>2.25</v>
      </c>
      <c r="Y377">
        <v>3.4</v>
      </c>
      <c r="Z377">
        <v>3.25</v>
      </c>
      <c r="AA377" s="3">
        <f>(1/Table1[[#This Row],[B365H]]+1/Table1[[#This Row],[B365D]]+1/Table1[[#This Row],[B365A]]-1)/3</f>
        <v>1.5418133065191908E-2</v>
      </c>
      <c r="AB377">
        <v>2</v>
      </c>
      <c r="AC377">
        <v>1.85</v>
      </c>
      <c r="AD377">
        <f>(1/Table1[[#This Row],[B365&gt;2.5]]+1/Table1[[#This Row],[B365&lt;2.5]]-1)/2</f>
        <v>2.0270270270270174E-2</v>
      </c>
    </row>
    <row r="378" spans="1:30" hidden="1" x14ac:dyDescent="0.45">
      <c r="A378" t="s">
        <v>172</v>
      </c>
      <c r="B378" t="s">
        <v>4</v>
      </c>
      <c r="C378" s="1">
        <v>44635</v>
      </c>
      <c r="D378" t="s">
        <v>192</v>
      </c>
      <c r="E378" t="s">
        <v>178</v>
      </c>
      <c r="F378">
        <v>2</v>
      </c>
      <c r="G378">
        <v>1</v>
      </c>
      <c r="H378" t="s">
        <v>13</v>
      </c>
      <c r="I378" t="s">
        <v>144</v>
      </c>
      <c r="L378">
        <f>1/Table1[[#This Row],[B365H]]-Table1[[#This Row],[Margin1X2]]</f>
        <v>0.42605542605542607</v>
      </c>
      <c r="M378">
        <f>IF(Table1[[#This Row],[Bet]]="Home",IF(Table1[[#This Row],[FTR]]="H",100*Table1[[#This Row],[B365H]],0),0)</f>
        <v>0</v>
      </c>
      <c r="N378">
        <f>IF(Table1[[#This Row],[Bet]]="Home-",IF(Table1[[#This Row],[FTR]]="H",100*Table1[[#This Row],[B365H]],0),0)</f>
        <v>0</v>
      </c>
      <c r="O378">
        <f>1/Table1[[#This Row],[B365D]]-Table1[[#This Row],[Margin1X2]]</f>
        <v>0.28464128464128469</v>
      </c>
      <c r="P378">
        <f>IF(Table1[[#This Row],[Bet]]="Draw",IF(Table1[[#This Row],[FTR]]="D",100*Table1[[#This Row],[B365D]],0),0)</f>
        <v>0</v>
      </c>
      <c r="Q378">
        <f>IF(Table1[[#This Row],[Bet]]="Draw-",IF(Table1[[#This Row],[FTR]]="D",100*Table1[[#This Row],[B365D]],0),0)</f>
        <v>0</v>
      </c>
      <c r="R378">
        <f>1/Table1[[#This Row],[B365A]]-Table1[[#This Row],[Margin1X2]]</f>
        <v>0.28930328930328936</v>
      </c>
      <c r="S378">
        <f>IF(Table1[[#This Row],[Bet]]="Away",IF(Table1[[#This Row],[FTR]]="A",100*Table1[[#This Row],[B365A]],0),0)</f>
        <v>0</v>
      </c>
      <c r="T378">
        <f>IF(Table1[[#This Row],[Bet2]]="Away",IF(Table1[[#This Row],[FTR]]="A",100*Table1[[#This Row],[B365A]]),0)</f>
        <v>0</v>
      </c>
      <c r="X378">
        <v>2.25</v>
      </c>
      <c r="Y378">
        <v>3.3</v>
      </c>
      <c r="Z378">
        <v>3.25</v>
      </c>
      <c r="AA378" s="3">
        <f>(1/Table1[[#This Row],[B365H]]+1/Table1[[#This Row],[B365D]]+1/Table1[[#This Row],[B365A]]-1)/3</f>
        <v>1.838901838901837E-2</v>
      </c>
      <c r="AB378">
        <v>2.0499999999999998</v>
      </c>
      <c r="AC378">
        <v>1.75</v>
      </c>
      <c r="AD378">
        <f>(1/Table1[[#This Row],[B365&gt;2.5]]+1/Table1[[#This Row],[B365&lt;2.5]]-1)/2</f>
        <v>2.9616724738675937E-2</v>
      </c>
    </row>
    <row r="379" spans="1:30" hidden="1" x14ac:dyDescent="0.45">
      <c r="A379" t="s">
        <v>172</v>
      </c>
      <c r="B379" t="s">
        <v>4</v>
      </c>
      <c r="C379" s="1">
        <v>44646</v>
      </c>
      <c r="D379" t="s">
        <v>175</v>
      </c>
      <c r="E379" t="s">
        <v>193</v>
      </c>
      <c r="F379">
        <v>2</v>
      </c>
      <c r="G379">
        <v>1</v>
      </c>
      <c r="H379" t="s">
        <v>13</v>
      </c>
      <c r="I379" t="s">
        <v>144</v>
      </c>
      <c r="L379">
        <f>1/Table1[[#This Row],[B365H]]-Table1[[#This Row],[Margin1X2]]</f>
        <v>0.56186590507275946</v>
      </c>
      <c r="M379">
        <f>IF(Table1[[#This Row],[Bet]]="Home",IF(Table1[[#This Row],[FTR]]="H",100*Table1[[#This Row],[B365H]],0),0)</f>
        <v>0</v>
      </c>
      <c r="N379">
        <f>IF(Table1[[#This Row],[Bet]]="Home-",IF(Table1[[#This Row],[FTR]]="H",100*Table1[[#This Row],[B365H]],0),0)</f>
        <v>0</v>
      </c>
      <c r="O379">
        <f>1/Table1[[#This Row],[B365D]]-Table1[[#This Row],[Margin1X2]]</f>
        <v>0.24713722290221676</v>
      </c>
      <c r="P379">
        <f>IF(Table1[[#This Row],[Bet]]="Draw",IF(Table1[[#This Row],[FTR]]="D",100*Table1[[#This Row],[B365D]],0),0)</f>
        <v>0</v>
      </c>
      <c r="Q379">
        <f>IF(Table1[[#This Row],[Bet]]="Draw-",IF(Table1[[#This Row],[FTR]]="D",100*Table1[[#This Row],[B365D]],0),0)</f>
        <v>0</v>
      </c>
      <c r="R379">
        <f>1/Table1[[#This Row],[B365A]]-Table1[[#This Row],[Margin1X2]]</f>
        <v>0.19099687202502377</v>
      </c>
      <c r="S379">
        <f>IF(Table1[[#This Row],[Bet]]="Away",IF(Table1[[#This Row],[FTR]]="A",100*Table1[[#This Row],[B365A]],0),0)</f>
        <v>0</v>
      </c>
      <c r="T379">
        <f>IF(Table1[[#This Row],[Bet2]]="Away",IF(Table1[[#This Row],[FTR]]="A",100*Table1[[#This Row],[B365A]]),0)</f>
        <v>0</v>
      </c>
      <c r="X379">
        <v>1.72</v>
      </c>
      <c r="Y379">
        <v>3.75</v>
      </c>
      <c r="Z379">
        <v>4.75</v>
      </c>
      <c r="AA379" s="3">
        <f>(1/Table1[[#This Row],[B365H]]+1/Table1[[#This Row],[B365D]]+1/Table1[[#This Row],[B365A]]-1)/3</f>
        <v>1.952944376444991E-2</v>
      </c>
      <c r="AB379">
        <v>2.13</v>
      </c>
      <c r="AC379">
        <v>1.75</v>
      </c>
      <c r="AD379">
        <f>(1/Table1[[#This Row],[B365&gt;2.5]]+1/Table1[[#This Row],[B365&lt;2.5]]-1)/2</f>
        <v>2.045606975184433E-2</v>
      </c>
    </row>
    <row r="380" spans="1:30" hidden="1" x14ac:dyDescent="0.45">
      <c r="A380" t="s">
        <v>172</v>
      </c>
      <c r="B380" t="s">
        <v>4</v>
      </c>
      <c r="C380" s="1">
        <v>44666</v>
      </c>
      <c r="D380" t="s">
        <v>176</v>
      </c>
      <c r="E380" t="s">
        <v>195</v>
      </c>
      <c r="F380">
        <v>1</v>
      </c>
      <c r="G380">
        <v>1</v>
      </c>
      <c r="H380" t="s">
        <v>42</v>
      </c>
      <c r="I380" t="s">
        <v>144</v>
      </c>
      <c r="L380">
        <f>1/Table1[[#This Row],[B365H]]-Table1[[#This Row],[Margin1X2]]</f>
        <v>0.36531684908592243</v>
      </c>
      <c r="M380">
        <f>IF(Table1[[#This Row],[Bet]]="Home",IF(Table1[[#This Row],[FTR]]="H",100*Table1[[#This Row],[B365H]],0),0)</f>
        <v>0</v>
      </c>
      <c r="N380">
        <f>IF(Table1[[#This Row],[Bet]]="Home-",IF(Table1[[#This Row],[FTR]]="H",100*Table1[[#This Row],[B365H]],0),0)</f>
        <v>0</v>
      </c>
      <c r="O380">
        <f>1/Table1[[#This Row],[B365D]]-Table1[[#This Row],[Margin1X2]]</f>
        <v>0.30621810493423568</v>
      </c>
      <c r="P380">
        <f>IF(Table1[[#This Row],[Bet]]="Draw",IF(Table1[[#This Row],[FTR]]="D",100*Table1[[#This Row],[B365D]],0),0)</f>
        <v>0</v>
      </c>
      <c r="Q380">
        <f>IF(Table1[[#This Row],[Bet]]="Draw-",IF(Table1[[#This Row],[FTR]]="D",100*Table1[[#This Row],[B365D]],0),0)</f>
        <v>0</v>
      </c>
      <c r="R380">
        <f>1/Table1[[#This Row],[B365A]]-Table1[[#This Row],[Margin1X2]]</f>
        <v>0.32846504597984194</v>
      </c>
      <c r="S380">
        <f>IF(Table1[[#This Row],[Bet]]="Away",IF(Table1[[#This Row],[FTR]]="A",100*Table1[[#This Row],[B365A]],0),0)</f>
        <v>0</v>
      </c>
      <c r="T380">
        <f>IF(Table1[[#This Row],[Bet2]]="Away",IF(Table1[[#This Row],[FTR]]="A",100*Table1[[#This Row],[B365A]]),0)</f>
        <v>0</v>
      </c>
      <c r="X380">
        <v>2.62</v>
      </c>
      <c r="Y380">
        <v>3.1</v>
      </c>
      <c r="Z380">
        <v>2.9</v>
      </c>
      <c r="AA380" s="3">
        <f>(1/Table1[[#This Row],[B365H]]+1/Table1[[#This Row],[B365D]]+1/Table1[[#This Row],[B365A]]-1)/3</f>
        <v>1.6362540227054634E-2</v>
      </c>
      <c r="AB380">
        <v>2.25</v>
      </c>
      <c r="AC380">
        <v>1.61</v>
      </c>
      <c r="AD380">
        <f>(1/Table1[[#This Row],[B365&gt;2.5]]+1/Table1[[#This Row],[B365&lt;2.5]]-1)/2</f>
        <v>3.2781228433402365E-2</v>
      </c>
    </row>
    <row r="381" spans="1:30" hidden="1" x14ac:dyDescent="0.45">
      <c r="A381" t="s">
        <v>106</v>
      </c>
      <c r="B381" t="s">
        <v>4</v>
      </c>
      <c r="C381" s="1">
        <v>44415</v>
      </c>
      <c r="D381" t="s">
        <v>136</v>
      </c>
      <c r="E381" t="s">
        <v>137</v>
      </c>
      <c r="F381">
        <v>2</v>
      </c>
      <c r="G381">
        <v>1</v>
      </c>
      <c r="H381" t="s">
        <v>13</v>
      </c>
      <c r="I381" t="s">
        <v>138</v>
      </c>
      <c r="L381">
        <f>1/Table1[[#This Row],[B365H]]-Table1[[#This Row],[Margin1X2]]</f>
        <v>0.50828460038986356</v>
      </c>
      <c r="M381">
        <f>IF(Table1[[#This Row],[Bet]]="Home",IF(Table1[[#This Row],[FTR]]="H",100*Table1[[#This Row],[B365H]],0),0)</f>
        <v>0</v>
      </c>
      <c r="N381">
        <f>IF(Table1[[#This Row],[Bet]]="Home-",IF(Table1[[#This Row],[FTR]]="H",100*Table1[[#This Row],[B365H]],0),0)</f>
        <v>0</v>
      </c>
      <c r="O381">
        <f>1/Table1[[#This Row],[B365D]]-Table1[[#This Row],[Margin1X2]]</f>
        <v>0.25974658869395711</v>
      </c>
      <c r="P381">
        <f>IF(Table1[[#This Row],[Bet]]="Draw",IF(Table1[[#This Row],[FTR]]="D",100*Table1[[#This Row],[B365D]],0),0)</f>
        <v>0</v>
      </c>
      <c r="Q381">
        <f>IF(Table1[[#This Row],[Bet]]="Draw-",IF(Table1[[#This Row],[FTR]]="D",100*Table1[[#This Row],[B365D]],0),0)</f>
        <v>0</v>
      </c>
      <c r="R381">
        <f>1/Table1[[#This Row],[B365A]]-Table1[[#This Row],[Margin1X2]]</f>
        <v>0.23196881091617935</v>
      </c>
      <c r="S381">
        <f>IF(Table1[[#This Row],[Bet]]="Away",IF(Table1[[#This Row],[FTR]]="A",100*Table1[[#This Row],[B365A]],0),0)</f>
        <v>0</v>
      </c>
      <c r="T381">
        <f>IF(Table1[[#This Row],[Bet2]]="Away",IF(Table1[[#This Row],[FTR]]="A",100*Table1[[#This Row],[B365A]]),0)</f>
        <v>0</v>
      </c>
      <c r="X381">
        <v>1.9</v>
      </c>
      <c r="Y381">
        <v>3.6</v>
      </c>
      <c r="Z381">
        <v>4</v>
      </c>
      <c r="AA381" s="3">
        <f>(1/Table1[[#This Row],[B365H]]+1/Table1[[#This Row],[B365D]]+1/Table1[[#This Row],[B365A]]-1)/3</f>
        <v>1.8031189083820658E-2</v>
      </c>
      <c r="AB381">
        <v>2.02</v>
      </c>
      <c r="AC381">
        <v>1.83</v>
      </c>
      <c r="AD381">
        <f>(1/Table1[[#This Row],[B365&gt;2.5]]+1/Table1[[#This Row],[B365&lt;2.5]]-1)/2</f>
        <v>2.0748796191094487E-2</v>
      </c>
    </row>
    <row r="382" spans="1:30" hidden="1" x14ac:dyDescent="0.45">
      <c r="A382" t="s">
        <v>106</v>
      </c>
      <c r="B382" t="s">
        <v>4</v>
      </c>
      <c r="C382" s="1">
        <v>44422</v>
      </c>
      <c r="D382" t="s">
        <v>128</v>
      </c>
      <c r="E382" t="s">
        <v>122</v>
      </c>
      <c r="F382">
        <v>1</v>
      </c>
      <c r="G382">
        <v>0</v>
      </c>
      <c r="H382" t="s">
        <v>13</v>
      </c>
      <c r="I382" t="s">
        <v>138</v>
      </c>
      <c r="L382">
        <f>1/Table1[[#This Row],[B365H]]-Table1[[#This Row],[Margin1X2]]</f>
        <v>0.36252058075138449</v>
      </c>
      <c r="M382">
        <f>IF(Table1[[#This Row],[Bet]]="Home",IF(Table1[[#This Row],[FTR]]="H",100*Table1[[#This Row],[B365H]],0),0)</f>
        <v>0</v>
      </c>
      <c r="N382">
        <f>IF(Table1[[#This Row],[Bet]]="Home-",IF(Table1[[#This Row],[FTR]]="H",100*Table1[[#This Row],[B365H]],0),0)</f>
        <v>0</v>
      </c>
      <c r="O382">
        <f>1/Table1[[#This Row],[B365D]]-Table1[[#This Row],[Margin1X2]]</f>
        <v>0.27495883849723096</v>
      </c>
      <c r="P382">
        <f>IF(Table1[[#This Row],[Bet]]="Draw",IF(Table1[[#This Row],[FTR]]="D",100*Table1[[#This Row],[B365D]],0),0)</f>
        <v>0</v>
      </c>
      <c r="Q382">
        <f>IF(Table1[[#This Row],[Bet]]="Draw-",IF(Table1[[#This Row],[FTR]]="D",100*Table1[[#This Row],[B365D]],0),0)</f>
        <v>0</v>
      </c>
      <c r="R382">
        <f>1/Table1[[#This Row],[B365A]]-Table1[[#This Row],[Margin1X2]]</f>
        <v>0.36252058075138449</v>
      </c>
      <c r="S382">
        <f>IF(Table1[[#This Row],[Bet]]="Away",IF(Table1[[#This Row],[FTR]]="A",100*Table1[[#This Row],[B365A]],0),0)</f>
        <v>0</v>
      </c>
      <c r="T382">
        <f>IF(Table1[[#This Row],[Bet2]]="Away",IF(Table1[[#This Row],[FTR]]="A",100*Table1[[#This Row],[B365A]]),0)</f>
        <v>0</v>
      </c>
      <c r="X382">
        <v>2.62</v>
      </c>
      <c r="Y382">
        <v>3.4</v>
      </c>
      <c r="Z382">
        <v>2.62</v>
      </c>
      <c r="AA382" s="3">
        <f>(1/Table1[[#This Row],[B365H]]+1/Table1[[#This Row],[B365D]]+1/Table1[[#This Row],[B365A]]-1)/3</f>
        <v>1.9158808561592577E-2</v>
      </c>
      <c r="AB382">
        <v>1.8</v>
      </c>
      <c r="AC382">
        <v>2</v>
      </c>
      <c r="AD382">
        <f>(1/Table1[[#This Row],[B365&gt;2.5]]+1/Table1[[#This Row],[B365&lt;2.5]]-1)/2</f>
        <v>2.777777777777779E-2</v>
      </c>
    </row>
    <row r="383" spans="1:30" hidden="1" x14ac:dyDescent="0.45">
      <c r="A383" t="s">
        <v>106</v>
      </c>
      <c r="B383" t="s">
        <v>4</v>
      </c>
      <c r="C383" s="1">
        <v>44425</v>
      </c>
      <c r="D383" t="s">
        <v>108</v>
      </c>
      <c r="E383" t="s">
        <v>139</v>
      </c>
      <c r="F383">
        <v>2</v>
      </c>
      <c r="G383">
        <v>1</v>
      </c>
      <c r="H383" t="s">
        <v>13</v>
      </c>
      <c r="I383" t="s">
        <v>138</v>
      </c>
      <c r="L383">
        <f>1/Table1[[#This Row],[B365H]]-Table1[[#This Row],[Margin1X2]]</f>
        <v>0.37607635646851334</v>
      </c>
      <c r="M383">
        <f>IF(Table1[[#This Row],[Bet]]="Home",IF(Table1[[#This Row],[FTR]]="H",100*Table1[[#This Row],[B365H]],0),0)</f>
        <v>0</v>
      </c>
      <c r="N383">
        <f>IF(Table1[[#This Row],[Bet]]="Home-",IF(Table1[[#This Row],[FTR]]="H",100*Table1[[#This Row],[B365H]],0),0)</f>
        <v>0</v>
      </c>
      <c r="O383">
        <f>1/Table1[[#This Row],[B365D]]-Table1[[#This Row],[Margin1X2]]</f>
        <v>0.26963377943770095</v>
      </c>
      <c r="P383">
        <f>IF(Table1[[#This Row],[Bet]]="Draw",IF(Table1[[#This Row],[FTR]]="D",100*Table1[[#This Row],[B365D]],0),0)</f>
        <v>0</v>
      </c>
      <c r="Q383">
        <f>IF(Table1[[#This Row],[Bet]]="Draw-",IF(Table1[[#This Row],[FTR]]="D",100*Table1[[#This Row],[B365D]],0),0)</f>
        <v>0</v>
      </c>
      <c r="R383">
        <f>1/Table1[[#This Row],[B365A]]-Table1[[#This Row],[Margin1X2]]</f>
        <v>0.3542898640937856</v>
      </c>
      <c r="S383">
        <f>IF(Table1[[#This Row],[Bet]]="Away",IF(Table1[[#This Row],[FTR]]="A",100*Table1[[#This Row],[B365A]],0),0)</f>
        <v>0</v>
      </c>
      <c r="T383">
        <f>IF(Table1[[#This Row],[Bet2]]="Away",IF(Table1[[#This Row],[FTR]]="A",100*Table1[[#This Row],[B365A]]),0)</f>
        <v>0</v>
      </c>
      <c r="X383">
        <v>2.5499999999999998</v>
      </c>
      <c r="Y383">
        <v>3.5</v>
      </c>
      <c r="Z383">
        <v>2.7</v>
      </c>
      <c r="AA383" s="3">
        <f>(1/Table1[[#This Row],[B365H]]+1/Table1[[#This Row],[B365D]]+1/Table1[[#This Row],[B365A]]-1)/3</f>
        <v>1.608050627658475E-2</v>
      </c>
      <c r="AB383">
        <v>1.9</v>
      </c>
      <c r="AC383">
        <v>1.9</v>
      </c>
      <c r="AD383">
        <f>(1/Table1[[#This Row],[B365&gt;2.5]]+1/Table1[[#This Row],[B365&lt;2.5]]-1)/2</f>
        <v>2.6315789473684181E-2</v>
      </c>
    </row>
    <row r="384" spans="1:30" hidden="1" x14ac:dyDescent="0.45">
      <c r="A384" t="s">
        <v>106</v>
      </c>
      <c r="B384" t="s">
        <v>4</v>
      </c>
      <c r="C384" s="1">
        <v>44485</v>
      </c>
      <c r="D384" t="s">
        <v>107</v>
      </c>
      <c r="E384" t="s">
        <v>134</v>
      </c>
      <c r="F384">
        <v>0</v>
      </c>
      <c r="G384">
        <v>4</v>
      </c>
      <c r="H384" t="s">
        <v>20</v>
      </c>
      <c r="I384" t="s">
        <v>138</v>
      </c>
      <c r="L384">
        <f>1/Table1[[#This Row],[B365H]]-Table1[[#This Row],[Margin1X2]]</f>
        <v>0.366529304029304</v>
      </c>
      <c r="M384">
        <f>IF(Table1[[#This Row],[Bet]]="Home",IF(Table1[[#This Row],[FTR]]="H",100*Table1[[#This Row],[B365H]],0),0)</f>
        <v>0</v>
      </c>
      <c r="N384">
        <f>IF(Table1[[#This Row],[Bet]]="Home-",IF(Table1[[#This Row],[FTR]]="H",100*Table1[[#This Row],[B365H]],0),0)</f>
        <v>0</v>
      </c>
      <c r="O384">
        <f>1/Table1[[#This Row],[B365D]]-Table1[[#This Row],[Margin1X2]]</f>
        <v>0.29441391941391942</v>
      </c>
      <c r="P384">
        <f>IF(Table1[[#This Row],[Bet]]="Draw",IF(Table1[[#This Row],[FTR]]="D",100*Table1[[#This Row],[B365D]],0),0)</f>
        <v>0</v>
      </c>
      <c r="Q384">
        <f>IF(Table1[[#This Row],[Bet]]="Draw-",IF(Table1[[#This Row],[FTR]]="D",100*Table1[[#This Row],[B365D]],0),0)</f>
        <v>0</v>
      </c>
      <c r="R384">
        <f>1/Table1[[#This Row],[B365A]]-Table1[[#This Row],[Margin1X2]]</f>
        <v>0.33905677655677657</v>
      </c>
      <c r="S384">
        <f>IF(Table1[[#This Row],[Bet]]="Away",IF(Table1[[#This Row],[FTR]]="A",100*Table1[[#This Row],[B365A]],0),0)</f>
        <v>0</v>
      </c>
      <c r="T384">
        <f>IF(Table1[[#This Row],[Bet2]]="Away",IF(Table1[[#This Row],[FTR]]="A",100*Table1[[#This Row],[B365A]]),0)</f>
        <v>0</v>
      </c>
      <c r="X384">
        <v>2.6</v>
      </c>
      <c r="Y384">
        <v>3.2</v>
      </c>
      <c r="Z384">
        <v>2.8</v>
      </c>
      <c r="AA384" s="3">
        <f>(1/Table1[[#This Row],[B365H]]+1/Table1[[#This Row],[B365D]]+1/Table1[[#This Row],[B365A]]-1)/3</f>
        <v>1.8086080586080595E-2</v>
      </c>
      <c r="AB384">
        <v>1.95</v>
      </c>
      <c r="AC384">
        <v>1.85</v>
      </c>
      <c r="AD384">
        <f>(1/Table1[[#This Row],[B365&gt;2.5]]+1/Table1[[#This Row],[B365&lt;2.5]]-1)/2</f>
        <v>2.6680526680526673E-2</v>
      </c>
    </row>
    <row r="385" spans="1:30" hidden="1" x14ac:dyDescent="0.45">
      <c r="A385" t="s">
        <v>106</v>
      </c>
      <c r="B385" t="s">
        <v>4</v>
      </c>
      <c r="C385" s="1">
        <v>44499</v>
      </c>
      <c r="D385" t="s">
        <v>114</v>
      </c>
      <c r="E385" t="s">
        <v>140</v>
      </c>
      <c r="F385">
        <v>2</v>
      </c>
      <c r="G385">
        <v>2</v>
      </c>
      <c r="H385" t="s">
        <v>42</v>
      </c>
      <c r="I385" t="s">
        <v>138</v>
      </c>
      <c r="L385">
        <f>1/Table1[[#This Row],[B365H]]-Table1[[#This Row],[Margin1X2]]</f>
        <v>0.30500085338795013</v>
      </c>
      <c r="M385">
        <f>IF(Table1[[#This Row],[Bet]]="Home",IF(Table1[[#This Row],[FTR]]="H",100*Table1[[#This Row],[B365H]],0),0)</f>
        <v>0</v>
      </c>
      <c r="N385">
        <f>IF(Table1[[#This Row],[Bet]]="Home-",IF(Table1[[#This Row],[FTR]]="H",100*Table1[[#This Row],[B365H]],0),0)</f>
        <v>0</v>
      </c>
      <c r="O385">
        <f>1/Table1[[#This Row],[B365D]]-Table1[[#This Row],[Margin1X2]]</f>
        <v>0.26813449394094552</v>
      </c>
      <c r="P385">
        <f>IF(Table1[[#This Row],[Bet]]="Draw",IF(Table1[[#This Row],[FTR]]="D",100*Table1[[#This Row],[B365D]],0),0)</f>
        <v>0</v>
      </c>
      <c r="Q385">
        <f>IF(Table1[[#This Row],[Bet]]="Draw-",IF(Table1[[#This Row],[FTR]]="D",100*Table1[[#This Row],[B365D]],0),0)</f>
        <v>0</v>
      </c>
      <c r="R385">
        <f>1/Table1[[#This Row],[B365A]]-Table1[[#This Row],[Margin1X2]]</f>
        <v>0.42686465267110424</v>
      </c>
      <c r="S385">
        <f>IF(Table1[[#This Row],[Bet]]="Away",IF(Table1[[#This Row],[FTR]]="A",100*Table1[[#This Row],[B365A]],0),0)</f>
        <v>0</v>
      </c>
      <c r="T385">
        <f>IF(Table1[[#This Row],[Bet2]]="Away",IF(Table1[[#This Row],[FTR]]="A",100*Table1[[#This Row],[B365A]]),0)</f>
        <v>0</v>
      </c>
      <c r="X385">
        <v>3.1</v>
      </c>
      <c r="Y385">
        <v>3.5</v>
      </c>
      <c r="Z385">
        <v>2.25</v>
      </c>
      <c r="AA385" s="3">
        <f>(1/Table1[[#This Row],[B365H]]+1/Table1[[#This Row],[B365D]]+1/Table1[[#This Row],[B365A]]-1)/3</f>
        <v>1.7579791773340164E-2</v>
      </c>
      <c r="AB385">
        <v>2.0699999999999998</v>
      </c>
      <c r="AC385">
        <v>1.72</v>
      </c>
      <c r="AD385">
        <f>(1/Table1[[#This Row],[B365&gt;2.5]]+1/Table1[[#This Row],[B365&lt;2.5]]-1)/2</f>
        <v>3.2243568138411449E-2</v>
      </c>
    </row>
    <row r="386" spans="1:30" hidden="1" x14ac:dyDescent="0.45">
      <c r="A386" t="s">
        <v>106</v>
      </c>
      <c r="B386" t="s">
        <v>4</v>
      </c>
      <c r="C386" s="1">
        <v>44541</v>
      </c>
      <c r="D386" t="s">
        <v>120</v>
      </c>
      <c r="E386" t="s">
        <v>125</v>
      </c>
      <c r="F386">
        <v>2</v>
      </c>
      <c r="G386">
        <v>0</v>
      </c>
      <c r="H386" t="s">
        <v>13</v>
      </c>
      <c r="I386" t="s">
        <v>138</v>
      </c>
      <c r="L386">
        <f>1/Table1[[#This Row],[B365H]]-Table1[[#This Row],[Margin1X2]]</f>
        <v>0.64951343242336312</v>
      </c>
      <c r="M386">
        <f>IF(Table1[[#This Row],[Bet]]="Home",IF(Table1[[#This Row],[FTR]]="H",100*Table1[[#This Row],[B365H]],0),0)</f>
        <v>0</v>
      </c>
      <c r="N386">
        <f>IF(Table1[[#This Row],[Bet]]="Home-",IF(Table1[[#This Row],[FTR]]="H",100*Table1[[#This Row],[B365H]],0),0)</f>
        <v>0</v>
      </c>
      <c r="O386">
        <f>1/Table1[[#This Row],[B365D]]-Table1[[#This Row],[Margin1X2]]</f>
        <v>0.21379364797378653</v>
      </c>
      <c r="P386">
        <f>IF(Table1[[#This Row],[Bet]]="Draw",IF(Table1[[#This Row],[FTR]]="D",100*Table1[[#This Row],[B365D]],0),0)</f>
        <v>0</v>
      </c>
      <c r="Q386">
        <f>IF(Table1[[#This Row],[Bet]]="Draw-",IF(Table1[[#This Row],[FTR]]="D",100*Table1[[#This Row],[B365D]],0),0)</f>
        <v>0</v>
      </c>
      <c r="R386">
        <f>1/Table1[[#This Row],[B365A]]-Table1[[#This Row],[Margin1X2]]</f>
        <v>0.13669291960285032</v>
      </c>
      <c r="S386">
        <f>IF(Table1[[#This Row],[Bet]]="Away",IF(Table1[[#This Row],[FTR]]="A",100*Table1[[#This Row],[B365A]],0),0)</f>
        <v>0</v>
      </c>
      <c r="T386">
        <f>IF(Table1[[#This Row],[Bet2]]="Away",IF(Table1[[#This Row],[FTR]]="A",100*Table1[[#This Row],[B365A]]),0)</f>
        <v>0</v>
      </c>
      <c r="X386">
        <v>1.5</v>
      </c>
      <c r="Y386">
        <v>4.33</v>
      </c>
      <c r="Z386">
        <v>6.5</v>
      </c>
      <c r="AA386" s="3">
        <f>(1/Table1[[#This Row],[B365H]]+1/Table1[[#This Row],[B365D]]+1/Table1[[#This Row],[B365A]]-1)/3</f>
        <v>1.7153234243303544E-2</v>
      </c>
      <c r="AB386">
        <v>1.8</v>
      </c>
      <c r="AC386">
        <v>2</v>
      </c>
      <c r="AD386">
        <f>(1/Table1[[#This Row],[B365&gt;2.5]]+1/Table1[[#This Row],[B365&lt;2.5]]-1)/2</f>
        <v>2.777777777777779E-2</v>
      </c>
    </row>
    <row r="387" spans="1:30" hidden="1" x14ac:dyDescent="0.45">
      <c r="A387" t="s">
        <v>106</v>
      </c>
      <c r="B387" t="s">
        <v>4</v>
      </c>
      <c r="C387" s="1">
        <v>44562</v>
      </c>
      <c r="D387" t="s">
        <v>108</v>
      </c>
      <c r="E387" t="s">
        <v>122</v>
      </c>
      <c r="F387">
        <v>0</v>
      </c>
      <c r="G387">
        <v>0</v>
      </c>
      <c r="H387" t="s">
        <v>42</v>
      </c>
      <c r="I387" t="s">
        <v>138</v>
      </c>
      <c r="L387">
        <f>1/Table1[[#This Row],[B365H]]-Table1[[#This Row],[Margin1X2]]</f>
        <v>0.61907289455060155</v>
      </c>
      <c r="M387">
        <f>IF(Table1[[#This Row],[Bet]]="Home",IF(Table1[[#This Row],[FTR]]="H",100*Table1[[#This Row],[B365H]],0),0)</f>
        <v>0</v>
      </c>
      <c r="N387">
        <f>IF(Table1[[#This Row],[Bet]]="Home-",IF(Table1[[#This Row],[FTR]]="H",100*Table1[[#This Row],[B365H]],0),0)</f>
        <v>0</v>
      </c>
      <c r="O387">
        <f>1/Table1[[#This Row],[B365D]]-Table1[[#This Row],[Margin1X2]]</f>
        <v>0.23213021939136591</v>
      </c>
      <c r="P387">
        <f>IF(Table1[[#This Row],[Bet]]="Draw",IF(Table1[[#This Row],[FTR]]="D",100*Table1[[#This Row],[B365D]],0),0)</f>
        <v>0</v>
      </c>
      <c r="Q387">
        <f>IF(Table1[[#This Row],[Bet]]="Draw-",IF(Table1[[#This Row],[FTR]]="D",100*Table1[[#This Row],[B365D]],0),0)</f>
        <v>0</v>
      </c>
      <c r="R387">
        <f>1/Table1[[#This Row],[B365A]]-Table1[[#This Row],[Margin1X2]]</f>
        <v>0.14879688605803257</v>
      </c>
      <c r="S387">
        <f>IF(Table1[[#This Row],[Bet]]="Away",IF(Table1[[#This Row],[FTR]]="A",100*Table1[[#This Row],[B365A]],0),0)</f>
        <v>0</v>
      </c>
      <c r="T387">
        <f>IF(Table1[[#This Row],[Bet2]]="Away",IF(Table1[[#This Row],[FTR]]="A",100*Table1[[#This Row],[B365A]]),0)</f>
        <v>0</v>
      </c>
      <c r="X387">
        <v>1.57</v>
      </c>
      <c r="Y387">
        <v>4</v>
      </c>
      <c r="Z387">
        <v>6</v>
      </c>
      <c r="AA387" s="3">
        <f>(1/Table1[[#This Row],[B365H]]+1/Table1[[#This Row],[B365D]]+1/Table1[[#This Row],[B365A]]-1)/3</f>
        <v>1.7869780608634089E-2</v>
      </c>
      <c r="AB387">
        <v>1.8</v>
      </c>
      <c r="AC387">
        <v>2.0499999999999998</v>
      </c>
      <c r="AD387">
        <f>(1/Table1[[#This Row],[B365&gt;2.5]]+1/Table1[[#This Row],[B365&lt;2.5]]-1)/2</f>
        <v>2.1680216802168029E-2</v>
      </c>
    </row>
    <row r="388" spans="1:30" hidden="1" x14ac:dyDescent="0.45">
      <c r="A388" t="s">
        <v>106</v>
      </c>
      <c r="B388" t="s">
        <v>4</v>
      </c>
      <c r="C388" s="1">
        <v>44569</v>
      </c>
      <c r="D388" t="s">
        <v>136</v>
      </c>
      <c r="E388" t="s">
        <v>133</v>
      </c>
      <c r="F388">
        <v>3</v>
      </c>
      <c r="G388">
        <v>3</v>
      </c>
      <c r="H388" t="s">
        <v>42</v>
      </c>
      <c r="I388" t="s">
        <v>138</v>
      </c>
      <c r="L388">
        <f>1/Table1[[#This Row],[B365H]]-Table1[[#This Row],[Margin1X2]]</f>
        <v>0.33127793615598494</v>
      </c>
      <c r="M388">
        <f>IF(Table1[[#This Row],[Bet]]="Home",IF(Table1[[#This Row],[FTR]]="H",100*Table1[[#This Row],[B365H]],0),0)</f>
        <v>0</v>
      </c>
      <c r="N388">
        <f>IF(Table1[[#This Row],[Bet]]="Home-",IF(Table1[[#This Row],[FTR]]="H",100*Table1[[#This Row],[B365H]],0),0)</f>
        <v>0</v>
      </c>
      <c r="O388">
        <f>1/Table1[[#This Row],[B365D]]-Table1[[#This Row],[Margin1X2]]</f>
        <v>0.28587618343715909</v>
      </c>
      <c r="P388">
        <f>IF(Table1[[#This Row],[Bet]]="Draw",IF(Table1[[#This Row],[FTR]]="D",100*Table1[[#This Row],[B365D]],0),0)</f>
        <v>0</v>
      </c>
      <c r="Q388">
        <f>IF(Table1[[#This Row],[Bet]]="Draw-",IF(Table1[[#This Row],[FTR]]="D",100*Table1[[#This Row],[B365D]],0),0)</f>
        <v>0</v>
      </c>
      <c r="R388">
        <f>1/Table1[[#This Row],[B365A]]-Table1[[#This Row],[Margin1X2]]</f>
        <v>0.38284588040685608</v>
      </c>
      <c r="S388">
        <f>IF(Table1[[#This Row],[Bet]]="Away",IF(Table1[[#This Row],[FTR]]="A",100*Table1[[#This Row],[B365A]],0),0)</f>
        <v>0</v>
      </c>
      <c r="T388">
        <f>IF(Table1[[#This Row],[Bet2]]="Away",IF(Table1[[#This Row],[FTR]]="A",100*Table1[[#This Row],[B365A]]),0)</f>
        <v>0</v>
      </c>
      <c r="X388">
        <v>2.87</v>
      </c>
      <c r="Y388">
        <v>3.3</v>
      </c>
      <c r="Z388">
        <v>2.5</v>
      </c>
      <c r="AA388" s="3">
        <f>(1/Table1[[#This Row],[B365H]]+1/Table1[[#This Row],[B365D]]+1/Table1[[#This Row],[B365A]]-1)/3</f>
        <v>1.7154119593143946E-2</v>
      </c>
      <c r="AB388">
        <v>2</v>
      </c>
      <c r="AC388">
        <v>1.85</v>
      </c>
      <c r="AD388">
        <f>(1/Table1[[#This Row],[B365&gt;2.5]]+1/Table1[[#This Row],[B365&lt;2.5]]-1)/2</f>
        <v>2.0270270270270174E-2</v>
      </c>
    </row>
    <row r="389" spans="1:30" hidden="1" x14ac:dyDescent="0.45">
      <c r="A389" t="s">
        <v>106</v>
      </c>
      <c r="B389" t="s">
        <v>4</v>
      </c>
      <c r="C389" s="1">
        <v>44583</v>
      </c>
      <c r="D389" t="s">
        <v>130</v>
      </c>
      <c r="E389" t="s">
        <v>107</v>
      </c>
      <c r="F389">
        <v>0</v>
      </c>
      <c r="G389">
        <v>1</v>
      </c>
      <c r="H389" t="s">
        <v>20</v>
      </c>
      <c r="I389" t="s">
        <v>138</v>
      </c>
      <c r="L389">
        <f>1/Table1[[#This Row],[B365H]]-Table1[[#This Row],[Margin1X2]]</f>
        <v>0.41762230839039688</v>
      </c>
      <c r="M389">
        <f>IF(Table1[[#This Row],[Bet]]="Home",IF(Table1[[#This Row],[FTR]]="H",100*Table1[[#This Row],[B365H]],0),0)</f>
        <v>0</v>
      </c>
      <c r="N389">
        <f>IF(Table1[[#This Row],[Bet]]="Home-",IF(Table1[[#This Row],[FTR]]="H",100*Table1[[#This Row],[B365H]],0),0)</f>
        <v>0</v>
      </c>
      <c r="O389">
        <f>1/Table1[[#This Row],[B365D]]-Table1[[#This Row],[Margin1X2]]</f>
        <v>0.2769573467535682</v>
      </c>
      <c r="P389">
        <f>IF(Table1[[#This Row],[Bet]]="Draw",IF(Table1[[#This Row],[FTR]]="D",100*Table1[[#This Row],[B365D]],0),0)</f>
        <v>0</v>
      </c>
      <c r="Q389">
        <f>IF(Table1[[#This Row],[Bet]]="Draw-",IF(Table1[[#This Row],[FTR]]="D",100*Table1[[#This Row],[B365D]],0),0)</f>
        <v>0</v>
      </c>
      <c r="R389">
        <f>1/Table1[[#This Row],[B365A]]-Table1[[#This Row],[Margin1X2]]</f>
        <v>0.30542034485603498</v>
      </c>
      <c r="S389">
        <f>IF(Table1[[#This Row],[Bet]]="Away",IF(Table1[[#This Row],[FTR]]="A",100*Table1[[#This Row],[B365A]],0),0)</f>
        <v>0</v>
      </c>
      <c r="T389">
        <f>IF(Table1[[#This Row],[Bet2]]="Away",IF(Table1[[#This Row],[FTR]]="A",100*Table1[[#This Row],[B365A]]),0)</f>
        <v>0</v>
      </c>
      <c r="X389">
        <v>2.2999999999999998</v>
      </c>
      <c r="Y389">
        <v>3.4</v>
      </c>
      <c r="Z389">
        <v>3.1</v>
      </c>
      <c r="AA389" s="3">
        <f>(1/Table1[[#This Row],[B365H]]+1/Table1[[#This Row],[B365D]]+1/Table1[[#This Row],[B365A]]-1)/3</f>
        <v>1.7160300305255321E-2</v>
      </c>
      <c r="AB389">
        <v>2.0699999999999998</v>
      </c>
      <c r="AC389">
        <v>1.72</v>
      </c>
      <c r="AD389">
        <f>(1/Table1[[#This Row],[B365&gt;2.5]]+1/Table1[[#This Row],[B365&lt;2.5]]-1)/2</f>
        <v>3.2243568138411449E-2</v>
      </c>
    </row>
    <row r="390" spans="1:30" hidden="1" x14ac:dyDescent="0.45">
      <c r="A390" t="s">
        <v>106</v>
      </c>
      <c r="B390" t="s">
        <v>4</v>
      </c>
      <c r="C390" s="1">
        <v>44590</v>
      </c>
      <c r="D390" t="s">
        <v>123</v>
      </c>
      <c r="E390" t="s">
        <v>131</v>
      </c>
      <c r="F390">
        <v>1</v>
      </c>
      <c r="G390">
        <v>2</v>
      </c>
      <c r="H390" t="s">
        <v>20</v>
      </c>
      <c r="I390" t="s">
        <v>138</v>
      </c>
      <c r="L390">
        <f>1/Table1[[#This Row],[B365H]]-Table1[[#This Row],[Margin1X2]]</f>
        <v>0.44733242134062923</v>
      </c>
      <c r="M390">
        <f>IF(Table1[[#This Row],[Bet]]="Home",IF(Table1[[#This Row],[FTR]]="H",100*Table1[[#This Row],[B365H]],0),0)</f>
        <v>0</v>
      </c>
      <c r="N390">
        <f>IF(Table1[[#This Row],[Bet]]="Home-",IF(Table1[[#This Row],[FTR]]="H",100*Table1[[#This Row],[B365H]],0),0)</f>
        <v>0</v>
      </c>
      <c r="O390">
        <f>1/Table1[[#This Row],[B365D]]-Table1[[#This Row],[Margin1X2]]</f>
        <v>0.27633378932968533</v>
      </c>
      <c r="P390">
        <f>IF(Table1[[#This Row],[Bet]]="Draw",IF(Table1[[#This Row],[FTR]]="D",100*Table1[[#This Row],[B365D]],0),0)</f>
        <v>0</v>
      </c>
      <c r="Q390">
        <f>IF(Table1[[#This Row],[Bet]]="Draw-",IF(Table1[[#This Row],[FTR]]="D",100*Table1[[#This Row],[B365D]],0),0)</f>
        <v>0</v>
      </c>
      <c r="R390">
        <f>1/Table1[[#This Row],[B365A]]-Table1[[#This Row],[Margin1X2]]</f>
        <v>0.27633378932968533</v>
      </c>
      <c r="S390">
        <f>IF(Table1[[#This Row],[Bet]]="Away",IF(Table1[[#This Row],[FTR]]="A",100*Table1[[#This Row],[B365A]],0),0)</f>
        <v>0</v>
      </c>
      <c r="T390">
        <f>IF(Table1[[#This Row],[Bet2]]="Away",IF(Table1[[#This Row],[FTR]]="A",100*Table1[[#This Row],[B365A]]),0)</f>
        <v>0</v>
      </c>
      <c r="X390">
        <v>2.15</v>
      </c>
      <c r="Y390">
        <v>3.4</v>
      </c>
      <c r="Z390">
        <v>3.4</v>
      </c>
      <c r="AA390" s="3">
        <f>(1/Table1[[#This Row],[B365H]]+1/Table1[[#This Row],[B365D]]+1/Table1[[#This Row],[B365A]]-1)/3</f>
        <v>1.7783857729138191E-2</v>
      </c>
      <c r="AB390">
        <v>2.02</v>
      </c>
      <c r="AC390">
        <v>1.83</v>
      </c>
      <c r="AD390">
        <f>(1/Table1[[#This Row],[B365&gt;2.5]]+1/Table1[[#This Row],[B365&lt;2.5]]-1)/2</f>
        <v>2.0748796191094487E-2</v>
      </c>
    </row>
    <row r="391" spans="1:30" hidden="1" x14ac:dyDescent="0.45">
      <c r="A391" t="s">
        <v>106</v>
      </c>
      <c r="B391" t="s">
        <v>4</v>
      </c>
      <c r="C391" s="1">
        <v>44600</v>
      </c>
      <c r="D391" t="s">
        <v>117</v>
      </c>
      <c r="E391" t="s">
        <v>127</v>
      </c>
      <c r="F391">
        <v>0</v>
      </c>
      <c r="G391">
        <v>1</v>
      </c>
      <c r="H391" t="s">
        <v>20</v>
      </c>
      <c r="I391" t="s">
        <v>138</v>
      </c>
      <c r="L391">
        <f>1/Table1[[#This Row],[B365H]]-Table1[[#This Row],[Margin1X2]]</f>
        <v>0.18027562446167097</v>
      </c>
      <c r="M391">
        <f>IF(Table1[[#This Row],[Bet]]="Home",IF(Table1[[#This Row],[FTR]]="H",100*Table1[[#This Row],[B365H]],0),0)</f>
        <v>0</v>
      </c>
      <c r="N391">
        <f>IF(Table1[[#This Row],[Bet]]="Home-",IF(Table1[[#This Row],[FTR]]="H",100*Table1[[#This Row],[B365H]],0),0)</f>
        <v>0</v>
      </c>
      <c r="O391">
        <f>1/Table1[[#This Row],[B365D]]-Table1[[#This Row],[Margin1X2]]</f>
        <v>0.25805340223944878</v>
      </c>
      <c r="P391">
        <f>IF(Table1[[#This Row],[Bet]]="Draw",IF(Table1[[#This Row],[FTR]]="D",100*Table1[[#This Row],[B365D]],0),0)</f>
        <v>0</v>
      </c>
      <c r="Q391">
        <f>IF(Table1[[#This Row],[Bet]]="Draw-",IF(Table1[[#This Row],[FTR]]="D",100*Table1[[#This Row],[B365D]],0),0)</f>
        <v>0</v>
      </c>
      <c r="R391">
        <f>1/Table1[[#This Row],[B365A]]-Table1[[#This Row],[Margin1X2]]</f>
        <v>0.56167097329888027</v>
      </c>
      <c r="S391">
        <f>IF(Table1[[#This Row],[Bet]]="Away",IF(Table1[[#This Row],[FTR]]="A",100*Table1[[#This Row],[B365A]],0),0)</f>
        <v>0</v>
      </c>
      <c r="T391">
        <f>IF(Table1[[#This Row],[Bet2]]="Away",IF(Table1[[#This Row],[FTR]]="A",100*Table1[[#This Row],[B365A]]),0)</f>
        <v>0</v>
      </c>
      <c r="X391">
        <v>5</v>
      </c>
      <c r="Y391">
        <v>3.6</v>
      </c>
      <c r="Z391">
        <v>1.72</v>
      </c>
      <c r="AA391" s="3">
        <f>(1/Table1[[#This Row],[B365H]]+1/Table1[[#This Row],[B365D]]+1/Table1[[#This Row],[B365A]]-1)/3</f>
        <v>1.9724375538329026E-2</v>
      </c>
      <c r="AB391">
        <v>1.95</v>
      </c>
      <c r="AC391">
        <v>1.9</v>
      </c>
      <c r="AD391">
        <f>(1/Table1[[#This Row],[B365&gt;2.5]]+1/Table1[[#This Row],[B365&lt;2.5]]-1)/2</f>
        <v>1.9568151147098534E-2</v>
      </c>
    </row>
    <row r="392" spans="1:30" hidden="1" x14ac:dyDescent="0.45">
      <c r="A392" t="s">
        <v>106</v>
      </c>
      <c r="B392" t="s">
        <v>4</v>
      </c>
      <c r="C392" s="1">
        <v>44618</v>
      </c>
      <c r="D392" t="s">
        <v>111</v>
      </c>
      <c r="E392" t="s">
        <v>110</v>
      </c>
      <c r="F392">
        <v>4</v>
      </c>
      <c r="G392">
        <v>2</v>
      </c>
      <c r="H392" t="s">
        <v>13</v>
      </c>
      <c r="I392" t="s">
        <v>138</v>
      </c>
      <c r="L392">
        <f>1/Table1[[#This Row],[B365H]]-Table1[[#This Row],[Margin1X2]]</f>
        <v>0.60347261434217958</v>
      </c>
      <c r="M392">
        <f>IF(Table1[[#This Row],[Bet]]="Home",IF(Table1[[#This Row],[FTR]]="H",100*Table1[[#This Row],[B365H]],0),0)</f>
        <v>0</v>
      </c>
      <c r="N392">
        <f>IF(Table1[[#This Row],[Bet]]="Home-",IF(Table1[[#This Row],[FTR]]="H",100*Table1[[#This Row],[B365H]],0),0)</f>
        <v>0</v>
      </c>
      <c r="O392">
        <f>1/Table1[[#This Row],[B365D]]-Table1[[#This Row],[Margin1X2]]</f>
        <v>0.23235460191981935</v>
      </c>
      <c r="P392">
        <f>IF(Table1[[#This Row],[Bet]]="Draw",IF(Table1[[#This Row],[FTR]]="D",100*Table1[[#This Row],[B365D]],0),0)</f>
        <v>0</v>
      </c>
      <c r="Q392">
        <f>IF(Table1[[#This Row],[Bet]]="Draw-",IF(Table1[[#This Row],[FTR]]="D",100*Table1[[#This Row],[B365D]],0),0)</f>
        <v>0</v>
      </c>
      <c r="R392">
        <f>1/Table1[[#This Row],[B365A]]-Table1[[#This Row],[Margin1X2]]</f>
        <v>0.16417278373800118</v>
      </c>
      <c r="S392">
        <f>IF(Table1[[#This Row],[Bet]]="Away",IF(Table1[[#This Row],[FTR]]="A",100*Table1[[#This Row],[B365A]],0),0)</f>
        <v>0</v>
      </c>
      <c r="T392">
        <f>IF(Table1[[#This Row],[Bet2]]="Away",IF(Table1[[#This Row],[FTR]]="A",100*Table1[[#This Row],[B365A]]),0)</f>
        <v>0</v>
      </c>
      <c r="X392">
        <v>1.61</v>
      </c>
      <c r="Y392">
        <v>4</v>
      </c>
      <c r="Z392">
        <v>5.5</v>
      </c>
      <c r="AA392" s="3">
        <f>(1/Table1[[#This Row],[B365H]]+1/Table1[[#This Row],[B365D]]+1/Table1[[#This Row],[B365A]]-1)/3</f>
        <v>1.7645398080180657E-2</v>
      </c>
      <c r="AB392">
        <v>1.7</v>
      </c>
      <c r="AC392">
        <v>2.1</v>
      </c>
      <c r="AD392">
        <f>(1/Table1[[#This Row],[B365&gt;2.5]]+1/Table1[[#This Row],[B365&lt;2.5]]-1)/2</f>
        <v>3.2212885154061621E-2</v>
      </c>
    </row>
    <row r="393" spans="1:30" hidden="1" x14ac:dyDescent="0.45">
      <c r="A393" t="s">
        <v>106</v>
      </c>
      <c r="B393" t="s">
        <v>4</v>
      </c>
      <c r="C393" s="1">
        <v>44639</v>
      </c>
      <c r="D393" t="s">
        <v>128</v>
      </c>
      <c r="E393" t="s">
        <v>137</v>
      </c>
      <c r="F393">
        <v>4</v>
      </c>
      <c r="G393">
        <v>0</v>
      </c>
      <c r="H393" t="s">
        <v>13</v>
      </c>
      <c r="I393" t="s">
        <v>138</v>
      </c>
      <c r="L393">
        <f>1/Table1[[#This Row],[B365H]]-Table1[[#This Row],[Margin1X2]]</f>
        <v>0.52147147147147144</v>
      </c>
      <c r="M393">
        <f>IF(Table1[[#This Row],[Bet]]="Home",IF(Table1[[#This Row],[FTR]]="H",100*Table1[[#This Row],[B365H]],0),0)</f>
        <v>0</v>
      </c>
      <c r="N393">
        <f>IF(Table1[[#This Row],[Bet]]="Home-",IF(Table1[[#This Row],[FTR]]="H",100*Table1[[#This Row],[B365H]],0),0)</f>
        <v>0</v>
      </c>
      <c r="O393">
        <f>1/Table1[[#This Row],[B365D]]-Table1[[#This Row],[Margin1X2]]</f>
        <v>0.24759759759759761</v>
      </c>
      <c r="P393">
        <f>IF(Table1[[#This Row],[Bet]]="Draw",IF(Table1[[#This Row],[FTR]]="D",100*Table1[[#This Row],[B365D]],0),0)</f>
        <v>0</v>
      </c>
      <c r="Q393">
        <f>IF(Table1[[#This Row],[Bet]]="Draw-",IF(Table1[[#This Row],[FTR]]="D",100*Table1[[#This Row],[B365D]],0),0)</f>
        <v>0</v>
      </c>
      <c r="R393">
        <f>1/Table1[[#This Row],[B365A]]-Table1[[#This Row],[Margin1X2]]</f>
        <v>0.23093093093093095</v>
      </c>
      <c r="S393">
        <f>IF(Table1[[#This Row],[Bet]]="Away",IF(Table1[[#This Row],[FTR]]="A",100*Table1[[#This Row],[B365A]],0),0)</f>
        <v>0</v>
      </c>
      <c r="T393">
        <f>IF(Table1[[#This Row],[Bet2]]="Away",IF(Table1[[#This Row],[FTR]]="A",100*Table1[[#This Row],[B365A]]),0)</f>
        <v>0</v>
      </c>
      <c r="X393">
        <v>1.85</v>
      </c>
      <c r="Y393">
        <v>3.75</v>
      </c>
      <c r="Z393">
        <v>4</v>
      </c>
      <c r="AA393" s="3">
        <f>(1/Table1[[#This Row],[B365H]]+1/Table1[[#This Row],[B365D]]+1/Table1[[#This Row],[B365A]]-1)/3</f>
        <v>1.906906906906906E-2</v>
      </c>
      <c r="AB393">
        <v>1.9</v>
      </c>
      <c r="AC393">
        <v>1.95</v>
      </c>
      <c r="AD393">
        <f>(1/Table1[[#This Row],[B365&gt;2.5]]+1/Table1[[#This Row],[B365&lt;2.5]]-1)/2</f>
        <v>1.9568151147098534E-2</v>
      </c>
    </row>
    <row r="394" spans="1:30" hidden="1" x14ac:dyDescent="0.45">
      <c r="A394" t="s">
        <v>106</v>
      </c>
      <c r="B394" t="s">
        <v>4</v>
      </c>
      <c r="C394" s="1">
        <v>44670</v>
      </c>
      <c r="D394" t="s">
        <v>140</v>
      </c>
      <c r="E394" t="s">
        <v>113</v>
      </c>
      <c r="F394">
        <v>1</v>
      </c>
      <c r="G394">
        <v>0</v>
      </c>
      <c r="H394" t="s">
        <v>13</v>
      </c>
      <c r="I394" t="s">
        <v>138</v>
      </c>
      <c r="L394">
        <f>1/Table1[[#This Row],[B365H]]-Table1[[#This Row],[Margin1X2]]</f>
        <v>0.80285834384195043</v>
      </c>
      <c r="M394">
        <f>IF(Table1[[#This Row],[Bet]]="Home",IF(Table1[[#This Row],[FTR]]="H",100*Table1[[#This Row],[B365H]],0),0)</f>
        <v>0</v>
      </c>
      <c r="N394">
        <f>IF(Table1[[#This Row],[Bet]]="Home-",IF(Table1[[#This Row],[FTR]]="H",100*Table1[[#This Row],[B365H]],0),0)</f>
        <v>0</v>
      </c>
      <c r="O394">
        <f>1/Table1[[#This Row],[B365D]]-Table1[[#This Row],[Margin1X2]]</f>
        <v>0.13703236654056325</v>
      </c>
      <c r="P394">
        <f>IF(Table1[[#This Row],[Bet]]="Draw",IF(Table1[[#This Row],[FTR]]="D",100*Table1[[#This Row],[B365D]],0),0)</f>
        <v>0</v>
      </c>
      <c r="Q394">
        <f>IF(Table1[[#This Row],[Bet]]="Draw-",IF(Table1[[#This Row],[FTR]]="D",100*Table1[[#This Row],[B365D]],0),0)</f>
        <v>0</v>
      </c>
      <c r="R394">
        <f>1/Table1[[#This Row],[B365A]]-Table1[[#This Row],[Margin1X2]]</f>
        <v>6.0109289617486308E-2</v>
      </c>
      <c r="S394">
        <f>IF(Table1[[#This Row],[Bet]]="Away",IF(Table1[[#This Row],[FTR]]="A",100*Table1[[#This Row],[B365A]],0),0)</f>
        <v>0</v>
      </c>
      <c r="T394">
        <f>IF(Table1[[#This Row],[Bet2]]="Away",IF(Table1[[#This Row],[FTR]]="A",100*Table1[[#This Row],[B365A]]),0)</f>
        <v>0</v>
      </c>
      <c r="X394">
        <v>1.22</v>
      </c>
      <c r="Y394">
        <v>6.5</v>
      </c>
      <c r="Z394">
        <v>13</v>
      </c>
      <c r="AA394" s="3">
        <f>(1/Table1[[#This Row],[B365H]]+1/Table1[[#This Row],[B365D]]+1/Table1[[#This Row],[B365A]]-1)/3</f>
        <v>1.6813787305590615E-2</v>
      </c>
      <c r="AB394">
        <v>1.7</v>
      </c>
      <c r="AC394">
        <v>2.1</v>
      </c>
      <c r="AD394">
        <f>(1/Table1[[#This Row],[B365&gt;2.5]]+1/Table1[[#This Row],[B365&lt;2.5]]-1)/2</f>
        <v>3.2212885154061621E-2</v>
      </c>
    </row>
    <row r="395" spans="1:30" hidden="1" x14ac:dyDescent="0.45">
      <c r="A395" t="s">
        <v>106</v>
      </c>
      <c r="B395" t="s">
        <v>4</v>
      </c>
      <c r="C395" s="1">
        <v>44674</v>
      </c>
      <c r="D395" t="s">
        <v>127</v>
      </c>
      <c r="E395" t="s">
        <v>111</v>
      </c>
      <c r="F395">
        <v>2</v>
      </c>
      <c r="G395">
        <v>1</v>
      </c>
      <c r="H395" t="s">
        <v>13</v>
      </c>
      <c r="I395" t="s">
        <v>138</v>
      </c>
      <c r="L395">
        <f>1/Table1[[#This Row],[B365H]]-Table1[[#This Row],[Margin1X2]]</f>
        <v>0.46031746031746035</v>
      </c>
      <c r="M395">
        <f>IF(Table1[[#This Row],[Bet]]="Home",IF(Table1[[#This Row],[FTR]]="H",100*Table1[[#This Row],[B365H]],0),0)</f>
        <v>0</v>
      </c>
      <c r="N395">
        <f>IF(Table1[[#This Row],[Bet]]="Home-",IF(Table1[[#This Row],[FTR]]="H",100*Table1[[#This Row],[B365H]],0),0)</f>
        <v>0</v>
      </c>
      <c r="O395">
        <f>1/Table1[[#This Row],[B365D]]-Table1[[#This Row],[Margin1X2]]</f>
        <v>0.26984126984126988</v>
      </c>
      <c r="P395">
        <f>IF(Table1[[#This Row],[Bet]]="Draw",IF(Table1[[#This Row],[FTR]]="D",100*Table1[[#This Row],[B365D]],0),0)</f>
        <v>0</v>
      </c>
      <c r="Q395">
        <f>IF(Table1[[#This Row],[Bet]]="Draw-",IF(Table1[[#This Row],[FTR]]="D",100*Table1[[#This Row],[B365D]],0),0)</f>
        <v>0</v>
      </c>
      <c r="R395">
        <f>1/Table1[[#This Row],[B365A]]-Table1[[#This Row],[Margin1X2]]</f>
        <v>0.26984126984126988</v>
      </c>
      <c r="S395">
        <f>IF(Table1[[#This Row],[Bet]]="Away",IF(Table1[[#This Row],[FTR]]="A",100*Table1[[#This Row],[B365A]],0),0)</f>
        <v>0</v>
      </c>
      <c r="T395">
        <f>IF(Table1[[#This Row],[Bet2]]="Away",IF(Table1[[#This Row],[FTR]]="A",100*Table1[[#This Row],[B365A]]),0)</f>
        <v>0</v>
      </c>
      <c r="X395">
        <v>2.1</v>
      </c>
      <c r="Y395">
        <v>3.5</v>
      </c>
      <c r="Z395">
        <v>3.5</v>
      </c>
      <c r="AA395" s="3">
        <f>(1/Table1[[#This Row],[B365H]]+1/Table1[[#This Row],[B365D]]+1/Table1[[#This Row],[B365A]]-1)/3</f>
        <v>1.5873015873015817E-2</v>
      </c>
      <c r="AB395">
        <v>1.85</v>
      </c>
      <c r="AC395">
        <v>2</v>
      </c>
      <c r="AD395">
        <f>(1/Table1[[#This Row],[B365&gt;2.5]]+1/Table1[[#This Row],[B365&lt;2.5]]-1)/2</f>
        <v>2.0270270270270174E-2</v>
      </c>
    </row>
    <row r="396" spans="1:30" hidden="1" x14ac:dyDescent="0.45">
      <c r="A396" t="s">
        <v>172</v>
      </c>
      <c r="B396" t="s">
        <v>4</v>
      </c>
      <c r="C396" s="1">
        <v>44436</v>
      </c>
      <c r="D396" t="s">
        <v>177</v>
      </c>
      <c r="E396" t="s">
        <v>186</v>
      </c>
      <c r="F396">
        <v>0</v>
      </c>
      <c r="G396">
        <v>2</v>
      </c>
      <c r="H396" t="s">
        <v>20</v>
      </c>
      <c r="I396" t="s">
        <v>138</v>
      </c>
      <c r="L396">
        <f>1/Table1[[#This Row],[B365H]]-Table1[[#This Row],[Margin1X2]]</f>
        <v>0.48529411764705882</v>
      </c>
      <c r="M396">
        <f>IF(Table1[[#This Row],[Bet]]="Home",IF(Table1[[#This Row],[FTR]]="H",100*Table1[[#This Row],[B365H]],0),0)</f>
        <v>0</v>
      </c>
      <c r="N396">
        <f>IF(Table1[[#This Row],[Bet]]="Home-",IF(Table1[[#This Row],[FTR]]="H",100*Table1[[#This Row],[B365H]],0),0)</f>
        <v>0</v>
      </c>
      <c r="O396">
        <f>1/Table1[[#This Row],[B365D]]-Table1[[#This Row],[Margin1X2]]</f>
        <v>0.27941176470588236</v>
      </c>
      <c r="P396">
        <f>IF(Table1[[#This Row],[Bet]]="Draw",IF(Table1[[#This Row],[FTR]]="D",100*Table1[[#This Row],[B365D]],0),0)</f>
        <v>0</v>
      </c>
      <c r="Q396">
        <f>IF(Table1[[#This Row],[Bet]]="Draw-",IF(Table1[[#This Row],[FTR]]="D",100*Table1[[#This Row],[B365D]],0),0)</f>
        <v>0</v>
      </c>
      <c r="R396">
        <f>1/Table1[[#This Row],[B365A]]-Table1[[#This Row],[Margin1X2]]</f>
        <v>0.23529411764705879</v>
      </c>
      <c r="S396">
        <f>IF(Table1[[#This Row],[Bet]]="Away",IF(Table1[[#This Row],[FTR]]="A",100*Table1[[#This Row],[B365A]],0),0)</f>
        <v>0</v>
      </c>
      <c r="T396">
        <f>IF(Table1[[#This Row],[Bet2]]="Away",IF(Table1[[#This Row],[FTR]]="A",100*Table1[[#This Row],[B365A]]),0)</f>
        <v>0</v>
      </c>
      <c r="X396">
        <v>2</v>
      </c>
      <c r="Y396">
        <v>3.4</v>
      </c>
      <c r="Z396">
        <v>4</v>
      </c>
      <c r="AA396" s="3">
        <f>(1/Table1[[#This Row],[B365H]]+1/Table1[[#This Row],[B365D]]+1/Table1[[#This Row],[B365A]]-1)/3</f>
        <v>1.4705882352941199E-2</v>
      </c>
      <c r="AB396">
        <v>2</v>
      </c>
      <c r="AC396">
        <v>1.8</v>
      </c>
      <c r="AD396">
        <f>(1/Table1[[#This Row],[B365&gt;2.5]]+1/Table1[[#This Row],[B365&lt;2.5]]-1)/2</f>
        <v>2.777777777777779E-2</v>
      </c>
    </row>
    <row r="397" spans="1:30" hidden="1" x14ac:dyDescent="0.45">
      <c r="A397" t="s">
        <v>172</v>
      </c>
      <c r="B397" t="s">
        <v>4</v>
      </c>
      <c r="C397" s="1">
        <v>44450</v>
      </c>
      <c r="D397" t="s">
        <v>180</v>
      </c>
      <c r="E397" t="s">
        <v>195</v>
      </c>
      <c r="F397">
        <v>1</v>
      </c>
      <c r="G397">
        <v>0</v>
      </c>
      <c r="H397" t="s">
        <v>13</v>
      </c>
      <c r="I397" t="s">
        <v>138</v>
      </c>
      <c r="L397">
        <f>1/Table1[[#This Row],[B365H]]-Table1[[#This Row],[Margin1X2]]</f>
        <v>0.46825318455613713</v>
      </c>
      <c r="M397">
        <f>IF(Table1[[#This Row],[Bet]]="Home",IF(Table1[[#This Row],[FTR]]="H",100*Table1[[#This Row],[B365H]],0),0)</f>
        <v>0</v>
      </c>
      <c r="N397">
        <f>IF(Table1[[#This Row],[Bet]]="Home-",IF(Table1[[#This Row],[FTR]]="H",100*Table1[[#This Row],[B365H]],0),0)</f>
        <v>0</v>
      </c>
      <c r="O397">
        <f>1/Table1[[#This Row],[B365D]]-Table1[[#This Row],[Margin1X2]]</f>
        <v>0.2881406141996643</v>
      </c>
      <c r="P397">
        <f>IF(Table1[[#This Row],[Bet]]="Draw",IF(Table1[[#This Row],[FTR]]="D",100*Table1[[#This Row],[B365D]],0),0)</f>
        <v>0</v>
      </c>
      <c r="Q397">
        <f>IF(Table1[[#This Row],[Bet]]="Draw-",IF(Table1[[#This Row],[FTR]]="D",100*Table1[[#This Row],[B365D]],0),0)</f>
        <v>0</v>
      </c>
      <c r="R397">
        <f>1/Table1[[#This Row],[B365A]]-Table1[[#This Row],[Margin1X2]]</f>
        <v>0.24360620124419868</v>
      </c>
      <c r="S397">
        <f>IF(Table1[[#This Row],[Bet]]="Away",IF(Table1[[#This Row],[FTR]]="A",100*Table1[[#This Row],[B365A]],0),0)</f>
        <v>0</v>
      </c>
      <c r="T397">
        <f>IF(Table1[[#This Row],[Bet2]]="Away",IF(Table1[[#This Row],[FTR]]="A",100*Table1[[#This Row],[B365A]]),0)</f>
        <v>0</v>
      </c>
      <c r="X397">
        <v>2.0499999999999998</v>
      </c>
      <c r="Y397">
        <v>3.25</v>
      </c>
      <c r="Z397">
        <v>3.8</v>
      </c>
      <c r="AA397" s="3">
        <f>(1/Table1[[#This Row],[B365H]]+1/Table1[[#This Row],[B365D]]+1/Table1[[#This Row],[B365A]]-1)/3</f>
        <v>1.9551693492643407E-2</v>
      </c>
      <c r="AB397">
        <v>2.15</v>
      </c>
      <c r="AC397">
        <v>1.66</v>
      </c>
      <c r="AD397">
        <f>(1/Table1[[#This Row],[B365&gt;2.5]]+1/Table1[[#This Row],[B365&lt;2.5]]-1)/2</f>
        <v>3.3762958811992205E-2</v>
      </c>
    </row>
    <row r="398" spans="1:30" hidden="1" x14ac:dyDescent="0.45">
      <c r="A398" t="s">
        <v>172</v>
      </c>
      <c r="B398" t="s">
        <v>4</v>
      </c>
      <c r="C398" s="1">
        <v>44457</v>
      </c>
      <c r="D398" t="s">
        <v>187</v>
      </c>
      <c r="E398" t="s">
        <v>181</v>
      </c>
      <c r="F398">
        <v>0</v>
      </c>
      <c r="G398">
        <v>0</v>
      </c>
      <c r="H398" t="s">
        <v>42</v>
      </c>
      <c r="I398" t="s">
        <v>138</v>
      </c>
      <c r="L398">
        <f>1/Table1[[#This Row],[B365H]]-Table1[[#This Row],[Margin1X2]]</f>
        <v>0.30542034485603492</v>
      </c>
      <c r="M398">
        <f>IF(Table1[[#This Row],[Bet]]="Home",IF(Table1[[#This Row],[FTR]]="H",100*Table1[[#This Row],[B365H]],0),0)</f>
        <v>0</v>
      </c>
      <c r="N398">
        <f>IF(Table1[[#This Row],[Bet]]="Home-",IF(Table1[[#This Row],[FTR]]="H",100*Table1[[#This Row],[B365H]],0),0)</f>
        <v>0</v>
      </c>
      <c r="O398">
        <f>1/Table1[[#This Row],[B365D]]-Table1[[#This Row],[Margin1X2]]</f>
        <v>0.27695734675356815</v>
      </c>
      <c r="P398">
        <f>IF(Table1[[#This Row],[Bet]]="Draw",IF(Table1[[#This Row],[FTR]]="D",100*Table1[[#This Row],[B365D]],0),0)</f>
        <v>0</v>
      </c>
      <c r="Q398">
        <f>IF(Table1[[#This Row],[Bet]]="Draw-",IF(Table1[[#This Row],[FTR]]="D",100*Table1[[#This Row],[B365D]],0),0)</f>
        <v>0</v>
      </c>
      <c r="R398">
        <f>1/Table1[[#This Row],[B365A]]-Table1[[#This Row],[Margin1X2]]</f>
        <v>0.41762230839039682</v>
      </c>
      <c r="S398">
        <f>IF(Table1[[#This Row],[Bet]]="Away",IF(Table1[[#This Row],[FTR]]="A",100*Table1[[#This Row],[B365A]],0),0)</f>
        <v>0</v>
      </c>
      <c r="T398">
        <f>IF(Table1[[#This Row],[Bet2]]="Away",IF(Table1[[#This Row],[FTR]]="A",100*Table1[[#This Row],[B365A]]),0)</f>
        <v>0</v>
      </c>
      <c r="X398">
        <v>3.1</v>
      </c>
      <c r="Y398">
        <v>3.4</v>
      </c>
      <c r="Z398">
        <v>2.2999999999999998</v>
      </c>
      <c r="AA398" s="3">
        <f>(1/Table1[[#This Row],[B365H]]+1/Table1[[#This Row],[B365D]]+1/Table1[[#This Row],[B365A]]-1)/3</f>
        <v>1.7160300305255394E-2</v>
      </c>
      <c r="AB398">
        <v>2</v>
      </c>
      <c r="AC398">
        <v>1.8</v>
      </c>
      <c r="AD398">
        <f>(1/Table1[[#This Row],[B365&gt;2.5]]+1/Table1[[#This Row],[B365&lt;2.5]]-1)/2</f>
        <v>2.777777777777779E-2</v>
      </c>
    </row>
    <row r="399" spans="1:30" hidden="1" x14ac:dyDescent="0.45">
      <c r="A399" t="s">
        <v>172</v>
      </c>
      <c r="B399" t="s">
        <v>4</v>
      </c>
      <c r="C399" s="1">
        <v>44464</v>
      </c>
      <c r="D399" t="s">
        <v>182</v>
      </c>
      <c r="E399" t="s">
        <v>176</v>
      </c>
      <c r="F399">
        <v>2</v>
      </c>
      <c r="G399">
        <v>1</v>
      </c>
      <c r="H399" t="s">
        <v>13</v>
      </c>
      <c r="I399" t="s">
        <v>138</v>
      </c>
      <c r="L399">
        <f>1/Table1[[#This Row],[B365H]]-Table1[[#This Row],[Margin1X2]]</f>
        <v>0.27633378932968533</v>
      </c>
      <c r="M399">
        <f>IF(Table1[[#This Row],[Bet]]="Home",IF(Table1[[#This Row],[FTR]]="H",100*Table1[[#This Row],[B365H]],0),0)</f>
        <v>0</v>
      </c>
      <c r="N399">
        <f>IF(Table1[[#This Row],[Bet]]="Home-",IF(Table1[[#This Row],[FTR]]="H",100*Table1[[#This Row],[B365H]],0),0)</f>
        <v>0</v>
      </c>
      <c r="O399">
        <f>1/Table1[[#This Row],[B365D]]-Table1[[#This Row],[Margin1X2]]</f>
        <v>0.27633378932968533</v>
      </c>
      <c r="P399">
        <f>IF(Table1[[#This Row],[Bet]]="Draw",IF(Table1[[#This Row],[FTR]]="D",100*Table1[[#This Row],[B365D]],0),0)</f>
        <v>0</v>
      </c>
      <c r="Q399">
        <f>IF(Table1[[#This Row],[Bet]]="Draw-",IF(Table1[[#This Row],[FTR]]="D",100*Table1[[#This Row],[B365D]],0),0)</f>
        <v>0</v>
      </c>
      <c r="R399">
        <f>1/Table1[[#This Row],[B365A]]-Table1[[#This Row],[Margin1X2]]</f>
        <v>0.44733242134062923</v>
      </c>
      <c r="S399">
        <f>IF(Table1[[#This Row],[Bet]]="Away",IF(Table1[[#This Row],[FTR]]="A",100*Table1[[#This Row],[B365A]],0),0)</f>
        <v>0</v>
      </c>
      <c r="T399">
        <f>IF(Table1[[#This Row],[Bet2]]="Away",IF(Table1[[#This Row],[FTR]]="A",100*Table1[[#This Row],[B365A]]),0)</f>
        <v>0</v>
      </c>
      <c r="X399">
        <v>3.4</v>
      </c>
      <c r="Y399">
        <v>3.4</v>
      </c>
      <c r="Z399">
        <v>2.15</v>
      </c>
      <c r="AA399" s="3">
        <f>(1/Table1[[#This Row],[B365H]]+1/Table1[[#This Row],[B365D]]+1/Table1[[#This Row],[B365A]]-1)/3</f>
        <v>1.7783857729138191E-2</v>
      </c>
      <c r="AB399">
        <v>2.0699999999999998</v>
      </c>
      <c r="AC399">
        <v>1.72</v>
      </c>
      <c r="AD399">
        <f>(1/Table1[[#This Row],[B365&gt;2.5]]+1/Table1[[#This Row],[B365&lt;2.5]]-1)/2</f>
        <v>3.2243568138411449E-2</v>
      </c>
    </row>
    <row r="400" spans="1:30" hidden="1" x14ac:dyDescent="0.45">
      <c r="A400" t="s">
        <v>172</v>
      </c>
      <c r="B400" t="s">
        <v>4</v>
      </c>
      <c r="C400" s="1">
        <v>44478</v>
      </c>
      <c r="D400" t="s">
        <v>184</v>
      </c>
      <c r="E400" t="s">
        <v>173</v>
      </c>
      <c r="F400">
        <v>3</v>
      </c>
      <c r="G400">
        <v>0</v>
      </c>
      <c r="H400" t="s">
        <v>13</v>
      </c>
      <c r="I400" t="s">
        <v>138</v>
      </c>
      <c r="L400">
        <f>1/Table1[[#This Row],[B365H]]-Table1[[#This Row],[Margin1X2]]</f>
        <v>0.38129187885285448</v>
      </c>
      <c r="M400">
        <f>IF(Table1[[#This Row],[Bet]]="Home",IF(Table1[[#This Row],[FTR]]="H",100*Table1[[#This Row],[B365H]],0),0)</f>
        <v>0</v>
      </c>
      <c r="N400">
        <f>IF(Table1[[#This Row],[Bet]]="Home-",IF(Table1[[#This Row],[FTR]]="H",100*Table1[[#This Row],[B365H]],0),0)</f>
        <v>0</v>
      </c>
      <c r="O400">
        <f>1/Table1[[#This Row],[B365D]]-Table1[[#This Row],[Margin1X2]]</f>
        <v>0.28898418654516217</v>
      </c>
      <c r="P400">
        <f>IF(Table1[[#This Row],[Bet]]="Draw",IF(Table1[[#This Row],[FTR]]="D",100*Table1[[#This Row],[B365D]],0),0)</f>
        <v>0</v>
      </c>
      <c r="Q400">
        <f>IF(Table1[[#This Row],[Bet]]="Draw-",IF(Table1[[#This Row],[FTR]]="D",100*Table1[[#This Row],[B365D]],0),0)</f>
        <v>0</v>
      </c>
      <c r="R400">
        <f>1/Table1[[#This Row],[B365A]]-Table1[[#This Row],[Margin1X2]]</f>
        <v>0.32972393460198335</v>
      </c>
      <c r="S400">
        <f>IF(Table1[[#This Row],[Bet]]="Away",IF(Table1[[#This Row],[FTR]]="A",100*Table1[[#This Row],[B365A]],0),0)</f>
        <v>0</v>
      </c>
      <c r="T400">
        <f>IF(Table1[[#This Row],[Bet2]]="Away",IF(Table1[[#This Row],[FTR]]="A",100*Table1[[#This Row],[B365A]]),0)</f>
        <v>0</v>
      </c>
      <c r="X400">
        <v>2.5</v>
      </c>
      <c r="Y400">
        <v>3.25</v>
      </c>
      <c r="Z400">
        <v>2.87</v>
      </c>
      <c r="AA400" s="3">
        <f>(1/Table1[[#This Row],[B365H]]+1/Table1[[#This Row],[B365D]]+1/Table1[[#This Row],[B365A]]-1)/3</f>
        <v>1.8708121147145523E-2</v>
      </c>
      <c r="AB400">
        <v>2.15</v>
      </c>
      <c r="AC400">
        <v>1.66</v>
      </c>
      <c r="AD400">
        <f>(1/Table1[[#This Row],[B365&gt;2.5]]+1/Table1[[#This Row],[B365&lt;2.5]]-1)/2</f>
        <v>3.3762958811992205E-2</v>
      </c>
    </row>
    <row r="401" spans="1:30" hidden="1" x14ac:dyDescent="0.45">
      <c r="A401" t="s">
        <v>172</v>
      </c>
      <c r="B401" t="s">
        <v>4</v>
      </c>
      <c r="C401" s="1">
        <v>44520</v>
      </c>
      <c r="D401" t="s">
        <v>179</v>
      </c>
      <c r="E401" t="s">
        <v>189</v>
      </c>
      <c r="F401">
        <v>0</v>
      </c>
      <c r="G401">
        <v>2</v>
      </c>
      <c r="H401" t="s">
        <v>20</v>
      </c>
      <c r="I401" t="s">
        <v>138</v>
      </c>
      <c r="L401">
        <f>1/Table1[[#This Row],[B365H]]-Table1[[#This Row],[Margin1X2]]</f>
        <v>0.41683919944789516</v>
      </c>
      <c r="M401">
        <f>IF(Table1[[#This Row],[Bet]]="Home",IF(Table1[[#This Row],[FTR]]="H",100*Table1[[#This Row],[B365H]],0),0)</f>
        <v>0</v>
      </c>
      <c r="N401">
        <f>IF(Table1[[#This Row],[Bet]]="Home-",IF(Table1[[#This Row],[FTR]]="H",100*Table1[[#This Row],[B365H]],0),0)</f>
        <v>0</v>
      </c>
      <c r="O401">
        <f>1/Table1[[#This Row],[B365D]]-Table1[[#This Row],[Margin1X2]]</f>
        <v>0.26777087646652864</v>
      </c>
      <c r="P401">
        <f>IF(Table1[[#This Row],[Bet]]="Draw",IF(Table1[[#This Row],[FTR]]="D",100*Table1[[#This Row],[B365D]],0),0)</f>
        <v>0</v>
      </c>
      <c r="Q401">
        <f>IF(Table1[[#This Row],[Bet]]="Draw-",IF(Table1[[#This Row],[FTR]]="D",100*Table1[[#This Row],[B365D]],0),0)</f>
        <v>0</v>
      </c>
      <c r="R401">
        <f>1/Table1[[#This Row],[B365A]]-Table1[[#This Row],[Margin1X2]]</f>
        <v>0.31538992408557626</v>
      </c>
      <c r="S401">
        <f>IF(Table1[[#This Row],[Bet]]="Away",IF(Table1[[#This Row],[FTR]]="A",100*Table1[[#This Row],[B365A]],0),0)</f>
        <v>0</v>
      </c>
      <c r="T401">
        <f>IF(Table1[[#This Row],[Bet2]]="Away",IF(Table1[[#This Row],[FTR]]="A",100*Table1[[#This Row],[B365A]]),0)</f>
        <v>0</v>
      </c>
      <c r="X401">
        <v>2.2999999999999998</v>
      </c>
      <c r="Y401">
        <v>3.5</v>
      </c>
      <c r="Z401">
        <v>3</v>
      </c>
      <c r="AA401" s="3">
        <f>(1/Table1[[#This Row],[B365H]]+1/Table1[[#This Row],[B365D]]+1/Table1[[#This Row],[B365A]]-1)/3</f>
        <v>1.7943409247757058E-2</v>
      </c>
      <c r="AB401">
        <v>2.0699999999999998</v>
      </c>
      <c r="AC401">
        <v>1.72</v>
      </c>
      <c r="AD401">
        <f>(1/Table1[[#This Row],[B365&gt;2.5]]+1/Table1[[#This Row],[B365&lt;2.5]]-1)/2</f>
        <v>3.2243568138411449E-2</v>
      </c>
    </row>
    <row r="402" spans="1:30" hidden="1" x14ac:dyDescent="0.45">
      <c r="A402" t="s">
        <v>172</v>
      </c>
      <c r="B402" t="s">
        <v>4</v>
      </c>
      <c r="C402" s="1">
        <v>44614</v>
      </c>
      <c r="D402" t="s">
        <v>190</v>
      </c>
      <c r="E402" t="s">
        <v>184</v>
      </c>
      <c r="F402">
        <v>0</v>
      </c>
      <c r="G402">
        <v>2</v>
      </c>
      <c r="H402" t="s">
        <v>20</v>
      </c>
      <c r="I402" t="s">
        <v>138</v>
      </c>
      <c r="L402">
        <f>1/Table1[[#This Row],[B365H]]-Table1[[#This Row],[Margin1X2]]</f>
        <v>0.40868794326241137</v>
      </c>
      <c r="M402">
        <f>IF(Table1[[#This Row],[Bet]]="Home",IF(Table1[[#This Row],[FTR]]="H",100*Table1[[#This Row],[B365H]],0),0)</f>
        <v>0</v>
      </c>
      <c r="N402">
        <f>IF(Table1[[#This Row],[Bet]]="Home-",IF(Table1[[#This Row],[FTR]]="H",100*Table1[[#This Row],[B365H]],0),0)</f>
        <v>0</v>
      </c>
      <c r="O402">
        <f>1/Table1[[#This Row],[B365D]]-Table1[[#This Row],[Margin1X2]]</f>
        <v>0.29565602836879434</v>
      </c>
      <c r="P402">
        <f>IF(Table1[[#This Row],[Bet]]="Draw",IF(Table1[[#This Row],[FTR]]="D",100*Table1[[#This Row],[B365D]],0),0)</f>
        <v>0</v>
      </c>
      <c r="Q402">
        <f>IF(Table1[[#This Row],[Bet]]="Draw-",IF(Table1[[#This Row],[FTR]]="D",100*Table1[[#This Row],[B365D]],0),0)</f>
        <v>0</v>
      </c>
      <c r="R402">
        <f>1/Table1[[#This Row],[B365A]]-Table1[[#This Row],[Margin1X2]]</f>
        <v>0.29565602836879434</v>
      </c>
      <c r="S402">
        <f>IF(Table1[[#This Row],[Bet]]="Away",IF(Table1[[#This Row],[FTR]]="A",100*Table1[[#This Row],[B365A]],0),0)</f>
        <v>0</v>
      </c>
      <c r="T402">
        <f>IF(Table1[[#This Row],[Bet2]]="Away",IF(Table1[[#This Row],[FTR]]="A",100*Table1[[#This Row],[B365A]]),0)</f>
        <v>0</v>
      </c>
      <c r="X402">
        <v>2.35</v>
      </c>
      <c r="Y402">
        <v>3.2</v>
      </c>
      <c r="Z402">
        <v>3.2</v>
      </c>
      <c r="AA402" s="3">
        <f>(1/Table1[[#This Row],[B365H]]+1/Table1[[#This Row],[B365D]]+1/Table1[[#This Row],[B365A]]-1)/3</f>
        <v>1.6843971631205656E-2</v>
      </c>
      <c r="AB402">
        <v>2.1</v>
      </c>
      <c r="AC402">
        <v>1.7</v>
      </c>
      <c r="AD402">
        <f>(1/Table1[[#This Row],[B365&gt;2.5]]+1/Table1[[#This Row],[B365&lt;2.5]]-1)/2</f>
        <v>3.2212885154061621E-2</v>
      </c>
    </row>
    <row r="403" spans="1:30" hidden="1" x14ac:dyDescent="0.45">
      <c r="A403" t="s">
        <v>172</v>
      </c>
      <c r="B403" t="s">
        <v>4</v>
      </c>
      <c r="C403" s="1">
        <v>44621</v>
      </c>
      <c r="D403" t="s">
        <v>188</v>
      </c>
      <c r="E403" t="s">
        <v>177</v>
      </c>
      <c r="F403">
        <v>1</v>
      </c>
      <c r="G403">
        <v>1</v>
      </c>
      <c r="H403" t="s">
        <v>42</v>
      </c>
      <c r="I403" t="s">
        <v>138</v>
      </c>
      <c r="L403">
        <f>1/Table1[[#This Row],[B365H]]-Table1[[#This Row],[Margin1X2]]</f>
        <v>0.36596736596736595</v>
      </c>
      <c r="M403">
        <f>IF(Table1[[#This Row],[Bet]]="Home",IF(Table1[[#This Row],[FTR]]="H",100*Table1[[#This Row],[B365H]],0),0)</f>
        <v>0</v>
      </c>
      <c r="N403">
        <f>IF(Table1[[#This Row],[Bet]]="Home-",IF(Table1[[#This Row],[FTR]]="H",100*Table1[[#This Row],[B365H]],0),0)</f>
        <v>0</v>
      </c>
      <c r="O403">
        <f>1/Table1[[#This Row],[B365D]]-Table1[[#This Row],[Margin1X2]]</f>
        <v>0.28904428904428908</v>
      </c>
      <c r="P403">
        <f>IF(Table1[[#This Row],[Bet]]="Draw",IF(Table1[[#This Row],[FTR]]="D",100*Table1[[#This Row],[B365D]],0),0)</f>
        <v>0</v>
      </c>
      <c r="Q403">
        <f>IF(Table1[[#This Row],[Bet]]="Draw-",IF(Table1[[#This Row],[FTR]]="D",100*Table1[[#This Row],[B365D]],0),0)</f>
        <v>0</v>
      </c>
      <c r="R403">
        <f>1/Table1[[#This Row],[B365A]]-Table1[[#This Row],[Margin1X2]]</f>
        <v>0.34498834498834502</v>
      </c>
      <c r="S403">
        <f>IF(Table1[[#This Row],[Bet]]="Away",IF(Table1[[#This Row],[FTR]]="A",100*Table1[[#This Row],[B365A]],0),0)</f>
        <v>0</v>
      </c>
      <c r="T403">
        <f>IF(Table1[[#This Row],[Bet2]]="Away",IF(Table1[[#This Row],[FTR]]="A",100*Table1[[#This Row],[B365A]]),0)</f>
        <v>0</v>
      </c>
      <c r="X403">
        <v>2.6</v>
      </c>
      <c r="Y403">
        <v>3.25</v>
      </c>
      <c r="Z403">
        <v>2.75</v>
      </c>
      <c r="AA403" s="3">
        <f>(1/Table1[[#This Row],[B365H]]+1/Table1[[#This Row],[B365D]]+1/Table1[[#This Row],[B365A]]-1)/3</f>
        <v>1.864801864801861E-2</v>
      </c>
      <c r="AB403">
        <v>2.2000000000000002</v>
      </c>
      <c r="AC403">
        <v>1.65</v>
      </c>
      <c r="AD403">
        <f>(1/Table1[[#This Row],[B365&gt;2.5]]+1/Table1[[#This Row],[B365&lt;2.5]]-1)/2</f>
        <v>3.0303030303030276E-2</v>
      </c>
    </row>
    <row r="404" spans="1:30" hidden="1" x14ac:dyDescent="0.45">
      <c r="A404" t="s">
        <v>172</v>
      </c>
      <c r="B404" t="s">
        <v>4</v>
      </c>
      <c r="C404" s="1">
        <v>44632</v>
      </c>
      <c r="D404" t="s">
        <v>180</v>
      </c>
      <c r="E404" t="s">
        <v>194</v>
      </c>
      <c r="F404">
        <v>0</v>
      </c>
      <c r="G404">
        <v>0</v>
      </c>
      <c r="H404" t="s">
        <v>42</v>
      </c>
      <c r="I404" t="s">
        <v>138</v>
      </c>
      <c r="L404">
        <f>1/Table1[[#This Row],[B365H]]-Table1[[#This Row],[Margin1X2]]</f>
        <v>0.51860951860951854</v>
      </c>
      <c r="M404">
        <f>IF(Table1[[#This Row],[Bet]]="Home",IF(Table1[[#This Row],[FTR]]="H",100*Table1[[#This Row],[B365H]],0),0)</f>
        <v>0</v>
      </c>
      <c r="N404">
        <f>IF(Table1[[#This Row],[Bet]]="Home-",IF(Table1[[#This Row],[FTR]]="H",100*Table1[[#This Row],[B365H]],0),0)</f>
        <v>0</v>
      </c>
      <c r="O404">
        <f>1/Table1[[#This Row],[B365D]]-Table1[[#This Row],[Margin1X2]]</f>
        <v>0.28109928109928106</v>
      </c>
      <c r="P404">
        <f>IF(Table1[[#This Row],[Bet]]="Draw",IF(Table1[[#This Row],[FTR]]="D",100*Table1[[#This Row],[B365D]],0),0)</f>
        <v>0</v>
      </c>
      <c r="Q404">
        <f>IF(Table1[[#This Row],[Bet]]="Draw-",IF(Table1[[#This Row],[FTR]]="D",100*Table1[[#This Row],[B365D]],0),0)</f>
        <v>0</v>
      </c>
      <c r="R404">
        <f>1/Table1[[#This Row],[B365A]]-Table1[[#This Row],[Margin1X2]]</f>
        <v>0.20029120029120026</v>
      </c>
      <c r="S404">
        <f>IF(Table1[[#This Row],[Bet]]="Away",IF(Table1[[#This Row],[FTR]]="A",100*Table1[[#This Row],[B365A]],0),0)</f>
        <v>0</v>
      </c>
      <c r="T404">
        <f>IF(Table1[[#This Row],[Bet2]]="Away",IF(Table1[[#This Row],[FTR]]="A",100*Table1[[#This Row],[B365A]]),0)</f>
        <v>0</v>
      </c>
      <c r="X404">
        <v>1.85</v>
      </c>
      <c r="Y404">
        <v>3.3</v>
      </c>
      <c r="Z404">
        <v>4.5</v>
      </c>
      <c r="AA404" s="3">
        <f>(1/Table1[[#This Row],[B365H]]+1/Table1[[#This Row],[B365D]]+1/Table1[[#This Row],[B365A]]-1)/3</f>
        <v>2.1931021931021959E-2</v>
      </c>
      <c r="AB404">
        <v>2.1</v>
      </c>
      <c r="AC404">
        <v>1.7</v>
      </c>
      <c r="AD404">
        <f>(1/Table1[[#This Row],[B365&gt;2.5]]+1/Table1[[#This Row],[B365&lt;2.5]]-1)/2</f>
        <v>3.2212885154061621E-2</v>
      </c>
    </row>
    <row r="405" spans="1:30" hidden="1" x14ac:dyDescent="0.45">
      <c r="A405" t="s">
        <v>172</v>
      </c>
      <c r="B405" t="s">
        <v>4</v>
      </c>
      <c r="C405" s="1">
        <v>44653</v>
      </c>
      <c r="D405" t="s">
        <v>195</v>
      </c>
      <c r="E405" t="s">
        <v>173</v>
      </c>
      <c r="F405">
        <v>2</v>
      </c>
      <c r="G405">
        <v>2</v>
      </c>
      <c r="H405" t="s">
        <v>42</v>
      </c>
      <c r="I405" t="s">
        <v>138</v>
      </c>
      <c r="L405">
        <f>1/Table1[[#This Row],[B365H]]-Table1[[#This Row],[Margin1X2]]</f>
        <v>0.52831988897562665</v>
      </c>
      <c r="M405">
        <f>IF(Table1[[#This Row],[Bet]]="Home",IF(Table1[[#This Row],[FTR]]="H",100*Table1[[#This Row],[B365H]],0),0)</f>
        <v>0</v>
      </c>
      <c r="N405">
        <f>IF(Table1[[#This Row],[Bet]]="Home-",IF(Table1[[#This Row],[FTR]]="H",100*Table1[[#This Row],[B365H]],0),0)</f>
        <v>0</v>
      </c>
      <c r="O405">
        <f>1/Table1[[#This Row],[B365D]]-Table1[[#This Row],[Margin1X2]]</f>
        <v>0.26758608725821842</v>
      </c>
      <c r="P405">
        <f>IF(Table1[[#This Row],[Bet]]="Draw",IF(Table1[[#This Row],[FTR]]="D",100*Table1[[#This Row],[B365D]],0),0)</f>
        <v>0</v>
      </c>
      <c r="Q405">
        <f>IF(Table1[[#This Row],[Bet]]="Draw-",IF(Table1[[#This Row],[FTR]]="D",100*Table1[[#This Row],[B365D]],0),0)</f>
        <v>0</v>
      </c>
      <c r="R405">
        <f>1/Table1[[#This Row],[B365A]]-Table1[[#This Row],[Margin1X2]]</f>
        <v>0.20409402376615493</v>
      </c>
      <c r="S405">
        <f>IF(Table1[[#This Row],[Bet]]="Away",IF(Table1[[#This Row],[FTR]]="A",100*Table1[[#This Row],[B365A]],0),0)</f>
        <v>0</v>
      </c>
      <c r="T405">
        <f>IF(Table1[[#This Row],[Bet2]]="Away",IF(Table1[[#This Row],[FTR]]="A",100*Table1[[#This Row],[B365A]]),0)</f>
        <v>0</v>
      </c>
      <c r="X405">
        <v>1.83</v>
      </c>
      <c r="Y405">
        <v>3.5</v>
      </c>
      <c r="Z405">
        <v>4.5</v>
      </c>
      <c r="AA405" s="3">
        <f>(1/Table1[[#This Row],[B365H]]+1/Table1[[#This Row],[B365D]]+1/Table1[[#This Row],[B365A]]-1)/3</f>
        <v>1.8128198456067279E-2</v>
      </c>
      <c r="AB405">
        <v>2.2000000000000002</v>
      </c>
      <c r="AC405">
        <v>1.65</v>
      </c>
      <c r="AD405">
        <f>(1/Table1[[#This Row],[B365&gt;2.5]]+1/Table1[[#This Row],[B365&lt;2.5]]-1)/2</f>
        <v>3.0303030303030276E-2</v>
      </c>
    </row>
    <row r="406" spans="1:30" hidden="1" x14ac:dyDescent="0.45">
      <c r="A406" t="s">
        <v>172</v>
      </c>
      <c r="B406" t="s">
        <v>4</v>
      </c>
      <c r="C406" s="1">
        <v>44660</v>
      </c>
      <c r="D406" t="s">
        <v>174</v>
      </c>
      <c r="E406" t="s">
        <v>193</v>
      </c>
      <c r="F406">
        <v>0</v>
      </c>
      <c r="G406">
        <v>2</v>
      </c>
      <c r="H406" t="s">
        <v>20</v>
      </c>
      <c r="I406" t="s">
        <v>138</v>
      </c>
      <c r="L406">
        <f>1/Table1[[#This Row],[B365H]]-Table1[[#This Row],[Margin1X2]]</f>
        <v>0.3951584813653779</v>
      </c>
      <c r="M406">
        <f>IF(Table1[[#This Row],[Bet]]="Home",IF(Table1[[#This Row],[FTR]]="H",100*Table1[[#This Row],[B365H]],0),0)</f>
        <v>0</v>
      </c>
      <c r="N406">
        <f>IF(Table1[[#This Row],[Bet]]="Home-",IF(Table1[[#This Row],[FTR]]="H",100*Table1[[#This Row],[B365H]],0),0)</f>
        <v>0</v>
      </c>
      <c r="O406">
        <f>1/Table1[[#This Row],[B365D]]-Table1[[#This Row],[Margin1X2]]</f>
        <v>0.28152211772901425</v>
      </c>
      <c r="P406">
        <f>IF(Table1[[#This Row],[Bet]]="Draw",IF(Table1[[#This Row],[FTR]]="D",100*Table1[[#This Row],[B365D]],0),0)</f>
        <v>0</v>
      </c>
      <c r="Q406">
        <f>IF(Table1[[#This Row],[Bet]]="Draw-",IF(Table1[[#This Row],[FTR]]="D",100*Table1[[#This Row],[B365D]],0),0)</f>
        <v>0</v>
      </c>
      <c r="R406">
        <f>1/Table1[[#This Row],[B365A]]-Table1[[#This Row],[Margin1X2]]</f>
        <v>0.32331940090560779</v>
      </c>
      <c r="S406">
        <f>IF(Table1[[#This Row],[Bet]]="Away",IF(Table1[[#This Row],[FTR]]="A",100*Table1[[#This Row],[B365A]],0),0)</f>
        <v>0</v>
      </c>
      <c r="T406">
        <f>IF(Table1[[#This Row],[Bet2]]="Away",IF(Table1[[#This Row],[FTR]]="A",100*Table1[[#This Row],[B365A]]),0)</f>
        <v>0</v>
      </c>
      <c r="X406">
        <v>2.4</v>
      </c>
      <c r="Y406">
        <v>3.3</v>
      </c>
      <c r="Z406">
        <v>2.9</v>
      </c>
      <c r="AA406" s="3">
        <f>(1/Table1[[#This Row],[B365H]]+1/Table1[[#This Row],[B365D]]+1/Table1[[#This Row],[B365A]]-1)/3</f>
        <v>2.1508185301288767E-2</v>
      </c>
      <c r="AB406">
        <v>2.2999999999999998</v>
      </c>
      <c r="AC406">
        <v>1.6</v>
      </c>
      <c r="AD406">
        <f>(1/Table1[[#This Row],[B365&gt;2.5]]+1/Table1[[#This Row],[B365&lt;2.5]]-1)/2</f>
        <v>2.9891304347826164E-2</v>
      </c>
    </row>
    <row r="407" spans="1:30" hidden="1" x14ac:dyDescent="0.45">
      <c r="A407" t="s">
        <v>106</v>
      </c>
      <c r="B407" t="s">
        <v>4</v>
      </c>
      <c r="C407" s="1">
        <v>44425</v>
      </c>
      <c r="D407" t="s">
        <v>117</v>
      </c>
      <c r="E407" t="s">
        <v>122</v>
      </c>
      <c r="F407">
        <v>1</v>
      </c>
      <c r="G407">
        <v>1</v>
      </c>
      <c r="H407" t="s">
        <v>42</v>
      </c>
      <c r="I407" t="s">
        <v>151</v>
      </c>
      <c r="L407">
        <f>1/Table1[[#This Row],[B365H]]-Table1[[#This Row],[Margin1X2]]</f>
        <v>0.49483849483849485</v>
      </c>
      <c r="M407">
        <f>IF(Table1[[#This Row],[Bet]]="Home",IF(Table1[[#This Row],[FTR]]="H",100*Table1[[#This Row],[B365H]],0),0)</f>
        <v>0</v>
      </c>
      <c r="N407">
        <f>IF(Table1[[#This Row],[Bet]]="Home-",IF(Table1[[#This Row],[FTR]]="H",100*Table1[[#This Row],[B365H]],0),0)</f>
        <v>0</v>
      </c>
      <c r="O407">
        <f>1/Table1[[#This Row],[B365D]]-Table1[[#This Row],[Margin1X2]]</f>
        <v>0.285048285048285</v>
      </c>
      <c r="P407">
        <f>IF(Table1[[#This Row],[Bet]]="Draw",IF(Table1[[#This Row],[FTR]]="D",100*Table1[[#This Row],[B365D]],0),0)</f>
        <v>0</v>
      </c>
      <c r="Q407">
        <f>IF(Table1[[#This Row],[Bet]]="Draw-",IF(Table1[[#This Row],[FTR]]="D",100*Table1[[#This Row],[B365D]],0),0)</f>
        <v>0</v>
      </c>
      <c r="R407">
        <f>1/Table1[[#This Row],[B365A]]-Table1[[#This Row],[Margin1X2]]</f>
        <v>0.22011322011322004</v>
      </c>
      <c r="S407">
        <f>IF(Table1[[#This Row],[Bet]]="Away",IF(Table1[[#This Row],[FTR]]="A",100*Table1[[#This Row],[B365A]],0),0)</f>
        <v>0</v>
      </c>
      <c r="T407">
        <f>IF(Table1[[#This Row],[Bet2]]="Away",IF(Table1[[#This Row],[FTR]]="A",100*Table1[[#This Row],[B365A]]),0)</f>
        <v>0</v>
      </c>
      <c r="X407">
        <v>1.95</v>
      </c>
      <c r="Y407">
        <v>3.3</v>
      </c>
      <c r="Z407">
        <v>4.2</v>
      </c>
      <c r="AA407" s="3">
        <f>(1/Table1[[#This Row],[B365H]]+1/Table1[[#This Row],[B365D]]+1/Table1[[#This Row],[B365A]]-1)/3</f>
        <v>1.7982017982018039E-2</v>
      </c>
      <c r="AB407">
        <v>1.95</v>
      </c>
      <c r="AC407">
        <v>1.85</v>
      </c>
      <c r="AD407">
        <f>(1/Table1[[#This Row],[B365&gt;2.5]]+1/Table1[[#This Row],[B365&lt;2.5]]-1)/2</f>
        <v>2.6680526680526673E-2</v>
      </c>
    </row>
    <row r="408" spans="1:30" hidden="1" x14ac:dyDescent="0.45">
      <c r="A408" t="s">
        <v>106</v>
      </c>
      <c r="B408" t="s">
        <v>4</v>
      </c>
      <c r="C408" s="1">
        <v>44460</v>
      </c>
      <c r="D408" t="s">
        <v>120</v>
      </c>
      <c r="E408" t="s">
        <v>128</v>
      </c>
      <c r="F408">
        <v>2</v>
      </c>
      <c r="G408">
        <v>2</v>
      </c>
      <c r="H408" t="s">
        <v>42</v>
      </c>
      <c r="I408" t="s">
        <v>151</v>
      </c>
      <c r="L408">
        <f>1/Table1[[#This Row],[B365H]]-Table1[[#This Row],[Margin1X2]]</f>
        <v>0.46980718611013861</v>
      </c>
      <c r="M408">
        <f>IF(Table1[[#This Row],[Bet]]="Home",IF(Table1[[#This Row],[FTR]]="H",100*Table1[[#This Row],[B365H]],0),0)</f>
        <v>0</v>
      </c>
      <c r="N408">
        <f>IF(Table1[[#This Row],[Bet]]="Home-",IF(Table1[[#This Row],[FTR]]="H",100*Table1[[#This Row],[B365H]],0),0)</f>
        <v>0</v>
      </c>
      <c r="O408">
        <f>1/Table1[[#This Row],[B365D]]-Table1[[#This Row],[Margin1X2]]</f>
        <v>0.28503261109166111</v>
      </c>
      <c r="P408">
        <f>IF(Table1[[#This Row],[Bet]]="Draw",IF(Table1[[#This Row],[FTR]]="D",100*Table1[[#This Row],[B365D]],0),0)</f>
        <v>0</v>
      </c>
      <c r="Q408">
        <f>IF(Table1[[#This Row],[Bet]]="Draw-",IF(Table1[[#This Row],[FTR]]="D",100*Table1[[#This Row],[B365D]],0),0)</f>
        <v>0</v>
      </c>
      <c r="R408">
        <f>1/Table1[[#This Row],[B365A]]-Table1[[#This Row],[Margin1X2]]</f>
        <v>0.24516020279820019</v>
      </c>
      <c r="S408">
        <f>IF(Table1[[#This Row],[Bet]]="Away",IF(Table1[[#This Row],[FTR]]="A",100*Table1[[#This Row],[B365A]],0),0)</f>
        <v>0</v>
      </c>
      <c r="T408">
        <f>IF(Table1[[#This Row],[Bet2]]="Away",IF(Table1[[#This Row],[FTR]]="A",100*Table1[[#This Row],[B365A]]),0)</f>
        <v>0</v>
      </c>
      <c r="X408">
        <v>2.0499999999999998</v>
      </c>
      <c r="Y408">
        <v>3.3</v>
      </c>
      <c r="Z408">
        <v>3.8</v>
      </c>
      <c r="AA408" s="3">
        <f>(1/Table1[[#This Row],[B365H]]+1/Table1[[#This Row],[B365D]]+1/Table1[[#This Row],[B365A]]-1)/3</f>
        <v>1.7997691938641907E-2</v>
      </c>
      <c r="AB408">
        <v>2.0499999999999998</v>
      </c>
      <c r="AC408">
        <v>1.75</v>
      </c>
      <c r="AD408">
        <f>(1/Table1[[#This Row],[B365&gt;2.5]]+1/Table1[[#This Row],[B365&lt;2.5]]-1)/2</f>
        <v>2.9616724738675937E-2</v>
      </c>
    </row>
    <row r="409" spans="1:30" hidden="1" x14ac:dyDescent="0.45">
      <c r="A409" t="s">
        <v>106</v>
      </c>
      <c r="B409" t="s">
        <v>4</v>
      </c>
      <c r="C409" s="1">
        <v>44467</v>
      </c>
      <c r="D409" t="s">
        <v>124</v>
      </c>
      <c r="E409" t="s">
        <v>116</v>
      </c>
      <c r="F409">
        <v>6</v>
      </c>
      <c r="G409">
        <v>0</v>
      </c>
      <c r="H409" t="s">
        <v>13</v>
      </c>
      <c r="I409" t="s">
        <v>151</v>
      </c>
      <c r="L409">
        <f>1/Table1[[#This Row],[B365H]]-Table1[[#This Row],[Margin1X2]]</f>
        <v>0.56623093681917214</v>
      </c>
      <c r="M409">
        <f>IF(Table1[[#This Row],[Bet]]="Home",IF(Table1[[#This Row],[FTR]]="H",100*Table1[[#This Row],[B365H]],0),0)</f>
        <v>0</v>
      </c>
      <c r="N409">
        <f>IF(Table1[[#This Row],[Bet]]="Home-",IF(Table1[[#This Row],[FTR]]="H",100*Table1[[#This Row],[B365H]],0),0)</f>
        <v>0</v>
      </c>
      <c r="O409">
        <f>1/Table1[[#This Row],[B365D]]-Table1[[#This Row],[Margin1X2]]</f>
        <v>0.25577342047930285</v>
      </c>
      <c r="P409">
        <f>IF(Table1[[#This Row],[Bet]]="Draw",IF(Table1[[#This Row],[FTR]]="D",100*Table1[[#This Row],[B365D]],0),0)</f>
        <v>0</v>
      </c>
      <c r="Q409">
        <f>IF(Table1[[#This Row],[Bet]]="Draw-",IF(Table1[[#This Row],[FTR]]="D",100*Table1[[#This Row],[B365D]],0),0)</f>
        <v>0</v>
      </c>
      <c r="R409">
        <f>1/Table1[[#This Row],[B365A]]-Table1[[#This Row],[Margin1X2]]</f>
        <v>0.17799564270152507</v>
      </c>
      <c r="S409">
        <f>IF(Table1[[#This Row],[Bet]]="Away",IF(Table1[[#This Row],[FTR]]="A",100*Table1[[#This Row],[B365A]],0),0)</f>
        <v>0</v>
      </c>
      <c r="T409">
        <f>IF(Table1[[#This Row],[Bet2]]="Away",IF(Table1[[#This Row],[FTR]]="A",100*Table1[[#This Row],[B365A]]),0)</f>
        <v>0</v>
      </c>
      <c r="X409">
        <v>1.7</v>
      </c>
      <c r="Y409">
        <v>3.6</v>
      </c>
      <c r="Z409">
        <v>5</v>
      </c>
      <c r="AA409" s="3">
        <f>(1/Table1[[#This Row],[B365H]]+1/Table1[[#This Row],[B365D]]+1/Table1[[#This Row],[B365A]]-1)/3</f>
        <v>2.2004357298474941E-2</v>
      </c>
      <c r="AB409">
        <v>2.0699999999999998</v>
      </c>
      <c r="AC409">
        <v>1.72</v>
      </c>
      <c r="AD409">
        <f>(1/Table1[[#This Row],[B365&gt;2.5]]+1/Table1[[#This Row],[B365&lt;2.5]]-1)/2</f>
        <v>3.2243568138411449E-2</v>
      </c>
    </row>
    <row r="410" spans="1:30" hidden="1" x14ac:dyDescent="0.45">
      <c r="A410" t="s">
        <v>106</v>
      </c>
      <c r="B410" t="s">
        <v>4</v>
      </c>
      <c r="C410" s="1">
        <v>44485</v>
      </c>
      <c r="D410" t="s">
        <v>130</v>
      </c>
      <c r="E410" t="s">
        <v>108</v>
      </c>
      <c r="F410">
        <v>1</v>
      </c>
      <c r="G410">
        <v>0</v>
      </c>
      <c r="H410" t="s">
        <v>13</v>
      </c>
      <c r="I410" t="s">
        <v>151</v>
      </c>
      <c r="L410">
        <f>1/Table1[[#This Row],[B365H]]-Table1[[#This Row],[Margin1X2]]</f>
        <v>0.25925925925925924</v>
      </c>
      <c r="M410">
        <f>IF(Table1[[#This Row],[Bet]]="Home",IF(Table1[[#This Row],[FTR]]="H",100*Table1[[#This Row],[B365H]],0),0)</f>
        <v>0</v>
      </c>
      <c r="N410">
        <f>IF(Table1[[#This Row],[Bet]]="Home-",IF(Table1[[#This Row],[FTR]]="H",100*Table1[[#This Row],[B365H]],0),0)</f>
        <v>0</v>
      </c>
      <c r="O410">
        <f>1/Table1[[#This Row],[B365D]]-Table1[[#This Row],[Margin1X2]]</f>
        <v>0.25925925925925924</v>
      </c>
      <c r="P410">
        <f>IF(Table1[[#This Row],[Bet]]="Draw",IF(Table1[[#This Row],[FTR]]="D",100*Table1[[#This Row],[B365D]],0),0)</f>
        <v>0</v>
      </c>
      <c r="Q410">
        <f>IF(Table1[[#This Row],[Bet]]="Draw-",IF(Table1[[#This Row],[FTR]]="D",100*Table1[[#This Row],[B365D]],0),0)</f>
        <v>0</v>
      </c>
      <c r="R410">
        <f>1/Table1[[#This Row],[B365A]]-Table1[[#This Row],[Margin1X2]]</f>
        <v>0.48148148148148145</v>
      </c>
      <c r="S410">
        <f>IF(Table1[[#This Row],[Bet]]="Away",IF(Table1[[#This Row],[FTR]]="A",100*Table1[[#This Row],[B365A]],0),0)</f>
        <v>0</v>
      </c>
      <c r="T410">
        <f>IF(Table1[[#This Row],[Bet2]]="Away",IF(Table1[[#This Row],[FTR]]="A",100*Table1[[#This Row],[B365A]]),0)</f>
        <v>0</v>
      </c>
      <c r="X410">
        <v>3.6</v>
      </c>
      <c r="Y410">
        <v>3.6</v>
      </c>
      <c r="Z410">
        <v>2</v>
      </c>
      <c r="AA410" s="3">
        <f>(1/Table1[[#This Row],[B365H]]+1/Table1[[#This Row],[B365D]]+1/Table1[[#This Row],[B365A]]-1)/3</f>
        <v>1.8518518518518528E-2</v>
      </c>
      <c r="AB410">
        <v>1.95</v>
      </c>
      <c r="AC410">
        <v>1.85</v>
      </c>
      <c r="AD410">
        <f>(1/Table1[[#This Row],[B365&gt;2.5]]+1/Table1[[#This Row],[B365&lt;2.5]]-1)/2</f>
        <v>2.6680526680526673E-2</v>
      </c>
    </row>
    <row r="411" spans="1:30" hidden="1" x14ac:dyDescent="0.45">
      <c r="A411" t="s">
        <v>106</v>
      </c>
      <c r="B411" t="s">
        <v>4</v>
      </c>
      <c r="C411" s="1">
        <v>44499</v>
      </c>
      <c r="D411" t="s">
        <v>134</v>
      </c>
      <c r="E411" t="s">
        <v>131</v>
      </c>
      <c r="F411">
        <v>2</v>
      </c>
      <c r="G411">
        <v>0</v>
      </c>
      <c r="H411" t="s">
        <v>13</v>
      </c>
      <c r="I411" t="s">
        <v>151</v>
      </c>
      <c r="L411">
        <f>1/Table1[[#This Row],[B365H]]-Table1[[#This Row],[Margin1X2]]</f>
        <v>0.56623093681917214</v>
      </c>
      <c r="M411">
        <f>IF(Table1[[#This Row],[Bet]]="Home",IF(Table1[[#This Row],[FTR]]="H",100*Table1[[#This Row],[B365H]],0),0)</f>
        <v>0</v>
      </c>
      <c r="N411">
        <f>IF(Table1[[#This Row],[Bet]]="Home-",IF(Table1[[#This Row],[FTR]]="H",100*Table1[[#This Row],[B365H]],0),0)</f>
        <v>0</v>
      </c>
      <c r="O411">
        <f>1/Table1[[#This Row],[B365D]]-Table1[[#This Row],[Margin1X2]]</f>
        <v>0.25577342047930285</v>
      </c>
      <c r="P411">
        <f>IF(Table1[[#This Row],[Bet]]="Draw",IF(Table1[[#This Row],[FTR]]="D",100*Table1[[#This Row],[B365D]],0),0)</f>
        <v>0</v>
      </c>
      <c r="Q411">
        <f>IF(Table1[[#This Row],[Bet]]="Draw-",IF(Table1[[#This Row],[FTR]]="D",100*Table1[[#This Row],[B365D]],0),0)</f>
        <v>0</v>
      </c>
      <c r="R411">
        <f>1/Table1[[#This Row],[B365A]]-Table1[[#This Row],[Margin1X2]]</f>
        <v>0.17799564270152507</v>
      </c>
      <c r="S411">
        <f>IF(Table1[[#This Row],[Bet]]="Away",IF(Table1[[#This Row],[FTR]]="A",100*Table1[[#This Row],[B365A]],0),0)</f>
        <v>0</v>
      </c>
      <c r="T411">
        <f>IF(Table1[[#This Row],[Bet2]]="Away",IF(Table1[[#This Row],[FTR]]="A",100*Table1[[#This Row],[B365A]]),0)</f>
        <v>0</v>
      </c>
      <c r="X411">
        <v>1.7</v>
      </c>
      <c r="Y411">
        <v>3.6</v>
      </c>
      <c r="Z411">
        <v>5</v>
      </c>
      <c r="AA411" s="3">
        <f>(1/Table1[[#This Row],[B365H]]+1/Table1[[#This Row],[B365D]]+1/Table1[[#This Row],[B365A]]-1)/3</f>
        <v>2.2004357298474941E-2</v>
      </c>
      <c r="AB411">
        <v>2.0499999999999998</v>
      </c>
      <c r="AC411">
        <v>1.75</v>
      </c>
      <c r="AD411">
        <f>(1/Table1[[#This Row],[B365&gt;2.5]]+1/Table1[[#This Row],[B365&lt;2.5]]-1)/2</f>
        <v>2.9616724738675937E-2</v>
      </c>
    </row>
    <row r="412" spans="1:30" hidden="1" x14ac:dyDescent="0.45">
      <c r="A412" t="s">
        <v>106</v>
      </c>
      <c r="B412" t="s">
        <v>4</v>
      </c>
      <c r="C412" s="1">
        <v>44562</v>
      </c>
      <c r="D412" t="s">
        <v>111</v>
      </c>
      <c r="E412" t="s">
        <v>114</v>
      </c>
      <c r="F412">
        <v>1</v>
      </c>
      <c r="G412">
        <v>1</v>
      </c>
      <c r="H412" t="s">
        <v>42</v>
      </c>
      <c r="I412" t="s">
        <v>151</v>
      </c>
      <c r="L412">
        <f>1/Table1[[#This Row],[B365H]]-Table1[[#This Row],[Margin1X2]]</f>
        <v>0.60055210489993094</v>
      </c>
      <c r="M412">
        <f>IF(Table1[[#This Row],[Bet]]="Home",IF(Table1[[#This Row],[FTR]]="H",100*Table1[[#This Row],[B365H]],0),0)</f>
        <v>0</v>
      </c>
      <c r="N412">
        <f>IF(Table1[[#This Row],[Bet]]="Home-",IF(Table1[[#This Row],[FTR]]="H",100*Table1[[#This Row],[B365H]],0),0)</f>
        <v>0</v>
      </c>
      <c r="O412">
        <f>1/Table1[[#This Row],[B365D]]-Table1[[#This Row],[Margin1X2]]</f>
        <v>0.24610075914423737</v>
      </c>
      <c r="P412">
        <f>IF(Table1[[#This Row],[Bet]]="Draw",IF(Table1[[#This Row],[FTR]]="D",100*Table1[[#This Row],[B365D]],0),0)</f>
        <v>0</v>
      </c>
      <c r="Q412">
        <f>IF(Table1[[#This Row],[Bet]]="Draw-",IF(Table1[[#This Row],[FTR]]="D",100*Table1[[#This Row],[B365D]],0),0)</f>
        <v>0</v>
      </c>
      <c r="R412">
        <f>1/Table1[[#This Row],[B365A]]-Table1[[#This Row],[Margin1X2]]</f>
        <v>0.15334713595583158</v>
      </c>
      <c r="S412">
        <f>IF(Table1[[#This Row],[Bet]]="Away",IF(Table1[[#This Row],[FTR]]="A",100*Table1[[#This Row],[B365A]],0),0)</f>
        <v>0</v>
      </c>
      <c r="T412">
        <f>IF(Table1[[#This Row],[Bet2]]="Away",IF(Table1[[#This Row],[FTR]]="A",100*Table1[[#This Row],[B365A]]),0)</f>
        <v>0</v>
      </c>
      <c r="X412">
        <v>1.61</v>
      </c>
      <c r="Y412">
        <v>3.75</v>
      </c>
      <c r="Z412">
        <v>5.75</v>
      </c>
      <c r="AA412" s="3">
        <f>(1/Table1[[#This Row],[B365H]]+1/Table1[[#This Row],[B365D]]+1/Table1[[#This Row],[B365A]]-1)/3</f>
        <v>2.0565907522429299E-2</v>
      </c>
      <c r="AB412">
        <v>1.73</v>
      </c>
      <c r="AC412">
        <v>2.15</v>
      </c>
      <c r="AD412">
        <f>(1/Table1[[#This Row],[B365&gt;2.5]]+1/Table1[[#This Row],[B365&lt;2.5]]-1)/2</f>
        <v>2.1575480575346195E-2</v>
      </c>
    </row>
    <row r="413" spans="1:30" hidden="1" x14ac:dyDescent="0.45">
      <c r="A413" t="s">
        <v>106</v>
      </c>
      <c r="B413" t="s">
        <v>4</v>
      </c>
      <c r="C413" s="1">
        <v>44611</v>
      </c>
      <c r="D413" t="s">
        <v>124</v>
      </c>
      <c r="E413" t="s">
        <v>131</v>
      </c>
      <c r="F413">
        <v>3</v>
      </c>
      <c r="G413">
        <v>0</v>
      </c>
      <c r="H413" t="s">
        <v>13</v>
      </c>
      <c r="I413" t="s">
        <v>151</v>
      </c>
      <c r="L413">
        <f>1/Table1[[#This Row],[B365H]]-Table1[[#This Row],[Margin1X2]]</f>
        <v>0.52805717162284005</v>
      </c>
      <c r="M413">
        <f>IF(Table1[[#This Row],[Bet]]="Home",IF(Table1[[#This Row],[FTR]]="H",100*Table1[[#This Row],[B365H]],0),0)</f>
        <v>0</v>
      </c>
      <c r="N413">
        <f>IF(Table1[[#This Row],[Bet]]="Home-",IF(Table1[[#This Row],[FTR]]="H",100*Table1[[#This Row],[B365H]],0),0)</f>
        <v>0</v>
      </c>
      <c r="O413">
        <f>1/Table1[[#This Row],[B365D]]-Table1[[#This Row],[Margin1X2]]</f>
        <v>0.25938686196892385</v>
      </c>
      <c r="P413">
        <f>IF(Table1[[#This Row],[Bet]]="Draw",IF(Table1[[#This Row],[FTR]]="D",100*Table1[[#This Row],[B365D]],0),0)</f>
        <v>0</v>
      </c>
      <c r="Q413">
        <f>IF(Table1[[#This Row],[Bet]]="Draw-",IF(Table1[[#This Row],[FTR]]="D",100*Table1[[#This Row],[B365D]],0),0)</f>
        <v>0</v>
      </c>
      <c r="R413">
        <f>1/Table1[[#This Row],[B365A]]-Table1[[#This Row],[Margin1X2]]</f>
        <v>0.21255596640823615</v>
      </c>
      <c r="S413">
        <f>IF(Table1[[#This Row],[Bet]]="Away",IF(Table1[[#This Row],[FTR]]="A",100*Table1[[#This Row],[B365A]],0),0)</f>
        <v>0</v>
      </c>
      <c r="T413">
        <f>IF(Table1[[#This Row],[Bet2]]="Away",IF(Table1[[#This Row],[FTR]]="A",100*Table1[[#This Row],[B365A]]),0)</f>
        <v>0</v>
      </c>
      <c r="X413">
        <v>1.83</v>
      </c>
      <c r="Y413">
        <v>3.6</v>
      </c>
      <c r="Z413">
        <v>4.33</v>
      </c>
      <c r="AA413" s="3">
        <f>(1/Table1[[#This Row],[B365H]]+1/Table1[[#This Row],[B365D]]+1/Table1[[#This Row],[B365A]]-1)/3</f>
        <v>1.8390915808853919E-2</v>
      </c>
      <c r="AB413">
        <v>2.02</v>
      </c>
      <c r="AC413">
        <v>1.83</v>
      </c>
      <c r="AD413">
        <f>(1/Table1[[#This Row],[B365&gt;2.5]]+1/Table1[[#This Row],[B365&lt;2.5]]-1)/2</f>
        <v>2.0748796191094487E-2</v>
      </c>
    </row>
    <row r="414" spans="1:30" hidden="1" x14ac:dyDescent="0.45">
      <c r="A414" t="s">
        <v>106</v>
      </c>
      <c r="B414" t="s">
        <v>4</v>
      </c>
      <c r="C414" s="1">
        <v>44621</v>
      </c>
      <c r="D414" t="s">
        <v>130</v>
      </c>
      <c r="E414" t="s">
        <v>127</v>
      </c>
      <c r="F414">
        <v>0</v>
      </c>
      <c r="G414">
        <v>0</v>
      </c>
      <c r="H414" t="s">
        <v>42</v>
      </c>
      <c r="I414" t="s">
        <v>151</v>
      </c>
      <c r="L414">
        <f>1/Table1[[#This Row],[B365H]]-Table1[[#This Row],[Margin1X2]]</f>
        <v>0.18169934640522875</v>
      </c>
      <c r="M414">
        <f>IF(Table1[[#This Row],[Bet]]="Home",IF(Table1[[#This Row],[FTR]]="H",100*Table1[[#This Row],[B365H]],0),0)</f>
        <v>0</v>
      </c>
      <c r="N414">
        <f>IF(Table1[[#This Row],[Bet]]="Home-",IF(Table1[[#This Row],[FTR]]="H",100*Table1[[#This Row],[B365H]],0),0)</f>
        <v>0</v>
      </c>
      <c r="O414">
        <f>1/Table1[[#This Row],[B365D]]-Table1[[#This Row],[Margin1X2]]</f>
        <v>0.2483660130718954</v>
      </c>
      <c r="P414">
        <f>IF(Table1[[#This Row],[Bet]]="Draw",IF(Table1[[#This Row],[FTR]]="D",100*Table1[[#This Row],[B365D]],0),0)</f>
        <v>0</v>
      </c>
      <c r="Q414">
        <f>IF(Table1[[#This Row],[Bet]]="Draw-",IF(Table1[[#This Row],[FTR]]="D",100*Table1[[#This Row],[B365D]],0),0)</f>
        <v>0</v>
      </c>
      <c r="R414">
        <f>1/Table1[[#This Row],[B365A]]-Table1[[#This Row],[Margin1X2]]</f>
        <v>0.56993464052287579</v>
      </c>
      <c r="S414">
        <f>IF(Table1[[#This Row],[Bet]]="Away",IF(Table1[[#This Row],[FTR]]="A",100*Table1[[#This Row],[B365A]],0),0)</f>
        <v>0</v>
      </c>
      <c r="T414">
        <f>IF(Table1[[#This Row],[Bet2]]="Away",IF(Table1[[#This Row],[FTR]]="A",100*Table1[[#This Row],[B365A]]),0)</f>
        <v>0</v>
      </c>
      <c r="X414">
        <v>5</v>
      </c>
      <c r="Y414">
        <v>3.75</v>
      </c>
      <c r="Z414">
        <v>1.7</v>
      </c>
      <c r="AA414" s="3">
        <f>(1/Table1[[#This Row],[B365H]]+1/Table1[[#This Row],[B365D]]+1/Table1[[#This Row],[B365A]]-1)/3</f>
        <v>1.830065359477125E-2</v>
      </c>
      <c r="AB414">
        <v>2.15</v>
      </c>
      <c r="AC414">
        <v>1.66</v>
      </c>
      <c r="AD414">
        <f>(1/Table1[[#This Row],[B365&gt;2.5]]+1/Table1[[#This Row],[B365&lt;2.5]]-1)/2</f>
        <v>3.3762958811992205E-2</v>
      </c>
    </row>
    <row r="415" spans="1:30" hidden="1" x14ac:dyDescent="0.45">
      <c r="A415" t="s">
        <v>106</v>
      </c>
      <c r="B415" t="s">
        <v>4</v>
      </c>
      <c r="C415" s="1">
        <v>44625</v>
      </c>
      <c r="D415" t="s">
        <v>120</v>
      </c>
      <c r="E415" t="s">
        <v>137</v>
      </c>
      <c r="F415">
        <v>4</v>
      </c>
      <c r="G415">
        <v>0</v>
      </c>
      <c r="H415" t="s">
        <v>13</v>
      </c>
      <c r="I415" t="s">
        <v>151</v>
      </c>
      <c r="L415">
        <f>1/Table1[[#This Row],[B365H]]-Table1[[#This Row],[Margin1X2]]</f>
        <v>0.49623469623469629</v>
      </c>
      <c r="M415">
        <f>IF(Table1[[#This Row],[Bet]]="Home",IF(Table1[[#This Row],[FTR]]="H",100*Table1[[#This Row],[B365H]],0),0)</f>
        <v>0</v>
      </c>
      <c r="N415">
        <f>IF(Table1[[#This Row],[Bet]]="Home-",IF(Table1[[#This Row],[FTR]]="H",100*Table1[[#This Row],[B365H]],0),0)</f>
        <v>0</v>
      </c>
      <c r="O415">
        <f>1/Table1[[#This Row],[B365D]]-Table1[[#This Row],[Margin1X2]]</f>
        <v>0.25008085008085007</v>
      </c>
      <c r="P415">
        <f>IF(Table1[[#This Row],[Bet]]="Draw",IF(Table1[[#This Row],[FTR]]="D",100*Table1[[#This Row],[B365D]],0),0)</f>
        <v>0</v>
      </c>
      <c r="Q415">
        <f>IF(Table1[[#This Row],[Bet]]="Draw-",IF(Table1[[#This Row],[FTR]]="D",100*Table1[[#This Row],[B365D]],0),0)</f>
        <v>0</v>
      </c>
      <c r="R415">
        <f>1/Table1[[#This Row],[B365A]]-Table1[[#This Row],[Margin1X2]]</f>
        <v>0.25368445368445364</v>
      </c>
      <c r="S415">
        <f>IF(Table1[[#This Row],[Bet]]="Away",IF(Table1[[#This Row],[FTR]]="A",100*Table1[[#This Row],[B365A]],0),0)</f>
        <v>0</v>
      </c>
      <c r="T415">
        <f>IF(Table1[[#This Row],[Bet2]]="Away",IF(Table1[[#This Row],[FTR]]="A",100*Table1[[#This Row],[B365A]]),0)</f>
        <v>0</v>
      </c>
      <c r="X415">
        <v>1.95</v>
      </c>
      <c r="Y415">
        <v>3.75</v>
      </c>
      <c r="Z415">
        <v>3.7</v>
      </c>
      <c r="AA415" s="3">
        <f>(1/Table1[[#This Row],[B365H]]+1/Table1[[#This Row],[B365D]]+1/Table1[[#This Row],[B365A]]-1)/3</f>
        <v>1.6585816585816593E-2</v>
      </c>
      <c r="AB415">
        <v>1.88</v>
      </c>
      <c r="AC415">
        <v>1.98</v>
      </c>
      <c r="AD415">
        <f>(1/Table1[[#This Row],[B365&gt;2.5]]+1/Table1[[#This Row],[B365&lt;2.5]]-1)/2</f>
        <v>1.8482699333763231E-2</v>
      </c>
    </row>
    <row r="416" spans="1:30" hidden="1" x14ac:dyDescent="0.45">
      <c r="A416" t="s">
        <v>106</v>
      </c>
      <c r="B416" t="s">
        <v>4</v>
      </c>
      <c r="C416" s="1">
        <v>44632</v>
      </c>
      <c r="D416" t="s">
        <v>117</v>
      </c>
      <c r="E416" t="s">
        <v>123</v>
      </c>
      <c r="F416">
        <v>0</v>
      </c>
      <c r="G416">
        <v>2</v>
      </c>
      <c r="H416" t="s">
        <v>20</v>
      </c>
      <c r="I416" t="s">
        <v>151</v>
      </c>
      <c r="L416">
        <f>1/Table1[[#This Row],[B365H]]-Table1[[#This Row],[Margin1X2]]</f>
        <v>0.32972393460198335</v>
      </c>
      <c r="M416">
        <f>IF(Table1[[#This Row],[Bet]]="Home",IF(Table1[[#This Row],[FTR]]="H",100*Table1[[#This Row],[B365H]],0),0)</f>
        <v>0</v>
      </c>
      <c r="N416">
        <f>IF(Table1[[#This Row],[Bet]]="Home-",IF(Table1[[#This Row],[FTR]]="H",100*Table1[[#This Row],[B365H]],0),0)</f>
        <v>0</v>
      </c>
      <c r="O416">
        <f>1/Table1[[#This Row],[B365D]]-Table1[[#This Row],[Margin1X2]]</f>
        <v>0.28898418654516217</v>
      </c>
      <c r="P416">
        <f>IF(Table1[[#This Row],[Bet]]="Draw",IF(Table1[[#This Row],[FTR]]="D",100*Table1[[#This Row],[B365D]],0),0)</f>
        <v>0</v>
      </c>
      <c r="Q416">
        <f>IF(Table1[[#This Row],[Bet]]="Draw-",IF(Table1[[#This Row],[FTR]]="D",100*Table1[[#This Row],[B365D]],0),0)</f>
        <v>0</v>
      </c>
      <c r="R416">
        <f>1/Table1[[#This Row],[B365A]]-Table1[[#This Row],[Margin1X2]]</f>
        <v>0.38129187885285448</v>
      </c>
      <c r="S416">
        <f>IF(Table1[[#This Row],[Bet]]="Away",IF(Table1[[#This Row],[FTR]]="A",100*Table1[[#This Row],[B365A]],0),0)</f>
        <v>0</v>
      </c>
      <c r="T416">
        <f>IF(Table1[[#This Row],[Bet2]]="Away",IF(Table1[[#This Row],[FTR]]="A",100*Table1[[#This Row],[B365A]]),0)</f>
        <v>0</v>
      </c>
      <c r="X416">
        <v>2.87</v>
      </c>
      <c r="Y416">
        <v>3.25</v>
      </c>
      <c r="Z416">
        <v>2.5</v>
      </c>
      <c r="AA416" s="3">
        <f>(1/Table1[[#This Row],[B365H]]+1/Table1[[#This Row],[B365D]]+1/Table1[[#This Row],[B365A]]-1)/3</f>
        <v>1.8708121147145523E-2</v>
      </c>
      <c r="AB416">
        <v>2.02</v>
      </c>
      <c r="AC416">
        <v>1.83</v>
      </c>
      <c r="AD416">
        <f>(1/Table1[[#This Row],[B365&gt;2.5]]+1/Table1[[#This Row],[B365&lt;2.5]]-1)/2</f>
        <v>2.0748796191094487E-2</v>
      </c>
    </row>
    <row r="417" spans="1:30" hidden="1" x14ac:dyDescent="0.45">
      <c r="A417" t="s">
        <v>106</v>
      </c>
      <c r="B417" t="s">
        <v>4</v>
      </c>
      <c r="C417" s="1">
        <v>44660</v>
      </c>
      <c r="D417" t="s">
        <v>107</v>
      </c>
      <c r="E417" t="s">
        <v>140</v>
      </c>
      <c r="F417">
        <v>1</v>
      </c>
      <c r="G417">
        <v>1</v>
      </c>
      <c r="H417" t="s">
        <v>42</v>
      </c>
      <c r="I417" t="s">
        <v>151</v>
      </c>
      <c r="L417">
        <f>1/Table1[[#This Row],[B365H]]-Table1[[#This Row],[Margin1X2]]</f>
        <v>0.30542034485603492</v>
      </c>
      <c r="M417">
        <f>IF(Table1[[#This Row],[Bet]]="Home",IF(Table1[[#This Row],[FTR]]="H",100*Table1[[#This Row],[B365H]],0),0)</f>
        <v>0</v>
      </c>
      <c r="N417">
        <f>IF(Table1[[#This Row],[Bet]]="Home-",IF(Table1[[#This Row],[FTR]]="H",100*Table1[[#This Row],[B365H]],0),0)</f>
        <v>0</v>
      </c>
      <c r="O417">
        <f>1/Table1[[#This Row],[B365D]]-Table1[[#This Row],[Margin1X2]]</f>
        <v>0.27695734675356815</v>
      </c>
      <c r="P417">
        <f>IF(Table1[[#This Row],[Bet]]="Draw",IF(Table1[[#This Row],[FTR]]="D",100*Table1[[#This Row],[B365D]],0),0)</f>
        <v>0</v>
      </c>
      <c r="Q417">
        <f>IF(Table1[[#This Row],[Bet]]="Draw-",IF(Table1[[#This Row],[FTR]]="D",100*Table1[[#This Row],[B365D]],0),0)</f>
        <v>0</v>
      </c>
      <c r="R417">
        <f>1/Table1[[#This Row],[B365A]]-Table1[[#This Row],[Margin1X2]]</f>
        <v>0.41762230839039682</v>
      </c>
      <c r="S417">
        <f>IF(Table1[[#This Row],[Bet]]="Away",IF(Table1[[#This Row],[FTR]]="A",100*Table1[[#This Row],[B365A]],0),0)</f>
        <v>0</v>
      </c>
      <c r="T417">
        <f>IF(Table1[[#This Row],[Bet2]]="Away",IF(Table1[[#This Row],[FTR]]="A",100*Table1[[#This Row],[B365A]]),0)</f>
        <v>0</v>
      </c>
      <c r="X417">
        <v>3.1</v>
      </c>
      <c r="Y417">
        <v>3.4</v>
      </c>
      <c r="Z417">
        <v>2.2999999999999998</v>
      </c>
      <c r="AA417" s="3">
        <f>(1/Table1[[#This Row],[B365H]]+1/Table1[[#This Row],[B365D]]+1/Table1[[#This Row],[B365A]]-1)/3</f>
        <v>1.7160300305255394E-2</v>
      </c>
      <c r="AB417">
        <v>2.0499999999999998</v>
      </c>
      <c r="AC417">
        <v>1.75</v>
      </c>
      <c r="AD417">
        <f>(1/Table1[[#This Row],[B365&gt;2.5]]+1/Table1[[#This Row],[B365&lt;2.5]]-1)/2</f>
        <v>2.9616724738675937E-2</v>
      </c>
    </row>
    <row r="418" spans="1:30" hidden="1" x14ac:dyDescent="0.45">
      <c r="A418" t="s">
        <v>106</v>
      </c>
      <c r="B418" t="s">
        <v>4</v>
      </c>
      <c r="C418" s="1">
        <v>44669</v>
      </c>
      <c r="D418" t="s">
        <v>128</v>
      </c>
      <c r="E418" t="s">
        <v>133</v>
      </c>
      <c r="F418">
        <v>0</v>
      </c>
      <c r="G418">
        <v>0</v>
      </c>
      <c r="H418" t="s">
        <v>42</v>
      </c>
      <c r="I418" t="s">
        <v>151</v>
      </c>
      <c r="L418">
        <f>1/Table1[[#This Row],[B365H]]-Table1[[#This Row],[Margin1X2]]</f>
        <v>0.35422602089268757</v>
      </c>
      <c r="M418">
        <f>IF(Table1[[#This Row],[Bet]]="Home",IF(Table1[[#This Row],[FTR]]="H",100*Table1[[#This Row],[B365H]],0),0)</f>
        <v>0</v>
      </c>
      <c r="N418">
        <f>IF(Table1[[#This Row],[Bet]]="Home-",IF(Table1[[#This Row],[FTR]]="H",100*Table1[[#This Row],[B365H]],0),0)</f>
        <v>0</v>
      </c>
      <c r="O418">
        <f>1/Table1[[#This Row],[B365D]]-Table1[[#This Row],[Margin1X2]]</f>
        <v>0.29154795821462492</v>
      </c>
      <c r="P418">
        <f>IF(Table1[[#This Row],[Bet]]="Draw",IF(Table1[[#This Row],[FTR]]="D",100*Table1[[#This Row],[B365D]],0),0)</f>
        <v>0</v>
      </c>
      <c r="Q418">
        <f>IF(Table1[[#This Row],[Bet]]="Draw-",IF(Table1[[#This Row],[FTR]]="D",100*Table1[[#This Row],[B365D]],0),0)</f>
        <v>0</v>
      </c>
      <c r="R418">
        <f>1/Table1[[#This Row],[B365A]]-Table1[[#This Row],[Margin1X2]]</f>
        <v>0.35422602089268757</v>
      </c>
      <c r="S418">
        <f>IF(Table1[[#This Row],[Bet]]="Away",IF(Table1[[#This Row],[FTR]]="A",100*Table1[[#This Row],[B365A]],0),0)</f>
        <v>0</v>
      </c>
      <c r="T418">
        <f>IF(Table1[[#This Row],[Bet2]]="Away",IF(Table1[[#This Row],[FTR]]="A",100*Table1[[#This Row],[B365A]]),0)</f>
        <v>0</v>
      </c>
      <c r="X418">
        <v>2.7</v>
      </c>
      <c r="Y418">
        <v>3.25</v>
      </c>
      <c r="Z418">
        <v>2.7</v>
      </c>
      <c r="AA418" s="3">
        <f>(1/Table1[[#This Row],[B365H]]+1/Table1[[#This Row],[B365D]]+1/Table1[[#This Row],[B365A]]-1)/3</f>
        <v>1.6144349477682802E-2</v>
      </c>
      <c r="AB418">
        <v>1.95</v>
      </c>
      <c r="AC418">
        <v>1.9</v>
      </c>
      <c r="AD418">
        <f>(1/Table1[[#This Row],[B365&gt;2.5]]+1/Table1[[#This Row],[B365&lt;2.5]]-1)/2</f>
        <v>1.9568151147098534E-2</v>
      </c>
    </row>
    <row r="419" spans="1:30" hidden="1" x14ac:dyDescent="0.45">
      <c r="A419" t="s">
        <v>172</v>
      </c>
      <c r="B419" t="s">
        <v>4</v>
      </c>
      <c r="C419" s="1">
        <v>44415</v>
      </c>
      <c r="D419" t="s">
        <v>195</v>
      </c>
      <c r="E419" t="s">
        <v>196</v>
      </c>
      <c r="F419">
        <v>1</v>
      </c>
      <c r="G419">
        <v>0</v>
      </c>
      <c r="H419" t="s">
        <v>13</v>
      </c>
      <c r="I419" t="s">
        <v>151</v>
      </c>
      <c r="L419">
        <f>1/Table1[[#This Row],[B365H]]-Table1[[#This Row],[Margin1X2]]</f>
        <v>0.47973856209150328</v>
      </c>
      <c r="M419">
        <f>IF(Table1[[#This Row],[Bet]]="Home",IF(Table1[[#This Row],[FTR]]="H",100*Table1[[#This Row],[B365H]],0),0)</f>
        <v>0</v>
      </c>
      <c r="N419">
        <f>IF(Table1[[#This Row],[Bet]]="Home-",IF(Table1[[#This Row],[FTR]]="H",100*Table1[[#This Row],[B365H]],0),0)</f>
        <v>0</v>
      </c>
      <c r="O419">
        <f>1/Table1[[#This Row],[B365D]]-Table1[[#This Row],[Margin1X2]]</f>
        <v>0.27385620915032682</v>
      </c>
      <c r="P419">
        <f>IF(Table1[[#This Row],[Bet]]="Draw",IF(Table1[[#This Row],[FTR]]="D",100*Table1[[#This Row],[B365D]],0),0)</f>
        <v>0</v>
      </c>
      <c r="Q419">
        <f>IF(Table1[[#This Row],[Bet]]="Draw-",IF(Table1[[#This Row],[FTR]]="D",100*Table1[[#This Row],[B365D]],0),0)</f>
        <v>0</v>
      </c>
      <c r="R419">
        <f>1/Table1[[#This Row],[B365A]]-Table1[[#This Row],[Margin1X2]]</f>
        <v>0.24640522875816992</v>
      </c>
      <c r="S419">
        <f>IF(Table1[[#This Row],[Bet]]="Away",IF(Table1[[#This Row],[FTR]]="A",100*Table1[[#This Row],[B365A]],0),0)</f>
        <v>0</v>
      </c>
      <c r="T419">
        <f>IF(Table1[[#This Row],[Bet2]]="Away",IF(Table1[[#This Row],[FTR]]="A",100*Table1[[#This Row],[B365A]]),0)</f>
        <v>0</v>
      </c>
      <c r="X419">
        <v>2</v>
      </c>
      <c r="Y419">
        <v>3.4</v>
      </c>
      <c r="Z419">
        <v>3.75</v>
      </c>
      <c r="AA419" s="3">
        <f>(1/Table1[[#This Row],[B365H]]+1/Table1[[#This Row],[B365D]]+1/Table1[[#This Row],[B365A]]-1)/3</f>
        <v>2.0261437908496733E-2</v>
      </c>
      <c r="AB419">
        <v>2.15</v>
      </c>
      <c r="AC419">
        <v>1.66</v>
      </c>
      <c r="AD419">
        <f>(1/Table1[[#This Row],[B365&gt;2.5]]+1/Table1[[#This Row],[B365&lt;2.5]]-1)/2</f>
        <v>3.3762958811992205E-2</v>
      </c>
    </row>
    <row r="420" spans="1:30" hidden="1" x14ac:dyDescent="0.45">
      <c r="A420" t="s">
        <v>172</v>
      </c>
      <c r="B420" t="s">
        <v>4</v>
      </c>
      <c r="C420" s="1">
        <v>44422</v>
      </c>
      <c r="D420" t="s">
        <v>192</v>
      </c>
      <c r="E420" t="s">
        <v>173</v>
      </c>
      <c r="F420">
        <v>1</v>
      </c>
      <c r="G420">
        <v>2</v>
      </c>
      <c r="H420" t="s">
        <v>20</v>
      </c>
      <c r="I420" t="s">
        <v>151</v>
      </c>
      <c r="L420">
        <f>1/Table1[[#This Row],[B365H]]-Table1[[#This Row],[Margin1X2]]</f>
        <v>0.32615386802578922</v>
      </c>
      <c r="M420">
        <f>IF(Table1[[#This Row],[Bet]]="Home",IF(Table1[[#This Row],[FTR]]="H",100*Table1[[#This Row],[B365H]],0),0)</f>
        <v>0</v>
      </c>
      <c r="N420">
        <f>IF(Table1[[#This Row],[Bet]]="Home-",IF(Table1[[#This Row],[FTR]]="H",100*Table1[[#This Row],[B365H]],0),0)</f>
        <v>0</v>
      </c>
      <c r="O420">
        <f>1/Table1[[#This Row],[B365D]]-Table1[[#This Row],[Margin1X2]]</f>
        <v>0.28435658484919568</v>
      </c>
      <c r="P420">
        <f>IF(Table1[[#This Row],[Bet]]="Draw",IF(Table1[[#This Row],[FTR]]="D",100*Table1[[#This Row],[B365D]],0),0)</f>
        <v>0</v>
      </c>
      <c r="Q420">
        <f>IF(Table1[[#This Row],[Bet]]="Draw-",IF(Table1[[#This Row],[FTR]]="D",100*Table1[[#This Row],[B365D]],0),0)</f>
        <v>0</v>
      </c>
      <c r="R420">
        <f>1/Table1[[#This Row],[B365A]]-Table1[[#This Row],[Margin1X2]]</f>
        <v>0.38948954712501505</v>
      </c>
      <c r="S420">
        <f>IF(Table1[[#This Row],[Bet]]="Away",IF(Table1[[#This Row],[FTR]]="A",100*Table1[[#This Row],[B365A]],0),0)</f>
        <v>0</v>
      </c>
      <c r="T420">
        <f>IF(Table1[[#This Row],[Bet2]]="Away",IF(Table1[[#This Row],[FTR]]="A",100*Table1[[#This Row],[B365A]]),0)</f>
        <v>0</v>
      </c>
      <c r="X420">
        <v>2.9</v>
      </c>
      <c r="Y420">
        <v>3.3</v>
      </c>
      <c r="Z420">
        <v>2.4500000000000002</v>
      </c>
      <c r="AA420" s="3">
        <f>(1/Table1[[#This Row],[B365H]]+1/Table1[[#This Row],[B365D]]+1/Table1[[#This Row],[B365A]]-1)/3</f>
        <v>1.867371818110734E-2</v>
      </c>
      <c r="AB420">
        <v>2.1</v>
      </c>
      <c r="AC420">
        <v>1.7</v>
      </c>
      <c r="AD420">
        <f>(1/Table1[[#This Row],[B365&gt;2.5]]+1/Table1[[#This Row],[B365&lt;2.5]]-1)/2</f>
        <v>3.2212885154061621E-2</v>
      </c>
    </row>
    <row r="421" spans="1:30" hidden="1" x14ac:dyDescent="0.45">
      <c r="A421" t="s">
        <v>172</v>
      </c>
      <c r="B421" t="s">
        <v>4</v>
      </c>
      <c r="C421" s="1">
        <v>44429</v>
      </c>
      <c r="D421" t="s">
        <v>185</v>
      </c>
      <c r="E421" t="s">
        <v>180</v>
      </c>
      <c r="F421">
        <v>1</v>
      </c>
      <c r="G421">
        <v>3</v>
      </c>
      <c r="H421" t="s">
        <v>20</v>
      </c>
      <c r="I421" t="s">
        <v>151</v>
      </c>
      <c r="L421">
        <f>1/Table1[[#This Row],[B365H]]-Table1[[#This Row],[Margin1X2]]</f>
        <v>0.50828460038986356</v>
      </c>
      <c r="M421">
        <f>IF(Table1[[#This Row],[Bet]]="Home",IF(Table1[[#This Row],[FTR]]="H",100*Table1[[#This Row],[B365H]],0),0)</f>
        <v>0</v>
      </c>
      <c r="N421">
        <f>IF(Table1[[#This Row],[Bet]]="Home-",IF(Table1[[#This Row],[FTR]]="H",100*Table1[[#This Row],[B365H]],0),0)</f>
        <v>0</v>
      </c>
      <c r="O421">
        <f>1/Table1[[#This Row],[B365D]]-Table1[[#This Row],[Margin1X2]]</f>
        <v>0.25974658869395711</v>
      </c>
      <c r="P421">
        <f>IF(Table1[[#This Row],[Bet]]="Draw",IF(Table1[[#This Row],[FTR]]="D",100*Table1[[#This Row],[B365D]],0),0)</f>
        <v>0</v>
      </c>
      <c r="Q421">
        <f>IF(Table1[[#This Row],[Bet]]="Draw-",IF(Table1[[#This Row],[FTR]]="D",100*Table1[[#This Row],[B365D]],0),0)</f>
        <v>0</v>
      </c>
      <c r="R421">
        <f>1/Table1[[#This Row],[B365A]]-Table1[[#This Row],[Margin1X2]]</f>
        <v>0.23196881091617935</v>
      </c>
      <c r="S421">
        <f>IF(Table1[[#This Row],[Bet]]="Away",IF(Table1[[#This Row],[FTR]]="A",100*Table1[[#This Row],[B365A]],0),0)</f>
        <v>0</v>
      </c>
      <c r="T421">
        <f>IF(Table1[[#This Row],[Bet2]]="Away",IF(Table1[[#This Row],[FTR]]="A",100*Table1[[#This Row],[B365A]]),0)</f>
        <v>0</v>
      </c>
      <c r="X421">
        <v>1.9</v>
      </c>
      <c r="Y421">
        <v>3.6</v>
      </c>
      <c r="Z421">
        <v>4</v>
      </c>
      <c r="AA421" s="3">
        <f>(1/Table1[[#This Row],[B365H]]+1/Table1[[#This Row],[B365D]]+1/Table1[[#This Row],[B365A]]-1)/3</f>
        <v>1.8031189083820658E-2</v>
      </c>
      <c r="AB421">
        <v>1.95</v>
      </c>
      <c r="AC421">
        <v>1.85</v>
      </c>
      <c r="AD421">
        <f>(1/Table1[[#This Row],[B365&gt;2.5]]+1/Table1[[#This Row],[B365&lt;2.5]]-1)/2</f>
        <v>2.6680526680526673E-2</v>
      </c>
    </row>
    <row r="422" spans="1:30" hidden="1" x14ac:dyDescent="0.45">
      <c r="A422" t="s">
        <v>172</v>
      </c>
      <c r="B422" t="s">
        <v>4</v>
      </c>
      <c r="C422" s="1">
        <v>44432</v>
      </c>
      <c r="D422" t="s">
        <v>190</v>
      </c>
      <c r="E422" t="s">
        <v>179</v>
      </c>
      <c r="F422">
        <v>0</v>
      </c>
      <c r="G422">
        <v>2</v>
      </c>
      <c r="H422" t="s">
        <v>20</v>
      </c>
      <c r="I422" t="s">
        <v>151</v>
      </c>
      <c r="L422">
        <f>1/Table1[[#This Row],[B365H]]-Table1[[#This Row],[Margin1X2]]</f>
        <v>0.41961420222289786</v>
      </c>
      <c r="M422">
        <f>IF(Table1[[#This Row],[Bet]]="Home",IF(Table1[[#This Row],[FTR]]="H",100*Table1[[#This Row],[B365H]],0),0)</f>
        <v>0</v>
      </c>
      <c r="N422">
        <f>IF(Table1[[#This Row],[Bet]]="Home-",IF(Table1[[#This Row],[FTR]]="H",100*Table1[[#This Row],[B365H]],0),0)</f>
        <v>0</v>
      </c>
      <c r="O422">
        <f>1/Table1[[#This Row],[B365D]]-Table1[[#This Row],[Margin1X2]]</f>
        <v>0.29252390121955335</v>
      </c>
      <c r="P422">
        <f>IF(Table1[[#This Row],[Bet]]="Draw",IF(Table1[[#This Row],[FTR]]="D",100*Table1[[#This Row],[B365D]],0),0)</f>
        <v>0</v>
      </c>
      <c r="Q422">
        <f>IF(Table1[[#This Row],[Bet]]="Draw-",IF(Table1[[#This Row],[FTR]]="D",100*Table1[[#This Row],[B365D]],0),0)</f>
        <v>0</v>
      </c>
      <c r="R422">
        <f>1/Table1[[#This Row],[B365A]]-Table1[[#This Row],[Margin1X2]]</f>
        <v>0.28786189655754868</v>
      </c>
      <c r="S422">
        <f>IF(Table1[[#This Row],[Bet]]="Away",IF(Table1[[#This Row],[FTR]]="A",100*Table1[[#This Row],[B365A]],0),0)</f>
        <v>0</v>
      </c>
      <c r="T422">
        <f>IF(Table1[[#This Row],[Bet2]]="Away",IF(Table1[[#This Row],[FTR]]="A",100*Table1[[#This Row],[B365A]]),0)</f>
        <v>0</v>
      </c>
      <c r="X422">
        <v>2.2999999999999998</v>
      </c>
      <c r="Y422">
        <v>3.25</v>
      </c>
      <c r="Z422">
        <v>3.3</v>
      </c>
      <c r="AA422" s="3">
        <f>(1/Table1[[#This Row],[B365H]]+1/Table1[[#This Row],[B365D]]+1/Table1[[#This Row],[B365A]]-1)/3</f>
        <v>1.516840647275434E-2</v>
      </c>
      <c r="AB422">
        <v>2.15</v>
      </c>
      <c r="AC422">
        <v>1.66</v>
      </c>
      <c r="AD422">
        <f>(1/Table1[[#This Row],[B365&gt;2.5]]+1/Table1[[#This Row],[B365&lt;2.5]]-1)/2</f>
        <v>3.3762958811992205E-2</v>
      </c>
    </row>
    <row r="423" spans="1:30" hidden="1" x14ac:dyDescent="0.45">
      <c r="A423" t="s">
        <v>172</v>
      </c>
      <c r="B423" t="s">
        <v>4</v>
      </c>
      <c r="C423" s="1">
        <v>44450</v>
      </c>
      <c r="D423" t="s">
        <v>191</v>
      </c>
      <c r="E423" t="s">
        <v>175</v>
      </c>
      <c r="F423">
        <v>0</v>
      </c>
      <c r="G423">
        <v>4</v>
      </c>
      <c r="H423" t="s">
        <v>20</v>
      </c>
      <c r="I423" t="s">
        <v>151</v>
      </c>
      <c r="L423">
        <f>1/Table1[[#This Row],[B365H]]-Table1[[#This Row],[Margin1X2]]</f>
        <v>0.32540028206404509</v>
      </c>
      <c r="M423">
        <f>IF(Table1[[#This Row],[Bet]]="Home",IF(Table1[[#This Row],[FTR]]="H",100*Table1[[#This Row],[B365H]],0),0)</f>
        <v>0</v>
      </c>
      <c r="N423">
        <f>IF(Table1[[#This Row],[Bet]]="Home-",IF(Table1[[#This Row],[FTR]]="H",100*Table1[[#This Row],[B365H]],0),0)</f>
        <v>0</v>
      </c>
      <c r="O423">
        <f>1/Table1[[#This Row],[B365D]]-Table1[[#This Row],[Margin1X2]]</f>
        <v>0.2894682263149162</v>
      </c>
      <c r="P423">
        <f>IF(Table1[[#This Row],[Bet]]="Draw",IF(Table1[[#This Row],[FTR]]="D",100*Table1[[#This Row],[B365D]],0),0)</f>
        <v>0</v>
      </c>
      <c r="Q423">
        <f>IF(Table1[[#This Row],[Bet]]="Draw-",IF(Table1[[#This Row],[FTR]]="D",100*Table1[[#This Row],[B365D]],0),0)</f>
        <v>0</v>
      </c>
      <c r="R423">
        <f>1/Table1[[#This Row],[B365A]]-Table1[[#This Row],[Margin1X2]]</f>
        <v>0.3851314916210386</v>
      </c>
      <c r="S423">
        <f>IF(Table1[[#This Row],[Bet]]="Away",IF(Table1[[#This Row],[FTR]]="A",100*Table1[[#This Row],[B365A]],0),0)</f>
        <v>0</v>
      </c>
      <c r="T423">
        <f>IF(Table1[[#This Row],[Bet2]]="Away",IF(Table1[[#This Row],[FTR]]="A",100*Table1[[#This Row],[B365A]]),0)</f>
        <v>0</v>
      </c>
      <c r="X423">
        <v>2.87</v>
      </c>
      <c r="Y423">
        <v>3.2</v>
      </c>
      <c r="Z423">
        <v>2.4500000000000002</v>
      </c>
      <c r="AA423" s="3">
        <f>(1/Table1[[#This Row],[B365H]]+1/Table1[[#This Row],[B365D]]+1/Table1[[#This Row],[B365A]]-1)/3</f>
        <v>2.3031773685083801E-2</v>
      </c>
      <c r="AB423">
        <v>2.25</v>
      </c>
      <c r="AC423">
        <v>1.61</v>
      </c>
      <c r="AD423">
        <f>(1/Table1[[#This Row],[B365&gt;2.5]]+1/Table1[[#This Row],[B365&lt;2.5]]-1)/2</f>
        <v>3.2781228433402365E-2</v>
      </c>
    </row>
    <row r="424" spans="1:30" hidden="1" x14ac:dyDescent="0.45">
      <c r="A424" t="s">
        <v>172</v>
      </c>
      <c r="B424" t="s">
        <v>4</v>
      </c>
      <c r="C424" s="1">
        <v>44520</v>
      </c>
      <c r="D424" t="s">
        <v>187</v>
      </c>
      <c r="E424" t="s">
        <v>186</v>
      </c>
      <c r="F424">
        <v>3</v>
      </c>
      <c r="G424">
        <v>2</v>
      </c>
      <c r="H424" t="s">
        <v>13</v>
      </c>
      <c r="I424" t="s">
        <v>151</v>
      </c>
      <c r="L424">
        <f>1/Table1[[#This Row],[B365H]]-Table1[[#This Row],[Margin1X2]]</f>
        <v>0.22695557272314806</v>
      </c>
      <c r="M424">
        <f>IF(Table1[[#This Row],[Bet]]="Home",IF(Table1[[#This Row],[FTR]]="H",100*Table1[[#This Row],[B365H]],0),0)</f>
        <v>0</v>
      </c>
      <c r="N424">
        <f>IF(Table1[[#This Row],[Bet]]="Home-",IF(Table1[[#This Row],[FTR]]="H",100*Table1[[#This Row],[B365H]],0),0)</f>
        <v>0</v>
      </c>
      <c r="O424">
        <f>1/Table1[[#This Row],[B365D]]-Table1[[#This Row],[Margin1X2]]</f>
        <v>0.27717078075758134</v>
      </c>
      <c r="P424">
        <f>IF(Table1[[#This Row],[Bet]]="Draw",IF(Table1[[#This Row],[FTR]]="D",100*Table1[[#This Row],[B365D]],0),0)</f>
        <v>0</v>
      </c>
      <c r="Q424">
        <f>IF(Table1[[#This Row],[Bet]]="Draw-",IF(Table1[[#This Row],[FTR]]="D",100*Table1[[#This Row],[B365D]],0),0)</f>
        <v>0</v>
      </c>
      <c r="R424">
        <f>1/Table1[[#This Row],[B365A]]-Table1[[#This Row],[Margin1X2]]</f>
        <v>0.49587364651927068</v>
      </c>
      <c r="S424">
        <f>IF(Table1[[#This Row],[Bet]]="Away",IF(Table1[[#This Row],[FTR]]="A",100*Table1[[#This Row],[B365A]],0),0)</f>
        <v>0</v>
      </c>
      <c r="T424">
        <f>IF(Table1[[#This Row],[Bet2]]="Away",IF(Table1[[#This Row],[FTR]]="A",100*Table1[[#This Row],[B365A]]),0)</f>
        <v>0</v>
      </c>
      <c r="X424">
        <v>4.0999999999999996</v>
      </c>
      <c r="Y424">
        <v>3.4</v>
      </c>
      <c r="Z424">
        <v>1.95</v>
      </c>
      <c r="AA424" s="3">
        <f>(1/Table1[[#This Row],[B365H]]+1/Table1[[#This Row],[B365D]]+1/Table1[[#This Row],[B365A]]-1)/3</f>
        <v>1.6946866301242203E-2</v>
      </c>
      <c r="AB424">
        <v>2.0499999999999998</v>
      </c>
      <c r="AC424">
        <v>1.75</v>
      </c>
      <c r="AD424">
        <f>(1/Table1[[#This Row],[B365&gt;2.5]]+1/Table1[[#This Row],[B365&lt;2.5]]-1)/2</f>
        <v>2.9616724738675937E-2</v>
      </c>
    </row>
    <row r="425" spans="1:30" hidden="1" x14ac:dyDescent="0.45">
      <c r="A425" t="s">
        <v>172</v>
      </c>
      <c r="B425" t="s">
        <v>4</v>
      </c>
      <c r="C425" s="1">
        <v>44541</v>
      </c>
      <c r="D425" t="s">
        <v>179</v>
      </c>
      <c r="E425" t="s">
        <v>185</v>
      </c>
      <c r="F425">
        <v>1</v>
      </c>
      <c r="G425">
        <v>2</v>
      </c>
      <c r="H425" t="s">
        <v>20</v>
      </c>
      <c r="I425" t="s">
        <v>151</v>
      </c>
      <c r="L425">
        <f>1/Table1[[#This Row],[B365H]]-Table1[[#This Row],[Margin1X2]]</f>
        <v>0.40444666153963404</v>
      </c>
      <c r="M425">
        <f>IF(Table1[[#This Row],[Bet]]="Home",IF(Table1[[#This Row],[FTR]]="H",100*Table1[[#This Row],[B365H]],0),0)</f>
        <v>0</v>
      </c>
      <c r="N425">
        <f>IF(Table1[[#This Row],[Bet]]="Home-",IF(Table1[[#This Row],[FTR]]="H",100*Table1[[#This Row],[B365H]],0),0)</f>
        <v>0</v>
      </c>
      <c r="O425">
        <f>1/Table1[[#This Row],[B365D]]-Table1[[#This Row],[Margin1X2]]</f>
        <v>0.26822001898387759</v>
      </c>
      <c r="P425">
        <f>IF(Table1[[#This Row],[Bet]]="Draw",IF(Table1[[#This Row],[FTR]]="D",100*Table1[[#This Row],[B365D]],0),0)</f>
        <v>0</v>
      </c>
      <c r="Q425">
        <f>IF(Table1[[#This Row],[Bet]]="Draw-",IF(Table1[[#This Row],[FTR]]="D",100*Table1[[#This Row],[B365D]],0),0)</f>
        <v>0</v>
      </c>
      <c r="R425">
        <f>1/Table1[[#This Row],[B365A]]-Table1[[#This Row],[Margin1X2]]</f>
        <v>0.32733331947648847</v>
      </c>
      <c r="S425">
        <f>IF(Table1[[#This Row],[Bet]]="Away",IF(Table1[[#This Row],[FTR]]="A",100*Table1[[#This Row],[B365A]],0),0)</f>
        <v>0</v>
      </c>
      <c r="T425">
        <f>IF(Table1[[#This Row],[Bet2]]="Away",IF(Table1[[#This Row],[FTR]]="A",100*Table1[[#This Row],[B365A]]),0)</f>
        <v>0</v>
      </c>
      <c r="X425">
        <v>2.37</v>
      </c>
      <c r="Y425">
        <v>3.5</v>
      </c>
      <c r="Z425">
        <v>2.9</v>
      </c>
      <c r="AA425" s="3">
        <f>(1/Table1[[#This Row],[B365H]]+1/Table1[[#This Row],[B365D]]+1/Table1[[#This Row],[B365A]]-1)/3</f>
        <v>1.7494266730408103E-2</v>
      </c>
      <c r="AB425">
        <v>2.0499999999999998</v>
      </c>
      <c r="AC425">
        <v>1.75</v>
      </c>
      <c r="AD425">
        <f>(1/Table1[[#This Row],[B365&gt;2.5]]+1/Table1[[#This Row],[B365&lt;2.5]]-1)/2</f>
        <v>2.9616724738675937E-2</v>
      </c>
    </row>
    <row r="426" spans="1:30" hidden="1" x14ac:dyDescent="0.45">
      <c r="A426" t="s">
        <v>172</v>
      </c>
      <c r="B426" t="s">
        <v>4</v>
      </c>
      <c r="C426" s="1">
        <v>44576</v>
      </c>
      <c r="D426" t="s">
        <v>184</v>
      </c>
      <c r="E426" t="s">
        <v>181</v>
      </c>
      <c r="F426">
        <v>2</v>
      </c>
      <c r="G426">
        <v>0</v>
      </c>
      <c r="H426" t="s">
        <v>13</v>
      </c>
      <c r="I426" t="s">
        <v>151</v>
      </c>
      <c r="L426">
        <f>1/Table1[[#This Row],[B365H]]-Table1[[#This Row],[Margin1X2]]</f>
        <v>0.49483849483849485</v>
      </c>
      <c r="M426">
        <f>IF(Table1[[#This Row],[Bet]]="Home",IF(Table1[[#This Row],[FTR]]="H",100*Table1[[#This Row],[B365H]],0),0)</f>
        <v>0</v>
      </c>
      <c r="N426">
        <f>IF(Table1[[#This Row],[Bet]]="Home-",IF(Table1[[#This Row],[FTR]]="H",100*Table1[[#This Row],[B365H]],0),0)</f>
        <v>0</v>
      </c>
      <c r="O426">
        <f>1/Table1[[#This Row],[B365D]]-Table1[[#This Row],[Margin1X2]]</f>
        <v>0.285048285048285</v>
      </c>
      <c r="P426">
        <f>IF(Table1[[#This Row],[Bet]]="Draw",IF(Table1[[#This Row],[FTR]]="D",100*Table1[[#This Row],[B365D]],0),0)</f>
        <v>0</v>
      </c>
      <c r="Q426">
        <f>IF(Table1[[#This Row],[Bet]]="Draw-",IF(Table1[[#This Row],[FTR]]="D",100*Table1[[#This Row],[B365D]],0),0)</f>
        <v>0</v>
      </c>
      <c r="R426">
        <f>1/Table1[[#This Row],[B365A]]-Table1[[#This Row],[Margin1X2]]</f>
        <v>0.22011322011322004</v>
      </c>
      <c r="S426">
        <f>IF(Table1[[#This Row],[Bet]]="Away",IF(Table1[[#This Row],[FTR]]="A",100*Table1[[#This Row],[B365A]],0),0)</f>
        <v>0</v>
      </c>
      <c r="T426">
        <f>IF(Table1[[#This Row],[Bet2]]="Away",IF(Table1[[#This Row],[FTR]]="A",100*Table1[[#This Row],[B365A]]),0)</f>
        <v>0</v>
      </c>
      <c r="X426">
        <v>1.95</v>
      </c>
      <c r="Y426">
        <v>3.3</v>
      </c>
      <c r="Z426">
        <v>4.2</v>
      </c>
      <c r="AA426" s="3">
        <f>(1/Table1[[#This Row],[B365H]]+1/Table1[[#This Row],[B365D]]+1/Table1[[#This Row],[B365A]]-1)/3</f>
        <v>1.7982017982018039E-2</v>
      </c>
      <c r="AB426">
        <v>2.1</v>
      </c>
      <c r="AC426">
        <v>1.7</v>
      </c>
      <c r="AD426">
        <f>(1/Table1[[#This Row],[B365&gt;2.5]]+1/Table1[[#This Row],[B365&lt;2.5]]-1)/2</f>
        <v>3.2212885154061621E-2</v>
      </c>
    </row>
    <row r="427" spans="1:30" hidden="1" x14ac:dyDescent="0.45">
      <c r="A427" t="s">
        <v>172</v>
      </c>
      <c r="B427" t="s">
        <v>4</v>
      </c>
      <c r="C427" s="1">
        <v>44583</v>
      </c>
      <c r="D427" t="s">
        <v>180</v>
      </c>
      <c r="E427" t="s">
        <v>176</v>
      </c>
      <c r="F427">
        <v>0</v>
      </c>
      <c r="G427">
        <v>0</v>
      </c>
      <c r="H427" t="s">
        <v>42</v>
      </c>
      <c r="I427" t="s">
        <v>151</v>
      </c>
      <c r="L427">
        <f>1/Table1[[#This Row],[B365H]]-Table1[[#This Row],[Margin1X2]]</f>
        <v>0.37566204642776652</v>
      </c>
      <c r="M427">
        <f>IF(Table1[[#This Row],[Bet]]="Home",IF(Table1[[#This Row],[FTR]]="H",100*Table1[[#This Row],[B365H]],0),0)</f>
        <v>0</v>
      </c>
      <c r="N427">
        <f>IF(Table1[[#This Row],[Bet]]="Home-",IF(Table1[[#This Row],[FTR]]="H",100*Table1[[#This Row],[B365H]],0),0)</f>
        <v>0</v>
      </c>
      <c r="O427">
        <f>1/Table1[[#This Row],[B365D]]-Table1[[#This Row],[Margin1X2]]</f>
        <v>0.29600518368266843</v>
      </c>
      <c r="P427">
        <f>IF(Table1[[#This Row],[Bet]]="Draw",IF(Table1[[#This Row],[FTR]]="D",100*Table1[[#This Row],[B365D]],0),0)</f>
        <v>0</v>
      </c>
      <c r="Q427">
        <f>IF(Table1[[#This Row],[Bet]]="Draw-",IF(Table1[[#This Row],[FTR]]="D",100*Table1[[#This Row],[B365D]],0),0)</f>
        <v>0</v>
      </c>
      <c r="R427">
        <f>1/Table1[[#This Row],[B365A]]-Table1[[#This Row],[Margin1X2]]</f>
        <v>0.328332769889565</v>
      </c>
      <c r="S427">
        <f>IF(Table1[[#This Row],[Bet]]="Away",IF(Table1[[#This Row],[FTR]]="A",100*Table1[[#This Row],[B365A]],0),0)</f>
        <v>0</v>
      </c>
      <c r="T427">
        <f>IF(Table1[[#This Row],[Bet2]]="Away",IF(Table1[[#This Row],[FTR]]="A",100*Table1[[#This Row],[B365A]]),0)</f>
        <v>0</v>
      </c>
      <c r="X427">
        <v>2.5499999999999998</v>
      </c>
      <c r="Y427">
        <v>3.2</v>
      </c>
      <c r="Z427">
        <v>2.9</v>
      </c>
      <c r="AA427" s="3">
        <f>(1/Table1[[#This Row],[B365H]]+1/Table1[[#This Row],[B365D]]+1/Table1[[#This Row],[B365A]]-1)/3</f>
        <v>1.6494816317331591E-2</v>
      </c>
      <c r="AB427">
        <v>2.0499999999999998</v>
      </c>
      <c r="AC427">
        <v>1.75</v>
      </c>
      <c r="AD427">
        <f>(1/Table1[[#This Row],[B365&gt;2.5]]+1/Table1[[#This Row],[B365&lt;2.5]]-1)/2</f>
        <v>2.9616724738675937E-2</v>
      </c>
    </row>
    <row r="428" spans="1:30" hidden="1" x14ac:dyDescent="0.45">
      <c r="A428" t="s">
        <v>172</v>
      </c>
      <c r="B428" t="s">
        <v>4</v>
      </c>
      <c r="C428" s="1">
        <v>44593</v>
      </c>
      <c r="D428" t="s">
        <v>192</v>
      </c>
      <c r="E428" t="s">
        <v>182</v>
      </c>
      <c r="F428">
        <v>1</v>
      </c>
      <c r="G428">
        <v>1</v>
      </c>
      <c r="H428" t="s">
        <v>42</v>
      </c>
      <c r="I428" t="s">
        <v>151</v>
      </c>
      <c r="L428">
        <f>1/Table1[[#This Row],[B365H]]-Table1[[#This Row],[Margin1X2]]</f>
        <v>0.52805717162284005</v>
      </c>
      <c r="M428">
        <f>IF(Table1[[#This Row],[Bet]]="Home",IF(Table1[[#This Row],[FTR]]="H",100*Table1[[#This Row],[B365H]],0),0)</f>
        <v>0</v>
      </c>
      <c r="N428">
        <f>IF(Table1[[#This Row],[Bet]]="Home-",IF(Table1[[#This Row],[FTR]]="H",100*Table1[[#This Row],[B365H]],0),0)</f>
        <v>0</v>
      </c>
      <c r="O428">
        <f>1/Table1[[#This Row],[B365D]]-Table1[[#This Row],[Margin1X2]]</f>
        <v>0.25938686196892385</v>
      </c>
      <c r="P428">
        <f>IF(Table1[[#This Row],[Bet]]="Draw",IF(Table1[[#This Row],[FTR]]="D",100*Table1[[#This Row],[B365D]],0),0)</f>
        <v>0</v>
      </c>
      <c r="Q428">
        <f>IF(Table1[[#This Row],[Bet]]="Draw-",IF(Table1[[#This Row],[FTR]]="D",100*Table1[[#This Row],[B365D]],0),0)</f>
        <v>0</v>
      </c>
      <c r="R428">
        <f>1/Table1[[#This Row],[B365A]]-Table1[[#This Row],[Margin1X2]]</f>
        <v>0.21255596640823615</v>
      </c>
      <c r="S428">
        <f>IF(Table1[[#This Row],[Bet]]="Away",IF(Table1[[#This Row],[FTR]]="A",100*Table1[[#This Row],[B365A]],0),0)</f>
        <v>0</v>
      </c>
      <c r="T428">
        <f>IF(Table1[[#This Row],[Bet2]]="Away",IF(Table1[[#This Row],[FTR]]="A",100*Table1[[#This Row],[B365A]]),0)</f>
        <v>0</v>
      </c>
      <c r="X428">
        <v>1.83</v>
      </c>
      <c r="Y428">
        <v>3.6</v>
      </c>
      <c r="Z428">
        <v>4.33</v>
      </c>
      <c r="AA428" s="3">
        <f>(1/Table1[[#This Row],[B365H]]+1/Table1[[#This Row],[B365D]]+1/Table1[[#This Row],[B365A]]-1)/3</f>
        <v>1.8390915808853919E-2</v>
      </c>
      <c r="AB428">
        <v>1.85</v>
      </c>
      <c r="AC428">
        <v>2</v>
      </c>
      <c r="AD428">
        <f>(1/Table1[[#This Row],[B365&gt;2.5]]+1/Table1[[#This Row],[B365&lt;2.5]]-1)/2</f>
        <v>2.0270270270270174E-2</v>
      </c>
    </row>
    <row r="429" spans="1:30" hidden="1" x14ac:dyDescent="0.45">
      <c r="A429" t="s">
        <v>172</v>
      </c>
      <c r="B429" t="s">
        <v>4</v>
      </c>
      <c r="C429" s="1">
        <v>44600</v>
      </c>
      <c r="D429" t="s">
        <v>175</v>
      </c>
      <c r="E429" t="s">
        <v>190</v>
      </c>
      <c r="F429">
        <v>1</v>
      </c>
      <c r="G429">
        <v>0</v>
      </c>
      <c r="H429" t="s">
        <v>13</v>
      </c>
      <c r="I429" t="s">
        <v>151</v>
      </c>
      <c r="L429">
        <f>1/Table1[[#This Row],[B365H]]-Table1[[#This Row],[Margin1X2]]</f>
        <v>0.49566727857720932</v>
      </c>
      <c r="M429">
        <f>IF(Table1[[#This Row],[Bet]]="Home",IF(Table1[[#This Row],[FTR]]="H",100*Table1[[#This Row],[B365H]],0),0)</f>
        <v>0</v>
      </c>
      <c r="N429">
        <f>IF(Table1[[#This Row],[Bet]]="Home-",IF(Table1[[#This Row],[FTR]]="H",100*Table1[[#This Row],[B365H]],0),0)</f>
        <v>0</v>
      </c>
      <c r="O429">
        <f>1/Table1[[#This Row],[B365D]]-Table1[[#This Row],[Margin1X2]]</f>
        <v>0.29053907344900415</v>
      </c>
      <c r="P429">
        <f>IF(Table1[[#This Row],[Bet]]="Draw",IF(Table1[[#This Row],[FTR]]="D",100*Table1[[#This Row],[B365D]],0),0)</f>
        <v>0</v>
      </c>
      <c r="Q429">
        <f>IF(Table1[[#This Row],[Bet]]="Draw-",IF(Table1[[#This Row],[FTR]]="D",100*Table1[[#This Row],[B365D]],0),0)</f>
        <v>0</v>
      </c>
      <c r="R429">
        <f>1/Table1[[#This Row],[B365A]]-Table1[[#This Row],[Margin1X2]]</f>
        <v>0.21379364797378653</v>
      </c>
      <c r="S429">
        <f>IF(Table1[[#This Row],[Bet]]="Away",IF(Table1[[#This Row],[FTR]]="A",100*Table1[[#This Row],[B365A]],0),0)</f>
        <v>0</v>
      </c>
      <c r="T429">
        <f>IF(Table1[[#This Row],[Bet2]]="Away",IF(Table1[[#This Row],[FTR]]="A",100*Table1[[#This Row],[B365A]]),0)</f>
        <v>0</v>
      </c>
      <c r="X429">
        <v>1.95</v>
      </c>
      <c r="Y429">
        <v>3.25</v>
      </c>
      <c r="Z429">
        <v>4.33</v>
      </c>
      <c r="AA429" s="3">
        <f>(1/Table1[[#This Row],[B365H]]+1/Table1[[#This Row],[B365D]]+1/Table1[[#This Row],[B365A]]-1)/3</f>
        <v>1.7153234243303544E-2</v>
      </c>
      <c r="AB429">
        <v>2.15</v>
      </c>
      <c r="AC429">
        <v>1.66</v>
      </c>
      <c r="AD429">
        <f>(1/Table1[[#This Row],[B365&gt;2.5]]+1/Table1[[#This Row],[B365&lt;2.5]]-1)/2</f>
        <v>3.3762958811992205E-2</v>
      </c>
    </row>
    <row r="430" spans="1:30" hidden="1" x14ac:dyDescent="0.45">
      <c r="A430" t="s">
        <v>172</v>
      </c>
      <c r="B430" t="s">
        <v>4</v>
      </c>
      <c r="C430" s="1">
        <v>44646</v>
      </c>
      <c r="D430" t="s">
        <v>174</v>
      </c>
      <c r="E430" t="s">
        <v>195</v>
      </c>
      <c r="F430">
        <v>1</v>
      </c>
      <c r="G430">
        <v>0</v>
      </c>
      <c r="H430" t="s">
        <v>13</v>
      </c>
      <c r="I430" t="s">
        <v>151</v>
      </c>
      <c r="L430">
        <f>1/Table1[[#This Row],[B365H]]-Table1[[#This Row],[Margin1X2]]</f>
        <v>0.34436444598658339</v>
      </c>
      <c r="M430">
        <f>IF(Table1[[#This Row],[Bet]]="Home",IF(Table1[[#This Row],[FTR]]="H",100*Table1[[#This Row],[B365H]],0),0)</f>
        <v>0</v>
      </c>
      <c r="N430">
        <f>IF(Table1[[#This Row],[Bet]]="Home-",IF(Table1[[#This Row],[FTR]]="H",100*Table1[[#This Row],[B365H]],0),0)</f>
        <v>0</v>
      </c>
      <c r="O430">
        <f>1/Table1[[#This Row],[B365D]]-Table1[[#This Row],[Margin1X2]]</f>
        <v>0.29322808235021974</v>
      </c>
      <c r="P430">
        <f>IF(Table1[[#This Row],[Bet]]="Draw",IF(Table1[[#This Row],[FTR]]="D",100*Table1[[#This Row],[B365D]],0),0)</f>
        <v>0</v>
      </c>
      <c r="Q430">
        <f>IF(Table1[[#This Row],[Bet]]="Draw-",IF(Table1[[#This Row],[FTR]]="D",100*Table1[[#This Row],[B365D]],0),0)</f>
        <v>0</v>
      </c>
      <c r="R430">
        <f>1/Table1[[#This Row],[B365A]]-Table1[[#This Row],[Margin1X2]]</f>
        <v>0.36240747166319681</v>
      </c>
      <c r="S430">
        <f>IF(Table1[[#This Row],[Bet]]="Away",IF(Table1[[#This Row],[FTR]]="A",100*Table1[[#This Row],[B365A]],0),0)</f>
        <v>0</v>
      </c>
      <c r="T430">
        <f>IF(Table1[[#This Row],[Bet2]]="Away",IF(Table1[[#This Row],[FTR]]="A",100*Table1[[#This Row],[B365A]]),0)</f>
        <v>0</v>
      </c>
      <c r="X430">
        <v>2.75</v>
      </c>
      <c r="Y430">
        <v>3.2</v>
      </c>
      <c r="Z430">
        <v>2.62</v>
      </c>
      <c r="AA430" s="3">
        <f>(1/Table1[[#This Row],[B365H]]+1/Table1[[#This Row],[B365D]]+1/Table1[[#This Row],[B365A]]-1)/3</f>
        <v>1.9271917649780274E-2</v>
      </c>
      <c r="AB430">
        <v>2.25</v>
      </c>
      <c r="AC430">
        <v>1.61</v>
      </c>
      <c r="AD430">
        <f>(1/Table1[[#This Row],[B365&gt;2.5]]+1/Table1[[#This Row],[B365&lt;2.5]]-1)/2</f>
        <v>3.2781228433402365E-2</v>
      </c>
    </row>
    <row r="431" spans="1:30" hidden="1" x14ac:dyDescent="0.45">
      <c r="A431" t="s">
        <v>172</v>
      </c>
      <c r="B431" t="s">
        <v>4</v>
      </c>
      <c r="C431" s="1">
        <v>44656</v>
      </c>
      <c r="D431" t="s">
        <v>177</v>
      </c>
      <c r="E431" t="s">
        <v>183</v>
      </c>
      <c r="F431">
        <v>1</v>
      </c>
      <c r="G431">
        <v>0</v>
      </c>
      <c r="H431" t="s">
        <v>13</v>
      </c>
      <c r="I431" t="s">
        <v>151</v>
      </c>
      <c r="L431">
        <f>1/Table1[[#This Row],[B365H]]-Table1[[#This Row],[Margin1X2]]</f>
        <v>0.4601618425147837</v>
      </c>
      <c r="M431">
        <f>IF(Table1[[#This Row],[Bet]]="Home",IF(Table1[[#This Row],[FTR]]="H",100*Table1[[#This Row],[B365H]],0),0)</f>
        <v>0</v>
      </c>
      <c r="N431">
        <f>IF(Table1[[#This Row],[Bet]]="Home-",IF(Table1[[#This Row],[FTR]]="H",100*Table1[[#This Row],[B365H]],0),0)</f>
        <v>0</v>
      </c>
      <c r="O431">
        <f>1/Table1[[#This Row],[B365D]]-Table1[[#This Row],[Margin1X2]]</f>
        <v>0.27808901338313108</v>
      </c>
      <c r="P431">
        <f>IF(Table1[[#This Row],[Bet]]="Draw",IF(Table1[[#This Row],[FTR]]="D",100*Table1[[#This Row],[B365D]],0),0)</f>
        <v>0</v>
      </c>
      <c r="Q431">
        <f>IF(Table1[[#This Row],[Bet]]="Draw-",IF(Table1[[#This Row],[FTR]]="D",100*Table1[[#This Row],[B365D]],0),0)</f>
        <v>0</v>
      </c>
      <c r="R431">
        <f>1/Table1[[#This Row],[B365A]]-Table1[[#This Row],[Margin1X2]]</f>
        <v>0.26174914410208533</v>
      </c>
      <c r="S431">
        <f>IF(Table1[[#This Row],[Bet]]="Away",IF(Table1[[#This Row],[FTR]]="A",100*Table1[[#This Row],[B365A]],0),0)</f>
        <v>0</v>
      </c>
      <c r="T431">
        <f>IF(Table1[[#This Row],[Bet2]]="Away",IF(Table1[[#This Row],[FTR]]="A",100*Table1[[#This Row],[B365A]]),0)</f>
        <v>0</v>
      </c>
      <c r="X431">
        <v>2.1</v>
      </c>
      <c r="Y431">
        <v>3.4</v>
      </c>
      <c r="Z431">
        <v>3.6</v>
      </c>
      <c r="AA431" s="3">
        <f>(1/Table1[[#This Row],[B365H]]+1/Table1[[#This Row],[B365D]]+1/Table1[[#This Row],[B365A]]-1)/3</f>
        <v>1.6028633675692443E-2</v>
      </c>
      <c r="AB431">
        <v>2.0699999999999998</v>
      </c>
      <c r="AC431">
        <v>1.72</v>
      </c>
      <c r="AD431">
        <f>(1/Table1[[#This Row],[B365&gt;2.5]]+1/Table1[[#This Row],[B365&lt;2.5]]-1)/2</f>
        <v>3.2243568138411449E-2</v>
      </c>
    </row>
    <row r="432" spans="1:30" hidden="1" x14ac:dyDescent="0.45">
      <c r="A432" t="s">
        <v>172</v>
      </c>
      <c r="B432" t="s">
        <v>4</v>
      </c>
      <c r="C432" s="1">
        <v>44674</v>
      </c>
      <c r="D432" t="s">
        <v>175</v>
      </c>
      <c r="E432" t="s">
        <v>180</v>
      </c>
      <c r="F432">
        <v>2</v>
      </c>
      <c r="G432">
        <v>0</v>
      </c>
      <c r="H432" t="s">
        <v>13</v>
      </c>
      <c r="I432" t="s">
        <v>151</v>
      </c>
      <c r="L432">
        <f>1/Table1[[#This Row],[B365H]]-Table1[[#This Row],[Margin1X2]]</f>
        <v>0.57110423116615072</v>
      </c>
      <c r="M432">
        <f>IF(Table1[[#This Row],[Bet]]="Home",IF(Table1[[#This Row],[FTR]]="H",100*Table1[[#This Row],[B365H]],0),0)</f>
        <v>0</v>
      </c>
      <c r="N432">
        <f>IF(Table1[[#This Row],[Bet]]="Home-",IF(Table1[[#This Row],[FTR]]="H",100*Table1[[#This Row],[B365H]],0),0)</f>
        <v>0</v>
      </c>
      <c r="O432">
        <f>1/Table1[[#This Row],[B365D]]-Table1[[#This Row],[Margin1X2]]</f>
        <v>0.24602683178534571</v>
      </c>
      <c r="P432">
        <f>IF(Table1[[#This Row],[Bet]]="Draw",IF(Table1[[#This Row],[FTR]]="D",100*Table1[[#This Row],[B365D]],0),0)</f>
        <v>0</v>
      </c>
      <c r="Q432">
        <f>IF(Table1[[#This Row],[Bet]]="Draw-",IF(Table1[[#This Row],[FTR]]="D",100*Table1[[#This Row],[B365D]],0),0)</f>
        <v>0</v>
      </c>
      <c r="R432">
        <f>1/Table1[[#This Row],[B365A]]-Table1[[#This Row],[Margin1X2]]</f>
        <v>0.18286893704850363</v>
      </c>
      <c r="S432">
        <f>IF(Table1[[#This Row],[Bet]]="Away",IF(Table1[[#This Row],[FTR]]="A",100*Table1[[#This Row],[B365A]],0),0)</f>
        <v>0</v>
      </c>
      <c r="T432">
        <f>IF(Table1[[#This Row],[Bet2]]="Away",IF(Table1[[#This Row],[FTR]]="A",100*Table1[[#This Row],[B365A]]),0)</f>
        <v>0</v>
      </c>
      <c r="X432">
        <v>1.7</v>
      </c>
      <c r="Y432">
        <v>3.8</v>
      </c>
      <c r="Z432">
        <v>5</v>
      </c>
      <c r="AA432" s="3">
        <f>(1/Table1[[#This Row],[B365H]]+1/Table1[[#This Row],[B365D]]+1/Table1[[#This Row],[B365A]]-1)/3</f>
        <v>1.7131062951496395E-2</v>
      </c>
      <c r="AB432">
        <v>2.02</v>
      </c>
      <c r="AC432">
        <v>1.83</v>
      </c>
      <c r="AD432">
        <f>(1/Table1[[#This Row],[B365&gt;2.5]]+1/Table1[[#This Row],[B365&lt;2.5]]-1)/2</f>
        <v>2.0748796191094487E-2</v>
      </c>
    </row>
    <row r="433" spans="1:30" hidden="1" x14ac:dyDescent="0.45">
      <c r="A433" t="s">
        <v>2</v>
      </c>
      <c r="B433" t="s">
        <v>4</v>
      </c>
      <c r="C433" s="1">
        <v>44485</v>
      </c>
      <c r="D433" t="s">
        <v>34</v>
      </c>
      <c r="E433" t="s">
        <v>19</v>
      </c>
      <c r="F433">
        <v>0</v>
      </c>
      <c r="G433">
        <v>0</v>
      </c>
      <c r="H433" t="s">
        <v>42</v>
      </c>
      <c r="I433" t="s">
        <v>47</v>
      </c>
      <c r="L433">
        <f>1/Table1[[#This Row],[B365H]]-Table1[[#This Row],[Margin1X2]]</f>
        <v>0.26174914410208533</v>
      </c>
      <c r="M433">
        <f>IF(Table1[[#This Row],[Bet]]="Home",IF(Table1[[#This Row],[FTR]]="H",100*Table1[[#This Row],[B365H]],0),0)</f>
        <v>0</v>
      </c>
      <c r="N433">
        <f>IF(Table1[[#This Row],[Bet]]="Home-",IF(Table1[[#This Row],[FTR]]="H",100*Table1[[#This Row],[B365H]],0),0)</f>
        <v>0</v>
      </c>
      <c r="O433">
        <f>1/Table1[[#This Row],[B365D]]-Table1[[#This Row],[Margin1X2]]</f>
        <v>0.27808901338313108</v>
      </c>
      <c r="P433">
        <f>IF(Table1[[#This Row],[Bet]]="Draw",IF(Table1[[#This Row],[FTR]]="D",100*Table1[[#This Row],[B365D]],0),0)</f>
        <v>0</v>
      </c>
      <c r="Q433">
        <f>IF(Table1[[#This Row],[Bet]]="Draw-",IF(Table1[[#This Row],[FTR]]="D",100*Table1[[#This Row],[B365D]],0),0)</f>
        <v>0</v>
      </c>
      <c r="R433">
        <f>1/Table1[[#This Row],[B365A]]-Table1[[#This Row],[Margin1X2]]</f>
        <v>0.4601618425147837</v>
      </c>
      <c r="S433">
        <f>IF(Table1[[#This Row],[Bet]]="Away",IF(Table1[[#This Row],[FTR]]="A",100*Table1[[#This Row],[B365A]],0),0)</f>
        <v>0</v>
      </c>
      <c r="T433">
        <f>IF(Table1[[#This Row],[Bet2]]="Away",IF(Table1[[#This Row],[FTR]]="A",100*Table1[[#This Row],[B365A]]),0)</f>
        <v>0</v>
      </c>
      <c r="X433">
        <v>3.6</v>
      </c>
      <c r="Y433">
        <v>3.4</v>
      </c>
      <c r="Z433">
        <v>2.1</v>
      </c>
      <c r="AA433" s="3">
        <f>(1/Table1[[#This Row],[B365H]]+1/Table1[[#This Row],[B365D]]+1/Table1[[#This Row],[B365A]]-1)/3</f>
        <v>1.6028633675692443E-2</v>
      </c>
      <c r="AB433">
        <v>2.1</v>
      </c>
      <c r="AC433">
        <v>1.72</v>
      </c>
      <c r="AD433">
        <f>(1/Table1[[#This Row],[B365&gt;2.5]]+1/Table1[[#This Row],[B365&lt;2.5]]-1)/2</f>
        <v>2.879291251384275E-2</v>
      </c>
    </row>
    <row r="434" spans="1:30" hidden="1" x14ac:dyDescent="0.45">
      <c r="A434" t="s">
        <v>2</v>
      </c>
      <c r="B434" t="s">
        <v>4</v>
      </c>
      <c r="C434" s="1">
        <v>44486</v>
      </c>
      <c r="D434" t="s">
        <v>37</v>
      </c>
      <c r="E434" t="s">
        <v>40</v>
      </c>
      <c r="F434">
        <v>2</v>
      </c>
      <c r="G434">
        <v>3</v>
      </c>
      <c r="H434" t="s">
        <v>20</v>
      </c>
      <c r="I434" t="s">
        <v>36</v>
      </c>
      <c r="L434">
        <f>1/Table1[[#This Row],[B365H]]-Table1[[#This Row],[Margin1X2]]</f>
        <v>0.26861530520067106</v>
      </c>
      <c r="M434">
        <f>IF(Table1[[#This Row],[Bet]]="Home",IF(Table1[[#This Row],[FTR]]="H",100*Table1[[#This Row],[B365H]],0),0)</f>
        <v>0</v>
      </c>
      <c r="N434">
        <f>IF(Table1[[#This Row],[Bet]]="Home-",IF(Table1[[#This Row],[FTR]]="H",100*Table1[[#This Row],[B365H]],0),0)</f>
        <v>0</v>
      </c>
      <c r="O434">
        <f>1/Table1[[#This Row],[B365D]]-Table1[[#This Row],[Margin1X2]]</f>
        <v>0.26067879726416315</v>
      </c>
      <c r="P434">
        <f>IF(Table1[[#This Row],[Bet]]="Draw",IF(Table1[[#This Row],[FTR]]="D",100*Table1[[#This Row],[B365D]],0),0)</f>
        <v>0</v>
      </c>
      <c r="Q434">
        <f>IF(Table1[[#This Row],[Bet]]="Draw-",IF(Table1[[#This Row],[FTR]]="D",100*Table1[[#This Row],[B365D]],0),0)</f>
        <v>0</v>
      </c>
      <c r="R434">
        <f>1/Table1[[#This Row],[B365A]]-Table1[[#This Row],[Margin1X2]]</f>
        <v>0.4707058975351659</v>
      </c>
      <c r="S434">
        <f>IF(Table1[[#This Row],[Bet]]="Away",IF(Table1[[#This Row],[FTR]]="A",100*Table1[[#This Row],[B365A]],0),0)</f>
        <v>0</v>
      </c>
      <c r="T434">
        <f>IF(Table1[[#This Row],[Bet2]]="Away",IF(Table1[[#This Row],[FTR]]="A",100*Table1[[#This Row],[B365A]]),0)</f>
        <v>0</v>
      </c>
      <c r="X434">
        <v>3.5</v>
      </c>
      <c r="Y434">
        <v>3.6</v>
      </c>
      <c r="Z434">
        <v>2.0499999999999998</v>
      </c>
      <c r="AA434" s="3">
        <f>(1/Table1[[#This Row],[B365H]]+1/Table1[[#This Row],[B365D]]+1/Table1[[#This Row],[B365A]]-1)/3</f>
        <v>1.7098980513614654E-2</v>
      </c>
      <c r="AB434">
        <v>1.8</v>
      </c>
      <c r="AC434">
        <v>2</v>
      </c>
      <c r="AD434">
        <f>(1/Table1[[#This Row],[B365&gt;2.5]]+1/Table1[[#This Row],[B365&lt;2.5]]-1)/2</f>
        <v>2.777777777777779E-2</v>
      </c>
    </row>
    <row r="435" spans="1:30" hidden="1" x14ac:dyDescent="0.45">
      <c r="A435" t="s">
        <v>61</v>
      </c>
      <c r="B435" t="s">
        <v>4</v>
      </c>
      <c r="C435" s="1">
        <v>44453</v>
      </c>
      <c r="D435" t="s">
        <v>89</v>
      </c>
      <c r="E435" t="s">
        <v>80</v>
      </c>
      <c r="F435">
        <v>2</v>
      </c>
      <c r="G435">
        <v>2</v>
      </c>
      <c r="H435" t="s">
        <v>42</v>
      </c>
      <c r="I435" t="s">
        <v>76</v>
      </c>
      <c r="J435" t="s">
        <v>266</v>
      </c>
      <c r="L435">
        <f>1/Table1[[#This Row],[B365H]]-Table1[[#This Row],[Margin1X2]]</f>
        <v>0.52250815408710138</v>
      </c>
      <c r="M435">
        <f>IF(Table1[[#This Row],[Bet]]="Home",IF(Table1[[#This Row],[FTR]]="H",100*Table1[[#This Row],[B365H]],0),0)</f>
        <v>0</v>
      </c>
      <c r="N435">
        <f>IF(Table1[[#This Row],[Bet]]="Home-",IF(Table1[[#This Row],[FTR]]="H",100*Table1[[#This Row],[B365H]],0),0)</f>
        <v>0</v>
      </c>
      <c r="O435">
        <f>1/Table1[[#This Row],[B365D]]-Table1[[#This Row],[Margin1X2]]</f>
        <v>0.28499791657686396</v>
      </c>
      <c r="P435">
        <f>IF(Table1[[#This Row],[Bet]]="Draw",IF(Table1[[#This Row],[FTR]]="D",100*Table1[[#This Row],[B365D]],0),0)</f>
        <v>0</v>
      </c>
      <c r="Q435">
        <f>IF(Table1[[#This Row],[Bet]]="Draw-",IF(Table1[[#This Row],[FTR]]="D",100*Table1[[#This Row],[B365D]],0),0)</f>
        <v>0</v>
      </c>
      <c r="R435">
        <f>1/Table1[[#This Row],[B365A]]-Table1[[#This Row],[Margin1X2]]</f>
        <v>0.1924939293360346</v>
      </c>
      <c r="S435">
        <f>IF(Table1[[#This Row],[Bet]]="Away",IF(Table1[[#This Row],[FTR]]="A",100*Table1[[#This Row],[B365A]],0),0)</f>
        <v>0</v>
      </c>
      <c r="T435">
        <f>IF(Table1[[#This Row],[Bet2]]="Away",IF(Table1[[#This Row],[FTR]]="A",100*Table1[[#This Row],[B365A]]),0)</f>
        <v>0</v>
      </c>
      <c r="X435">
        <v>1.85</v>
      </c>
      <c r="Y435">
        <v>3.3</v>
      </c>
      <c r="Z435">
        <v>4.75</v>
      </c>
      <c r="AA435" s="3">
        <f>(1/Table1[[#This Row],[B365H]]+1/Table1[[#This Row],[B365D]]+1/Table1[[#This Row],[B365A]]-1)/3</f>
        <v>1.8032386453439075E-2</v>
      </c>
      <c r="AB435">
        <v>2.2000000000000002</v>
      </c>
      <c r="AC435">
        <v>1.66</v>
      </c>
      <c r="AD435">
        <f>(1/Table1[[#This Row],[B365&gt;2.5]]+1/Table1[[#This Row],[B365&lt;2.5]]-1)/2</f>
        <v>2.8477546549835697E-2</v>
      </c>
    </row>
    <row r="436" spans="1:30" hidden="1" x14ac:dyDescent="0.45">
      <c r="A436" t="s">
        <v>61</v>
      </c>
      <c r="B436" t="s">
        <v>4</v>
      </c>
      <c r="C436" s="1">
        <v>44453</v>
      </c>
      <c r="D436" t="s">
        <v>65</v>
      </c>
      <c r="E436" t="s">
        <v>81</v>
      </c>
      <c r="F436">
        <v>2</v>
      </c>
      <c r="G436">
        <v>0</v>
      </c>
      <c r="H436" t="s">
        <v>13</v>
      </c>
      <c r="I436" t="s">
        <v>54</v>
      </c>
      <c r="J436" t="s">
        <v>272</v>
      </c>
      <c r="L436">
        <f>1/Table1[[#This Row],[B365H]]-Table1[[#This Row],[Margin1X2]]</f>
        <v>0.55502645502645498</v>
      </c>
      <c r="M436">
        <f>IF(Table1[[#This Row],[Bet]]="Home",IF(Table1[[#This Row],[FTR]]="H",100*Table1[[#This Row],[B365H]],0),0)</f>
        <v>0</v>
      </c>
      <c r="N436">
        <f>IF(Table1[[#This Row],[Bet]]="Home-",IF(Table1[[#This Row],[FTR]]="H",100*Table1[[#This Row],[B365H]],0),0)</f>
        <v>0</v>
      </c>
      <c r="O436">
        <f>1/Table1[[#This Row],[B365D]]-Table1[[#This Row],[Margin1X2]]</f>
        <v>0.26137566137566137</v>
      </c>
      <c r="P436">
        <f>IF(Table1[[#This Row],[Bet]]="Draw",IF(Table1[[#This Row],[FTR]]="D",100*Table1[[#This Row],[B365D]],0),0)</f>
        <v>0</v>
      </c>
      <c r="Q436">
        <f>IF(Table1[[#This Row],[Bet]]="Draw-",IF(Table1[[#This Row],[FTR]]="D",100*Table1[[#This Row],[B365D]],0),0)</f>
        <v>0</v>
      </c>
      <c r="R436">
        <f>1/Table1[[#This Row],[B365A]]-Table1[[#This Row],[Margin1X2]]</f>
        <v>0.18359788359788359</v>
      </c>
      <c r="S436">
        <f>IF(Table1[[#This Row],[Bet]]="Away",IF(Table1[[#This Row],[FTR]]="A",100*Table1[[#This Row],[B365A]],0),0)</f>
        <v>0</v>
      </c>
      <c r="T436">
        <f>IF(Table1[[#This Row],[Bet2]]="Away",IF(Table1[[#This Row],[FTR]]="A",100*Table1[[#This Row],[B365A]]),0)</f>
        <v>0</v>
      </c>
      <c r="X436">
        <v>1.75</v>
      </c>
      <c r="Y436">
        <v>3.6</v>
      </c>
      <c r="Z436">
        <v>5</v>
      </c>
      <c r="AA436" s="3">
        <f>(1/Table1[[#This Row],[B365H]]+1/Table1[[#This Row],[B365D]]+1/Table1[[#This Row],[B365A]]-1)/3</f>
        <v>1.6402116402116418E-2</v>
      </c>
      <c r="AB436">
        <v>2.1</v>
      </c>
      <c r="AC436">
        <v>1.72</v>
      </c>
      <c r="AD436">
        <f>(1/Table1[[#This Row],[B365&gt;2.5]]+1/Table1[[#This Row],[B365&lt;2.5]]-1)/2</f>
        <v>2.879291251384275E-2</v>
      </c>
    </row>
    <row r="437" spans="1:30" hidden="1" x14ac:dyDescent="0.45">
      <c r="A437" t="s">
        <v>2</v>
      </c>
      <c r="B437" t="s">
        <v>4</v>
      </c>
      <c r="C437" s="1">
        <v>44486</v>
      </c>
      <c r="D437" t="s">
        <v>25</v>
      </c>
      <c r="E437" t="s">
        <v>38</v>
      </c>
      <c r="F437">
        <v>0</v>
      </c>
      <c r="G437">
        <v>1</v>
      </c>
      <c r="H437" t="s">
        <v>20</v>
      </c>
      <c r="I437" t="s">
        <v>46</v>
      </c>
      <c r="J437" t="s">
        <v>269</v>
      </c>
      <c r="L437">
        <f>1/Table1[[#This Row],[B365H]]-Table1[[#This Row],[Margin1X2]]</f>
        <v>0.38291316526610647</v>
      </c>
      <c r="M437">
        <f>IF(Table1[[#This Row],[Bet]]="Home",IF(Table1[[#This Row],[FTR]]="H",100*Table1[[#This Row],[B365H]],0),0)</f>
        <v>0</v>
      </c>
      <c r="N437">
        <f>IF(Table1[[#This Row],[Bet]]="Home-",IF(Table1[[#This Row],[FTR]]="H",100*Table1[[#This Row],[B365H]],0),0)</f>
        <v>0</v>
      </c>
      <c r="O437">
        <f>1/Table1[[#This Row],[B365D]]-Table1[[#This Row],[Margin1X2]]</f>
        <v>0.27703081232492999</v>
      </c>
      <c r="P437">
        <f>IF(Table1[[#This Row],[Bet]]="Draw",IF(Table1[[#This Row],[FTR]]="D",100*Table1[[#This Row],[B365D]],0),0)</f>
        <v>0</v>
      </c>
      <c r="Q437">
        <f>IF(Table1[[#This Row],[Bet]]="Draw-",IF(Table1[[#This Row],[FTR]]="D",100*Table1[[#This Row],[B365D]],0),0)</f>
        <v>0</v>
      </c>
      <c r="R437">
        <f>1/Table1[[#This Row],[B365A]]-Table1[[#This Row],[Margin1X2]]</f>
        <v>0.3400560224089636</v>
      </c>
      <c r="S437">
        <f>IF(Table1[[#This Row],[Bet]]="Away",IF(Table1[[#This Row],[FTR]]="A",100*Table1[[#This Row],[B365A]],0),0)</f>
        <v>0</v>
      </c>
      <c r="T437">
        <f>IF(Table1[[#This Row],[Bet2]]="Away",IF(Table1[[#This Row],[FTR]]="A",100*Table1[[#This Row],[B365A]]),0)</f>
        <v>0</v>
      </c>
      <c r="X437">
        <v>2.5</v>
      </c>
      <c r="Y437">
        <v>3.4</v>
      </c>
      <c r="Z437">
        <v>2.8</v>
      </c>
      <c r="AA437" s="3">
        <f>(1/Table1[[#This Row],[B365H]]+1/Table1[[#This Row],[B365D]]+1/Table1[[#This Row],[B365A]]-1)/3</f>
        <v>1.708683473389357E-2</v>
      </c>
      <c r="AB437">
        <v>1.9</v>
      </c>
      <c r="AC437">
        <v>1.9</v>
      </c>
      <c r="AD437">
        <f>(1/Table1[[#This Row],[B365&gt;2.5]]+1/Table1[[#This Row],[B365&lt;2.5]]-1)/2</f>
        <v>2.6315789473684181E-2</v>
      </c>
    </row>
    <row r="438" spans="1:30" hidden="1" x14ac:dyDescent="0.45">
      <c r="A438" t="s">
        <v>2</v>
      </c>
      <c r="B438" t="s">
        <v>4</v>
      </c>
      <c r="C438" s="1">
        <v>44487</v>
      </c>
      <c r="D438" t="s">
        <v>12</v>
      </c>
      <c r="E438" t="s">
        <v>23</v>
      </c>
      <c r="F438">
        <v>2</v>
      </c>
      <c r="G438">
        <v>2</v>
      </c>
      <c r="H438" t="s">
        <v>42</v>
      </c>
      <c r="I438" t="s">
        <v>33</v>
      </c>
      <c r="J438" t="s">
        <v>269</v>
      </c>
      <c r="L438">
        <f>1/Table1[[#This Row],[B365H]]-Table1[[#This Row],[Margin1X2]]</f>
        <v>0.60672514619883045</v>
      </c>
      <c r="M438">
        <f>IF(Table1[[#This Row],[Bet]]="Home",IF(Table1[[#This Row],[FTR]]="H",100*Table1[[#This Row],[B365H]],0),0)</f>
        <v>0</v>
      </c>
      <c r="N438">
        <f>IF(Table1[[#This Row],[Bet]]="Home-",IF(Table1[[#This Row],[FTR]]="H",100*Table1[[#This Row],[B365H]],0),0)</f>
        <v>0</v>
      </c>
      <c r="O438">
        <f>1/Table1[[#This Row],[B365D]]-Table1[[#This Row],[Margin1X2]]</f>
        <v>0.24488304093567251</v>
      </c>
      <c r="P438">
        <f>IF(Table1[[#This Row],[Bet]]="Draw",IF(Table1[[#This Row],[FTR]]="D",100*Table1[[#This Row],[B365D]],0),0)</f>
        <v>0</v>
      </c>
      <c r="Q438">
        <f>IF(Table1[[#This Row],[Bet]]="Draw-",IF(Table1[[#This Row],[FTR]]="D",100*Table1[[#This Row],[B365D]],0),0)</f>
        <v>380</v>
      </c>
      <c r="R438">
        <f>1/Table1[[#This Row],[B365A]]-Table1[[#This Row],[Margin1X2]]</f>
        <v>0.14839181286549707</v>
      </c>
      <c r="S438">
        <f>IF(Table1[[#This Row],[Bet]]="Away",IF(Table1[[#This Row],[FTR]]="A",100*Table1[[#This Row],[B365A]],0),0)</f>
        <v>0</v>
      </c>
      <c r="T438">
        <f>IF(Table1[[#This Row],[Bet2]]="Away",IF(Table1[[#This Row],[FTR]]="A",100*Table1[[#This Row],[B365A]]),0)</f>
        <v>0</v>
      </c>
      <c r="X438">
        <v>1.6</v>
      </c>
      <c r="Y438">
        <v>3.8</v>
      </c>
      <c r="Z438">
        <v>6</v>
      </c>
      <c r="AA438" s="3">
        <f>(1/Table1[[#This Row],[B365H]]+1/Table1[[#This Row],[B365D]]+1/Table1[[#This Row],[B365A]]-1)/3</f>
        <v>1.8274853801169593E-2</v>
      </c>
      <c r="AB438">
        <v>1.97</v>
      </c>
      <c r="AC438">
        <v>1.93</v>
      </c>
      <c r="AD438">
        <f>(1/Table1[[#This Row],[B365&gt;2.5]]+1/Table1[[#This Row],[B365&lt;2.5]]-1)/2</f>
        <v>1.2874464111938155E-2</v>
      </c>
    </row>
    <row r="439" spans="1:30" hidden="1" x14ac:dyDescent="0.45">
      <c r="A439" t="s">
        <v>106</v>
      </c>
      <c r="B439" t="s">
        <v>4</v>
      </c>
      <c r="C439" s="1">
        <v>44457</v>
      </c>
      <c r="D439" t="s">
        <v>137</v>
      </c>
      <c r="E439" t="s">
        <v>134</v>
      </c>
      <c r="F439">
        <v>1</v>
      </c>
      <c r="G439">
        <v>4</v>
      </c>
      <c r="H439" t="s">
        <v>20</v>
      </c>
      <c r="I439" t="s">
        <v>157</v>
      </c>
      <c r="J439" t="s">
        <v>269</v>
      </c>
      <c r="L439">
        <f>1/Table1[[#This Row],[B365H]]-Table1[[#This Row],[Margin1X2]]</f>
        <v>0.34013605442176875</v>
      </c>
      <c r="M439">
        <f>IF(Table1[[#This Row],[Bet]]="Home",IF(Table1[[#This Row],[FTR]]="H",100*Table1[[#This Row],[B365H]],0),0)</f>
        <v>0</v>
      </c>
      <c r="N439">
        <f>IF(Table1[[#This Row],[Bet]]="Home-",IF(Table1[[#This Row],[FTR]]="H",100*Table1[[#This Row],[B365H]],0),0)</f>
        <v>0</v>
      </c>
      <c r="O439">
        <f>1/Table1[[#This Row],[B365D]]-Table1[[#This Row],[Margin1X2]]</f>
        <v>0.2687074829931973</v>
      </c>
      <c r="P439">
        <f>IF(Table1[[#This Row],[Bet]]="Draw",IF(Table1[[#This Row],[FTR]]="D",100*Table1[[#This Row],[B365D]],0),0)</f>
        <v>0</v>
      </c>
      <c r="Q439">
        <f>IF(Table1[[#This Row],[Bet]]="Draw-",IF(Table1[[#This Row],[FTR]]="D",100*Table1[[#This Row],[B365D]],0),0)</f>
        <v>0</v>
      </c>
      <c r="R439">
        <f>1/Table1[[#This Row],[B365A]]-Table1[[#This Row],[Margin1X2]]</f>
        <v>0.391156462585034</v>
      </c>
      <c r="S439">
        <f>IF(Table1[[#This Row],[Bet]]="Away",IF(Table1[[#This Row],[FTR]]="A",100*Table1[[#This Row],[B365A]],0),0)</f>
        <v>0</v>
      </c>
      <c r="T439">
        <f>IF(Table1[[#This Row],[Bet2]]="Away",IF(Table1[[#This Row],[FTR]]="A",100*Table1[[#This Row],[B365A]]),0)</f>
        <v>0</v>
      </c>
      <c r="X439">
        <v>2.8</v>
      </c>
      <c r="Y439">
        <v>3.5</v>
      </c>
      <c r="Z439">
        <v>2.4500000000000002</v>
      </c>
      <c r="AA439" s="3">
        <f>(1/Table1[[#This Row],[B365H]]+1/Table1[[#This Row],[B365D]]+1/Table1[[#This Row],[B365A]]-1)/3</f>
        <v>1.7006802721088416E-2</v>
      </c>
      <c r="AB439">
        <v>2</v>
      </c>
      <c r="AC439">
        <v>1.8</v>
      </c>
      <c r="AD439">
        <f>(1/Table1[[#This Row],[B365&gt;2.5]]+1/Table1[[#This Row],[B365&lt;2.5]]-1)/2</f>
        <v>2.777777777777779E-2</v>
      </c>
    </row>
    <row r="440" spans="1:30" hidden="1" x14ac:dyDescent="0.45">
      <c r="A440" t="s">
        <v>2</v>
      </c>
      <c r="B440" t="s">
        <v>4</v>
      </c>
      <c r="C440" s="1">
        <v>44491</v>
      </c>
      <c r="D440" t="s">
        <v>12</v>
      </c>
      <c r="E440" t="s">
        <v>32</v>
      </c>
      <c r="F440">
        <v>3</v>
      </c>
      <c r="G440">
        <v>1</v>
      </c>
      <c r="H440" t="s">
        <v>13</v>
      </c>
      <c r="I440" t="s">
        <v>30</v>
      </c>
      <c r="L440">
        <f>1/Table1[[#This Row],[B365H]]-Table1[[#This Row],[Margin1X2]]</f>
        <v>0.52937809003382774</v>
      </c>
      <c r="M440">
        <f>IF(Table1[[#This Row],[Bet]]="Home",IF(Table1[[#This Row],[FTR]]="H",100*Table1[[#This Row],[B365H]],0),0)</f>
        <v>0</v>
      </c>
      <c r="N440">
        <f>IF(Table1[[#This Row],[Bet]]="Home-",IF(Table1[[#This Row],[FTR]]="H",100*Table1[[#This Row],[B365H]],0),0)</f>
        <v>0</v>
      </c>
      <c r="O440">
        <f>1/Table1[[#This Row],[B365D]]-Table1[[#This Row],[Margin1X2]]</f>
        <v>0.24959666926880045</v>
      </c>
      <c r="P440">
        <f>IF(Table1[[#This Row],[Bet]]="Draw",IF(Table1[[#This Row],[FTR]]="D",100*Table1[[#This Row],[B365D]],0),0)</f>
        <v>0</v>
      </c>
      <c r="Q440">
        <f>IF(Table1[[#This Row],[Bet]]="Draw-",IF(Table1[[#This Row],[FTR]]="D",100*Table1[[#This Row],[B365D]],0),0)</f>
        <v>0</v>
      </c>
      <c r="R440">
        <f>1/Table1[[#This Row],[B365A]]-Table1[[#This Row],[Margin1X2]]</f>
        <v>0.22102524069737187</v>
      </c>
      <c r="S440">
        <f>IF(Table1[[#This Row],[Bet]]="Away",IF(Table1[[#This Row],[FTR]]="A",100*Table1[[#This Row],[B365A]],0),0)</f>
        <v>0</v>
      </c>
      <c r="T440">
        <f>IF(Table1[[#This Row],[Bet2]]="Away",IF(Table1[[#This Row],[FTR]]="A",100*Table1[[#This Row],[B365A]]),0)</f>
        <v>0</v>
      </c>
      <c r="X440">
        <v>1.83</v>
      </c>
      <c r="Y440">
        <v>3.75</v>
      </c>
      <c r="Z440">
        <v>4.2</v>
      </c>
      <c r="AA440" s="3">
        <f>(1/Table1[[#This Row],[B365H]]+1/Table1[[#This Row],[B365D]]+1/Table1[[#This Row],[B365A]]-1)/3</f>
        <v>1.7069997397866226E-2</v>
      </c>
      <c r="AB440">
        <v>1.72</v>
      </c>
      <c r="AC440">
        <v>2.1</v>
      </c>
      <c r="AD440">
        <f>(1/Table1[[#This Row],[B365&gt;2.5]]+1/Table1[[#This Row],[B365&lt;2.5]]-1)/2</f>
        <v>2.879291251384275E-2</v>
      </c>
    </row>
    <row r="441" spans="1:30" hidden="1" x14ac:dyDescent="0.45">
      <c r="A441" t="s">
        <v>172</v>
      </c>
      <c r="B441" t="s">
        <v>4</v>
      </c>
      <c r="C441" s="1">
        <v>44457</v>
      </c>
      <c r="D441" t="s">
        <v>185</v>
      </c>
      <c r="E441" t="s">
        <v>192</v>
      </c>
      <c r="F441">
        <v>1</v>
      </c>
      <c r="G441">
        <v>1</v>
      </c>
      <c r="H441" t="s">
        <v>42</v>
      </c>
      <c r="I441" t="s">
        <v>162</v>
      </c>
      <c r="J441" t="s">
        <v>270</v>
      </c>
      <c r="L441">
        <f>1/Table1[[#This Row],[B365H]]-Table1[[#This Row],[Margin1X2]]</f>
        <v>0.44716265646498204</v>
      </c>
      <c r="M441">
        <f>IF(Table1[[#This Row],[Bet]]="Home",IF(Table1[[#This Row],[FTR]]="H",100*Table1[[#This Row],[B365H]],0),0)</f>
        <v>0</v>
      </c>
      <c r="N441">
        <f>IF(Table1[[#This Row],[Bet]]="Home-",IF(Table1[[#This Row],[FTR]]="H",100*Table1[[#This Row],[B365H]],0),0)</f>
        <v>0</v>
      </c>
      <c r="O441">
        <f>1/Table1[[#This Row],[B365D]]-Table1[[#This Row],[Margin1X2]]</f>
        <v>0.26776066310950031</v>
      </c>
      <c r="P441">
        <f>IF(Table1[[#This Row],[Bet]]="Draw",IF(Table1[[#This Row],[FTR]]="D",100*Table1[[#This Row],[B365D]],0),0)</f>
        <v>0</v>
      </c>
      <c r="Q441">
        <f>IF(Table1[[#This Row],[Bet]]="Draw-",IF(Table1[[#This Row],[FTR]]="D",100*Table1[[#This Row],[B365D]],0),0)</f>
        <v>0</v>
      </c>
      <c r="R441">
        <f>1/Table1[[#This Row],[B365A]]-Table1[[#This Row],[Margin1X2]]</f>
        <v>0.28507668042551765</v>
      </c>
      <c r="S441">
        <f>IF(Table1[[#This Row],[Bet]]="Away",IF(Table1[[#This Row],[FTR]]="A",100*Table1[[#This Row],[B365A]],0),0)</f>
        <v>0</v>
      </c>
      <c r="T441">
        <f>IF(Table1[[#This Row],[Bet2]]="Away",IF(Table1[[#This Row],[FTR]]="A",100*Table1[[#This Row],[B365A]]),0)</f>
        <v>0</v>
      </c>
      <c r="X441">
        <v>2.15</v>
      </c>
      <c r="Y441">
        <v>3.5</v>
      </c>
      <c r="Z441">
        <v>3.3</v>
      </c>
      <c r="AA441" s="3">
        <f>(1/Table1[[#This Row],[B365H]]+1/Table1[[#This Row],[B365D]]+1/Table1[[#This Row],[B365A]]-1)/3</f>
        <v>1.7953622604785391E-2</v>
      </c>
      <c r="AB441">
        <v>2.0699999999999998</v>
      </c>
      <c r="AC441">
        <v>1.72</v>
      </c>
      <c r="AD441">
        <f>(1/Table1[[#This Row],[B365&gt;2.5]]+1/Table1[[#This Row],[B365&lt;2.5]]-1)/2</f>
        <v>3.2243568138411449E-2</v>
      </c>
    </row>
    <row r="442" spans="1:30" hidden="1" x14ac:dyDescent="0.45">
      <c r="A442" t="s">
        <v>61</v>
      </c>
      <c r="B442" t="s">
        <v>4</v>
      </c>
      <c r="C442" s="1">
        <v>44457</v>
      </c>
      <c r="D442" t="s">
        <v>75</v>
      </c>
      <c r="E442" t="s">
        <v>96</v>
      </c>
      <c r="F442">
        <v>0</v>
      </c>
      <c r="G442">
        <v>2</v>
      </c>
      <c r="H442" t="s">
        <v>20</v>
      </c>
      <c r="I442" t="s">
        <v>50</v>
      </c>
      <c r="J442" t="s">
        <v>270</v>
      </c>
      <c r="L442">
        <f>1/Table1[[#This Row],[B365H]]-Table1[[#This Row],[Margin1X2]]</f>
        <v>0.46980718611013861</v>
      </c>
      <c r="M442">
        <f>IF(Table1[[#This Row],[Bet]]="Home",IF(Table1[[#This Row],[FTR]]="H",100*Table1[[#This Row],[B365H]],0),0)</f>
        <v>0</v>
      </c>
      <c r="N442">
        <f>IF(Table1[[#This Row],[Bet]]="Home-",IF(Table1[[#This Row],[FTR]]="H",100*Table1[[#This Row],[B365H]],0),0)</f>
        <v>0</v>
      </c>
      <c r="O442">
        <f>1/Table1[[#This Row],[B365D]]-Table1[[#This Row],[Margin1X2]]</f>
        <v>0.28503261109166111</v>
      </c>
      <c r="P442">
        <f>IF(Table1[[#This Row],[Bet]]="Draw",IF(Table1[[#This Row],[FTR]]="D",100*Table1[[#This Row],[B365D]],0),0)</f>
        <v>0</v>
      </c>
      <c r="Q442">
        <f>IF(Table1[[#This Row],[Bet]]="Draw-",IF(Table1[[#This Row],[FTR]]="D",100*Table1[[#This Row],[B365D]],0),0)</f>
        <v>0</v>
      </c>
      <c r="R442">
        <f>1/Table1[[#This Row],[B365A]]-Table1[[#This Row],[Margin1X2]]</f>
        <v>0.24516020279820019</v>
      </c>
      <c r="S442">
        <f>IF(Table1[[#This Row],[Bet]]="Away",IF(Table1[[#This Row],[FTR]]="A",100*Table1[[#This Row],[B365A]],0),0)</f>
        <v>0</v>
      </c>
      <c r="T442">
        <f>IF(Table1[[#This Row],[Bet2]]="Away",IF(Table1[[#This Row],[FTR]]="A",100*Table1[[#This Row],[B365A]]),0)</f>
        <v>0</v>
      </c>
      <c r="X442">
        <v>2.0499999999999998</v>
      </c>
      <c r="Y442">
        <v>3.3</v>
      </c>
      <c r="Z442">
        <v>3.8</v>
      </c>
      <c r="AA442" s="3">
        <f>(1/Table1[[#This Row],[B365H]]+1/Table1[[#This Row],[B365D]]+1/Table1[[#This Row],[B365A]]-1)/3</f>
        <v>1.7997691938641907E-2</v>
      </c>
      <c r="AB442">
        <v>2.2000000000000002</v>
      </c>
      <c r="AC442">
        <v>1.66</v>
      </c>
      <c r="AD442">
        <f>(1/Table1[[#This Row],[B365&gt;2.5]]+1/Table1[[#This Row],[B365&lt;2.5]]-1)/2</f>
        <v>2.8477546549835697E-2</v>
      </c>
    </row>
    <row r="443" spans="1:30" hidden="1" x14ac:dyDescent="0.45">
      <c r="A443" t="s">
        <v>2</v>
      </c>
      <c r="B443" t="s">
        <v>4</v>
      </c>
      <c r="C443" s="1">
        <v>44492</v>
      </c>
      <c r="D443" t="s">
        <v>22</v>
      </c>
      <c r="E443" t="s">
        <v>34</v>
      </c>
      <c r="F443">
        <v>7</v>
      </c>
      <c r="G443">
        <v>0</v>
      </c>
      <c r="H443" t="s">
        <v>13</v>
      </c>
      <c r="I443" t="s">
        <v>27</v>
      </c>
      <c r="J443" t="s">
        <v>266</v>
      </c>
      <c r="L443">
        <f>1/Table1[[#This Row],[B365H]]-Table1[[#This Row],[Margin1X2]]</f>
        <v>0.82846381490449295</v>
      </c>
      <c r="M443">
        <f>IF(Table1[[#This Row],[Bet]]="Home",IF(Table1[[#This Row],[FTR]]="H",100*Table1[[#This Row],[B365H]],0),0)</f>
        <v>0</v>
      </c>
      <c r="N443">
        <f>IF(Table1[[#This Row],[Bet]]="Home-",IF(Table1[[#This Row],[FTR]]="H",100*Table1[[#This Row],[B365H]],0),0)</f>
        <v>0</v>
      </c>
      <c r="O443">
        <f>1/Table1[[#This Row],[B365D]]-Table1[[#This Row],[Margin1X2]]</f>
        <v>0.12386333064299161</v>
      </c>
      <c r="P443">
        <f>IF(Table1[[#This Row],[Bet]]="Draw",IF(Table1[[#This Row],[FTR]]="D",100*Table1[[#This Row],[B365D]],0),0)</f>
        <v>0</v>
      </c>
      <c r="Q443">
        <f>IF(Table1[[#This Row],[Bet]]="Draw-",IF(Table1[[#This Row],[FTR]]="D",100*Table1[[#This Row],[B365D]],0),0)</f>
        <v>0</v>
      </c>
      <c r="R443">
        <f>1/Table1[[#This Row],[B365A]]-Table1[[#This Row],[Margin1X2]]</f>
        <v>4.7672854452515429E-2</v>
      </c>
      <c r="S443">
        <f>IF(Table1[[#This Row],[Bet]]="Away",IF(Table1[[#This Row],[FTR]]="A",100*Table1[[#This Row],[B365A]],0),0)</f>
        <v>0</v>
      </c>
      <c r="T443">
        <f>IF(Table1[[#This Row],[Bet2]]="Away",IF(Table1[[#This Row],[FTR]]="A",100*Table1[[#This Row],[B365A]]),0)</f>
        <v>0</v>
      </c>
      <c r="X443">
        <v>1.18</v>
      </c>
      <c r="Y443">
        <v>7</v>
      </c>
      <c r="Z443">
        <v>15</v>
      </c>
      <c r="AA443" s="3">
        <f>(1/Table1[[#This Row],[B365H]]+1/Table1[[#This Row],[B365D]]+1/Table1[[#This Row],[B365A]]-1)/3</f>
        <v>1.8993812214151234E-2</v>
      </c>
      <c r="AB443">
        <v>1.66</v>
      </c>
      <c r="AC443">
        <v>2.2000000000000002</v>
      </c>
      <c r="AD443">
        <f>(1/Table1[[#This Row],[B365&gt;2.5]]+1/Table1[[#This Row],[B365&lt;2.5]]-1)/2</f>
        <v>2.8477546549835697E-2</v>
      </c>
    </row>
    <row r="444" spans="1:30" hidden="1" x14ac:dyDescent="0.45">
      <c r="A444" t="s">
        <v>2</v>
      </c>
      <c r="B444" t="s">
        <v>4</v>
      </c>
      <c r="C444" s="1">
        <v>44492</v>
      </c>
      <c r="D444" t="s">
        <v>23</v>
      </c>
      <c r="E444" t="s">
        <v>37</v>
      </c>
      <c r="F444">
        <v>1</v>
      </c>
      <c r="G444">
        <v>1</v>
      </c>
      <c r="H444" t="s">
        <v>42</v>
      </c>
      <c r="I444" t="s">
        <v>44</v>
      </c>
      <c r="L444">
        <f>1/Table1[[#This Row],[B365H]]-Table1[[#This Row],[Margin1X2]]</f>
        <v>0.50828460038986356</v>
      </c>
      <c r="M444">
        <f>IF(Table1[[#This Row],[Bet]]="Home",IF(Table1[[#This Row],[FTR]]="H",100*Table1[[#This Row],[B365H]],0),0)</f>
        <v>0</v>
      </c>
      <c r="N444">
        <f>IF(Table1[[#This Row],[Bet]]="Home-",IF(Table1[[#This Row],[FTR]]="H",100*Table1[[#This Row],[B365H]],0),0)</f>
        <v>0</v>
      </c>
      <c r="O444">
        <f>1/Table1[[#This Row],[B365D]]-Table1[[#This Row],[Margin1X2]]</f>
        <v>0.25974658869395711</v>
      </c>
      <c r="P444">
        <f>IF(Table1[[#This Row],[Bet]]="Draw",IF(Table1[[#This Row],[FTR]]="D",100*Table1[[#This Row],[B365D]],0),0)</f>
        <v>0</v>
      </c>
      <c r="Q444">
        <f>IF(Table1[[#This Row],[Bet]]="Draw-",IF(Table1[[#This Row],[FTR]]="D",100*Table1[[#This Row],[B365D]],0),0)</f>
        <v>0</v>
      </c>
      <c r="R444">
        <f>1/Table1[[#This Row],[B365A]]-Table1[[#This Row],[Margin1X2]]</f>
        <v>0.23196881091617935</v>
      </c>
      <c r="S444">
        <f>IF(Table1[[#This Row],[Bet]]="Away",IF(Table1[[#This Row],[FTR]]="A",100*Table1[[#This Row],[B365A]],0),0)</f>
        <v>0</v>
      </c>
      <c r="T444">
        <f>IF(Table1[[#This Row],[Bet2]]="Away",IF(Table1[[#This Row],[FTR]]="A",100*Table1[[#This Row],[B365A]]),0)</f>
        <v>0</v>
      </c>
      <c r="X444">
        <v>1.9</v>
      </c>
      <c r="Y444">
        <v>3.6</v>
      </c>
      <c r="Z444">
        <v>4</v>
      </c>
      <c r="AA444" s="3">
        <f>(1/Table1[[#This Row],[B365H]]+1/Table1[[#This Row],[B365D]]+1/Table1[[#This Row],[B365A]]-1)/3</f>
        <v>1.8031189083820658E-2</v>
      </c>
      <c r="AB444">
        <v>1.9</v>
      </c>
      <c r="AC444">
        <v>1.9</v>
      </c>
      <c r="AD444">
        <f>(1/Table1[[#This Row],[B365&gt;2.5]]+1/Table1[[#This Row],[B365&lt;2.5]]-1)/2</f>
        <v>2.6315789473684181E-2</v>
      </c>
    </row>
    <row r="445" spans="1:30" hidden="1" x14ac:dyDescent="0.45">
      <c r="A445" t="s">
        <v>61</v>
      </c>
      <c r="B445" t="s">
        <v>4</v>
      </c>
      <c r="C445" s="1">
        <v>44416</v>
      </c>
      <c r="D445" t="s">
        <v>95</v>
      </c>
      <c r="E445" t="s">
        <v>96</v>
      </c>
      <c r="F445">
        <v>2</v>
      </c>
      <c r="G445">
        <v>1</v>
      </c>
      <c r="H445" t="s">
        <v>13</v>
      </c>
      <c r="I445" t="s">
        <v>97</v>
      </c>
      <c r="J445" t="s">
        <v>266</v>
      </c>
      <c r="L445">
        <f>1/Table1[[#This Row],[B365H]]-Table1[[#This Row],[Margin1X2]]</f>
        <v>0.38538445681302819</v>
      </c>
      <c r="M445">
        <f>IF(Table1[[#This Row],[Bet]]="Home",IF(Table1[[#This Row],[FTR]]="H",100*Table1[[#This Row],[B365H]],0),0)</f>
        <v>0</v>
      </c>
      <c r="N445">
        <f>IF(Table1[[#This Row],[Bet]]="Home-",IF(Table1[[#This Row],[FTR]]="H",100*Table1[[#This Row],[B365H]],0),0)</f>
        <v>0</v>
      </c>
      <c r="O445">
        <f>1/Table1[[#This Row],[B365D]]-Table1[[#This Row],[Margin1X2]]</f>
        <v>0.28025149453720882</v>
      </c>
      <c r="P445">
        <f>IF(Table1[[#This Row],[Bet]]="Draw",IF(Table1[[#This Row],[FTR]]="D",100*Table1[[#This Row],[B365D]],0),0)</f>
        <v>0</v>
      </c>
      <c r="Q445">
        <f>IF(Table1[[#This Row],[Bet]]="Draw-",IF(Table1[[#This Row],[FTR]]="D",100*Table1[[#This Row],[B365D]],0),0)</f>
        <v>0</v>
      </c>
      <c r="R445">
        <f>1/Table1[[#This Row],[B365A]]-Table1[[#This Row],[Margin1X2]]</f>
        <v>0.33436404864976293</v>
      </c>
      <c r="S445">
        <f>IF(Table1[[#This Row],[Bet]]="Away",IF(Table1[[#This Row],[FTR]]="A",100*Table1[[#This Row],[B365A]],0),0)</f>
        <v>0</v>
      </c>
      <c r="T445">
        <f>IF(Table1[[#This Row],[Bet2]]="Away",IF(Table1[[#This Row],[FTR]]="A",100*Table1[[#This Row],[B365A]]),0)</f>
        <v>0</v>
      </c>
      <c r="X445">
        <v>2.4500000000000002</v>
      </c>
      <c r="Y445">
        <v>3.3</v>
      </c>
      <c r="Z445">
        <v>2.8</v>
      </c>
      <c r="AA445" s="3">
        <f>(1/Table1[[#This Row],[B365H]]+1/Table1[[#This Row],[B365D]]+1/Table1[[#This Row],[B365A]]-1)/3</f>
        <v>2.2778808493094216E-2</v>
      </c>
      <c r="AB445">
        <v>2.5</v>
      </c>
      <c r="AC445">
        <v>1.53</v>
      </c>
      <c r="AD445">
        <f>(1/Table1[[#This Row],[B365&gt;2.5]]+1/Table1[[#This Row],[B365&lt;2.5]]-1)/2</f>
        <v>2.6797385620915048E-2</v>
      </c>
    </row>
    <row r="446" spans="1:30" hidden="1" x14ac:dyDescent="0.45">
      <c r="A446" t="s">
        <v>2</v>
      </c>
      <c r="B446" t="s">
        <v>4</v>
      </c>
      <c r="C446" s="1">
        <v>44492</v>
      </c>
      <c r="D446" t="s">
        <v>26</v>
      </c>
      <c r="E446" t="s">
        <v>18</v>
      </c>
      <c r="F446">
        <v>2</v>
      </c>
      <c r="G446">
        <v>2</v>
      </c>
      <c r="H446" t="s">
        <v>42</v>
      </c>
      <c r="I446" t="s">
        <v>50</v>
      </c>
      <c r="J446" t="s">
        <v>270</v>
      </c>
      <c r="L446">
        <f>1/Table1[[#This Row],[B365H]]-Table1[[#This Row],[Margin1X2]]</f>
        <v>0.49450549450549458</v>
      </c>
      <c r="M446">
        <f>IF(Table1[[#This Row],[Bet]]="Home",IF(Table1[[#This Row],[FTR]]="H",100*Table1[[#This Row],[B365H]],0),0)</f>
        <v>0</v>
      </c>
      <c r="N446">
        <f>IF(Table1[[#This Row],[Bet]]="Home-",IF(Table1[[#This Row],[FTR]]="H",100*Table1[[#This Row],[B365H]],0),0)</f>
        <v>0</v>
      </c>
      <c r="O446">
        <f>1/Table1[[#This Row],[B365D]]-Table1[[#This Row],[Margin1X2]]</f>
        <v>0.26739926739926739</v>
      </c>
      <c r="P446">
        <f>IF(Table1[[#This Row],[Bet]]="Draw",IF(Table1[[#This Row],[FTR]]="D",100*Table1[[#This Row],[B365D]],0),0)</f>
        <v>0</v>
      </c>
      <c r="Q446">
        <f>IF(Table1[[#This Row],[Bet]]="Draw-",IF(Table1[[#This Row],[FTR]]="D",100*Table1[[#This Row],[B365D]],0),0)</f>
        <v>0</v>
      </c>
      <c r="R446">
        <f>1/Table1[[#This Row],[B365A]]-Table1[[#This Row],[Margin1X2]]</f>
        <v>0.23809523809523811</v>
      </c>
      <c r="S446">
        <f>IF(Table1[[#This Row],[Bet]]="Away",IF(Table1[[#This Row],[FTR]]="A",100*Table1[[#This Row],[B365A]],0),0)</f>
        <v>0</v>
      </c>
      <c r="T446">
        <f>IF(Table1[[#This Row],[Bet2]]="Away",IF(Table1[[#This Row],[FTR]]="A",100*Table1[[#This Row],[B365A]]),0)</f>
        <v>0</v>
      </c>
      <c r="X446">
        <v>1.95</v>
      </c>
      <c r="Y446">
        <v>3.5</v>
      </c>
      <c r="Z446">
        <v>3.9</v>
      </c>
      <c r="AA446" s="3">
        <f>(1/Table1[[#This Row],[B365H]]+1/Table1[[#This Row],[B365D]]+1/Table1[[#This Row],[B365A]]-1)/3</f>
        <v>1.8315018315018323E-2</v>
      </c>
      <c r="AB446">
        <v>1.9</v>
      </c>
      <c r="AC446">
        <v>1.9</v>
      </c>
      <c r="AD446">
        <f>(1/Table1[[#This Row],[B365&gt;2.5]]+1/Table1[[#This Row],[B365&lt;2.5]]-1)/2</f>
        <v>2.6315789473684181E-2</v>
      </c>
    </row>
    <row r="447" spans="1:30" hidden="1" x14ac:dyDescent="0.45">
      <c r="A447" t="s">
        <v>61</v>
      </c>
      <c r="B447" t="s">
        <v>4</v>
      </c>
      <c r="C447" s="1">
        <v>44457</v>
      </c>
      <c r="D447" t="s">
        <v>77</v>
      </c>
      <c r="E447" t="s">
        <v>66</v>
      </c>
      <c r="F447">
        <v>3</v>
      </c>
      <c r="G447">
        <v>3</v>
      </c>
      <c r="H447" t="s">
        <v>42</v>
      </c>
      <c r="I447" t="s">
        <v>55</v>
      </c>
      <c r="J447" t="s">
        <v>266</v>
      </c>
      <c r="L447">
        <f>1/Table1[[#This Row],[B365H]]-Table1[[#This Row],[Margin1X2]]</f>
        <v>0.46825318455613713</v>
      </c>
      <c r="M447">
        <f>IF(Table1[[#This Row],[Bet]]="Home",IF(Table1[[#This Row],[FTR]]="H",100*Table1[[#This Row],[B365H]],0),0)</f>
        <v>0</v>
      </c>
      <c r="N447">
        <f>IF(Table1[[#This Row],[Bet]]="Home-",IF(Table1[[#This Row],[FTR]]="H",100*Table1[[#This Row],[B365H]],0),0)</f>
        <v>0</v>
      </c>
      <c r="O447">
        <f>1/Table1[[#This Row],[B365D]]-Table1[[#This Row],[Margin1X2]]</f>
        <v>0.2881406141996643</v>
      </c>
      <c r="P447">
        <f>IF(Table1[[#This Row],[Bet]]="Draw",IF(Table1[[#This Row],[FTR]]="D",100*Table1[[#This Row],[B365D]],0),0)</f>
        <v>0</v>
      </c>
      <c r="Q447">
        <f>IF(Table1[[#This Row],[Bet]]="Draw-",IF(Table1[[#This Row],[FTR]]="D",100*Table1[[#This Row],[B365D]],0),0)</f>
        <v>0</v>
      </c>
      <c r="R447">
        <f>1/Table1[[#This Row],[B365A]]-Table1[[#This Row],[Margin1X2]]</f>
        <v>0.24360620124419868</v>
      </c>
      <c r="S447">
        <f>IF(Table1[[#This Row],[Bet]]="Away",IF(Table1[[#This Row],[FTR]]="A",100*Table1[[#This Row],[B365A]],0),0)</f>
        <v>0</v>
      </c>
      <c r="T447">
        <f>IF(Table1[[#This Row],[Bet2]]="Away",IF(Table1[[#This Row],[FTR]]="A",100*Table1[[#This Row],[B365A]]),0)</f>
        <v>0</v>
      </c>
      <c r="X447">
        <v>2.0499999999999998</v>
      </c>
      <c r="Y447">
        <v>3.25</v>
      </c>
      <c r="Z447">
        <v>3.8</v>
      </c>
      <c r="AA447" s="3">
        <f>(1/Table1[[#This Row],[B365H]]+1/Table1[[#This Row],[B365D]]+1/Table1[[#This Row],[B365A]]-1)/3</f>
        <v>1.9551693492643407E-2</v>
      </c>
      <c r="AB447">
        <v>2.1</v>
      </c>
      <c r="AC447">
        <v>1.72</v>
      </c>
      <c r="AD447">
        <f>(1/Table1[[#This Row],[B365&gt;2.5]]+1/Table1[[#This Row],[B365&lt;2.5]]-1)/2</f>
        <v>2.879291251384275E-2</v>
      </c>
    </row>
    <row r="448" spans="1:30" hidden="1" x14ac:dyDescent="0.45">
      <c r="A448" t="s">
        <v>2</v>
      </c>
      <c r="B448" t="s">
        <v>4</v>
      </c>
      <c r="C448" s="1">
        <v>44492</v>
      </c>
      <c r="D448" t="s">
        <v>25</v>
      </c>
      <c r="E448" t="s">
        <v>31</v>
      </c>
      <c r="F448">
        <v>2</v>
      </c>
      <c r="G448">
        <v>5</v>
      </c>
      <c r="H448" t="s">
        <v>20</v>
      </c>
      <c r="I448" t="s">
        <v>45</v>
      </c>
      <c r="J448" t="s">
        <v>266</v>
      </c>
      <c r="L448">
        <f>1/Table1[[#This Row],[B365H]]-Table1[[#This Row],[Margin1X2]]</f>
        <v>0.58904837852206271</v>
      </c>
      <c r="M448">
        <f>IF(Table1[[#This Row],[Bet]]="Home",IF(Table1[[#This Row],[FTR]]="H",100*Table1[[#This Row],[B365H]],0),0)</f>
        <v>0</v>
      </c>
      <c r="N448">
        <f>IF(Table1[[#This Row],[Bet]]="Home-",IF(Table1[[#This Row],[FTR]]="H",100*Table1[[#This Row],[B365H]],0),0)</f>
        <v>0</v>
      </c>
      <c r="O448">
        <f>1/Table1[[#This Row],[B365D]]-Table1[[#This Row],[Margin1X2]]</f>
        <v>0.24614566719829872</v>
      </c>
      <c r="P448">
        <f>IF(Table1[[#This Row],[Bet]]="Draw",IF(Table1[[#This Row],[FTR]]="D",100*Table1[[#This Row],[B365D]],0),0)</f>
        <v>0</v>
      </c>
      <c r="Q448">
        <f>IF(Table1[[#This Row],[Bet]]="Draw-",IF(Table1[[#This Row],[FTR]]="D",100*Table1[[#This Row],[B365D]],0),0)</f>
        <v>0</v>
      </c>
      <c r="R448">
        <f>1/Table1[[#This Row],[B365A]]-Table1[[#This Row],[Margin1X2]]</f>
        <v>0.16480595427963846</v>
      </c>
      <c r="S448">
        <f>IF(Table1[[#This Row],[Bet]]="Away",IF(Table1[[#This Row],[FTR]]="A",100*Table1[[#This Row],[B365A]],0),0)</f>
        <v>0</v>
      </c>
      <c r="T448">
        <f>IF(Table1[[#This Row],[Bet2]]="Away",IF(Table1[[#This Row],[FTR]]="A",100*Table1[[#This Row],[B365A]]),0)</f>
        <v>0</v>
      </c>
      <c r="X448">
        <v>1.65</v>
      </c>
      <c r="Y448">
        <v>3.8</v>
      </c>
      <c r="Z448">
        <v>5.5</v>
      </c>
      <c r="AA448" s="3">
        <f>(1/Table1[[#This Row],[B365H]]+1/Table1[[#This Row],[B365D]]+1/Table1[[#This Row],[B365A]]-1)/3</f>
        <v>1.7012227538543367E-2</v>
      </c>
      <c r="AB448">
        <v>2</v>
      </c>
      <c r="AC448">
        <v>1.8</v>
      </c>
      <c r="AD448">
        <f>(1/Table1[[#This Row],[B365&gt;2.5]]+1/Table1[[#This Row],[B365&lt;2.5]]-1)/2</f>
        <v>2.777777777777779E-2</v>
      </c>
    </row>
    <row r="449" spans="1:30" hidden="1" x14ac:dyDescent="0.45">
      <c r="A449" t="s">
        <v>2</v>
      </c>
      <c r="B449" t="s">
        <v>4</v>
      </c>
      <c r="C449" s="1">
        <v>44492</v>
      </c>
      <c r="D449" t="s">
        <v>16</v>
      </c>
      <c r="E449" t="s">
        <v>29</v>
      </c>
      <c r="F449">
        <v>1</v>
      </c>
      <c r="G449">
        <v>1</v>
      </c>
      <c r="H449" t="s">
        <v>42</v>
      </c>
      <c r="I449" t="s">
        <v>48</v>
      </c>
      <c r="J449" t="s">
        <v>266</v>
      </c>
      <c r="L449">
        <f>1/Table1[[#This Row],[B365H]]-Table1[[#This Row],[Margin1X2]]</f>
        <v>0.39692787684179365</v>
      </c>
      <c r="M449">
        <f>IF(Table1[[#This Row],[Bet]]="Home",IF(Table1[[#This Row],[FTR]]="H",100*Table1[[#This Row],[B365H]],0),0)</f>
        <v>0</v>
      </c>
      <c r="N449">
        <f>IF(Table1[[#This Row],[Bet]]="Home-",IF(Table1[[#This Row],[FTR]]="H",100*Table1[[#This Row],[B365H]],0),0)</f>
        <v>0</v>
      </c>
      <c r="O449">
        <f>1/Table1[[#This Row],[B365D]]-Table1[[#This Row],[Margin1X2]]</f>
        <v>0.2743788572339505</v>
      </c>
      <c r="P449">
        <f>IF(Table1[[#This Row],[Bet]]="Draw",IF(Table1[[#This Row],[FTR]]="D",100*Table1[[#This Row],[B365D]],0),0)</f>
        <v>0</v>
      </c>
      <c r="Q449">
        <f>IF(Table1[[#This Row],[Bet]]="Draw-",IF(Table1[[#This Row],[FTR]]="D",100*Table1[[#This Row],[B365D]],0),0)</f>
        <v>0</v>
      </c>
      <c r="R449">
        <f>1/Table1[[#This Row],[B365A]]-Table1[[#This Row],[Margin1X2]]</f>
        <v>0.32869326592425585</v>
      </c>
      <c r="S449">
        <f>IF(Table1[[#This Row],[Bet]]="Away",IF(Table1[[#This Row],[FTR]]="A",100*Table1[[#This Row],[B365A]],0),0)</f>
        <v>0</v>
      </c>
      <c r="T449">
        <f>IF(Table1[[#This Row],[Bet2]]="Away",IF(Table1[[#This Row],[FTR]]="A",100*Table1[[#This Row],[B365A]]),0)</f>
        <v>0</v>
      </c>
      <c r="X449">
        <v>2.4</v>
      </c>
      <c r="Y449">
        <v>3.4</v>
      </c>
      <c r="Z449">
        <v>2.87</v>
      </c>
      <c r="AA449" s="3">
        <f>(1/Table1[[#This Row],[B365H]]+1/Table1[[#This Row],[B365D]]+1/Table1[[#This Row],[B365A]]-1)/3</f>
        <v>1.973878982487302E-2</v>
      </c>
      <c r="AB449">
        <v>1.9</v>
      </c>
      <c r="AC449">
        <v>1.9</v>
      </c>
      <c r="AD449">
        <f>(1/Table1[[#This Row],[B365&gt;2.5]]+1/Table1[[#This Row],[B365&lt;2.5]]-1)/2</f>
        <v>2.6315789473684181E-2</v>
      </c>
    </row>
    <row r="450" spans="1:30" hidden="1" x14ac:dyDescent="0.45">
      <c r="A450" t="s">
        <v>2</v>
      </c>
      <c r="B450" t="s">
        <v>4</v>
      </c>
      <c r="C450" s="1">
        <v>44492</v>
      </c>
      <c r="D450" t="s">
        <v>19</v>
      </c>
      <c r="E450" t="s">
        <v>41</v>
      </c>
      <c r="F450">
        <v>1</v>
      </c>
      <c r="G450">
        <v>4</v>
      </c>
      <c r="H450" t="s">
        <v>20</v>
      </c>
      <c r="I450" t="s">
        <v>49</v>
      </c>
      <c r="L450">
        <f>1/Table1[[#This Row],[B365H]]-Table1[[#This Row],[Margin1X2]]</f>
        <v>0.10839598997493738</v>
      </c>
      <c r="M450">
        <f>IF(Table1[[#This Row],[Bet]]="Home",IF(Table1[[#This Row],[FTR]]="H",100*Table1[[#This Row],[B365H]],0),0)</f>
        <v>0</v>
      </c>
      <c r="N450">
        <f>IF(Table1[[#This Row],[Bet]]="Home-",IF(Table1[[#This Row],[FTR]]="H",100*Table1[[#This Row],[B365H]],0),0)</f>
        <v>0</v>
      </c>
      <c r="O450">
        <f>1/Table1[[#This Row],[B365D]]-Table1[[#This Row],[Margin1X2]]</f>
        <v>0.19392230576441105</v>
      </c>
      <c r="P450">
        <f>IF(Table1[[#This Row],[Bet]]="Draw",IF(Table1[[#This Row],[FTR]]="D",100*Table1[[#This Row],[B365D]],0),0)</f>
        <v>0</v>
      </c>
      <c r="Q450">
        <f>IF(Table1[[#This Row],[Bet]]="Draw-",IF(Table1[[#This Row],[FTR]]="D",100*Table1[[#This Row],[B365D]],0),0)</f>
        <v>0</v>
      </c>
      <c r="R450">
        <f>1/Table1[[#This Row],[B365A]]-Table1[[#This Row],[Margin1X2]]</f>
        <v>0.69768170426065168</v>
      </c>
      <c r="S450">
        <f>IF(Table1[[#This Row],[Bet]]="Away",IF(Table1[[#This Row],[FTR]]="A",100*Table1[[#This Row],[B365A]],0),0)</f>
        <v>0</v>
      </c>
      <c r="T450">
        <f>IF(Table1[[#This Row],[Bet2]]="Away",IF(Table1[[#This Row],[FTR]]="A",100*Table1[[#This Row],[B365A]]),0)</f>
        <v>0</v>
      </c>
      <c r="X450">
        <v>8</v>
      </c>
      <c r="Y450">
        <v>4.75</v>
      </c>
      <c r="Z450">
        <v>1.4</v>
      </c>
      <c r="AA450" s="3">
        <f>(1/Table1[[#This Row],[B365H]]+1/Table1[[#This Row],[B365D]]+1/Table1[[#This Row],[B365A]]-1)/3</f>
        <v>1.6604010025062621E-2</v>
      </c>
      <c r="AB450">
        <v>1.8</v>
      </c>
      <c r="AC450">
        <v>2</v>
      </c>
      <c r="AD450">
        <f>(1/Table1[[#This Row],[B365&gt;2.5]]+1/Table1[[#This Row],[B365&lt;2.5]]-1)/2</f>
        <v>2.777777777777779E-2</v>
      </c>
    </row>
    <row r="451" spans="1:30" hidden="1" x14ac:dyDescent="0.45">
      <c r="A451" t="s">
        <v>172</v>
      </c>
      <c r="B451" t="s">
        <v>4</v>
      </c>
      <c r="C451" s="1">
        <v>44460</v>
      </c>
      <c r="D451" t="s">
        <v>182</v>
      </c>
      <c r="E451" t="s">
        <v>179</v>
      </c>
      <c r="F451">
        <v>2</v>
      </c>
      <c r="G451">
        <v>2</v>
      </c>
      <c r="H451" t="s">
        <v>42</v>
      </c>
      <c r="I451" t="s">
        <v>156</v>
      </c>
      <c r="J451" t="s">
        <v>269</v>
      </c>
      <c r="L451">
        <f>1/Table1[[#This Row],[B365H]]-Table1[[#This Row],[Margin1X2]]</f>
        <v>0.33814551461610276</v>
      </c>
      <c r="M451">
        <f>IF(Table1[[#This Row],[Bet]]="Home",IF(Table1[[#This Row],[FTR]]="H",100*Table1[[#This Row],[B365H]],0),0)</f>
        <v>0</v>
      </c>
      <c r="N451">
        <f>IF(Table1[[#This Row],[Bet]]="Home-",IF(Table1[[#This Row],[FTR]]="H",100*Table1[[#This Row],[B365H]],0),0)</f>
        <v>0</v>
      </c>
      <c r="O451">
        <f>1/Table1[[#This Row],[B365D]]-Table1[[#This Row],[Margin1X2]]</f>
        <v>0.28869496516555332</v>
      </c>
      <c r="P451">
        <f>IF(Table1[[#This Row],[Bet]]="Draw",IF(Table1[[#This Row],[FTR]]="D",100*Table1[[#This Row],[B365D]],0),0)</f>
        <v>0</v>
      </c>
      <c r="Q451">
        <f>IF(Table1[[#This Row],[Bet]]="Draw-",IF(Table1[[#This Row],[FTR]]="D",100*Table1[[#This Row],[B365D]],0),0)</f>
        <v>325</v>
      </c>
      <c r="R451">
        <f>1/Table1[[#This Row],[B365A]]-Table1[[#This Row],[Margin1X2]]</f>
        <v>0.3731595202183437</v>
      </c>
      <c r="S451">
        <f>IF(Table1[[#This Row],[Bet]]="Away",IF(Table1[[#This Row],[FTR]]="A",100*Table1[[#This Row],[B365A]],0),0)</f>
        <v>0</v>
      </c>
      <c r="T451">
        <f>IF(Table1[[#This Row],[Bet2]]="Away",IF(Table1[[#This Row],[FTR]]="A",100*Table1[[#This Row],[B365A]]),0)</f>
        <v>0</v>
      </c>
      <c r="X451">
        <v>2.8</v>
      </c>
      <c r="Y451">
        <v>3.25</v>
      </c>
      <c r="Z451">
        <v>2.5499999999999998</v>
      </c>
      <c r="AA451" s="3">
        <f>(1/Table1[[#This Row],[B365H]]+1/Table1[[#This Row],[B365D]]+1/Table1[[#This Row],[B365A]]-1)/3</f>
        <v>1.8997342526754373E-2</v>
      </c>
      <c r="AB451">
        <v>2</v>
      </c>
      <c r="AC451">
        <v>1.8</v>
      </c>
      <c r="AD451">
        <f>(1/Table1[[#This Row],[B365&gt;2.5]]+1/Table1[[#This Row],[B365&lt;2.5]]-1)/2</f>
        <v>2.777777777777779E-2</v>
      </c>
    </row>
    <row r="452" spans="1:30" hidden="1" x14ac:dyDescent="0.45">
      <c r="A452" t="s">
        <v>61</v>
      </c>
      <c r="B452" t="s">
        <v>4</v>
      </c>
      <c r="C452" s="1">
        <v>44463</v>
      </c>
      <c r="D452" t="s">
        <v>95</v>
      </c>
      <c r="E452" t="s">
        <v>78</v>
      </c>
      <c r="F452">
        <v>3</v>
      </c>
      <c r="G452">
        <v>0</v>
      </c>
      <c r="H452" t="s">
        <v>13</v>
      </c>
      <c r="I452" t="s">
        <v>76</v>
      </c>
      <c r="J452" t="s">
        <v>266</v>
      </c>
      <c r="L452">
        <f>1/Table1[[#This Row],[B365H]]-Table1[[#This Row],[Margin1X2]]</f>
        <v>0.60347261434217958</v>
      </c>
      <c r="M452">
        <f>IF(Table1[[#This Row],[Bet]]="Home",IF(Table1[[#This Row],[FTR]]="H",100*Table1[[#This Row],[B365H]],0),0)</f>
        <v>0</v>
      </c>
      <c r="N452">
        <f>IF(Table1[[#This Row],[Bet]]="Home-",IF(Table1[[#This Row],[FTR]]="H",100*Table1[[#This Row],[B365H]],0),0)</f>
        <v>0</v>
      </c>
      <c r="O452">
        <f>1/Table1[[#This Row],[B365D]]-Table1[[#This Row],[Margin1X2]]</f>
        <v>0.23235460191981935</v>
      </c>
      <c r="P452">
        <f>IF(Table1[[#This Row],[Bet]]="Draw",IF(Table1[[#This Row],[FTR]]="D",100*Table1[[#This Row],[B365D]],0),0)</f>
        <v>0</v>
      </c>
      <c r="Q452">
        <f>IF(Table1[[#This Row],[Bet]]="Draw-",IF(Table1[[#This Row],[FTR]]="D",100*Table1[[#This Row],[B365D]],0),0)</f>
        <v>0</v>
      </c>
      <c r="R452">
        <f>1/Table1[[#This Row],[B365A]]-Table1[[#This Row],[Margin1X2]]</f>
        <v>0.16417278373800118</v>
      </c>
      <c r="S452">
        <f>IF(Table1[[#This Row],[Bet]]="Away",IF(Table1[[#This Row],[FTR]]="A",100*Table1[[#This Row],[B365A]],0),0)</f>
        <v>0</v>
      </c>
      <c r="T452">
        <f>IF(Table1[[#This Row],[Bet2]]="Away",IF(Table1[[#This Row],[FTR]]="A",100*Table1[[#This Row],[B365A]]),0)</f>
        <v>0</v>
      </c>
      <c r="X452">
        <v>1.61</v>
      </c>
      <c r="Y452">
        <v>4</v>
      </c>
      <c r="Z452">
        <v>5.5</v>
      </c>
      <c r="AA452" s="3">
        <f>(1/Table1[[#This Row],[B365H]]+1/Table1[[#This Row],[B365D]]+1/Table1[[#This Row],[B365A]]-1)/3</f>
        <v>1.7645398080180657E-2</v>
      </c>
      <c r="AB452">
        <v>1.9</v>
      </c>
      <c r="AC452">
        <v>1.9</v>
      </c>
      <c r="AD452">
        <f>(1/Table1[[#This Row],[B365&gt;2.5]]+1/Table1[[#This Row],[B365&lt;2.5]]-1)/2</f>
        <v>2.6315789473684181E-2</v>
      </c>
    </row>
    <row r="453" spans="1:30" x14ac:dyDescent="0.45">
      <c r="A453" t="s">
        <v>61</v>
      </c>
      <c r="B453" t="s">
        <v>4</v>
      </c>
      <c r="C453" s="1">
        <v>44422</v>
      </c>
      <c r="D453" t="s">
        <v>72</v>
      </c>
      <c r="E453" t="s">
        <v>95</v>
      </c>
      <c r="F453">
        <v>1</v>
      </c>
      <c r="G453">
        <v>0</v>
      </c>
      <c r="H453" t="s">
        <v>13</v>
      </c>
      <c r="I453" t="s">
        <v>98</v>
      </c>
      <c r="J453" t="s">
        <v>271</v>
      </c>
      <c r="L453">
        <f>1/Table1[[#This Row],[B365H]]-Table1[[#This Row],[Margin1X2]]</f>
        <v>0.48018648018648019</v>
      </c>
      <c r="M453">
        <f>IF(Table1[[#This Row],[Bet]]="Home",IF(Table1[[#This Row],[FTR]]="H",100*Table1[[#This Row],[B365H]],0),0)</f>
        <v>0</v>
      </c>
      <c r="N453">
        <f>IF(Table1[[#This Row],[Bet]]="Home-",IF(Table1[[#This Row],[FTR]]="H",100*Table1[[#This Row],[B365H]],0),0)</f>
        <v>0</v>
      </c>
      <c r="O453">
        <f>1/Table1[[#This Row],[B365D]]-Table1[[#This Row],[Margin1X2]]</f>
        <v>0.28321678321678323</v>
      </c>
      <c r="P453">
        <f>IF(Table1[[#This Row],[Bet]]="Draw",IF(Table1[[#This Row],[FTR]]="D",100*Table1[[#This Row],[B365D]],0),0)</f>
        <v>0</v>
      </c>
      <c r="Q453">
        <f>IF(Table1[[#This Row],[Bet]]="Draw-",IF(Table1[[#This Row],[FTR]]="D",100*Table1[[#This Row],[B365D]],0),0)</f>
        <v>0</v>
      </c>
      <c r="R453">
        <f>1/Table1[[#This Row],[B365A]]-Table1[[#This Row],[Margin1X2]]</f>
        <v>0.23659673659673666</v>
      </c>
      <c r="S453">
        <f>IF(Table1[[#This Row],[Bet]]="Away",IF(Table1[[#This Row],[FTR]]="A",100*Table1[[#This Row],[B365A]],0),0)</f>
        <v>0</v>
      </c>
      <c r="T453">
        <f>IF(Table1[[#This Row],[Bet2]]="Away",IF(Table1[[#This Row],[FTR]]="A",100*Table1[[#This Row],[B365A]]),0)</f>
        <v>0</v>
      </c>
      <c r="X453">
        <v>2</v>
      </c>
      <c r="Y453">
        <v>3.3</v>
      </c>
      <c r="Z453">
        <v>3.9</v>
      </c>
      <c r="AA453" s="3">
        <f>(1/Table1[[#This Row],[B365H]]+1/Table1[[#This Row],[B365D]]+1/Table1[[#This Row],[B365A]]-1)/3</f>
        <v>1.9813519813519791E-2</v>
      </c>
      <c r="AB453">
        <v>2.2000000000000002</v>
      </c>
      <c r="AC453">
        <v>1.66</v>
      </c>
      <c r="AD453">
        <f>(1/Table1[[#This Row],[B365&gt;2.5]]+1/Table1[[#This Row],[B365&lt;2.5]]-1)/2</f>
        <v>2.8477546549835697E-2</v>
      </c>
    </row>
    <row r="454" spans="1:30" hidden="1" x14ac:dyDescent="0.45">
      <c r="A454" t="s">
        <v>61</v>
      </c>
      <c r="B454" t="s">
        <v>4</v>
      </c>
      <c r="C454" s="1">
        <v>44425</v>
      </c>
      <c r="D454" t="s">
        <v>75</v>
      </c>
      <c r="E454" t="s">
        <v>80</v>
      </c>
      <c r="F454">
        <v>1</v>
      </c>
      <c r="G454">
        <v>0</v>
      </c>
      <c r="H454" t="s">
        <v>13</v>
      </c>
      <c r="I454" t="s">
        <v>97</v>
      </c>
      <c r="J454" t="s">
        <v>266</v>
      </c>
      <c r="L454">
        <f>1/Table1[[#This Row],[B365H]]-Table1[[#This Row],[Margin1X2]]</f>
        <v>0.39016439909297052</v>
      </c>
      <c r="M454">
        <f>IF(Table1[[#This Row],[Bet]]="Home",IF(Table1[[#This Row],[FTR]]="H",100*Table1[[#This Row],[B365H]],0),0)</f>
        <v>0</v>
      </c>
      <c r="N454">
        <f>IF(Table1[[#This Row],[Bet]]="Home-",IF(Table1[[#This Row],[FTR]]="H",100*Table1[[#This Row],[B365H]],0),0)</f>
        <v>0</v>
      </c>
      <c r="O454">
        <f>1/Table1[[#This Row],[B365D]]-Table1[[#This Row],[Margin1X2]]</f>
        <v>0.29450113378684811</v>
      </c>
      <c r="P454">
        <f>IF(Table1[[#This Row],[Bet]]="Draw",IF(Table1[[#This Row],[FTR]]="D",100*Table1[[#This Row],[B365D]],0),0)</f>
        <v>0</v>
      </c>
      <c r="Q454">
        <f>IF(Table1[[#This Row],[Bet]]="Draw-",IF(Table1[[#This Row],[FTR]]="D",100*Table1[[#This Row],[B365D]],0),0)</f>
        <v>0</v>
      </c>
      <c r="R454">
        <f>1/Table1[[#This Row],[B365A]]-Table1[[#This Row],[Margin1X2]]</f>
        <v>0.31533446712018143</v>
      </c>
      <c r="S454">
        <f>IF(Table1[[#This Row],[Bet]]="Away",IF(Table1[[#This Row],[FTR]]="A",100*Table1[[#This Row],[B365A]],0),0)</f>
        <v>0</v>
      </c>
      <c r="T454">
        <f>IF(Table1[[#This Row],[Bet2]]="Away",IF(Table1[[#This Row],[FTR]]="A",100*Table1[[#This Row],[B365A]]),0)</f>
        <v>0</v>
      </c>
      <c r="X454">
        <v>2.4500000000000002</v>
      </c>
      <c r="Y454">
        <v>3.2</v>
      </c>
      <c r="Z454">
        <v>3</v>
      </c>
      <c r="AA454" s="3">
        <f>(1/Table1[[#This Row],[B365H]]+1/Table1[[#This Row],[B365D]]+1/Table1[[#This Row],[B365A]]-1)/3</f>
        <v>1.7998866213151905E-2</v>
      </c>
      <c r="AB454">
        <v>2.2999999999999998</v>
      </c>
      <c r="AC454">
        <v>1.61</v>
      </c>
      <c r="AD454">
        <f>(1/Table1[[#This Row],[B365&gt;2.5]]+1/Table1[[#This Row],[B365&lt;2.5]]-1)/2</f>
        <v>2.7950310559006208E-2</v>
      </c>
    </row>
    <row r="455" spans="1:30" hidden="1" x14ac:dyDescent="0.45">
      <c r="A455" t="s">
        <v>2</v>
      </c>
      <c r="B455" t="s">
        <v>4</v>
      </c>
      <c r="C455" s="1">
        <v>44493</v>
      </c>
      <c r="D455" t="s">
        <v>15</v>
      </c>
      <c r="E455" t="s">
        <v>35</v>
      </c>
      <c r="F455">
        <v>0</v>
      </c>
      <c r="G455">
        <v>5</v>
      </c>
      <c r="H455" t="s">
        <v>20</v>
      </c>
      <c r="I455" t="s">
        <v>43</v>
      </c>
      <c r="L455">
        <f>1/Table1[[#This Row],[B365H]]-Table1[[#This Row],[Margin1X2]]</f>
        <v>0.3042793526664494</v>
      </c>
      <c r="M455">
        <f>IF(Table1[[#This Row],[Bet]]="Home",IF(Table1[[#This Row],[FTR]]="H",100*Table1[[#This Row],[B365H]],0),0)</f>
        <v>0</v>
      </c>
      <c r="N455">
        <f>IF(Table1[[#This Row],[Bet]]="Home-",IF(Table1[[#This Row],[FTR]]="H",100*Table1[[#This Row],[B365H]],0),0)</f>
        <v>0</v>
      </c>
      <c r="O455">
        <f>1/Table1[[#This Row],[B365D]]-Table1[[#This Row],[Margin1X2]]</f>
        <v>0.25947648528293688</v>
      </c>
      <c r="P455">
        <f>IF(Table1[[#This Row],[Bet]]="Draw",IF(Table1[[#This Row],[FTR]]="D",100*Table1[[#This Row],[B365D]],0),0)</f>
        <v>0</v>
      </c>
      <c r="Q455">
        <f>IF(Table1[[#This Row],[Bet]]="Draw-",IF(Table1[[#This Row],[FTR]]="D",100*Table1[[#This Row],[B365D]],0),0)</f>
        <v>0</v>
      </c>
      <c r="R455">
        <f>1/Table1[[#This Row],[B365A]]-Table1[[#This Row],[Margin1X2]]</f>
        <v>0.43624416205061362</v>
      </c>
      <c r="S455">
        <f>IF(Table1[[#This Row],[Bet]]="Away",IF(Table1[[#This Row],[FTR]]="A",100*Table1[[#This Row],[B365A]],0),0)</f>
        <v>0</v>
      </c>
      <c r="T455">
        <f>IF(Table1[[#This Row],[Bet2]]="Away",IF(Table1[[#This Row],[FTR]]="A",100*Table1[[#This Row],[B365A]]),0)</f>
        <v>0</v>
      </c>
      <c r="X455">
        <v>3.1</v>
      </c>
      <c r="Y455">
        <v>3.6</v>
      </c>
      <c r="Z455">
        <v>2.2000000000000002</v>
      </c>
      <c r="AA455" s="3">
        <f>(1/Table1[[#This Row],[B365H]]+1/Table1[[#This Row],[B365D]]+1/Table1[[#This Row],[B365A]]-1)/3</f>
        <v>1.8301292494840915E-2</v>
      </c>
      <c r="AB455">
        <v>1.53</v>
      </c>
      <c r="AC455">
        <v>2.5</v>
      </c>
      <c r="AD455">
        <f>(1/Table1[[#This Row],[B365&gt;2.5]]+1/Table1[[#This Row],[B365&lt;2.5]]-1)/2</f>
        <v>2.6797385620915048E-2</v>
      </c>
    </row>
    <row r="456" spans="1:30" hidden="1" x14ac:dyDescent="0.45">
      <c r="A456" t="s">
        <v>106</v>
      </c>
      <c r="B456" t="s">
        <v>4</v>
      </c>
      <c r="C456" s="1">
        <v>44464</v>
      </c>
      <c r="D456" t="s">
        <v>111</v>
      </c>
      <c r="E456" t="s">
        <v>122</v>
      </c>
      <c r="F456">
        <v>1</v>
      </c>
      <c r="G456">
        <v>1</v>
      </c>
      <c r="H456" t="s">
        <v>42</v>
      </c>
      <c r="I456" t="s">
        <v>156</v>
      </c>
      <c r="J456" t="s">
        <v>269</v>
      </c>
      <c r="L456">
        <f>1/Table1[[#This Row],[B365H]]-Table1[[#This Row],[Margin1X2]]</f>
        <v>0.55249234196602626</v>
      </c>
      <c r="M456">
        <f>IF(Table1[[#This Row],[Bet]]="Home",IF(Table1[[#This Row],[FTR]]="H",100*Table1[[#This Row],[B365H]],0),0)</f>
        <v>0</v>
      </c>
      <c r="N456">
        <f>IF(Table1[[#This Row],[Bet]]="Home-",IF(Table1[[#This Row],[FTR]]="H",100*Table1[[#This Row],[B365H]],0),0)</f>
        <v>0</v>
      </c>
      <c r="O456">
        <f>1/Table1[[#This Row],[B365D]]-Table1[[#This Row],[Margin1X2]]</f>
        <v>0.24422166527429692</v>
      </c>
      <c r="P456">
        <f>IF(Table1[[#This Row],[Bet]]="Draw",IF(Table1[[#This Row],[FTR]]="D",100*Table1[[#This Row],[B365D]],0),0)</f>
        <v>0</v>
      </c>
      <c r="Q456">
        <f>IF(Table1[[#This Row],[Bet]]="Draw-",IF(Table1[[#This Row],[FTR]]="D",100*Table1[[#This Row],[B365D]],0),0)</f>
        <v>380</v>
      </c>
      <c r="R456">
        <f>1/Table1[[#This Row],[B365A]]-Table1[[#This Row],[Margin1X2]]</f>
        <v>0.20328599275967704</v>
      </c>
      <c r="S456">
        <f>IF(Table1[[#This Row],[Bet]]="Away",IF(Table1[[#This Row],[FTR]]="A",100*Table1[[#This Row],[B365A]],0),0)</f>
        <v>0</v>
      </c>
      <c r="T456">
        <f>IF(Table1[[#This Row],[Bet2]]="Away",IF(Table1[[#This Row],[FTR]]="A",100*Table1[[#This Row],[B365A]]),0)</f>
        <v>0</v>
      </c>
      <c r="X456">
        <v>1.75</v>
      </c>
      <c r="Y456">
        <v>3.8</v>
      </c>
      <c r="Z456">
        <v>4.5</v>
      </c>
      <c r="AA456" s="3">
        <f>(1/Table1[[#This Row],[B365H]]+1/Table1[[#This Row],[B365D]]+1/Table1[[#This Row],[B365A]]-1)/3</f>
        <v>1.8936229462545178E-2</v>
      </c>
      <c r="AB456">
        <v>1.8</v>
      </c>
      <c r="AC456">
        <v>2</v>
      </c>
      <c r="AD456">
        <f>(1/Table1[[#This Row],[B365&gt;2.5]]+1/Table1[[#This Row],[B365&lt;2.5]]-1)/2</f>
        <v>2.777777777777779E-2</v>
      </c>
    </row>
    <row r="457" spans="1:30" hidden="1" x14ac:dyDescent="0.45">
      <c r="A457" t="s">
        <v>2</v>
      </c>
      <c r="B457" t="s">
        <v>4</v>
      </c>
      <c r="C457" s="1">
        <v>44493</v>
      </c>
      <c r="D457" t="s">
        <v>38</v>
      </c>
      <c r="E457" t="s">
        <v>40</v>
      </c>
      <c r="F457">
        <v>1</v>
      </c>
      <c r="G457">
        <v>0</v>
      </c>
      <c r="H457" t="s">
        <v>13</v>
      </c>
      <c r="I457" t="s">
        <v>17</v>
      </c>
      <c r="J457" t="s">
        <v>267</v>
      </c>
      <c r="L457">
        <f>1/Table1[[#This Row],[B365H]]-Table1[[#This Row],[Margin1X2]]</f>
        <v>0.41683919944789516</v>
      </c>
      <c r="M457">
        <f>IF(Table1[[#This Row],[Bet]]="Home",IF(Table1[[#This Row],[FTR]]="H",100*Table1[[#This Row],[B365H]],0),0)</f>
        <v>0</v>
      </c>
      <c r="N457">
        <f>IF(Table1[[#This Row],[Bet]]="Home-",IF(Table1[[#This Row],[FTR]]="H",100*Table1[[#This Row],[B365H]],0),0)</f>
        <v>0</v>
      </c>
      <c r="O457">
        <f>1/Table1[[#This Row],[B365D]]-Table1[[#This Row],[Margin1X2]]</f>
        <v>0.26777087646652864</v>
      </c>
      <c r="P457">
        <f>IF(Table1[[#This Row],[Bet]]="Draw",IF(Table1[[#This Row],[FTR]]="D",100*Table1[[#This Row],[B365D]],0),0)</f>
        <v>0</v>
      </c>
      <c r="Q457">
        <f>IF(Table1[[#This Row],[Bet]]="Draw-",IF(Table1[[#This Row],[FTR]]="D",100*Table1[[#This Row],[B365D]],0),0)</f>
        <v>0</v>
      </c>
      <c r="R457">
        <f>1/Table1[[#This Row],[B365A]]-Table1[[#This Row],[Margin1X2]]</f>
        <v>0.31538992408557626</v>
      </c>
      <c r="S457">
        <f>IF(Table1[[#This Row],[Bet]]="Away",IF(Table1[[#This Row],[FTR]]="A",100*Table1[[#This Row],[B365A]],0),0)</f>
        <v>0</v>
      </c>
      <c r="T457">
        <f>IF(Table1[[#This Row],[Bet2]]="Away",IF(Table1[[#This Row],[FTR]]="A",100*Table1[[#This Row],[B365A]]),0)</f>
        <v>0</v>
      </c>
      <c r="X457">
        <v>2.2999999999999998</v>
      </c>
      <c r="Y457">
        <v>3.5</v>
      </c>
      <c r="Z457">
        <v>3</v>
      </c>
      <c r="AA457" s="3">
        <f>(1/Table1[[#This Row],[B365H]]+1/Table1[[#This Row],[B365D]]+1/Table1[[#This Row],[B365A]]-1)/3</f>
        <v>1.7943409247757058E-2</v>
      </c>
      <c r="AB457">
        <v>1.72</v>
      </c>
      <c r="AC457">
        <v>2.1</v>
      </c>
      <c r="AD457">
        <f>(1/Table1[[#This Row],[B365&gt;2.5]]+1/Table1[[#This Row],[B365&lt;2.5]]-1)/2</f>
        <v>2.879291251384275E-2</v>
      </c>
    </row>
    <row r="458" spans="1:30" hidden="1" x14ac:dyDescent="0.45">
      <c r="A458" t="s">
        <v>172</v>
      </c>
      <c r="B458" t="s">
        <v>4</v>
      </c>
      <c r="C458" s="1">
        <v>44464</v>
      </c>
      <c r="D458" t="s">
        <v>191</v>
      </c>
      <c r="E458" t="s">
        <v>186</v>
      </c>
      <c r="F458">
        <v>0</v>
      </c>
      <c r="G458">
        <v>1</v>
      </c>
      <c r="H458" t="s">
        <v>20</v>
      </c>
      <c r="I458" t="s">
        <v>149</v>
      </c>
      <c r="J458" t="s">
        <v>269</v>
      </c>
      <c r="L458">
        <f>1/Table1[[#This Row],[B365H]]-Table1[[#This Row],[Margin1X2]]</f>
        <v>0.22102524069737187</v>
      </c>
      <c r="M458">
        <f>IF(Table1[[#This Row],[Bet]]="Home",IF(Table1[[#This Row],[FTR]]="H",100*Table1[[#This Row],[B365H]],0),0)</f>
        <v>0</v>
      </c>
      <c r="N458">
        <f>IF(Table1[[#This Row],[Bet]]="Home-",IF(Table1[[#This Row],[FTR]]="H",100*Table1[[#This Row],[B365H]],0),0)</f>
        <v>0</v>
      </c>
      <c r="O458">
        <f>1/Table1[[#This Row],[B365D]]-Table1[[#This Row],[Margin1X2]]</f>
        <v>0.24959666926880045</v>
      </c>
      <c r="P458">
        <f>IF(Table1[[#This Row],[Bet]]="Draw",IF(Table1[[#This Row],[FTR]]="D",100*Table1[[#This Row],[B365D]],0),0)</f>
        <v>0</v>
      </c>
      <c r="Q458">
        <f>IF(Table1[[#This Row],[Bet]]="Draw-",IF(Table1[[#This Row],[FTR]]="D",100*Table1[[#This Row],[B365D]],0),0)</f>
        <v>0</v>
      </c>
      <c r="R458">
        <f>1/Table1[[#This Row],[B365A]]-Table1[[#This Row],[Margin1X2]]</f>
        <v>0.52937809003382774</v>
      </c>
      <c r="S458">
        <f>IF(Table1[[#This Row],[Bet]]="Away",IF(Table1[[#This Row],[FTR]]="A",100*Table1[[#This Row],[B365A]],0),0)</f>
        <v>0</v>
      </c>
      <c r="T458">
        <f>IF(Table1[[#This Row],[Bet2]]="Away",IF(Table1[[#This Row],[FTR]]="A",100*Table1[[#This Row],[B365A]]),0)</f>
        <v>0</v>
      </c>
      <c r="X458">
        <v>4.2</v>
      </c>
      <c r="Y458">
        <v>3.75</v>
      </c>
      <c r="Z458">
        <v>1.83</v>
      </c>
      <c r="AA458" s="3">
        <f>(1/Table1[[#This Row],[B365H]]+1/Table1[[#This Row],[B365D]]+1/Table1[[#This Row],[B365A]]-1)/3</f>
        <v>1.7069997397866226E-2</v>
      </c>
      <c r="AB458">
        <v>2.2000000000000002</v>
      </c>
      <c r="AC458">
        <v>1.65</v>
      </c>
      <c r="AD458">
        <f>(1/Table1[[#This Row],[B365&gt;2.5]]+1/Table1[[#This Row],[B365&lt;2.5]]-1)/2</f>
        <v>3.0303030303030276E-2</v>
      </c>
    </row>
    <row r="459" spans="1:30" hidden="1" x14ac:dyDescent="0.45">
      <c r="A459" t="s">
        <v>2</v>
      </c>
      <c r="B459" t="s">
        <v>4</v>
      </c>
      <c r="C459" s="1">
        <v>44493</v>
      </c>
      <c r="D459" t="s">
        <v>11</v>
      </c>
      <c r="E459" t="s">
        <v>28</v>
      </c>
      <c r="F459">
        <v>1</v>
      </c>
      <c r="G459">
        <v>2</v>
      </c>
      <c r="H459" t="s">
        <v>20</v>
      </c>
      <c r="I459" t="s">
        <v>52</v>
      </c>
      <c r="L459">
        <f>1/Table1[[#This Row],[B365H]]-Table1[[#This Row],[Margin1X2]]</f>
        <v>0.36331936840842688</v>
      </c>
      <c r="M459">
        <f>IF(Table1[[#This Row],[Bet]]="Home",IF(Table1[[#This Row],[FTR]]="H",100*Table1[[#This Row],[B365H]],0),0)</f>
        <v>0</v>
      </c>
      <c r="N459">
        <f>IF(Table1[[#This Row],[Bet]]="Home-",IF(Table1[[#This Row],[FTR]]="H",100*Table1[[#This Row],[B365H]],0),0)</f>
        <v>0</v>
      </c>
      <c r="O459">
        <f>1/Table1[[#This Row],[B365D]]-Table1[[#This Row],[Margin1X2]]</f>
        <v>0.28467028212575285</v>
      </c>
      <c r="P459">
        <f>IF(Table1[[#This Row],[Bet]]="Draw",IF(Table1[[#This Row],[FTR]]="D",100*Table1[[#This Row],[B365D]],0),0)</f>
        <v>0</v>
      </c>
      <c r="Q459">
        <f>IF(Table1[[#This Row],[Bet]]="Draw-",IF(Table1[[#This Row],[FTR]]="D",100*Table1[[#This Row],[B365D]],0),0)</f>
        <v>0</v>
      </c>
      <c r="R459">
        <f>1/Table1[[#This Row],[B365A]]-Table1[[#This Row],[Margin1X2]]</f>
        <v>0.35201034946582016</v>
      </c>
      <c r="S459">
        <f>IF(Table1[[#This Row],[Bet]]="Away",IF(Table1[[#This Row],[FTR]]="A",100*Table1[[#This Row],[B365A]],0),0)</f>
        <v>0</v>
      </c>
      <c r="T459">
        <f>IF(Table1[[#This Row],[Bet2]]="Away",IF(Table1[[#This Row],[FTR]]="A",100*Table1[[#This Row],[B365A]]),0)</f>
        <v>0</v>
      </c>
      <c r="X459">
        <v>2.62</v>
      </c>
      <c r="Y459">
        <v>3.3</v>
      </c>
      <c r="Z459">
        <v>2.7</v>
      </c>
      <c r="AA459" s="3">
        <f>(1/Table1[[#This Row],[B365H]]+1/Table1[[#This Row],[B365D]]+1/Table1[[#This Row],[B365A]]-1)/3</f>
        <v>1.8360020904550172E-2</v>
      </c>
      <c r="AB459">
        <v>1.9</v>
      </c>
      <c r="AC459">
        <v>1.9</v>
      </c>
      <c r="AD459">
        <f>(1/Table1[[#This Row],[B365&gt;2.5]]+1/Table1[[#This Row],[B365&lt;2.5]]-1)/2</f>
        <v>2.6315789473684181E-2</v>
      </c>
    </row>
    <row r="460" spans="1:30" hidden="1" x14ac:dyDescent="0.45">
      <c r="A460" t="s">
        <v>172</v>
      </c>
      <c r="B460" t="s">
        <v>4</v>
      </c>
      <c r="C460" s="1">
        <v>44464</v>
      </c>
      <c r="D460" t="s">
        <v>196</v>
      </c>
      <c r="E460" t="s">
        <v>184</v>
      </c>
      <c r="F460">
        <v>1</v>
      </c>
      <c r="G460">
        <v>2</v>
      </c>
      <c r="H460" t="s">
        <v>20</v>
      </c>
      <c r="I460" t="s">
        <v>129</v>
      </c>
      <c r="J460" t="s">
        <v>273</v>
      </c>
      <c r="L460">
        <f>1/Table1[[#This Row],[B365H]]-Table1[[#This Row],[Margin1X2]]</f>
        <v>0.39898989898989901</v>
      </c>
      <c r="M460">
        <f>IF(Table1[[#This Row],[Bet]]="Home",IF(Table1[[#This Row],[FTR]]="H",100*Table1[[#This Row],[B365H]],0),0)</f>
        <v>0</v>
      </c>
      <c r="N460">
        <f>IF(Table1[[#This Row],[Bet]]="Home-",IF(Table1[[#This Row],[FTR]]="H",100*Table1[[#This Row],[B365H]],0),0)</f>
        <v>0</v>
      </c>
      <c r="O460">
        <f>1/Table1[[#This Row],[B365D]]-Table1[[#This Row],[Margin1X2]]</f>
        <v>0.28535353535353536</v>
      </c>
      <c r="P460">
        <f>IF(Table1[[#This Row],[Bet]]="Draw",IF(Table1[[#This Row],[FTR]]="D",100*Table1[[#This Row],[B365D]],0),0)</f>
        <v>0</v>
      </c>
      <c r="Q460">
        <f>IF(Table1[[#This Row],[Bet]]="Draw-",IF(Table1[[#This Row],[FTR]]="D",100*Table1[[#This Row],[B365D]],0),0)</f>
        <v>0</v>
      </c>
      <c r="R460">
        <f>1/Table1[[#This Row],[B365A]]-Table1[[#This Row],[Margin1X2]]</f>
        <v>0.31565656565656564</v>
      </c>
      <c r="S460">
        <f>IF(Table1[[#This Row],[Bet]]="Away",IF(Table1[[#This Row],[FTR]]="A",100*Table1[[#This Row],[B365A]],0),0)</f>
        <v>0</v>
      </c>
      <c r="T460">
        <f>IF(Table1[[#This Row],[Bet2]]="Away",IF(Table1[[#This Row],[FTR]]="A",100*Table1[[#This Row],[B365A]]),0)</f>
        <v>0</v>
      </c>
      <c r="X460">
        <v>2.4</v>
      </c>
      <c r="Y460">
        <v>3.3</v>
      </c>
      <c r="Z460">
        <v>3</v>
      </c>
      <c r="AA460" s="3">
        <f>(1/Table1[[#This Row],[B365H]]+1/Table1[[#This Row],[B365D]]+1/Table1[[#This Row],[B365A]]-1)/3</f>
        <v>1.7676767676767662E-2</v>
      </c>
      <c r="AB460">
        <v>2.2999999999999998</v>
      </c>
      <c r="AC460">
        <v>1.6</v>
      </c>
      <c r="AD460">
        <f>(1/Table1[[#This Row],[B365&gt;2.5]]+1/Table1[[#This Row],[B365&lt;2.5]]-1)/2</f>
        <v>2.9891304347826164E-2</v>
      </c>
    </row>
    <row r="461" spans="1:30" hidden="1" x14ac:dyDescent="0.45">
      <c r="A461" t="s">
        <v>2</v>
      </c>
      <c r="B461" t="s">
        <v>4</v>
      </c>
      <c r="C461" s="1">
        <v>44499</v>
      </c>
      <c r="D461" t="s">
        <v>18</v>
      </c>
      <c r="E461" t="s">
        <v>11</v>
      </c>
      <c r="F461">
        <v>3</v>
      </c>
      <c r="G461">
        <v>1</v>
      </c>
      <c r="H461" t="s">
        <v>13</v>
      </c>
      <c r="I461" t="s">
        <v>24</v>
      </c>
      <c r="J461" t="s">
        <v>266</v>
      </c>
      <c r="L461">
        <f>1/Table1[[#This Row],[B365H]]-Table1[[#This Row],[Margin1X2]]</f>
        <v>0.36752136752136755</v>
      </c>
      <c r="M461">
        <f>IF(Table1[[#This Row],[Bet]]="Home",IF(Table1[[#This Row],[FTR]]="H",100*Table1[[#This Row],[B365H]],0),0)</f>
        <v>0</v>
      </c>
      <c r="N461">
        <f>IF(Table1[[#This Row],[Bet]]="Home-",IF(Table1[[#This Row],[FTR]]="H",100*Table1[[#This Row],[B365H]],0),0)</f>
        <v>0</v>
      </c>
      <c r="O461">
        <f>1/Table1[[#This Row],[B365D]]-Table1[[#This Row],[Margin1X2]]</f>
        <v>0.28593628593628601</v>
      </c>
      <c r="P461">
        <f>IF(Table1[[#This Row],[Bet]]="Draw",IF(Table1[[#This Row],[FTR]]="D",100*Table1[[#This Row],[B365D]],0),0)</f>
        <v>0</v>
      </c>
      <c r="Q461">
        <f>IF(Table1[[#This Row],[Bet]]="Draw-",IF(Table1[[#This Row],[FTR]]="D",100*Table1[[#This Row],[B365D]],0),0)</f>
        <v>0</v>
      </c>
      <c r="R461">
        <f>1/Table1[[#This Row],[B365A]]-Table1[[#This Row],[Margin1X2]]</f>
        <v>0.34654234654234661</v>
      </c>
      <c r="S461">
        <f>IF(Table1[[#This Row],[Bet]]="Away",IF(Table1[[#This Row],[FTR]]="A",100*Table1[[#This Row],[B365A]],0),0)</f>
        <v>0</v>
      </c>
      <c r="T461">
        <f>IF(Table1[[#This Row],[Bet2]]="Away",IF(Table1[[#This Row],[FTR]]="A",100*Table1[[#This Row],[B365A]]),0)</f>
        <v>0</v>
      </c>
      <c r="X461">
        <v>2.6</v>
      </c>
      <c r="Y461">
        <v>3.3</v>
      </c>
      <c r="Z461">
        <v>2.75</v>
      </c>
      <c r="AA461" s="3">
        <f>(1/Table1[[#This Row],[B365H]]+1/Table1[[#This Row],[B365D]]+1/Table1[[#This Row],[B365A]]-1)/3</f>
        <v>1.7094017094017033E-2</v>
      </c>
      <c r="AB461">
        <v>2.2000000000000002</v>
      </c>
      <c r="AC461">
        <v>1.66</v>
      </c>
      <c r="AD461">
        <f>(1/Table1[[#This Row],[B365&gt;2.5]]+1/Table1[[#This Row],[B365&lt;2.5]]-1)/2</f>
        <v>2.8477546549835697E-2</v>
      </c>
    </row>
    <row r="462" spans="1:30" hidden="1" x14ac:dyDescent="0.45">
      <c r="A462" t="s">
        <v>106</v>
      </c>
      <c r="B462" t="s">
        <v>4</v>
      </c>
      <c r="C462" s="1">
        <v>44467</v>
      </c>
      <c r="D462" t="s">
        <v>127</v>
      </c>
      <c r="E462" t="s">
        <v>117</v>
      </c>
      <c r="F462">
        <v>3</v>
      </c>
      <c r="G462">
        <v>0</v>
      </c>
      <c r="H462" t="s">
        <v>13</v>
      </c>
      <c r="I462" t="s">
        <v>157</v>
      </c>
      <c r="J462" t="s">
        <v>269</v>
      </c>
      <c r="L462">
        <f>1/Table1[[#This Row],[B365H]]-Table1[[#This Row],[Margin1X2]]</f>
        <v>0.58372839729846704</v>
      </c>
      <c r="M462">
        <f>IF(Table1[[#This Row],[Bet]]="Home",IF(Table1[[#This Row],[FTR]]="H",100*Table1[[#This Row],[B365H]],0),0)</f>
        <v>0</v>
      </c>
      <c r="N462">
        <f>IF(Table1[[#This Row],[Bet]]="Home-",IF(Table1[[#This Row],[FTR]]="H",100*Table1[[#This Row],[B365H]],0),0)</f>
        <v>0</v>
      </c>
      <c r="O462">
        <f>1/Table1[[#This Row],[B365D]]-Table1[[#This Row],[Margin1X2]]</f>
        <v>0.24447665348109224</v>
      </c>
      <c r="P462">
        <f>IF(Table1[[#This Row],[Bet]]="Draw",IF(Table1[[#This Row],[FTR]]="D",100*Table1[[#This Row],[B365D]],0),0)</f>
        <v>0</v>
      </c>
      <c r="Q462">
        <f>IF(Table1[[#This Row],[Bet]]="Draw-",IF(Table1[[#This Row],[FTR]]="D",100*Table1[[#This Row],[B365D]],0),0)</f>
        <v>0</v>
      </c>
      <c r="R462">
        <f>1/Table1[[#This Row],[B365A]]-Table1[[#This Row],[Margin1X2]]</f>
        <v>0.17179494922044061</v>
      </c>
      <c r="S462">
        <f>IF(Table1[[#This Row],[Bet]]="Away",IF(Table1[[#This Row],[FTR]]="A",100*Table1[[#This Row],[B365A]],0),0)</f>
        <v>0</v>
      </c>
      <c r="T462">
        <f>IF(Table1[[#This Row],[Bet2]]="Away",IF(Table1[[#This Row],[FTR]]="A",100*Table1[[#This Row],[B365A]]),0)</f>
        <v>0</v>
      </c>
      <c r="X462">
        <v>1.66</v>
      </c>
      <c r="Y462">
        <v>3.8</v>
      </c>
      <c r="Z462">
        <v>5.25</v>
      </c>
      <c r="AA462" s="3">
        <f>(1/Table1[[#This Row],[B365H]]+1/Table1[[#This Row],[B365D]]+1/Table1[[#This Row],[B365A]]-1)/3</f>
        <v>1.8681241255749843E-2</v>
      </c>
      <c r="AB462">
        <v>1.93</v>
      </c>
      <c r="AC462">
        <v>1.93</v>
      </c>
      <c r="AD462">
        <f>(1/Table1[[#This Row],[B365&gt;2.5]]+1/Table1[[#This Row],[B365&lt;2.5]]-1)/2</f>
        <v>1.81347150259068E-2</v>
      </c>
    </row>
    <row r="463" spans="1:30" hidden="1" x14ac:dyDescent="0.45">
      <c r="A463" t="s">
        <v>61</v>
      </c>
      <c r="B463" t="s">
        <v>4</v>
      </c>
      <c r="C463" s="1">
        <v>44467</v>
      </c>
      <c r="D463" t="s">
        <v>71</v>
      </c>
      <c r="E463" t="s">
        <v>63</v>
      </c>
      <c r="F463">
        <v>0</v>
      </c>
      <c r="G463">
        <v>4</v>
      </c>
      <c r="H463" t="s">
        <v>20</v>
      </c>
      <c r="I463" t="s">
        <v>45</v>
      </c>
      <c r="J463" t="s">
        <v>266</v>
      </c>
      <c r="L463">
        <f>1/Table1[[#This Row],[B365H]]-Table1[[#This Row],[Margin1X2]]</f>
        <v>0.21187964605978463</v>
      </c>
      <c r="M463">
        <f>IF(Table1[[#This Row],[Bet]]="Home",IF(Table1[[#This Row],[FTR]]="H",100*Table1[[#This Row],[B365H]],0),0)</f>
        <v>0</v>
      </c>
      <c r="N463">
        <f>IF(Table1[[#This Row],[Bet]]="Home-",IF(Table1[[#This Row],[FTR]]="H",100*Table1[[#This Row],[B365H]],0),0)</f>
        <v>0</v>
      </c>
      <c r="O463">
        <f>1/Table1[[#This Row],[B365D]]-Table1[[#This Row],[Margin1X2]]</f>
        <v>0.26664704955698026</v>
      </c>
      <c r="P463">
        <f>IF(Table1[[#This Row],[Bet]]="Draw",IF(Table1[[#This Row],[FTR]]="D",100*Table1[[#This Row],[B365D]],0),0)</f>
        <v>0</v>
      </c>
      <c r="Q463">
        <f>IF(Table1[[#This Row],[Bet]]="Draw-",IF(Table1[[#This Row],[FTR]]="D",100*Table1[[#This Row],[B365D]],0),0)</f>
        <v>0</v>
      </c>
      <c r="R463">
        <f>1/Table1[[#This Row],[B365A]]-Table1[[#This Row],[Margin1X2]]</f>
        <v>0.52147330438323503</v>
      </c>
      <c r="S463">
        <f>IF(Table1[[#This Row],[Bet]]="Away",IF(Table1[[#This Row],[FTR]]="A",100*Table1[[#This Row],[B365A]],0),0)</f>
        <v>0</v>
      </c>
      <c r="T463">
        <f>IF(Table1[[#This Row],[Bet2]]="Away",IF(Table1[[#This Row],[FTR]]="A",100*Table1[[#This Row],[B365A]]),0)</f>
        <v>0</v>
      </c>
      <c r="X463">
        <v>4.33</v>
      </c>
      <c r="Y463">
        <v>3.5</v>
      </c>
      <c r="Z463">
        <v>1.85</v>
      </c>
      <c r="AA463" s="3">
        <f>(1/Table1[[#This Row],[B365H]]+1/Table1[[#This Row],[B365D]]+1/Table1[[#This Row],[B365A]]-1)/3</f>
        <v>1.9067236157305434E-2</v>
      </c>
      <c r="AB463">
        <v>2.02</v>
      </c>
      <c r="AC463">
        <v>1.83</v>
      </c>
      <c r="AD463">
        <f>(1/Table1[[#This Row],[B365&gt;2.5]]+1/Table1[[#This Row],[B365&lt;2.5]]-1)/2</f>
        <v>2.0748796191094487E-2</v>
      </c>
    </row>
    <row r="464" spans="1:30" hidden="1" x14ac:dyDescent="0.45">
      <c r="A464" t="s">
        <v>61</v>
      </c>
      <c r="B464" t="s">
        <v>4</v>
      </c>
      <c r="C464" s="1">
        <v>44467</v>
      </c>
      <c r="D464" t="s">
        <v>80</v>
      </c>
      <c r="E464" t="s">
        <v>86</v>
      </c>
      <c r="F464">
        <v>1</v>
      </c>
      <c r="G464">
        <v>1</v>
      </c>
      <c r="H464" t="s">
        <v>42</v>
      </c>
      <c r="I464" t="s">
        <v>54</v>
      </c>
      <c r="J464" t="s">
        <v>272</v>
      </c>
      <c r="L464">
        <f>1/Table1[[#This Row],[B365H]]-Table1[[#This Row],[Margin1X2]]</f>
        <v>0.35367241281219769</v>
      </c>
      <c r="M464">
        <f>IF(Table1[[#This Row],[Bet]]="Home",IF(Table1[[#This Row],[FTR]]="H",100*Table1[[#This Row],[B365H]],0),0)</f>
        <v>0</v>
      </c>
      <c r="N464">
        <f>IF(Table1[[#This Row],[Bet]]="Home-",IF(Table1[[#This Row],[FTR]]="H",100*Table1[[#This Row],[B365H]],0),0)</f>
        <v>0</v>
      </c>
      <c r="O464">
        <f>1/Table1[[#This Row],[B365D]]-Table1[[#This Row],[Margin1X2]]</f>
        <v>0.30588268760311765</v>
      </c>
      <c r="P464">
        <f>IF(Table1[[#This Row],[Bet]]="Draw",IF(Table1[[#This Row],[FTR]]="D",100*Table1[[#This Row],[B365D]],0),0)</f>
        <v>310</v>
      </c>
      <c r="Q464">
        <f>IF(Table1[[#This Row],[Bet]]="Draw-",IF(Table1[[#This Row],[FTR]]="D",100*Table1[[#This Row],[B365D]],0),0)</f>
        <v>0</v>
      </c>
      <c r="R464">
        <f>1/Table1[[#This Row],[B365A]]-Table1[[#This Row],[Margin1X2]]</f>
        <v>0.34044489958468449</v>
      </c>
      <c r="S464">
        <f>IF(Table1[[#This Row],[Bet]]="Away",IF(Table1[[#This Row],[FTR]]="A",100*Table1[[#This Row],[B365A]],0),0)</f>
        <v>0</v>
      </c>
      <c r="T464">
        <f>IF(Table1[[#This Row],[Bet2]]="Away",IF(Table1[[#This Row],[FTR]]="A",100*Table1[[#This Row],[B365A]]),0)</f>
        <v>0</v>
      </c>
      <c r="X464">
        <v>2.7</v>
      </c>
      <c r="Y464">
        <v>3.1</v>
      </c>
      <c r="Z464">
        <v>2.8</v>
      </c>
      <c r="AA464" s="3">
        <f>(1/Table1[[#This Row],[B365H]]+1/Table1[[#This Row],[B365D]]+1/Table1[[#This Row],[B365A]]-1)/3</f>
        <v>1.6697957558172643E-2</v>
      </c>
      <c r="AB464">
        <v>2.2999999999999998</v>
      </c>
      <c r="AC464">
        <v>1.61</v>
      </c>
      <c r="AD464">
        <f>(1/Table1[[#This Row],[B365&gt;2.5]]+1/Table1[[#This Row],[B365&lt;2.5]]-1)/2</f>
        <v>2.7950310559006208E-2</v>
      </c>
    </row>
    <row r="465" spans="1:30" x14ac:dyDescent="0.45">
      <c r="A465" t="s">
        <v>61</v>
      </c>
      <c r="B465" t="s">
        <v>4</v>
      </c>
      <c r="C465" s="1">
        <v>44429</v>
      </c>
      <c r="D465" t="s">
        <v>77</v>
      </c>
      <c r="E465" t="s">
        <v>90</v>
      </c>
      <c r="F465">
        <v>0</v>
      </c>
      <c r="G465">
        <v>5</v>
      </c>
      <c r="H465" t="s">
        <v>20</v>
      </c>
      <c r="I465" t="s">
        <v>98</v>
      </c>
      <c r="J465" t="s">
        <v>271</v>
      </c>
      <c r="L465">
        <f>1/Table1[[#This Row],[B365H]]-Table1[[#This Row],[Margin1X2]]</f>
        <v>0.47638326585695007</v>
      </c>
      <c r="M465">
        <f>IF(Table1[[#This Row],[Bet]]="Home",IF(Table1[[#This Row],[FTR]]="H",100*Table1[[#This Row],[B365H]],0),0)</f>
        <v>0</v>
      </c>
      <c r="N465">
        <f>IF(Table1[[#This Row],[Bet]]="Home-",IF(Table1[[#This Row],[FTR]]="H",100*Table1[[#This Row],[B365H]],0),0)</f>
        <v>0</v>
      </c>
      <c r="O465">
        <f>1/Table1[[#This Row],[B365D]]-Table1[[#This Row],[Margin1X2]]</f>
        <v>0.28407557354925778</v>
      </c>
      <c r="P465">
        <f>IF(Table1[[#This Row],[Bet]]="Draw",IF(Table1[[#This Row],[FTR]]="D",100*Table1[[#This Row],[B365D]],0),0)</f>
        <v>0</v>
      </c>
      <c r="Q465">
        <f>IF(Table1[[#This Row],[Bet]]="Draw-",IF(Table1[[#This Row],[FTR]]="D",100*Table1[[#This Row],[B365D]],0),0)</f>
        <v>0</v>
      </c>
      <c r="R465">
        <f>1/Table1[[#This Row],[B365A]]-Table1[[#This Row],[Margin1X2]]</f>
        <v>0.23954116059379219</v>
      </c>
      <c r="S465">
        <f>IF(Table1[[#This Row],[Bet]]="Away",IF(Table1[[#This Row],[FTR]]="A",100*Table1[[#This Row],[B365A]],0),0)</f>
        <v>380</v>
      </c>
      <c r="T465">
        <f>IF(Table1[[#This Row],[Bet2]]="Away",IF(Table1[[#This Row],[FTR]]="A",100*Table1[[#This Row],[B365A]]),0)</f>
        <v>0</v>
      </c>
      <c r="X465">
        <v>2</v>
      </c>
      <c r="Y465">
        <v>3.25</v>
      </c>
      <c r="Z465">
        <v>3.8</v>
      </c>
      <c r="AA465" s="3">
        <f>(1/Table1[[#This Row],[B365H]]+1/Table1[[#This Row],[B365D]]+1/Table1[[#This Row],[B365A]]-1)/3</f>
        <v>2.3616734143049916E-2</v>
      </c>
      <c r="AB465">
        <v>2.2000000000000002</v>
      </c>
      <c r="AC465">
        <v>1.66</v>
      </c>
      <c r="AD465">
        <f>(1/Table1[[#This Row],[B365&gt;2.5]]+1/Table1[[#This Row],[B365&lt;2.5]]-1)/2</f>
        <v>2.8477546549835697E-2</v>
      </c>
    </row>
    <row r="466" spans="1:30" hidden="1" x14ac:dyDescent="0.45">
      <c r="A466" t="s">
        <v>61</v>
      </c>
      <c r="B466" t="s">
        <v>4</v>
      </c>
      <c r="C466" s="1">
        <v>44429</v>
      </c>
      <c r="D466" t="s">
        <v>71</v>
      </c>
      <c r="E466" t="s">
        <v>84</v>
      </c>
      <c r="F466">
        <v>3</v>
      </c>
      <c r="G466">
        <v>1</v>
      </c>
      <c r="H466" t="s">
        <v>13</v>
      </c>
      <c r="I466" t="s">
        <v>97</v>
      </c>
      <c r="J466" t="s">
        <v>266</v>
      </c>
      <c r="L466">
        <f>1/Table1[[#This Row],[B365H]]-Table1[[#This Row],[Margin1X2]]</f>
        <v>0.43695887445887449</v>
      </c>
      <c r="M466">
        <f>IF(Table1[[#This Row],[Bet]]="Home",IF(Table1[[#This Row],[FTR]]="H",100*Table1[[#This Row],[B365H]],0),0)</f>
        <v>0</v>
      </c>
      <c r="N466">
        <f>IF(Table1[[#This Row],[Bet]]="Home-",IF(Table1[[#This Row],[FTR]]="H",100*Table1[[#This Row],[B365H]],0),0)</f>
        <v>0</v>
      </c>
      <c r="O466">
        <f>1/Table1[[#This Row],[B365D]]-Table1[[#This Row],[Margin1X2]]</f>
        <v>0.29491341991341996</v>
      </c>
      <c r="P466">
        <f>IF(Table1[[#This Row],[Bet]]="Draw",IF(Table1[[#This Row],[FTR]]="D",100*Table1[[#This Row],[B365D]],0),0)</f>
        <v>0</v>
      </c>
      <c r="Q466">
        <f>IF(Table1[[#This Row],[Bet]]="Draw-",IF(Table1[[#This Row],[FTR]]="D",100*Table1[[#This Row],[B365D]],0),0)</f>
        <v>0</v>
      </c>
      <c r="R466">
        <f>1/Table1[[#This Row],[B365A]]-Table1[[#This Row],[Margin1X2]]</f>
        <v>0.26812770562770566</v>
      </c>
      <c r="S466">
        <f>IF(Table1[[#This Row],[Bet]]="Away",IF(Table1[[#This Row],[FTR]]="A",100*Table1[[#This Row],[B365A]],0),0)</f>
        <v>0</v>
      </c>
      <c r="T466">
        <f>IF(Table1[[#This Row],[Bet2]]="Away",IF(Table1[[#This Row],[FTR]]="A",100*Table1[[#This Row],[B365A]]),0)</f>
        <v>0</v>
      </c>
      <c r="X466">
        <v>2.2000000000000002</v>
      </c>
      <c r="Y466">
        <v>3.2</v>
      </c>
      <c r="Z466">
        <v>3.5</v>
      </c>
      <c r="AA466" s="3">
        <f>(1/Table1[[#This Row],[B365H]]+1/Table1[[#This Row],[B365D]]+1/Table1[[#This Row],[B365A]]-1)/3</f>
        <v>1.7586580086580057E-2</v>
      </c>
      <c r="AB466">
        <v>2.5</v>
      </c>
      <c r="AC466">
        <v>1.53</v>
      </c>
      <c r="AD466">
        <f>(1/Table1[[#This Row],[B365&gt;2.5]]+1/Table1[[#This Row],[B365&lt;2.5]]-1)/2</f>
        <v>2.6797385620915048E-2</v>
      </c>
    </row>
    <row r="467" spans="1:30" hidden="1" x14ac:dyDescent="0.45">
      <c r="A467" t="s">
        <v>106</v>
      </c>
      <c r="B467" t="s">
        <v>4</v>
      </c>
      <c r="C467" s="1">
        <v>44467</v>
      </c>
      <c r="D467" t="s">
        <v>111</v>
      </c>
      <c r="E467" t="s">
        <v>137</v>
      </c>
      <c r="F467">
        <v>5</v>
      </c>
      <c r="G467">
        <v>1</v>
      </c>
      <c r="H467" t="s">
        <v>13</v>
      </c>
      <c r="I467" t="s">
        <v>149</v>
      </c>
      <c r="J467" t="s">
        <v>269</v>
      </c>
      <c r="L467">
        <f>1/Table1[[#This Row],[B365H]]-Table1[[#This Row],[Margin1X2]]</f>
        <v>0.56138607301397991</v>
      </c>
      <c r="M467">
        <f>IF(Table1[[#This Row],[Bet]]="Home",IF(Table1[[#This Row],[FTR]]="H",100*Table1[[#This Row],[B365H]],0),0)</f>
        <v>0</v>
      </c>
      <c r="N467">
        <f>IF(Table1[[#This Row],[Bet]]="Home-",IF(Table1[[#This Row],[FTR]]="H",100*Table1[[#This Row],[B365H]],0),0)</f>
        <v>0</v>
      </c>
      <c r="O467">
        <f>1/Table1[[#This Row],[B365D]]-Table1[[#This Row],[Margin1X2]]</f>
        <v>0.23640098058702705</v>
      </c>
      <c r="P467">
        <f>IF(Table1[[#This Row],[Bet]]="Draw",IF(Table1[[#This Row],[FTR]]="D",100*Table1[[#This Row],[B365D]],0),0)</f>
        <v>0</v>
      </c>
      <c r="Q467">
        <f>IF(Table1[[#This Row],[Bet]]="Draw-",IF(Table1[[#This Row],[FTR]]="D",100*Table1[[#This Row],[B365D]],0),0)</f>
        <v>0</v>
      </c>
      <c r="R467">
        <f>1/Table1[[#This Row],[B365A]]-Table1[[#This Row],[Margin1X2]]</f>
        <v>0.20221294639899282</v>
      </c>
      <c r="S467">
        <f>IF(Table1[[#This Row],[Bet]]="Away",IF(Table1[[#This Row],[FTR]]="A",100*Table1[[#This Row],[B365A]],0),0)</f>
        <v>0</v>
      </c>
      <c r="T467">
        <f>IF(Table1[[#This Row],[Bet2]]="Away",IF(Table1[[#This Row],[FTR]]="A",100*Table1[[#This Row],[B365A]]),0)</f>
        <v>0</v>
      </c>
      <c r="X467">
        <v>1.72</v>
      </c>
      <c r="Y467">
        <v>3.9</v>
      </c>
      <c r="Z467">
        <v>4.5</v>
      </c>
      <c r="AA467" s="3">
        <f>(1/Table1[[#This Row],[B365H]]+1/Table1[[#This Row],[B365D]]+1/Table1[[#This Row],[B365A]]-1)/3</f>
        <v>2.0009275823229384E-2</v>
      </c>
      <c r="AB467">
        <v>1.7</v>
      </c>
      <c r="AC467">
        <v>2.1</v>
      </c>
      <c r="AD467">
        <f>(1/Table1[[#This Row],[B365&gt;2.5]]+1/Table1[[#This Row],[B365&lt;2.5]]-1)/2</f>
        <v>3.2212885154061621E-2</v>
      </c>
    </row>
    <row r="468" spans="1:30" hidden="1" x14ac:dyDescent="0.45">
      <c r="A468" t="s">
        <v>61</v>
      </c>
      <c r="B468" t="s">
        <v>4</v>
      </c>
      <c r="C468" s="1">
        <v>44468</v>
      </c>
      <c r="D468" t="s">
        <v>72</v>
      </c>
      <c r="E468" t="s">
        <v>96</v>
      </c>
      <c r="F468">
        <v>1</v>
      </c>
      <c r="G468">
        <v>3</v>
      </c>
      <c r="H468" t="s">
        <v>20</v>
      </c>
      <c r="I468" t="s">
        <v>76</v>
      </c>
      <c r="J468" t="s">
        <v>266</v>
      </c>
      <c r="L468">
        <f>1/Table1[[#This Row],[B365H]]-Table1[[#This Row],[Margin1X2]]</f>
        <v>0.39743589743589747</v>
      </c>
      <c r="M468">
        <f>IF(Table1[[#This Row],[Bet]]="Home",IF(Table1[[#This Row],[FTR]]="H",100*Table1[[#This Row],[B365H]],0),0)</f>
        <v>0</v>
      </c>
      <c r="N468">
        <f>IF(Table1[[#This Row],[Bet]]="Home-",IF(Table1[[#This Row],[FTR]]="H",100*Table1[[#This Row],[B365H]],0),0)</f>
        <v>0</v>
      </c>
      <c r="O468">
        <f>1/Table1[[#This Row],[B365D]]-Table1[[#This Row],[Margin1X2]]</f>
        <v>0.3141025641025641</v>
      </c>
      <c r="P468">
        <f>IF(Table1[[#This Row],[Bet]]="Draw",IF(Table1[[#This Row],[FTR]]="D",100*Table1[[#This Row],[B365D]],0),0)</f>
        <v>0</v>
      </c>
      <c r="Q468">
        <f>IF(Table1[[#This Row],[Bet]]="Draw-",IF(Table1[[#This Row],[FTR]]="D",100*Table1[[#This Row],[B365D]],0),0)</f>
        <v>0</v>
      </c>
      <c r="R468">
        <f>1/Table1[[#This Row],[B365A]]-Table1[[#This Row],[Margin1X2]]</f>
        <v>0.28846153846153849</v>
      </c>
      <c r="S468">
        <f>IF(Table1[[#This Row],[Bet]]="Away",IF(Table1[[#This Row],[FTR]]="A",100*Table1[[#This Row],[B365A]],0),0)</f>
        <v>0</v>
      </c>
      <c r="T468">
        <f>IF(Table1[[#This Row],[Bet2]]="Away",IF(Table1[[#This Row],[FTR]]="A",100*Table1[[#This Row],[B365A]]),0)</f>
        <v>0</v>
      </c>
      <c r="X468">
        <v>2.4</v>
      </c>
      <c r="Y468">
        <v>3</v>
      </c>
      <c r="Z468">
        <v>3.25</v>
      </c>
      <c r="AA468" s="3">
        <f>(1/Table1[[#This Row],[B365H]]+1/Table1[[#This Row],[B365D]]+1/Table1[[#This Row],[B365A]]-1)/3</f>
        <v>1.9230769230769235E-2</v>
      </c>
      <c r="AB468">
        <v>2.37</v>
      </c>
      <c r="AC468">
        <v>1.57</v>
      </c>
      <c r="AD468">
        <f>(1/Table1[[#This Row],[B365&gt;2.5]]+1/Table1[[#This Row],[B365&lt;2.5]]-1)/2</f>
        <v>2.9441801714638949E-2</v>
      </c>
    </row>
    <row r="469" spans="1:30" hidden="1" x14ac:dyDescent="0.45">
      <c r="A469" t="s">
        <v>61</v>
      </c>
      <c r="B469" t="s">
        <v>4</v>
      </c>
      <c r="C469" s="1">
        <v>44436</v>
      </c>
      <c r="D469" t="s">
        <v>78</v>
      </c>
      <c r="E469" t="s">
        <v>63</v>
      </c>
      <c r="F469">
        <v>0</v>
      </c>
      <c r="G469">
        <v>1</v>
      </c>
      <c r="H469" t="s">
        <v>20</v>
      </c>
      <c r="I469" t="s">
        <v>97</v>
      </c>
      <c r="J469" t="s">
        <v>266</v>
      </c>
      <c r="K469" t="s">
        <v>271</v>
      </c>
      <c r="L469">
        <f>1/Table1[[#This Row],[B365H]]-Table1[[#This Row],[Margin1X2]]</f>
        <v>0.16114964910145629</v>
      </c>
      <c r="M469">
        <f>IF(Table1[[#This Row],[Bet]]="Home",IF(Table1[[#This Row],[FTR]]="H",100*Table1[[#This Row],[B365H]],0),0)</f>
        <v>0</v>
      </c>
      <c r="N469">
        <f>IF(Table1[[#This Row],[Bet]]="Home-",IF(Table1[[#This Row],[FTR]]="H",100*Table1[[#This Row],[B365H]],0),0)</f>
        <v>0</v>
      </c>
      <c r="O469">
        <f>1/Table1[[#This Row],[B365D]]-Table1[[#This Row],[Margin1X2]]</f>
        <v>0.25710924506105226</v>
      </c>
      <c r="P469">
        <f>IF(Table1[[#This Row],[Bet]]="Draw",IF(Table1[[#This Row],[FTR]]="D",100*Table1[[#This Row],[B365D]],0),0)</f>
        <v>0</v>
      </c>
      <c r="Q469">
        <f>IF(Table1[[#This Row],[Bet]]="Draw-",IF(Table1[[#This Row],[FTR]]="D",100*Table1[[#This Row],[B365D]],0),0)</f>
        <v>0</v>
      </c>
      <c r="R469">
        <f>1/Table1[[#This Row],[B365A]]-Table1[[#This Row],[Margin1X2]]</f>
        <v>0.58174110583749139</v>
      </c>
      <c r="S469">
        <f>IF(Table1[[#This Row],[Bet]]="Away",IF(Table1[[#This Row],[FTR]]="A",100*Table1[[#This Row],[B365A]],0),0)</f>
        <v>0</v>
      </c>
      <c r="T469">
        <f>IF(Table1[[#This Row],[Bet2]]="Away",IF(Table1[[#This Row],[FTR]]="A",100*Table1[[#This Row],[B365A]]),0)</f>
        <v>166</v>
      </c>
      <c r="X469">
        <v>5.5</v>
      </c>
      <c r="Y469">
        <v>3.6</v>
      </c>
      <c r="Z469">
        <v>1.66</v>
      </c>
      <c r="AA469" s="3">
        <f>(1/Table1[[#This Row],[B365H]]+1/Table1[[#This Row],[B365D]]+1/Table1[[#This Row],[B365A]]-1)/3</f>
        <v>2.0668532716725529E-2</v>
      </c>
      <c r="AB469">
        <v>1.9</v>
      </c>
      <c r="AC469">
        <v>1.9</v>
      </c>
      <c r="AD469">
        <f>(1/Table1[[#This Row],[B365&gt;2.5]]+1/Table1[[#This Row],[B365&lt;2.5]]-1)/2</f>
        <v>2.6315789473684181E-2</v>
      </c>
    </row>
    <row r="470" spans="1:30" hidden="1" x14ac:dyDescent="0.45">
      <c r="A470" t="s">
        <v>106</v>
      </c>
      <c r="B470" t="s">
        <v>4</v>
      </c>
      <c r="C470" s="1">
        <v>44471</v>
      </c>
      <c r="D470" t="s">
        <v>140</v>
      </c>
      <c r="E470" t="s">
        <v>111</v>
      </c>
      <c r="F470">
        <v>1</v>
      </c>
      <c r="G470">
        <v>2</v>
      </c>
      <c r="H470" t="s">
        <v>20</v>
      </c>
      <c r="I470" t="s">
        <v>157</v>
      </c>
      <c r="J470" t="s">
        <v>269</v>
      </c>
      <c r="L470">
        <f>1/Table1[[#This Row],[B365H]]-Table1[[#This Row],[Margin1X2]]</f>
        <v>0.43731431966726081</v>
      </c>
      <c r="M470">
        <f>IF(Table1[[#This Row],[Bet]]="Home",IF(Table1[[#This Row],[FTR]]="H",100*Table1[[#This Row],[B365H]],0),0)</f>
        <v>0</v>
      </c>
      <c r="N470">
        <f>IF(Table1[[#This Row],[Bet]]="Home-",IF(Table1[[#This Row],[FTR]]="H",100*Table1[[#This Row],[B365H]],0),0)</f>
        <v>0</v>
      </c>
      <c r="O470">
        <f>1/Table1[[#This Row],[B365D]]-Table1[[#This Row],[Margin1X2]]</f>
        <v>0.27688651218062982</v>
      </c>
      <c r="P470">
        <f>IF(Table1[[#This Row],[Bet]]="Draw",IF(Table1[[#This Row],[FTR]]="D",100*Table1[[#This Row],[B365D]],0),0)</f>
        <v>0</v>
      </c>
      <c r="Q470">
        <f>IF(Table1[[#This Row],[Bet]]="Draw-",IF(Table1[[#This Row],[FTR]]="D",100*Table1[[#This Row],[B365D]],0),0)</f>
        <v>0</v>
      </c>
      <c r="R470">
        <f>1/Table1[[#This Row],[B365A]]-Table1[[#This Row],[Margin1X2]]</f>
        <v>0.28579916815210932</v>
      </c>
      <c r="S470">
        <f>IF(Table1[[#This Row],[Bet]]="Away",IF(Table1[[#This Row],[FTR]]="A",100*Table1[[#This Row],[B365A]],0),0)</f>
        <v>0</v>
      </c>
      <c r="T470">
        <f>IF(Table1[[#This Row],[Bet2]]="Away",IF(Table1[[#This Row],[FTR]]="A",100*Table1[[#This Row],[B365A]]),0)</f>
        <v>0</v>
      </c>
      <c r="X470">
        <v>2.2000000000000002</v>
      </c>
      <c r="Y470">
        <v>3.4</v>
      </c>
      <c r="Z470">
        <v>3.3</v>
      </c>
      <c r="AA470" s="3">
        <f>(1/Table1[[#This Row],[B365H]]+1/Table1[[#This Row],[B365D]]+1/Table1[[#This Row],[B365A]]-1)/3</f>
        <v>1.7231134878193721E-2</v>
      </c>
      <c r="AB470">
        <v>2</v>
      </c>
      <c r="AC470">
        <v>1.8</v>
      </c>
      <c r="AD470">
        <f>(1/Table1[[#This Row],[B365&gt;2.5]]+1/Table1[[#This Row],[B365&lt;2.5]]-1)/2</f>
        <v>2.777777777777779E-2</v>
      </c>
    </row>
    <row r="471" spans="1:30" hidden="1" x14ac:dyDescent="0.45">
      <c r="A471" t="s">
        <v>61</v>
      </c>
      <c r="B471" t="s">
        <v>4</v>
      </c>
      <c r="C471" s="1">
        <v>44471</v>
      </c>
      <c r="D471" t="s">
        <v>74</v>
      </c>
      <c r="E471" t="s">
        <v>66</v>
      </c>
      <c r="F471">
        <v>0</v>
      </c>
      <c r="G471">
        <v>0</v>
      </c>
      <c r="H471" t="s">
        <v>42</v>
      </c>
      <c r="I471" t="s">
        <v>27</v>
      </c>
      <c r="J471" t="s">
        <v>266</v>
      </c>
      <c r="L471">
        <f>1/Table1[[#This Row],[B365H]]-Table1[[#This Row],[Margin1X2]]</f>
        <v>0.39038841342988806</v>
      </c>
      <c r="M471">
        <f>IF(Table1[[#This Row],[Bet]]="Home",IF(Table1[[#This Row],[FTR]]="H",100*Table1[[#This Row],[B365H]],0),0)</f>
        <v>0</v>
      </c>
      <c r="N471">
        <f>IF(Table1[[#This Row],[Bet]]="Home-",IF(Table1[[#This Row],[FTR]]="H",100*Table1[[#This Row],[B365H]],0),0)</f>
        <v>0</v>
      </c>
      <c r="O471">
        <f>1/Table1[[#This Row],[B365D]]-Table1[[#This Row],[Margin1X2]]</f>
        <v>0.30480579328505597</v>
      </c>
      <c r="P471">
        <f>IF(Table1[[#This Row],[Bet]]="Draw",IF(Table1[[#This Row],[FTR]]="D",100*Table1[[#This Row],[B365D]],0),0)</f>
        <v>0</v>
      </c>
      <c r="Q471">
        <f>IF(Table1[[#This Row],[Bet]]="Draw-",IF(Table1[[#This Row],[FTR]]="D",100*Table1[[#This Row],[B365D]],0),0)</f>
        <v>0</v>
      </c>
      <c r="R471">
        <f>1/Table1[[#This Row],[B365A]]-Table1[[#This Row],[Margin1X2]]</f>
        <v>0.30480579328505597</v>
      </c>
      <c r="S471">
        <f>IF(Table1[[#This Row],[Bet]]="Away",IF(Table1[[#This Row],[FTR]]="A",100*Table1[[#This Row],[B365A]],0),0)</f>
        <v>0</v>
      </c>
      <c r="T471">
        <f>IF(Table1[[#This Row],[Bet2]]="Away",IF(Table1[[#This Row],[FTR]]="A",100*Table1[[#This Row],[B365A]]),0)</f>
        <v>0</v>
      </c>
      <c r="X471">
        <v>2.4500000000000002</v>
      </c>
      <c r="Y471">
        <v>3.1</v>
      </c>
      <c r="Z471">
        <v>3.1</v>
      </c>
      <c r="AA471" s="3">
        <f>(1/Table1[[#This Row],[B365H]]+1/Table1[[#This Row],[B365D]]+1/Table1[[#This Row],[B365A]]-1)/3</f>
        <v>1.7774851876234326E-2</v>
      </c>
      <c r="AB471">
        <v>2.37</v>
      </c>
      <c r="AC471">
        <v>1.57</v>
      </c>
      <c r="AD471">
        <f>(1/Table1[[#This Row],[B365&gt;2.5]]+1/Table1[[#This Row],[B365&lt;2.5]]-1)/2</f>
        <v>2.9441801714638949E-2</v>
      </c>
    </row>
    <row r="472" spans="1:30" x14ac:dyDescent="0.45">
      <c r="A472" t="s">
        <v>61</v>
      </c>
      <c r="B472" t="s">
        <v>4</v>
      </c>
      <c r="C472" s="1">
        <v>44450</v>
      </c>
      <c r="D472" t="s">
        <v>69</v>
      </c>
      <c r="E472" t="s">
        <v>92</v>
      </c>
      <c r="F472">
        <v>1</v>
      </c>
      <c r="G472">
        <v>0</v>
      </c>
      <c r="H472" t="s">
        <v>13</v>
      </c>
      <c r="I472" t="s">
        <v>98</v>
      </c>
      <c r="J472" t="s">
        <v>271</v>
      </c>
      <c r="L472">
        <f>1/Table1[[#This Row],[B365H]]-Table1[[#This Row],[Margin1X2]]</f>
        <v>0.14879688605803257</v>
      </c>
      <c r="M472">
        <f>IF(Table1[[#This Row],[Bet]]="Home",IF(Table1[[#This Row],[FTR]]="H",100*Table1[[#This Row],[B365H]],0),0)</f>
        <v>0</v>
      </c>
      <c r="N472">
        <f>IF(Table1[[#This Row],[Bet]]="Home-",IF(Table1[[#This Row],[FTR]]="H",100*Table1[[#This Row],[B365H]],0),0)</f>
        <v>0</v>
      </c>
      <c r="O472">
        <f>1/Table1[[#This Row],[B365D]]-Table1[[#This Row],[Margin1X2]]</f>
        <v>0.23213021939136591</v>
      </c>
      <c r="P472">
        <f>IF(Table1[[#This Row],[Bet]]="Draw",IF(Table1[[#This Row],[FTR]]="D",100*Table1[[#This Row],[B365D]],0),0)</f>
        <v>0</v>
      </c>
      <c r="Q472">
        <f>IF(Table1[[#This Row],[Bet]]="Draw-",IF(Table1[[#This Row],[FTR]]="D",100*Table1[[#This Row],[B365D]],0),0)</f>
        <v>0</v>
      </c>
      <c r="R472">
        <f>1/Table1[[#This Row],[B365A]]-Table1[[#This Row],[Margin1X2]]</f>
        <v>0.61907289455060155</v>
      </c>
      <c r="S472">
        <f>IF(Table1[[#This Row],[Bet]]="Away",IF(Table1[[#This Row],[FTR]]="A",100*Table1[[#This Row],[B365A]],0),0)</f>
        <v>0</v>
      </c>
      <c r="T472">
        <f>IF(Table1[[#This Row],[Bet2]]="Away",IF(Table1[[#This Row],[FTR]]="A",100*Table1[[#This Row],[B365A]]),0)</f>
        <v>0</v>
      </c>
      <c r="X472">
        <v>6</v>
      </c>
      <c r="Y472">
        <v>4</v>
      </c>
      <c r="Z472">
        <v>1.57</v>
      </c>
      <c r="AA472" s="3">
        <f>(1/Table1[[#This Row],[B365H]]+1/Table1[[#This Row],[B365D]]+1/Table1[[#This Row],[B365A]]-1)/3</f>
        <v>1.7869780608634089E-2</v>
      </c>
      <c r="AB472">
        <v>1.9</v>
      </c>
      <c r="AC472">
        <v>1.9</v>
      </c>
      <c r="AD472">
        <f>(1/Table1[[#This Row],[B365&gt;2.5]]+1/Table1[[#This Row],[B365&lt;2.5]]-1)/2</f>
        <v>2.6315789473684181E-2</v>
      </c>
    </row>
    <row r="473" spans="1:30" hidden="1" x14ac:dyDescent="0.45">
      <c r="A473" t="s">
        <v>106</v>
      </c>
      <c r="B473" t="s">
        <v>4</v>
      </c>
      <c r="C473" s="1">
        <v>44471</v>
      </c>
      <c r="D473" t="s">
        <v>114</v>
      </c>
      <c r="E473" t="s">
        <v>127</v>
      </c>
      <c r="F473">
        <v>0</v>
      </c>
      <c r="G473">
        <v>2</v>
      </c>
      <c r="H473" t="s">
        <v>20</v>
      </c>
      <c r="I473" t="s">
        <v>156</v>
      </c>
      <c r="J473" t="s">
        <v>269</v>
      </c>
      <c r="L473">
        <f>1/Table1[[#This Row],[B365H]]-Table1[[#This Row],[Margin1X2]]</f>
        <v>0.22138680033416883</v>
      </c>
      <c r="M473">
        <f>IF(Table1[[#This Row],[Bet]]="Home",IF(Table1[[#This Row],[FTR]]="H",100*Table1[[#This Row],[B365H]],0),0)</f>
        <v>0</v>
      </c>
      <c r="N473">
        <f>IF(Table1[[#This Row],[Bet]]="Home-",IF(Table1[[#This Row],[FTR]]="H",100*Table1[[#This Row],[B365H]],0),0)</f>
        <v>0</v>
      </c>
      <c r="O473">
        <f>1/Table1[[#This Row],[B365D]]-Table1[[#This Row],[Margin1X2]]</f>
        <v>0.26900584795321641</v>
      </c>
      <c r="P473">
        <f>IF(Table1[[#This Row],[Bet]]="Draw",IF(Table1[[#This Row],[FTR]]="D",100*Table1[[#This Row],[B365D]],0),0)</f>
        <v>0</v>
      </c>
      <c r="Q473">
        <f>IF(Table1[[#This Row],[Bet]]="Draw-",IF(Table1[[#This Row],[FTR]]="D",100*Table1[[#This Row],[B365D]],0),0)</f>
        <v>0</v>
      </c>
      <c r="R473">
        <f>1/Table1[[#This Row],[B365A]]-Table1[[#This Row],[Margin1X2]]</f>
        <v>0.50960735171261495</v>
      </c>
      <c r="S473">
        <f>IF(Table1[[#This Row],[Bet]]="Away",IF(Table1[[#This Row],[FTR]]="A",100*Table1[[#This Row],[B365A]],0),0)</f>
        <v>0</v>
      </c>
      <c r="T473">
        <f>IF(Table1[[#This Row],[Bet2]]="Away",IF(Table1[[#This Row],[FTR]]="A",100*Table1[[#This Row],[B365A]]),0)</f>
        <v>0</v>
      </c>
      <c r="X473">
        <v>4.2</v>
      </c>
      <c r="Y473">
        <v>3.5</v>
      </c>
      <c r="Z473">
        <v>1.9</v>
      </c>
      <c r="AA473" s="3">
        <f>(1/Table1[[#This Row],[B365H]]+1/Table1[[#This Row],[B365D]]+1/Table1[[#This Row],[B365A]]-1)/3</f>
        <v>1.6708437761069266E-2</v>
      </c>
      <c r="AB473">
        <v>2.0699999999999998</v>
      </c>
      <c r="AC473">
        <v>1.72</v>
      </c>
      <c r="AD473">
        <f>(1/Table1[[#This Row],[B365&gt;2.5]]+1/Table1[[#This Row],[B365&lt;2.5]]-1)/2</f>
        <v>3.2243568138411449E-2</v>
      </c>
    </row>
    <row r="474" spans="1:30" hidden="1" x14ac:dyDescent="0.45">
      <c r="A474" t="s">
        <v>2</v>
      </c>
      <c r="B474" t="s">
        <v>4</v>
      </c>
      <c r="C474" s="1">
        <v>44499</v>
      </c>
      <c r="D474" t="s">
        <v>41</v>
      </c>
      <c r="E474" t="s">
        <v>23</v>
      </c>
      <c r="F474">
        <v>0</v>
      </c>
      <c r="G474">
        <v>2</v>
      </c>
      <c r="H474" t="s">
        <v>20</v>
      </c>
      <c r="I474" t="s">
        <v>36</v>
      </c>
      <c r="L474">
        <f>1/Table1[[#This Row],[B365H]]-Table1[[#This Row],[Margin1X2]]</f>
        <v>0.85891812865497086</v>
      </c>
      <c r="M474">
        <f>IF(Table1[[#This Row],[Bet]]="Home",IF(Table1[[#This Row],[FTR]]="H",100*Table1[[#This Row],[B365H]],0),0)</f>
        <v>0</v>
      </c>
      <c r="N474">
        <f>IF(Table1[[#This Row],[Bet]]="Home-",IF(Table1[[#This Row],[FTR]]="H",100*Table1[[#This Row],[B365H]],0),0)</f>
        <v>0</v>
      </c>
      <c r="O474">
        <f>1/Table1[[#This Row],[B365D]]-Table1[[#This Row],[Margin1X2]]</f>
        <v>0.1067251461988304</v>
      </c>
      <c r="P474">
        <f>IF(Table1[[#This Row],[Bet]]="Draw",IF(Table1[[#This Row],[FTR]]="D",100*Table1[[#This Row],[B365D]],0),0)</f>
        <v>0</v>
      </c>
      <c r="Q474">
        <f>IF(Table1[[#This Row],[Bet]]="Draw-",IF(Table1[[#This Row],[FTR]]="D",100*Table1[[#This Row],[B365D]],0),0)</f>
        <v>0</v>
      </c>
      <c r="R474">
        <f>1/Table1[[#This Row],[B365A]]-Table1[[#This Row],[Margin1X2]]</f>
        <v>3.4356725146198822E-2</v>
      </c>
      <c r="S474">
        <f>IF(Table1[[#This Row],[Bet]]="Away",IF(Table1[[#This Row],[FTR]]="A",100*Table1[[#This Row],[B365A]],0),0)</f>
        <v>0</v>
      </c>
      <c r="T474">
        <f>IF(Table1[[#This Row],[Bet2]]="Away",IF(Table1[[#This Row],[FTR]]="A",100*Table1[[#This Row],[B365A]]),0)</f>
        <v>0</v>
      </c>
      <c r="X474">
        <v>1.1399999999999999</v>
      </c>
      <c r="Y474">
        <v>8</v>
      </c>
      <c r="Z474">
        <v>19</v>
      </c>
      <c r="AA474" s="3">
        <f>(1/Table1[[#This Row],[B365H]]+1/Table1[[#This Row],[B365D]]+1/Table1[[#This Row],[B365A]]-1)/3</f>
        <v>1.8274853801169593E-2</v>
      </c>
      <c r="AB474">
        <v>1.44</v>
      </c>
      <c r="AC474">
        <v>2.75</v>
      </c>
      <c r="AD474">
        <f>(1/Table1[[#This Row],[B365&gt;2.5]]+1/Table1[[#This Row],[B365&lt;2.5]]-1)/2</f>
        <v>2.9040404040403978E-2</v>
      </c>
    </row>
    <row r="475" spans="1:30" hidden="1" x14ac:dyDescent="0.45">
      <c r="A475" t="s">
        <v>61</v>
      </c>
      <c r="B475" t="s">
        <v>4</v>
      </c>
      <c r="C475" s="1">
        <v>44450</v>
      </c>
      <c r="D475" t="s">
        <v>62</v>
      </c>
      <c r="E475" t="s">
        <v>72</v>
      </c>
      <c r="F475">
        <v>3</v>
      </c>
      <c r="G475">
        <v>0</v>
      </c>
      <c r="H475" t="s">
        <v>13</v>
      </c>
      <c r="I475" t="s">
        <v>97</v>
      </c>
      <c r="J475" t="s">
        <v>266</v>
      </c>
      <c r="L475">
        <f>1/Table1[[#This Row],[B365H]]-Table1[[#This Row],[Margin1X2]]</f>
        <v>0.52831988897562665</v>
      </c>
      <c r="M475">
        <f>IF(Table1[[#This Row],[Bet]]="Home",IF(Table1[[#This Row],[FTR]]="H",100*Table1[[#This Row],[B365H]],0),0)</f>
        <v>0</v>
      </c>
      <c r="N475">
        <f>IF(Table1[[#This Row],[Bet]]="Home-",IF(Table1[[#This Row],[FTR]]="H",100*Table1[[#This Row],[B365H]],0),0)</f>
        <v>0</v>
      </c>
      <c r="O475">
        <f>1/Table1[[#This Row],[B365D]]-Table1[[#This Row],[Margin1X2]]</f>
        <v>0.26758608725821842</v>
      </c>
      <c r="P475">
        <f>IF(Table1[[#This Row],[Bet]]="Draw",IF(Table1[[#This Row],[FTR]]="D",100*Table1[[#This Row],[B365D]],0),0)</f>
        <v>0</v>
      </c>
      <c r="Q475">
        <f>IF(Table1[[#This Row],[Bet]]="Draw-",IF(Table1[[#This Row],[FTR]]="D",100*Table1[[#This Row],[B365D]],0),0)</f>
        <v>0</v>
      </c>
      <c r="R475">
        <f>1/Table1[[#This Row],[B365A]]-Table1[[#This Row],[Margin1X2]]</f>
        <v>0.20409402376615493</v>
      </c>
      <c r="S475">
        <f>IF(Table1[[#This Row],[Bet]]="Away",IF(Table1[[#This Row],[FTR]]="A",100*Table1[[#This Row],[B365A]],0),0)</f>
        <v>0</v>
      </c>
      <c r="T475">
        <f>IF(Table1[[#This Row],[Bet2]]="Away",IF(Table1[[#This Row],[FTR]]="A",100*Table1[[#This Row],[B365A]]),0)</f>
        <v>0</v>
      </c>
      <c r="X475">
        <v>1.83</v>
      </c>
      <c r="Y475">
        <v>3.5</v>
      </c>
      <c r="Z475">
        <v>4.5</v>
      </c>
      <c r="AA475" s="3">
        <f>(1/Table1[[#This Row],[B365H]]+1/Table1[[#This Row],[B365D]]+1/Table1[[#This Row],[B365A]]-1)/3</f>
        <v>1.8128198456067279E-2</v>
      </c>
      <c r="AB475">
        <v>2.1</v>
      </c>
      <c r="AC475">
        <v>1.72</v>
      </c>
      <c r="AD475">
        <f>(1/Table1[[#This Row],[B365&gt;2.5]]+1/Table1[[#This Row],[B365&lt;2.5]]-1)/2</f>
        <v>2.879291251384275E-2</v>
      </c>
    </row>
    <row r="476" spans="1:30" x14ac:dyDescent="0.45">
      <c r="A476" t="s">
        <v>61</v>
      </c>
      <c r="B476" t="s">
        <v>4</v>
      </c>
      <c r="C476" s="1">
        <v>44454</v>
      </c>
      <c r="D476" t="s">
        <v>66</v>
      </c>
      <c r="E476" t="s">
        <v>84</v>
      </c>
      <c r="F476">
        <v>0</v>
      </c>
      <c r="G476">
        <v>0</v>
      </c>
      <c r="H476" t="s">
        <v>42</v>
      </c>
      <c r="I476" t="s">
        <v>98</v>
      </c>
      <c r="J476" t="s">
        <v>271</v>
      </c>
      <c r="L476">
        <f>1/Table1[[#This Row],[B365H]]-Table1[[#This Row],[Margin1X2]]</f>
        <v>0.36727417928752742</v>
      </c>
      <c r="M476">
        <f>IF(Table1[[#This Row],[Bet]]="Home",IF(Table1[[#This Row],[FTR]]="H",100*Table1[[#This Row],[B365H]],0),0)</f>
        <v>0</v>
      </c>
      <c r="N476">
        <f>IF(Table1[[#This Row],[Bet]]="Home-",IF(Table1[[#This Row],[FTR]]="H",100*Table1[[#This Row],[B365H]],0),0)</f>
        <v>0</v>
      </c>
      <c r="O476">
        <f>1/Table1[[#This Row],[B365D]]-Table1[[#This Row],[Margin1X2]]</f>
        <v>0.30523943983343316</v>
      </c>
      <c r="P476">
        <f>IF(Table1[[#This Row],[Bet]]="Draw",IF(Table1[[#This Row],[FTR]]="D",100*Table1[[#This Row],[B365D]],0),0)</f>
        <v>0</v>
      </c>
      <c r="Q476">
        <f>IF(Table1[[#This Row],[Bet]]="Draw-",IF(Table1[[#This Row],[FTR]]="D",100*Table1[[#This Row],[B365D]],0),0)</f>
        <v>0</v>
      </c>
      <c r="R476">
        <f>1/Table1[[#This Row],[B365A]]-Table1[[#This Row],[Margin1X2]]</f>
        <v>0.32748638087903942</v>
      </c>
      <c r="S476">
        <f>IF(Table1[[#This Row],[Bet]]="Away",IF(Table1[[#This Row],[FTR]]="A",100*Table1[[#This Row],[B365A]],0),0)</f>
        <v>0</v>
      </c>
      <c r="T476">
        <f>IF(Table1[[#This Row],[Bet2]]="Away",IF(Table1[[#This Row],[FTR]]="A",100*Table1[[#This Row],[B365A]]),0)</f>
        <v>0</v>
      </c>
      <c r="X476">
        <v>2.6</v>
      </c>
      <c r="Y476">
        <v>3.1</v>
      </c>
      <c r="Z476">
        <v>2.9</v>
      </c>
      <c r="AA476" s="3">
        <f>(1/Table1[[#This Row],[B365H]]+1/Table1[[#This Row],[B365D]]+1/Table1[[#This Row],[B365A]]-1)/3</f>
        <v>1.7341205327857139E-2</v>
      </c>
      <c r="AB476">
        <v>2.2999999999999998</v>
      </c>
      <c r="AC476">
        <v>1.61</v>
      </c>
      <c r="AD476">
        <f>(1/Table1[[#This Row],[B365&gt;2.5]]+1/Table1[[#This Row],[B365&lt;2.5]]-1)/2</f>
        <v>2.7950310559006208E-2</v>
      </c>
    </row>
    <row r="477" spans="1:30" hidden="1" x14ac:dyDescent="0.45">
      <c r="A477" t="s">
        <v>2</v>
      </c>
      <c r="B477" t="s">
        <v>4</v>
      </c>
      <c r="C477" s="1">
        <v>44499</v>
      </c>
      <c r="D477" t="s">
        <v>35</v>
      </c>
      <c r="E477" t="s">
        <v>19</v>
      </c>
      <c r="F477">
        <v>2</v>
      </c>
      <c r="G477">
        <v>2</v>
      </c>
      <c r="H477" t="s">
        <v>42</v>
      </c>
      <c r="I477" t="s">
        <v>33</v>
      </c>
      <c r="J477" t="s">
        <v>269</v>
      </c>
      <c r="L477">
        <f>1/Table1[[#This Row],[B365H]]-Table1[[#This Row],[Margin1X2]]</f>
        <v>0.80285834384195043</v>
      </c>
      <c r="M477">
        <f>IF(Table1[[#This Row],[Bet]]="Home",IF(Table1[[#This Row],[FTR]]="H",100*Table1[[#This Row],[B365H]],0),0)</f>
        <v>0</v>
      </c>
      <c r="N477">
        <f>IF(Table1[[#This Row],[Bet]]="Home-",IF(Table1[[#This Row],[FTR]]="H",100*Table1[[#This Row],[B365H]],0),0)</f>
        <v>0</v>
      </c>
      <c r="O477">
        <f>1/Table1[[#This Row],[B365D]]-Table1[[#This Row],[Margin1X2]]</f>
        <v>0.13703236654056325</v>
      </c>
      <c r="P477">
        <f>IF(Table1[[#This Row],[Bet]]="Draw",IF(Table1[[#This Row],[FTR]]="D",100*Table1[[#This Row],[B365D]],0),0)</f>
        <v>0</v>
      </c>
      <c r="Q477">
        <f>IF(Table1[[#This Row],[Bet]]="Draw-",IF(Table1[[#This Row],[FTR]]="D",100*Table1[[#This Row],[B365D]],0),0)</f>
        <v>650</v>
      </c>
      <c r="R477">
        <f>1/Table1[[#This Row],[B365A]]-Table1[[#This Row],[Margin1X2]]</f>
        <v>6.0109289617486308E-2</v>
      </c>
      <c r="S477">
        <f>IF(Table1[[#This Row],[Bet]]="Away",IF(Table1[[#This Row],[FTR]]="A",100*Table1[[#This Row],[B365A]],0),0)</f>
        <v>0</v>
      </c>
      <c r="T477">
        <f>IF(Table1[[#This Row],[Bet2]]="Away",IF(Table1[[#This Row],[FTR]]="A",100*Table1[[#This Row],[B365A]]),0)</f>
        <v>0</v>
      </c>
      <c r="X477">
        <v>1.22</v>
      </c>
      <c r="Y477">
        <v>6.5</v>
      </c>
      <c r="Z477">
        <v>13</v>
      </c>
      <c r="AA477" s="3">
        <f>(1/Table1[[#This Row],[B365H]]+1/Table1[[#This Row],[B365D]]+1/Table1[[#This Row],[B365A]]-1)/3</f>
        <v>1.6813787305590615E-2</v>
      </c>
      <c r="AB477">
        <v>1.53</v>
      </c>
      <c r="AC477">
        <v>2.5</v>
      </c>
      <c r="AD477">
        <f>(1/Table1[[#This Row],[B365&gt;2.5]]+1/Table1[[#This Row],[B365&lt;2.5]]-1)/2</f>
        <v>2.6797385620915048E-2</v>
      </c>
    </row>
    <row r="478" spans="1:30" hidden="1" x14ac:dyDescent="0.45">
      <c r="A478" t="s">
        <v>61</v>
      </c>
      <c r="B478" t="s">
        <v>4</v>
      </c>
      <c r="C478" s="1">
        <v>44471</v>
      </c>
      <c r="D478" t="s">
        <v>62</v>
      </c>
      <c r="E478" t="s">
        <v>89</v>
      </c>
      <c r="F478">
        <v>2</v>
      </c>
      <c r="G478">
        <v>1</v>
      </c>
      <c r="H478" t="s">
        <v>13</v>
      </c>
      <c r="I478" t="s">
        <v>48</v>
      </c>
      <c r="J478" t="s">
        <v>266</v>
      </c>
      <c r="L478">
        <f>1/Table1[[#This Row],[B365H]]-Table1[[#This Row],[Margin1X2]]</f>
        <v>0.49450549450549458</v>
      </c>
      <c r="M478">
        <f>IF(Table1[[#This Row],[Bet]]="Home",IF(Table1[[#This Row],[FTR]]="H",100*Table1[[#This Row],[B365H]],0),0)</f>
        <v>0</v>
      </c>
      <c r="N478">
        <f>IF(Table1[[#This Row],[Bet]]="Home-",IF(Table1[[#This Row],[FTR]]="H",100*Table1[[#This Row],[B365H]],0),0)</f>
        <v>0</v>
      </c>
      <c r="O478">
        <f>1/Table1[[#This Row],[B365D]]-Table1[[#This Row],[Margin1X2]]</f>
        <v>0.26739926739926739</v>
      </c>
      <c r="P478">
        <f>IF(Table1[[#This Row],[Bet]]="Draw",IF(Table1[[#This Row],[FTR]]="D",100*Table1[[#This Row],[B365D]],0),0)</f>
        <v>0</v>
      </c>
      <c r="Q478">
        <f>IF(Table1[[#This Row],[Bet]]="Draw-",IF(Table1[[#This Row],[FTR]]="D",100*Table1[[#This Row],[B365D]],0),0)</f>
        <v>0</v>
      </c>
      <c r="R478">
        <f>1/Table1[[#This Row],[B365A]]-Table1[[#This Row],[Margin1X2]]</f>
        <v>0.23809523809523811</v>
      </c>
      <c r="S478">
        <f>IF(Table1[[#This Row],[Bet]]="Away",IF(Table1[[#This Row],[FTR]]="A",100*Table1[[#This Row],[B365A]],0),0)</f>
        <v>0</v>
      </c>
      <c r="T478">
        <f>IF(Table1[[#This Row],[Bet2]]="Away",IF(Table1[[#This Row],[FTR]]="A",100*Table1[[#This Row],[B365A]]),0)</f>
        <v>0</v>
      </c>
      <c r="X478">
        <v>1.95</v>
      </c>
      <c r="Y478">
        <v>3.5</v>
      </c>
      <c r="Z478">
        <v>3.9</v>
      </c>
      <c r="AA478" s="3">
        <f>(1/Table1[[#This Row],[B365H]]+1/Table1[[#This Row],[B365D]]+1/Table1[[#This Row],[B365A]]-1)/3</f>
        <v>1.8315018315018323E-2</v>
      </c>
      <c r="AB478">
        <v>2.1</v>
      </c>
      <c r="AC478">
        <v>1.72</v>
      </c>
      <c r="AD478">
        <f>(1/Table1[[#This Row],[B365&gt;2.5]]+1/Table1[[#This Row],[B365&lt;2.5]]-1)/2</f>
        <v>2.879291251384275E-2</v>
      </c>
    </row>
    <row r="479" spans="1:30" hidden="1" x14ac:dyDescent="0.45">
      <c r="A479" t="s">
        <v>172</v>
      </c>
      <c r="B479" t="s">
        <v>4</v>
      </c>
      <c r="C479" s="1">
        <v>44471</v>
      </c>
      <c r="D479" t="s">
        <v>184</v>
      </c>
      <c r="E479" t="s">
        <v>192</v>
      </c>
      <c r="F479">
        <v>1</v>
      </c>
      <c r="G479">
        <v>3</v>
      </c>
      <c r="H479" t="s">
        <v>20</v>
      </c>
      <c r="I479" t="s">
        <v>149</v>
      </c>
      <c r="J479" t="s">
        <v>269</v>
      </c>
      <c r="L479">
        <f>1/Table1[[#This Row],[B365H]]-Table1[[#This Row],[Margin1X2]]</f>
        <v>0.40609030278283037</v>
      </c>
      <c r="M479">
        <f>IF(Table1[[#This Row],[Bet]]="Home",IF(Table1[[#This Row],[FTR]]="H",100*Table1[[#This Row],[B365H]],0),0)</f>
        <v>0</v>
      </c>
      <c r="N479">
        <f>IF(Table1[[#This Row],[Bet]]="Home-",IF(Table1[[#This Row],[FTR]]="H",100*Table1[[#This Row],[B365H]],0),0)</f>
        <v>0</v>
      </c>
      <c r="O479">
        <f>1/Table1[[#This Row],[B365D]]-Table1[[#This Row],[Margin1X2]]</f>
        <v>0.28717967754309126</v>
      </c>
      <c r="P479">
        <f>IF(Table1[[#This Row],[Bet]]="Draw",IF(Table1[[#This Row],[FTR]]="D",100*Table1[[#This Row],[B365D]],0),0)</f>
        <v>0</v>
      </c>
      <c r="Q479">
        <f>IF(Table1[[#This Row],[Bet]]="Draw-",IF(Table1[[#This Row],[FTR]]="D",100*Table1[[#This Row],[B365D]],0),0)</f>
        <v>0</v>
      </c>
      <c r="R479">
        <f>1/Table1[[#This Row],[B365A]]-Table1[[#This Row],[Margin1X2]]</f>
        <v>0.30673001967407854</v>
      </c>
      <c r="S479">
        <f>IF(Table1[[#This Row],[Bet]]="Away",IF(Table1[[#This Row],[FTR]]="A",100*Table1[[#This Row],[B365A]],0),0)</f>
        <v>0</v>
      </c>
      <c r="T479">
        <f>IF(Table1[[#This Row],[Bet2]]="Away",IF(Table1[[#This Row],[FTR]]="A",100*Table1[[#This Row],[B365A]]),0)</f>
        <v>0</v>
      </c>
      <c r="X479">
        <v>2.37</v>
      </c>
      <c r="Y479">
        <v>3.3</v>
      </c>
      <c r="Z479">
        <v>3.1</v>
      </c>
      <c r="AA479" s="3">
        <f>(1/Table1[[#This Row],[B365H]]+1/Table1[[#This Row],[B365D]]+1/Table1[[#This Row],[B365A]]-1)/3</f>
        <v>1.5850625487211795E-2</v>
      </c>
      <c r="AB479">
        <v>2.15</v>
      </c>
      <c r="AC479">
        <v>1.66</v>
      </c>
      <c r="AD479">
        <f>(1/Table1[[#This Row],[B365&gt;2.5]]+1/Table1[[#This Row],[B365&lt;2.5]]-1)/2</f>
        <v>3.3762958811992205E-2</v>
      </c>
    </row>
    <row r="480" spans="1:30" hidden="1" x14ac:dyDescent="0.45">
      <c r="A480" t="s">
        <v>172</v>
      </c>
      <c r="B480" t="s">
        <v>4</v>
      </c>
      <c r="C480" s="1">
        <v>44471</v>
      </c>
      <c r="D480" t="s">
        <v>195</v>
      </c>
      <c r="E480" t="s">
        <v>182</v>
      </c>
      <c r="F480">
        <v>2</v>
      </c>
      <c r="G480">
        <v>1</v>
      </c>
      <c r="H480" t="s">
        <v>13</v>
      </c>
      <c r="I480" t="s">
        <v>129</v>
      </c>
      <c r="J480" t="s">
        <v>273</v>
      </c>
      <c r="L480">
        <f>1/Table1[[#This Row],[B365H]]-Table1[[#This Row],[Margin1X2]]</f>
        <v>0.42605542605542607</v>
      </c>
      <c r="M480">
        <f>IF(Table1[[#This Row],[Bet]]="Home",IF(Table1[[#This Row],[FTR]]="H",100*Table1[[#This Row],[B365H]],0),0)</f>
        <v>0</v>
      </c>
      <c r="N480">
        <f>IF(Table1[[#This Row],[Bet]]="Home-",IF(Table1[[#This Row],[FTR]]="H",100*Table1[[#This Row],[B365H]],0),0)</f>
        <v>225</v>
      </c>
      <c r="O480">
        <f>1/Table1[[#This Row],[B365D]]-Table1[[#This Row],[Margin1X2]]</f>
        <v>0.28930328930328936</v>
      </c>
      <c r="P480">
        <f>IF(Table1[[#This Row],[Bet]]="Draw",IF(Table1[[#This Row],[FTR]]="D",100*Table1[[#This Row],[B365D]],0),0)</f>
        <v>0</v>
      </c>
      <c r="Q480">
        <f>IF(Table1[[#This Row],[Bet]]="Draw-",IF(Table1[[#This Row],[FTR]]="D",100*Table1[[#This Row],[B365D]],0),0)</f>
        <v>0</v>
      </c>
      <c r="R480">
        <f>1/Table1[[#This Row],[B365A]]-Table1[[#This Row],[Margin1X2]]</f>
        <v>0.28464128464128469</v>
      </c>
      <c r="S480">
        <f>IF(Table1[[#This Row],[Bet]]="Away",IF(Table1[[#This Row],[FTR]]="A",100*Table1[[#This Row],[B365A]],0),0)</f>
        <v>0</v>
      </c>
      <c r="T480">
        <f>IF(Table1[[#This Row],[Bet2]]="Away",IF(Table1[[#This Row],[FTR]]="A",100*Table1[[#This Row],[B365A]]),0)</f>
        <v>0</v>
      </c>
      <c r="X480">
        <v>2.25</v>
      </c>
      <c r="Y480">
        <v>3.25</v>
      </c>
      <c r="Z480">
        <v>3.3</v>
      </c>
      <c r="AA480" s="3">
        <f>(1/Table1[[#This Row],[B365H]]+1/Table1[[#This Row],[B365D]]+1/Table1[[#This Row],[B365A]]-1)/3</f>
        <v>1.838901838901837E-2</v>
      </c>
      <c r="AB480">
        <v>2.15</v>
      </c>
      <c r="AC480">
        <v>1.66</v>
      </c>
      <c r="AD480">
        <f>(1/Table1[[#This Row],[B365&gt;2.5]]+1/Table1[[#This Row],[B365&lt;2.5]]-1)/2</f>
        <v>3.3762958811992205E-2</v>
      </c>
    </row>
    <row r="481" spans="1:30" hidden="1" x14ac:dyDescent="0.45">
      <c r="A481" t="s">
        <v>2</v>
      </c>
      <c r="B481" t="s">
        <v>4</v>
      </c>
      <c r="C481" s="1">
        <v>44499</v>
      </c>
      <c r="D481" t="s">
        <v>37</v>
      </c>
      <c r="E481" t="s">
        <v>22</v>
      </c>
      <c r="F481">
        <v>0</v>
      </c>
      <c r="G481">
        <v>3</v>
      </c>
      <c r="H481" t="s">
        <v>20</v>
      </c>
      <c r="I481" t="s">
        <v>17</v>
      </c>
      <c r="J481" t="s">
        <v>267</v>
      </c>
      <c r="L481">
        <f>1/Table1[[#This Row],[B365H]]-Table1[[#This Row],[Margin1X2]]</f>
        <v>0.10000000000000006</v>
      </c>
      <c r="M481">
        <f>IF(Table1[[#This Row],[Bet]]="Home",IF(Table1[[#This Row],[FTR]]="H",100*Table1[[#This Row],[B365H]],0),0)</f>
        <v>0</v>
      </c>
      <c r="N481">
        <f>IF(Table1[[#This Row],[Bet]]="Home-",IF(Table1[[#This Row],[FTR]]="H",100*Table1[[#This Row],[B365H]],0),0)</f>
        <v>0</v>
      </c>
      <c r="O481">
        <f>1/Table1[[#This Row],[B365D]]-Table1[[#This Row],[Margin1X2]]</f>
        <v>0.18235294117647066</v>
      </c>
      <c r="P481">
        <f>IF(Table1[[#This Row],[Bet]]="Draw",IF(Table1[[#This Row],[FTR]]="D",100*Table1[[#This Row],[B365D]],0),0)</f>
        <v>0</v>
      </c>
      <c r="Q481">
        <f>IF(Table1[[#This Row],[Bet]]="Draw-",IF(Table1[[#This Row],[FTR]]="D",100*Table1[[#This Row],[B365D]],0),0)</f>
        <v>0</v>
      </c>
      <c r="R481">
        <f>1/Table1[[#This Row],[B365A]]-Table1[[#This Row],[Margin1X2]]</f>
        <v>0.71764705882352942</v>
      </c>
      <c r="S481">
        <f>IF(Table1[[#This Row],[Bet]]="Away",IF(Table1[[#This Row],[FTR]]="A",100*Table1[[#This Row],[B365A]],0),0)</f>
        <v>0</v>
      </c>
      <c r="T481">
        <f>IF(Table1[[#This Row],[Bet2]]="Away",IF(Table1[[#This Row],[FTR]]="A",100*Table1[[#This Row],[B365A]]),0)</f>
        <v>0</v>
      </c>
      <c r="X481">
        <v>8.5</v>
      </c>
      <c r="Y481">
        <v>5</v>
      </c>
      <c r="Z481">
        <v>1.36</v>
      </c>
      <c r="AA481" s="3">
        <f>(1/Table1[[#This Row],[B365H]]+1/Table1[[#This Row],[B365D]]+1/Table1[[#This Row],[B365A]]-1)/3</f>
        <v>1.7647058823529349E-2</v>
      </c>
      <c r="AB481">
        <v>1.72</v>
      </c>
      <c r="AC481">
        <v>2.1</v>
      </c>
      <c r="AD481">
        <f>(1/Table1[[#This Row],[B365&gt;2.5]]+1/Table1[[#This Row],[B365&lt;2.5]]-1)/2</f>
        <v>2.879291251384275E-2</v>
      </c>
    </row>
    <row r="482" spans="1:30" hidden="1" x14ac:dyDescent="0.45">
      <c r="A482" t="s">
        <v>2</v>
      </c>
      <c r="B482" t="s">
        <v>4</v>
      </c>
      <c r="C482" s="1">
        <v>44499</v>
      </c>
      <c r="D482" t="s">
        <v>40</v>
      </c>
      <c r="E482" t="s">
        <v>15</v>
      </c>
      <c r="F482">
        <v>0</v>
      </c>
      <c r="G482">
        <v>3</v>
      </c>
      <c r="H482" t="s">
        <v>20</v>
      </c>
      <c r="I482" t="s">
        <v>46</v>
      </c>
      <c r="J482" t="s">
        <v>269</v>
      </c>
      <c r="L482">
        <f>1/Table1[[#This Row],[B365H]]-Table1[[#This Row],[Margin1X2]]</f>
        <v>0.33238180181681265</v>
      </c>
      <c r="M482">
        <f>IF(Table1[[#This Row],[Bet]]="Home",IF(Table1[[#This Row],[FTR]]="H",100*Table1[[#This Row],[B365H]],0),0)</f>
        <v>0</v>
      </c>
      <c r="N482">
        <f>IF(Table1[[#This Row],[Bet]]="Home-",IF(Table1[[#This Row],[FTR]]="H",100*Table1[[#This Row],[B365H]],0),0)</f>
        <v>0</v>
      </c>
      <c r="O482">
        <f>1/Table1[[#This Row],[B365D]]-Table1[[#This Row],[Margin1X2]]</f>
        <v>0.26172752384546155</v>
      </c>
      <c r="P482">
        <f>IF(Table1[[#This Row],[Bet]]="Draw",IF(Table1[[#This Row],[FTR]]="D",100*Table1[[#This Row],[B365D]],0),0)</f>
        <v>0</v>
      </c>
      <c r="Q482">
        <f>IF(Table1[[#This Row],[Bet]]="Draw-",IF(Table1[[#This Row],[FTR]]="D",100*Table1[[#This Row],[B365D]],0),0)</f>
        <v>0</v>
      </c>
      <c r="R482">
        <f>1/Table1[[#This Row],[B365A]]-Table1[[#This Row],[Margin1X2]]</f>
        <v>0.40589067433772591</v>
      </c>
      <c r="S482">
        <f>IF(Table1[[#This Row],[Bet]]="Away",IF(Table1[[#This Row],[FTR]]="A",100*Table1[[#This Row],[B365A]],0),0)</f>
        <v>0</v>
      </c>
      <c r="T482">
        <f>IF(Table1[[#This Row],[Bet2]]="Away",IF(Table1[[#This Row],[FTR]]="A",100*Table1[[#This Row],[B365A]]),0)</f>
        <v>0</v>
      </c>
      <c r="X482">
        <v>2.87</v>
      </c>
      <c r="Y482">
        <v>3.6</v>
      </c>
      <c r="Z482">
        <v>2.37</v>
      </c>
      <c r="AA482" s="3">
        <f>(1/Table1[[#This Row],[B365H]]+1/Table1[[#This Row],[B365D]]+1/Table1[[#This Row],[B365A]]-1)/3</f>
        <v>1.6050253932316256E-2</v>
      </c>
      <c r="AB482">
        <v>1.72</v>
      </c>
      <c r="AC482">
        <v>2.1</v>
      </c>
      <c r="AD482">
        <f>(1/Table1[[#This Row],[B365&gt;2.5]]+1/Table1[[#This Row],[B365&lt;2.5]]-1)/2</f>
        <v>2.879291251384275E-2</v>
      </c>
    </row>
    <row r="483" spans="1:30" hidden="1" x14ac:dyDescent="0.45">
      <c r="A483" t="s">
        <v>2</v>
      </c>
      <c r="B483" t="s">
        <v>4</v>
      </c>
      <c r="C483" s="1">
        <v>44499</v>
      </c>
      <c r="D483" t="s">
        <v>28</v>
      </c>
      <c r="E483" t="s">
        <v>12</v>
      </c>
      <c r="F483">
        <v>0</v>
      </c>
      <c r="G483">
        <v>2</v>
      </c>
      <c r="H483" t="s">
        <v>20</v>
      </c>
      <c r="I483" t="s">
        <v>14</v>
      </c>
      <c r="L483">
        <f>1/Table1[[#This Row],[B365H]]-Table1[[#This Row],[Margin1X2]]</f>
        <v>0.39972899728997291</v>
      </c>
      <c r="M483">
        <f>IF(Table1[[#This Row],[Bet]]="Home",IF(Table1[[#This Row],[FTR]]="H",100*Table1[[#This Row],[B365H]],0),0)</f>
        <v>0</v>
      </c>
      <c r="N483">
        <f>IF(Table1[[#This Row],[Bet]]="Home-",IF(Table1[[#This Row],[FTR]]="H",100*Table1[[#This Row],[B365H]],0),0)</f>
        <v>0</v>
      </c>
      <c r="O483">
        <f>1/Table1[[#This Row],[B365D]]-Table1[[#This Row],[Margin1X2]]</f>
        <v>0.26877661633759192</v>
      </c>
      <c r="P483">
        <f>IF(Table1[[#This Row],[Bet]]="Draw",IF(Table1[[#This Row],[FTR]]="D",100*Table1[[#This Row],[B365D]],0),0)</f>
        <v>0</v>
      </c>
      <c r="Q483">
        <f>IF(Table1[[#This Row],[Bet]]="Draw-",IF(Table1[[#This Row],[FTR]]="D",100*Table1[[#This Row],[B365D]],0),0)</f>
        <v>0</v>
      </c>
      <c r="R483">
        <f>1/Table1[[#This Row],[B365A]]-Table1[[#This Row],[Margin1X2]]</f>
        <v>0.33149438637243511</v>
      </c>
      <c r="S483">
        <f>IF(Table1[[#This Row],[Bet]]="Away",IF(Table1[[#This Row],[FTR]]="A",100*Table1[[#This Row],[B365A]],0),0)</f>
        <v>0</v>
      </c>
      <c r="T483">
        <f>IF(Table1[[#This Row],[Bet2]]="Away",IF(Table1[[#This Row],[FTR]]="A",100*Table1[[#This Row],[B365A]]),0)</f>
        <v>0</v>
      </c>
      <c r="X483">
        <v>2.4</v>
      </c>
      <c r="Y483">
        <v>3.5</v>
      </c>
      <c r="Z483">
        <v>2.87</v>
      </c>
      <c r="AA483" s="3">
        <f>(1/Table1[[#This Row],[B365H]]+1/Table1[[#This Row],[B365D]]+1/Table1[[#This Row],[B365A]]-1)/3</f>
        <v>1.6937669376693758E-2</v>
      </c>
      <c r="AB483">
        <v>1.8</v>
      </c>
      <c r="AC483">
        <v>2</v>
      </c>
      <c r="AD483">
        <f>(1/Table1[[#This Row],[B365&gt;2.5]]+1/Table1[[#This Row],[B365&lt;2.5]]-1)/2</f>
        <v>2.777777777777779E-2</v>
      </c>
    </row>
    <row r="484" spans="1:30" hidden="1" x14ac:dyDescent="0.45">
      <c r="A484" t="s">
        <v>2</v>
      </c>
      <c r="B484" t="s">
        <v>4</v>
      </c>
      <c r="C484" s="1">
        <v>44499</v>
      </c>
      <c r="D484" t="s">
        <v>31</v>
      </c>
      <c r="E484" t="s">
        <v>26</v>
      </c>
      <c r="F484">
        <v>0</v>
      </c>
      <c r="G484">
        <v>1</v>
      </c>
      <c r="H484" t="s">
        <v>20</v>
      </c>
      <c r="I484" t="s">
        <v>47</v>
      </c>
      <c r="L484">
        <f>1/Table1[[#This Row],[B365H]]-Table1[[#This Row],[Margin1X2]]</f>
        <v>0.29572902942468166</v>
      </c>
      <c r="M484">
        <f>IF(Table1[[#This Row],[Bet]]="Home",IF(Table1[[#This Row],[FTR]]="H",100*Table1[[#This Row],[B365H]],0),0)</f>
        <v>0</v>
      </c>
      <c r="N484">
        <f>IF(Table1[[#This Row],[Bet]]="Home-",IF(Table1[[#This Row],[FTR]]="H",100*Table1[[#This Row],[B365H]],0),0)</f>
        <v>0</v>
      </c>
      <c r="O484">
        <f>1/Table1[[#This Row],[B365D]]-Table1[[#This Row],[Margin1X2]]</f>
        <v>0.28625933245498469</v>
      </c>
      <c r="P484">
        <f>IF(Table1[[#This Row],[Bet]]="Draw",IF(Table1[[#This Row],[FTR]]="D",100*Table1[[#This Row],[B365D]],0),0)</f>
        <v>0</v>
      </c>
      <c r="Q484">
        <f>IF(Table1[[#This Row],[Bet]]="Draw-",IF(Table1[[#This Row],[FTR]]="D",100*Table1[[#This Row],[B365D]],0),0)</f>
        <v>0</v>
      </c>
      <c r="R484">
        <f>1/Table1[[#This Row],[B365A]]-Table1[[#This Row],[Margin1X2]]</f>
        <v>0.41801163812033387</v>
      </c>
      <c r="S484">
        <f>IF(Table1[[#This Row],[Bet]]="Away",IF(Table1[[#This Row],[FTR]]="A",100*Table1[[#This Row],[B365A]],0),0)</f>
        <v>0</v>
      </c>
      <c r="T484">
        <f>IF(Table1[[#This Row],[Bet2]]="Away",IF(Table1[[#This Row],[FTR]]="A",100*Table1[[#This Row],[B365A]]),0)</f>
        <v>0</v>
      </c>
      <c r="X484">
        <v>3.2</v>
      </c>
      <c r="Y484">
        <v>3.3</v>
      </c>
      <c r="Z484">
        <v>2.2999999999999998</v>
      </c>
      <c r="AA484" s="3">
        <f>(1/Table1[[#This Row],[B365H]]+1/Table1[[#This Row],[B365D]]+1/Table1[[#This Row],[B365A]]-1)/3</f>
        <v>1.6770970575318362E-2</v>
      </c>
      <c r="AB484">
        <v>1.9</v>
      </c>
      <c r="AC484">
        <v>1.9</v>
      </c>
      <c r="AD484">
        <f>(1/Table1[[#This Row],[B365&gt;2.5]]+1/Table1[[#This Row],[B365&lt;2.5]]-1)/2</f>
        <v>2.6315789473684181E-2</v>
      </c>
    </row>
    <row r="485" spans="1:30" hidden="1" x14ac:dyDescent="0.45">
      <c r="A485" t="s">
        <v>2</v>
      </c>
      <c r="B485" t="s">
        <v>4</v>
      </c>
      <c r="C485" s="1">
        <v>44500</v>
      </c>
      <c r="D485" t="s">
        <v>34</v>
      </c>
      <c r="E485" t="s">
        <v>16</v>
      </c>
      <c r="F485">
        <v>1</v>
      </c>
      <c r="G485">
        <v>2</v>
      </c>
      <c r="H485" t="s">
        <v>20</v>
      </c>
      <c r="I485" t="s">
        <v>43</v>
      </c>
      <c r="L485">
        <f>1/Table1[[#This Row],[B365H]]-Table1[[#This Row],[Margin1X2]]</f>
        <v>0.27544351073762846</v>
      </c>
      <c r="M485">
        <f>IF(Table1[[#This Row],[Bet]]="Home",IF(Table1[[#This Row],[FTR]]="H",100*Table1[[#This Row],[B365H]],0),0)</f>
        <v>0</v>
      </c>
      <c r="N485">
        <f>IF(Table1[[#This Row],[Bet]]="Home-",IF(Table1[[#This Row],[FTR]]="H",100*Table1[[#This Row],[B365H]],0),0)</f>
        <v>0</v>
      </c>
      <c r="O485">
        <f>1/Table1[[#This Row],[B365D]]-Table1[[#This Row],[Margin1X2]]</f>
        <v>0.26704014939309062</v>
      </c>
      <c r="P485">
        <f>IF(Table1[[#This Row],[Bet]]="Draw",IF(Table1[[#This Row],[FTR]]="D",100*Table1[[#This Row],[B365D]],0),0)</f>
        <v>0</v>
      </c>
      <c r="Q485">
        <f>IF(Table1[[#This Row],[Bet]]="Draw-",IF(Table1[[#This Row],[FTR]]="D",100*Table1[[#This Row],[B365D]],0),0)</f>
        <v>0</v>
      </c>
      <c r="R485">
        <f>1/Table1[[#This Row],[B365A]]-Table1[[#This Row],[Margin1X2]]</f>
        <v>0.45751633986928109</v>
      </c>
      <c r="S485">
        <f>IF(Table1[[#This Row],[Bet]]="Away",IF(Table1[[#This Row],[FTR]]="A",100*Table1[[#This Row],[B365A]],0),0)</f>
        <v>0</v>
      </c>
      <c r="T485">
        <f>IF(Table1[[#This Row],[Bet2]]="Away",IF(Table1[[#This Row],[FTR]]="A",100*Table1[[#This Row],[B365A]]),0)</f>
        <v>0</v>
      </c>
      <c r="X485">
        <v>3.4</v>
      </c>
      <c r="Y485">
        <v>3.5</v>
      </c>
      <c r="Z485">
        <v>2.1</v>
      </c>
      <c r="AA485" s="3">
        <f>(1/Table1[[#This Row],[B365H]]+1/Table1[[#This Row],[B365D]]+1/Table1[[#This Row],[B365A]]-1)/3</f>
        <v>1.8674136321195078E-2</v>
      </c>
      <c r="AB485">
        <v>1.72</v>
      </c>
      <c r="AC485">
        <v>2.1</v>
      </c>
      <c r="AD485">
        <f>(1/Table1[[#This Row],[B365&gt;2.5]]+1/Table1[[#This Row],[B365&lt;2.5]]-1)/2</f>
        <v>2.879291251384275E-2</v>
      </c>
    </row>
    <row r="486" spans="1:30" hidden="1" x14ac:dyDescent="0.45">
      <c r="A486" t="s">
        <v>2</v>
      </c>
      <c r="B486" t="s">
        <v>4</v>
      </c>
      <c r="C486" s="1">
        <v>44500</v>
      </c>
      <c r="D486" t="s">
        <v>32</v>
      </c>
      <c r="E486" t="s">
        <v>38</v>
      </c>
      <c r="F486">
        <v>1</v>
      </c>
      <c r="G486">
        <v>4</v>
      </c>
      <c r="H486" t="s">
        <v>20</v>
      </c>
      <c r="I486" t="s">
        <v>50</v>
      </c>
      <c r="J486" t="s">
        <v>270</v>
      </c>
      <c r="L486">
        <f>1/Table1[[#This Row],[B365H]]-Table1[[#This Row],[Margin1X2]]</f>
        <v>0.34013605442176875</v>
      </c>
      <c r="M486">
        <f>IF(Table1[[#This Row],[Bet]]="Home",IF(Table1[[#This Row],[FTR]]="H",100*Table1[[#This Row],[B365H]],0),0)</f>
        <v>0</v>
      </c>
      <c r="N486">
        <f>IF(Table1[[#This Row],[Bet]]="Home-",IF(Table1[[#This Row],[FTR]]="H",100*Table1[[#This Row],[B365H]],0),0)</f>
        <v>0</v>
      </c>
      <c r="O486">
        <f>1/Table1[[#This Row],[B365D]]-Table1[[#This Row],[Margin1X2]]</f>
        <v>0.2687074829931973</v>
      </c>
      <c r="P486">
        <f>IF(Table1[[#This Row],[Bet]]="Draw",IF(Table1[[#This Row],[FTR]]="D",100*Table1[[#This Row],[B365D]],0),0)</f>
        <v>0</v>
      </c>
      <c r="Q486">
        <f>IF(Table1[[#This Row],[Bet]]="Draw-",IF(Table1[[#This Row],[FTR]]="D",100*Table1[[#This Row],[B365D]],0),0)</f>
        <v>0</v>
      </c>
      <c r="R486">
        <f>1/Table1[[#This Row],[B365A]]-Table1[[#This Row],[Margin1X2]]</f>
        <v>0.391156462585034</v>
      </c>
      <c r="S486">
        <f>IF(Table1[[#This Row],[Bet]]="Away",IF(Table1[[#This Row],[FTR]]="A",100*Table1[[#This Row],[B365A]],0),0)</f>
        <v>0</v>
      </c>
      <c r="T486">
        <f>IF(Table1[[#This Row],[Bet2]]="Away",IF(Table1[[#This Row],[FTR]]="A",100*Table1[[#This Row],[B365A]]),0)</f>
        <v>0</v>
      </c>
      <c r="X486">
        <v>2.8</v>
      </c>
      <c r="Y486">
        <v>3.5</v>
      </c>
      <c r="Z486">
        <v>2.4500000000000002</v>
      </c>
      <c r="AA486" s="3">
        <f>(1/Table1[[#This Row],[B365H]]+1/Table1[[#This Row],[B365D]]+1/Table1[[#This Row],[B365A]]-1)/3</f>
        <v>1.7006802721088416E-2</v>
      </c>
      <c r="AB486">
        <v>1.8</v>
      </c>
      <c r="AC486">
        <v>2</v>
      </c>
      <c r="AD486">
        <f>(1/Table1[[#This Row],[B365&gt;2.5]]+1/Table1[[#This Row],[B365&lt;2.5]]-1)/2</f>
        <v>2.777777777777779E-2</v>
      </c>
    </row>
    <row r="487" spans="1:30" hidden="1" x14ac:dyDescent="0.45">
      <c r="A487" t="s">
        <v>2</v>
      </c>
      <c r="B487" t="s">
        <v>4</v>
      </c>
      <c r="C487" s="1">
        <v>44501</v>
      </c>
      <c r="D487" t="s">
        <v>29</v>
      </c>
      <c r="E487" t="s">
        <v>25</v>
      </c>
      <c r="F487">
        <v>2</v>
      </c>
      <c r="G487">
        <v>1</v>
      </c>
      <c r="H487" t="s">
        <v>13</v>
      </c>
      <c r="I487" t="s">
        <v>39</v>
      </c>
      <c r="J487" t="s">
        <v>266</v>
      </c>
      <c r="L487">
        <f>1/Table1[[#This Row],[B365H]]-Table1[[#This Row],[Margin1X2]]</f>
        <v>0.43695887445887449</v>
      </c>
      <c r="M487">
        <f>IF(Table1[[#This Row],[Bet]]="Home",IF(Table1[[#This Row],[FTR]]="H",100*Table1[[#This Row],[B365H]],0),0)</f>
        <v>0</v>
      </c>
      <c r="N487">
        <f>IF(Table1[[#This Row],[Bet]]="Home-",IF(Table1[[#This Row],[FTR]]="H",100*Table1[[#This Row],[B365H]],0),0)</f>
        <v>0</v>
      </c>
      <c r="O487">
        <f>1/Table1[[#This Row],[B365D]]-Table1[[#This Row],[Margin1X2]]</f>
        <v>0.29491341991341996</v>
      </c>
      <c r="P487">
        <f>IF(Table1[[#This Row],[Bet]]="Draw",IF(Table1[[#This Row],[FTR]]="D",100*Table1[[#This Row],[B365D]],0),0)</f>
        <v>0</v>
      </c>
      <c r="Q487">
        <f>IF(Table1[[#This Row],[Bet]]="Draw-",IF(Table1[[#This Row],[FTR]]="D",100*Table1[[#This Row],[B365D]],0),0)</f>
        <v>0</v>
      </c>
      <c r="R487">
        <f>1/Table1[[#This Row],[B365A]]-Table1[[#This Row],[Margin1X2]]</f>
        <v>0.26812770562770566</v>
      </c>
      <c r="S487">
        <f>IF(Table1[[#This Row],[Bet]]="Away",IF(Table1[[#This Row],[FTR]]="A",100*Table1[[#This Row],[B365A]],0),0)</f>
        <v>0</v>
      </c>
      <c r="T487">
        <f>IF(Table1[[#This Row],[Bet2]]="Away",IF(Table1[[#This Row],[FTR]]="A",100*Table1[[#This Row],[B365A]]),0)</f>
        <v>0</v>
      </c>
      <c r="X487">
        <v>2.2000000000000002</v>
      </c>
      <c r="Y487">
        <v>3.2</v>
      </c>
      <c r="Z487">
        <v>3.5</v>
      </c>
      <c r="AA487" s="3">
        <f>(1/Table1[[#This Row],[B365H]]+1/Table1[[#This Row],[B365D]]+1/Table1[[#This Row],[B365A]]-1)/3</f>
        <v>1.7586580086580057E-2</v>
      </c>
      <c r="AB487">
        <v>2.2999999999999998</v>
      </c>
      <c r="AC487">
        <v>1.61</v>
      </c>
      <c r="AD487">
        <f>(1/Table1[[#This Row],[B365&gt;2.5]]+1/Table1[[#This Row],[B365&lt;2.5]]-1)/2</f>
        <v>2.7950310559006208E-2</v>
      </c>
    </row>
    <row r="488" spans="1:30" hidden="1" x14ac:dyDescent="0.45">
      <c r="A488" t="s">
        <v>2</v>
      </c>
      <c r="B488" t="s">
        <v>4</v>
      </c>
      <c r="C488" s="1">
        <v>44505</v>
      </c>
      <c r="D488" t="s">
        <v>26</v>
      </c>
      <c r="E488" t="s">
        <v>32</v>
      </c>
      <c r="F488">
        <v>1</v>
      </c>
      <c r="G488">
        <v>0</v>
      </c>
      <c r="H488" t="s">
        <v>13</v>
      </c>
      <c r="I488" t="s">
        <v>27</v>
      </c>
      <c r="J488" t="s">
        <v>266</v>
      </c>
      <c r="L488">
        <f>1/Table1[[#This Row],[B365H]]-Table1[[#This Row],[Margin1X2]]</f>
        <v>0.49373219373219379</v>
      </c>
      <c r="M488">
        <f>IF(Table1[[#This Row],[Bet]]="Home",IF(Table1[[#This Row],[FTR]]="H",100*Table1[[#This Row],[B365H]],0),0)</f>
        <v>0</v>
      </c>
      <c r="N488">
        <f>IF(Table1[[#This Row],[Bet]]="Home-",IF(Table1[[#This Row],[FTR]]="H",100*Table1[[#This Row],[B365H]],0),0)</f>
        <v>0</v>
      </c>
      <c r="O488">
        <f>1/Table1[[#This Row],[B365D]]-Table1[[#This Row],[Margin1X2]]</f>
        <v>0.2586894586894587</v>
      </c>
      <c r="P488">
        <f>IF(Table1[[#This Row],[Bet]]="Draw",IF(Table1[[#This Row],[FTR]]="D",100*Table1[[#This Row],[B365D]],0),0)</f>
        <v>0</v>
      </c>
      <c r="Q488">
        <f>IF(Table1[[#This Row],[Bet]]="Draw-",IF(Table1[[#This Row],[FTR]]="D",100*Table1[[#This Row],[B365D]],0),0)</f>
        <v>0</v>
      </c>
      <c r="R488">
        <f>1/Table1[[#This Row],[B365A]]-Table1[[#This Row],[Margin1X2]]</f>
        <v>0.24757834757834757</v>
      </c>
      <c r="S488">
        <f>IF(Table1[[#This Row],[Bet]]="Away",IF(Table1[[#This Row],[FTR]]="A",100*Table1[[#This Row],[B365A]],0),0)</f>
        <v>0</v>
      </c>
      <c r="T488">
        <f>IF(Table1[[#This Row],[Bet2]]="Away",IF(Table1[[#This Row],[FTR]]="A",100*Table1[[#This Row],[B365A]]),0)</f>
        <v>0</v>
      </c>
      <c r="X488">
        <v>1.95</v>
      </c>
      <c r="Y488">
        <v>3.6</v>
      </c>
      <c r="Z488">
        <v>3.75</v>
      </c>
      <c r="AA488" s="3">
        <f>(1/Table1[[#This Row],[B365H]]+1/Table1[[#This Row],[B365D]]+1/Table1[[#This Row],[B365A]]-1)/3</f>
        <v>1.9088319088319095E-2</v>
      </c>
      <c r="AB488">
        <v>1.72</v>
      </c>
      <c r="AC488">
        <v>2.1</v>
      </c>
      <c r="AD488">
        <f>(1/Table1[[#This Row],[B365&gt;2.5]]+1/Table1[[#This Row],[B365&lt;2.5]]-1)/2</f>
        <v>2.879291251384275E-2</v>
      </c>
    </row>
    <row r="489" spans="1:30" hidden="1" x14ac:dyDescent="0.45">
      <c r="A489" t="s">
        <v>2</v>
      </c>
      <c r="B489" t="s">
        <v>4</v>
      </c>
      <c r="C489" s="1">
        <v>44506</v>
      </c>
      <c r="D489" t="s">
        <v>22</v>
      </c>
      <c r="E489" t="s">
        <v>18</v>
      </c>
      <c r="F489">
        <v>1</v>
      </c>
      <c r="G489">
        <v>1</v>
      </c>
      <c r="H489" t="s">
        <v>42</v>
      </c>
      <c r="I489" t="s">
        <v>36</v>
      </c>
      <c r="L489">
        <f>1/Table1[[#This Row],[B365H]]-Table1[[#This Row],[Margin1X2]]</f>
        <v>0.78333333333333333</v>
      </c>
      <c r="M489">
        <f>IF(Table1[[#This Row],[Bet]]="Home",IF(Table1[[#This Row],[FTR]]="H",100*Table1[[#This Row],[B365H]],0),0)</f>
        <v>0</v>
      </c>
      <c r="N489">
        <f>IF(Table1[[#This Row],[Bet]]="Home-",IF(Table1[[#This Row],[FTR]]="H",100*Table1[[#This Row],[B365H]],0),0)</f>
        <v>0</v>
      </c>
      <c r="O489">
        <f>1/Table1[[#This Row],[B365D]]-Table1[[#This Row],[Margin1X2]]</f>
        <v>0.14999999999999997</v>
      </c>
      <c r="P489">
        <f>IF(Table1[[#This Row],[Bet]]="Draw",IF(Table1[[#This Row],[FTR]]="D",100*Table1[[#This Row],[B365D]],0),0)</f>
        <v>0</v>
      </c>
      <c r="Q489">
        <f>IF(Table1[[#This Row],[Bet]]="Draw-",IF(Table1[[#This Row],[FTR]]="D",100*Table1[[#This Row],[B365D]],0),0)</f>
        <v>0</v>
      </c>
      <c r="R489">
        <f>1/Table1[[#This Row],[B365A]]-Table1[[#This Row],[Margin1X2]]</f>
        <v>6.6666666666666652E-2</v>
      </c>
      <c r="S489">
        <f>IF(Table1[[#This Row],[Bet]]="Away",IF(Table1[[#This Row],[FTR]]="A",100*Table1[[#This Row],[B365A]],0),0)</f>
        <v>0</v>
      </c>
      <c r="T489">
        <f>IF(Table1[[#This Row],[Bet2]]="Away",IF(Table1[[#This Row],[FTR]]="A",100*Table1[[#This Row],[B365A]]),0)</f>
        <v>0</v>
      </c>
      <c r="X489">
        <v>1.25</v>
      </c>
      <c r="Y489">
        <v>6</v>
      </c>
      <c r="Z489">
        <v>12</v>
      </c>
      <c r="AA489" s="3">
        <f>(1/Table1[[#This Row],[B365H]]+1/Table1[[#This Row],[B365D]]+1/Table1[[#This Row],[B365A]]-1)/3</f>
        <v>1.666666666666668E-2</v>
      </c>
      <c r="AB489">
        <v>1.72</v>
      </c>
      <c r="AC489">
        <v>2.1</v>
      </c>
      <c r="AD489">
        <f>(1/Table1[[#This Row],[B365&gt;2.5]]+1/Table1[[#This Row],[B365&lt;2.5]]-1)/2</f>
        <v>2.879291251384275E-2</v>
      </c>
    </row>
    <row r="490" spans="1:30" hidden="1" x14ac:dyDescent="0.45">
      <c r="A490" t="s">
        <v>2</v>
      </c>
      <c r="B490" t="s">
        <v>4</v>
      </c>
      <c r="C490" s="1">
        <v>44506</v>
      </c>
      <c r="D490" t="s">
        <v>19</v>
      </c>
      <c r="E490" t="s">
        <v>37</v>
      </c>
      <c r="F490">
        <v>1</v>
      </c>
      <c r="G490">
        <v>1</v>
      </c>
      <c r="H490" t="s">
        <v>42</v>
      </c>
      <c r="I490" t="s">
        <v>21</v>
      </c>
      <c r="L490">
        <f>1/Table1[[#This Row],[B365H]]-Table1[[#This Row],[Margin1X2]]</f>
        <v>0.61693614241384931</v>
      </c>
      <c r="M490">
        <f>IF(Table1[[#This Row],[Bet]]="Home",IF(Table1[[#This Row],[FTR]]="H",100*Table1[[#This Row],[B365H]],0),0)</f>
        <v>0</v>
      </c>
      <c r="N490">
        <f>IF(Table1[[#This Row],[Bet]]="Home-",IF(Table1[[#This Row],[FTR]]="H",100*Table1[[#This Row],[B365H]],0),0)</f>
        <v>0</v>
      </c>
      <c r="O490">
        <f>1/Table1[[#This Row],[B365D]]-Table1[[#This Row],[Margin1X2]]</f>
        <v>0.23640372366487014</v>
      </c>
      <c r="P490">
        <f>IF(Table1[[#This Row],[Bet]]="Draw",IF(Table1[[#This Row],[FTR]]="D",100*Table1[[#This Row],[B365D]],0),0)</f>
        <v>0</v>
      </c>
      <c r="Q490">
        <f>IF(Table1[[#This Row],[Bet]]="Draw-",IF(Table1[[#This Row],[FTR]]="D",100*Table1[[#This Row],[B365D]],0),0)</f>
        <v>0</v>
      </c>
      <c r="R490">
        <f>1/Table1[[#This Row],[B365A]]-Table1[[#This Row],[Margin1X2]]</f>
        <v>0.14666013392128036</v>
      </c>
      <c r="S490">
        <f>IF(Table1[[#This Row],[Bet]]="Away",IF(Table1[[#This Row],[FTR]]="A",100*Table1[[#This Row],[B365A]],0),0)</f>
        <v>0</v>
      </c>
      <c r="T490">
        <f>IF(Table1[[#This Row],[Bet2]]="Away",IF(Table1[[#This Row],[FTR]]="A",100*Table1[[#This Row],[B365A]]),0)</f>
        <v>0</v>
      </c>
      <c r="X490">
        <v>1.57</v>
      </c>
      <c r="Y490">
        <v>3.9</v>
      </c>
      <c r="Z490">
        <v>6</v>
      </c>
      <c r="AA490" s="3">
        <f>(1/Table1[[#This Row],[B365H]]+1/Table1[[#This Row],[B365D]]+1/Table1[[#This Row],[B365A]]-1)/3</f>
        <v>2.0006532745386291E-2</v>
      </c>
      <c r="AB490">
        <v>1.9</v>
      </c>
      <c r="AC490">
        <v>1.9</v>
      </c>
      <c r="AD490">
        <f>(1/Table1[[#This Row],[B365&gt;2.5]]+1/Table1[[#This Row],[B365&lt;2.5]]-1)/2</f>
        <v>2.6315789473684181E-2</v>
      </c>
    </row>
    <row r="491" spans="1:30" hidden="1" x14ac:dyDescent="0.45">
      <c r="A491" t="s">
        <v>2</v>
      </c>
      <c r="B491" t="s">
        <v>4</v>
      </c>
      <c r="C491" s="1">
        <v>44506</v>
      </c>
      <c r="D491" t="s">
        <v>23</v>
      </c>
      <c r="E491" t="s">
        <v>29</v>
      </c>
      <c r="F491">
        <v>2</v>
      </c>
      <c r="G491">
        <v>0</v>
      </c>
      <c r="H491" t="s">
        <v>13</v>
      </c>
      <c r="I491" t="s">
        <v>45</v>
      </c>
      <c r="J491" t="s">
        <v>266</v>
      </c>
      <c r="L491">
        <f>1/Table1[[#This Row],[B365H]]-Table1[[#This Row],[Margin1X2]]</f>
        <v>0.39016439909297052</v>
      </c>
      <c r="M491">
        <f>IF(Table1[[#This Row],[Bet]]="Home",IF(Table1[[#This Row],[FTR]]="H",100*Table1[[#This Row],[B365H]],0),0)</f>
        <v>0</v>
      </c>
      <c r="N491">
        <f>IF(Table1[[#This Row],[Bet]]="Home-",IF(Table1[[#This Row],[FTR]]="H",100*Table1[[#This Row],[B365H]],0),0)</f>
        <v>0</v>
      </c>
      <c r="O491">
        <f>1/Table1[[#This Row],[B365D]]-Table1[[#This Row],[Margin1X2]]</f>
        <v>0.29450113378684811</v>
      </c>
      <c r="P491">
        <f>IF(Table1[[#This Row],[Bet]]="Draw",IF(Table1[[#This Row],[FTR]]="D",100*Table1[[#This Row],[B365D]],0),0)</f>
        <v>0</v>
      </c>
      <c r="Q491">
        <f>IF(Table1[[#This Row],[Bet]]="Draw-",IF(Table1[[#This Row],[FTR]]="D",100*Table1[[#This Row],[B365D]],0),0)</f>
        <v>0</v>
      </c>
      <c r="R491">
        <f>1/Table1[[#This Row],[B365A]]-Table1[[#This Row],[Margin1X2]]</f>
        <v>0.31533446712018143</v>
      </c>
      <c r="S491">
        <f>IF(Table1[[#This Row],[Bet]]="Away",IF(Table1[[#This Row],[FTR]]="A",100*Table1[[#This Row],[B365A]],0),0)</f>
        <v>0</v>
      </c>
      <c r="T491">
        <f>IF(Table1[[#This Row],[Bet2]]="Away",IF(Table1[[#This Row],[FTR]]="A",100*Table1[[#This Row],[B365A]]),0)</f>
        <v>0</v>
      </c>
      <c r="X491">
        <v>2.4500000000000002</v>
      </c>
      <c r="Y491">
        <v>3.2</v>
      </c>
      <c r="Z491">
        <v>3</v>
      </c>
      <c r="AA491" s="3">
        <f>(1/Table1[[#This Row],[B365H]]+1/Table1[[#This Row],[B365D]]+1/Table1[[#This Row],[B365A]]-1)/3</f>
        <v>1.7998866213151905E-2</v>
      </c>
      <c r="AB491">
        <v>2.37</v>
      </c>
      <c r="AC491">
        <v>1.57</v>
      </c>
      <c r="AD491">
        <f>(1/Table1[[#This Row],[B365&gt;2.5]]+1/Table1[[#This Row],[B365&lt;2.5]]-1)/2</f>
        <v>2.9441801714638949E-2</v>
      </c>
    </row>
    <row r="492" spans="1:30" hidden="1" x14ac:dyDescent="0.45">
      <c r="A492" t="s">
        <v>2</v>
      </c>
      <c r="B492" t="s">
        <v>4</v>
      </c>
      <c r="C492" s="1">
        <v>44506</v>
      </c>
      <c r="D492" t="s">
        <v>11</v>
      </c>
      <c r="E492" t="s">
        <v>34</v>
      </c>
      <c r="F492">
        <v>1</v>
      </c>
      <c r="G492">
        <v>2</v>
      </c>
      <c r="H492" t="s">
        <v>20</v>
      </c>
      <c r="I492" t="s">
        <v>51</v>
      </c>
      <c r="L492">
        <f>1/Table1[[#This Row],[B365H]]-Table1[[#This Row],[Margin1X2]]</f>
        <v>0.60869565217391308</v>
      </c>
      <c r="M492">
        <f>IF(Table1[[#This Row],[Bet]]="Home",IF(Table1[[#This Row],[FTR]]="H",100*Table1[[#This Row],[B365H]],0),0)</f>
        <v>0</v>
      </c>
      <c r="N492">
        <f>IF(Table1[[#This Row],[Bet]]="Home-",IF(Table1[[#This Row],[FTR]]="H",100*Table1[[#This Row],[B365H]],0),0)</f>
        <v>0</v>
      </c>
      <c r="O492">
        <f>1/Table1[[#This Row],[B365D]]-Table1[[#This Row],[Margin1X2]]</f>
        <v>0.23369565217391308</v>
      </c>
      <c r="P492">
        <f>IF(Table1[[#This Row],[Bet]]="Draw",IF(Table1[[#This Row],[FTR]]="D",100*Table1[[#This Row],[B365D]],0),0)</f>
        <v>0</v>
      </c>
      <c r="Q492">
        <f>IF(Table1[[#This Row],[Bet]]="Draw-",IF(Table1[[#This Row],[FTR]]="D",100*Table1[[#This Row],[B365D]],0),0)</f>
        <v>0</v>
      </c>
      <c r="R492">
        <f>1/Table1[[#This Row],[B365A]]-Table1[[#This Row],[Margin1X2]]</f>
        <v>0.15760869565217395</v>
      </c>
      <c r="S492">
        <f>IF(Table1[[#This Row],[Bet]]="Away",IF(Table1[[#This Row],[FTR]]="A",100*Table1[[#This Row],[B365A]],0),0)</f>
        <v>0</v>
      </c>
      <c r="T492">
        <f>IF(Table1[[#This Row],[Bet2]]="Away",IF(Table1[[#This Row],[FTR]]="A",100*Table1[[#This Row],[B365A]]),0)</f>
        <v>0</v>
      </c>
      <c r="X492">
        <v>1.6</v>
      </c>
      <c r="Y492">
        <v>4</v>
      </c>
      <c r="Z492">
        <v>5.75</v>
      </c>
      <c r="AA492" s="3">
        <f>(1/Table1[[#This Row],[B365H]]+1/Table1[[#This Row],[B365D]]+1/Table1[[#This Row],[B365A]]-1)/3</f>
        <v>1.6304347826086918E-2</v>
      </c>
      <c r="AB492">
        <v>2</v>
      </c>
      <c r="AC492">
        <v>1.8</v>
      </c>
      <c r="AD492">
        <f>(1/Table1[[#This Row],[B365&gt;2.5]]+1/Table1[[#This Row],[B365&lt;2.5]]-1)/2</f>
        <v>2.777777777777779E-2</v>
      </c>
    </row>
    <row r="493" spans="1:30" hidden="1" x14ac:dyDescent="0.45">
      <c r="A493" t="s">
        <v>2</v>
      </c>
      <c r="B493" t="s">
        <v>4</v>
      </c>
      <c r="C493" s="1">
        <v>44506</v>
      </c>
      <c r="D493" t="s">
        <v>15</v>
      </c>
      <c r="E493" t="s">
        <v>41</v>
      </c>
      <c r="F493">
        <v>0</v>
      </c>
      <c r="G493">
        <v>2</v>
      </c>
      <c r="H493" t="s">
        <v>20</v>
      </c>
      <c r="I493" t="s">
        <v>14</v>
      </c>
      <c r="L493">
        <f>1/Table1[[#This Row],[B365H]]-Table1[[#This Row],[Margin1X2]]</f>
        <v>0.19427244582043346</v>
      </c>
      <c r="M493">
        <f>IF(Table1[[#This Row],[Bet]]="Home",IF(Table1[[#This Row],[FTR]]="H",100*Table1[[#This Row],[B365H]],0),0)</f>
        <v>0</v>
      </c>
      <c r="N493">
        <f>IF(Table1[[#This Row],[Bet]]="Home-",IF(Table1[[#This Row],[FTR]]="H",100*Table1[[#This Row],[B365H]],0),0)</f>
        <v>0</v>
      </c>
      <c r="O493">
        <f>1/Table1[[#This Row],[B365D]]-Table1[[#This Row],[Margin1X2]]</f>
        <v>0.23374613003095979</v>
      </c>
      <c r="P493">
        <f>IF(Table1[[#This Row],[Bet]]="Draw",IF(Table1[[#This Row],[FTR]]="D",100*Table1[[#This Row],[B365D]],0),0)</f>
        <v>0</v>
      </c>
      <c r="Q493">
        <f>IF(Table1[[#This Row],[Bet]]="Draw-",IF(Table1[[#This Row],[FTR]]="D",100*Table1[[#This Row],[B365D]],0),0)</f>
        <v>0</v>
      </c>
      <c r="R493">
        <f>1/Table1[[#This Row],[B365A]]-Table1[[#This Row],[Margin1X2]]</f>
        <v>0.57198142414860687</v>
      </c>
      <c r="S493">
        <f>IF(Table1[[#This Row],[Bet]]="Away",IF(Table1[[#This Row],[FTR]]="A",100*Table1[[#This Row],[B365A]],0),0)</f>
        <v>0</v>
      </c>
      <c r="T493">
        <f>IF(Table1[[#This Row],[Bet2]]="Away",IF(Table1[[#This Row],[FTR]]="A",100*Table1[[#This Row],[B365A]]),0)</f>
        <v>0</v>
      </c>
      <c r="X493">
        <v>4.75</v>
      </c>
      <c r="Y493">
        <v>4</v>
      </c>
      <c r="Z493">
        <v>1.7</v>
      </c>
      <c r="AA493" s="3">
        <f>(1/Table1[[#This Row],[B365H]]+1/Table1[[#This Row],[B365D]]+1/Table1[[#This Row],[B365A]]-1)/3</f>
        <v>1.6253869969040213E-2</v>
      </c>
      <c r="AB493">
        <v>1.57</v>
      </c>
      <c r="AC493">
        <v>2.37</v>
      </c>
      <c r="AD493">
        <f>(1/Table1[[#This Row],[B365&gt;2.5]]+1/Table1[[#This Row],[B365&lt;2.5]]-1)/2</f>
        <v>2.9441801714638949E-2</v>
      </c>
    </row>
    <row r="494" spans="1:30" hidden="1" x14ac:dyDescent="0.45">
      <c r="A494" t="s">
        <v>2</v>
      </c>
      <c r="B494" t="s">
        <v>4</v>
      </c>
      <c r="C494" s="1">
        <v>44507</v>
      </c>
      <c r="D494" t="s">
        <v>38</v>
      </c>
      <c r="E494" t="s">
        <v>35</v>
      </c>
      <c r="F494">
        <v>3</v>
      </c>
      <c r="G494">
        <v>2</v>
      </c>
      <c r="H494" t="s">
        <v>13</v>
      </c>
      <c r="I494" t="s">
        <v>30</v>
      </c>
      <c r="L494">
        <f>1/Table1[[#This Row],[B365H]]-Table1[[#This Row],[Margin1X2]]</f>
        <v>0.19427244582043346</v>
      </c>
      <c r="M494">
        <f>IF(Table1[[#This Row],[Bet]]="Home",IF(Table1[[#This Row],[FTR]]="H",100*Table1[[#This Row],[B365H]],0),0)</f>
        <v>0</v>
      </c>
      <c r="N494">
        <f>IF(Table1[[#This Row],[Bet]]="Home-",IF(Table1[[#This Row],[FTR]]="H",100*Table1[[#This Row],[B365H]],0),0)</f>
        <v>0</v>
      </c>
      <c r="O494">
        <f>1/Table1[[#This Row],[B365D]]-Table1[[#This Row],[Margin1X2]]</f>
        <v>0.23374613003095979</v>
      </c>
      <c r="P494">
        <f>IF(Table1[[#This Row],[Bet]]="Draw",IF(Table1[[#This Row],[FTR]]="D",100*Table1[[#This Row],[B365D]],0),0)</f>
        <v>0</v>
      </c>
      <c r="Q494">
        <f>IF(Table1[[#This Row],[Bet]]="Draw-",IF(Table1[[#This Row],[FTR]]="D",100*Table1[[#This Row],[B365D]],0),0)</f>
        <v>0</v>
      </c>
      <c r="R494">
        <f>1/Table1[[#This Row],[B365A]]-Table1[[#This Row],[Margin1X2]]</f>
        <v>0.57198142414860687</v>
      </c>
      <c r="S494">
        <f>IF(Table1[[#This Row],[Bet]]="Away",IF(Table1[[#This Row],[FTR]]="A",100*Table1[[#This Row],[B365A]],0),0)</f>
        <v>0</v>
      </c>
      <c r="T494">
        <f>IF(Table1[[#This Row],[Bet2]]="Away",IF(Table1[[#This Row],[FTR]]="A",100*Table1[[#This Row],[B365A]]),0)</f>
        <v>0</v>
      </c>
      <c r="X494">
        <v>4.75</v>
      </c>
      <c r="Y494">
        <v>4</v>
      </c>
      <c r="Z494">
        <v>1.7</v>
      </c>
      <c r="AA494" s="3">
        <f>(1/Table1[[#This Row],[B365H]]+1/Table1[[#This Row],[B365D]]+1/Table1[[#This Row],[B365A]]-1)/3</f>
        <v>1.6253869969040213E-2</v>
      </c>
      <c r="AB494">
        <v>1.5</v>
      </c>
      <c r="AC494">
        <v>2.62</v>
      </c>
      <c r="AD494">
        <f>(1/Table1[[#This Row],[B365&gt;2.5]]+1/Table1[[#This Row],[B365&lt;2.5]]-1)/2</f>
        <v>2.4173027989821794E-2</v>
      </c>
    </row>
    <row r="495" spans="1:30" hidden="1" x14ac:dyDescent="0.45">
      <c r="A495" t="s">
        <v>2</v>
      </c>
      <c r="B495" t="s">
        <v>4</v>
      </c>
      <c r="C495" s="1">
        <v>44507</v>
      </c>
      <c r="D495" t="s">
        <v>16</v>
      </c>
      <c r="E495" t="s">
        <v>28</v>
      </c>
      <c r="F495">
        <v>1</v>
      </c>
      <c r="G495">
        <v>1</v>
      </c>
      <c r="H495" t="s">
        <v>42</v>
      </c>
      <c r="I495" t="s">
        <v>44</v>
      </c>
      <c r="L495">
        <f>1/Table1[[#This Row],[B365H]]-Table1[[#This Row],[Margin1X2]]</f>
        <v>0.34013605442176875</v>
      </c>
      <c r="M495">
        <f>IF(Table1[[#This Row],[Bet]]="Home",IF(Table1[[#This Row],[FTR]]="H",100*Table1[[#This Row],[B365H]],0),0)</f>
        <v>0</v>
      </c>
      <c r="N495">
        <f>IF(Table1[[#This Row],[Bet]]="Home-",IF(Table1[[#This Row],[FTR]]="H",100*Table1[[#This Row],[B365H]],0),0)</f>
        <v>0</v>
      </c>
      <c r="O495">
        <f>1/Table1[[#This Row],[B365D]]-Table1[[#This Row],[Margin1X2]]</f>
        <v>0.2687074829931973</v>
      </c>
      <c r="P495">
        <f>IF(Table1[[#This Row],[Bet]]="Draw",IF(Table1[[#This Row],[FTR]]="D",100*Table1[[#This Row],[B365D]],0),0)</f>
        <v>0</v>
      </c>
      <c r="Q495">
        <f>IF(Table1[[#This Row],[Bet]]="Draw-",IF(Table1[[#This Row],[FTR]]="D",100*Table1[[#This Row],[B365D]],0),0)</f>
        <v>0</v>
      </c>
      <c r="R495">
        <f>1/Table1[[#This Row],[B365A]]-Table1[[#This Row],[Margin1X2]]</f>
        <v>0.391156462585034</v>
      </c>
      <c r="S495">
        <f>IF(Table1[[#This Row],[Bet]]="Away",IF(Table1[[#This Row],[FTR]]="A",100*Table1[[#This Row],[B365A]],0),0)</f>
        <v>0</v>
      </c>
      <c r="T495">
        <f>IF(Table1[[#This Row],[Bet2]]="Away",IF(Table1[[#This Row],[FTR]]="A",100*Table1[[#This Row],[B365A]]),0)</f>
        <v>0</v>
      </c>
      <c r="X495">
        <v>2.8</v>
      </c>
      <c r="Y495">
        <v>3.5</v>
      </c>
      <c r="Z495">
        <v>2.4500000000000002</v>
      </c>
      <c r="AA495" s="3">
        <f>(1/Table1[[#This Row],[B365H]]+1/Table1[[#This Row],[B365D]]+1/Table1[[#This Row],[B365A]]-1)/3</f>
        <v>1.7006802721088416E-2</v>
      </c>
      <c r="AB495">
        <v>1.66</v>
      </c>
      <c r="AC495">
        <v>2.2000000000000002</v>
      </c>
      <c r="AD495">
        <f>(1/Table1[[#This Row],[B365&gt;2.5]]+1/Table1[[#This Row],[B365&lt;2.5]]-1)/2</f>
        <v>2.8477546549835697E-2</v>
      </c>
    </row>
    <row r="496" spans="1:30" hidden="1" x14ac:dyDescent="0.45">
      <c r="A496" t="s">
        <v>2</v>
      </c>
      <c r="B496" t="s">
        <v>4</v>
      </c>
      <c r="C496" s="1">
        <v>44507</v>
      </c>
      <c r="D496" t="s">
        <v>25</v>
      </c>
      <c r="E496" t="s">
        <v>40</v>
      </c>
      <c r="F496">
        <v>0</v>
      </c>
      <c r="G496">
        <v>0</v>
      </c>
      <c r="H496" t="s">
        <v>42</v>
      </c>
      <c r="I496" t="s">
        <v>50</v>
      </c>
      <c r="J496" t="s">
        <v>270</v>
      </c>
      <c r="L496">
        <f>1/Table1[[#This Row],[B365H]]-Table1[[#This Row],[Margin1X2]]</f>
        <v>0.30517601812007694</v>
      </c>
      <c r="M496">
        <f>IF(Table1[[#This Row],[Bet]]="Home",IF(Table1[[#This Row],[FTR]]="H",100*Table1[[#This Row],[B365H]],0),0)</f>
        <v>0</v>
      </c>
      <c r="N496">
        <f>IF(Table1[[#This Row],[Bet]]="Home-",IF(Table1[[#This Row],[FTR]]="H",100*Table1[[#This Row],[B365H]],0),0)</f>
        <v>0</v>
      </c>
      <c r="O496">
        <f>1/Table1[[#This Row],[B365D]]-Table1[[#This Row],[Margin1X2]]</f>
        <v>0.29028768065109434</v>
      </c>
      <c r="P496">
        <f>IF(Table1[[#This Row],[Bet]]="Draw",IF(Table1[[#This Row],[FTR]]="D",100*Table1[[#This Row],[B365D]],0),0)</f>
        <v>0</v>
      </c>
      <c r="Q496">
        <f>IF(Table1[[#This Row],[Bet]]="Draw-",IF(Table1[[#This Row],[FTR]]="D",100*Table1[[#This Row],[B365D]],0),0)</f>
        <v>0</v>
      </c>
      <c r="R496">
        <f>1/Table1[[#This Row],[B365A]]-Table1[[#This Row],[Margin1X2]]</f>
        <v>0.40453630122882878</v>
      </c>
      <c r="S496">
        <f>IF(Table1[[#This Row],[Bet]]="Away",IF(Table1[[#This Row],[FTR]]="A",100*Table1[[#This Row],[B365A]],0),0)</f>
        <v>0</v>
      </c>
      <c r="T496">
        <f>IF(Table1[[#This Row],[Bet2]]="Away",IF(Table1[[#This Row],[FTR]]="A",100*Table1[[#This Row],[B365A]]),0)</f>
        <v>0</v>
      </c>
      <c r="X496">
        <v>3.1</v>
      </c>
      <c r="Y496">
        <v>3.25</v>
      </c>
      <c r="Z496">
        <v>2.37</v>
      </c>
      <c r="AA496" s="3">
        <f>(1/Table1[[#This Row],[B365H]]+1/Table1[[#This Row],[B365D]]+1/Table1[[#This Row],[B365A]]-1)/3</f>
        <v>1.7404627041213372E-2</v>
      </c>
      <c r="AB496">
        <v>2</v>
      </c>
      <c r="AC496">
        <v>1.8</v>
      </c>
      <c r="AD496">
        <f>(1/Table1[[#This Row],[B365&gt;2.5]]+1/Table1[[#This Row],[B365&lt;2.5]]-1)/2</f>
        <v>2.777777777777779E-2</v>
      </c>
    </row>
    <row r="497" spans="1:30" hidden="1" x14ac:dyDescent="0.45">
      <c r="A497" t="s">
        <v>2</v>
      </c>
      <c r="B497" t="s">
        <v>4</v>
      </c>
      <c r="C497" s="1">
        <v>44507</v>
      </c>
      <c r="D497" t="s">
        <v>12</v>
      </c>
      <c r="E497" t="s">
        <v>31</v>
      </c>
      <c r="F497">
        <v>1</v>
      </c>
      <c r="G497">
        <v>0</v>
      </c>
      <c r="H497" t="s">
        <v>13</v>
      </c>
      <c r="I497" t="s">
        <v>49</v>
      </c>
      <c r="L497">
        <f>1/Table1[[#This Row],[B365H]]-Table1[[#This Row],[Margin1X2]]</f>
        <v>0.71413828689370484</v>
      </c>
      <c r="M497">
        <f>IF(Table1[[#This Row],[Bet]]="Home",IF(Table1[[#This Row],[FTR]]="H",100*Table1[[#This Row],[B365H]],0),0)</f>
        <v>0</v>
      </c>
      <c r="N497">
        <f>IF(Table1[[#This Row],[Bet]]="Home-",IF(Table1[[#This Row],[FTR]]="H",100*Table1[[#This Row],[B365H]],0),0)</f>
        <v>0</v>
      </c>
      <c r="O497">
        <f>1/Table1[[#This Row],[B365D]]-Table1[[#This Row],[Margin1X2]]</f>
        <v>0.18937048503611975</v>
      </c>
      <c r="P497">
        <f>IF(Table1[[#This Row],[Bet]]="Draw",IF(Table1[[#This Row],[FTR]]="D",100*Table1[[#This Row],[B365D]],0),0)</f>
        <v>0</v>
      </c>
      <c r="Q497">
        <f>IF(Table1[[#This Row],[Bet]]="Draw-",IF(Table1[[#This Row],[FTR]]="D",100*Table1[[#This Row],[B365D]],0),0)</f>
        <v>0</v>
      </c>
      <c r="R497">
        <f>1/Table1[[#This Row],[B365A]]-Table1[[#This Row],[Margin1X2]]</f>
        <v>9.6491228070175489E-2</v>
      </c>
      <c r="S497">
        <f>IF(Table1[[#This Row],[Bet]]="Away",IF(Table1[[#This Row],[FTR]]="A",100*Table1[[#This Row],[B365A]],0),0)</f>
        <v>0</v>
      </c>
      <c r="T497">
        <f>IF(Table1[[#This Row],[Bet2]]="Away",IF(Table1[[#This Row],[FTR]]="A",100*Table1[[#This Row],[B365A]]),0)</f>
        <v>0</v>
      </c>
      <c r="X497">
        <v>1.36</v>
      </c>
      <c r="Y497">
        <v>4.75</v>
      </c>
      <c r="Z497">
        <v>8.5</v>
      </c>
      <c r="AA497" s="3">
        <f>(1/Table1[[#This Row],[B365H]]+1/Table1[[#This Row],[B365D]]+1/Table1[[#This Row],[B365A]]-1)/3</f>
        <v>2.1155830753353921E-2</v>
      </c>
      <c r="AB497">
        <v>1.57</v>
      </c>
      <c r="AC497">
        <v>2.37</v>
      </c>
      <c r="AD497">
        <f>(1/Table1[[#This Row],[B365&gt;2.5]]+1/Table1[[#This Row],[B365&lt;2.5]]-1)/2</f>
        <v>2.9441801714638949E-2</v>
      </c>
    </row>
    <row r="498" spans="1:30" hidden="1" x14ac:dyDescent="0.45">
      <c r="A498" t="s">
        <v>2</v>
      </c>
      <c r="B498" t="s">
        <v>4</v>
      </c>
      <c r="C498" s="1">
        <v>44520</v>
      </c>
      <c r="D498" t="s">
        <v>31</v>
      </c>
      <c r="E498" t="s">
        <v>15</v>
      </c>
      <c r="F498">
        <v>4</v>
      </c>
      <c r="G498">
        <v>1</v>
      </c>
      <c r="H498" t="s">
        <v>13</v>
      </c>
      <c r="I498" t="s">
        <v>24</v>
      </c>
      <c r="J498" t="s">
        <v>266</v>
      </c>
      <c r="L498">
        <f>1/Table1[[#This Row],[B365H]]-Table1[[#This Row],[Margin1X2]]</f>
        <v>0.13583693982968026</v>
      </c>
      <c r="M498">
        <f>IF(Table1[[#This Row],[Bet]]="Home",IF(Table1[[#This Row],[FTR]]="H",100*Table1[[#This Row],[B365H]],0),0)</f>
        <v>0</v>
      </c>
      <c r="N498">
        <f>IF(Table1[[#This Row],[Bet]]="Home-",IF(Table1[[#This Row],[FTR]]="H",100*Table1[[#This Row],[B365H]],0),0)</f>
        <v>0</v>
      </c>
      <c r="O498">
        <f>1/Table1[[#This Row],[B365D]]-Table1[[#This Row],[Margin1X2]]</f>
        <v>0.19251710177300008</v>
      </c>
      <c r="P498">
        <f>IF(Table1[[#This Row],[Bet]]="Draw",IF(Table1[[#This Row],[FTR]]="D",100*Table1[[#This Row],[B365D]],0),0)</f>
        <v>0</v>
      </c>
      <c r="Q498">
        <f>IF(Table1[[#This Row],[Bet]]="Draw-",IF(Table1[[#This Row],[FTR]]="D",100*Table1[[#This Row],[B365D]],0),0)</f>
        <v>0</v>
      </c>
      <c r="R498">
        <f>1/Table1[[#This Row],[B365A]]-Table1[[#This Row],[Margin1X2]]</f>
        <v>0.67164595839731955</v>
      </c>
      <c r="S498">
        <f>IF(Table1[[#This Row],[Bet]]="Away",IF(Table1[[#This Row],[FTR]]="A",100*Table1[[#This Row],[B365A]],0),0)</f>
        <v>0</v>
      </c>
      <c r="T498">
        <f>IF(Table1[[#This Row],[Bet2]]="Away",IF(Table1[[#This Row],[FTR]]="A",100*Table1[[#This Row],[B365A]]),0)</f>
        <v>0</v>
      </c>
      <c r="X498">
        <v>6.5</v>
      </c>
      <c r="Y498">
        <v>4.75</v>
      </c>
      <c r="Z498">
        <v>1.45</v>
      </c>
      <c r="AA498" s="3">
        <f>(1/Table1[[#This Row],[B365H]]+1/Table1[[#This Row],[B365D]]+1/Table1[[#This Row],[B365A]]-1)/3</f>
        <v>1.8009214016473596E-2</v>
      </c>
      <c r="AB498">
        <v>1.66</v>
      </c>
      <c r="AC498">
        <v>2.2000000000000002</v>
      </c>
      <c r="AD498">
        <f>(1/Table1[[#This Row],[B365&gt;2.5]]+1/Table1[[#This Row],[B365&lt;2.5]]-1)/2</f>
        <v>2.8477546549835697E-2</v>
      </c>
    </row>
    <row r="499" spans="1:30" hidden="1" x14ac:dyDescent="0.45">
      <c r="A499" t="s">
        <v>2</v>
      </c>
      <c r="B499" t="s">
        <v>4</v>
      </c>
      <c r="C499" s="1">
        <v>44520</v>
      </c>
      <c r="D499" t="s">
        <v>32</v>
      </c>
      <c r="E499" t="s">
        <v>19</v>
      </c>
      <c r="F499">
        <v>2</v>
      </c>
      <c r="G499">
        <v>0</v>
      </c>
      <c r="H499" t="s">
        <v>13</v>
      </c>
      <c r="I499" t="s">
        <v>43</v>
      </c>
      <c r="L499">
        <f>1/Table1[[#This Row],[B365H]]-Table1[[#This Row],[Margin1X2]]</f>
        <v>0.38948954712501505</v>
      </c>
      <c r="M499">
        <f>IF(Table1[[#This Row],[Bet]]="Home",IF(Table1[[#This Row],[FTR]]="H",100*Table1[[#This Row],[B365H]],0),0)</f>
        <v>0</v>
      </c>
      <c r="N499">
        <f>IF(Table1[[#This Row],[Bet]]="Home-",IF(Table1[[#This Row],[FTR]]="H",100*Table1[[#This Row],[B365H]],0),0)</f>
        <v>0</v>
      </c>
      <c r="O499">
        <f>1/Table1[[#This Row],[B365D]]-Table1[[#This Row],[Margin1X2]]</f>
        <v>0.28435658484919568</v>
      </c>
      <c r="P499">
        <f>IF(Table1[[#This Row],[Bet]]="Draw",IF(Table1[[#This Row],[FTR]]="D",100*Table1[[#This Row],[B365D]],0),0)</f>
        <v>0</v>
      </c>
      <c r="Q499">
        <f>IF(Table1[[#This Row],[Bet]]="Draw-",IF(Table1[[#This Row],[FTR]]="D",100*Table1[[#This Row],[B365D]],0),0)</f>
        <v>0</v>
      </c>
      <c r="R499">
        <f>1/Table1[[#This Row],[B365A]]-Table1[[#This Row],[Margin1X2]]</f>
        <v>0.32615386802578922</v>
      </c>
      <c r="S499">
        <f>IF(Table1[[#This Row],[Bet]]="Away",IF(Table1[[#This Row],[FTR]]="A",100*Table1[[#This Row],[B365A]],0),0)</f>
        <v>0</v>
      </c>
      <c r="T499">
        <f>IF(Table1[[#This Row],[Bet2]]="Away",IF(Table1[[#This Row],[FTR]]="A",100*Table1[[#This Row],[B365A]]),0)</f>
        <v>0</v>
      </c>
      <c r="X499">
        <v>2.4500000000000002</v>
      </c>
      <c r="Y499">
        <v>3.3</v>
      </c>
      <c r="Z499">
        <v>2.9</v>
      </c>
      <c r="AA499" s="3">
        <f>(1/Table1[[#This Row],[B365H]]+1/Table1[[#This Row],[B365D]]+1/Table1[[#This Row],[B365A]]-1)/3</f>
        <v>1.867371818110734E-2</v>
      </c>
      <c r="AB499">
        <v>2.1</v>
      </c>
      <c r="AC499">
        <v>1.72</v>
      </c>
      <c r="AD499">
        <f>(1/Table1[[#This Row],[B365&gt;2.5]]+1/Table1[[#This Row],[B365&lt;2.5]]-1)/2</f>
        <v>2.879291251384275E-2</v>
      </c>
    </row>
    <row r="500" spans="1:30" hidden="1" x14ac:dyDescent="0.45">
      <c r="A500" t="s">
        <v>2</v>
      </c>
      <c r="B500" t="s">
        <v>4</v>
      </c>
      <c r="C500" s="1">
        <v>44520</v>
      </c>
      <c r="D500" t="s">
        <v>34</v>
      </c>
      <c r="E500" t="s">
        <v>26</v>
      </c>
      <c r="F500">
        <v>2</v>
      </c>
      <c r="G500">
        <v>1</v>
      </c>
      <c r="H500" t="s">
        <v>13</v>
      </c>
      <c r="I500" t="s">
        <v>39</v>
      </c>
      <c r="J500" t="s">
        <v>266</v>
      </c>
      <c r="L500">
        <f>1/Table1[[#This Row],[B365H]]-Table1[[#This Row],[Margin1X2]]</f>
        <v>0.26067879726416315</v>
      </c>
      <c r="M500">
        <f>IF(Table1[[#This Row],[Bet]]="Home",IF(Table1[[#This Row],[FTR]]="H",100*Table1[[#This Row],[B365H]],0),0)</f>
        <v>0</v>
      </c>
      <c r="N500">
        <f>IF(Table1[[#This Row],[Bet]]="Home-",IF(Table1[[#This Row],[FTR]]="H",100*Table1[[#This Row],[B365H]],0),0)</f>
        <v>0</v>
      </c>
      <c r="O500">
        <f>1/Table1[[#This Row],[B365D]]-Table1[[#This Row],[Margin1X2]]</f>
        <v>0.26861530520067106</v>
      </c>
      <c r="P500">
        <f>IF(Table1[[#This Row],[Bet]]="Draw",IF(Table1[[#This Row],[FTR]]="D",100*Table1[[#This Row],[B365D]],0),0)</f>
        <v>0</v>
      </c>
      <c r="Q500">
        <f>IF(Table1[[#This Row],[Bet]]="Draw-",IF(Table1[[#This Row],[FTR]]="D",100*Table1[[#This Row],[B365D]],0),0)</f>
        <v>0</v>
      </c>
      <c r="R500">
        <f>1/Table1[[#This Row],[B365A]]-Table1[[#This Row],[Margin1X2]]</f>
        <v>0.4707058975351659</v>
      </c>
      <c r="S500">
        <f>IF(Table1[[#This Row],[Bet]]="Away",IF(Table1[[#This Row],[FTR]]="A",100*Table1[[#This Row],[B365A]],0),0)</f>
        <v>0</v>
      </c>
      <c r="T500">
        <f>IF(Table1[[#This Row],[Bet2]]="Away",IF(Table1[[#This Row],[FTR]]="A",100*Table1[[#This Row],[B365A]]),0)</f>
        <v>0</v>
      </c>
      <c r="X500">
        <v>3.6</v>
      </c>
      <c r="Y500">
        <v>3.5</v>
      </c>
      <c r="Z500">
        <v>2.0499999999999998</v>
      </c>
      <c r="AA500" s="3">
        <f>(1/Table1[[#This Row],[B365H]]+1/Table1[[#This Row],[B365D]]+1/Table1[[#This Row],[B365A]]-1)/3</f>
        <v>1.7098980513614654E-2</v>
      </c>
      <c r="AB500">
        <v>2.0299999999999998</v>
      </c>
      <c r="AC500">
        <v>1.87</v>
      </c>
      <c r="AD500">
        <f>(1/Table1[[#This Row],[B365&gt;2.5]]+1/Table1[[#This Row],[B365&lt;2.5]]-1)/2</f>
        <v>1.368509786359684E-2</v>
      </c>
    </row>
    <row r="501" spans="1:30" hidden="1" x14ac:dyDescent="0.45">
      <c r="A501" t="s">
        <v>2</v>
      </c>
      <c r="B501" t="s">
        <v>4</v>
      </c>
      <c r="C501" s="1">
        <v>44520</v>
      </c>
      <c r="D501" t="s">
        <v>29</v>
      </c>
      <c r="E501" t="s">
        <v>38</v>
      </c>
      <c r="F501">
        <v>1</v>
      </c>
      <c r="G501">
        <v>0</v>
      </c>
      <c r="H501" t="s">
        <v>13</v>
      </c>
      <c r="I501" t="s">
        <v>33</v>
      </c>
      <c r="J501" t="s">
        <v>269</v>
      </c>
      <c r="L501">
        <f>1/Table1[[#This Row],[B365H]]-Table1[[#This Row],[Margin1X2]]</f>
        <v>0.3141025641025641</v>
      </c>
      <c r="M501">
        <f>IF(Table1[[#This Row],[Bet]]="Home",IF(Table1[[#This Row],[FTR]]="H",100*Table1[[#This Row],[B365H]],0),0)</f>
        <v>0</v>
      </c>
      <c r="N501">
        <f>IF(Table1[[#This Row],[Bet]]="Home-",IF(Table1[[#This Row],[FTR]]="H",100*Table1[[#This Row],[B365H]],0),0)</f>
        <v>0</v>
      </c>
      <c r="O501">
        <f>1/Table1[[#This Row],[B365D]]-Table1[[#This Row],[Margin1X2]]</f>
        <v>0.28846153846153849</v>
      </c>
      <c r="P501">
        <f>IF(Table1[[#This Row],[Bet]]="Draw",IF(Table1[[#This Row],[FTR]]="D",100*Table1[[#This Row],[B365D]],0),0)</f>
        <v>0</v>
      </c>
      <c r="Q501">
        <f>IF(Table1[[#This Row],[Bet]]="Draw-",IF(Table1[[#This Row],[FTR]]="D",100*Table1[[#This Row],[B365D]],0),0)</f>
        <v>0</v>
      </c>
      <c r="R501">
        <f>1/Table1[[#This Row],[B365A]]-Table1[[#This Row],[Margin1X2]]</f>
        <v>0.39743589743589747</v>
      </c>
      <c r="S501">
        <f>IF(Table1[[#This Row],[Bet]]="Away",IF(Table1[[#This Row],[FTR]]="A",100*Table1[[#This Row],[B365A]],0),0)</f>
        <v>0</v>
      </c>
      <c r="T501">
        <f>IF(Table1[[#This Row],[Bet2]]="Away",IF(Table1[[#This Row],[FTR]]="A",100*Table1[[#This Row],[B365A]]),0)</f>
        <v>0</v>
      </c>
      <c r="X501">
        <v>3</v>
      </c>
      <c r="Y501">
        <v>3.25</v>
      </c>
      <c r="Z501">
        <v>2.4</v>
      </c>
      <c r="AA501" s="3">
        <f>(1/Table1[[#This Row],[B365H]]+1/Table1[[#This Row],[B365D]]+1/Table1[[#This Row],[B365A]]-1)/3</f>
        <v>1.9230769230769235E-2</v>
      </c>
      <c r="AB501">
        <v>2</v>
      </c>
      <c r="AC501">
        <v>1.8</v>
      </c>
      <c r="AD501">
        <f>(1/Table1[[#This Row],[B365&gt;2.5]]+1/Table1[[#This Row],[B365&lt;2.5]]-1)/2</f>
        <v>2.777777777777779E-2</v>
      </c>
    </row>
    <row r="502" spans="1:30" hidden="1" x14ac:dyDescent="0.45">
      <c r="A502" t="s">
        <v>2</v>
      </c>
      <c r="B502" t="s">
        <v>4</v>
      </c>
      <c r="C502" s="1">
        <v>44520</v>
      </c>
      <c r="D502" t="s">
        <v>28</v>
      </c>
      <c r="E502" t="s">
        <v>22</v>
      </c>
      <c r="F502">
        <v>0</v>
      </c>
      <c r="G502">
        <v>3</v>
      </c>
      <c r="H502" t="s">
        <v>20</v>
      </c>
      <c r="I502" t="s">
        <v>17</v>
      </c>
      <c r="J502" t="s">
        <v>267</v>
      </c>
      <c r="L502">
        <f>1/Table1[[#This Row],[B365H]]-Table1[[#This Row],[Margin1X2]]</f>
        <v>0.19431913116123645</v>
      </c>
      <c r="M502">
        <f>IF(Table1[[#This Row],[Bet]]="Home",IF(Table1[[#This Row],[FTR]]="H",100*Table1[[#This Row],[B365H]],0),0)</f>
        <v>0</v>
      </c>
      <c r="N502">
        <f>IF(Table1[[#This Row],[Bet]]="Home-",IF(Table1[[#This Row],[FTR]]="H",100*Table1[[#This Row],[B365H]],0),0)</f>
        <v>0</v>
      </c>
      <c r="O502">
        <f>1/Table1[[#This Row],[B365D]]-Table1[[#This Row],[Margin1X2]]</f>
        <v>0.25045948203842944</v>
      </c>
      <c r="P502">
        <f>IF(Table1[[#This Row],[Bet]]="Draw",IF(Table1[[#This Row],[FTR]]="D",100*Table1[[#This Row],[B365D]],0),0)</f>
        <v>0</v>
      </c>
      <c r="Q502">
        <f>IF(Table1[[#This Row],[Bet]]="Draw-",IF(Table1[[#This Row],[FTR]]="D",100*Table1[[#This Row],[B365D]],0),0)</f>
        <v>0</v>
      </c>
      <c r="R502">
        <f>1/Table1[[#This Row],[B365A]]-Table1[[#This Row],[Margin1X2]]</f>
        <v>0.55522138680033417</v>
      </c>
      <c r="S502">
        <f>IF(Table1[[#This Row],[Bet]]="Away",IF(Table1[[#This Row],[FTR]]="A",100*Table1[[#This Row],[B365A]],0),0)</f>
        <v>0</v>
      </c>
      <c r="T502">
        <f>IF(Table1[[#This Row],[Bet2]]="Away",IF(Table1[[#This Row],[FTR]]="A",100*Table1[[#This Row],[B365A]]),0)</f>
        <v>0</v>
      </c>
      <c r="X502">
        <v>4.75</v>
      </c>
      <c r="Y502">
        <v>3.75</v>
      </c>
      <c r="Z502">
        <v>1.75</v>
      </c>
      <c r="AA502" s="3">
        <f>(1/Table1[[#This Row],[B365H]]+1/Table1[[#This Row],[B365D]]+1/Table1[[#This Row],[B365A]]-1)/3</f>
        <v>1.6207184628237226E-2</v>
      </c>
      <c r="AB502">
        <v>2.0299999999999998</v>
      </c>
      <c r="AC502">
        <v>1.87</v>
      </c>
      <c r="AD502">
        <f>(1/Table1[[#This Row],[B365&gt;2.5]]+1/Table1[[#This Row],[B365&lt;2.5]]-1)/2</f>
        <v>1.368509786359684E-2</v>
      </c>
    </row>
    <row r="503" spans="1:30" hidden="1" x14ac:dyDescent="0.45">
      <c r="A503" t="s">
        <v>2</v>
      </c>
      <c r="B503" t="s">
        <v>4</v>
      </c>
      <c r="C503" s="1">
        <v>44520</v>
      </c>
      <c r="D503" t="s">
        <v>37</v>
      </c>
      <c r="E503" t="s">
        <v>11</v>
      </c>
      <c r="F503">
        <v>3</v>
      </c>
      <c r="G503">
        <v>3</v>
      </c>
      <c r="H503" t="s">
        <v>42</v>
      </c>
      <c r="I503" t="s">
        <v>48</v>
      </c>
      <c r="J503" t="s">
        <v>266</v>
      </c>
      <c r="L503">
        <f>1/Table1[[#This Row],[B365H]]-Table1[[#This Row],[Margin1X2]]</f>
        <v>0.36629025373225338</v>
      </c>
      <c r="M503">
        <f>IF(Table1[[#This Row],[Bet]]="Home",IF(Table1[[#This Row],[FTR]]="H",100*Table1[[#This Row],[B365H]],0),0)</f>
        <v>0</v>
      </c>
      <c r="N503">
        <f>IF(Table1[[#This Row],[Bet]]="Home-",IF(Table1[[#This Row],[FTR]]="H",100*Table1[[#This Row],[B365H]],0),0)</f>
        <v>0</v>
      </c>
      <c r="O503">
        <f>1/Table1[[#This Row],[B365D]]-Table1[[#This Row],[Margin1X2]]</f>
        <v>0.27872851147809985</v>
      </c>
      <c r="P503">
        <f>IF(Table1[[#This Row],[Bet]]="Draw",IF(Table1[[#This Row],[FTR]]="D",100*Table1[[#This Row],[B365D]],0),0)</f>
        <v>0</v>
      </c>
      <c r="Q503">
        <f>IF(Table1[[#This Row],[Bet]]="Draw-",IF(Table1[[#This Row],[FTR]]="D",100*Table1[[#This Row],[B365D]],0),0)</f>
        <v>0</v>
      </c>
      <c r="R503">
        <f>1/Table1[[#This Row],[B365A]]-Table1[[#This Row],[Margin1X2]]</f>
        <v>0.35498123478964666</v>
      </c>
      <c r="S503">
        <f>IF(Table1[[#This Row],[Bet]]="Away",IF(Table1[[#This Row],[FTR]]="A",100*Table1[[#This Row],[B365A]],0),0)</f>
        <v>0</v>
      </c>
      <c r="T503">
        <f>IF(Table1[[#This Row],[Bet2]]="Away",IF(Table1[[#This Row],[FTR]]="A",100*Table1[[#This Row],[B365A]]),0)</f>
        <v>0</v>
      </c>
      <c r="X503">
        <v>2.62</v>
      </c>
      <c r="Y503">
        <v>3.4</v>
      </c>
      <c r="Z503">
        <v>2.7</v>
      </c>
      <c r="AA503" s="3">
        <f>(1/Table1[[#This Row],[B365H]]+1/Table1[[#This Row],[B365D]]+1/Table1[[#This Row],[B365A]]-1)/3</f>
        <v>1.5389135580723709E-2</v>
      </c>
      <c r="AB503">
        <v>2</v>
      </c>
      <c r="AC503">
        <v>1.9</v>
      </c>
      <c r="AD503">
        <f>(1/Table1[[#This Row],[B365&gt;2.5]]+1/Table1[[#This Row],[B365&lt;2.5]]-1)/2</f>
        <v>1.3157894736842035E-2</v>
      </c>
    </row>
    <row r="504" spans="1:30" hidden="1" x14ac:dyDescent="0.45">
      <c r="A504" t="s">
        <v>106</v>
      </c>
      <c r="B504" t="s">
        <v>4</v>
      </c>
      <c r="C504" s="1">
        <v>44499</v>
      </c>
      <c r="D504" t="s">
        <v>122</v>
      </c>
      <c r="E504" t="s">
        <v>137</v>
      </c>
      <c r="F504">
        <v>0</v>
      </c>
      <c r="G504">
        <v>0</v>
      </c>
      <c r="H504" t="s">
        <v>42</v>
      </c>
      <c r="I504" t="s">
        <v>168</v>
      </c>
      <c r="L504">
        <f>1/Table1[[#This Row],[B365H]]-Table1[[#This Row],[Margin1X2]]</f>
        <v>0.39972899728997291</v>
      </c>
      <c r="M504">
        <f>IF(Table1[[#This Row],[Bet]]="Home",IF(Table1[[#This Row],[FTR]]="H",100*Table1[[#This Row],[B365H]],0),0)</f>
        <v>0</v>
      </c>
      <c r="N504">
        <f>IF(Table1[[#This Row],[Bet]]="Home-",IF(Table1[[#This Row],[FTR]]="H",100*Table1[[#This Row],[B365H]],0),0)</f>
        <v>0</v>
      </c>
      <c r="O504">
        <f>1/Table1[[#This Row],[B365D]]-Table1[[#This Row],[Margin1X2]]</f>
        <v>0.26877661633759192</v>
      </c>
      <c r="P504">
        <f>IF(Table1[[#This Row],[Bet]]="Draw",IF(Table1[[#This Row],[FTR]]="D",100*Table1[[#This Row],[B365D]],0),0)</f>
        <v>0</v>
      </c>
      <c r="Q504">
        <f>IF(Table1[[#This Row],[Bet]]="Draw-",IF(Table1[[#This Row],[FTR]]="D",100*Table1[[#This Row],[B365D]],0),0)</f>
        <v>0</v>
      </c>
      <c r="R504">
        <f>1/Table1[[#This Row],[B365A]]-Table1[[#This Row],[Margin1X2]]</f>
        <v>0.33149438637243511</v>
      </c>
      <c r="S504">
        <f>IF(Table1[[#This Row],[Bet]]="Away",IF(Table1[[#This Row],[FTR]]="A",100*Table1[[#This Row],[B365A]],0),0)</f>
        <v>0</v>
      </c>
      <c r="T504">
        <f>IF(Table1[[#This Row],[Bet2]]="Away",IF(Table1[[#This Row],[FTR]]="A",100*Table1[[#This Row],[B365A]]),0)</f>
        <v>0</v>
      </c>
      <c r="X504">
        <v>2.4</v>
      </c>
      <c r="Y504">
        <v>3.5</v>
      </c>
      <c r="Z504">
        <v>2.87</v>
      </c>
      <c r="AA504" s="3">
        <f>(1/Table1[[#This Row],[B365H]]+1/Table1[[#This Row],[B365D]]+1/Table1[[#This Row],[B365A]]-1)/3</f>
        <v>1.6937669376693758E-2</v>
      </c>
      <c r="AB504">
        <v>2</v>
      </c>
      <c r="AC504">
        <v>1.8</v>
      </c>
      <c r="AD504">
        <f>(1/Table1[[#This Row],[B365&gt;2.5]]+1/Table1[[#This Row],[B365&lt;2.5]]-1)/2</f>
        <v>2.777777777777779E-2</v>
      </c>
    </row>
    <row r="505" spans="1:30" hidden="1" x14ac:dyDescent="0.45">
      <c r="A505" t="s">
        <v>106</v>
      </c>
      <c r="B505" t="s">
        <v>4</v>
      </c>
      <c r="C505" s="1">
        <v>44537</v>
      </c>
      <c r="D505" t="s">
        <v>114</v>
      </c>
      <c r="E505" t="s">
        <v>110</v>
      </c>
      <c r="F505">
        <v>0</v>
      </c>
      <c r="G505">
        <v>5</v>
      </c>
      <c r="H505" t="s">
        <v>20</v>
      </c>
      <c r="I505" t="s">
        <v>168</v>
      </c>
      <c r="L505">
        <f>1/Table1[[#This Row],[B365H]]-Table1[[#This Row],[Margin1X2]]</f>
        <v>0.52173602173602163</v>
      </c>
      <c r="M505">
        <f>IF(Table1[[#This Row],[Bet]]="Home",IF(Table1[[#This Row],[FTR]]="H",100*Table1[[#This Row],[B365H]],0),0)</f>
        <v>0</v>
      </c>
      <c r="N505">
        <f>IF(Table1[[#This Row],[Bet]]="Home-",IF(Table1[[#This Row],[FTR]]="H",100*Table1[[#This Row],[B365H]],0),0)</f>
        <v>0</v>
      </c>
      <c r="O505">
        <f>1/Table1[[#This Row],[B365D]]-Table1[[#This Row],[Margin1X2]]</f>
        <v>0.25897325897325901</v>
      </c>
      <c r="P505">
        <f>IF(Table1[[#This Row],[Bet]]="Draw",IF(Table1[[#This Row],[FTR]]="D",100*Table1[[#This Row],[B365D]],0),0)</f>
        <v>0</v>
      </c>
      <c r="Q505">
        <f>IF(Table1[[#This Row],[Bet]]="Draw-",IF(Table1[[#This Row],[FTR]]="D",100*Table1[[#This Row],[B365D]],0),0)</f>
        <v>0</v>
      </c>
      <c r="R505">
        <f>1/Table1[[#This Row],[B365A]]-Table1[[#This Row],[Margin1X2]]</f>
        <v>0.21929071929071928</v>
      </c>
      <c r="S505">
        <f>IF(Table1[[#This Row],[Bet]]="Away",IF(Table1[[#This Row],[FTR]]="A",100*Table1[[#This Row],[B365A]],0),0)</f>
        <v>0</v>
      </c>
      <c r="T505">
        <f>IF(Table1[[#This Row],[Bet2]]="Away",IF(Table1[[#This Row],[FTR]]="A",100*Table1[[#This Row],[B365A]]),0)</f>
        <v>0</v>
      </c>
      <c r="X505">
        <v>1.85</v>
      </c>
      <c r="Y505">
        <v>3.6</v>
      </c>
      <c r="Z505">
        <v>4.2</v>
      </c>
      <c r="AA505" s="3">
        <f>(1/Table1[[#This Row],[B365H]]+1/Table1[[#This Row],[B365D]]+1/Table1[[#This Row],[B365A]]-1)/3</f>
        <v>1.8804518804518795E-2</v>
      </c>
      <c r="AB505">
        <v>1.83</v>
      </c>
      <c r="AC505">
        <v>2.02</v>
      </c>
      <c r="AD505">
        <f>(1/Table1[[#This Row],[B365&gt;2.5]]+1/Table1[[#This Row],[B365&lt;2.5]]-1)/2</f>
        <v>2.0748796191094487E-2</v>
      </c>
    </row>
    <row r="506" spans="1:30" hidden="1" x14ac:dyDescent="0.45">
      <c r="A506" t="s">
        <v>106</v>
      </c>
      <c r="B506" t="s">
        <v>4</v>
      </c>
      <c r="C506" s="1">
        <v>44541</v>
      </c>
      <c r="D506" t="s">
        <v>116</v>
      </c>
      <c r="E506" t="s">
        <v>130</v>
      </c>
      <c r="F506">
        <v>1</v>
      </c>
      <c r="G506">
        <v>0</v>
      </c>
      <c r="H506" t="s">
        <v>13</v>
      </c>
      <c r="I506" t="s">
        <v>168</v>
      </c>
      <c r="L506">
        <f>1/Table1[[#This Row],[B365H]]-Table1[[#This Row],[Margin1X2]]</f>
        <v>0.31389847845544044</v>
      </c>
      <c r="M506">
        <f>IF(Table1[[#This Row],[Bet]]="Home",IF(Table1[[#This Row],[FTR]]="H",100*Table1[[#This Row],[B365H]],0),0)</f>
        <v>0</v>
      </c>
      <c r="N506">
        <f>IF(Table1[[#This Row],[Bet]]="Home-",IF(Table1[[#This Row],[FTR]]="H",100*Table1[[#This Row],[B365H]],0),0)</f>
        <v>0</v>
      </c>
      <c r="O506">
        <f>1/Table1[[#This Row],[B365D]]-Table1[[#This Row],[Margin1X2]]</f>
        <v>0.28359544815241017</v>
      </c>
      <c r="P506">
        <f>IF(Table1[[#This Row],[Bet]]="Draw",IF(Table1[[#This Row],[FTR]]="D",100*Table1[[#This Row],[B365D]],0),0)</f>
        <v>0</v>
      </c>
      <c r="Q506">
        <f>IF(Table1[[#This Row],[Bet]]="Draw-",IF(Table1[[#This Row],[FTR]]="D",100*Table1[[#This Row],[B365D]],0),0)</f>
        <v>0</v>
      </c>
      <c r="R506">
        <f>1/Table1[[#This Row],[B365A]]-Table1[[#This Row],[Margin1X2]]</f>
        <v>0.40250607339214928</v>
      </c>
      <c r="S506">
        <f>IF(Table1[[#This Row],[Bet]]="Away",IF(Table1[[#This Row],[FTR]]="A",100*Table1[[#This Row],[B365A]],0),0)</f>
        <v>0</v>
      </c>
      <c r="T506">
        <f>IF(Table1[[#This Row],[Bet2]]="Away",IF(Table1[[#This Row],[FTR]]="A",100*Table1[[#This Row],[B365A]]),0)</f>
        <v>0</v>
      </c>
      <c r="X506">
        <v>3</v>
      </c>
      <c r="Y506">
        <v>3.3</v>
      </c>
      <c r="Z506">
        <v>2.37</v>
      </c>
      <c r="AA506" s="3">
        <f>(1/Table1[[#This Row],[B365H]]+1/Table1[[#This Row],[B365D]]+1/Table1[[#This Row],[B365A]]-1)/3</f>
        <v>1.9434854877892871E-2</v>
      </c>
      <c r="AB506">
        <v>2.2000000000000002</v>
      </c>
      <c r="AC506">
        <v>1.65</v>
      </c>
      <c r="AD506">
        <f>(1/Table1[[#This Row],[B365&gt;2.5]]+1/Table1[[#This Row],[B365&lt;2.5]]-1)/2</f>
        <v>3.0303030303030276E-2</v>
      </c>
    </row>
    <row r="507" spans="1:30" hidden="1" x14ac:dyDescent="0.45">
      <c r="A507" t="s">
        <v>106</v>
      </c>
      <c r="B507" t="s">
        <v>4</v>
      </c>
      <c r="C507" s="1">
        <v>44548</v>
      </c>
      <c r="D507" t="s">
        <v>125</v>
      </c>
      <c r="E507" t="s">
        <v>119</v>
      </c>
      <c r="F507">
        <v>0</v>
      </c>
      <c r="G507">
        <v>0</v>
      </c>
      <c r="H507" t="s">
        <v>42</v>
      </c>
      <c r="I507" t="s">
        <v>168</v>
      </c>
      <c r="L507">
        <f>1/Table1[[#This Row],[B365H]]-Table1[[#This Row],[Margin1X2]]</f>
        <v>0.36629025373225338</v>
      </c>
      <c r="M507">
        <f>IF(Table1[[#This Row],[Bet]]="Home",IF(Table1[[#This Row],[FTR]]="H",100*Table1[[#This Row],[B365H]],0),0)</f>
        <v>0</v>
      </c>
      <c r="N507">
        <f>IF(Table1[[#This Row],[Bet]]="Home-",IF(Table1[[#This Row],[FTR]]="H",100*Table1[[#This Row],[B365H]],0),0)</f>
        <v>0</v>
      </c>
      <c r="O507">
        <f>1/Table1[[#This Row],[B365D]]-Table1[[#This Row],[Margin1X2]]</f>
        <v>0.27872851147809985</v>
      </c>
      <c r="P507">
        <f>IF(Table1[[#This Row],[Bet]]="Draw",IF(Table1[[#This Row],[FTR]]="D",100*Table1[[#This Row],[B365D]],0),0)</f>
        <v>0</v>
      </c>
      <c r="Q507">
        <f>IF(Table1[[#This Row],[Bet]]="Draw-",IF(Table1[[#This Row],[FTR]]="D",100*Table1[[#This Row],[B365D]],0),0)</f>
        <v>0</v>
      </c>
      <c r="R507">
        <f>1/Table1[[#This Row],[B365A]]-Table1[[#This Row],[Margin1X2]]</f>
        <v>0.35498123478964666</v>
      </c>
      <c r="S507">
        <f>IF(Table1[[#This Row],[Bet]]="Away",IF(Table1[[#This Row],[FTR]]="A",100*Table1[[#This Row],[B365A]],0),0)</f>
        <v>0</v>
      </c>
      <c r="T507">
        <f>IF(Table1[[#This Row],[Bet2]]="Away",IF(Table1[[#This Row],[FTR]]="A",100*Table1[[#This Row],[B365A]]),0)</f>
        <v>0</v>
      </c>
      <c r="X507">
        <v>2.62</v>
      </c>
      <c r="Y507">
        <v>3.4</v>
      </c>
      <c r="Z507">
        <v>2.7</v>
      </c>
      <c r="AA507" s="3">
        <f>(1/Table1[[#This Row],[B365H]]+1/Table1[[#This Row],[B365D]]+1/Table1[[#This Row],[B365A]]-1)/3</f>
        <v>1.5389135580723709E-2</v>
      </c>
      <c r="AB507">
        <v>1.8</v>
      </c>
      <c r="AC507">
        <v>2</v>
      </c>
      <c r="AD507">
        <f>(1/Table1[[#This Row],[B365&gt;2.5]]+1/Table1[[#This Row],[B365&lt;2.5]]-1)/2</f>
        <v>2.777777777777779E-2</v>
      </c>
    </row>
    <row r="508" spans="1:30" hidden="1" x14ac:dyDescent="0.45">
      <c r="A508" t="s">
        <v>106</v>
      </c>
      <c r="B508" t="s">
        <v>4</v>
      </c>
      <c r="C508" s="1">
        <v>44576</v>
      </c>
      <c r="D508" t="s">
        <v>140</v>
      </c>
      <c r="E508" t="s">
        <v>128</v>
      </c>
      <c r="F508">
        <v>4</v>
      </c>
      <c r="G508">
        <v>2</v>
      </c>
      <c r="H508" t="s">
        <v>13</v>
      </c>
      <c r="I508" t="s">
        <v>168</v>
      </c>
      <c r="L508">
        <f>1/Table1[[#This Row],[B365H]]-Table1[[#This Row],[Margin1X2]]</f>
        <v>0.45013354178880849</v>
      </c>
      <c r="M508">
        <f>IF(Table1[[#This Row],[Bet]]="Home",IF(Table1[[#This Row],[FTR]]="H",100*Table1[[#This Row],[B365H]],0),0)</f>
        <v>0</v>
      </c>
      <c r="N508">
        <f>IF(Table1[[#This Row],[Bet]]="Home-",IF(Table1[[#This Row],[FTR]]="H",100*Table1[[#This Row],[B365H]],0),0)</f>
        <v>0</v>
      </c>
      <c r="O508">
        <f>1/Table1[[#This Row],[B365D]]-Table1[[#This Row],[Margin1X2]]</f>
        <v>0.27073154843332675</v>
      </c>
      <c r="P508">
        <f>IF(Table1[[#This Row],[Bet]]="Draw",IF(Table1[[#This Row],[FTR]]="D",100*Table1[[#This Row],[B365D]],0),0)</f>
        <v>0</v>
      </c>
      <c r="Q508">
        <f>IF(Table1[[#This Row],[Bet]]="Draw-",IF(Table1[[#This Row],[FTR]]="D",100*Table1[[#This Row],[B365D]],0),0)</f>
        <v>0</v>
      </c>
      <c r="R508">
        <f>1/Table1[[#This Row],[B365A]]-Table1[[#This Row],[Margin1X2]]</f>
        <v>0.27913490977786459</v>
      </c>
      <c r="S508">
        <f>IF(Table1[[#This Row],[Bet]]="Away",IF(Table1[[#This Row],[FTR]]="A",100*Table1[[#This Row],[B365A]],0),0)</f>
        <v>0</v>
      </c>
      <c r="T508">
        <f>IF(Table1[[#This Row],[Bet2]]="Away",IF(Table1[[#This Row],[FTR]]="A",100*Table1[[#This Row],[B365A]]),0)</f>
        <v>0</v>
      </c>
      <c r="X508">
        <v>2.15</v>
      </c>
      <c r="Y508">
        <v>3.5</v>
      </c>
      <c r="Z508">
        <v>3.4</v>
      </c>
      <c r="AA508" s="3">
        <f>(1/Table1[[#This Row],[B365H]]+1/Table1[[#This Row],[B365D]]+1/Table1[[#This Row],[B365A]]-1)/3</f>
        <v>1.4982737280958927E-2</v>
      </c>
      <c r="AB508">
        <v>1.9</v>
      </c>
      <c r="AC508">
        <v>1.95</v>
      </c>
      <c r="AD508">
        <f>(1/Table1[[#This Row],[B365&gt;2.5]]+1/Table1[[#This Row],[B365&lt;2.5]]-1)/2</f>
        <v>1.9568151147098534E-2</v>
      </c>
    </row>
    <row r="509" spans="1:30" hidden="1" x14ac:dyDescent="0.45">
      <c r="A509" t="s">
        <v>106</v>
      </c>
      <c r="B509" t="s">
        <v>4</v>
      </c>
      <c r="C509" s="1">
        <v>44597</v>
      </c>
      <c r="D509" t="s">
        <v>139</v>
      </c>
      <c r="E509" t="s">
        <v>117</v>
      </c>
      <c r="F509">
        <v>3</v>
      </c>
      <c r="G509">
        <v>2</v>
      </c>
      <c r="H509" t="s">
        <v>13</v>
      </c>
      <c r="I509" t="s">
        <v>168</v>
      </c>
      <c r="L509">
        <f>1/Table1[[#This Row],[B365H]]-Table1[[#This Row],[Margin1X2]]</f>
        <v>0.50680623126443558</v>
      </c>
      <c r="M509">
        <f>IF(Table1[[#This Row],[Bet]]="Home",IF(Table1[[#This Row],[FTR]]="H",100*Table1[[#This Row],[B365H]],0),0)</f>
        <v>0</v>
      </c>
      <c r="N509">
        <f>IF(Table1[[#This Row],[Bet]]="Home-",IF(Table1[[#This Row],[FTR]]="H",100*Table1[[#This Row],[B365H]],0),0)</f>
        <v>0</v>
      </c>
      <c r="O509">
        <f>1/Table1[[#This Row],[B365D]]-Table1[[#This Row],[Margin1X2]]</f>
        <v>0.27460808884957494</v>
      </c>
      <c r="P509">
        <f>IF(Table1[[#This Row],[Bet]]="Draw",IF(Table1[[#This Row],[FTR]]="D",100*Table1[[#This Row],[B365D]],0),0)</f>
        <v>0</v>
      </c>
      <c r="Q509">
        <f>IF(Table1[[#This Row],[Bet]]="Draw-",IF(Table1[[#This Row],[FTR]]="D",100*Table1[[#This Row],[B365D]],0),0)</f>
        <v>0</v>
      </c>
      <c r="R509">
        <f>1/Table1[[#This Row],[B365A]]-Table1[[#This Row],[Margin1X2]]</f>
        <v>0.21858567988598948</v>
      </c>
      <c r="S509">
        <f>IF(Table1[[#This Row],[Bet]]="Away",IF(Table1[[#This Row],[FTR]]="A",100*Table1[[#This Row],[B365A]],0),0)</f>
        <v>0</v>
      </c>
      <c r="T509">
        <f>IF(Table1[[#This Row],[Bet2]]="Away",IF(Table1[[#This Row],[FTR]]="A",100*Table1[[#This Row],[B365A]]),0)</f>
        <v>0</v>
      </c>
      <c r="X509">
        <v>1.9</v>
      </c>
      <c r="Y509">
        <v>3.4</v>
      </c>
      <c r="Z509">
        <v>4.2</v>
      </c>
      <c r="AA509" s="3">
        <f>(1/Table1[[#This Row],[B365H]]+1/Table1[[#This Row],[B365D]]+1/Table1[[#This Row],[B365A]]-1)/3</f>
        <v>1.9509558209248601E-2</v>
      </c>
      <c r="AB509">
        <v>2.0699999999999998</v>
      </c>
      <c r="AC509">
        <v>1.72</v>
      </c>
      <c r="AD509">
        <f>(1/Table1[[#This Row],[B365&gt;2.5]]+1/Table1[[#This Row],[B365&lt;2.5]]-1)/2</f>
        <v>3.2243568138411449E-2</v>
      </c>
    </row>
    <row r="510" spans="1:30" hidden="1" x14ac:dyDescent="0.45">
      <c r="A510" t="s">
        <v>106</v>
      </c>
      <c r="B510" t="s">
        <v>4</v>
      </c>
      <c r="C510" s="1">
        <v>44642</v>
      </c>
      <c r="D510" t="s">
        <v>128</v>
      </c>
      <c r="E510" t="s">
        <v>114</v>
      </c>
      <c r="F510">
        <v>2</v>
      </c>
      <c r="G510">
        <v>0</v>
      </c>
      <c r="H510" t="s">
        <v>13</v>
      </c>
      <c r="I510" t="s">
        <v>168</v>
      </c>
      <c r="L510">
        <f>1/Table1[[#This Row],[B365H]]-Table1[[#This Row],[Margin1X2]]</f>
        <v>0.56303549571603428</v>
      </c>
      <c r="M510">
        <f>IF(Table1[[#This Row],[Bet]]="Home",IF(Table1[[#This Row],[FTR]]="H",100*Table1[[#This Row],[B365H]],0),0)</f>
        <v>0</v>
      </c>
      <c r="N510">
        <f>IF(Table1[[#This Row],[Bet]]="Home-",IF(Table1[[#This Row],[FTR]]="H",100*Table1[[#This Row],[B365H]],0),0)</f>
        <v>0</v>
      </c>
      <c r="O510">
        <f>1/Table1[[#This Row],[B365D]]-Table1[[#This Row],[Margin1X2]]</f>
        <v>0.24479804161566704</v>
      </c>
      <c r="P510">
        <f>IF(Table1[[#This Row],[Bet]]="Draw",IF(Table1[[#This Row],[FTR]]="D",100*Table1[[#This Row],[B365D]],0),0)</f>
        <v>0</v>
      </c>
      <c r="Q510">
        <f>IF(Table1[[#This Row],[Bet]]="Draw-",IF(Table1[[#This Row],[FTR]]="D",100*Table1[[#This Row],[B365D]],0),0)</f>
        <v>0</v>
      </c>
      <c r="R510">
        <f>1/Table1[[#This Row],[B365A]]-Table1[[#This Row],[Margin1X2]]</f>
        <v>0.19216646266829862</v>
      </c>
      <c r="S510">
        <f>IF(Table1[[#This Row],[Bet]]="Away",IF(Table1[[#This Row],[FTR]]="A",100*Table1[[#This Row],[B365A]],0),0)</f>
        <v>0</v>
      </c>
      <c r="T510">
        <f>IF(Table1[[#This Row],[Bet2]]="Away",IF(Table1[[#This Row],[FTR]]="A",100*Table1[[#This Row],[B365A]]),0)</f>
        <v>0</v>
      </c>
      <c r="X510">
        <v>1.72</v>
      </c>
      <c r="Y510">
        <v>3.8</v>
      </c>
      <c r="Z510">
        <v>4.75</v>
      </c>
      <c r="AA510" s="3">
        <f>(1/Table1[[#This Row],[B365H]]+1/Table1[[#This Row],[B365D]]+1/Table1[[#This Row],[B365A]]-1)/3</f>
        <v>1.8359853121175052E-2</v>
      </c>
      <c r="AB510">
        <v>1.95</v>
      </c>
      <c r="AC510">
        <v>1.9</v>
      </c>
      <c r="AD510">
        <f>(1/Table1[[#This Row],[B365&gt;2.5]]+1/Table1[[#This Row],[B365&lt;2.5]]-1)/2</f>
        <v>1.9568151147098534E-2</v>
      </c>
    </row>
    <row r="511" spans="1:30" hidden="1" x14ac:dyDescent="0.45">
      <c r="A511" t="s">
        <v>106</v>
      </c>
      <c r="B511" t="s">
        <v>4</v>
      </c>
      <c r="C511" s="1">
        <v>44646</v>
      </c>
      <c r="D511" t="s">
        <v>130</v>
      </c>
      <c r="E511" t="s">
        <v>123</v>
      </c>
      <c r="F511">
        <v>1</v>
      </c>
      <c r="G511">
        <v>0</v>
      </c>
      <c r="H511" t="s">
        <v>13</v>
      </c>
      <c r="I511" t="s">
        <v>168</v>
      </c>
      <c r="L511">
        <f>1/Table1[[#This Row],[B365H]]-Table1[[#This Row],[Margin1X2]]</f>
        <v>0.48232323232323232</v>
      </c>
      <c r="M511">
        <f>IF(Table1[[#This Row],[Bet]]="Home",IF(Table1[[#This Row],[FTR]]="H",100*Table1[[#This Row],[B365H]],0),0)</f>
        <v>0</v>
      </c>
      <c r="N511">
        <f>IF(Table1[[#This Row],[Bet]]="Home-",IF(Table1[[#This Row],[FTR]]="H",100*Table1[[#This Row],[B365H]],0),0)</f>
        <v>0</v>
      </c>
      <c r="O511">
        <f>1/Table1[[#This Row],[B365D]]-Table1[[#This Row],[Margin1X2]]</f>
        <v>0.28535353535353536</v>
      </c>
      <c r="P511">
        <f>IF(Table1[[#This Row],[Bet]]="Draw",IF(Table1[[#This Row],[FTR]]="D",100*Table1[[#This Row],[B365D]],0),0)</f>
        <v>0</v>
      </c>
      <c r="Q511">
        <f>IF(Table1[[#This Row],[Bet]]="Draw-",IF(Table1[[#This Row],[FTR]]="D",100*Table1[[#This Row],[B365D]],0),0)</f>
        <v>0</v>
      </c>
      <c r="R511">
        <f>1/Table1[[#This Row],[B365A]]-Table1[[#This Row],[Margin1X2]]</f>
        <v>0.23232323232323235</v>
      </c>
      <c r="S511">
        <f>IF(Table1[[#This Row],[Bet]]="Away",IF(Table1[[#This Row],[FTR]]="A",100*Table1[[#This Row],[B365A]],0),0)</f>
        <v>0</v>
      </c>
      <c r="T511">
        <f>IF(Table1[[#This Row],[Bet2]]="Away",IF(Table1[[#This Row],[FTR]]="A",100*Table1[[#This Row],[B365A]]),0)</f>
        <v>0</v>
      </c>
      <c r="X511">
        <v>2</v>
      </c>
      <c r="Y511">
        <v>3.3</v>
      </c>
      <c r="Z511">
        <v>4</v>
      </c>
      <c r="AA511" s="3">
        <f>(1/Table1[[#This Row],[B365H]]+1/Table1[[#This Row],[B365D]]+1/Table1[[#This Row],[B365A]]-1)/3</f>
        <v>1.7676767676767662E-2</v>
      </c>
      <c r="AB511">
        <v>2.25</v>
      </c>
      <c r="AC511">
        <v>1.61</v>
      </c>
      <c r="AD511">
        <f>(1/Table1[[#This Row],[B365&gt;2.5]]+1/Table1[[#This Row],[B365&lt;2.5]]-1)/2</f>
        <v>3.2781228433402365E-2</v>
      </c>
    </row>
    <row r="512" spans="1:30" hidden="1" x14ac:dyDescent="0.45">
      <c r="A512" t="s">
        <v>172</v>
      </c>
      <c r="B512" t="s">
        <v>4</v>
      </c>
      <c r="C512" s="1">
        <v>44478</v>
      </c>
      <c r="D512" t="s">
        <v>193</v>
      </c>
      <c r="E512" t="s">
        <v>175</v>
      </c>
      <c r="F512">
        <v>2</v>
      </c>
      <c r="G512">
        <v>2</v>
      </c>
      <c r="H512" t="s">
        <v>42</v>
      </c>
      <c r="I512" t="s">
        <v>168</v>
      </c>
      <c r="L512">
        <f>1/Table1[[#This Row],[B365H]]-Table1[[#This Row],[Margin1X2]]</f>
        <v>0.34498834498834502</v>
      </c>
      <c r="M512">
        <f>IF(Table1[[#This Row],[Bet]]="Home",IF(Table1[[#This Row],[FTR]]="H",100*Table1[[#This Row],[B365H]],0),0)</f>
        <v>0</v>
      </c>
      <c r="N512">
        <f>IF(Table1[[#This Row],[Bet]]="Home-",IF(Table1[[#This Row],[FTR]]="H",100*Table1[[#This Row],[B365H]],0),0)</f>
        <v>0</v>
      </c>
      <c r="O512">
        <f>1/Table1[[#This Row],[B365D]]-Table1[[#This Row],[Margin1X2]]</f>
        <v>0.28904428904428908</v>
      </c>
      <c r="P512">
        <f>IF(Table1[[#This Row],[Bet]]="Draw",IF(Table1[[#This Row],[FTR]]="D",100*Table1[[#This Row],[B365D]],0),0)</f>
        <v>0</v>
      </c>
      <c r="Q512">
        <f>IF(Table1[[#This Row],[Bet]]="Draw-",IF(Table1[[#This Row],[FTR]]="D",100*Table1[[#This Row],[B365D]],0),0)</f>
        <v>0</v>
      </c>
      <c r="R512">
        <f>1/Table1[[#This Row],[B365A]]-Table1[[#This Row],[Margin1X2]]</f>
        <v>0.36596736596736595</v>
      </c>
      <c r="S512">
        <f>IF(Table1[[#This Row],[Bet]]="Away",IF(Table1[[#This Row],[FTR]]="A",100*Table1[[#This Row],[B365A]],0),0)</f>
        <v>0</v>
      </c>
      <c r="T512">
        <f>IF(Table1[[#This Row],[Bet2]]="Away",IF(Table1[[#This Row],[FTR]]="A",100*Table1[[#This Row],[B365A]]),0)</f>
        <v>0</v>
      </c>
      <c r="X512">
        <v>2.75</v>
      </c>
      <c r="Y512">
        <v>3.25</v>
      </c>
      <c r="Z512">
        <v>2.6</v>
      </c>
      <c r="AA512" s="3">
        <f>(1/Table1[[#This Row],[B365H]]+1/Table1[[#This Row],[B365D]]+1/Table1[[#This Row],[B365A]]-1)/3</f>
        <v>1.864801864801861E-2</v>
      </c>
      <c r="AB512">
        <v>2.2999999999999998</v>
      </c>
      <c r="AC512">
        <v>1.6</v>
      </c>
      <c r="AD512">
        <f>(1/Table1[[#This Row],[B365&gt;2.5]]+1/Table1[[#This Row],[B365&lt;2.5]]-1)/2</f>
        <v>2.9891304347826164E-2</v>
      </c>
    </row>
    <row r="513" spans="1:30" hidden="1" x14ac:dyDescent="0.45">
      <c r="A513" t="s">
        <v>172</v>
      </c>
      <c r="B513" t="s">
        <v>4</v>
      </c>
      <c r="C513" s="1">
        <v>44488</v>
      </c>
      <c r="D513" t="s">
        <v>190</v>
      </c>
      <c r="E513" t="s">
        <v>177</v>
      </c>
      <c r="F513">
        <v>1</v>
      </c>
      <c r="G513">
        <v>1</v>
      </c>
      <c r="H513" t="s">
        <v>42</v>
      </c>
      <c r="I513" t="s">
        <v>168</v>
      </c>
      <c r="L513">
        <f>1/Table1[[#This Row],[B365H]]-Table1[[#This Row],[Margin1X2]]</f>
        <v>0.35262345679012347</v>
      </c>
      <c r="M513">
        <f>IF(Table1[[#This Row],[Bet]]="Home",IF(Table1[[#This Row],[FTR]]="H",100*Table1[[#This Row],[B365H]],0),0)</f>
        <v>0</v>
      </c>
      <c r="N513">
        <f>IF(Table1[[#This Row],[Bet]]="Home-",IF(Table1[[#This Row],[FTR]]="H",100*Table1[[#This Row],[B365H]],0),0)</f>
        <v>0</v>
      </c>
      <c r="O513">
        <f>1/Table1[[#This Row],[B365D]]-Table1[[#This Row],[Margin1X2]]</f>
        <v>0.29475308641975312</v>
      </c>
      <c r="P513">
        <f>IF(Table1[[#This Row],[Bet]]="Draw",IF(Table1[[#This Row],[FTR]]="D",100*Table1[[#This Row],[B365D]],0),0)</f>
        <v>0</v>
      </c>
      <c r="Q513">
        <f>IF(Table1[[#This Row],[Bet]]="Draw-",IF(Table1[[#This Row],[FTR]]="D",100*Table1[[#This Row],[B365D]],0),0)</f>
        <v>0</v>
      </c>
      <c r="R513">
        <f>1/Table1[[#This Row],[B365A]]-Table1[[#This Row],[Margin1X2]]</f>
        <v>0.35262345679012347</v>
      </c>
      <c r="S513">
        <f>IF(Table1[[#This Row],[Bet]]="Away",IF(Table1[[#This Row],[FTR]]="A",100*Table1[[#This Row],[B365A]],0),0)</f>
        <v>0</v>
      </c>
      <c r="T513">
        <f>IF(Table1[[#This Row],[Bet2]]="Away",IF(Table1[[#This Row],[FTR]]="A",100*Table1[[#This Row],[B365A]]),0)</f>
        <v>0</v>
      </c>
      <c r="X513">
        <v>2.7</v>
      </c>
      <c r="Y513">
        <v>3.2</v>
      </c>
      <c r="Z513">
        <v>2.7</v>
      </c>
      <c r="AA513" s="3">
        <f>(1/Table1[[#This Row],[B365H]]+1/Table1[[#This Row],[B365D]]+1/Table1[[#This Row],[B365A]]-1)/3</f>
        <v>1.7746913580246899E-2</v>
      </c>
      <c r="AB513">
        <v>2.1</v>
      </c>
      <c r="AC513">
        <v>1.7</v>
      </c>
      <c r="AD513">
        <f>(1/Table1[[#This Row],[B365&gt;2.5]]+1/Table1[[#This Row],[B365&lt;2.5]]-1)/2</f>
        <v>3.2212885154061621E-2</v>
      </c>
    </row>
    <row r="514" spans="1:30" hidden="1" x14ac:dyDescent="0.45">
      <c r="A514" t="s">
        <v>172</v>
      </c>
      <c r="B514" t="s">
        <v>4</v>
      </c>
      <c r="C514" s="1">
        <v>44526</v>
      </c>
      <c r="D514" t="s">
        <v>174</v>
      </c>
      <c r="E514" t="s">
        <v>188</v>
      </c>
      <c r="F514">
        <v>1</v>
      </c>
      <c r="G514">
        <v>1</v>
      </c>
      <c r="H514" t="s">
        <v>42</v>
      </c>
      <c r="I514" t="s">
        <v>168</v>
      </c>
      <c r="L514">
        <f>1/Table1[[#This Row],[B365H]]-Table1[[#This Row],[Margin1X2]]</f>
        <v>0.26776066310950031</v>
      </c>
      <c r="M514">
        <f>IF(Table1[[#This Row],[Bet]]="Home",IF(Table1[[#This Row],[FTR]]="H",100*Table1[[#This Row],[B365H]],0),0)</f>
        <v>0</v>
      </c>
      <c r="N514">
        <f>IF(Table1[[#This Row],[Bet]]="Home-",IF(Table1[[#This Row],[FTR]]="H",100*Table1[[#This Row],[B365H]],0),0)</f>
        <v>0</v>
      </c>
      <c r="O514">
        <f>1/Table1[[#This Row],[B365D]]-Table1[[#This Row],[Margin1X2]]</f>
        <v>0.28507668042551765</v>
      </c>
      <c r="P514">
        <f>IF(Table1[[#This Row],[Bet]]="Draw",IF(Table1[[#This Row],[FTR]]="D",100*Table1[[#This Row],[B365D]],0),0)</f>
        <v>0</v>
      </c>
      <c r="Q514">
        <f>IF(Table1[[#This Row],[Bet]]="Draw-",IF(Table1[[#This Row],[FTR]]="D",100*Table1[[#This Row],[B365D]],0),0)</f>
        <v>0</v>
      </c>
      <c r="R514">
        <f>1/Table1[[#This Row],[B365A]]-Table1[[#This Row],[Margin1X2]]</f>
        <v>0.44716265646498204</v>
      </c>
      <c r="S514">
        <f>IF(Table1[[#This Row],[Bet]]="Away",IF(Table1[[#This Row],[FTR]]="A",100*Table1[[#This Row],[B365A]],0),0)</f>
        <v>0</v>
      </c>
      <c r="T514">
        <f>IF(Table1[[#This Row],[Bet2]]="Away",IF(Table1[[#This Row],[FTR]]="A",100*Table1[[#This Row],[B365A]]),0)</f>
        <v>0</v>
      </c>
      <c r="X514">
        <v>3.5</v>
      </c>
      <c r="Y514">
        <v>3.3</v>
      </c>
      <c r="Z514">
        <v>2.15</v>
      </c>
      <c r="AA514" s="3">
        <f>(1/Table1[[#This Row],[B365H]]+1/Table1[[#This Row],[B365D]]+1/Table1[[#This Row],[B365A]]-1)/3</f>
        <v>1.7953622604785391E-2</v>
      </c>
      <c r="AB514">
        <v>2.15</v>
      </c>
      <c r="AC514">
        <v>1.66</v>
      </c>
      <c r="AD514">
        <f>(1/Table1[[#This Row],[B365&gt;2.5]]+1/Table1[[#This Row],[B365&lt;2.5]]-1)/2</f>
        <v>3.3762958811992205E-2</v>
      </c>
    </row>
    <row r="515" spans="1:30" hidden="1" x14ac:dyDescent="0.45">
      <c r="A515" t="s">
        <v>172</v>
      </c>
      <c r="B515" t="s">
        <v>4</v>
      </c>
      <c r="C515" s="1">
        <v>44569</v>
      </c>
      <c r="D515" t="s">
        <v>195</v>
      </c>
      <c r="E515" t="s">
        <v>191</v>
      </c>
      <c r="F515">
        <v>4</v>
      </c>
      <c r="G515">
        <v>0</v>
      </c>
      <c r="H515" t="s">
        <v>13</v>
      </c>
      <c r="I515" t="s">
        <v>168</v>
      </c>
      <c r="L515">
        <f>1/Table1[[#This Row],[B365H]]-Table1[[#This Row],[Margin1X2]]</f>
        <v>0.55502645502645498</v>
      </c>
      <c r="M515">
        <f>IF(Table1[[#This Row],[Bet]]="Home",IF(Table1[[#This Row],[FTR]]="H",100*Table1[[#This Row],[B365H]],0),0)</f>
        <v>0</v>
      </c>
      <c r="N515">
        <f>IF(Table1[[#This Row],[Bet]]="Home-",IF(Table1[[#This Row],[FTR]]="H",100*Table1[[#This Row],[B365H]],0),0)</f>
        <v>0</v>
      </c>
      <c r="O515">
        <f>1/Table1[[#This Row],[B365D]]-Table1[[#This Row],[Margin1X2]]</f>
        <v>0.26137566137566137</v>
      </c>
      <c r="P515">
        <f>IF(Table1[[#This Row],[Bet]]="Draw",IF(Table1[[#This Row],[FTR]]="D",100*Table1[[#This Row],[B365D]],0),0)</f>
        <v>0</v>
      </c>
      <c r="Q515">
        <f>IF(Table1[[#This Row],[Bet]]="Draw-",IF(Table1[[#This Row],[FTR]]="D",100*Table1[[#This Row],[B365D]],0),0)</f>
        <v>0</v>
      </c>
      <c r="R515">
        <f>1/Table1[[#This Row],[B365A]]-Table1[[#This Row],[Margin1X2]]</f>
        <v>0.18359788359788359</v>
      </c>
      <c r="S515">
        <f>IF(Table1[[#This Row],[Bet]]="Away",IF(Table1[[#This Row],[FTR]]="A",100*Table1[[#This Row],[B365A]],0),0)</f>
        <v>0</v>
      </c>
      <c r="T515">
        <f>IF(Table1[[#This Row],[Bet2]]="Away",IF(Table1[[#This Row],[FTR]]="A",100*Table1[[#This Row],[B365A]]),0)</f>
        <v>0</v>
      </c>
      <c r="X515">
        <v>1.75</v>
      </c>
      <c r="Y515">
        <v>3.6</v>
      </c>
      <c r="Z515">
        <v>5</v>
      </c>
      <c r="AA515" s="3">
        <f>(1/Table1[[#This Row],[B365H]]+1/Table1[[#This Row],[B365D]]+1/Table1[[#This Row],[B365A]]-1)/3</f>
        <v>1.6402116402116418E-2</v>
      </c>
      <c r="AB515">
        <v>2.2999999999999998</v>
      </c>
      <c r="AC515">
        <v>1.6</v>
      </c>
      <c r="AD515">
        <f>(1/Table1[[#This Row],[B365&gt;2.5]]+1/Table1[[#This Row],[B365&lt;2.5]]-1)/2</f>
        <v>2.9891304347826164E-2</v>
      </c>
    </row>
    <row r="516" spans="1:30" hidden="1" x14ac:dyDescent="0.45">
      <c r="A516" t="s">
        <v>172</v>
      </c>
      <c r="B516" t="s">
        <v>4</v>
      </c>
      <c r="C516" s="1">
        <v>44593</v>
      </c>
      <c r="D516" t="s">
        <v>179</v>
      </c>
      <c r="E516" t="s">
        <v>183</v>
      </c>
      <c r="F516">
        <v>0</v>
      </c>
      <c r="G516">
        <v>0</v>
      </c>
      <c r="H516" t="s">
        <v>42</v>
      </c>
      <c r="I516" t="s">
        <v>168</v>
      </c>
      <c r="L516">
        <f>1/Table1[[#This Row],[B365H]]-Table1[[#This Row],[Margin1X2]]</f>
        <v>0.35167548500881829</v>
      </c>
      <c r="M516">
        <f>IF(Table1[[#This Row],[Bet]]="Home",IF(Table1[[#This Row],[FTR]]="H",100*Table1[[#This Row],[B365H]],0),0)</f>
        <v>0</v>
      </c>
      <c r="N516">
        <f>IF(Table1[[#This Row],[Bet]]="Home-",IF(Table1[[#This Row],[FTR]]="H",100*Table1[[#This Row],[B365H]],0),0)</f>
        <v>0</v>
      </c>
      <c r="O516">
        <f>1/Table1[[#This Row],[B365D]]-Table1[[#This Row],[Margin1X2]]</f>
        <v>0.26701940035273364</v>
      </c>
      <c r="P516">
        <f>IF(Table1[[#This Row],[Bet]]="Draw",IF(Table1[[#This Row],[FTR]]="D",100*Table1[[#This Row],[B365D]],0),0)</f>
        <v>0</v>
      </c>
      <c r="Q516">
        <f>IF(Table1[[#This Row],[Bet]]="Draw-",IF(Table1[[#This Row],[FTR]]="D",100*Table1[[#This Row],[B365D]],0),0)</f>
        <v>0</v>
      </c>
      <c r="R516">
        <f>1/Table1[[#This Row],[B365A]]-Table1[[#This Row],[Margin1X2]]</f>
        <v>0.38130511463844796</v>
      </c>
      <c r="S516">
        <f>IF(Table1[[#This Row],[Bet]]="Away",IF(Table1[[#This Row],[FTR]]="A",100*Table1[[#This Row],[B365A]],0),0)</f>
        <v>0</v>
      </c>
      <c r="T516">
        <f>IF(Table1[[#This Row],[Bet2]]="Away",IF(Table1[[#This Row],[FTR]]="A",100*Table1[[#This Row],[B365A]]),0)</f>
        <v>0</v>
      </c>
      <c r="X516">
        <v>2.7</v>
      </c>
      <c r="Y516">
        <v>3.5</v>
      </c>
      <c r="Z516">
        <v>2.5</v>
      </c>
      <c r="AA516" s="3">
        <f>(1/Table1[[#This Row],[B365H]]+1/Table1[[#This Row],[B365D]]+1/Table1[[#This Row],[B365A]]-1)/3</f>
        <v>1.869488536155206E-2</v>
      </c>
      <c r="AB516">
        <v>1.85</v>
      </c>
      <c r="AC516">
        <v>2</v>
      </c>
      <c r="AD516">
        <f>(1/Table1[[#This Row],[B365&gt;2.5]]+1/Table1[[#This Row],[B365&lt;2.5]]-1)/2</f>
        <v>2.0270270270270174E-2</v>
      </c>
    </row>
    <row r="517" spans="1:30" hidden="1" x14ac:dyDescent="0.45">
      <c r="A517" t="s">
        <v>172</v>
      </c>
      <c r="B517" t="s">
        <v>4</v>
      </c>
      <c r="C517" s="1">
        <v>44607</v>
      </c>
      <c r="D517" t="s">
        <v>184</v>
      </c>
      <c r="E517" t="s">
        <v>178</v>
      </c>
      <c r="F517">
        <v>2</v>
      </c>
      <c r="G517">
        <v>0</v>
      </c>
      <c r="H517" t="s">
        <v>13</v>
      </c>
      <c r="I517" t="s">
        <v>168</v>
      </c>
      <c r="L517">
        <f>1/Table1[[#This Row],[B365H]]-Table1[[#This Row],[Margin1X2]]</f>
        <v>0.36629025373225338</v>
      </c>
      <c r="M517">
        <f>IF(Table1[[#This Row],[Bet]]="Home",IF(Table1[[#This Row],[FTR]]="H",100*Table1[[#This Row],[B365H]],0),0)</f>
        <v>0</v>
      </c>
      <c r="N517">
        <f>IF(Table1[[#This Row],[Bet]]="Home-",IF(Table1[[#This Row],[FTR]]="H",100*Table1[[#This Row],[B365H]],0),0)</f>
        <v>0</v>
      </c>
      <c r="O517">
        <f>1/Table1[[#This Row],[B365D]]-Table1[[#This Row],[Margin1X2]]</f>
        <v>0.27872851147809985</v>
      </c>
      <c r="P517">
        <f>IF(Table1[[#This Row],[Bet]]="Draw",IF(Table1[[#This Row],[FTR]]="D",100*Table1[[#This Row],[B365D]],0),0)</f>
        <v>0</v>
      </c>
      <c r="Q517">
        <f>IF(Table1[[#This Row],[Bet]]="Draw-",IF(Table1[[#This Row],[FTR]]="D",100*Table1[[#This Row],[B365D]],0),0)</f>
        <v>0</v>
      </c>
      <c r="R517">
        <f>1/Table1[[#This Row],[B365A]]-Table1[[#This Row],[Margin1X2]]</f>
        <v>0.35498123478964666</v>
      </c>
      <c r="S517">
        <f>IF(Table1[[#This Row],[Bet]]="Away",IF(Table1[[#This Row],[FTR]]="A",100*Table1[[#This Row],[B365A]],0),0)</f>
        <v>0</v>
      </c>
      <c r="T517">
        <f>IF(Table1[[#This Row],[Bet2]]="Away",IF(Table1[[#This Row],[FTR]]="A",100*Table1[[#This Row],[B365A]]),0)</f>
        <v>0</v>
      </c>
      <c r="X517">
        <v>2.62</v>
      </c>
      <c r="Y517">
        <v>3.4</v>
      </c>
      <c r="Z517">
        <v>2.7</v>
      </c>
      <c r="AA517" s="3">
        <f>(1/Table1[[#This Row],[B365H]]+1/Table1[[#This Row],[B365D]]+1/Table1[[#This Row],[B365A]]-1)/3</f>
        <v>1.5389135580723709E-2</v>
      </c>
      <c r="AB517">
        <v>2.1</v>
      </c>
      <c r="AC517">
        <v>1.7</v>
      </c>
      <c r="AD517">
        <f>(1/Table1[[#This Row],[B365&gt;2.5]]+1/Table1[[#This Row],[B365&lt;2.5]]-1)/2</f>
        <v>3.2212885154061621E-2</v>
      </c>
    </row>
    <row r="518" spans="1:30" hidden="1" x14ac:dyDescent="0.45">
      <c r="A518" t="s">
        <v>172</v>
      </c>
      <c r="B518" t="s">
        <v>4</v>
      </c>
      <c r="C518" s="1">
        <v>44614</v>
      </c>
      <c r="D518" t="s">
        <v>192</v>
      </c>
      <c r="E518" t="s">
        <v>196</v>
      </c>
      <c r="F518">
        <v>5</v>
      </c>
      <c r="G518">
        <v>0</v>
      </c>
      <c r="H518" t="s">
        <v>13</v>
      </c>
      <c r="I518" t="s">
        <v>168</v>
      </c>
      <c r="L518">
        <f>1/Table1[[#This Row],[B365H]]-Table1[[#This Row],[Margin1X2]]</f>
        <v>0.48232323232323232</v>
      </c>
      <c r="M518">
        <f>IF(Table1[[#This Row],[Bet]]="Home",IF(Table1[[#This Row],[FTR]]="H",100*Table1[[#This Row],[B365H]],0),0)</f>
        <v>0</v>
      </c>
      <c r="N518">
        <f>IF(Table1[[#This Row],[Bet]]="Home-",IF(Table1[[#This Row],[FTR]]="H",100*Table1[[#This Row],[B365H]],0),0)</f>
        <v>0</v>
      </c>
      <c r="O518">
        <f>1/Table1[[#This Row],[B365D]]-Table1[[#This Row],[Margin1X2]]</f>
        <v>0.28535353535353536</v>
      </c>
      <c r="P518">
        <f>IF(Table1[[#This Row],[Bet]]="Draw",IF(Table1[[#This Row],[FTR]]="D",100*Table1[[#This Row],[B365D]],0),0)</f>
        <v>0</v>
      </c>
      <c r="Q518">
        <f>IF(Table1[[#This Row],[Bet]]="Draw-",IF(Table1[[#This Row],[FTR]]="D",100*Table1[[#This Row],[B365D]],0),0)</f>
        <v>0</v>
      </c>
      <c r="R518">
        <f>1/Table1[[#This Row],[B365A]]-Table1[[#This Row],[Margin1X2]]</f>
        <v>0.23232323232323235</v>
      </c>
      <c r="S518">
        <f>IF(Table1[[#This Row],[Bet]]="Away",IF(Table1[[#This Row],[FTR]]="A",100*Table1[[#This Row],[B365A]],0),0)</f>
        <v>0</v>
      </c>
      <c r="T518">
        <f>IF(Table1[[#This Row],[Bet2]]="Away",IF(Table1[[#This Row],[FTR]]="A",100*Table1[[#This Row],[B365A]]),0)</f>
        <v>0</v>
      </c>
      <c r="X518">
        <v>2</v>
      </c>
      <c r="Y518">
        <v>3.3</v>
      </c>
      <c r="Z518">
        <v>4</v>
      </c>
      <c r="AA518" s="3">
        <f>(1/Table1[[#This Row],[B365H]]+1/Table1[[#This Row],[B365D]]+1/Table1[[#This Row],[B365A]]-1)/3</f>
        <v>1.7676767676767662E-2</v>
      </c>
      <c r="AB518">
        <v>2.0499999999999998</v>
      </c>
      <c r="AC518">
        <v>1.75</v>
      </c>
      <c r="AD518">
        <f>(1/Table1[[#This Row],[B365&gt;2.5]]+1/Table1[[#This Row],[B365&lt;2.5]]-1)/2</f>
        <v>2.9616724738675937E-2</v>
      </c>
    </row>
    <row r="519" spans="1:30" hidden="1" x14ac:dyDescent="0.45">
      <c r="A519" t="s">
        <v>172</v>
      </c>
      <c r="B519" t="s">
        <v>4</v>
      </c>
      <c r="C519" s="1">
        <v>44618</v>
      </c>
      <c r="D519" t="s">
        <v>182</v>
      </c>
      <c r="E519" t="s">
        <v>177</v>
      </c>
      <c r="F519">
        <v>2</v>
      </c>
      <c r="G519">
        <v>1</v>
      </c>
      <c r="H519" t="s">
        <v>13</v>
      </c>
      <c r="I519" t="s">
        <v>168</v>
      </c>
      <c r="L519">
        <f>1/Table1[[#This Row],[B365H]]-Table1[[#This Row],[Margin1X2]]</f>
        <v>0.22932330827067671</v>
      </c>
      <c r="M519">
        <f>IF(Table1[[#This Row],[Bet]]="Home",IF(Table1[[#This Row],[FTR]]="H",100*Table1[[#This Row],[B365H]],0),0)</f>
        <v>0</v>
      </c>
      <c r="N519">
        <f>IF(Table1[[#This Row],[Bet]]="Home-",IF(Table1[[#This Row],[FTR]]="H",100*Table1[[#This Row],[B365H]],0),0)</f>
        <v>0</v>
      </c>
      <c r="O519">
        <f>1/Table1[[#This Row],[B365D]]-Table1[[#This Row],[Margin1X2]]</f>
        <v>0.26503759398496241</v>
      </c>
      <c r="P519">
        <f>IF(Table1[[#This Row],[Bet]]="Draw",IF(Table1[[#This Row],[FTR]]="D",100*Table1[[#This Row],[B365D]],0),0)</f>
        <v>0</v>
      </c>
      <c r="Q519">
        <f>IF(Table1[[#This Row],[Bet]]="Draw-",IF(Table1[[#This Row],[FTR]]="D",100*Table1[[#This Row],[B365D]],0),0)</f>
        <v>0</v>
      </c>
      <c r="R519">
        <f>1/Table1[[#This Row],[B365A]]-Table1[[#This Row],[Margin1X2]]</f>
        <v>0.50563909774436089</v>
      </c>
      <c r="S519">
        <f>IF(Table1[[#This Row],[Bet]]="Away",IF(Table1[[#This Row],[FTR]]="A",100*Table1[[#This Row],[B365A]],0),0)</f>
        <v>0</v>
      </c>
      <c r="T519">
        <f>IF(Table1[[#This Row],[Bet2]]="Away",IF(Table1[[#This Row],[FTR]]="A",100*Table1[[#This Row],[B365A]]),0)</f>
        <v>0</v>
      </c>
      <c r="X519">
        <v>4</v>
      </c>
      <c r="Y519">
        <v>3.5</v>
      </c>
      <c r="Z519">
        <v>1.9</v>
      </c>
      <c r="AA519" s="3">
        <f>(1/Table1[[#This Row],[B365H]]+1/Table1[[#This Row],[B365D]]+1/Table1[[#This Row],[B365A]]-1)/3</f>
        <v>2.0676691729323293E-2</v>
      </c>
      <c r="AB519">
        <v>1.98</v>
      </c>
      <c r="AC519">
        <v>1.88</v>
      </c>
      <c r="AD519">
        <f>(1/Table1[[#This Row],[B365&gt;2.5]]+1/Table1[[#This Row],[B365&lt;2.5]]-1)/2</f>
        <v>1.8482699333763231E-2</v>
      </c>
    </row>
    <row r="520" spans="1:30" hidden="1" x14ac:dyDescent="0.45">
      <c r="A520" t="s">
        <v>106</v>
      </c>
      <c r="B520" t="s">
        <v>4</v>
      </c>
      <c r="C520" s="1">
        <v>44425</v>
      </c>
      <c r="D520" t="s">
        <v>128</v>
      </c>
      <c r="E520" t="s">
        <v>110</v>
      </c>
      <c r="F520">
        <v>1</v>
      </c>
      <c r="G520">
        <v>1</v>
      </c>
      <c r="H520" t="s">
        <v>42</v>
      </c>
      <c r="I520" t="s">
        <v>152</v>
      </c>
      <c r="L520">
        <f>1/Table1[[#This Row],[B365H]]-Table1[[#This Row],[Margin1X2]]</f>
        <v>0.49373219373219374</v>
      </c>
      <c r="M520">
        <f>IF(Table1[[#This Row],[Bet]]="Home",IF(Table1[[#This Row],[FTR]]="H",100*Table1[[#This Row],[B365H]],0),0)</f>
        <v>0</v>
      </c>
      <c r="N520">
        <f>IF(Table1[[#This Row],[Bet]]="Home-",IF(Table1[[#This Row],[FTR]]="H",100*Table1[[#This Row],[B365H]],0),0)</f>
        <v>0</v>
      </c>
      <c r="O520">
        <f>1/Table1[[#This Row],[B365D]]-Table1[[#This Row],[Margin1X2]]</f>
        <v>0.24757834757834749</v>
      </c>
      <c r="P520">
        <f>IF(Table1[[#This Row],[Bet]]="Draw",IF(Table1[[#This Row],[FTR]]="D",100*Table1[[#This Row],[B365D]],0),0)</f>
        <v>0</v>
      </c>
      <c r="Q520">
        <f>IF(Table1[[#This Row],[Bet]]="Draw-",IF(Table1[[#This Row],[FTR]]="D",100*Table1[[#This Row],[B365D]],0),0)</f>
        <v>0</v>
      </c>
      <c r="R520">
        <f>1/Table1[[#This Row],[B365A]]-Table1[[#This Row],[Margin1X2]]</f>
        <v>0.25868945868945864</v>
      </c>
      <c r="S520">
        <f>IF(Table1[[#This Row],[Bet]]="Away",IF(Table1[[#This Row],[FTR]]="A",100*Table1[[#This Row],[B365A]],0),0)</f>
        <v>0</v>
      </c>
      <c r="T520">
        <f>IF(Table1[[#This Row],[Bet2]]="Away",IF(Table1[[#This Row],[FTR]]="A",100*Table1[[#This Row],[B365A]]),0)</f>
        <v>0</v>
      </c>
      <c r="X520">
        <v>1.95</v>
      </c>
      <c r="Y520">
        <v>3.75</v>
      </c>
      <c r="Z520">
        <v>3.6</v>
      </c>
      <c r="AA520" s="3">
        <f>(1/Table1[[#This Row],[B365H]]+1/Table1[[#This Row],[B365D]]+1/Table1[[#This Row],[B365A]]-1)/3</f>
        <v>1.9088319088319167E-2</v>
      </c>
      <c r="AB520">
        <v>1.95</v>
      </c>
      <c r="AC520">
        <v>1.85</v>
      </c>
      <c r="AD520">
        <f>(1/Table1[[#This Row],[B365&gt;2.5]]+1/Table1[[#This Row],[B365&lt;2.5]]-1)/2</f>
        <v>2.6680526680526673E-2</v>
      </c>
    </row>
    <row r="521" spans="1:30" hidden="1" x14ac:dyDescent="0.45">
      <c r="A521" t="s">
        <v>106</v>
      </c>
      <c r="B521" t="s">
        <v>4</v>
      </c>
      <c r="C521" s="1">
        <v>44436</v>
      </c>
      <c r="D521" t="s">
        <v>134</v>
      </c>
      <c r="E521" t="s">
        <v>120</v>
      </c>
      <c r="F521">
        <v>1</v>
      </c>
      <c r="G521">
        <v>0</v>
      </c>
      <c r="H521" t="s">
        <v>13</v>
      </c>
      <c r="I521" t="s">
        <v>152</v>
      </c>
      <c r="L521">
        <f>1/Table1[[#This Row],[B365H]]-Table1[[#This Row],[Margin1X2]]</f>
        <v>0.34752101164314902</v>
      </c>
      <c r="M521">
        <f>IF(Table1[[#This Row],[Bet]]="Home",IF(Table1[[#This Row],[FTR]]="H",100*Table1[[#This Row],[B365H]],0),0)</f>
        <v>0</v>
      </c>
      <c r="N521">
        <f>IF(Table1[[#This Row],[Bet]]="Home-",IF(Table1[[#This Row],[FTR]]="H",100*Table1[[#This Row],[B365H]],0),0)</f>
        <v>0</v>
      </c>
      <c r="O521">
        <f>1/Table1[[#This Row],[B365D]]-Table1[[#This Row],[Margin1X2]]</f>
        <v>0.28691495103708842</v>
      </c>
      <c r="P521">
        <f>IF(Table1[[#This Row],[Bet]]="Draw",IF(Table1[[#This Row],[FTR]]="D",100*Table1[[#This Row],[B365D]],0),0)</f>
        <v>0</v>
      </c>
      <c r="Q521">
        <f>IF(Table1[[#This Row],[Bet]]="Draw-",IF(Table1[[#This Row],[FTR]]="D",100*Table1[[#This Row],[B365D]],0),0)</f>
        <v>0</v>
      </c>
      <c r="R521">
        <f>1/Table1[[#This Row],[B365A]]-Table1[[#This Row],[Margin1X2]]</f>
        <v>0.36556403731976245</v>
      </c>
      <c r="S521">
        <f>IF(Table1[[#This Row],[Bet]]="Away",IF(Table1[[#This Row],[FTR]]="A",100*Table1[[#This Row],[B365A]],0),0)</f>
        <v>0</v>
      </c>
      <c r="T521">
        <f>IF(Table1[[#This Row],[Bet2]]="Away",IF(Table1[[#This Row],[FTR]]="A",100*Table1[[#This Row],[B365A]]),0)</f>
        <v>0</v>
      </c>
      <c r="X521">
        <v>2.75</v>
      </c>
      <c r="Y521">
        <v>3.3</v>
      </c>
      <c r="Z521">
        <v>2.62</v>
      </c>
      <c r="AA521" s="3">
        <f>(1/Table1[[#This Row],[B365H]]+1/Table1[[#This Row],[B365D]]+1/Table1[[#This Row],[B365A]]-1)/3</f>
        <v>1.6115351993214604E-2</v>
      </c>
      <c r="AB521">
        <v>2.15</v>
      </c>
      <c r="AC521">
        <v>1.66</v>
      </c>
      <c r="AD521">
        <f>(1/Table1[[#This Row],[B365&gt;2.5]]+1/Table1[[#This Row],[B365&lt;2.5]]-1)/2</f>
        <v>3.3762958811992205E-2</v>
      </c>
    </row>
    <row r="522" spans="1:30" hidden="1" x14ac:dyDescent="0.45">
      <c r="A522" t="s">
        <v>106</v>
      </c>
      <c r="B522" t="s">
        <v>4</v>
      </c>
      <c r="C522" s="1">
        <v>44450</v>
      </c>
      <c r="D522" t="s">
        <v>111</v>
      </c>
      <c r="E522" t="s">
        <v>136</v>
      </c>
      <c r="F522">
        <v>0</v>
      </c>
      <c r="G522">
        <v>0</v>
      </c>
      <c r="H522" t="s">
        <v>42</v>
      </c>
      <c r="I522" t="s">
        <v>152</v>
      </c>
      <c r="L522">
        <f>1/Table1[[#This Row],[B365H]]-Table1[[#This Row],[Margin1X2]]</f>
        <v>0.42686465267110424</v>
      </c>
      <c r="M522">
        <f>IF(Table1[[#This Row],[Bet]]="Home",IF(Table1[[#This Row],[FTR]]="H",100*Table1[[#This Row],[B365H]],0),0)</f>
        <v>0</v>
      </c>
      <c r="N522">
        <f>IF(Table1[[#This Row],[Bet]]="Home-",IF(Table1[[#This Row],[FTR]]="H",100*Table1[[#This Row],[B365H]],0),0)</f>
        <v>0</v>
      </c>
      <c r="O522">
        <f>1/Table1[[#This Row],[B365D]]-Table1[[#This Row],[Margin1X2]]</f>
        <v>0.26813449394094552</v>
      </c>
      <c r="P522">
        <f>IF(Table1[[#This Row],[Bet]]="Draw",IF(Table1[[#This Row],[FTR]]="D",100*Table1[[#This Row],[B365D]],0),0)</f>
        <v>0</v>
      </c>
      <c r="Q522">
        <f>IF(Table1[[#This Row],[Bet]]="Draw-",IF(Table1[[#This Row],[FTR]]="D",100*Table1[[#This Row],[B365D]],0),0)</f>
        <v>0</v>
      </c>
      <c r="R522">
        <f>1/Table1[[#This Row],[B365A]]-Table1[[#This Row],[Margin1X2]]</f>
        <v>0.30500085338795013</v>
      </c>
      <c r="S522">
        <f>IF(Table1[[#This Row],[Bet]]="Away",IF(Table1[[#This Row],[FTR]]="A",100*Table1[[#This Row],[B365A]],0),0)</f>
        <v>0</v>
      </c>
      <c r="T522">
        <f>IF(Table1[[#This Row],[Bet2]]="Away",IF(Table1[[#This Row],[FTR]]="A",100*Table1[[#This Row],[B365A]]),0)</f>
        <v>0</v>
      </c>
      <c r="X522">
        <v>2.25</v>
      </c>
      <c r="Y522">
        <v>3.5</v>
      </c>
      <c r="Z522">
        <v>3.1</v>
      </c>
      <c r="AA522" s="3">
        <f>(1/Table1[[#This Row],[B365H]]+1/Table1[[#This Row],[B365D]]+1/Table1[[#This Row],[B365A]]-1)/3</f>
        <v>1.7579791773340164E-2</v>
      </c>
      <c r="AB522">
        <v>1.85</v>
      </c>
      <c r="AC522">
        <v>2</v>
      </c>
      <c r="AD522">
        <f>(1/Table1[[#This Row],[B365&gt;2.5]]+1/Table1[[#This Row],[B365&lt;2.5]]-1)/2</f>
        <v>2.0270270270270174E-2</v>
      </c>
    </row>
    <row r="523" spans="1:30" hidden="1" x14ac:dyDescent="0.45">
      <c r="A523" t="s">
        <v>106</v>
      </c>
      <c r="B523" t="s">
        <v>4</v>
      </c>
      <c r="C523" s="1">
        <v>44467</v>
      </c>
      <c r="D523" t="s">
        <v>133</v>
      </c>
      <c r="E523" t="s">
        <v>114</v>
      </c>
      <c r="F523">
        <v>5</v>
      </c>
      <c r="G523">
        <v>0</v>
      </c>
      <c r="H523" t="s">
        <v>13</v>
      </c>
      <c r="I523" t="s">
        <v>152</v>
      </c>
      <c r="L523">
        <f>1/Table1[[#This Row],[B365H]]-Table1[[#This Row],[Margin1X2]]</f>
        <v>0.58372839729846704</v>
      </c>
      <c r="M523">
        <f>IF(Table1[[#This Row],[Bet]]="Home",IF(Table1[[#This Row],[FTR]]="H",100*Table1[[#This Row],[B365H]],0),0)</f>
        <v>0</v>
      </c>
      <c r="N523">
        <f>IF(Table1[[#This Row],[Bet]]="Home-",IF(Table1[[#This Row],[FTR]]="H",100*Table1[[#This Row],[B365H]],0),0)</f>
        <v>0</v>
      </c>
      <c r="O523">
        <f>1/Table1[[#This Row],[B365D]]-Table1[[#This Row],[Margin1X2]]</f>
        <v>0.24447665348109224</v>
      </c>
      <c r="P523">
        <f>IF(Table1[[#This Row],[Bet]]="Draw",IF(Table1[[#This Row],[FTR]]="D",100*Table1[[#This Row],[B365D]],0),0)</f>
        <v>0</v>
      </c>
      <c r="Q523">
        <f>IF(Table1[[#This Row],[Bet]]="Draw-",IF(Table1[[#This Row],[FTR]]="D",100*Table1[[#This Row],[B365D]],0),0)</f>
        <v>0</v>
      </c>
      <c r="R523">
        <f>1/Table1[[#This Row],[B365A]]-Table1[[#This Row],[Margin1X2]]</f>
        <v>0.17179494922044061</v>
      </c>
      <c r="S523">
        <f>IF(Table1[[#This Row],[Bet]]="Away",IF(Table1[[#This Row],[FTR]]="A",100*Table1[[#This Row],[B365A]],0),0)</f>
        <v>0</v>
      </c>
      <c r="T523">
        <f>IF(Table1[[#This Row],[Bet2]]="Away",IF(Table1[[#This Row],[FTR]]="A",100*Table1[[#This Row],[B365A]]),0)</f>
        <v>0</v>
      </c>
      <c r="X523">
        <v>1.66</v>
      </c>
      <c r="Y523">
        <v>3.8</v>
      </c>
      <c r="Z523">
        <v>5.25</v>
      </c>
      <c r="AA523" s="3">
        <f>(1/Table1[[#This Row],[B365H]]+1/Table1[[#This Row],[B365D]]+1/Table1[[#This Row],[B365A]]-1)/3</f>
        <v>1.8681241255749843E-2</v>
      </c>
      <c r="AB523">
        <v>1.93</v>
      </c>
      <c r="AC523">
        <v>1.93</v>
      </c>
      <c r="AD523">
        <f>(1/Table1[[#This Row],[B365&gt;2.5]]+1/Table1[[#This Row],[B365&lt;2.5]]-1)/2</f>
        <v>1.81347150259068E-2</v>
      </c>
    </row>
    <row r="524" spans="1:30" hidden="1" x14ac:dyDescent="0.45">
      <c r="A524" t="s">
        <v>106</v>
      </c>
      <c r="B524" t="s">
        <v>4</v>
      </c>
      <c r="C524" s="1">
        <v>44485</v>
      </c>
      <c r="D524" t="s">
        <v>117</v>
      </c>
      <c r="E524" t="s">
        <v>140</v>
      </c>
      <c r="F524">
        <v>2</v>
      </c>
      <c r="G524">
        <v>2</v>
      </c>
      <c r="H524" t="s">
        <v>42</v>
      </c>
      <c r="I524" t="s">
        <v>152</v>
      </c>
      <c r="L524">
        <f>1/Table1[[#This Row],[B365H]]-Table1[[#This Row],[Margin1X2]]</f>
        <v>0.31805555555555554</v>
      </c>
      <c r="M524">
        <f>IF(Table1[[#This Row],[Bet]]="Home",IF(Table1[[#This Row],[FTR]]="H",100*Table1[[#This Row],[B365H]],0),0)</f>
        <v>0</v>
      </c>
      <c r="N524">
        <f>IF(Table1[[#This Row],[Bet]]="Home-",IF(Table1[[#This Row],[FTR]]="H",100*Table1[[#This Row],[B365H]],0),0)</f>
        <v>0</v>
      </c>
      <c r="O524">
        <f>1/Table1[[#This Row],[B365D]]-Table1[[#This Row],[Margin1X2]]</f>
        <v>0.29722222222222222</v>
      </c>
      <c r="P524">
        <f>IF(Table1[[#This Row],[Bet]]="Draw",IF(Table1[[#This Row],[FTR]]="D",100*Table1[[#This Row],[B365D]],0),0)</f>
        <v>0</v>
      </c>
      <c r="Q524">
        <f>IF(Table1[[#This Row],[Bet]]="Draw-",IF(Table1[[#This Row],[FTR]]="D",100*Table1[[#This Row],[B365D]],0),0)</f>
        <v>0</v>
      </c>
      <c r="R524">
        <f>1/Table1[[#This Row],[B365A]]-Table1[[#This Row],[Margin1X2]]</f>
        <v>0.38472222222222224</v>
      </c>
      <c r="S524">
        <f>IF(Table1[[#This Row],[Bet]]="Away",IF(Table1[[#This Row],[FTR]]="A",100*Table1[[#This Row],[B365A]],0),0)</f>
        <v>0</v>
      </c>
      <c r="T524">
        <f>IF(Table1[[#This Row],[Bet2]]="Away",IF(Table1[[#This Row],[FTR]]="A",100*Table1[[#This Row],[B365A]]),0)</f>
        <v>0</v>
      </c>
      <c r="X524">
        <v>3</v>
      </c>
      <c r="Y524">
        <v>3.2</v>
      </c>
      <c r="Z524">
        <v>2.5</v>
      </c>
      <c r="AA524" s="3">
        <f>(1/Table1[[#This Row],[B365H]]+1/Table1[[#This Row],[B365D]]+1/Table1[[#This Row],[B365A]]-1)/3</f>
        <v>1.5277777777777798E-2</v>
      </c>
      <c r="AB524">
        <v>2.15</v>
      </c>
      <c r="AC524">
        <v>1.66</v>
      </c>
      <c r="AD524">
        <f>(1/Table1[[#This Row],[B365&gt;2.5]]+1/Table1[[#This Row],[B365&lt;2.5]]-1)/2</f>
        <v>3.3762958811992205E-2</v>
      </c>
    </row>
    <row r="525" spans="1:30" hidden="1" x14ac:dyDescent="0.45">
      <c r="A525" t="s">
        <v>106</v>
      </c>
      <c r="B525" t="s">
        <v>4</v>
      </c>
      <c r="C525" s="1">
        <v>44492</v>
      </c>
      <c r="D525" t="s">
        <v>108</v>
      </c>
      <c r="E525" t="s">
        <v>127</v>
      </c>
      <c r="F525">
        <v>0</v>
      </c>
      <c r="G525">
        <v>3</v>
      </c>
      <c r="H525" t="s">
        <v>20</v>
      </c>
      <c r="I525" t="s">
        <v>152</v>
      </c>
      <c r="L525">
        <f>1/Table1[[#This Row],[B365H]]-Table1[[#This Row],[Margin1X2]]</f>
        <v>0.32571839080459769</v>
      </c>
      <c r="M525">
        <f>IF(Table1[[#This Row],[Bet]]="Home",IF(Table1[[#This Row],[FTR]]="H",100*Table1[[#This Row],[B365H]],0),0)</f>
        <v>0</v>
      </c>
      <c r="N525">
        <f>IF(Table1[[#This Row],[Bet]]="Home-",IF(Table1[[#This Row],[FTR]]="H",100*Table1[[#This Row],[B365H]],0),0)</f>
        <v>0</v>
      </c>
      <c r="O525">
        <f>1/Table1[[#This Row],[B365D]]-Table1[[#This Row],[Margin1X2]]</f>
        <v>0.29339080459770112</v>
      </c>
      <c r="P525">
        <f>IF(Table1[[#This Row],[Bet]]="Draw",IF(Table1[[#This Row],[FTR]]="D",100*Table1[[#This Row],[B365D]],0),0)</f>
        <v>0</v>
      </c>
      <c r="Q525">
        <f>IF(Table1[[#This Row],[Bet]]="Draw-",IF(Table1[[#This Row],[FTR]]="D",100*Table1[[#This Row],[B365D]],0),0)</f>
        <v>0</v>
      </c>
      <c r="R525">
        <f>1/Table1[[#This Row],[B365A]]-Table1[[#This Row],[Margin1X2]]</f>
        <v>0.38089080459770114</v>
      </c>
      <c r="S525">
        <f>IF(Table1[[#This Row],[Bet]]="Away",IF(Table1[[#This Row],[FTR]]="A",100*Table1[[#This Row],[B365A]],0),0)</f>
        <v>0</v>
      </c>
      <c r="T525">
        <f>IF(Table1[[#This Row],[Bet2]]="Away",IF(Table1[[#This Row],[FTR]]="A",100*Table1[[#This Row],[B365A]]),0)</f>
        <v>0</v>
      </c>
      <c r="X525">
        <v>2.9</v>
      </c>
      <c r="Y525">
        <v>3.2</v>
      </c>
      <c r="Z525">
        <v>2.5</v>
      </c>
      <c r="AA525" s="3">
        <f>(1/Table1[[#This Row],[B365H]]+1/Table1[[#This Row],[B365D]]+1/Table1[[#This Row],[B365A]]-1)/3</f>
        <v>1.9109195402298901E-2</v>
      </c>
      <c r="AB525">
        <v>2.0499999999999998</v>
      </c>
      <c r="AC525">
        <v>1.75</v>
      </c>
      <c r="AD525">
        <f>(1/Table1[[#This Row],[B365&gt;2.5]]+1/Table1[[#This Row],[B365&lt;2.5]]-1)/2</f>
        <v>2.9616724738675937E-2</v>
      </c>
    </row>
    <row r="526" spans="1:30" hidden="1" x14ac:dyDescent="0.45">
      <c r="A526" t="s">
        <v>106</v>
      </c>
      <c r="B526" t="s">
        <v>4</v>
      </c>
      <c r="C526" s="1">
        <v>44537</v>
      </c>
      <c r="D526" t="s">
        <v>139</v>
      </c>
      <c r="E526" t="s">
        <v>124</v>
      </c>
      <c r="F526">
        <v>2</v>
      </c>
      <c r="G526">
        <v>0</v>
      </c>
      <c r="H526" t="s">
        <v>13</v>
      </c>
      <c r="I526" t="s">
        <v>152</v>
      </c>
      <c r="L526">
        <f>1/Table1[[#This Row],[B365H]]-Table1[[#This Row],[Margin1X2]]</f>
        <v>0.38074866310160432</v>
      </c>
      <c r="M526">
        <f>IF(Table1[[#This Row],[Bet]]="Home",IF(Table1[[#This Row],[FTR]]="H",100*Table1[[#This Row],[B365H]],0),0)</f>
        <v>0</v>
      </c>
      <c r="N526">
        <f>IF(Table1[[#This Row],[Bet]]="Home-",IF(Table1[[#This Row],[FTR]]="H",100*Table1[[#This Row],[B365H]],0),0)</f>
        <v>0</v>
      </c>
      <c r="O526">
        <f>1/Table1[[#This Row],[B365D]]-Table1[[#This Row],[Margin1X2]]</f>
        <v>0.27486631016042784</v>
      </c>
      <c r="P526">
        <f>IF(Table1[[#This Row],[Bet]]="Draw",IF(Table1[[#This Row],[FTR]]="D",100*Table1[[#This Row],[B365D]],0),0)</f>
        <v>0</v>
      </c>
      <c r="Q526">
        <f>IF(Table1[[#This Row],[Bet]]="Draw-",IF(Table1[[#This Row],[FTR]]="D",100*Table1[[#This Row],[B365D]],0),0)</f>
        <v>0</v>
      </c>
      <c r="R526">
        <f>1/Table1[[#This Row],[B365A]]-Table1[[#This Row],[Margin1X2]]</f>
        <v>0.34438502673796795</v>
      </c>
      <c r="S526">
        <f>IF(Table1[[#This Row],[Bet]]="Away",IF(Table1[[#This Row],[FTR]]="A",100*Table1[[#This Row],[B365A]],0),0)</f>
        <v>0</v>
      </c>
      <c r="T526">
        <f>IF(Table1[[#This Row],[Bet2]]="Away",IF(Table1[[#This Row],[FTR]]="A",100*Table1[[#This Row],[B365A]]),0)</f>
        <v>0</v>
      </c>
      <c r="X526">
        <v>2.5</v>
      </c>
      <c r="Y526">
        <v>3.4</v>
      </c>
      <c r="Z526">
        <v>2.75</v>
      </c>
      <c r="AA526" s="3">
        <f>(1/Table1[[#This Row],[B365H]]+1/Table1[[#This Row],[B365D]]+1/Table1[[#This Row],[B365A]]-1)/3</f>
        <v>1.9251336898395682E-2</v>
      </c>
      <c r="AB526">
        <v>1.85</v>
      </c>
      <c r="AC526">
        <v>2</v>
      </c>
      <c r="AD526">
        <f>(1/Table1[[#This Row],[B365&gt;2.5]]+1/Table1[[#This Row],[B365&lt;2.5]]-1)/2</f>
        <v>2.0270270270270174E-2</v>
      </c>
    </row>
    <row r="527" spans="1:30" hidden="1" x14ac:dyDescent="0.45">
      <c r="A527" t="s">
        <v>106</v>
      </c>
      <c r="B527" t="s">
        <v>4</v>
      </c>
      <c r="C527" s="1">
        <v>44579</v>
      </c>
      <c r="D527" t="s">
        <v>110</v>
      </c>
      <c r="E527" t="s">
        <v>116</v>
      </c>
      <c r="F527">
        <v>3</v>
      </c>
      <c r="G527">
        <v>1</v>
      </c>
      <c r="H527" t="s">
        <v>13</v>
      </c>
      <c r="I527" t="s">
        <v>152</v>
      </c>
      <c r="L527">
        <f>1/Table1[[#This Row],[B365H]]-Table1[[#This Row],[Margin1X2]]</f>
        <v>0.56167097329888027</v>
      </c>
      <c r="M527">
        <f>IF(Table1[[#This Row],[Bet]]="Home",IF(Table1[[#This Row],[FTR]]="H",100*Table1[[#This Row],[B365H]],0),0)</f>
        <v>0</v>
      </c>
      <c r="N527">
        <f>IF(Table1[[#This Row],[Bet]]="Home-",IF(Table1[[#This Row],[FTR]]="H",100*Table1[[#This Row],[B365H]],0),0)</f>
        <v>0</v>
      </c>
      <c r="O527">
        <f>1/Table1[[#This Row],[B365D]]-Table1[[#This Row],[Margin1X2]]</f>
        <v>0.25805340223944878</v>
      </c>
      <c r="P527">
        <f>IF(Table1[[#This Row],[Bet]]="Draw",IF(Table1[[#This Row],[FTR]]="D",100*Table1[[#This Row],[B365D]],0),0)</f>
        <v>0</v>
      </c>
      <c r="Q527">
        <f>IF(Table1[[#This Row],[Bet]]="Draw-",IF(Table1[[#This Row],[FTR]]="D",100*Table1[[#This Row],[B365D]],0),0)</f>
        <v>0</v>
      </c>
      <c r="R527">
        <f>1/Table1[[#This Row],[B365A]]-Table1[[#This Row],[Margin1X2]]</f>
        <v>0.18027562446167097</v>
      </c>
      <c r="S527">
        <f>IF(Table1[[#This Row],[Bet]]="Away",IF(Table1[[#This Row],[FTR]]="A",100*Table1[[#This Row],[B365A]],0),0)</f>
        <v>0</v>
      </c>
      <c r="T527">
        <f>IF(Table1[[#This Row],[Bet2]]="Away",IF(Table1[[#This Row],[FTR]]="A",100*Table1[[#This Row],[B365A]]),0)</f>
        <v>0</v>
      </c>
      <c r="X527">
        <v>1.72</v>
      </c>
      <c r="Y527">
        <v>3.6</v>
      </c>
      <c r="Z527">
        <v>5</v>
      </c>
      <c r="AA527" s="3">
        <f>(1/Table1[[#This Row],[B365H]]+1/Table1[[#This Row],[B365D]]+1/Table1[[#This Row],[B365A]]-1)/3</f>
        <v>1.9724375538329026E-2</v>
      </c>
      <c r="AB527">
        <v>1.88</v>
      </c>
      <c r="AC527">
        <v>1.98</v>
      </c>
      <c r="AD527">
        <f>(1/Table1[[#This Row],[B365&gt;2.5]]+1/Table1[[#This Row],[B365&lt;2.5]]-1)/2</f>
        <v>1.8482699333763231E-2</v>
      </c>
    </row>
    <row r="528" spans="1:30" hidden="1" x14ac:dyDescent="0.45">
      <c r="A528" t="s">
        <v>106</v>
      </c>
      <c r="B528" t="s">
        <v>4</v>
      </c>
      <c r="C528" s="1">
        <v>44600</v>
      </c>
      <c r="D528" t="s">
        <v>119</v>
      </c>
      <c r="E528" t="s">
        <v>108</v>
      </c>
      <c r="F528">
        <v>1</v>
      </c>
      <c r="G528">
        <v>1</v>
      </c>
      <c r="H528" t="s">
        <v>42</v>
      </c>
      <c r="I528" t="s">
        <v>152</v>
      </c>
      <c r="L528">
        <f>1/Table1[[#This Row],[B365H]]-Table1[[#This Row],[Margin1X2]]</f>
        <v>0.2338217338217338</v>
      </c>
      <c r="M528">
        <f>IF(Table1[[#This Row],[Bet]]="Home",IF(Table1[[#This Row],[FTR]]="H",100*Table1[[#This Row],[B365H]],0),0)</f>
        <v>0</v>
      </c>
      <c r="N528">
        <f>IF(Table1[[#This Row],[Bet]]="Home-",IF(Table1[[#This Row],[FTR]]="H",100*Table1[[#This Row],[B365H]],0),0)</f>
        <v>0</v>
      </c>
      <c r="O528">
        <f>1/Table1[[#This Row],[B365D]]-Table1[[#This Row],[Margin1X2]]</f>
        <v>0.26953601953601952</v>
      </c>
      <c r="P528">
        <f>IF(Table1[[#This Row],[Bet]]="Draw",IF(Table1[[#This Row],[FTR]]="D",100*Table1[[#This Row],[B365D]],0),0)</f>
        <v>0</v>
      </c>
      <c r="Q528">
        <f>IF(Table1[[#This Row],[Bet]]="Draw-",IF(Table1[[#This Row],[FTR]]="D",100*Table1[[#This Row],[B365D]],0),0)</f>
        <v>0</v>
      </c>
      <c r="R528">
        <f>1/Table1[[#This Row],[B365A]]-Table1[[#This Row],[Margin1X2]]</f>
        <v>0.49664224664224671</v>
      </c>
      <c r="S528">
        <f>IF(Table1[[#This Row],[Bet]]="Away",IF(Table1[[#This Row],[FTR]]="A",100*Table1[[#This Row],[B365A]],0),0)</f>
        <v>0</v>
      </c>
      <c r="T528">
        <f>IF(Table1[[#This Row],[Bet2]]="Away",IF(Table1[[#This Row],[FTR]]="A",100*Table1[[#This Row],[B365A]]),0)</f>
        <v>0</v>
      </c>
      <c r="X528">
        <v>4</v>
      </c>
      <c r="Y528">
        <v>3.5</v>
      </c>
      <c r="Z528">
        <v>1.95</v>
      </c>
      <c r="AA528" s="3">
        <f>(1/Table1[[#This Row],[B365H]]+1/Table1[[#This Row],[B365D]]+1/Table1[[#This Row],[B365A]]-1)/3</f>
        <v>1.6178266178266194E-2</v>
      </c>
      <c r="AB528">
        <v>1.95</v>
      </c>
      <c r="AC528">
        <v>1.9</v>
      </c>
      <c r="AD528">
        <f>(1/Table1[[#This Row],[B365&gt;2.5]]+1/Table1[[#This Row],[B365&lt;2.5]]-1)/2</f>
        <v>1.9568151147098534E-2</v>
      </c>
    </row>
    <row r="529" spans="1:30" hidden="1" x14ac:dyDescent="0.45">
      <c r="A529" t="s">
        <v>106</v>
      </c>
      <c r="B529" t="s">
        <v>4</v>
      </c>
      <c r="C529" s="1">
        <v>44614</v>
      </c>
      <c r="D529" t="s">
        <v>122</v>
      </c>
      <c r="E529" t="s">
        <v>117</v>
      </c>
      <c r="F529">
        <v>0</v>
      </c>
      <c r="G529">
        <v>0</v>
      </c>
      <c r="H529" t="s">
        <v>42</v>
      </c>
      <c r="I529" t="s">
        <v>152</v>
      </c>
      <c r="L529">
        <f>1/Table1[[#This Row],[B365H]]-Table1[[#This Row],[Margin1X2]]</f>
        <v>0.34885378380925458</v>
      </c>
      <c r="M529">
        <f>IF(Table1[[#This Row],[Bet]]="Home",IF(Table1[[#This Row],[FTR]]="H",100*Table1[[#This Row],[B365H]],0),0)</f>
        <v>0</v>
      </c>
      <c r="N529">
        <f>IF(Table1[[#This Row],[Bet]]="Home-",IF(Table1[[#This Row],[FTR]]="H",100*Table1[[#This Row],[B365H]],0),0)</f>
        <v>0</v>
      </c>
      <c r="O529">
        <f>1/Table1[[#This Row],[B365D]]-Table1[[#This Row],[Margin1X2]]</f>
        <v>0.29098341343888423</v>
      </c>
      <c r="P529">
        <f>IF(Table1[[#This Row],[Bet]]="Draw",IF(Table1[[#This Row],[FTR]]="D",100*Table1[[#This Row],[B365D]],0),0)</f>
        <v>0</v>
      </c>
      <c r="Q529">
        <f>IF(Table1[[#This Row],[Bet]]="Draw-",IF(Table1[[#This Row],[FTR]]="D",100*Table1[[#This Row],[B365D]],0),0)</f>
        <v>0</v>
      </c>
      <c r="R529">
        <f>1/Table1[[#This Row],[B365A]]-Table1[[#This Row],[Margin1X2]]</f>
        <v>0.3601628027518613</v>
      </c>
      <c r="S529">
        <f>IF(Table1[[#This Row],[Bet]]="Away",IF(Table1[[#This Row],[FTR]]="A",100*Table1[[#This Row],[B365A]],0),0)</f>
        <v>0</v>
      </c>
      <c r="T529">
        <f>IF(Table1[[#This Row],[Bet2]]="Away",IF(Table1[[#This Row],[FTR]]="A",100*Table1[[#This Row],[B365A]]),0)</f>
        <v>0</v>
      </c>
      <c r="X529">
        <v>2.7</v>
      </c>
      <c r="Y529">
        <v>3.2</v>
      </c>
      <c r="Z529">
        <v>2.62</v>
      </c>
      <c r="AA529" s="3">
        <f>(1/Table1[[#This Row],[B365H]]+1/Table1[[#This Row],[B365D]]+1/Table1[[#This Row],[B365A]]-1)/3</f>
        <v>2.1516586561115769E-2</v>
      </c>
      <c r="AB529">
        <v>2.1</v>
      </c>
      <c r="AC529">
        <v>1.7</v>
      </c>
      <c r="AD529">
        <f>(1/Table1[[#This Row],[B365&gt;2.5]]+1/Table1[[#This Row],[B365&lt;2.5]]-1)/2</f>
        <v>3.2212885154061621E-2</v>
      </c>
    </row>
    <row r="530" spans="1:30" hidden="1" x14ac:dyDescent="0.45">
      <c r="A530" t="s">
        <v>106</v>
      </c>
      <c r="B530" t="s">
        <v>4</v>
      </c>
      <c r="C530" s="1">
        <v>44628</v>
      </c>
      <c r="D530" t="s">
        <v>107</v>
      </c>
      <c r="E530" t="s">
        <v>125</v>
      </c>
      <c r="F530">
        <v>1</v>
      </c>
      <c r="G530">
        <v>1</v>
      </c>
      <c r="H530" t="s">
        <v>42</v>
      </c>
      <c r="I530" t="s">
        <v>152</v>
      </c>
      <c r="L530">
        <f>1/Table1[[#This Row],[B365H]]-Table1[[#This Row],[Margin1X2]]</f>
        <v>0.58143098710632002</v>
      </c>
      <c r="M530">
        <f>IF(Table1[[#This Row],[Bet]]="Home",IF(Table1[[#This Row],[FTR]]="H",100*Table1[[#This Row],[B365H]],0),0)</f>
        <v>0</v>
      </c>
      <c r="N530">
        <f>IF(Table1[[#This Row],[Bet]]="Home-",IF(Table1[[#This Row],[FTR]]="H",100*Table1[[#This Row],[B365H]],0),0)</f>
        <v>0</v>
      </c>
      <c r="O530">
        <f>1/Table1[[#This Row],[B365D]]-Table1[[#This Row],[Margin1X2]]</f>
        <v>0.2290213485521031</v>
      </c>
      <c r="P530">
        <f>IF(Table1[[#This Row],[Bet]]="Draw",IF(Table1[[#This Row],[FTR]]="D",100*Table1[[#This Row],[B365D]],0),0)</f>
        <v>0</v>
      </c>
      <c r="Q530">
        <f>IF(Table1[[#This Row],[Bet]]="Draw-",IF(Table1[[#This Row],[FTR]]="D",100*Table1[[#This Row],[B365D]],0),0)</f>
        <v>0</v>
      </c>
      <c r="R530">
        <f>1/Table1[[#This Row],[B365A]]-Table1[[#This Row],[Margin1X2]]</f>
        <v>0.18954766434157677</v>
      </c>
      <c r="S530">
        <f>IF(Table1[[#This Row],[Bet]]="Away",IF(Table1[[#This Row],[FTR]]="A",100*Table1[[#This Row],[B365A]],0),0)</f>
        <v>0</v>
      </c>
      <c r="T530">
        <f>IF(Table1[[#This Row],[Bet2]]="Away",IF(Table1[[#This Row],[FTR]]="A",100*Table1[[#This Row],[B365A]]),0)</f>
        <v>0</v>
      </c>
      <c r="X530">
        <v>1.66</v>
      </c>
      <c r="Y530">
        <v>4</v>
      </c>
      <c r="Z530">
        <v>4.75</v>
      </c>
      <c r="AA530" s="3">
        <f>(1/Table1[[#This Row],[B365H]]+1/Table1[[#This Row],[B365D]]+1/Table1[[#This Row],[B365A]]-1)/3</f>
        <v>2.0978651447896901E-2</v>
      </c>
      <c r="AB530">
        <v>1.85</v>
      </c>
      <c r="AC530">
        <v>2</v>
      </c>
      <c r="AD530">
        <f>(1/Table1[[#This Row],[B365&gt;2.5]]+1/Table1[[#This Row],[B365&lt;2.5]]-1)/2</f>
        <v>2.0270270270270174E-2</v>
      </c>
    </row>
    <row r="531" spans="1:30" hidden="1" x14ac:dyDescent="0.45">
      <c r="A531" t="s">
        <v>106</v>
      </c>
      <c r="B531" t="s">
        <v>4</v>
      </c>
      <c r="C531" s="1">
        <v>44632</v>
      </c>
      <c r="D531" t="s">
        <v>124</v>
      </c>
      <c r="E531" t="s">
        <v>120</v>
      </c>
      <c r="F531">
        <v>0</v>
      </c>
      <c r="G531">
        <v>0</v>
      </c>
      <c r="H531" t="s">
        <v>42</v>
      </c>
      <c r="I531" t="s">
        <v>152</v>
      </c>
      <c r="L531">
        <f>1/Table1[[#This Row],[B365H]]-Table1[[#This Row],[Margin1X2]]</f>
        <v>0.43856143856143848</v>
      </c>
      <c r="M531">
        <f>IF(Table1[[#This Row],[Bet]]="Home",IF(Table1[[#This Row],[FTR]]="H",100*Table1[[#This Row],[B365H]],0),0)</f>
        <v>0</v>
      </c>
      <c r="N531">
        <f>IF(Table1[[#This Row],[Bet]]="Home-",IF(Table1[[#This Row],[FTR]]="H",100*Table1[[#This Row],[B365H]],0),0)</f>
        <v>0</v>
      </c>
      <c r="O531">
        <f>1/Table1[[#This Row],[B365D]]-Table1[[#This Row],[Margin1X2]]</f>
        <v>0.29170829170829166</v>
      </c>
      <c r="P531">
        <f>IF(Table1[[#This Row],[Bet]]="Draw",IF(Table1[[#This Row],[FTR]]="D",100*Table1[[#This Row],[B365D]],0),0)</f>
        <v>0</v>
      </c>
      <c r="Q531">
        <f>IF(Table1[[#This Row],[Bet]]="Draw-",IF(Table1[[#This Row],[FTR]]="D",100*Table1[[#This Row],[B365D]],0),0)</f>
        <v>0</v>
      </c>
      <c r="R531">
        <f>1/Table1[[#This Row],[B365A]]-Table1[[#This Row],[Margin1X2]]</f>
        <v>0.26973026973026965</v>
      </c>
      <c r="S531">
        <f>IF(Table1[[#This Row],[Bet]]="Away",IF(Table1[[#This Row],[FTR]]="A",100*Table1[[#This Row],[B365A]],0),0)</f>
        <v>0</v>
      </c>
      <c r="T531">
        <f>IF(Table1[[#This Row],[Bet2]]="Away",IF(Table1[[#This Row],[FTR]]="A",100*Table1[[#This Row],[B365A]]),0)</f>
        <v>0</v>
      </c>
      <c r="X531">
        <v>2.2000000000000002</v>
      </c>
      <c r="Y531">
        <v>3.25</v>
      </c>
      <c r="Z531">
        <v>3.5</v>
      </c>
      <c r="AA531" s="3">
        <f>(1/Table1[[#This Row],[B365H]]+1/Table1[[#This Row],[B365D]]+1/Table1[[#This Row],[B365A]]-1)/3</f>
        <v>1.5984015984016036E-2</v>
      </c>
      <c r="AB531">
        <v>2.1</v>
      </c>
      <c r="AC531">
        <v>1.7</v>
      </c>
      <c r="AD531">
        <f>(1/Table1[[#This Row],[B365&gt;2.5]]+1/Table1[[#This Row],[B365&lt;2.5]]-1)/2</f>
        <v>3.2212885154061621E-2</v>
      </c>
    </row>
    <row r="532" spans="1:30" hidden="1" x14ac:dyDescent="0.45">
      <c r="A532" t="s">
        <v>172</v>
      </c>
      <c r="B532" t="s">
        <v>4</v>
      </c>
      <c r="C532" s="1">
        <v>44429</v>
      </c>
      <c r="D532" t="s">
        <v>175</v>
      </c>
      <c r="E532" t="s">
        <v>184</v>
      </c>
      <c r="F532">
        <v>4</v>
      </c>
      <c r="G532">
        <v>1</v>
      </c>
      <c r="H532" t="s">
        <v>13</v>
      </c>
      <c r="I532" t="s">
        <v>152</v>
      </c>
      <c r="L532">
        <f>1/Table1[[#This Row],[B365H]]-Table1[[#This Row],[Margin1X2]]</f>
        <v>0.43856143856143848</v>
      </c>
      <c r="M532">
        <f>IF(Table1[[#This Row],[Bet]]="Home",IF(Table1[[#This Row],[FTR]]="H",100*Table1[[#This Row],[B365H]],0),0)</f>
        <v>0</v>
      </c>
      <c r="N532">
        <f>IF(Table1[[#This Row],[Bet]]="Home-",IF(Table1[[#This Row],[FTR]]="H",100*Table1[[#This Row],[B365H]],0),0)</f>
        <v>0</v>
      </c>
      <c r="O532">
        <f>1/Table1[[#This Row],[B365D]]-Table1[[#This Row],[Margin1X2]]</f>
        <v>0.29170829170829166</v>
      </c>
      <c r="P532">
        <f>IF(Table1[[#This Row],[Bet]]="Draw",IF(Table1[[#This Row],[FTR]]="D",100*Table1[[#This Row],[B365D]],0),0)</f>
        <v>0</v>
      </c>
      <c r="Q532">
        <f>IF(Table1[[#This Row],[Bet]]="Draw-",IF(Table1[[#This Row],[FTR]]="D",100*Table1[[#This Row],[B365D]],0),0)</f>
        <v>0</v>
      </c>
      <c r="R532">
        <f>1/Table1[[#This Row],[B365A]]-Table1[[#This Row],[Margin1X2]]</f>
        <v>0.26973026973026965</v>
      </c>
      <c r="S532">
        <f>IF(Table1[[#This Row],[Bet]]="Away",IF(Table1[[#This Row],[FTR]]="A",100*Table1[[#This Row],[B365A]],0),0)</f>
        <v>0</v>
      </c>
      <c r="T532">
        <f>IF(Table1[[#This Row],[Bet2]]="Away",IF(Table1[[#This Row],[FTR]]="A",100*Table1[[#This Row],[B365A]]),0)</f>
        <v>0</v>
      </c>
      <c r="X532">
        <v>2.2000000000000002</v>
      </c>
      <c r="Y532">
        <v>3.25</v>
      </c>
      <c r="Z532">
        <v>3.5</v>
      </c>
      <c r="AA532" s="3">
        <f>(1/Table1[[#This Row],[B365H]]+1/Table1[[#This Row],[B365D]]+1/Table1[[#This Row],[B365A]]-1)/3</f>
        <v>1.5984015984016036E-2</v>
      </c>
      <c r="AB532">
        <v>2.0499999999999998</v>
      </c>
      <c r="AC532">
        <v>1.88</v>
      </c>
      <c r="AD532">
        <f>(1/Table1[[#This Row],[B365&gt;2.5]]+1/Table1[[#This Row],[B365&lt;2.5]]-1)/2</f>
        <v>9.8598858329008721E-3</v>
      </c>
    </row>
    <row r="533" spans="1:30" hidden="1" x14ac:dyDescent="0.45">
      <c r="A533" t="s">
        <v>172</v>
      </c>
      <c r="B533" t="s">
        <v>4</v>
      </c>
      <c r="C533" s="1">
        <v>44443</v>
      </c>
      <c r="D533" t="s">
        <v>195</v>
      </c>
      <c r="E533" t="s">
        <v>181</v>
      </c>
      <c r="F533">
        <v>1</v>
      </c>
      <c r="G533">
        <v>0</v>
      </c>
      <c r="H533" t="s">
        <v>13</v>
      </c>
      <c r="I533" t="s">
        <v>152</v>
      </c>
      <c r="L533">
        <f>1/Table1[[#This Row],[B365H]]-Table1[[#This Row],[Margin1X2]]</f>
        <v>0.37471352177234529</v>
      </c>
      <c r="M533">
        <f>IF(Table1[[#This Row],[Bet]]="Home",IF(Table1[[#This Row],[FTR]]="H",100*Table1[[#This Row],[B365H]],0),0)</f>
        <v>0</v>
      </c>
      <c r="N533">
        <f>IF(Table1[[#This Row],[Bet]]="Home-",IF(Table1[[#This Row],[FTR]]="H",100*Table1[[#This Row],[B365H]],0),0)</f>
        <v>0</v>
      </c>
      <c r="O533">
        <f>1/Table1[[#This Row],[B365D]]-Table1[[#This Row],[Margin1X2]]</f>
        <v>0.28558696205755024</v>
      </c>
      <c r="P533">
        <f>IF(Table1[[#This Row],[Bet]]="Draw",IF(Table1[[#This Row],[FTR]]="D",100*Table1[[#This Row],[B365D]],0),0)</f>
        <v>0</v>
      </c>
      <c r="Q533">
        <f>IF(Table1[[#This Row],[Bet]]="Draw-",IF(Table1[[#This Row],[FTR]]="D",100*Table1[[#This Row],[B365D]],0),0)</f>
        <v>0</v>
      </c>
      <c r="R533">
        <f>1/Table1[[#This Row],[B365A]]-Table1[[#This Row],[Margin1X2]]</f>
        <v>0.33969951617010435</v>
      </c>
      <c r="S533">
        <f>IF(Table1[[#This Row],[Bet]]="Away",IF(Table1[[#This Row],[FTR]]="A",100*Table1[[#This Row],[B365A]],0),0)</f>
        <v>0</v>
      </c>
      <c r="T533">
        <f>IF(Table1[[#This Row],[Bet2]]="Away",IF(Table1[[#This Row],[FTR]]="A",100*Table1[[#This Row],[B365A]]),0)</f>
        <v>0</v>
      </c>
      <c r="X533">
        <v>2.5499999999999998</v>
      </c>
      <c r="Y533">
        <v>3.3</v>
      </c>
      <c r="Z533">
        <v>2.8</v>
      </c>
      <c r="AA533" s="3">
        <f>(1/Table1[[#This Row],[B365H]]+1/Table1[[#This Row],[B365D]]+1/Table1[[#This Row],[B365A]]-1)/3</f>
        <v>1.7443340972752797E-2</v>
      </c>
      <c r="AB533">
        <v>2.2000000000000002</v>
      </c>
      <c r="AC533">
        <v>1.65</v>
      </c>
      <c r="AD533">
        <f>(1/Table1[[#This Row],[B365&gt;2.5]]+1/Table1[[#This Row],[B365&lt;2.5]]-1)/2</f>
        <v>3.0303030303030276E-2</v>
      </c>
    </row>
    <row r="534" spans="1:30" hidden="1" x14ac:dyDescent="0.45">
      <c r="A534" t="s">
        <v>172</v>
      </c>
      <c r="B534" t="s">
        <v>4</v>
      </c>
      <c r="C534" s="1">
        <v>44457</v>
      </c>
      <c r="D534" t="s">
        <v>174</v>
      </c>
      <c r="E534" t="s">
        <v>182</v>
      </c>
      <c r="F534">
        <v>0</v>
      </c>
      <c r="G534">
        <v>1</v>
      </c>
      <c r="H534" t="s">
        <v>20</v>
      </c>
      <c r="I534" t="s">
        <v>152</v>
      </c>
      <c r="L534">
        <f>1/Table1[[#This Row],[B365H]]-Table1[[#This Row],[Margin1X2]]</f>
        <v>0.44716265646498204</v>
      </c>
      <c r="M534">
        <f>IF(Table1[[#This Row],[Bet]]="Home",IF(Table1[[#This Row],[FTR]]="H",100*Table1[[#This Row],[B365H]],0),0)</f>
        <v>0</v>
      </c>
      <c r="N534">
        <f>IF(Table1[[#This Row],[Bet]]="Home-",IF(Table1[[#This Row],[FTR]]="H",100*Table1[[#This Row],[B365H]],0),0)</f>
        <v>0</v>
      </c>
      <c r="O534">
        <f>1/Table1[[#This Row],[B365D]]-Table1[[#This Row],[Margin1X2]]</f>
        <v>0.28507668042551765</v>
      </c>
      <c r="P534">
        <f>IF(Table1[[#This Row],[Bet]]="Draw",IF(Table1[[#This Row],[FTR]]="D",100*Table1[[#This Row],[B365D]],0),0)</f>
        <v>0</v>
      </c>
      <c r="Q534">
        <f>IF(Table1[[#This Row],[Bet]]="Draw-",IF(Table1[[#This Row],[FTR]]="D",100*Table1[[#This Row],[B365D]],0),0)</f>
        <v>0</v>
      </c>
      <c r="R534">
        <f>1/Table1[[#This Row],[B365A]]-Table1[[#This Row],[Margin1X2]]</f>
        <v>0.26776066310950031</v>
      </c>
      <c r="S534">
        <f>IF(Table1[[#This Row],[Bet]]="Away",IF(Table1[[#This Row],[FTR]]="A",100*Table1[[#This Row],[B365A]],0),0)</f>
        <v>0</v>
      </c>
      <c r="T534">
        <f>IF(Table1[[#This Row],[Bet2]]="Away",IF(Table1[[#This Row],[FTR]]="A",100*Table1[[#This Row],[B365A]]),0)</f>
        <v>0</v>
      </c>
      <c r="X534">
        <v>2.15</v>
      </c>
      <c r="Y534">
        <v>3.3</v>
      </c>
      <c r="Z534">
        <v>3.5</v>
      </c>
      <c r="AA534" s="3">
        <f>(1/Table1[[#This Row],[B365H]]+1/Table1[[#This Row],[B365D]]+1/Table1[[#This Row],[B365A]]-1)/3</f>
        <v>1.7953622604785391E-2</v>
      </c>
      <c r="AB534">
        <v>2.15</v>
      </c>
      <c r="AC534">
        <v>1.66</v>
      </c>
      <c r="AD534">
        <f>(1/Table1[[#This Row],[B365&gt;2.5]]+1/Table1[[#This Row],[B365&lt;2.5]]-1)/2</f>
        <v>3.3762958811992205E-2</v>
      </c>
    </row>
    <row r="535" spans="1:30" hidden="1" x14ac:dyDescent="0.45">
      <c r="A535" t="s">
        <v>172</v>
      </c>
      <c r="B535" t="s">
        <v>4</v>
      </c>
      <c r="C535" s="1">
        <v>44471</v>
      </c>
      <c r="D535" t="s">
        <v>186</v>
      </c>
      <c r="E535" t="s">
        <v>190</v>
      </c>
      <c r="F535">
        <v>3</v>
      </c>
      <c r="G535">
        <v>2</v>
      </c>
      <c r="H535" t="s">
        <v>13</v>
      </c>
      <c r="I535" t="s">
        <v>152</v>
      </c>
      <c r="L535">
        <f>1/Table1[[#This Row],[B365H]]-Table1[[#This Row],[Margin1X2]]</f>
        <v>0.41762230839039682</v>
      </c>
      <c r="M535">
        <f>IF(Table1[[#This Row],[Bet]]="Home",IF(Table1[[#This Row],[FTR]]="H",100*Table1[[#This Row],[B365H]],0),0)</f>
        <v>0</v>
      </c>
      <c r="N535">
        <f>IF(Table1[[#This Row],[Bet]]="Home-",IF(Table1[[#This Row],[FTR]]="H",100*Table1[[#This Row],[B365H]],0),0)</f>
        <v>0</v>
      </c>
      <c r="O535">
        <f>1/Table1[[#This Row],[B365D]]-Table1[[#This Row],[Margin1X2]]</f>
        <v>0.30542034485603492</v>
      </c>
      <c r="P535">
        <f>IF(Table1[[#This Row],[Bet]]="Draw",IF(Table1[[#This Row],[FTR]]="D",100*Table1[[#This Row],[B365D]],0),0)</f>
        <v>0</v>
      </c>
      <c r="Q535">
        <f>IF(Table1[[#This Row],[Bet]]="Draw-",IF(Table1[[#This Row],[FTR]]="D",100*Table1[[#This Row],[B365D]],0),0)</f>
        <v>0</v>
      </c>
      <c r="R535">
        <f>1/Table1[[#This Row],[B365A]]-Table1[[#This Row],[Margin1X2]]</f>
        <v>0.27695734675356815</v>
      </c>
      <c r="S535">
        <f>IF(Table1[[#This Row],[Bet]]="Away",IF(Table1[[#This Row],[FTR]]="A",100*Table1[[#This Row],[B365A]],0),0)</f>
        <v>0</v>
      </c>
      <c r="T535">
        <f>IF(Table1[[#This Row],[Bet2]]="Away",IF(Table1[[#This Row],[FTR]]="A",100*Table1[[#This Row],[B365A]]),0)</f>
        <v>0</v>
      </c>
      <c r="X535">
        <v>2.2999999999999998</v>
      </c>
      <c r="Y535">
        <v>3.1</v>
      </c>
      <c r="Z535">
        <v>3.4</v>
      </c>
      <c r="AA535" s="3">
        <f>(1/Table1[[#This Row],[B365H]]+1/Table1[[#This Row],[B365D]]+1/Table1[[#This Row],[B365A]]-1)/3</f>
        <v>1.7160300305255394E-2</v>
      </c>
      <c r="AB535">
        <v>2.25</v>
      </c>
      <c r="AC535">
        <v>1.61</v>
      </c>
      <c r="AD535">
        <f>(1/Table1[[#This Row],[B365&gt;2.5]]+1/Table1[[#This Row],[B365&lt;2.5]]-1)/2</f>
        <v>3.2781228433402365E-2</v>
      </c>
    </row>
    <row r="536" spans="1:30" hidden="1" x14ac:dyDescent="0.45">
      <c r="A536" t="s">
        <v>172</v>
      </c>
      <c r="B536" t="s">
        <v>4</v>
      </c>
      <c r="C536" s="1">
        <v>44488</v>
      </c>
      <c r="D536" t="s">
        <v>178</v>
      </c>
      <c r="E536" t="s">
        <v>192</v>
      </c>
      <c r="F536">
        <v>1</v>
      </c>
      <c r="G536">
        <v>2</v>
      </c>
      <c r="H536" t="s">
        <v>20</v>
      </c>
      <c r="I536" t="s">
        <v>152</v>
      </c>
      <c r="L536">
        <f>1/Table1[[#This Row],[B365H]]-Table1[[#This Row],[Margin1X2]]</f>
        <v>0.41801163812033376</v>
      </c>
      <c r="M536">
        <f>IF(Table1[[#This Row],[Bet]]="Home",IF(Table1[[#This Row],[FTR]]="H",100*Table1[[#This Row],[B365H]],0),0)</f>
        <v>0</v>
      </c>
      <c r="N536">
        <f>IF(Table1[[#This Row],[Bet]]="Home-",IF(Table1[[#This Row],[FTR]]="H",100*Table1[[#This Row],[B365H]],0),0)</f>
        <v>0</v>
      </c>
      <c r="O536">
        <f>1/Table1[[#This Row],[B365D]]-Table1[[#This Row],[Margin1X2]]</f>
        <v>0.28625933245498458</v>
      </c>
      <c r="P536">
        <f>IF(Table1[[#This Row],[Bet]]="Draw",IF(Table1[[#This Row],[FTR]]="D",100*Table1[[#This Row],[B365D]],0),0)</f>
        <v>0</v>
      </c>
      <c r="Q536">
        <f>IF(Table1[[#This Row],[Bet]]="Draw-",IF(Table1[[#This Row],[FTR]]="D",100*Table1[[#This Row],[B365D]],0),0)</f>
        <v>0</v>
      </c>
      <c r="R536">
        <f>1/Table1[[#This Row],[B365A]]-Table1[[#This Row],[Margin1X2]]</f>
        <v>0.29572902942468154</v>
      </c>
      <c r="S536">
        <f>IF(Table1[[#This Row],[Bet]]="Away",IF(Table1[[#This Row],[FTR]]="A",100*Table1[[#This Row],[B365A]],0),0)</f>
        <v>0</v>
      </c>
      <c r="T536">
        <f>IF(Table1[[#This Row],[Bet2]]="Away",IF(Table1[[#This Row],[FTR]]="A",100*Table1[[#This Row],[B365A]]),0)</f>
        <v>0</v>
      </c>
      <c r="X536">
        <v>2.2999999999999998</v>
      </c>
      <c r="Y536">
        <v>3.3</v>
      </c>
      <c r="Z536">
        <v>3.2</v>
      </c>
      <c r="AA536" s="3">
        <f>(1/Table1[[#This Row],[B365H]]+1/Table1[[#This Row],[B365D]]+1/Table1[[#This Row],[B365A]]-1)/3</f>
        <v>1.6770970575318438E-2</v>
      </c>
      <c r="AB536">
        <v>2.0699999999999998</v>
      </c>
      <c r="AC536">
        <v>1.72</v>
      </c>
      <c r="AD536">
        <f>(1/Table1[[#This Row],[B365&gt;2.5]]+1/Table1[[#This Row],[B365&lt;2.5]]-1)/2</f>
        <v>3.2243568138411449E-2</v>
      </c>
    </row>
    <row r="537" spans="1:30" hidden="1" x14ac:dyDescent="0.45">
      <c r="A537" t="s">
        <v>172</v>
      </c>
      <c r="B537" t="s">
        <v>4</v>
      </c>
      <c r="C537" s="1">
        <v>44513</v>
      </c>
      <c r="D537" t="s">
        <v>193</v>
      </c>
      <c r="E537" t="s">
        <v>183</v>
      </c>
      <c r="F537">
        <v>1</v>
      </c>
      <c r="G537">
        <v>2</v>
      </c>
      <c r="H537" t="s">
        <v>20</v>
      </c>
      <c r="I537" t="s">
        <v>152</v>
      </c>
      <c r="L537">
        <f>1/Table1[[#This Row],[B365H]]-Table1[[#This Row],[Margin1X2]]</f>
        <v>0.38249336870026529</v>
      </c>
      <c r="M537">
        <f>IF(Table1[[#This Row],[Bet]]="Home",IF(Table1[[#This Row],[FTR]]="H",100*Table1[[#This Row],[B365H]],0),0)</f>
        <v>0</v>
      </c>
      <c r="N537">
        <f>IF(Table1[[#This Row],[Bet]]="Home-",IF(Table1[[#This Row],[FTR]]="H",100*Table1[[#This Row],[B365H]],0),0)</f>
        <v>0</v>
      </c>
      <c r="O537">
        <f>1/Table1[[#This Row],[B365D]]-Table1[[#This Row],[Margin1X2]]</f>
        <v>0.29018567639257298</v>
      </c>
      <c r="P537">
        <f>IF(Table1[[#This Row],[Bet]]="Draw",IF(Table1[[#This Row],[FTR]]="D",100*Table1[[#This Row],[B365D]],0),0)</f>
        <v>0</v>
      </c>
      <c r="Q537">
        <f>IF(Table1[[#This Row],[Bet]]="Draw-",IF(Table1[[#This Row],[FTR]]="D",100*Table1[[#This Row],[B365D]],0),0)</f>
        <v>0</v>
      </c>
      <c r="R537">
        <f>1/Table1[[#This Row],[B365A]]-Table1[[#This Row],[Margin1X2]]</f>
        <v>0.32732095490716184</v>
      </c>
      <c r="S537">
        <f>IF(Table1[[#This Row],[Bet]]="Away",IF(Table1[[#This Row],[FTR]]="A",100*Table1[[#This Row],[B365A]],0),0)</f>
        <v>0</v>
      </c>
      <c r="T537">
        <f>IF(Table1[[#This Row],[Bet2]]="Away",IF(Table1[[#This Row],[FTR]]="A",100*Table1[[#This Row],[B365A]]),0)</f>
        <v>0</v>
      </c>
      <c r="X537">
        <v>2.5</v>
      </c>
      <c r="Y537">
        <v>3.25</v>
      </c>
      <c r="Z537">
        <v>2.9</v>
      </c>
      <c r="AA537" s="3">
        <f>(1/Table1[[#This Row],[B365H]]+1/Table1[[#This Row],[B365D]]+1/Table1[[#This Row],[B365A]]-1)/3</f>
        <v>1.7506631299734732E-2</v>
      </c>
      <c r="AB537">
        <v>2.1</v>
      </c>
      <c r="AC537">
        <v>1.7</v>
      </c>
      <c r="AD537">
        <f>(1/Table1[[#This Row],[B365&gt;2.5]]+1/Table1[[#This Row],[B365&lt;2.5]]-1)/2</f>
        <v>3.2212885154061621E-2</v>
      </c>
    </row>
    <row r="538" spans="1:30" hidden="1" x14ac:dyDescent="0.45">
      <c r="A538" t="s">
        <v>172</v>
      </c>
      <c r="B538" t="s">
        <v>4</v>
      </c>
      <c r="C538" s="1">
        <v>44523</v>
      </c>
      <c r="D538" t="s">
        <v>177</v>
      </c>
      <c r="E538" t="s">
        <v>194</v>
      </c>
      <c r="F538">
        <v>2</v>
      </c>
      <c r="G538">
        <v>0</v>
      </c>
      <c r="H538" t="s">
        <v>13</v>
      </c>
      <c r="I538" t="s">
        <v>152</v>
      </c>
      <c r="L538">
        <f>1/Table1[[#This Row],[B365H]]-Table1[[#This Row],[Margin1X2]]</f>
        <v>0.56993464052287579</v>
      </c>
      <c r="M538">
        <f>IF(Table1[[#This Row],[Bet]]="Home",IF(Table1[[#This Row],[FTR]]="H",100*Table1[[#This Row],[B365H]],0),0)</f>
        <v>0</v>
      </c>
      <c r="N538">
        <f>IF(Table1[[#This Row],[Bet]]="Home-",IF(Table1[[#This Row],[FTR]]="H",100*Table1[[#This Row],[B365H]],0),0)</f>
        <v>0</v>
      </c>
      <c r="O538">
        <f>1/Table1[[#This Row],[B365D]]-Table1[[#This Row],[Margin1X2]]</f>
        <v>0.2483660130718954</v>
      </c>
      <c r="P538">
        <f>IF(Table1[[#This Row],[Bet]]="Draw",IF(Table1[[#This Row],[FTR]]="D",100*Table1[[#This Row],[B365D]],0),0)</f>
        <v>0</v>
      </c>
      <c r="Q538">
        <f>IF(Table1[[#This Row],[Bet]]="Draw-",IF(Table1[[#This Row],[FTR]]="D",100*Table1[[#This Row],[B365D]],0),0)</f>
        <v>0</v>
      </c>
      <c r="R538">
        <f>1/Table1[[#This Row],[B365A]]-Table1[[#This Row],[Margin1X2]]</f>
        <v>0.18169934640522875</v>
      </c>
      <c r="S538">
        <f>IF(Table1[[#This Row],[Bet]]="Away",IF(Table1[[#This Row],[FTR]]="A",100*Table1[[#This Row],[B365A]],0),0)</f>
        <v>0</v>
      </c>
      <c r="T538">
        <f>IF(Table1[[#This Row],[Bet2]]="Away",IF(Table1[[#This Row],[FTR]]="A",100*Table1[[#This Row],[B365A]]),0)</f>
        <v>0</v>
      </c>
      <c r="X538">
        <v>1.7</v>
      </c>
      <c r="Y538">
        <v>3.75</v>
      </c>
      <c r="Z538">
        <v>5</v>
      </c>
      <c r="AA538" s="3">
        <f>(1/Table1[[#This Row],[B365H]]+1/Table1[[#This Row],[B365D]]+1/Table1[[#This Row],[B365A]]-1)/3</f>
        <v>1.830065359477125E-2</v>
      </c>
      <c r="AB538">
        <v>2.02</v>
      </c>
      <c r="AC538">
        <v>1.83</v>
      </c>
      <c r="AD538">
        <f>(1/Table1[[#This Row],[B365&gt;2.5]]+1/Table1[[#This Row],[B365&lt;2.5]]-1)/2</f>
        <v>2.0748796191094487E-2</v>
      </c>
    </row>
    <row r="539" spans="1:30" hidden="1" x14ac:dyDescent="0.45">
      <c r="A539" t="s">
        <v>172</v>
      </c>
      <c r="B539" t="s">
        <v>4</v>
      </c>
      <c r="C539" s="1">
        <v>44527</v>
      </c>
      <c r="D539" t="s">
        <v>191</v>
      </c>
      <c r="E539" t="s">
        <v>176</v>
      </c>
      <c r="F539">
        <v>1</v>
      </c>
      <c r="G539">
        <v>1</v>
      </c>
      <c r="H539" t="s">
        <v>42</v>
      </c>
      <c r="I539" t="s">
        <v>152</v>
      </c>
      <c r="L539">
        <f>1/Table1[[#This Row],[B365H]]-Table1[[#This Row],[Margin1X2]]</f>
        <v>0.23102061337355448</v>
      </c>
      <c r="M539">
        <f>IF(Table1[[#This Row],[Bet]]="Home",IF(Table1[[#This Row],[FTR]]="H",100*Table1[[#This Row],[B365H]],0),0)</f>
        <v>0</v>
      </c>
      <c r="N539">
        <f>IF(Table1[[#This Row],[Bet]]="Home-",IF(Table1[[#This Row],[FTR]]="H",100*Table1[[#This Row],[B365H]],0),0)</f>
        <v>0</v>
      </c>
      <c r="O539">
        <f>1/Table1[[#This Row],[B365D]]-Table1[[#This Row],[Margin1X2]]</f>
        <v>0.27513826043237799</v>
      </c>
      <c r="P539">
        <f>IF(Table1[[#This Row],[Bet]]="Draw",IF(Table1[[#This Row],[FTR]]="D",100*Table1[[#This Row],[B365D]],0),0)</f>
        <v>0</v>
      </c>
      <c r="Q539">
        <f>IF(Table1[[#This Row],[Bet]]="Draw-",IF(Table1[[#This Row],[FTR]]="D",100*Table1[[#This Row],[B365D]],0),0)</f>
        <v>0</v>
      </c>
      <c r="R539">
        <f>1/Table1[[#This Row],[B365A]]-Table1[[#This Row],[Margin1X2]]</f>
        <v>0.49384112619406734</v>
      </c>
      <c r="S539">
        <f>IF(Table1[[#This Row],[Bet]]="Away",IF(Table1[[#This Row],[FTR]]="A",100*Table1[[#This Row],[B365A]],0),0)</f>
        <v>0</v>
      </c>
      <c r="T539">
        <f>IF(Table1[[#This Row],[Bet2]]="Away",IF(Table1[[#This Row],[FTR]]="A",100*Table1[[#This Row],[B365A]]),0)</f>
        <v>0</v>
      </c>
      <c r="X539">
        <v>4</v>
      </c>
      <c r="Y539">
        <v>3.4</v>
      </c>
      <c r="Z539">
        <v>1.95</v>
      </c>
      <c r="AA539" s="3">
        <f>(1/Table1[[#This Row],[B365H]]+1/Table1[[#This Row],[B365D]]+1/Table1[[#This Row],[B365A]]-1)/3</f>
        <v>1.8979386626445532E-2</v>
      </c>
      <c r="AB539">
        <v>2</v>
      </c>
      <c r="AC539">
        <v>1.85</v>
      </c>
      <c r="AD539">
        <f>(1/Table1[[#This Row],[B365&gt;2.5]]+1/Table1[[#This Row],[B365&lt;2.5]]-1)/2</f>
        <v>2.0270270270270174E-2</v>
      </c>
    </row>
    <row r="540" spans="1:30" hidden="1" x14ac:dyDescent="0.45">
      <c r="A540" t="s">
        <v>172</v>
      </c>
      <c r="B540" t="s">
        <v>4</v>
      </c>
      <c r="C540" s="1">
        <v>44590</v>
      </c>
      <c r="D540" t="s">
        <v>174</v>
      </c>
      <c r="E540" t="s">
        <v>192</v>
      </c>
      <c r="F540">
        <v>1</v>
      </c>
      <c r="G540">
        <v>1</v>
      </c>
      <c r="H540" t="s">
        <v>42</v>
      </c>
      <c r="I540" t="s">
        <v>152</v>
      </c>
      <c r="L540">
        <f>1/Table1[[#This Row],[B365H]]-Table1[[#This Row],[Margin1X2]]</f>
        <v>0.32972393460198335</v>
      </c>
      <c r="M540">
        <f>IF(Table1[[#This Row],[Bet]]="Home",IF(Table1[[#This Row],[FTR]]="H",100*Table1[[#This Row],[B365H]],0),0)</f>
        <v>0</v>
      </c>
      <c r="N540">
        <f>IF(Table1[[#This Row],[Bet]]="Home-",IF(Table1[[#This Row],[FTR]]="H",100*Table1[[#This Row],[B365H]],0),0)</f>
        <v>0</v>
      </c>
      <c r="O540">
        <f>1/Table1[[#This Row],[B365D]]-Table1[[#This Row],[Margin1X2]]</f>
        <v>0.28898418654516217</v>
      </c>
      <c r="P540">
        <f>IF(Table1[[#This Row],[Bet]]="Draw",IF(Table1[[#This Row],[FTR]]="D",100*Table1[[#This Row],[B365D]],0),0)</f>
        <v>0</v>
      </c>
      <c r="Q540">
        <f>IF(Table1[[#This Row],[Bet]]="Draw-",IF(Table1[[#This Row],[FTR]]="D",100*Table1[[#This Row],[B365D]],0),0)</f>
        <v>0</v>
      </c>
      <c r="R540">
        <f>1/Table1[[#This Row],[B365A]]-Table1[[#This Row],[Margin1X2]]</f>
        <v>0.38129187885285448</v>
      </c>
      <c r="S540">
        <f>IF(Table1[[#This Row],[Bet]]="Away",IF(Table1[[#This Row],[FTR]]="A",100*Table1[[#This Row],[B365A]],0),0)</f>
        <v>0</v>
      </c>
      <c r="T540">
        <f>IF(Table1[[#This Row],[Bet2]]="Away",IF(Table1[[#This Row],[FTR]]="A",100*Table1[[#This Row],[B365A]]),0)</f>
        <v>0</v>
      </c>
      <c r="X540">
        <v>2.87</v>
      </c>
      <c r="Y540">
        <v>3.25</v>
      </c>
      <c r="Z540">
        <v>2.5</v>
      </c>
      <c r="AA540" s="3">
        <f>(1/Table1[[#This Row],[B365H]]+1/Table1[[#This Row],[B365D]]+1/Table1[[#This Row],[B365A]]-1)/3</f>
        <v>1.8708121147145523E-2</v>
      </c>
      <c r="AB540">
        <v>1.98</v>
      </c>
      <c r="AC540">
        <v>1.88</v>
      </c>
      <c r="AD540">
        <f>(1/Table1[[#This Row],[B365&gt;2.5]]+1/Table1[[#This Row],[B365&lt;2.5]]-1)/2</f>
        <v>1.8482699333763231E-2</v>
      </c>
    </row>
    <row r="541" spans="1:30" hidden="1" x14ac:dyDescent="0.45">
      <c r="A541" t="s">
        <v>172</v>
      </c>
      <c r="B541" t="s">
        <v>4</v>
      </c>
      <c r="C541" s="1">
        <v>44635</v>
      </c>
      <c r="D541" t="s">
        <v>180</v>
      </c>
      <c r="E541" t="s">
        <v>189</v>
      </c>
      <c r="F541">
        <v>1</v>
      </c>
      <c r="G541">
        <v>1</v>
      </c>
      <c r="H541" t="s">
        <v>42</v>
      </c>
      <c r="I541" t="s">
        <v>152</v>
      </c>
      <c r="L541">
        <f>1/Table1[[#This Row],[B365H]]-Table1[[#This Row],[Margin1X2]]</f>
        <v>0.39583333333333337</v>
      </c>
      <c r="M541">
        <f>IF(Table1[[#This Row],[Bet]]="Home",IF(Table1[[#This Row],[FTR]]="H",100*Table1[[#This Row],[B365H]],0),0)</f>
        <v>0</v>
      </c>
      <c r="N541">
        <f>IF(Table1[[#This Row],[Bet]]="Home-",IF(Table1[[#This Row],[FTR]]="H",100*Table1[[#This Row],[B365H]],0),0)</f>
        <v>0</v>
      </c>
      <c r="O541">
        <f>1/Table1[[#This Row],[B365D]]-Table1[[#This Row],[Margin1X2]]</f>
        <v>0.29166666666666669</v>
      </c>
      <c r="P541">
        <f>IF(Table1[[#This Row],[Bet]]="Draw",IF(Table1[[#This Row],[FTR]]="D",100*Table1[[#This Row],[B365D]],0),0)</f>
        <v>0</v>
      </c>
      <c r="Q541">
        <f>IF(Table1[[#This Row],[Bet]]="Draw-",IF(Table1[[#This Row],[FTR]]="D",100*Table1[[#This Row],[B365D]],0),0)</f>
        <v>0</v>
      </c>
      <c r="R541">
        <f>1/Table1[[#This Row],[B365A]]-Table1[[#This Row],[Margin1X2]]</f>
        <v>0.3125</v>
      </c>
      <c r="S541">
        <f>IF(Table1[[#This Row],[Bet]]="Away",IF(Table1[[#This Row],[FTR]]="A",100*Table1[[#This Row],[B365A]],0),0)</f>
        <v>0</v>
      </c>
      <c r="T541">
        <f>IF(Table1[[#This Row],[Bet2]]="Away",IF(Table1[[#This Row],[FTR]]="A",100*Table1[[#This Row],[B365A]]),0)</f>
        <v>0</v>
      </c>
      <c r="X541">
        <v>2.4</v>
      </c>
      <c r="Y541">
        <v>3.2</v>
      </c>
      <c r="Z541">
        <v>3</v>
      </c>
      <c r="AA541" s="3">
        <f>(1/Table1[[#This Row],[B365H]]+1/Table1[[#This Row],[B365D]]+1/Table1[[#This Row],[B365A]]-1)/3</f>
        <v>2.0833333333333332E-2</v>
      </c>
      <c r="AB541">
        <v>2.25</v>
      </c>
      <c r="AC541">
        <v>1.61</v>
      </c>
      <c r="AD541">
        <f>(1/Table1[[#This Row],[B365&gt;2.5]]+1/Table1[[#This Row],[B365&lt;2.5]]-1)/2</f>
        <v>3.2781228433402365E-2</v>
      </c>
    </row>
    <row r="542" spans="1:30" hidden="1" x14ac:dyDescent="0.45">
      <c r="A542" t="s">
        <v>172</v>
      </c>
      <c r="B542" t="s">
        <v>4</v>
      </c>
      <c r="C542" s="1">
        <v>44649</v>
      </c>
      <c r="D542" t="s">
        <v>187</v>
      </c>
      <c r="E542" t="s">
        <v>190</v>
      </c>
      <c r="F542">
        <v>2</v>
      </c>
      <c r="G542">
        <v>0</v>
      </c>
      <c r="H542" t="s">
        <v>13</v>
      </c>
      <c r="I542" t="s">
        <v>152</v>
      </c>
      <c r="L542">
        <f>1/Table1[[#This Row],[B365H]]-Table1[[#This Row],[Margin1X2]]</f>
        <v>0.26174914410208533</v>
      </c>
      <c r="M542">
        <f>IF(Table1[[#This Row],[Bet]]="Home",IF(Table1[[#This Row],[FTR]]="H",100*Table1[[#This Row],[B365H]],0),0)</f>
        <v>0</v>
      </c>
      <c r="N542">
        <f>IF(Table1[[#This Row],[Bet]]="Home-",IF(Table1[[#This Row],[FTR]]="H",100*Table1[[#This Row],[B365H]],0),0)</f>
        <v>0</v>
      </c>
      <c r="O542">
        <f>1/Table1[[#This Row],[B365D]]-Table1[[#This Row],[Margin1X2]]</f>
        <v>0.27808901338313108</v>
      </c>
      <c r="P542">
        <f>IF(Table1[[#This Row],[Bet]]="Draw",IF(Table1[[#This Row],[FTR]]="D",100*Table1[[#This Row],[B365D]],0),0)</f>
        <v>0</v>
      </c>
      <c r="Q542">
        <f>IF(Table1[[#This Row],[Bet]]="Draw-",IF(Table1[[#This Row],[FTR]]="D",100*Table1[[#This Row],[B365D]],0),0)</f>
        <v>0</v>
      </c>
      <c r="R542">
        <f>1/Table1[[#This Row],[B365A]]-Table1[[#This Row],[Margin1X2]]</f>
        <v>0.4601618425147837</v>
      </c>
      <c r="S542">
        <f>IF(Table1[[#This Row],[Bet]]="Away",IF(Table1[[#This Row],[FTR]]="A",100*Table1[[#This Row],[B365A]],0),0)</f>
        <v>0</v>
      </c>
      <c r="T542">
        <f>IF(Table1[[#This Row],[Bet2]]="Away",IF(Table1[[#This Row],[FTR]]="A",100*Table1[[#This Row],[B365A]]),0)</f>
        <v>0</v>
      </c>
      <c r="X542">
        <v>3.6</v>
      </c>
      <c r="Y542">
        <v>3.4</v>
      </c>
      <c r="Z542">
        <v>2.1</v>
      </c>
      <c r="AA542" s="3">
        <f>(1/Table1[[#This Row],[B365H]]+1/Table1[[#This Row],[B365D]]+1/Table1[[#This Row],[B365A]]-1)/3</f>
        <v>1.6028633675692443E-2</v>
      </c>
      <c r="AB542">
        <v>2.25</v>
      </c>
      <c r="AC542">
        <v>1.61</v>
      </c>
      <c r="AD542">
        <f>(1/Table1[[#This Row],[B365&gt;2.5]]+1/Table1[[#This Row],[B365&lt;2.5]]-1)/2</f>
        <v>3.2781228433402365E-2</v>
      </c>
    </row>
    <row r="543" spans="1:30" hidden="1" x14ac:dyDescent="0.45">
      <c r="A543" t="s">
        <v>172</v>
      </c>
      <c r="B543" t="s">
        <v>4</v>
      </c>
      <c r="C543" s="1">
        <v>44653</v>
      </c>
      <c r="D543" t="s">
        <v>188</v>
      </c>
      <c r="E543" t="s">
        <v>175</v>
      </c>
      <c r="F543">
        <v>0</v>
      </c>
      <c r="G543">
        <v>1</v>
      </c>
      <c r="H543" t="s">
        <v>20</v>
      </c>
      <c r="I543" t="s">
        <v>152</v>
      </c>
      <c r="L543">
        <f>1/Table1[[#This Row],[B365H]]-Table1[[#This Row],[Margin1X2]]</f>
        <v>0.39898989898989901</v>
      </c>
      <c r="M543">
        <f>IF(Table1[[#This Row],[Bet]]="Home",IF(Table1[[#This Row],[FTR]]="H",100*Table1[[#This Row],[B365H]],0),0)</f>
        <v>0</v>
      </c>
      <c r="N543">
        <f>IF(Table1[[#This Row],[Bet]]="Home-",IF(Table1[[#This Row],[FTR]]="H",100*Table1[[#This Row],[B365H]],0),0)</f>
        <v>0</v>
      </c>
      <c r="O543">
        <f>1/Table1[[#This Row],[B365D]]-Table1[[#This Row],[Margin1X2]]</f>
        <v>0.28535353535353536</v>
      </c>
      <c r="P543">
        <f>IF(Table1[[#This Row],[Bet]]="Draw",IF(Table1[[#This Row],[FTR]]="D",100*Table1[[#This Row],[B365D]],0),0)</f>
        <v>0</v>
      </c>
      <c r="Q543">
        <f>IF(Table1[[#This Row],[Bet]]="Draw-",IF(Table1[[#This Row],[FTR]]="D",100*Table1[[#This Row],[B365D]],0),0)</f>
        <v>0</v>
      </c>
      <c r="R543">
        <f>1/Table1[[#This Row],[B365A]]-Table1[[#This Row],[Margin1X2]]</f>
        <v>0.31565656565656564</v>
      </c>
      <c r="S543">
        <f>IF(Table1[[#This Row],[Bet]]="Away",IF(Table1[[#This Row],[FTR]]="A",100*Table1[[#This Row],[B365A]],0),0)</f>
        <v>0</v>
      </c>
      <c r="T543">
        <f>IF(Table1[[#This Row],[Bet2]]="Away",IF(Table1[[#This Row],[FTR]]="A",100*Table1[[#This Row],[B365A]]),0)</f>
        <v>0</v>
      </c>
      <c r="X543">
        <v>2.4</v>
      </c>
      <c r="Y543">
        <v>3.3</v>
      </c>
      <c r="Z543">
        <v>3</v>
      </c>
      <c r="AA543" s="3">
        <f>(1/Table1[[#This Row],[B365H]]+1/Table1[[#This Row],[B365D]]+1/Table1[[#This Row],[B365A]]-1)/3</f>
        <v>1.7676767676767662E-2</v>
      </c>
      <c r="AB543">
        <v>2</v>
      </c>
      <c r="AC543">
        <v>1.8</v>
      </c>
      <c r="AD543">
        <f>(1/Table1[[#This Row],[B365&gt;2.5]]+1/Table1[[#This Row],[B365&lt;2.5]]-1)/2</f>
        <v>2.777777777777779E-2</v>
      </c>
    </row>
    <row r="544" spans="1:30" hidden="1" x14ac:dyDescent="0.45">
      <c r="A544" t="s">
        <v>172</v>
      </c>
      <c r="B544" t="s">
        <v>4</v>
      </c>
      <c r="C544" s="1">
        <v>44666</v>
      </c>
      <c r="D544" t="s">
        <v>181</v>
      </c>
      <c r="E544" t="s">
        <v>186</v>
      </c>
      <c r="F544">
        <v>0</v>
      </c>
      <c r="G544">
        <v>1</v>
      </c>
      <c r="H544" t="s">
        <v>20</v>
      </c>
      <c r="I544" t="s">
        <v>152</v>
      </c>
      <c r="L544">
        <f>1/Table1[[#This Row],[B365H]]-Table1[[#This Row],[Margin1X2]]</f>
        <v>0.25931309216192938</v>
      </c>
      <c r="M544">
        <f>IF(Table1[[#This Row],[Bet]]="Home",IF(Table1[[#This Row],[FTR]]="H",100*Table1[[#This Row],[B365H]],0),0)</f>
        <v>0</v>
      </c>
      <c r="N544">
        <f>IF(Table1[[#This Row],[Bet]]="Home-",IF(Table1[[#This Row],[FTR]]="H",100*Table1[[#This Row],[B365H]],0),0)</f>
        <v>0</v>
      </c>
      <c r="O544">
        <f>1/Table1[[#This Row],[B365D]]-Table1[[#This Row],[Margin1X2]]</f>
        <v>0.29403531438415159</v>
      </c>
      <c r="P544">
        <f>IF(Table1[[#This Row],[Bet]]="Draw",IF(Table1[[#This Row],[FTR]]="D",100*Table1[[#This Row],[B365D]],0),0)</f>
        <v>0</v>
      </c>
      <c r="Q544">
        <f>IF(Table1[[#This Row],[Bet]]="Draw-",IF(Table1[[#This Row],[FTR]]="D",100*Table1[[#This Row],[B365D]],0),0)</f>
        <v>0</v>
      </c>
      <c r="R544">
        <f>1/Table1[[#This Row],[B365A]]-Table1[[#This Row],[Margin1X2]]</f>
        <v>0.44665159345391903</v>
      </c>
      <c r="S544">
        <f>IF(Table1[[#This Row],[Bet]]="Away",IF(Table1[[#This Row],[FTR]]="A",100*Table1[[#This Row],[B365A]],0),0)</f>
        <v>0</v>
      </c>
      <c r="T544">
        <f>IF(Table1[[#This Row],[Bet2]]="Away",IF(Table1[[#This Row],[FTR]]="A",100*Table1[[#This Row],[B365A]]),0)</f>
        <v>0</v>
      </c>
      <c r="X544">
        <v>3.6</v>
      </c>
      <c r="Y544">
        <v>3.2</v>
      </c>
      <c r="Z544">
        <v>2.15</v>
      </c>
      <c r="AA544" s="3">
        <f>(1/Table1[[#This Row],[B365H]]+1/Table1[[#This Row],[B365D]]+1/Table1[[#This Row],[B365A]]-1)/3</f>
        <v>1.8464685615848426E-2</v>
      </c>
      <c r="AB544">
        <v>2.4</v>
      </c>
      <c r="AC544">
        <v>1.53</v>
      </c>
      <c r="AD544">
        <f>(1/Table1[[#This Row],[B365&gt;2.5]]+1/Table1[[#This Row],[B365&lt;2.5]]-1)/2</f>
        <v>3.5130718954248352E-2</v>
      </c>
    </row>
    <row r="545" spans="1:30" hidden="1" x14ac:dyDescent="0.45">
      <c r="A545" t="s">
        <v>61</v>
      </c>
      <c r="B545" t="s">
        <v>4</v>
      </c>
      <c r="C545" s="1">
        <v>44597</v>
      </c>
      <c r="D545" t="s">
        <v>81</v>
      </c>
      <c r="E545" t="s">
        <v>80</v>
      </c>
      <c r="F545">
        <v>0</v>
      </c>
      <c r="G545">
        <v>1</v>
      </c>
      <c r="H545" t="s">
        <v>20</v>
      </c>
      <c r="I545" t="s">
        <v>104</v>
      </c>
      <c r="L545">
        <f>1/Table1[[#This Row],[B365H]]-Table1[[#This Row],[Margin1X2]]</f>
        <v>0.366529304029304</v>
      </c>
      <c r="M545">
        <f>IF(Table1[[#This Row],[Bet]]="Home",IF(Table1[[#This Row],[FTR]]="H",100*Table1[[#This Row],[B365H]],0),0)</f>
        <v>0</v>
      </c>
      <c r="N545">
        <f>IF(Table1[[#This Row],[Bet]]="Home-",IF(Table1[[#This Row],[FTR]]="H",100*Table1[[#This Row],[B365H]],0),0)</f>
        <v>0</v>
      </c>
      <c r="O545">
        <f>1/Table1[[#This Row],[B365D]]-Table1[[#This Row],[Margin1X2]]</f>
        <v>0.29441391941391942</v>
      </c>
      <c r="P545">
        <f>IF(Table1[[#This Row],[Bet]]="Draw",IF(Table1[[#This Row],[FTR]]="D",100*Table1[[#This Row],[B365D]],0),0)</f>
        <v>0</v>
      </c>
      <c r="Q545">
        <f>IF(Table1[[#This Row],[Bet]]="Draw-",IF(Table1[[#This Row],[FTR]]="D",100*Table1[[#This Row],[B365D]],0),0)</f>
        <v>0</v>
      </c>
      <c r="R545">
        <f>1/Table1[[#This Row],[B365A]]-Table1[[#This Row],[Margin1X2]]</f>
        <v>0.33905677655677657</v>
      </c>
      <c r="S545">
        <f>IF(Table1[[#This Row],[Bet]]="Away",IF(Table1[[#This Row],[FTR]]="A",100*Table1[[#This Row],[B365A]],0),0)</f>
        <v>0</v>
      </c>
      <c r="T545">
        <f>IF(Table1[[#This Row],[Bet2]]="Away",IF(Table1[[#This Row],[FTR]]="A",100*Table1[[#This Row],[B365A]]),0)</f>
        <v>0</v>
      </c>
      <c r="X545">
        <v>2.6</v>
      </c>
      <c r="Y545">
        <v>3.2</v>
      </c>
      <c r="Z545">
        <v>2.8</v>
      </c>
      <c r="AA545" s="3">
        <f>(1/Table1[[#This Row],[B365H]]+1/Table1[[#This Row],[B365D]]+1/Table1[[#This Row],[B365A]]-1)/3</f>
        <v>1.8086080586080595E-2</v>
      </c>
      <c r="AB545">
        <v>2.2999999999999998</v>
      </c>
      <c r="AC545">
        <v>1.61</v>
      </c>
      <c r="AD545">
        <f>(1/Table1[[#This Row],[B365&gt;2.5]]+1/Table1[[#This Row],[B365&lt;2.5]]-1)/2</f>
        <v>2.7950310559006208E-2</v>
      </c>
    </row>
    <row r="546" spans="1:30" hidden="1" x14ac:dyDescent="0.45">
      <c r="A546" t="s">
        <v>61</v>
      </c>
      <c r="B546" t="s">
        <v>4</v>
      </c>
      <c r="C546" s="1">
        <v>44604</v>
      </c>
      <c r="D546" t="s">
        <v>90</v>
      </c>
      <c r="E546" t="s">
        <v>77</v>
      </c>
      <c r="F546">
        <v>3</v>
      </c>
      <c r="G546">
        <v>0</v>
      </c>
      <c r="H546" t="s">
        <v>13</v>
      </c>
      <c r="I546" t="s">
        <v>104</v>
      </c>
      <c r="L546">
        <f>1/Table1[[#This Row],[B365H]]-Table1[[#This Row],[Margin1X2]]</f>
        <v>0.32615386802578922</v>
      </c>
      <c r="M546">
        <f>IF(Table1[[#This Row],[Bet]]="Home",IF(Table1[[#This Row],[FTR]]="H",100*Table1[[#This Row],[B365H]],0),0)</f>
        <v>0</v>
      </c>
      <c r="N546">
        <f>IF(Table1[[#This Row],[Bet]]="Home-",IF(Table1[[#This Row],[FTR]]="H",100*Table1[[#This Row],[B365H]],0),0)</f>
        <v>0</v>
      </c>
      <c r="O546">
        <f>1/Table1[[#This Row],[B365D]]-Table1[[#This Row],[Margin1X2]]</f>
        <v>0.28435658484919568</v>
      </c>
      <c r="P546">
        <f>IF(Table1[[#This Row],[Bet]]="Draw",IF(Table1[[#This Row],[FTR]]="D",100*Table1[[#This Row],[B365D]],0),0)</f>
        <v>0</v>
      </c>
      <c r="Q546">
        <f>IF(Table1[[#This Row],[Bet]]="Draw-",IF(Table1[[#This Row],[FTR]]="D",100*Table1[[#This Row],[B365D]],0),0)</f>
        <v>0</v>
      </c>
      <c r="R546">
        <f>1/Table1[[#This Row],[B365A]]-Table1[[#This Row],[Margin1X2]]</f>
        <v>0.38948954712501505</v>
      </c>
      <c r="S546">
        <f>IF(Table1[[#This Row],[Bet]]="Away",IF(Table1[[#This Row],[FTR]]="A",100*Table1[[#This Row],[B365A]],0),0)</f>
        <v>0</v>
      </c>
      <c r="T546">
        <f>IF(Table1[[#This Row],[Bet2]]="Away",IF(Table1[[#This Row],[FTR]]="A",100*Table1[[#This Row],[B365A]]),0)</f>
        <v>0</v>
      </c>
      <c r="X546">
        <v>2.9</v>
      </c>
      <c r="Y546">
        <v>3.3</v>
      </c>
      <c r="Z546">
        <v>2.4500000000000002</v>
      </c>
      <c r="AA546" s="3">
        <f>(1/Table1[[#This Row],[B365H]]+1/Table1[[#This Row],[B365D]]+1/Table1[[#This Row],[B365A]]-1)/3</f>
        <v>1.867371818110734E-2</v>
      </c>
      <c r="AB546">
        <v>2.2000000000000002</v>
      </c>
      <c r="AC546">
        <v>1.66</v>
      </c>
      <c r="AD546">
        <f>(1/Table1[[#This Row],[B365&gt;2.5]]+1/Table1[[#This Row],[B365&lt;2.5]]-1)/2</f>
        <v>2.8477546549835697E-2</v>
      </c>
    </row>
    <row r="547" spans="1:30" hidden="1" x14ac:dyDescent="0.45">
      <c r="A547" t="s">
        <v>61</v>
      </c>
      <c r="B547" t="s">
        <v>4</v>
      </c>
      <c r="C547" s="1">
        <v>44611</v>
      </c>
      <c r="D547" t="s">
        <v>71</v>
      </c>
      <c r="E547" t="s">
        <v>69</v>
      </c>
      <c r="F547">
        <v>1</v>
      </c>
      <c r="G547">
        <v>1</v>
      </c>
      <c r="H547" t="s">
        <v>42</v>
      </c>
      <c r="I547" t="s">
        <v>104</v>
      </c>
      <c r="L547">
        <f>1/Table1[[#This Row],[B365H]]-Table1[[#This Row],[Margin1X2]]</f>
        <v>0.4809081527347781</v>
      </c>
      <c r="M547">
        <f>IF(Table1[[#This Row],[Bet]]="Home",IF(Table1[[#This Row],[FTR]]="H",100*Table1[[#This Row],[B365H]],0),0)</f>
        <v>0</v>
      </c>
      <c r="N547">
        <f>IF(Table1[[#This Row],[Bet]]="Home-",IF(Table1[[#This Row],[FTR]]="H",100*Table1[[#This Row],[B365H]],0),0)</f>
        <v>0</v>
      </c>
      <c r="O547">
        <f>1/Table1[[#This Row],[B365D]]-Table1[[#This Row],[Margin1X2]]</f>
        <v>0.27502579979360164</v>
      </c>
      <c r="P547">
        <f>IF(Table1[[#This Row],[Bet]]="Draw",IF(Table1[[#This Row],[FTR]]="D",100*Table1[[#This Row],[B365D]],0),0)</f>
        <v>0</v>
      </c>
      <c r="Q547">
        <f>IF(Table1[[#This Row],[Bet]]="Draw-",IF(Table1[[#This Row],[FTR]]="D",100*Table1[[#This Row],[B365D]],0),0)</f>
        <v>0</v>
      </c>
      <c r="R547">
        <f>1/Table1[[#This Row],[B365A]]-Table1[[#This Row],[Margin1X2]]</f>
        <v>0.24406604747162022</v>
      </c>
      <c r="S547">
        <f>IF(Table1[[#This Row],[Bet]]="Away",IF(Table1[[#This Row],[FTR]]="A",100*Table1[[#This Row],[B365A]],0),0)</f>
        <v>0</v>
      </c>
      <c r="T547">
        <f>IF(Table1[[#This Row],[Bet2]]="Away",IF(Table1[[#This Row],[FTR]]="A",100*Table1[[#This Row],[B365A]]),0)</f>
        <v>0</v>
      </c>
      <c r="X547">
        <v>2</v>
      </c>
      <c r="Y547">
        <v>3.4</v>
      </c>
      <c r="Z547">
        <v>3.8</v>
      </c>
      <c r="AA547" s="3">
        <f>(1/Table1[[#This Row],[B365H]]+1/Table1[[#This Row],[B365D]]+1/Table1[[#This Row],[B365A]]-1)/3</f>
        <v>1.9091847265221878E-2</v>
      </c>
      <c r="AB547">
        <v>2.2000000000000002</v>
      </c>
      <c r="AC547">
        <v>1.66</v>
      </c>
      <c r="AD547">
        <f>(1/Table1[[#This Row],[B365&gt;2.5]]+1/Table1[[#This Row],[B365&lt;2.5]]-1)/2</f>
        <v>2.8477546549835697E-2</v>
      </c>
    </row>
    <row r="548" spans="1:30" hidden="1" x14ac:dyDescent="0.45">
      <c r="A548" t="s">
        <v>61</v>
      </c>
      <c r="B548" t="s">
        <v>4</v>
      </c>
      <c r="C548" s="1">
        <v>44618</v>
      </c>
      <c r="D548" t="s">
        <v>96</v>
      </c>
      <c r="E548" t="s">
        <v>68</v>
      </c>
      <c r="F548">
        <v>2</v>
      </c>
      <c r="G548">
        <v>0</v>
      </c>
      <c r="H548" t="s">
        <v>13</v>
      </c>
      <c r="I548" t="s">
        <v>104</v>
      </c>
      <c r="L548">
        <f>1/Table1[[#This Row],[B365H]]-Table1[[#This Row],[Margin1X2]]</f>
        <v>0.57110423116615072</v>
      </c>
      <c r="M548">
        <f>IF(Table1[[#This Row],[Bet]]="Home",IF(Table1[[#This Row],[FTR]]="H",100*Table1[[#This Row],[B365H]],0),0)</f>
        <v>0</v>
      </c>
      <c r="N548">
        <f>IF(Table1[[#This Row],[Bet]]="Home-",IF(Table1[[#This Row],[FTR]]="H",100*Table1[[#This Row],[B365H]],0),0)</f>
        <v>0</v>
      </c>
      <c r="O548">
        <f>1/Table1[[#This Row],[B365D]]-Table1[[#This Row],[Margin1X2]]</f>
        <v>0.24602683178534571</v>
      </c>
      <c r="P548">
        <f>IF(Table1[[#This Row],[Bet]]="Draw",IF(Table1[[#This Row],[FTR]]="D",100*Table1[[#This Row],[B365D]],0),0)</f>
        <v>0</v>
      </c>
      <c r="Q548">
        <f>IF(Table1[[#This Row],[Bet]]="Draw-",IF(Table1[[#This Row],[FTR]]="D",100*Table1[[#This Row],[B365D]],0),0)</f>
        <v>0</v>
      </c>
      <c r="R548">
        <f>1/Table1[[#This Row],[B365A]]-Table1[[#This Row],[Margin1X2]]</f>
        <v>0.18286893704850363</v>
      </c>
      <c r="S548">
        <f>IF(Table1[[#This Row],[Bet]]="Away",IF(Table1[[#This Row],[FTR]]="A",100*Table1[[#This Row],[B365A]],0),0)</f>
        <v>0</v>
      </c>
      <c r="T548">
        <f>IF(Table1[[#This Row],[Bet2]]="Away",IF(Table1[[#This Row],[FTR]]="A",100*Table1[[#This Row],[B365A]]),0)</f>
        <v>0</v>
      </c>
      <c r="X548">
        <v>1.7</v>
      </c>
      <c r="Y548">
        <v>3.8</v>
      </c>
      <c r="Z548">
        <v>5</v>
      </c>
      <c r="AA548" s="3">
        <f>(1/Table1[[#This Row],[B365H]]+1/Table1[[#This Row],[B365D]]+1/Table1[[#This Row],[B365A]]-1)/3</f>
        <v>1.7131062951496395E-2</v>
      </c>
      <c r="AB548">
        <v>1.88</v>
      </c>
      <c r="AC548">
        <v>1.98</v>
      </c>
      <c r="AD548">
        <f>(1/Table1[[#This Row],[B365&gt;2.5]]+1/Table1[[#This Row],[B365&lt;2.5]]-1)/2</f>
        <v>1.8482699333763231E-2</v>
      </c>
    </row>
    <row r="549" spans="1:30" hidden="1" x14ac:dyDescent="0.45">
      <c r="A549" t="s">
        <v>61</v>
      </c>
      <c r="B549" t="s">
        <v>4</v>
      </c>
      <c r="C549" s="1">
        <v>44624</v>
      </c>
      <c r="D549" t="s">
        <v>75</v>
      </c>
      <c r="E549" t="s">
        <v>78</v>
      </c>
      <c r="F549">
        <v>3</v>
      </c>
      <c r="G549">
        <v>0</v>
      </c>
      <c r="H549" t="s">
        <v>13</v>
      </c>
      <c r="I549" t="s">
        <v>104</v>
      </c>
      <c r="L549">
        <f>1/Table1[[#This Row],[B365H]]-Table1[[#This Row],[Margin1X2]]</f>
        <v>0.61111111111111105</v>
      </c>
      <c r="M549">
        <f>IF(Table1[[#This Row],[Bet]]="Home",IF(Table1[[#This Row],[FTR]]="H",100*Table1[[#This Row],[B365H]],0),0)</f>
        <v>0</v>
      </c>
      <c r="N549">
        <f>IF(Table1[[#This Row],[Bet]]="Home-",IF(Table1[[#This Row],[FTR]]="H",100*Table1[[#This Row],[B365H]],0),0)</f>
        <v>0</v>
      </c>
      <c r="O549">
        <f>1/Table1[[#This Row],[B365D]]-Table1[[#This Row],[Margin1X2]]</f>
        <v>0.23611111111111108</v>
      </c>
      <c r="P549">
        <f>IF(Table1[[#This Row],[Bet]]="Draw",IF(Table1[[#This Row],[FTR]]="D",100*Table1[[#This Row],[B365D]],0),0)</f>
        <v>0</v>
      </c>
      <c r="Q549">
        <f>IF(Table1[[#This Row],[Bet]]="Draw-",IF(Table1[[#This Row],[FTR]]="D",100*Table1[[#This Row],[B365D]],0),0)</f>
        <v>0</v>
      </c>
      <c r="R549">
        <f>1/Table1[[#This Row],[B365A]]-Table1[[#This Row],[Margin1X2]]</f>
        <v>0.15277777777777773</v>
      </c>
      <c r="S549">
        <f>IF(Table1[[#This Row],[Bet]]="Away",IF(Table1[[#This Row],[FTR]]="A",100*Table1[[#This Row],[B365A]],0),0)</f>
        <v>0</v>
      </c>
      <c r="T549">
        <f>IF(Table1[[#This Row],[Bet2]]="Away",IF(Table1[[#This Row],[FTR]]="A",100*Table1[[#This Row],[B365A]]),0)</f>
        <v>0</v>
      </c>
      <c r="X549">
        <v>1.6</v>
      </c>
      <c r="Y549">
        <v>4</v>
      </c>
      <c r="Z549">
        <v>6</v>
      </c>
      <c r="AA549" s="3">
        <f>(1/Table1[[#This Row],[B365H]]+1/Table1[[#This Row],[B365D]]+1/Table1[[#This Row],[B365A]]-1)/3</f>
        <v>1.3888888888888914E-2</v>
      </c>
      <c r="AB549">
        <v>2.1</v>
      </c>
      <c r="AC549">
        <v>1.72</v>
      </c>
      <c r="AD549">
        <f>(1/Table1[[#This Row],[B365&gt;2.5]]+1/Table1[[#This Row],[B365&lt;2.5]]-1)/2</f>
        <v>2.879291251384275E-2</v>
      </c>
    </row>
    <row r="550" spans="1:30" hidden="1" x14ac:dyDescent="0.45">
      <c r="A550" t="s">
        <v>61</v>
      </c>
      <c r="B550" t="s">
        <v>4</v>
      </c>
      <c r="C550" s="1">
        <v>44635</v>
      </c>
      <c r="D550" t="s">
        <v>90</v>
      </c>
      <c r="E550" t="s">
        <v>93</v>
      </c>
      <c r="F550">
        <v>0</v>
      </c>
      <c r="G550">
        <v>2</v>
      </c>
      <c r="H550" t="s">
        <v>20</v>
      </c>
      <c r="I550" t="s">
        <v>104</v>
      </c>
      <c r="L550">
        <f>1/Table1[[#This Row],[B365H]]-Table1[[#This Row],[Margin1X2]]</f>
        <v>0.26316868210698913</v>
      </c>
      <c r="M550">
        <f>IF(Table1[[#This Row],[Bet]]="Home",IF(Table1[[#This Row],[FTR]]="H",100*Table1[[#This Row],[B365H]],0),0)</f>
        <v>0</v>
      </c>
      <c r="N550">
        <f>IF(Table1[[#This Row],[Bet]]="Home-",IF(Table1[[#This Row],[FTR]]="H",100*Table1[[#This Row],[B365H]],0),0)</f>
        <v>0</v>
      </c>
      <c r="O550">
        <f>1/Table1[[#This Row],[B365D]]-Table1[[#This Row],[Margin1X2]]</f>
        <v>0.27157204345152697</v>
      </c>
      <c r="P550">
        <f>IF(Table1[[#This Row],[Bet]]="Draw",IF(Table1[[#This Row],[FTR]]="D",100*Table1[[#This Row],[B365D]],0),0)</f>
        <v>0</v>
      </c>
      <c r="Q550">
        <f>IF(Table1[[#This Row],[Bet]]="Draw-",IF(Table1[[#This Row],[FTR]]="D",100*Table1[[#This Row],[B365D]],0),0)</f>
        <v>0</v>
      </c>
      <c r="R550">
        <f>1/Table1[[#This Row],[B365A]]-Table1[[#This Row],[Margin1X2]]</f>
        <v>0.46525927444148396</v>
      </c>
      <c r="S550">
        <f>IF(Table1[[#This Row],[Bet]]="Away",IF(Table1[[#This Row],[FTR]]="A",100*Table1[[#This Row],[B365A]],0),0)</f>
        <v>0</v>
      </c>
      <c r="T550">
        <f>IF(Table1[[#This Row],[Bet2]]="Away",IF(Table1[[#This Row],[FTR]]="A",100*Table1[[#This Row],[B365A]]),0)</f>
        <v>0</v>
      </c>
      <c r="X550">
        <v>3.5</v>
      </c>
      <c r="Y550">
        <v>3.4</v>
      </c>
      <c r="Z550">
        <v>2.0499999999999998</v>
      </c>
      <c r="AA550" s="3">
        <f>(1/Table1[[#This Row],[B365H]]+1/Table1[[#This Row],[B365D]]+1/Table1[[#This Row],[B365A]]-1)/3</f>
        <v>2.2545603607296554E-2</v>
      </c>
      <c r="AB550">
        <v>2.1</v>
      </c>
      <c r="AC550">
        <v>1.72</v>
      </c>
      <c r="AD550">
        <f>(1/Table1[[#This Row],[B365&gt;2.5]]+1/Table1[[#This Row],[B365&lt;2.5]]-1)/2</f>
        <v>2.879291251384275E-2</v>
      </c>
    </row>
    <row r="551" spans="1:30" hidden="1" x14ac:dyDescent="0.45">
      <c r="A551" t="s">
        <v>61</v>
      </c>
      <c r="B551" t="s">
        <v>4</v>
      </c>
      <c r="C551" s="1">
        <v>44639</v>
      </c>
      <c r="D551" t="s">
        <v>74</v>
      </c>
      <c r="E551" t="s">
        <v>95</v>
      </c>
      <c r="F551">
        <v>1</v>
      </c>
      <c r="G551">
        <v>1</v>
      </c>
      <c r="H551" t="s">
        <v>42</v>
      </c>
      <c r="I551" t="s">
        <v>104</v>
      </c>
      <c r="L551">
        <f>1/Table1[[#This Row],[B365H]]-Table1[[#This Row],[Margin1X2]]</f>
        <v>0.30752688172043008</v>
      </c>
      <c r="M551">
        <f>IF(Table1[[#This Row],[Bet]]="Home",IF(Table1[[#This Row],[FTR]]="H",100*Table1[[#This Row],[B365H]],0),0)</f>
        <v>0</v>
      </c>
      <c r="N551">
        <f>IF(Table1[[#This Row],[Bet]]="Home-",IF(Table1[[#This Row],[FTR]]="H",100*Table1[[#This Row],[B365H]],0),0)</f>
        <v>0</v>
      </c>
      <c r="O551">
        <f>1/Table1[[#This Row],[B365D]]-Table1[[#This Row],[Margin1X2]]</f>
        <v>0.30752688172043008</v>
      </c>
      <c r="P551">
        <f>IF(Table1[[#This Row],[Bet]]="Draw",IF(Table1[[#This Row],[FTR]]="D",100*Table1[[#This Row],[B365D]],0),0)</f>
        <v>0</v>
      </c>
      <c r="Q551">
        <f>IF(Table1[[#This Row],[Bet]]="Draw-",IF(Table1[[#This Row],[FTR]]="D",100*Table1[[#This Row],[B365D]],0),0)</f>
        <v>0</v>
      </c>
      <c r="R551">
        <f>1/Table1[[#This Row],[B365A]]-Table1[[#This Row],[Margin1X2]]</f>
        <v>0.38494623655913979</v>
      </c>
      <c r="S551">
        <f>IF(Table1[[#This Row],[Bet]]="Away",IF(Table1[[#This Row],[FTR]]="A",100*Table1[[#This Row],[B365A]],0),0)</f>
        <v>0</v>
      </c>
      <c r="T551">
        <f>IF(Table1[[#This Row],[Bet2]]="Away",IF(Table1[[#This Row],[FTR]]="A",100*Table1[[#This Row],[B365A]]),0)</f>
        <v>0</v>
      </c>
      <c r="X551">
        <v>3.1</v>
      </c>
      <c r="Y551">
        <v>3.1</v>
      </c>
      <c r="Z551">
        <v>2.5</v>
      </c>
      <c r="AA551" s="3">
        <f>(1/Table1[[#This Row],[B365H]]+1/Table1[[#This Row],[B365D]]+1/Table1[[#This Row],[B365A]]-1)/3</f>
        <v>1.5053763440860216E-2</v>
      </c>
      <c r="AB551">
        <v>2.2999999999999998</v>
      </c>
      <c r="AC551">
        <v>1.61</v>
      </c>
      <c r="AD551">
        <f>(1/Table1[[#This Row],[B365&gt;2.5]]+1/Table1[[#This Row],[B365&lt;2.5]]-1)/2</f>
        <v>2.7950310559006208E-2</v>
      </c>
    </row>
    <row r="552" spans="1:30" hidden="1" x14ac:dyDescent="0.45">
      <c r="A552" t="s">
        <v>61</v>
      </c>
      <c r="B552" t="s">
        <v>4</v>
      </c>
      <c r="C552" s="1">
        <v>44656</v>
      </c>
      <c r="D552" t="s">
        <v>89</v>
      </c>
      <c r="E552" t="s">
        <v>83</v>
      </c>
      <c r="F552">
        <v>1</v>
      </c>
      <c r="G552">
        <v>0</v>
      </c>
      <c r="H552" t="s">
        <v>13</v>
      </c>
      <c r="I552" t="s">
        <v>104</v>
      </c>
      <c r="L552">
        <f>1/Table1[[#This Row],[B365H]]-Table1[[#This Row],[Margin1X2]]</f>
        <v>0.59168342463536971</v>
      </c>
      <c r="M552">
        <f>IF(Table1[[#This Row],[Bet]]="Home",IF(Table1[[#This Row],[FTR]]="H",100*Table1[[#This Row],[B365H]],0),0)</f>
        <v>0</v>
      </c>
      <c r="N552">
        <f>IF(Table1[[#This Row],[Bet]]="Home-",IF(Table1[[#This Row],[FTR]]="H",100*Table1[[#This Row],[B365H]],0),0)</f>
        <v>0</v>
      </c>
      <c r="O552">
        <f>1/Table1[[#This Row],[B365D]]-Table1[[#This Row],[Margin1X2]]</f>
        <v>0.2487807133116057</v>
      </c>
      <c r="P552">
        <f>IF(Table1[[#This Row],[Bet]]="Draw",IF(Table1[[#This Row],[FTR]]="D",100*Table1[[#This Row],[B365D]],0),0)</f>
        <v>0</v>
      </c>
      <c r="Q552">
        <f>IF(Table1[[#This Row],[Bet]]="Draw-",IF(Table1[[#This Row],[FTR]]="D",100*Table1[[#This Row],[B365D]],0),0)</f>
        <v>0</v>
      </c>
      <c r="R552">
        <f>1/Table1[[#This Row],[B365A]]-Table1[[#This Row],[Margin1X2]]</f>
        <v>0.15953586205302447</v>
      </c>
      <c r="S552">
        <f>IF(Table1[[#This Row],[Bet]]="Away",IF(Table1[[#This Row],[FTR]]="A",100*Table1[[#This Row],[B365A]],0),0)</f>
        <v>0</v>
      </c>
      <c r="T552">
        <f>IF(Table1[[#This Row],[Bet2]]="Away",IF(Table1[[#This Row],[FTR]]="A",100*Table1[[#This Row],[B365A]]),0)</f>
        <v>0</v>
      </c>
      <c r="X552">
        <v>1.65</v>
      </c>
      <c r="Y552">
        <v>3.8</v>
      </c>
      <c r="Z552">
        <v>5.75</v>
      </c>
      <c r="AA552" s="3">
        <f>(1/Table1[[#This Row],[B365H]]+1/Table1[[#This Row],[B365D]]+1/Table1[[#This Row],[B365A]]-1)/3</f>
        <v>1.4377181425236399E-2</v>
      </c>
      <c r="AB552">
        <v>2</v>
      </c>
      <c r="AC552">
        <v>1.85</v>
      </c>
      <c r="AD552">
        <f>(1/Table1[[#This Row],[B365&gt;2.5]]+1/Table1[[#This Row],[B365&lt;2.5]]-1)/2</f>
        <v>2.0270270270270174E-2</v>
      </c>
    </row>
    <row r="553" spans="1:30" hidden="1" x14ac:dyDescent="0.45">
      <c r="A553" t="s">
        <v>61</v>
      </c>
      <c r="B553" t="s">
        <v>4</v>
      </c>
      <c r="C553" s="1">
        <v>44669</v>
      </c>
      <c r="D553" t="s">
        <v>72</v>
      </c>
      <c r="E553" t="s">
        <v>78</v>
      </c>
      <c r="F553">
        <v>0</v>
      </c>
      <c r="G553">
        <v>2</v>
      </c>
      <c r="H553" t="s">
        <v>20</v>
      </c>
      <c r="I553" t="s">
        <v>104</v>
      </c>
      <c r="L553">
        <f>1/Table1[[#This Row],[B365H]]-Table1[[#This Row],[Margin1X2]]</f>
        <v>0.48253968253968255</v>
      </c>
      <c r="M553">
        <f>IF(Table1[[#This Row],[Bet]]="Home",IF(Table1[[#This Row],[FTR]]="H",100*Table1[[#This Row],[B365H]],0),0)</f>
        <v>0</v>
      </c>
      <c r="N553">
        <f>IF(Table1[[#This Row],[Bet]]="Home-",IF(Table1[[#This Row],[FTR]]="H",100*Table1[[#This Row],[B365H]],0),0)</f>
        <v>0</v>
      </c>
      <c r="O553">
        <f>1/Table1[[#This Row],[B365D]]-Table1[[#This Row],[Margin1X2]]</f>
        <v>0.26825396825396824</v>
      </c>
      <c r="P553">
        <f>IF(Table1[[#This Row],[Bet]]="Draw",IF(Table1[[#This Row],[FTR]]="D",100*Table1[[#This Row],[B365D]],0),0)</f>
        <v>0</v>
      </c>
      <c r="Q553">
        <f>IF(Table1[[#This Row],[Bet]]="Draw-",IF(Table1[[#This Row],[FTR]]="D",100*Table1[[#This Row],[B365D]],0),0)</f>
        <v>0</v>
      </c>
      <c r="R553">
        <f>1/Table1[[#This Row],[B365A]]-Table1[[#This Row],[Margin1X2]]</f>
        <v>0.24920634920634918</v>
      </c>
      <c r="S553">
        <f>IF(Table1[[#This Row],[Bet]]="Away",IF(Table1[[#This Row],[FTR]]="A",100*Table1[[#This Row],[B365A]],0),0)</f>
        <v>0</v>
      </c>
      <c r="T553">
        <f>IF(Table1[[#This Row],[Bet2]]="Away",IF(Table1[[#This Row],[FTR]]="A",100*Table1[[#This Row],[B365A]]),0)</f>
        <v>0</v>
      </c>
      <c r="X553">
        <v>2</v>
      </c>
      <c r="Y553">
        <v>3.5</v>
      </c>
      <c r="Z553">
        <v>3.75</v>
      </c>
      <c r="AA553" s="3">
        <f>(1/Table1[[#This Row],[B365H]]+1/Table1[[#This Row],[B365D]]+1/Table1[[#This Row],[B365A]]-1)/3</f>
        <v>1.7460317460317471E-2</v>
      </c>
      <c r="AB553">
        <v>1.98</v>
      </c>
      <c r="AC553">
        <v>1.88</v>
      </c>
      <c r="AD553">
        <f>(1/Table1[[#This Row],[B365&gt;2.5]]+1/Table1[[#This Row],[B365&lt;2.5]]-1)/2</f>
        <v>1.8482699333763231E-2</v>
      </c>
    </row>
    <row r="554" spans="1:30" hidden="1" x14ac:dyDescent="0.45">
      <c r="A554" t="s">
        <v>106</v>
      </c>
      <c r="B554" t="s">
        <v>4</v>
      </c>
      <c r="C554" s="1">
        <v>44569</v>
      </c>
      <c r="D554" t="s">
        <v>116</v>
      </c>
      <c r="E554" t="s">
        <v>119</v>
      </c>
      <c r="F554">
        <v>0</v>
      </c>
      <c r="G554">
        <v>1</v>
      </c>
      <c r="H554" t="s">
        <v>20</v>
      </c>
      <c r="I554" t="s">
        <v>104</v>
      </c>
      <c r="L554">
        <f>1/Table1[[#This Row],[B365H]]-Table1[[#This Row],[Margin1X2]]</f>
        <v>0.31565656565656564</v>
      </c>
      <c r="M554">
        <f>IF(Table1[[#This Row],[Bet]]="Home",IF(Table1[[#This Row],[FTR]]="H",100*Table1[[#This Row],[B365H]],0),0)</f>
        <v>0</v>
      </c>
      <c r="N554">
        <f>IF(Table1[[#This Row],[Bet]]="Home-",IF(Table1[[#This Row],[FTR]]="H",100*Table1[[#This Row],[B365H]],0),0)</f>
        <v>0</v>
      </c>
      <c r="O554">
        <f>1/Table1[[#This Row],[B365D]]-Table1[[#This Row],[Margin1X2]]</f>
        <v>0.28535353535353536</v>
      </c>
      <c r="P554">
        <f>IF(Table1[[#This Row],[Bet]]="Draw",IF(Table1[[#This Row],[FTR]]="D",100*Table1[[#This Row],[B365D]],0),0)</f>
        <v>0</v>
      </c>
      <c r="Q554">
        <f>IF(Table1[[#This Row],[Bet]]="Draw-",IF(Table1[[#This Row],[FTR]]="D",100*Table1[[#This Row],[B365D]],0),0)</f>
        <v>0</v>
      </c>
      <c r="R554">
        <f>1/Table1[[#This Row],[B365A]]-Table1[[#This Row],[Margin1X2]]</f>
        <v>0.39898989898989901</v>
      </c>
      <c r="S554">
        <f>IF(Table1[[#This Row],[Bet]]="Away",IF(Table1[[#This Row],[FTR]]="A",100*Table1[[#This Row],[B365A]],0),0)</f>
        <v>0</v>
      </c>
      <c r="T554">
        <f>IF(Table1[[#This Row],[Bet2]]="Away",IF(Table1[[#This Row],[FTR]]="A",100*Table1[[#This Row],[B365A]]),0)</f>
        <v>0</v>
      </c>
      <c r="X554">
        <v>3</v>
      </c>
      <c r="Y554">
        <v>3.3</v>
      </c>
      <c r="Z554">
        <v>2.4</v>
      </c>
      <c r="AA554" s="3">
        <f>(1/Table1[[#This Row],[B365H]]+1/Table1[[#This Row],[B365D]]+1/Table1[[#This Row],[B365A]]-1)/3</f>
        <v>1.7676767676767662E-2</v>
      </c>
      <c r="AB554">
        <v>2.0499999999999998</v>
      </c>
      <c r="AC554">
        <v>1.75</v>
      </c>
      <c r="AD554">
        <f>(1/Table1[[#This Row],[B365&gt;2.5]]+1/Table1[[#This Row],[B365&lt;2.5]]-1)/2</f>
        <v>2.9616724738675937E-2</v>
      </c>
    </row>
    <row r="555" spans="1:30" hidden="1" x14ac:dyDescent="0.45">
      <c r="A555" t="s">
        <v>106</v>
      </c>
      <c r="B555" t="s">
        <v>4</v>
      </c>
      <c r="C555" s="1">
        <v>44590</v>
      </c>
      <c r="D555" t="s">
        <v>140</v>
      </c>
      <c r="E555" t="s">
        <v>124</v>
      </c>
      <c r="F555">
        <v>1</v>
      </c>
      <c r="G555">
        <v>0</v>
      </c>
      <c r="H555" t="s">
        <v>13</v>
      </c>
      <c r="I555" t="s">
        <v>104</v>
      </c>
      <c r="L555">
        <f>1/Table1[[#This Row],[B365H]]-Table1[[#This Row],[Margin1X2]]</f>
        <v>0.4601618425147837</v>
      </c>
      <c r="M555">
        <f>IF(Table1[[#This Row],[Bet]]="Home",IF(Table1[[#This Row],[FTR]]="H",100*Table1[[#This Row],[B365H]],0),0)</f>
        <v>0</v>
      </c>
      <c r="N555">
        <f>IF(Table1[[#This Row],[Bet]]="Home-",IF(Table1[[#This Row],[FTR]]="H",100*Table1[[#This Row],[B365H]],0),0)</f>
        <v>0</v>
      </c>
      <c r="O555">
        <f>1/Table1[[#This Row],[B365D]]-Table1[[#This Row],[Margin1X2]]</f>
        <v>0.27808901338313108</v>
      </c>
      <c r="P555">
        <f>IF(Table1[[#This Row],[Bet]]="Draw",IF(Table1[[#This Row],[FTR]]="D",100*Table1[[#This Row],[B365D]],0),0)</f>
        <v>0</v>
      </c>
      <c r="Q555">
        <f>IF(Table1[[#This Row],[Bet]]="Draw-",IF(Table1[[#This Row],[FTR]]="D",100*Table1[[#This Row],[B365D]],0),0)</f>
        <v>0</v>
      </c>
      <c r="R555">
        <f>1/Table1[[#This Row],[B365A]]-Table1[[#This Row],[Margin1X2]]</f>
        <v>0.26174914410208533</v>
      </c>
      <c r="S555">
        <f>IF(Table1[[#This Row],[Bet]]="Away",IF(Table1[[#This Row],[FTR]]="A",100*Table1[[#This Row],[B365A]],0),0)</f>
        <v>0</v>
      </c>
      <c r="T555">
        <f>IF(Table1[[#This Row],[Bet2]]="Away",IF(Table1[[#This Row],[FTR]]="A",100*Table1[[#This Row],[B365A]]),0)</f>
        <v>0</v>
      </c>
      <c r="X555">
        <v>2.1</v>
      </c>
      <c r="Y555">
        <v>3.4</v>
      </c>
      <c r="Z555">
        <v>3.6</v>
      </c>
      <c r="AA555" s="3">
        <f>(1/Table1[[#This Row],[B365H]]+1/Table1[[#This Row],[B365D]]+1/Table1[[#This Row],[B365A]]-1)/3</f>
        <v>1.6028633675692443E-2</v>
      </c>
      <c r="AB555">
        <v>2.1</v>
      </c>
      <c r="AC555">
        <v>1.77</v>
      </c>
      <c r="AD555">
        <f>(1/Table1[[#This Row],[B365&gt;2.5]]+1/Table1[[#This Row],[B365&lt;2.5]]-1)/2</f>
        <v>2.0581113801452777E-2</v>
      </c>
    </row>
    <row r="556" spans="1:30" hidden="1" x14ac:dyDescent="0.45">
      <c r="A556" t="s">
        <v>106</v>
      </c>
      <c r="B556" t="s">
        <v>4</v>
      </c>
      <c r="C556" s="1">
        <v>44666</v>
      </c>
      <c r="D556" t="s">
        <v>133</v>
      </c>
      <c r="E556" t="s">
        <v>130</v>
      </c>
      <c r="F556">
        <v>3</v>
      </c>
      <c r="G556">
        <v>2</v>
      </c>
      <c r="H556" t="s">
        <v>13</v>
      </c>
      <c r="I556" t="s">
        <v>104</v>
      </c>
      <c r="L556">
        <f>1/Table1[[#This Row],[B365H]]-Table1[[#This Row],[Margin1X2]]</f>
        <v>0.55555555555555558</v>
      </c>
      <c r="M556">
        <f>IF(Table1[[#This Row],[Bet]]="Home",IF(Table1[[#This Row],[FTR]]="H",100*Table1[[#This Row],[B365H]],0),0)</f>
        <v>0</v>
      </c>
      <c r="N556">
        <f>IF(Table1[[#This Row],[Bet]]="Home-",IF(Table1[[#This Row],[FTR]]="H",100*Table1[[#This Row],[B365H]],0),0)</f>
        <v>0</v>
      </c>
      <c r="O556">
        <f>1/Table1[[#This Row],[B365D]]-Table1[[#This Row],[Margin1X2]]</f>
        <v>0.26984126984126988</v>
      </c>
      <c r="P556">
        <f>IF(Table1[[#This Row],[Bet]]="Draw",IF(Table1[[#This Row],[FTR]]="D",100*Table1[[#This Row],[B365D]],0),0)</f>
        <v>0</v>
      </c>
      <c r="Q556">
        <f>IF(Table1[[#This Row],[Bet]]="Draw-",IF(Table1[[#This Row],[FTR]]="D",100*Table1[[#This Row],[B365D]],0),0)</f>
        <v>0</v>
      </c>
      <c r="R556">
        <f>1/Table1[[#This Row],[B365A]]-Table1[[#This Row],[Margin1X2]]</f>
        <v>0.17460317460317465</v>
      </c>
      <c r="S556">
        <f>IF(Table1[[#This Row],[Bet]]="Away",IF(Table1[[#This Row],[FTR]]="A",100*Table1[[#This Row],[B365A]],0),0)</f>
        <v>0</v>
      </c>
      <c r="T556">
        <f>IF(Table1[[#This Row],[Bet2]]="Away",IF(Table1[[#This Row],[FTR]]="A",100*Table1[[#This Row],[B365A]]),0)</f>
        <v>0</v>
      </c>
      <c r="X556">
        <v>1.75</v>
      </c>
      <c r="Y556">
        <v>3.5</v>
      </c>
      <c r="Z556">
        <v>5.25</v>
      </c>
      <c r="AA556" s="3">
        <f>(1/Table1[[#This Row],[B365H]]+1/Table1[[#This Row],[B365D]]+1/Table1[[#This Row],[B365A]]-1)/3</f>
        <v>1.5873015873015817E-2</v>
      </c>
      <c r="AB556">
        <v>2.15</v>
      </c>
      <c r="AC556">
        <v>1.66</v>
      </c>
      <c r="AD556">
        <f>(1/Table1[[#This Row],[B365&gt;2.5]]+1/Table1[[#This Row],[B365&lt;2.5]]-1)/2</f>
        <v>3.3762958811992205E-2</v>
      </c>
    </row>
    <row r="557" spans="1:30" hidden="1" x14ac:dyDescent="0.45">
      <c r="A557" t="s">
        <v>172</v>
      </c>
      <c r="B557" t="s">
        <v>4</v>
      </c>
      <c r="C557" s="1">
        <v>44576</v>
      </c>
      <c r="D557" t="s">
        <v>173</v>
      </c>
      <c r="E557" t="s">
        <v>182</v>
      </c>
      <c r="F557">
        <v>1</v>
      </c>
      <c r="G557">
        <v>1</v>
      </c>
      <c r="H557" t="s">
        <v>42</v>
      </c>
      <c r="I557" t="s">
        <v>104</v>
      </c>
      <c r="L557">
        <f>1/Table1[[#This Row],[B365H]]-Table1[[#This Row],[Margin1X2]]</f>
        <v>0.44733242134062923</v>
      </c>
      <c r="M557">
        <f>IF(Table1[[#This Row],[Bet]]="Home",IF(Table1[[#This Row],[FTR]]="H",100*Table1[[#This Row],[B365H]],0),0)</f>
        <v>0</v>
      </c>
      <c r="N557">
        <f>IF(Table1[[#This Row],[Bet]]="Home-",IF(Table1[[#This Row],[FTR]]="H",100*Table1[[#This Row],[B365H]],0),0)</f>
        <v>0</v>
      </c>
      <c r="O557">
        <f>1/Table1[[#This Row],[B365D]]-Table1[[#This Row],[Margin1X2]]</f>
        <v>0.27633378932968533</v>
      </c>
      <c r="P557">
        <f>IF(Table1[[#This Row],[Bet]]="Draw",IF(Table1[[#This Row],[FTR]]="D",100*Table1[[#This Row],[B365D]],0),0)</f>
        <v>0</v>
      </c>
      <c r="Q557">
        <f>IF(Table1[[#This Row],[Bet]]="Draw-",IF(Table1[[#This Row],[FTR]]="D",100*Table1[[#This Row],[B365D]],0),0)</f>
        <v>0</v>
      </c>
      <c r="R557">
        <f>1/Table1[[#This Row],[B365A]]-Table1[[#This Row],[Margin1X2]]</f>
        <v>0.27633378932968533</v>
      </c>
      <c r="S557">
        <f>IF(Table1[[#This Row],[Bet]]="Away",IF(Table1[[#This Row],[FTR]]="A",100*Table1[[#This Row],[B365A]],0),0)</f>
        <v>0</v>
      </c>
      <c r="T557">
        <f>IF(Table1[[#This Row],[Bet2]]="Away",IF(Table1[[#This Row],[FTR]]="A",100*Table1[[#This Row],[B365A]]),0)</f>
        <v>0</v>
      </c>
      <c r="X557">
        <v>2.15</v>
      </c>
      <c r="Y557">
        <v>3.4</v>
      </c>
      <c r="Z557">
        <v>3.4</v>
      </c>
      <c r="AA557" s="3">
        <f>(1/Table1[[#This Row],[B365H]]+1/Table1[[#This Row],[B365D]]+1/Table1[[#This Row],[B365A]]-1)/3</f>
        <v>1.7783857729138191E-2</v>
      </c>
      <c r="AB557">
        <v>2.0699999999999998</v>
      </c>
      <c r="AC557">
        <v>1.72</v>
      </c>
      <c r="AD557">
        <f>(1/Table1[[#This Row],[B365&gt;2.5]]+1/Table1[[#This Row],[B365&lt;2.5]]-1)/2</f>
        <v>3.2243568138411449E-2</v>
      </c>
    </row>
    <row r="558" spans="1:30" hidden="1" x14ac:dyDescent="0.45">
      <c r="A558" t="s">
        <v>172</v>
      </c>
      <c r="B558" t="s">
        <v>4</v>
      </c>
      <c r="C558" s="1">
        <v>44621</v>
      </c>
      <c r="D558" t="s">
        <v>179</v>
      </c>
      <c r="E558" t="s">
        <v>186</v>
      </c>
      <c r="F558">
        <v>1</v>
      </c>
      <c r="G558">
        <v>1</v>
      </c>
      <c r="H558" t="s">
        <v>42</v>
      </c>
      <c r="I558" t="s">
        <v>104</v>
      </c>
      <c r="L558">
        <f>1/Table1[[#This Row],[B365H]]-Table1[[#This Row],[Margin1X2]]</f>
        <v>0.36331936840842688</v>
      </c>
      <c r="M558">
        <f>IF(Table1[[#This Row],[Bet]]="Home",IF(Table1[[#This Row],[FTR]]="H",100*Table1[[#This Row],[B365H]],0),0)</f>
        <v>0</v>
      </c>
      <c r="N558">
        <f>IF(Table1[[#This Row],[Bet]]="Home-",IF(Table1[[#This Row],[FTR]]="H",100*Table1[[#This Row],[B365H]],0),0)</f>
        <v>0</v>
      </c>
      <c r="O558">
        <f>1/Table1[[#This Row],[B365D]]-Table1[[#This Row],[Margin1X2]]</f>
        <v>0.28467028212575285</v>
      </c>
      <c r="P558">
        <f>IF(Table1[[#This Row],[Bet]]="Draw",IF(Table1[[#This Row],[FTR]]="D",100*Table1[[#This Row],[B365D]],0),0)</f>
        <v>0</v>
      </c>
      <c r="Q558">
        <f>IF(Table1[[#This Row],[Bet]]="Draw-",IF(Table1[[#This Row],[FTR]]="D",100*Table1[[#This Row],[B365D]],0),0)</f>
        <v>0</v>
      </c>
      <c r="R558">
        <f>1/Table1[[#This Row],[B365A]]-Table1[[#This Row],[Margin1X2]]</f>
        <v>0.35201034946582016</v>
      </c>
      <c r="S558">
        <f>IF(Table1[[#This Row],[Bet]]="Away",IF(Table1[[#This Row],[FTR]]="A",100*Table1[[#This Row],[B365A]],0),0)</f>
        <v>0</v>
      </c>
      <c r="T558">
        <f>IF(Table1[[#This Row],[Bet2]]="Away",IF(Table1[[#This Row],[FTR]]="A",100*Table1[[#This Row],[B365A]]),0)</f>
        <v>0</v>
      </c>
      <c r="X558">
        <v>2.62</v>
      </c>
      <c r="Y558">
        <v>3.3</v>
      </c>
      <c r="Z558">
        <v>2.7</v>
      </c>
      <c r="AA558" s="3">
        <f>(1/Table1[[#This Row],[B365H]]+1/Table1[[#This Row],[B365D]]+1/Table1[[#This Row],[B365A]]-1)/3</f>
        <v>1.8360020904550172E-2</v>
      </c>
      <c r="AB558">
        <v>2.0499999999999998</v>
      </c>
      <c r="AC558">
        <v>1.8</v>
      </c>
      <c r="AD558">
        <f>(1/Table1[[#This Row],[B365&gt;2.5]]+1/Table1[[#This Row],[B365&lt;2.5]]-1)/2</f>
        <v>2.1680216802168029E-2</v>
      </c>
    </row>
    <row r="559" spans="1:30" hidden="1" x14ac:dyDescent="0.45">
      <c r="A559" t="s">
        <v>106</v>
      </c>
      <c r="B559" t="s">
        <v>4</v>
      </c>
      <c r="C559" s="1">
        <v>44422</v>
      </c>
      <c r="D559" t="s">
        <v>125</v>
      </c>
      <c r="E559" t="s">
        <v>130</v>
      </c>
      <c r="F559">
        <v>2</v>
      </c>
      <c r="G559">
        <v>0</v>
      </c>
      <c r="H559" t="s">
        <v>13</v>
      </c>
      <c r="I559" t="s">
        <v>147</v>
      </c>
      <c r="L559">
        <f>1/Table1[[#This Row],[B365H]]-Table1[[#This Row],[Margin1X2]]</f>
        <v>0.32615386802578922</v>
      </c>
      <c r="M559">
        <f>IF(Table1[[#This Row],[Bet]]="Home",IF(Table1[[#This Row],[FTR]]="H",100*Table1[[#This Row],[B365H]],0),0)</f>
        <v>0</v>
      </c>
      <c r="N559">
        <f>IF(Table1[[#This Row],[Bet]]="Home-",IF(Table1[[#This Row],[FTR]]="H",100*Table1[[#This Row],[B365H]],0),0)</f>
        <v>0</v>
      </c>
      <c r="O559">
        <f>1/Table1[[#This Row],[B365D]]-Table1[[#This Row],[Margin1X2]]</f>
        <v>0.28435658484919568</v>
      </c>
      <c r="P559">
        <f>IF(Table1[[#This Row],[Bet]]="Draw",IF(Table1[[#This Row],[FTR]]="D",100*Table1[[#This Row],[B365D]],0),0)</f>
        <v>0</v>
      </c>
      <c r="Q559">
        <f>IF(Table1[[#This Row],[Bet]]="Draw-",IF(Table1[[#This Row],[FTR]]="D",100*Table1[[#This Row],[B365D]],0),0)</f>
        <v>0</v>
      </c>
      <c r="R559">
        <f>1/Table1[[#This Row],[B365A]]-Table1[[#This Row],[Margin1X2]]</f>
        <v>0.38948954712501505</v>
      </c>
      <c r="S559">
        <f>IF(Table1[[#This Row],[Bet]]="Away",IF(Table1[[#This Row],[FTR]]="A",100*Table1[[#This Row],[B365A]],0),0)</f>
        <v>0</v>
      </c>
      <c r="T559">
        <f>IF(Table1[[#This Row],[Bet2]]="Away",IF(Table1[[#This Row],[FTR]]="A",100*Table1[[#This Row],[B365A]]),0)</f>
        <v>0</v>
      </c>
      <c r="X559">
        <v>2.9</v>
      </c>
      <c r="Y559">
        <v>3.3</v>
      </c>
      <c r="Z559">
        <v>2.4500000000000002</v>
      </c>
      <c r="AA559" s="3">
        <f>(1/Table1[[#This Row],[B365H]]+1/Table1[[#This Row],[B365D]]+1/Table1[[#This Row],[B365A]]-1)/3</f>
        <v>1.867371818110734E-2</v>
      </c>
      <c r="AB559">
        <v>2.1</v>
      </c>
      <c r="AC559">
        <v>1.7</v>
      </c>
      <c r="AD559">
        <f>(1/Table1[[#This Row],[B365&gt;2.5]]+1/Table1[[#This Row],[B365&lt;2.5]]-1)/2</f>
        <v>3.2212885154061621E-2</v>
      </c>
    </row>
    <row r="560" spans="1:30" hidden="1" x14ac:dyDescent="0.45">
      <c r="A560" t="s">
        <v>106</v>
      </c>
      <c r="B560" t="s">
        <v>4</v>
      </c>
      <c r="C560" s="1">
        <v>44425</v>
      </c>
      <c r="D560" t="s">
        <v>131</v>
      </c>
      <c r="E560" t="s">
        <v>133</v>
      </c>
      <c r="F560">
        <v>1</v>
      </c>
      <c r="G560">
        <v>0</v>
      </c>
      <c r="H560" t="s">
        <v>13</v>
      </c>
      <c r="I560" t="s">
        <v>147</v>
      </c>
      <c r="L560">
        <f>1/Table1[[#This Row],[B365H]]-Table1[[#This Row],[Margin1X2]]</f>
        <v>0.26776066310950031</v>
      </c>
      <c r="M560">
        <f>IF(Table1[[#This Row],[Bet]]="Home",IF(Table1[[#This Row],[FTR]]="H",100*Table1[[#This Row],[B365H]],0),0)</f>
        <v>0</v>
      </c>
      <c r="N560">
        <f>IF(Table1[[#This Row],[Bet]]="Home-",IF(Table1[[#This Row],[FTR]]="H",100*Table1[[#This Row],[B365H]],0),0)</f>
        <v>0</v>
      </c>
      <c r="O560">
        <f>1/Table1[[#This Row],[B365D]]-Table1[[#This Row],[Margin1X2]]</f>
        <v>0.28507668042551765</v>
      </c>
      <c r="P560">
        <f>IF(Table1[[#This Row],[Bet]]="Draw",IF(Table1[[#This Row],[FTR]]="D",100*Table1[[#This Row],[B365D]],0),0)</f>
        <v>0</v>
      </c>
      <c r="Q560">
        <f>IF(Table1[[#This Row],[Bet]]="Draw-",IF(Table1[[#This Row],[FTR]]="D",100*Table1[[#This Row],[B365D]],0),0)</f>
        <v>0</v>
      </c>
      <c r="R560">
        <f>1/Table1[[#This Row],[B365A]]-Table1[[#This Row],[Margin1X2]]</f>
        <v>0.44716265646498204</v>
      </c>
      <c r="S560">
        <f>IF(Table1[[#This Row],[Bet]]="Away",IF(Table1[[#This Row],[FTR]]="A",100*Table1[[#This Row],[B365A]],0),0)</f>
        <v>0</v>
      </c>
      <c r="T560">
        <f>IF(Table1[[#This Row],[Bet2]]="Away",IF(Table1[[#This Row],[FTR]]="A",100*Table1[[#This Row],[B365A]]),0)</f>
        <v>0</v>
      </c>
      <c r="X560">
        <v>3.5</v>
      </c>
      <c r="Y560">
        <v>3.3</v>
      </c>
      <c r="Z560">
        <v>2.15</v>
      </c>
      <c r="AA560" s="3">
        <f>(1/Table1[[#This Row],[B365H]]+1/Table1[[#This Row],[B365D]]+1/Table1[[#This Row],[B365A]]-1)/3</f>
        <v>1.7953622604785391E-2</v>
      </c>
      <c r="AB560">
        <v>2.1</v>
      </c>
      <c r="AC560">
        <v>1.7</v>
      </c>
      <c r="AD560">
        <f>(1/Table1[[#This Row],[B365&gt;2.5]]+1/Table1[[#This Row],[B365&lt;2.5]]-1)/2</f>
        <v>3.2212885154061621E-2</v>
      </c>
    </row>
    <row r="561" spans="1:30" hidden="1" x14ac:dyDescent="0.45">
      <c r="A561" t="s">
        <v>106</v>
      </c>
      <c r="B561" t="s">
        <v>4</v>
      </c>
      <c r="C561" s="1">
        <v>44436</v>
      </c>
      <c r="D561" t="s">
        <v>108</v>
      </c>
      <c r="E561" t="s">
        <v>137</v>
      </c>
      <c r="F561">
        <v>2</v>
      </c>
      <c r="G561">
        <v>0</v>
      </c>
      <c r="H561" t="s">
        <v>13</v>
      </c>
      <c r="I561" t="s">
        <v>147</v>
      </c>
      <c r="L561">
        <f>1/Table1[[#This Row],[B365H]]-Table1[[#This Row],[Margin1X2]]</f>
        <v>0.43856143856143859</v>
      </c>
      <c r="M561">
        <f>IF(Table1[[#This Row],[Bet]]="Home",IF(Table1[[#This Row],[FTR]]="H",100*Table1[[#This Row],[B365H]],0),0)</f>
        <v>0</v>
      </c>
      <c r="N561">
        <f>IF(Table1[[#This Row],[Bet]]="Home-",IF(Table1[[#This Row],[FTR]]="H",100*Table1[[#This Row],[B365H]],0),0)</f>
        <v>0</v>
      </c>
      <c r="O561">
        <f>1/Table1[[#This Row],[B365D]]-Table1[[#This Row],[Margin1X2]]</f>
        <v>0.26973026973026976</v>
      </c>
      <c r="P561">
        <f>IF(Table1[[#This Row],[Bet]]="Draw",IF(Table1[[#This Row],[FTR]]="D",100*Table1[[#This Row],[B365D]],0),0)</f>
        <v>0</v>
      </c>
      <c r="Q561">
        <f>IF(Table1[[#This Row],[Bet]]="Draw-",IF(Table1[[#This Row],[FTR]]="D",100*Table1[[#This Row],[B365D]],0),0)</f>
        <v>0</v>
      </c>
      <c r="R561">
        <f>1/Table1[[#This Row],[B365A]]-Table1[[#This Row],[Margin1X2]]</f>
        <v>0.29170829170829177</v>
      </c>
      <c r="S561">
        <f>IF(Table1[[#This Row],[Bet]]="Away",IF(Table1[[#This Row],[FTR]]="A",100*Table1[[#This Row],[B365A]],0),0)</f>
        <v>0</v>
      </c>
      <c r="T561">
        <f>IF(Table1[[#This Row],[Bet2]]="Away",IF(Table1[[#This Row],[FTR]]="A",100*Table1[[#This Row],[B365A]]),0)</f>
        <v>0</v>
      </c>
      <c r="X561">
        <v>2.2000000000000002</v>
      </c>
      <c r="Y561">
        <v>3.5</v>
      </c>
      <c r="Z561">
        <v>3.25</v>
      </c>
      <c r="AA561" s="3">
        <f>(1/Table1[[#This Row],[B365H]]+1/Table1[[#This Row],[B365D]]+1/Table1[[#This Row],[B365A]]-1)/3</f>
        <v>1.598401598401596E-2</v>
      </c>
      <c r="AB561">
        <v>1.75</v>
      </c>
      <c r="AC561">
        <v>2.0499999999999998</v>
      </c>
      <c r="AD561">
        <f>(1/Table1[[#This Row],[B365&gt;2.5]]+1/Table1[[#This Row],[B365&lt;2.5]]-1)/2</f>
        <v>2.9616724738675937E-2</v>
      </c>
    </row>
    <row r="562" spans="1:30" hidden="1" x14ac:dyDescent="0.45">
      <c r="A562" t="s">
        <v>106</v>
      </c>
      <c r="B562" t="s">
        <v>4</v>
      </c>
      <c r="C562" s="1">
        <v>44523</v>
      </c>
      <c r="D562" t="s">
        <v>110</v>
      </c>
      <c r="E562" t="s">
        <v>134</v>
      </c>
      <c r="F562">
        <v>2</v>
      </c>
      <c r="G562">
        <v>2</v>
      </c>
      <c r="H562" t="s">
        <v>42</v>
      </c>
      <c r="I562" t="s">
        <v>147</v>
      </c>
      <c r="L562">
        <f>1/Table1[[#This Row],[B365H]]-Table1[[#This Row],[Margin1X2]]</f>
        <v>0.19431913116123645</v>
      </c>
      <c r="M562">
        <f>IF(Table1[[#This Row],[Bet]]="Home",IF(Table1[[#This Row],[FTR]]="H",100*Table1[[#This Row],[B365H]],0),0)</f>
        <v>0</v>
      </c>
      <c r="N562">
        <f>IF(Table1[[#This Row],[Bet]]="Home-",IF(Table1[[#This Row],[FTR]]="H",100*Table1[[#This Row],[B365H]],0),0)</f>
        <v>0</v>
      </c>
      <c r="O562">
        <f>1/Table1[[#This Row],[B365D]]-Table1[[#This Row],[Margin1X2]]</f>
        <v>0.25045948203842944</v>
      </c>
      <c r="P562">
        <f>IF(Table1[[#This Row],[Bet]]="Draw",IF(Table1[[#This Row],[FTR]]="D",100*Table1[[#This Row],[B365D]],0),0)</f>
        <v>0</v>
      </c>
      <c r="Q562">
        <f>IF(Table1[[#This Row],[Bet]]="Draw-",IF(Table1[[#This Row],[FTR]]="D",100*Table1[[#This Row],[B365D]],0),0)</f>
        <v>0</v>
      </c>
      <c r="R562">
        <f>1/Table1[[#This Row],[B365A]]-Table1[[#This Row],[Margin1X2]]</f>
        <v>0.55522138680033417</v>
      </c>
      <c r="S562">
        <f>IF(Table1[[#This Row],[Bet]]="Away",IF(Table1[[#This Row],[FTR]]="A",100*Table1[[#This Row],[B365A]],0),0)</f>
        <v>0</v>
      </c>
      <c r="T562">
        <f>IF(Table1[[#This Row],[Bet2]]="Away",IF(Table1[[#This Row],[FTR]]="A",100*Table1[[#This Row],[B365A]]),0)</f>
        <v>0</v>
      </c>
      <c r="X562">
        <v>4.75</v>
      </c>
      <c r="Y562">
        <v>3.75</v>
      </c>
      <c r="Z562">
        <v>1.75</v>
      </c>
      <c r="AA562" s="3">
        <f>(1/Table1[[#This Row],[B365H]]+1/Table1[[#This Row],[B365D]]+1/Table1[[#This Row],[B365A]]-1)/3</f>
        <v>1.6207184628237226E-2</v>
      </c>
      <c r="AB562">
        <v>2</v>
      </c>
      <c r="AC562">
        <v>1.85</v>
      </c>
      <c r="AD562">
        <f>(1/Table1[[#This Row],[B365&gt;2.5]]+1/Table1[[#This Row],[B365&lt;2.5]]-1)/2</f>
        <v>2.0270270270270174E-2</v>
      </c>
    </row>
    <row r="563" spans="1:30" hidden="1" x14ac:dyDescent="0.45">
      <c r="A563" t="s">
        <v>106</v>
      </c>
      <c r="B563" t="s">
        <v>4</v>
      </c>
      <c r="C563" s="1">
        <v>44537</v>
      </c>
      <c r="D563" t="s">
        <v>113</v>
      </c>
      <c r="E563" t="s">
        <v>123</v>
      </c>
      <c r="F563">
        <v>2</v>
      </c>
      <c r="G563">
        <v>0</v>
      </c>
      <c r="H563" t="s">
        <v>13</v>
      </c>
      <c r="I563" t="s">
        <v>147</v>
      </c>
      <c r="L563">
        <f>1/Table1[[#This Row],[B365H]]-Table1[[#This Row],[Margin1X2]]</f>
        <v>0.30542034485603492</v>
      </c>
      <c r="M563">
        <f>IF(Table1[[#This Row],[Bet]]="Home",IF(Table1[[#This Row],[FTR]]="H",100*Table1[[#This Row],[B365H]],0),0)</f>
        <v>0</v>
      </c>
      <c r="N563">
        <f>IF(Table1[[#This Row],[Bet]]="Home-",IF(Table1[[#This Row],[FTR]]="H",100*Table1[[#This Row],[B365H]],0),0)</f>
        <v>0</v>
      </c>
      <c r="O563">
        <f>1/Table1[[#This Row],[B365D]]-Table1[[#This Row],[Margin1X2]]</f>
        <v>0.27695734675356815</v>
      </c>
      <c r="P563">
        <f>IF(Table1[[#This Row],[Bet]]="Draw",IF(Table1[[#This Row],[FTR]]="D",100*Table1[[#This Row],[B365D]],0),0)</f>
        <v>0</v>
      </c>
      <c r="Q563">
        <f>IF(Table1[[#This Row],[Bet]]="Draw-",IF(Table1[[#This Row],[FTR]]="D",100*Table1[[#This Row],[B365D]],0),0)</f>
        <v>0</v>
      </c>
      <c r="R563">
        <f>1/Table1[[#This Row],[B365A]]-Table1[[#This Row],[Margin1X2]]</f>
        <v>0.41762230839039682</v>
      </c>
      <c r="S563">
        <f>IF(Table1[[#This Row],[Bet]]="Away",IF(Table1[[#This Row],[FTR]]="A",100*Table1[[#This Row],[B365A]],0),0)</f>
        <v>0</v>
      </c>
      <c r="T563">
        <f>IF(Table1[[#This Row],[Bet2]]="Away",IF(Table1[[#This Row],[FTR]]="A",100*Table1[[#This Row],[B365A]]),0)</f>
        <v>0</v>
      </c>
      <c r="X563">
        <v>3.1</v>
      </c>
      <c r="Y563">
        <v>3.4</v>
      </c>
      <c r="Z563">
        <v>2.2999999999999998</v>
      </c>
      <c r="AA563" s="3">
        <f>(1/Table1[[#This Row],[B365H]]+1/Table1[[#This Row],[B365D]]+1/Table1[[#This Row],[B365A]]-1)/3</f>
        <v>1.7160300305255394E-2</v>
      </c>
      <c r="AB563">
        <v>1.93</v>
      </c>
      <c r="AC563">
        <v>1.93</v>
      </c>
      <c r="AD563">
        <f>(1/Table1[[#This Row],[B365&gt;2.5]]+1/Table1[[#This Row],[B365&lt;2.5]]-1)/2</f>
        <v>1.81347150259068E-2</v>
      </c>
    </row>
    <row r="564" spans="1:30" hidden="1" x14ac:dyDescent="0.45">
      <c r="A564" t="s">
        <v>106</v>
      </c>
      <c r="B564" t="s">
        <v>4</v>
      </c>
      <c r="C564" s="1">
        <v>44660</v>
      </c>
      <c r="D564" t="s">
        <v>116</v>
      </c>
      <c r="E564" t="s">
        <v>113</v>
      </c>
      <c r="F564">
        <v>2</v>
      </c>
      <c r="G564">
        <v>0</v>
      </c>
      <c r="H564" t="s">
        <v>13</v>
      </c>
      <c r="I564" t="s">
        <v>147</v>
      </c>
      <c r="L564">
        <f>1/Table1[[#This Row],[B365H]]-Table1[[#This Row],[Margin1X2]]</f>
        <v>0.43731431966726081</v>
      </c>
      <c r="M564">
        <f>IF(Table1[[#This Row],[Bet]]="Home",IF(Table1[[#This Row],[FTR]]="H",100*Table1[[#This Row],[B365H]],0),0)</f>
        <v>0</v>
      </c>
      <c r="N564">
        <f>IF(Table1[[#This Row],[Bet]]="Home-",IF(Table1[[#This Row],[FTR]]="H",100*Table1[[#This Row],[B365H]],0),0)</f>
        <v>0</v>
      </c>
      <c r="O564">
        <f>1/Table1[[#This Row],[B365D]]-Table1[[#This Row],[Margin1X2]]</f>
        <v>0.27688651218062982</v>
      </c>
      <c r="P564">
        <f>IF(Table1[[#This Row],[Bet]]="Draw",IF(Table1[[#This Row],[FTR]]="D",100*Table1[[#This Row],[B365D]],0),0)</f>
        <v>0</v>
      </c>
      <c r="Q564">
        <f>IF(Table1[[#This Row],[Bet]]="Draw-",IF(Table1[[#This Row],[FTR]]="D",100*Table1[[#This Row],[B365D]],0),0)</f>
        <v>0</v>
      </c>
      <c r="R564">
        <f>1/Table1[[#This Row],[B365A]]-Table1[[#This Row],[Margin1X2]]</f>
        <v>0.28579916815210932</v>
      </c>
      <c r="S564">
        <f>IF(Table1[[#This Row],[Bet]]="Away",IF(Table1[[#This Row],[FTR]]="A",100*Table1[[#This Row],[B365A]],0),0)</f>
        <v>0</v>
      </c>
      <c r="T564">
        <f>IF(Table1[[#This Row],[Bet2]]="Away",IF(Table1[[#This Row],[FTR]]="A",100*Table1[[#This Row],[B365A]]),0)</f>
        <v>0</v>
      </c>
      <c r="X564">
        <v>2.2000000000000002</v>
      </c>
      <c r="Y564">
        <v>3.4</v>
      </c>
      <c r="Z564">
        <v>3.3</v>
      </c>
      <c r="AA564" s="3">
        <f>(1/Table1[[#This Row],[B365H]]+1/Table1[[#This Row],[B365D]]+1/Table1[[#This Row],[B365A]]-1)/3</f>
        <v>1.7231134878193721E-2</v>
      </c>
      <c r="AB564">
        <v>1.95</v>
      </c>
      <c r="AC564">
        <v>1.9</v>
      </c>
      <c r="AD564">
        <f>(1/Table1[[#This Row],[B365&gt;2.5]]+1/Table1[[#This Row],[B365&lt;2.5]]-1)/2</f>
        <v>1.9568151147098534E-2</v>
      </c>
    </row>
    <row r="565" spans="1:30" hidden="1" x14ac:dyDescent="0.45">
      <c r="A565" t="s">
        <v>172</v>
      </c>
      <c r="B565" t="s">
        <v>4</v>
      </c>
      <c r="C565" s="1">
        <v>44429</v>
      </c>
      <c r="D565" t="s">
        <v>181</v>
      </c>
      <c r="E565" t="s">
        <v>196</v>
      </c>
      <c r="F565">
        <v>2</v>
      </c>
      <c r="G565">
        <v>0</v>
      </c>
      <c r="H565" t="s">
        <v>13</v>
      </c>
      <c r="I565" t="s">
        <v>147</v>
      </c>
      <c r="L565">
        <f>1/Table1[[#This Row],[B365H]]-Table1[[#This Row],[Margin1X2]]</f>
        <v>0.43731431966726081</v>
      </c>
      <c r="M565">
        <f>IF(Table1[[#This Row],[Bet]]="Home",IF(Table1[[#This Row],[FTR]]="H",100*Table1[[#This Row],[B365H]],0),0)</f>
        <v>0</v>
      </c>
      <c r="N565">
        <f>IF(Table1[[#This Row],[Bet]]="Home-",IF(Table1[[#This Row],[FTR]]="H",100*Table1[[#This Row],[B365H]],0),0)</f>
        <v>0</v>
      </c>
      <c r="O565">
        <f>1/Table1[[#This Row],[B365D]]-Table1[[#This Row],[Margin1X2]]</f>
        <v>0.28579916815210932</v>
      </c>
      <c r="P565">
        <f>IF(Table1[[#This Row],[Bet]]="Draw",IF(Table1[[#This Row],[FTR]]="D",100*Table1[[#This Row],[B365D]],0),0)</f>
        <v>0</v>
      </c>
      <c r="Q565">
        <f>IF(Table1[[#This Row],[Bet]]="Draw-",IF(Table1[[#This Row],[FTR]]="D",100*Table1[[#This Row],[B365D]],0),0)</f>
        <v>0</v>
      </c>
      <c r="R565">
        <f>1/Table1[[#This Row],[B365A]]-Table1[[#This Row],[Margin1X2]]</f>
        <v>0.27688651218062982</v>
      </c>
      <c r="S565">
        <f>IF(Table1[[#This Row],[Bet]]="Away",IF(Table1[[#This Row],[FTR]]="A",100*Table1[[#This Row],[B365A]],0),0)</f>
        <v>0</v>
      </c>
      <c r="T565">
        <f>IF(Table1[[#This Row],[Bet2]]="Away",IF(Table1[[#This Row],[FTR]]="A",100*Table1[[#This Row],[B365A]]),0)</f>
        <v>0</v>
      </c>
      <c r="X565">
        <v>2.2000000000000002</v>
      </c>
      <c r="Y565">
        <v>3.3</v>
      </c>
      <c r="Z565">
        <v>3.4</v>
      </c>
      <c r="AA565" s="3">
        <f>(1/Table1[[#This Row],[B365H]]+1/Table1[[#This Row],[B365D]]+1/Table1[[#This Row],[B365A]]-1)/3</f>
        <v>1.7231134878193721E-2</v>
      </c>
      <c r="AB565">
        <v>2.15</v>
      </c>
      <c r="AC565">
        <v>1.66</v>
      </c>
      <c r="AD565">
        <f>(1/Table1[[#This Row],[B365&gt;2.5]]+1/Table1[[#This Row],[B365&lt;2.5]]-1)/2</f>
        <v>3.3762958811992205E-2</v>
      </c>
    </row>
    <row r="566" spans="1:30" hidden="1" x14ac:dyDescent="0.45">
      <c r="A566" t="s">
        <v>172</v>
      </c>
      <c r="B566" t="s">
        <v>4</v>
      </c>
      <c r="C566" s="1">
        <v>44478</v>
      </c>
      <c r="D566" t="s">
        <v>178</v>
      </c>
      <c r="E566" t="s">
        <v>186</v>
      </c>
      <c r="F566">
        <v>4</v>
      </c>
      <c r="G566">
        <v>3</v>
      </c>
      <c r="H566" t="s">
        <v>13</v>
      </c>
      <c r="I566" t="s">
        <v>147</v>
      </c>
      <c r="L566">
        <f>1/Table1[[#This Row],[B365H]]-Table1[[#This Row],[Margin1X2]]</f>
        <v>0.36401003576576096</v>
      </c>
      <c r="M566">
        <f>IF(Table1[[#This Row],[Bet]]="Home",IF(Table1[[#This Row],[FTR]]="H",100*Table1[[#This Row],[B365H]],0),0)</f>
        <v>0</v>
      </c>
      <c r="N566">
        <f>IF(Table1[[#This Row],[Bet]]="Home-",IF(Table1[[#This Row],[FTR]]="H",100*Table1[[#This Row],[B365H]],0),0)</f>
        <v>0</v>
      </c>
      <c r="O566">
        <f>1/Table1[[#This Row],[B365D]]-Table1[[#This Row],[Margin1X2]]</f>
        <v>0.2900229541450916</v>
      </c>
      <c r="P566">
        <f>IF(Table1[[#This Row],[Bet]]="Draw",IF(Table1[[#This Row],[FTR]]="D",100*Table1[[#This Row],[B365D]],0),0)</f>
        <v>0</v>
      </c>
      <c r="Q566">
        <f>IF(Table1[[#This Row],[Bet]]="Draw-",IF(Table1[[#This Row],[FTR]]="D",100*Table1[[#This Row],[B365D]],0),0)</f>
        <v>0</v>
      </c>
      <c r="R566">
        <f>1/Table1[[#This Row],[B365A]]-Table1[[#This Row],[Margin1X2]]</f>
        <v>0.34596701008914754</v>
      </c>
      <c r="S566">
        <f>IF(Table1[[#This Row],[Bet]]="Away",IF(Table1[[#This Row],[FTR]]="A",100*Table1[[#This Row],[B365A]],0),0)</f>
        <v>0</v>
      </c>
      <c r="T566">
        <f>IF(Table1[[#This Row],[Bet2]]="Away",IF(Table1[[#This Row],[FTR]]="A",100*Table1[[#This Row],[B365A]]),0)</f>
        <v>0</v>
      </c>
      <c r="X566">
        <v>2.62</v>
      </c>
      <c r="Y566">
        <v>3.25</v>
      </c>
      <c r="Z566">
        <v>2.75</v>
      </c>
      <c r="AA566" s="3">
        <f>(1/Table1[[#This Row],[B365H]]+1/Table1[[#This Row],[B365D]]+1/Table1[[#This Row],[B365A]]-1)/3</f>
        <v>1.7669353547216105E-2</v>
      </c>
      <c r="AB566">
        <v>2.2999999999999998</v>
      </c>
      <c r="AC566">
        <v>1.6</v>
      </c>
      <c r="AD566">
        <f>(1/Table1[[#This Row],[B365&gt;2.5]]+1/Table1[[#This Row],[B365&lt;2.5]]-1)/2</f>
        <v>2.9891304347826164E-2</v>
      </c>
    </row>
    <row r="567" spans="1:30" hidden="1" x14ac:dyDescent="0.45">
      <c r="A567" t="s">
        <v>172</v>
      </c>
      <c r="B567" t="s">
        <v>4</v>
      </c>
      <c r="C567" s="1">
        <v>44485</v>
      </c>
      <c r="D567" t="s">
        <v>191</v>
      </c>
      <c r="E567" t="s">
        <v>177</v>
      </c>
      <c r="F567">
        <v>0</v>
      </c>
      <c r="G567">
        <v>2</v>
      </c>
      <c r="H567" t="s">
        <v>20</v>
      </c>
      <c r="I567" t="s">
        <v>147</v>
      </c>
      <c r="L567">
        <f>1/Table1[[#This Row],[B365H]]-Table1[[#This Row],[Margin1X2]]</f>
        <v>0.11663800022933149</v>
      </c>
      <c r="M567">
        <f>IF(Table1[[#This Row],[Bet]]="Home",IF(Table1[[#This Row],[FTR]]="H",100*Table1[[#This Row],[B365H]],0),0)</f>
        <v>0</v>
      </c>
      <c r="N567">
        <f>IF(Table1[[#This Row],[Bet]]="Home-",IF(Table1[[#This Row],[FTR]]="H",100*Table1[[#This Row],[B365H]],0),0)</f>
        <v>0</v>
      </c>
      <c r="O567">
        <f>1/Table1[[#This Row],[B365D]]-Table1[[#This Row],[Margin1X2]]</f>
        <v>0.24646256163284025</v>
      </c>
      <c r="P567">
        <f>IF(Table1[[#This Row],[Bet]]="Draw",IF(Table1[[#This Row],[FTR]]="D",100*Table1[[#This Row],[B365D]],0),0)</f>
        <v>0</v>
      </c>
      <c r="Q567">
        <f>IF(Table1[[#This Row],[Bet]]="Draw-",IF(Table1[[#This Row],[FTR]]="D",100*Table1[[#This Row],[B365D]],0),0)</f>
        <v>0</v>
      </c>
      <c r="R567">
        <f>1/Table1[[#This Row],[B365A]]-Table1[[#This Row],[Margin1X2]]</f>
        <v>0.63689943813782823</v>
      </c>
      <c r="S567">
        <f>IF(Table1[[#This Row],[Bet]]="Away",IF(Table1[[#This Row],[FTR]]="A",100*Table1[[#This Row],[B365A]],0),0)</f>
        <v>0</v>
      </c>
      <c r="T567">
        <f>IF(Table1[[#This Row],[Bet2]]="Away",IF(Table1[[#This Row],[FTR]]="A",100*Table1[[#This Row],[B365A]]),0)</f>
        <v>0</v>
      </c>
      <c r="X567">
        <v>7.5</v>
      </c>
      <c r="Y567">
        <v>3.8</v>
      </c>
      <c r="Z567">
        <v>1.53</v>
      </c>
      <c r="AA567" s="3">
        <f>(1/Table1[[#This Row],[B365H]]+1/Table1[[#This Row],[B365D]]+1/Table1[[#This Row],[B365A]]-1)/3</f>
        <v>1.6695333104001842E-2</v>
      </c>
      <c r="AB567">
        <v>2.1</v>
      </c>
      <c r="AC567">
        <v>1.7</v>
      </c>
      <c r="AD567">
        <f>(1/Table1[[#This Row],[B365&gt;2.5]]+1/Table1[[#This Row],[B365&lt;2.5]]-1)/2</f>
        <v>3.2212885154061621E-2</v>
      </c>
    </row>
    <row r="568" spans="1:30" hidden="1" x14ac:dyDescent="0.45">
      <c r="A568" t="s">
        <v>172</v>
      </c>
      <c r="B568" t="s">
        <v>4</v>
      </c>
      <c r="C568" s="1">
        <v>44488</v>
      </c>
      <c r="D568" t="s">
        <v>179</v>
      </c>
      <c r="E568" t="s">
        <v>195</v>
      </c>
      <c r="F568">
        <v>2</v>
      </c>
      <c r="G568">
        <v>2</v>
      </c>
      <c r="H568" t="s">
        <v>42</v>
      </c>
      <c r="I568" t="s">
        <v>147</v>
      </c>
      <c r="L568">
        <f>1/Table1[[#This Row],[B365H]]-Table1[[#This Row],[Margin1X2]]</f>
        <v>0.44716265646498204</v>
      </c>
      <c r="M568">
        <f>IF(Table1[[#This Row],[Bet]]="Home",IF(Table1[[#This Row],[FTR]]="H",100*Table1[[#This Row],[B365H]],0),0)</f>
        <v>0</v>
      </c>
      <c r="N568">
        <f>IF(Table1[[#This Row],[Bet]]="Home-",IF(Table1[[#This Row],[FTR]]="H",100*Table1[[#This Row],[B365H]],0),0)</f>
        <v>0</v>
      </c>
      <c r="O568">
        <f>1/Table1[[#This Row],[B365D]]-Table1[[#This Row],[Margin1X2]]</f>
        <v>0.28507668042551765</v>
      </c>
      <c r="P568">
        <f>IF(Table1[[#This Row],[Bet]]="Draw",IF(Table1[[#This Row],[FTR]]="D",100*Table1[[#This Row],[B365D]],0),0)</f>
        <v>0</v>
      </c>
      <c r="Q568">
        <f>IF(Table1[[#This Row],[Bet]]="Draw-",IF(Table1[[#This Row],[FTR]]="D",100*Table1[[#This Row],[B365D]],0),0)</f>
        <v>0</v>
      </c>
      <c r="R568">
        <f>1/Table1[[#This Row],[B365A]]-Table1[[#This Row],[Margin1X2]]</f>
        <v>0.26776066310950031</v>
      </c>
      <c r="S568">
        <f>IF(Table1[[#This Row],[Bet]]="Away",IF(Table1[[#This Row],[FTR]]="A",100*Table1[[#This Row],[B365A]],0),0)</f>
        <v>0</v>
      </c>
      <c r="T568">
        <f>IF(Table1[[#This Row],[Bet2]]="Away",IF(Table1[[#This Row],[FTR]]="A",100*Table1[[#This Row],[B365A]]),0)</f>
        <v>0</v>
      </c>
      <c r="X568">
        <v>2.15</v>
      </c>
      <c r="Y568">
        <v>3.3</v>
      </c>
      <c r="Z568">
        <v>3.5</v>
      </c>
      <c r="AA568" s="3">
        <f>(1/Table1[[#This Row],[B365H]]+1/Table1[[#This Row],[B365D]]+1/Table1[[#This Row],[B365A]]-1)/3</f>
        <v>1.7953622604785391E-2</v>
      </c>
      <c r="AB568">
        <v>2.0699999999999998</v>
      </c>
      <c r="AC568">
        <v>1.72</v>
      </c>
      <c r="AD568">
        <f>(1/Table1[[#This Row],[B365&gt;2.5]]+1/Table1[[#This Row],[B365&lt;2.5]]-1)/2</f>
        <v>3.2243568138411449E-2</v>
      </c>
    </row>
    <row r="569" spans="1:30" hidden="1" x14ac:dyDescent="0.45">
      <c r="A569" t="s">
        <v>172</v>
      </c>
      <c r="B569" t="s">
        <v>4</v>
      </c>
      <c r="C569" s="1">
        <v>44499</v>
      </c>
      <c r="D569" t="s">
        <v>194</v>
      </c>
      <c r="E569" t="s">
        <v>180</v>
      </c>
      <c r="F569">
        <v>1</v>
      </c>
      <c r="G569">
        <v>2</v>
      </c>
      <c r="H569" t="s">
        <v>20</v>
      </c>
      <c r="I569" t="s">
        <v>147</v>
      </c>
      <c r="L569">
        <f>1/Table1[[#This Row],[B365H]]-Table1[[#This Row],[Margin1X2]]</f>
        <v>0.38129187885285448</v>
      </c>
      <c r="M569">
        <f>IF(Table1[[#This Row],[Bet]]="Home",IF(Table1[[#This Row],[FTR]]="H",100*Table1[[#This Row],[B365H]],0),0)</f>
        <v>0</v>
      </c>
      <c r="N569">
        <f>IF(Table1[[#This Row],[Bet]]="Home-",IF(Table1[[#This Row],[FTR]]="H",100*Table1[[#This Row],[B365H]],0),0)</f>
        <v>0</v>
      </c>
      <c r="O569">
        <f>1/Table1[[#This Row],[B365D]]-Table1[[#This Row],[Margin1X2]]</f>
        <v>0.28898418654516217</v>
      </c>
      <c r="P569">
        <f>IF(Table1[[#This Row],[Bet]]="Draw",IF(Table1[[#This Row],[FTR]]="D",100*Table1[[#This Row],[B365D]],0),0)</f>
        <v>0</v>
      </c>
      <c r="Q569">
        <f>IF(Table1[[#This Row],[Bet]]="Draw-",IF(Table1[[#This Row],[FTR]]="D",100*Table1[[#This Row],[B365D]],0),0)</f>
        <v>0</v>
      </c>
      <c r="R569">
        <f>1/Table1[[#This Row],[B365A]]-Table1[[#This Row],[Margin1X2]]</f>
        <v>0.32972393460198335</v>
      </c>
      <c r="S569">
        <f>IF(Table1[[#This Row],[Bet]]="Away",IF(Table1[[#This Row],[FTR]]="A",100*Table1[[#This Row],[B365A]],0),0)</f>
        <v>0</v>
      </c>
      <c r="T569">
        <f>IF(Table1[[#This Row],[Bet2]]="Away",IF(Table1[[#This Row],[FTR]]="A",100*Table1[[#This Row],[B365A]]),0)</f>
        <v>0</v>
      </c>
      <c r="X569">
        <v>2.5</v>
      </c>
      <c r="Y569">
        <v>3.25</v>
      </c>
      <c r="Z569">
        <v>2.87</v>
      </c>
      <c r="AA569" s="3">
        <f>(1/Table1[[#This Row],[B365H]]+1/Table1[[#This Row],[B365D]]+1/Table1[[#This Row],[B365A]]-1)/3</f>
        <v>1.8708121147145523E-2</v>
      </c>
      <c r="AB569">
        <v>2.15</v>
      </c>
      <c r="AC569">
        <v>1.66</v>
      </c>
      <c r="AD569">
        <f>(1/Table1[[#This Row],[B365&gt;2.5]]+1/Table1[[#This Row],[B365&lt;2.5]]-1)/2</f>
        <v>3.3762958811992205E-2</v>
      </c>
    </row>
    <row r="570" spans="1:30" hidden="1" x14ac:dyDescent="0.45">
      <c r="A570" t="s">
        <v>172</v>
      </c>
      <c r="B570" t="s">
        <v>4</v>
      </c>
      <c r="C570" s="1">
        <v>44513</v>
      </c>
      <c r="D570" t="s">
        <v>175</v>
      </c>
      <c r="E570" t="s">
        <v>187</v>
      </c>
      <c r="F570">
        <v>2</v>
      </c>
      <c r="G570">
        <v>1</v>
      </c>
      <c r="H570" t="s">
        <v>13</v>
      </c>
      <c r="I570" t="s">
        <v>147</v>
      </c>
      <c r="L570">
        <f>1/Table1[[#This Row],[B365H]]-Table1[[#This Row],[Margin1X2]]</f>
        <v>0.56537467700258404</v>
      </c>
      <c r="M570">
        <f>IF(Table1[[#This Row],[Bet]]="Home",IF(Table1[[#This Row],[FTR]]="H",100*Table1[[#This Row],[B365H]],0),0)</f>
        <v>0</v>
      </c>
      <c r="N570">
        <f>IF(Table1[[#This Row],[Bet]]="Home-",IF(Table1[[#This Row],[FTR]]="H",100*Table1[[#This Row],[B365H]],0),0)</f>
        <v>0</v>
      </c>
      <c r="O570">
        <f>1/Table1[[#This Row],[B365D]]-Table1[[#This Row],[Margin1X2]]</f>
        <v>0.25064599483204131</v>
      </c>
      <c r="P570">
        <f>IF(Table1[[#This Row],[Bet]]="Draw",IF(Table1[[#This Row],[FTR]]="D",100*Table1[[#This Row],[B365D]],0),0)</f>
        <v>0</v>
      </c>
      <c r="Q570">
        <f>IF(Table1[[#This Row],[Bet]]="Draw-",IF(Table1[[#This Row],[FTR]]="D",100*Table1[[#This Row],[B365D]],0),0)</f>
        <v>0</v>
      </c>
      <c r="R570">
        <f>1/Table1[[#This Row],[B365A]]-Table1[[#This Row],[Margin1X2]]</f>
        <v>0.18397932816537468</v>
      </c>
      <c r="S570">
        <f>IF(Table1[[#This Row],[Bet]]="Away",IF(Table1[[#This Row],[FTR]]="A",100*Table1[[#This Row],[B365A]],0),0)</f>
        <v>0</v>
      </c>
      <c r="T570">
        <f>IF(Table1[[#This Row],[Bet2]]="Away",IF(Table1[[#This Row],[FTR]]="A",100*Table1[[#This Row],[B365A]]),0)</f>
        <v>0</v>
      </c>
      <c r="X570">
        <v>1.72</v>
      </c>
      <c r="Y570">
        <v>3.75</v>
      </c>
      <c r="Z570">
        <v>5</v>
      </c>
      <c r="AA570" s="3">
        <f>(1/Table1[[#This Row],[B365H]]+1/Table1[[#This Row],[B365D]]+1/Table1[[#This Row],[B365A]]-1)/3</f>
        <v>1.6020671834625338E-2</v>
      </c>
      <c r="AB570">
        <v>1.88</v>
      </c>
      <c r="AC570">
        <v>1.98</v>
      </c>
      <c r="AD570">
        <f>(1/Table1[[#This Row],[B365&gt;2.5]]+1/Table1[[#This Row],[B365&lt;2.5]]-1)/2</f>
        <v>1.8482699333763231E-2</v>
      </c>
    </row>
    <row r="571" spans="1:30" hidden="1" x14ac:dyDescent="0.45">
      <c r="A571" t="s">
        <v>172</v>
      </c>
      <c r="B571" t="s">
        <v>4</v>
      </c>
      <c r="C571" s="1">
        <v>44541</v>
      </c>
      <c r="D571" t="s">
        <v>193</v>
      </c>
      <c r="E571" t="s">
        <v>173</v>
      </c>
      <c r="F571">
        <v>0</v>
      </c>
      <c r="G571">
        <v>2</v>
      </c>
      <c r="H571" t="s">
        <v>20</v>
      </c>
      <c r="I571" t="s">
        <v>147</v>
      </c>
      <c r="L571">
        <f>1/Table1[[#This Row],[B365H]]-Table1[[#This Row],[Margin1X2]]</f>
        <v>0.39332096474953615</v>
      </c>
      <c r="M571">
        <f>IF(Table1[[#This Row],[Bet]]="Home",IF(Table1[[#This Row],[FTR]]="H",100*Table1[[#This Row],[B365H]],0),0)</f>
        <v>0</v>
      </c>
      <c r="N571">
        <f>IF(Table1[[#This Row],[Bet]]="Home-",IF(Table1[[#This Row],[FTR]]="H",100*Table1[[#This Row],[B365H]],0),0)</f>
        <v>0</v>
      </c>
      <c r="O571">
        <f>1/Table1[[#This Row],[B365D]]-Table1[[#This Row],[Margin1X2]]</f>
        <v>0.28818800247371679</v>
      </c>
      <c r="P571">
        <f>IF(Table1[[#This Row],[Bet]]="Draw",IF(Table1[[#This Row],[FTR]]="D",100*Table1[[#This Row],[B365D]],0),0)</f>
        <v>0</v>
      </c>
      <c r="Q571">
        <f>IF(Table1[[#This Row],[Bet]]="Draw-",IF(Table1[[#This Row],[FTR]]="D",100*Table1[[#This Row],[B365D]],0),0)</f>
        <v>0</v>
      </c>
      <c r="R571">
        <f>1/Table1[[#This Row],[B365A]]-Table1[[#This Row],[Margin1X2]]</f>
        <v>0.31849103277674706</v>
      </c>
      <c r="S571">
        <f>IF(Table1[[#This Row],[Bet]]="Away",IF(Table1[[#This Row],[FTR]]="A",100*Table1[[#This Row],[B365A]],0),0)</f>
        <v>0</v>
      </c>
      <c r="T571">
        <f>IF(Table1[[#This Row],[Bet2]]="Away",IF(Table1[[#This Row],[FTR]]="A",100*Table1[[#This Row],[B365A]]),0)</f>
        <v>0</v>
      </c>
      <c r="X571">
        <v>2.4500000000000002</v>
      </c>
      <c r="Y571">
        <v>3.3</v>
      </c>
      <c r="Z571">
        <v>3</v>
      </c>
      <c r="AA571" s="3">
        <f>(1/Table1[[#This Row],[B365H]]+1/Table1[[#This Row],[B365D]]+1/Table1[[#This Row],[B365A]]-1)/3</f>
        <v>1.4842300556586233E-2</v>
      </c>
      <c r="AB571">
        <v>2.25</v>
      </c>
      <c r="AC571">
        <v>1.61</v>
      </c>
      <c r="AD571">
        <f>(1/Table1[[#This Row],[B365&gt;2.5]]+1/Table1[[#This Row],[B365&lt;2.5]]-1)/2</f>
        <v>3.2781228433402365E-2</v>
      </c>
    </row>
    <row r="572" spans="1:30" hidden="1" x14ac:dyDescent="0.45">
      <c r="A572" t="s">
        <v>172</v>
      </c>
      <c r="B572" t="s">
        <v>4</v>
      </c>
      <c r="C572" s="1">
        <v>44569</v>
      </c>
      <c r="D572" t="s">
        <v>185</v>
      </c>
      <c r="E572" t="s">
        <v>182</v>
      </c>
      <c r="F572">
        <v>0</v>
      </c>
      <c r="G572">
        <v>1</v>
      </c>
      <c r="H572" t="s">
        <v>20</v>
      </c>
      <c r="I572" t="s">
        <v>147</v>
      </c>
      <c r="L572">
        <f>1/Table1[[#This Row],[B365H]]-Table1[[#This Row],[Margin1X2]]</f>
        <v>0.52438152438152441</v>
      </c>
      <c r="M572">
        <f>IF(Table1[[#This Row],[Bet]]="Home",IF(Table1[[#This Row],[FTR]]="H",100*Table1[[#This Row],[B365H]],0),0)</f>
        <v>0</v>
      </c>
      <c r="N572">
        <f>IF(Table1[[#This Row],[Bet]]="Home-",IF(Table1[[#This Row],[FTR]]="H",100*Table1[[#This Row],[B365H]],0),0)</f>
        <v>0</v>
      </c>
      <c r="O572">
        <f>1/Table1[[#This Row],[B365D]]-Table1[[#This Row],[Margin1X2]]</f>
        <v>0.26955526955526959</v>
      </c>
      <c r="P572">
        <f>IF(Table1[[#This Row],[Bet]]="Draw",IF(Table1[[#This Row],[FTR]]="D",100*Table1[[#This Row],[B365D]],0),0)</f>
        <v>0</v>
      </c>
      <c r="Q572">
        <f>IF(Table1[[#This Row],[Bet]]="Draw-",IF(Table1[[#This Row],[FTR]]="D",100*Table1[[#This Row],[B365D]],0),0)</f>
        <v>0</v>
      </c>
      <c r="R572">
        <f>1/Table1[[#This Row],[B365A]]-Table1[[#This Row],[Margin1X2]]</f>
        <v>0.20606320606320613</v>
      </c>
      <c r="S572">
        <f>IF(Table1[[#This Row],[Bet]]="Away",IF(Table1[[#This Row],[FTR]]="A",100*Table1[[#This Row],[B365A]],0),0)</f>
        <v>0</v>
      </c>
      <c r="T572">
        <f>IF(Table1[[#This Row],[Bet2]]="Away",IF(Table1[[#This Row],[FTR]]="A",100*Table1[[#This Row],[B365A]]),0)</f>
        <v>0</v>
      </c>
      <c r="X572">
        <v>1.85</v>
      </c>
      <c r="Y572">
        <v>3.5</v>
      </c>
      <c r="Z572">
        <v>4.5</v>
      </c>
      <c r="AA572" s="3">
        <f>(1/Table1[[#This Row],[B365H]]+1/Table1[[#This Row],[B365D]]+1/Table1[[#This Row],[B365A]]-1)/3</f>
        <v>1.6159016159016087E-2</v>
      </c>
      <c r="AB572">
        <v>2.0699999999999998</v>
      </c>
      <c r="AC572">
        <v>1.72</v>
      </c>
      <c r="AD572">
        <f>(1/Table1[[#This Row],[B365&gt;2.5]]+1/Table1[[#This Row],[B365&lt;2.5]]-1)/2</f>
        <v>3.2243568138411449E-2</v>
      </c>
    </row>
    <row r="573" spans="1:30" hidden="1" x14ac:dyDescent="0.45">
      <c r="A573" t="s">
        <v>172</v>
      </c>
      <c r="B573" t="s">
        <v>4</v>
      </c>
      <c r="C573" s="1">
        <v>44583</v>
      </c>
      <c r="D573" t="s">
        <v>190</v>
      </c>
      <c r="E573" t="s">
        <v>186</v>
      </c>
      <c r="F573">
        <v>0</v>
      </c>
      <c r="G573">
        <v>0</v>
      </c>
      <c r="H573" t="s">
        <v>42</v>
      </c>
      <c r="I573" t="s">
        <v>147</v>
      </c>
      <c r="L573">
        <f>1/Table1[[#This Row],[B365H]]-Table1[[#This Row],[Margin1X2]]</f>
        <v>0.43695887445887449</v>
      </c>
      <c r="M573">
        <f>IF(Table1[[#This Row],[Bet]]="Home",IF(Table1[[#This Row],[FTR]]="H",100*Table1[[#This Row],[B365H]],0),0)</f>
        <v>0</v>
      </c>
      <c r="N573">
        <f>IF(Table1[[#This Row],[Bet]]="Home-",IF(Table1[[#This Row],[FTR]]="H",100*Table1[[#This Row],[B365H]],0),0)</f>
        <v>0</v>
      </c>
      <c r="O573">
        <f>1/Table1[[#This Row],[B365D]]-Table1[[#This Row],[Margin1X2]]</f>
        <v>0.29491341991341996</v>
      </c>
      <c r="P573">
        <f>IF(Table1[[#This Row],[Bet]]="Draw",IF(Table1[[#This Row],[FTR]]="D",100*Table1[[#This Row],[B365D]],0),0)</f>
        <v>0</v>
      </c>
      <c r="Q573">
        <f>IF(Table1[[#This Row],[Bet]]="Draw-",IF(Table1[[#This Row],[FTR]]="D",100*Table1[[#This Row],[B365D]],0),0)</f>
        <v>0</v>
      </c>
      <c r="R573">
        <f>1/Table1[[#This Row],[B365A]]-Table1[[#This Row],[Margin1X2]]</f>
        <v>0.26812770562770566</v>
      </c>
      <c r="S573">
        <f>IF(Table1[[#This Row],[Bet]]="Away",IF(Table1[[#This Row],[FTR]]="A",100*Table1[[#This Row],[B365A]],0),0)</f>
        <v>0</v>
      </c>
      <c r="T573">
        <f>IF(Table1[[#This Row],[Bet2]]="Away",IF(Table1[[#This Row],[FTR]]="A",100*Table1[[#This Row],[B365A]]),0)</f>
        <v>0</v>
      </c>
      <c r="X573">
        <v>2.2000000000000002</v>
      </c>
      <c r="Y573">
        <v>3.2</v>
      </c>
      <c r="Z573">
        <v>3.5</v>
      </c>
      <c r="AA573" s="3">
        <f>(1/Table1[[#This Row],[B365H]]+1/Table1[[#This Row],[B365D]]+1/Table1[[#This Row],[B365A]]-1)/3</f>
        <v>1.7586580086580057E-2</v>
      </c>
      <c r="AB573">
        <v>2.1</v>
      </c>
      <c r="AC573">
        <v>1.7</v>
      </c>
      <c r="AD573">
        <f>(1/Table1[[#This Row],[B365&gt;2.5]]+1/Table1[[#This Row],[B365&lt;2.5]]-1)/2</f>
        <v>3.2212885154061621E-2</v>
      </c>
    </row>
    <row r="574" spans="1:30" hidden="1" x14ac:dyDescent="0.45">
      <c r="A574" t="s">
        <v>172</v>
      </c>
      <c r="B574" t="s">
        <v>4</v>
      </c>
      <c r="C574" s="1">
        <v>44614</v>
      </c>
      <c r="D574" t="s">
        <v>174</v>
      </c>
      <c r="E574" t="s">
        <v>181</v>
      </c>
      <c r="F574">
        <v>1</v>
      </c>
      <c r="G574">
        <v>2</v>
      </c>
      <c r="H574" t="s">
        <v>20</v>
      </c>
      <c r="I574" t="s">
        <v>147</v>
      </c>
      <c r="L574">
        <f>1/Table1[[#This Row],[B365H]]-Table1[[#This Row],[Margin1X2]]</f>
        <v>0.38472222222222224</v>
      </c>
      <c r="M574">
        <f>IF(Table1[[#This Row],[Bet]]="Home",IF(Table1[[#This Row],[FTR]]="H",100*Table1[[#This Row],[B365H]],0),0)</f>
        <v>0</v>
      </c>
      <c r="N574">
        <f>IF(Table1[[#This Row],[Bet]]="Home-",IF(Table1[[#This Row],[FTR]]="H",100*Table1[[#This Row],[B365H]],0),0)</f>
        <v>0</v>
      </c>
      <c r="O574">
        <f>1/Table1[[#This Row],[B365D]]-Table1[[#This Row],[Margin1X2]]</f>
        <v>0.29722222222222222</v>
      </c>
      <c r="P574">
        <f>IF(Table1[[#This Row],[Bet]]="Draw",IF(Table1[[#This Row],[FTR]]="D",100*Table1[[#This Row],[B365D]],0),0)</f>
        <v>0</v>
      </c>
      <c r="Q574">
        <f>IF(Table1[[#This Row],[Bet]]="Draw-",IF(Table1[[#This Row],[FTR]]="D",100*Table1[[#This Row],[B365D]],0),0)</f>
        <v>0</v>
      </c>
      <c r="R574">
        <f>1/Table1[[#This Row],[B365A]]-Table1[[#This Row],[Margin1X2]]</f>
        <v>0.31805555555555554</v>
      </c>
      <c r="S574">
        <f>IF(Table1[[#This Row],[Bet]]="Away",IF(Table1[[#This Row],[FTR]]="A",100*Table1[[#This Row],[B365A]],0),0)</f>
        <v>0</v>
      </c>
      <c r="T574">
        <f>IF(Table1[[#This Row],[Bet2]]="Away",IF(Table1[[#This Row],[FTR]]="A",100*Table1[[#This Row],[B365A]]),0)</f>
        <v>0</v>
      </c>
      <c r="X574">
        <v>2.5</v>
      </c>
      <c r="Y574">
        <v>3.2</v>
      </c>
      <c r="Z574">
        <v>3</v>
      </c>
      <c r="AA574" s="3">
        <f>(1/Table1[[#This Row],[B365H]]+1/Table1[[#This Row],[B365D]]+1/Table1[[#This Row],[B365A]]-1)/3</f>
        <v>1.5277777777777798E-2</v>
      </c>
      <c r="AB574">
        <v>2.2000000000000002</v>
      </c>
      <c r="AC574">
        <v>1.65</v>
      </c>
      <c r="AD574">
        <f>(1/Table1[[#This Row],[B365&gt;2.5]]+1/Table1[[#This Row],[B365&lt;2.5]]-1)/2</f>
        <v>3.0303030303030276E-2</v>
      </c>
    </row>
    <row r="575" spans="1:30" hidden="1" x14ac:dyDescent="0.45">
      <c r="A575" t="s">
        <v>172</v>
      </c>
      <c r="B575" t="s">
        <v>4</v>
      </c>
      <c r="C575" s="1">
        <v>44625</v>
      </c>
      <c r="D575" t="s">
        <v>189</v>
      </c>
      <c r="E575" t="s">
        <v>177</v>
      </c>
      <c r="F575">
        <v>1</v>
      </c>
      <c r="G575">
        <v>1</v>
      </c>
      <c r="H575" t="s">
        <v>42</v>
      </c>
      <c r="I575" t="s">
        <v>147</v>
      </c>
      <c r="L575">
        <f>1/Table1[[#This Row],[B365H]]-Table1[[#This Row],[Margin1X2]]</f>
        <v>0.26776066310950031</v>
      </c>
      <c r="M575">
        <f>IF(Table1[[#This Row],[Bet]]="Home",IF(Table1[[#This Row],[FTR]]="H",100*Table1[[#This Row],[B365H]],0),0)</f>
        <v>0</v>
      </c>
      <c r="N575">
        <f>IF(Table1[[#This Row],[Bet]]="Home-",IF(Table1[[#This Row],[FTR]]="H",100*Table1[[#This Row],[B365H]],0),0)</f>
        <v>0</v>
      </c>
      <c r="O575">
        <f>1/Table1[[#This Row],[B365D]]-Table1[[#This Row],[Margin1X2]]</f>
        <v>0.28507668042551765</v>
      </c>
      <c r="P575">
        <f>IF(Table1[[#This Row],[Bet]]="Draw",IF(Table1[[#This Row],[FTR]]="D",100*Table1[[#This Row],[B365D]],0),0)</f>
        <v>0</v>
      </c>
      <c r="Q575">
        <f>IF(Table1[[#This Row],[Bet]]="Draw-",IF(Table1[[#This Row],[FTR]]="D",100*Table1[[#This Row],[B365D]],0),0)</f>
        <v>0</v>
      </c>
      <c r="R575">
        <f>1/Table1[[#This Row],[B365A]]-Table1[[#This Row],[Margin1X2]]</f>
        <v>0.44716265646498204</v>
      </c>
      <c r="S575">
        <f>IF(Table1[[#This Row],[Bet]]="Away",IF(Table1[[#This Row],[FTR]]="A",100*Table1[[#This Row],[B365A]],0),0)</f>
        <v>0</v>
      </c>
      <c r="T575">
        <f>IF(Table1[[#This Row],[Bet2]]="Away",IF(Table1[[#This Row],[FTR]]="A",100*Table1[[#This Row],[B365A]]),0)</f>
        <v>0</v>
      </c>
      <c r="X575">
        <v>3.5</v>
      </c>
      <c r="Y575">
        <v>3.3</v>
      </c>
      <c r="Z575">
        <v>2.15</v>
      </c>
      <c r="AA575" s="3">
        <f>(1/Table1[[#This Row],[B365H]]+1/Table1[[#This Row],[B365D]]+1/Table1[[#This Row],[B365A]]-1)/3</f>
        <v>1.7953622604785391E-2</v>
      </c>
      <c r="AB575">
        <v>2.0699999999999998</v>
      </c>
      <c r="AC575">
        <v>1.72</v>
      </c>
      <c r="AD575">
        <f>(1/Table1[[#This Row],[B365&gt;2.5]]+1/Table1[[#This Row],[B365&lt;2.5]]-1)/2</f>
        <v>3.2243568138411449E-2</v>
      </c>
    </row>
    <row r="576" spans="1:30" hidden="1" x14ac:dyDescent="0.45">
      <c r="A576" t="s">
        <v>172</v>
      </c>
      <c r="B576" t="s">
        <v>4</v>
      </c>
      <c r="C576" s="1">
        <v>44639</v>
      </c>
      <c r="D576" t="s">
        <v>179</v>
      </c>
      <c r="E576" t="s">
        <v>196</v>
      </c>
      <c r="F576">
        <v>1</v>
      </c>
      <c r="G576">
        <v>1</v>
      </c>
      <c r="H576" t="s">
        <v>42</v>
      </c>
      <c r="I576" t="s">
        <v>147</v>
      </c>
      <c r="L576">
        <f>1/Table1[[#This Row],[B365H]]-Table1[[#This Row],[Margin1X2]]</f>
        <v>0.37606312068291986</v>
      </c>
      <c r="M576">
        <f>IF(Table1[[#This Row],[Bet]]="Home",IF(Table1[[#This Row],[FTR]]="H",100*Table1[[#This Row],[B365H]],0),0)</f>
        <v>0</v>
      </c>
      <c r="N576">
        <f>IF(Table1[[#This Row],[Bet]]="Home-",IF(Table1[[#This Row],[FTR]]="H",100*Table1[[#This Row],[B365H]],0),0)</f>
        <v>0</v>
      </c>
      <c r="O576">
        <f>1/Table1[[#This Row],[B365D]]-Table1[[#This Row],[Margin1X2]]</f>
        <v>0.29159856563012948</v>
      </c>
      <c r="P576">
        <f>IF(Table1[[#This Row],[Bet]]="Draw",IF(Table1[[#This Row],[FTR]]="D",100*Table1[[#This Row],[B365D]],0),0)</f>
        <v>0</v>
      </c>
      <c r="Q576">
        <f>IF(Table1[[#This Row],[Bet]]="Draw-",IF(Table1[[#This Row],[FTR]]="D",100*Table1[[#This Row],[B365D]],0),0)</f>
        <v>0</v>
      </c>
      <c r="R576">
        <f>1/Table1[[#This Row],[B365A]]-Table1[[#This Row],[Margin1X2]]</f>
        <v>0.33233831368695066</v>
      </c>
      <c r="S576">
        <f>IF(Table1[[#This Row],[Bet]]="Away",IF(Table1[[#This Row],[FTR]]="A",100*Table1[[#This Row],[B365A]],0),0)</f>
        <v>0</v>
      </c>
      <c r="T576">
        <f>IF(Table1[[#This Row],[Bet2]]="Away",IF(Table1[[#This Row],[FTR]]="A",100*Table1[[#This Row],[B365A]]),0)</f>
        <v>0</v>
      </c>
      <c r="X576">
        <v>2.5499999999999998</v>
      </c>
      <c r="Y576">
        <v>3.25</v>
      </c>
      <c r="Z576">
        <v>2.87</v>
      </c>
      <c r="AA576" s="3">
        <f>(1/Table1[[#This Row],[B365H]]+1/Table1[[#This Row],[B365D]]+1/Table1[[#This Row],[B365A]]-1)/3</f>
        <v>1.6093742062178212E-2</v>
      </c>
      <c r="AB576">
        <v>2.2000000000000002</v>
      </c>
      <c r="AC576">
        <v>1.65</v>
      </c>
      <c r="AD576">
        <f>(1/Table1[[#This Row],[B365&gt;2.5]]+1/Table1[[#This Row],[B365&lt;2.5]]-1)/2</f>
        <v>3.0303030303030276E-2</v>
      </c>
    </row>
    <row r="577" spans="1:30" hidden="1" x14ac:dyDescent="0.45">
      <c r="A577" t="s">
        <v>172</v>
      </c>
      <c r="B577" t="s">
        <v>4</v>
      </c>
      <c r="C577" s="1">
        <v>44653</v>
      </c>
      <c r="D577" t="s">
        <v>180</v>
      </c>
      <c r="E577" t="s">
        <v>192</v>
      </c>
      <c r="F577">
        <v>0</v>
      </c>
      <c r="G577">
        <v>0</v>
      </c>
      <c r="H577" t="s">
        <v>42</v>
      </c>
      <c r="I577" t="s">
        <v>147</v>
      </c>
      <c r="L577">
        <f>1/Table1[[#This Row],[B365H]]-Table1[[#This Row],[Margin1X2]]</f>
        <v>0.36629025373225338</v>
      </c>
      <c r="M577">
        <f>IF(Table1[[#This Row],[Bet]]="Home",IF(Table1[[#This Row],[FTR]]="H",100*Table1[[#This Row],[B365H]],0),0)</f>
        <v>0</v>
      </c>
      <c r="N577">
        <f>IF(Table1[[#This Row],[Bet]]="Home-",IF(Table1[[#This Row],[FTR]]="H",100*Table1[[#This Row],[B365H]],0),0)</f>
        <v>0</v>
      </c>
      <c r="O577">
        <f>1/Table1[[#This Row],[B365D]]-Table1[[#This Row],[Margin1X2]]</f>
        <v>0.27872851147809985</v>
      </c>
      <c r="P577">
        <f>IF(Table1[[#This Row],[Bet]]="Draw",IF(Table1[[#This Row],[FTR]]="D",100*Table1[[#This Row],[B365D]],0),0)</f>
        <v>0</v>
      </c>
      <c r="Q577">
        <f>IF(Table1[[#This Row],[Bet]]="Draw-",IF(Table1[[#This Row],[FTR]]="D",100*Table1[[#This Row],[B365D]],0),0)</f>
        <v>0</v>
      </c>
      <c r="R577">
        <f>1/Table1[[#This Row],[B365A]]-Table1[[#This Row],[Margin1X2]]</f>
        <v>0.35498123478964666</v>
      </c>
      <c r="S577">
        <f>IF(Table1[[#This Row],[Bet]]="Away",IF(Table1[[#This Row],[FTR]]="A",100*Table1[[#This Row],[B365A]],0),0)</f>
        <v>0</v>
      </c>
      <c r="T577">
        <f>IF(Table1[[#This Row],[Bet2]]="Away",IF(Table1[[#This Row],[FTR]]="A",100*Table1[[#This Row],[B365A]]),0)</f>
        <v>0</v>
      </c>
      <c r="X577">
        <v>2.62</v>
      </c>
      <c r="Y577">
        <v>3.4</v>
      </c>
      <c r="Z577">
        <v>2.7</v>
      </c>
      <c r="AA577" s="3">
        <f>(1/Table1[[#This Row],[B365H]]+1/Table1[[#This Row],[B365D]]+1/Table1[[#This Row],[B365A]]-1)/3</f>
        <v>1.5389135580723709E-2</v>
      </c>
      <c r="AB577">
        <v>2</v>
      </c>
      <c r="AC577">
        <v>1.85</v>
      </c>
      <c r="AD577">
        <f>(1/Table1[[#This Row],[B365&gt;2.5]]+1/Table1[[#This Row],[B365&lt;2.5]]-1)/2</f>
        <v>2.0270270270270174E-2</v>
      </c>
    </row>
    <row r="578" spans="1:30" hidden="1" x14ac:dyDescent="0.45">
      <c r="A578" t="s">
        <v>172</v>
      </c>
      <c r="B578" t="s">
        <v>4</v>
      </c>
      <c r="C578" s="1">
        <v>44666</v>
      </c>
      <c r="D578" t="s">
        <v>190</v>
      </c>
      <c r="E578" t="s">
        <v>191</v>
      </c>
      <c r="F578">
        <v>3</v>
      </c>
      <c r="G578">
        <v>0</v>
      </c>
      <c r="H578" t="s">
        <v>13</v>
      </c>
      <c r="I578" t="s">
        <v>147</v>
      </c>
      <c r="L578">
        <f>1/Table1[[#This Row],[B365H]]-Table1[[#This Row],[Margin1X2]]</f>
        <v>0.69623404917522569</v>
      </c>
      <c r="M578">
        <f>IF(Table1[[#This Row],[Bet]]="Home",IF(Table1[[#This Row],[FTR]]="H",100*Table1[[#This Row],[B365H]],0),0)</f>
        <v>0</v>
      </c>
      <c r="N578">
        <f>IF(Table1[[#This Row],[Bet]]="Home-",IF(Table1[[#This Row],[FTR]]="H",100*Table1[[#This Row],[B365H]],0),0)</f>
        <v>0</v>
      </c>
      <c r="O578">
        <f>1/Table1[[#This Row],[B365D]]-Table1[[#This Row],[Margin1X2]]</f>
        <v>0.20417055711173357</v>
      </c>
      <c r="P578">
        <f>IF(Table1[[#This Row],[Bet]]="Draw",IF(Table1[[#This Row],[FTR]]="D",100*Table1[[#This Row],[B365D]],0),0)</f>
        <v>0</v>
      </c>
      <c r="Q578">
        <f>IF(Table1[[#This Row],[Bet]]="Draw-",IF(Table1[[#This Row],[FTR]]="D",100*Table1[[#This Row],[B365D]],0),0)</f>
        <v>0</v>
      </c>
      <c r="R578">
        <f>1/Table1[[#This Row],[B365A]]-Table1[[#This Row],[Margin1X2]]</f>
        <v>9.9595393713040756E-2</v>
      </c>
      <c r="S578">
        <f>IF(Table1[[#This Row],[Bet]]="Away",IF(Table1[[#This Row],[FTR]]="A",100*Table1[[#This Row],[B365A]],0),0)</f>
        <v>0</v>
      </c>
      <c r="T578">
        <f>IF(Table1[[#This Row],[Bet2]]="Away",IF(Table1[[#This Row],[FTR]]="A",100*Table1[[#This Row],[B365A]]),0)</f>
        <v>0</v>
      </c>
      <c r="X578">
        <v>1.4</v>
      </c>
      <c r="Y578">
        <v>4.5</v>
      </c>
      <c r="Z578">
        <v>8.5</v>
      </c>
      <c r="AA578" s="3">
        <f>(1/Table1[[#This Row],[B365H]]+1/Table1[[#This Row],[B365D]]+1/Table1[[#This Row],[B365A]]-1)/3</f>
        <v>1.8051665110488651E-2</v>
      </c>
      <c r="AB578">
        <v>2</v>
      </c>
      <c r="AC578">
        <v>1.85</v>
      </c>
      <c r="AD578">
        <f>(1/Table1[[#This Row],[B365&gt;2.5]]+1/Table1[[#This Row],[B365&lt;2.5]]-1)/2</f>
        <v>2.0270270270270174E-2</v>
      </c>
    </row>
    <row r="579" spans="1:30" hidden="1" x14ac:dyDescent="0.45">
      <c r="A579" t="s">
        <v>2</v>
      </c>
      <c r="B579" t="s">
        <v>4</v>
      </c>
      <c r="C579" s="1">
        <v>44520</v>
      </c>
      <c r="D579" t="s">
        <v>35</v>
      </c>
      <c r="E579" t="s">
        <v>12</v>
      </c>
      <c r="F579">
        <v>4</v>
      </c>
      <c r="G579">
        <v>0</v>
      </c>
      <c r="H579" t="s">
        <v>13</v>
      </c>
      <c r="I579" t="s">
        <v>14</v>
      </c>
      <c r="L579">
        <f>1/Table1[[#This Row],[B365H]]-Table1[[#This Row],[Margin1X2]]</f>
        <v>0.67164595839731955</v>
      </c>
      <c r="M579">
        <f>IF(Table1[[#This Row],[Bet]]="Home",IF(Table1[[#This Row],[FTR]]="H",100*Table1[[#This Row],[B365H]],0),0)</f>
        <v>0</v>
      </c>
      <c r="N579">
        <f>IF(Table1[[#This Row],[Bet]]="Home-",IF(Table1[[#This Row],[FTR]]="H",100*Table1[[#This Row],[B365H]],0),0)</f>
        <v>0</v>
      </c>
      <c r="O579">
        <f>1/Table1[[#This Row],[B365D]]-Table1[[#This Row],[Margin1X2]]</f>
        <v>0.19251710177300008</v>
      </c>
      <c r="P579">
        <f>IF(Table1[[#This Row],[Bet]]="Draw",IF(Table1[[#This Row],[FTR]]="D",100*Table1[[#This Row],[B365D]],0),0)</f>
        <v>0</v>
      </c>
      <c r="Q579">
        <f>IF(Table1[[#This Row],[Bet]]="Draw-",IF(Table1[[#This Row],[FTR]]="D",100*Table1[[#This Row],[B365D]],0),0)</f>
        <v>0</v>
      </c>
      <c r="R579">
        <f>1/Table1[[#This Row],[B365A]]-Table1[[#This Row],[Margin1X2]]</f>
        <v>0.13583693982968026</v>
      </c>
      <c r="S579">
        <f>IF(Table1[[#This Row],[Bet]]="Away",IF(Table1[[#This Row],[FTR]]="A",100*Table1[[#This Row],[B365A]],0),0)</f>
        <v>0</v>
      </c>
      <c r="T579">
        <f>IF(Table1[[#This Row],[Bet2]]="Away",IF(Table1[[#This Row],[FTR]]="A",100*Table1[[#This Row],[B365A]]),0)</f>
        <v>0</v>
      </c>
      <c r="X579">
        <v>1.45</v>
      </c>
      <c r="Y579">
        <v>4.75</v>
      </c>
      <c r="Z579">
        <v>6.5</v>
      </c>
      <c r="AA579" s="3">
        <f>(1/Table1[[#This Row],[B365H]]+1/Table1[[#This Row],[B365D]]+1/Table1[[#This Row],[B365A]]-1)/3</f>
        <v>1.8009214016473596E-2</v>
      </c>
      <c r="AB579">
        <v>1.5</v>
      </c>
      <c r="AC579">
        <v>2.62</v>
      </c>
      <c r="AD579">
        <f>(1/Table1[[#This Row],[B365&gt;2.5]]+1/Table1[[#This Row],[B365&lt;2.5]]-1)/2</f>
        <v>2.4173027989821794E-2</v>
      </c>
    </row>
    <row r="580" spans="1:30" hidden="1" x14ac:dyDescent="0.45">
      <c r="A580" t="s">
        <v>2</v>
      </c>
      <c r="B580" t="s">
        <v>4</v>
      </c>
      <c r="C580" s="1">
        <v>44520</v>
      </c>
      <c r="D580" t="s">
        <v>18</v>
      </c>
      <c r="E580" t="s">
        <v>23</v>
      </c>
      <c r="F580">
        <v>3</v>
      </c>
      <c r="G580">
        <v>3</v>
      </c>
      <c r="H580" t="s">
        <v>42</v>
      </c>
      <c r="I580" t="s">
        <v>52</v>
      </c>
      <c r="L580">
        <f>1/Table1[[#This Row],[B365H]]-Table1[[#This Row],[Margin1X2]]</f>
        <v>0.35262345679012347</v>
      </c>
      <c r="M580">
        <f>IF(Table1[[#This Row],[Bet]]="Home",IF(Table1[[#This Row],[FTR]]="H",100*Table1[[#This Row],[B365H]],0),0)</f>
        <v>0</v>
      </c>
      <c r="N580">
        <f>IF(Table1[[#This Row],[Bet]]="Home-",IF(Table1[[#This Row],[FTR]]="H",100*Table1[[#This Row],[B365H]],0),0)</f>
        <v>0</v>
      </c>
      <c r="O580">
        <f>1/Table1[[#This Row],[B365D]]-Table1[[#This Row],[Margin1X2]]</f>
        <v>0.29475308641975312</v>
      </c>
      <c r="P580">
        <f>IF(Table1[[#This Row],[Bet]]="Draw",IF(Table1[[#This Row],[FTR]]="D",100*Table1[[#This Row],[B365D]],0),0)</f>
        <v>0</v>
      </c>
      <c r="Q580">
        <f>IF(Table1[[#This Row],[Bet]]="Draw-",IF(Table1[[#This Row],[FTR]]="D",100*Table1[[#This Row],[B365D]],0),0)</f>
        <v>0</v>
      </c>
      <c r="R580">
        <f>1/Table1[[#This Row],[B365A]]-Table1[[#This Row],[Margin1X2]]</f>
        <v>0.35262345679012347</v>
      </c>
      <c r="S580">
        <f>IF(Table1[[#This Row],[Bet]]="Away",IF(Table1[[#This Row],[FTR]]="A",100*Table1[[#This Row],[B365A]],0),0)</f>
        <v>0</v>
      </c>
      <c r="T580">
        <f>IF(Table1[[#This Row],[Bet2]]="Away",IF(Table1[[#This Row],[FTR]]="A",100*Table1[[#This Row],[B365A]]),0)</f>
        <v>0</v>
      </c>
      <c r="X580">
        <v>2.7</v>
      </c>
      <c r="Y580">
        <v>3.2</v>
      </c>
      <c r="Z580">
        <v>2.7</v>
      </c>
      <c r="AA580" s="3">
        <f>(1/Table1[[#This Row],[B365H]]+1/Table1[[#This Row],[B365D]]+1/Table1[[#This Row],[B365A]]-1)/3</f>
        <v>1.7746913580246899E-2</v>
      </c>
      <c r="AB580">
        <v>2.2000000000000002</v>
      </c>
      <c r="AC580">
        <v>1.66</v>
      </c>
      <c r="AD580">
        <f>(1/Table1[[#This Row],[B365&gt;2.5]]+1/Table1[[#This Row],[B365&lt;2.5]]-1)/2</f>
        <v>2.8477546549835697E-2</v>
      </c>
    </row>
    <row r="581" spans="1:30" hidden="1" x14ac:dyDescent="0.45">
      <c r="A581" t="s">
        <v>2</v>
      </c>
      <c r="B581" t="s">
        <v>4</v>
      </c>
      <c r="C581" s="1">
        <v>44521</v>
      </c>
      <c r="D581" t="s">
        <v>40</v>
      </c>
      <c r="E581" t="s">
        <v>16</v>
      </c>
      <c r="F581">
        <v>2</v>
      </c>
      <c r="G581">
        <v>1</v>
      </c>
      <c r="H581" t="s">
        <v>13</v>
      </c>
      <c r="I581" t="s">
        <v>36</v>
      </c>
      <c r="L581">
        <f>1/Table1[[#This Row],[B365H]]-Table1[[#This Row],[Margin1X2]]</f>
        <v>0.57205104263927797</v>
      </c>
      <c r="M581">
        <f>IF(Table1[[#This Row],[Bet]]="Home",IF(Table1[[#This Row],[FTR]]="H",100*Table1[[#This Row],[B365H]],0),0)</f>
        <v>0</v>
      </c>
      <c r="N581">
        <f>IF(Table1[[#This Row],[Bet]]="Home-",IF(Table1[[#This Row],[FTR]]="H",100*Table1[[#This Row],[B365H]],0),0)</f>
        <v>0</v>
      </c>
      <c r="O581">
        <f>1/Table1[[#This Row],[B365D]]-Table1[[#This Row],[Margin1X2]]</f>
        <v>0.221910986616869</v>
      </c>
      <c r="P581">
        <f>IF(Table1[[#This Row],[Bet]]="Draw",IF(Table1[[#This Row],[FTR]]="D",100*Table1[[#This Row],[B365D]],0),0)</f>
        <v>0</v>
      </c>
      <c r="Q581">
        <f>IF(Table1[[#This Row],[Bet]]="Draw-",IF(Table1[[#This Row],[FTR]]="D",100*Table1[[#This Row],[B365D]],0),0)</f>
        <v>0</v>
      </c>
      <c r="R581">
        <f>1/Table1[[#This Row],[B365A]]-Table1[[#This Row],[Margin1X2]]</f>
        <v>0.20603797074385313</v>
      </c>
      <c r="S581">
        <f>IF(Table1[[#This Row],[Bet]]="Away",IF(Table1[[#This Row],[FTR]]="A",100*Table1[[#This Row],[B365A]],0),0)</f>
        <v>0</v>
      </c>
      <c r="T581">
        <f>IF(Table1[[#This Row],[Bet2]]="Away",IF(Table1[[#This Row],[FTR]]="A",100*Table1[[#This Row],[B365A]]),0)</f>
        <v>0</v>
      </c>
      <c r="X581">
        <v>1.7</v>
      </c>
      <c r="Y581">
        <v>4.2</v>
      </c>
      <c r="Z581">
        <v>4.5</v>
      </c>
      <c r="AA581" s="3">
        <f>(1/Table1[[#This Row],[B365H]]+1/Table1[[#This Row],[B365D]]+1/Table1[[#This Row],[B365A]]-1)/3</f>
        <v>1.6184251478369067E-2</v>
      </c>
      <c r="AB581">
        <v>1.72</v>
      </c>
      <c r="AC581">
        <v>2.1</v>
      </c>
      <c r="AD581">
        <f>(1/Table1[[#This Row],[B365&gt;2.5]]+1/Table1[[#This Row],[B365&lt;2.5]]-1)/2</f>
        <v>2.879291251384275E-2</v>
      </c>
    </row>
    <row r="582" spans="1:30" hidden="1" x14ac:dyDescent="0.45">
      <c r="A582" t="s">
        <v>2</v>
      </c>
      <c r="B582" t="s">
        <v>4</v>
      </c>
      <c r="C582" s="1">
        <v>44521</v>
      </c>
      <c r="D582" t="s">
        <v>41</v>
      </c>
      <c r="E582" t="s">
        <v>25</v>
      </c>
      <c r="F582">
        <v>3</v>
      </c>
      <c r="G582">
        <v>0</v>
      </c>
      <c r="H582" t="s">
        <v>13</v>
      </c>
      <c r="I582" t="s">
        <v>46</v>
      </c>
      <c r="J582" t="s">
        <v>269</v>
      </c>
      <c r="L582">
        <f>1/Table1[[#This Row],[B365H]]-Table1[[#This Row],[Margin1X2]]</f>
        <v>0.85891812865497086</v>
      </c>
      <c r="M582">
        <f>IF(Table1[[#This Row],[Bet]]="Home",IF(Table1[[#This Row],[FTR]]="H",100*Table1[[#This Row],[B365H]],0),0)</f>
        <v>0</v>
      </c>
      <c r="N582">
        <f>IF(Table1[[#This Row],[Bet]]="Home-",IF(Table1[[#This Row],[FTR]]="H",100*Table1[[#This Row],[B365H]],0),0)</f>
        <v>0</v>
      </c>
      <c r="O582">
        <f>1/Table1[[#This Row],[B365D]]-Table1[[#This Row],[Margin1X2]]</f>
        <v>0.1067251461988304</v>
      </c>
      <c r="P582">
        <f>IF(Table1[[#This Row],[Bet]]="Draw",IF(Table1[[#This Row],[FTR]]="D",100*Table1[[#This Row],[B365D]],0),0)</f>
        <v>0</v>
      </c>
      <c r="Q582">
        <f>IF(Table1[[#This Row],[Bet]]="Draw-",IF(Table1[[#This Row],[FTR]]="D",100*Table1[[#This Row],[B365D]],0),0)</f>
        <v>0</v>
      </c>
      <c r="R582">
        <f>1/Table1[[#This Row],[B365A]]-Table1[[#This Row],[Margin1X2]]</f>
        <v>3.4356725146198822E-2</v>
      </c>
      <c r="S582">
        <f>IF(Table1[[#This Row],[Bet]]="Away",IF(Table1[[#This Row],[FTR]]="A",100*Table1[[#This Row],[B365A]],0),0)</f>
        <v>0</v>
      </c>
      <c r="T582">
        <f>IF(Table1[[#This Row],[Bet2]]="Away",IF(Table1[[#This Row],[FTR]]="A",100*Table1[[#This Row],[B365A]]),0)</f>
        <v>0</v>
      </c>
      <c r="X582">
        <v>1.1399999999999999</v>
      </c>
      <c r="Y582">
        <v>8</v>
      </c>
      <c r="Z582">
        <v>19</v>
      </c>
      <c r="AA582" s="3">
        <f>(1/Table1[[#This Row],[B365H]]+1/Table1[[#This Row],[B365D]]+1/Table1[[#This Row],[B365A]]-1)/3</f>
        <v>1.8274853801169593E-2</v>
      </c>
      <c r="AB582">
        <v>1.5</v>
      </c>
      <c r="AC582">
        <v>2.62</v>
      </c>
      <c r="AD582">
        <f>(1/Table1[[#This Row],[B365&gt;2.5]]+1/Table1[[#This Row],[B365&lt;2.5]]-1)/2</f>
        <v>2.4173027989821794E-2</v>
      </c>
    </row>
    <row r="583" spans="1:30" hidden="1" x14ac:dyDescent="0.45">
      <c r="A583" t="s">
        <v>2</v>
      </c>
      <c r="B583" t="s">
        <v>4</v>
      </c>
      <c r="C583" s="1">
        <v>44527</v>
      </c>
      <c r="D583" t="s">
        <v>35</v>
      </c>
      <c r="E583" t="s">
        <v>26</v>
      </c>
      <c r="F583">
        <v>4</v>
      </c>
      <c r="G583">
        <v>0</v>
      </c>
      <c r="H583" t="s">
        <v>13</v>
      </c>
      <c r="I583" t="s">
        <v>36</v>
      </c>
      <c r="L583">
        <f>1/Table1[[#This Row],[B365H]]-Table1[[#This Row],[Margin1X2]]</f>
        <v>0.76157407407407407</v>
      </c>
      <c r="M583">
        <f>IF(Table1[[#This Row],[Bet]]="Home",IF(Table1[[#This Row],[FTR]]="H",100*Table1[[#This Row],[B365H]],0),0)</f>
        <v>0</v>
      </c>
      <c r="N583">
        <f>IF(Table1[[#This Row],[Bet]]="Home-",IF(Table1[[#This Row],[FTR]]="H",100*Table1[[#This Row],[B365H]],0),0)</f>
        <v>0</v>
      </c>
      <c r="O583">
        <f>1/Table1[[#This Row],[B365D]]-Table1[[#This Row],[Margin1X2]]</f>
        <v>0.14699074074074076</v>
      </c>
      <c r="P583">
        <f>IF(Table1[[#This Row],[Bet]]="Draw",IF(Table1[[#This Row],[FTR]]="D",100*Table1[[#This Row],[B365D]],0),0)</f>
        <v>0</v>
      </c>
      <c r="Q583">
        <f>IF(Table1[[#This Row],[Bet]]="Draw-",IF(Table1[[#This Row],[FTR]]="D",100*Table1[[#This Row],[B365D]],0),0)</f>
        <v>0</v>
      </c>
      <c r="R583">
        <f>1/Table1[[#This Row],[B365A]]-Table1[[#This Row],[Margin1X2]]</f>
        <v>9.1435185185185217E-2</v>
      </c>
      <c r="S583">
        <f>IF(Table1[[#This Row],[Bet]]="Away",IF(Table1[[#This Row],[FTR]]="A",100*Table1[[#This Row],[B365A]],0),0)</f>
        <v>0</v>
      </c>
      <c r="T583">
        <f>IF(Table1[[#This Row],[Bet2]]="Away",IF(Table1[[#This Row],[FTR]]="A",100*Table1[[#This Row],[B365A]]),0)</f>
        <v>0</v>
      </c>
      <c r="X583">
        <v>1.28</v>
      </c>
      <c r="Y583">
        <v>6</v>
      </c>
      <c r="Z583">
        <v>9</v>
      </c>
      <c r="AA583" s="3">
        <f>(1/Table1[[#This Row],[B365H]]+1/Table1[[#This Row],[B365D]]+1/Table1[[#This Row],[B365A]]-1)/3</f>
        <v>1.9675925925925892E-2</v>
      </c>
      <c r="AB583">
        <v>1.4</v>
      </c>
      <c r="AC583">
        <v>3</v>
      </c>
      <c r="AD583">
        <f>(1/Table1[[#This Row],[B365&gt;2.5]]+1/Table1[[#This Row],[B365&lt;2.5]]-1)/2</f>
        <v>2.3809523809523836E-2</v>
      </c>
    </row>
    <row r="584" spans="1:30" hidden="1" x14ac:dyDescent="0.45">
      <c r="A584" t="s">
        <v>2</v>
      </c>
      <c r="B584" t="s">
        <v>4</v>
      </c>
      <c r="C584" s="1">
        <v>44527</v>
      </c>
      <c r="D584" t="s">
        <v>19</v>
      </c>
      <c r="E584" t="s">
        <v>16</v>
      </c>
      <c r="F584">
        <v>0</v>
      </c>
      <c r="G584">
        <v>0</v>
      </c>
      <c r="H584" t="s">
        <v>42</v>
      </c>
      <c r="I584" t="s">
        <v>30</v>
      </c>
      <c r="L584">
        <f>1/Table1[[#This Row],[B365H]]-Table1[[#This Row],[Margin1X2]]</f>
        <v>0.47160848079069029</v>
      </c>
      <c r="M584">
        <f>IF(Table1[[#This Row],[Bet]]="Home",IF(Table1[[#This Row],[FTR]]="H",100*Table1[[#This Row],[B365H]],0),0)</f>
        <v>0</v>
      </c>
      <c r="N584">
        <f>IF(Table1[[#This Row],[Bet]]="Home-",IF(Table1[[#This Row],[FTR]]="H",100*Table1[[#This Row],[B365H]],0),0)</f>
        <v>0</v>
      </c>
      <c r="O584">
        <f>1/Table1[[#This Row],[B365D]]-Table1[[#This Row],[Margin1X2]]</f>
        <v>0.27792124980073329</v>
      </c>
      <c r="P584">
        <f>IF(Table1[[#This Row],[Bet]]="Draw",IF(Table1[[#This Row],[FTR]]="D",100*Table1[[#This Row],[B365D]],0),0)</f>
        <v>0</v>
      </c>
      <c r="Q584">
        <f>IF(Table1[[#This Row],[Bet]]="Draw-",IF(Table1[[#This Row],[FTR]]="D",100*Table1[[#This Row],[B365D]],0),0)</f>
        <v>0</v>
      </c>
      <c r="R584">
        <f>1/Table1[[#This Row],[B365A]]-Table1[[#This Row],[Margin1X2]]</f>
        <v>0.25047026940857642</v>
      </c>
      <c r="S584">
        <f>IF(Table1[[#This Row],[Bet]]="Away",IF(Table1[[#This Row],[FTR]]="A",100*Table1[[#This Row],[B365A]],0),0)</f>
        <v>0</v>
      </c>
      <c r="T584">
        <f>IF(Table1[[#This Row],[Bet2]]="Away",IF(Table1[[#This Row],[FTR]]="A",100*Table1[[#This Row],[B365A]]),0)</f>
        <v>0</v>
      </c>
      <c r="X584">
        <v>2.0499999999999998</v>
      </c>
      <c r="Y584">
        <v>3.4</v>
      </c>
      <c r="Z584">
        <v>3.75</v>
      </c>
      <c r="AA584" s="3">
        <f>(1/Table1[[#This Row],[B365H]]+1/Table1[[#This Row],[B365D]]+1/Table1[[#This Row],[B365A]]-1)/3</f>
        <v>1.6196397258090228E-2</v>
      </c>
      <c r="AB584">
        <v>1.98</v>
      </c>
      <c r="AC584">
        <v>1.95</v>
      </c>
      <c r="AD584">
        <f>(1/Table1[[#This Row],[B365&gt;2.5]]+1/Table1[[#This Row],[B365&lt;2.5]]-1)/2</f>
        <v>8.9355089355089845E-3</v>
      </c>
    </row>
    <row r="585" spans="1:30" hidden="1" x14ac:dyDescent="0.45">
      <c r="A585" t="s">
        <v>2</v>
      </c>
      <c r="B585" t="s">
        <v>4</v>
      </c>
      <c r="C585" s="1">
        <v>44527</v>
      </c>
      <c r="D585" t="s">
        <v>12</v>
      </c>
      <c r="E585" t="s">
        <v>37</v>
      </c>
      <c r="F585">
        <v>2</v>
      </c>
      <c r="G585">
        <v>0</v>
      </c>
      <c r="H585" t="s">
        <v>13</v>
      </c>
      <c r="I585" t="s">
        <v>46</v>
      </c>
      <c r="J585" t="s">
        <v>269</v>
      </c>
      <c r="L585">
        <f>1/Table1[[#This Row],[B365H]]-Table1[[#This Row],[Margin1X2]]</f>
        <v>0.67850181008075749</v>
      </c>
      <c r="M585">
        <f>IF(Table1[[#This Row],[Bet]]="Home",IF(Table1[[#This Row],[FTR]]="H",100*Table1[[#This Row],[B365H]],0),0)</f>
        <v>0</v>
      </c>
      <c r="N585">
        <f>IF(Table1[[#This Row],[Bet]]="Home-",IF(Table1[[#This Row],[FTR]]="H",100*Table1[[#This Row],[B365H]],0),0)</f>
        <v>0</v>
      </c>
      <c r="O585">
        <f>1/Table1[[#This Row],[B365D]]-Table1[[#This Row],[Margin1X2]]</f>
        <v>0.19458368142578672</v>
      </c>
      <c r="P585">
        <f>IF(Table1[[#This Row],[Bet]]="Draw",IF(Table1[[#This Row],[FTR]]="D",100*Table1[[#This Row],[B365D]],0),0)</f>
        <v>0</v>
      </c>
      <c r="Q585">
        <f>IF(Table1[[#This Row],[Bet]]="Draw-",IF(Table1[[#This Row],[FTR]]="D",100*Table1[[#This Row],[B365D]],0),0)</f>
        <v>0</v>
      </c>
      <c r="R585">
        <f>1/Table1[[#This Row],[B365A]]-Table1[[#This Row],[Margin1X2]]</f>
        <v>0.1269145084934559</v>
      </c>
      <c r="S585">
        <f>IF(Table1[[#This Row],[Bet]]="Away",IF(Table1[[#This Row],[FTR]]="A",100*Table1[[#This Row],[B365A]],0),0)</f>
        <v>0</v>
      </c>
      <c r="T585">
        <f>IF(Table1[[#This Row],[Bet2]]="Away",IF(Table1[[#This Row],[FTR]]="A",100*Table1[[#This Row],[B365A]]),0)</f>
        <v>0</v>
      </c>
      <c r="X585">
        <v>1.44</v>
      </c>
      <c r="Y585">
        <v>4.75</v>
      </c>
      <c r="Z585">
        <v>7</v>
      </c>
      <c r="AA585" s="3">
        <f>(1/Table1[[#This Row],[B365H]]+1/Table1[[#This Row],[B365D]]+1/Table1[[#This Row],[B365A]]-1)/3</f>
        <v>1.5942634363686963E-2</v>
      </c>
      <c r="AB585">
        <v>1.61</v>
      </c>
      <c r="AC585">
        <v>2.2999999999999998</v>
      </c>
      <c r="AD585">
        <f>(1/Table1[[#This Row],[B365&gt;2.5]]+1/Table1[[#This Row],[B365&lt;2.5]]-1)/2</f>
        <v>2.7950310559006208E-2</v>
      </c>
    </row>
    <row r="586" spans="1:30" hidden="1" x14ac:dyDescent="0.45">
      <c r="A586" t="s">
        <v>2</v>
      </c>
      <c r="B586" t="s">
        <v>4</v>
      </c>
      <c r="C586" s="1">
        <v>44527</v>
      </c>
      <c r="D586" t="s">
        <v>23</v>
      </c>
      <c r="E586" t="s">
        <v>32</v>
      </c>
      <c r="F586">
        <v>1</v>
      </c>
      <c r="G586">
        <v>2</v>
      </c>
      <c r="H586" t="s">
        <v>20</v>
      </c>
      <c r="I586" t="s">
        <v>53</v>
      </c>
      <c r="L586">
        <f>1/Table1[[#This Row],[B365H]]-Table1[[#This Row],[Margin1X2]]</f>
        <v>0.43731431966726081</v>
      </c>
      <c r="M586">
        <f>IF(Table1[[#This Row],[Bet]]="Home",IF(Table1[[#This Row],[FTR]]="H",100*Table1[[#This Row],[B365H]],0),0)</f>
        <v>0</v>
      </c>
      <c r="N586">
        <f>IF(Table1[[#This Row],[Bet]]="Home-",IF(Table1[[#This Row],[FTR]]="H",100*Table1[[#This Row],[B365H]],0),0)</f>
        <v>0</v>
      </c>
      <c r="O586">
        <f>1/Table1[[#This Row],[B365D]]-Table1[[#This Row],[Margin1X2]]</f>
        <v>0.27688651218062982</v>
      </c>
      <c r="P586">
        <f>IF(Table1[[#This Row],[Bet]]="Draw",IF(Table1[[#This Row],[FTR]]="D",100*Table1[[#This Row],[B365D]],0),0)</f>
        <v>0</v>
      </c>
      <c r="Q586">
        <f>IF(Table1[[#This Row],[Bet]]="Draw-",IF(Table1[[#This Row],[FTR]]="D",100*Table1[[#This Row],[B365D]],0),0)</f>
        <v>0</v>
      </c>
      <c r="R586">
        <f>1/Table1[[#This Row],[B365A]]-Table1[[#This Row],[Margin1X2]]</f>
        <v>0.28579916815210932</v>
      </c>
      <c r="S586">
        <f>IF(Table1[[#This Row],[Bet]]="Away",IF(Table1[[#This Row],[FTR]]="A",100*Table1[[#This Row],[B365A]],0),0)</f>
        <v>0</v>
      </c>
      <c r="T586">
        <f>IF(Table1[[#This Row],[Bet2]]="Away",IF(Table1[[#This Row],[FTR]]="A",100*Table1[[#This Row],[B365A]]),0)</f>
        <v>0</v>
      </c>
      <c r="X586">
        <v>2.2000000000000002</v>
      </c>
      <c r="Y586">
        <v>3.4</v>
      </c>
      <c r="Z586">
        <v>3.3</v>
      </c>
      <c r="AA586" s="3">
        <f>(1/Table1[[#This Row],[B365H]]+1/Table1[[#This Row],[B365D]]+1/Table1[[#This Row],[B365A]]-1)/3</f>
        <v>1.7231134878193721E-2</v>
      </c>
      <c r="AB586">
        <v>2.0699999999999998</v>
      </c>
      <c r="AC586">
        <v>1.86</v>
      </c>
      <c r="AD586">
        <f>(1/Table1[[#This Row],[B365&gt;2.5]]+1/Table1[[#This Row],[B365&lt;2.5]]-1)/2</f>
        <v>1.0363098020881978E-2</v>
      </c>
    </row>
    <row r="587" spans="1:30" hidden="1" x14ac:dyDescent="0.45">
      <c r="A587" t="s">
        <v>2</v>
      </c>
      <c r="B587" t="s">
        <v>4</v>
      </c>
      <c r="C587" s="1">
        <v>44527</v>
      </c>
      <c r="D587" t="s">
        <v>34</v>
      </c>
      <c r="E587" t="s">
        <v>29</v>
      </c>
      <c r="F587">
        <v>0</v>
      </c>
      <c r="G587">
        <v>0</v>
      </c>
      <c r="H587" t="s">
        <v>42</v>
      </c>
      <c r="I587" t="s">
        <v>52</v>
      </c>
      <c r="L587">
        <f>1/Table1[[#This Row],[B365H]]-Table1[[#This Row],[Margin1X2]]</f>
        <v>0.26776066310950031</v>
      </c>
      <c r="M587">
        <f>IF(Table1[[#This Row],[Bet]]="Home",IF(Table1[[#This Row],[FTR]]="H",100*Table1[[#This Row],[B365H]],0),0)</f>
        <v>0</v>
      </c>
      <c r="N587">
        <f>IF(Table1[[#This Row],[Bet]]="Home-",IF(Table1[[#This Row],[FTR]]="H",100*Table1[[#This Row],[B365H]],0),0)</f>
        <v>0</v>
      </c>
      <c r="O587">
        <f>1/Table1[[#This Row],[B365D]]-Table1[[#This Row],[Margin1X2]]</f>
        <v>0.28507668042551765</v>
      </c>
      <c r="P587">
        <f>IF(Table1[[#This Row],[Bet]]="Draw",IF(Table1[[#This Row],[FTR]]="D",100*Table1[[#This Row],[B365D]],0),0)</f>
        <v>0</v>
      </c>
      <c r="Q587">
        <f>IF(Table1[[#This Row],[Bet]]="Draw-",IF(Table1[[#This Row],[FTR]]="D",100*Table1[[#This Row],[B365D]],0),0)</f>
        <v>0</v>
      </c>
      <c r="R587">
        <f>1/Table1[[#This Row],[B365A]]-Table1[[#This Row],[Margin1X2]]</f>
        <v>0.44716265646498204</v>
      </c>
      <c r="S587">
        <f>IF(Table1[[#This Row],[Bet]]="Away",IF(Table1[[#This Row],[FTR]]="A",100*Table1[[#This Row],[B365A]],0),0)</f>
        <v>0</v>
      </c>
      <c r="T587">
        <f>IF(Table1[[#This Row],[Bet2]]="Away",IF(Table1[[#This Row],[FTR]]="A",100*Table1[[#This Row],[B365A]]),0)</f>
        <v>0</v>
      </c>
      <c r="X587">
        <v>3.5</v>
      </c>
      <c r="Y587">
        <v>3.3</v>
      </c>
      <c r="Z587">
        <v>2.15</v>
      </c>
      <c r="AA587" s="3">
        <f>(1/Table1[[#This Row],[B365H]]+1/Table1[[#This Row],[B365D]]+1/Table1[[#This Row],[B365A]]-1)/3</f>
        <v>1.7953622604785391E-2</v>
      </c>
      <c r="AB587">
        <v>2.2999999999999998</v>
      </c>
      <c r="AC587">
        <v>1.61</v>
      </c>
      <c r="AD587">
        <f>(1/Table1[[#This Row],[B365&gt;2.5]]+1/Table1[[#This Row],[B365&lt;2.5]]-1)/2</f>
        <v>2.7950310559006208E-2</v>
      </c>
    </row>
    <row r="588" spans="1:30" hidden="1" x14ac:dyDescent="0.45">
      <c r="A588" t="s">
        <v>2</v>
      </c>
      <c r="B588" t="s">
        <v>4</v>
      </c>
      <c r="C588" s="1">
        <v>44528</v>
      </c>
      <c r="D588" t="s">
        <v>22</v>
      </c>
      <c r="E588" t="s">
        <v>15</v>
      </c>
      <c r="F588">
        <v>1</v>
      </c>
      <c r="G588">
        <v>1</v>
      </c>
      <c r="H588" t="s">
        <v>42</v>
      </c>
      <c r="I588" t="s">
        <v>43</v>
      </c>
      <c r="L588">
        <f>1/Table1[[#This Row],[B365H]]-Table1[[#This Row],[Margin1X2]]</f>
        <v>0.61907289455060155</v>
      </c>
      <c r="M588">
        <f>IF(Table1[[#This Row],[Bet]]="Home",IF(Table1[[#This Row],[FTR]]="H",100*Table1[[#This Row],[B365H]],0),0)</f>
        <v>0</v>
      </c>
      <c r="N588">
        <f>IF(Table1[[#This Row],[Bet]]="Home-",IF(Table1[[#This Row],[FTR]]="H",100*Table1[[#This Row],[B365H]],0),0)</f>
        <v>0</v>
      </c>
      <c r="O588">
        <f>1/Table1[[#This Row],[B365D]]-Table1[[#This Row],[Margin1X2]]</f>
        <v>0.23213021939136591</v>
      </c>
      <c r="P588">
        <f>IF(Table1[[#This Row],[Bet]]="Draw",IF(Table1[[#This Row],[FTR]]="D",100*Table1[[#This Row],[B365D]],0),0)</f>
        <v>0</v>
      </c>
      <c r="Q588">
        <f>IF(Table1[[#This Row],[Bet]]="Draw-",IF(Table1[[#This Row],[FTR]]="D",100*Table1[[#This Row],[B365D]],0),0)</f>
        <v>0</v>
      </c>
      <c r="R588">
        <f>1/Table1[[#This Row],[B365A]]-Table1[[#This Row],[Margin1X2]]</f>
        <v>0.14879688605803257</v>
      </c>
      <c r="S588">
        <f>IF(Table1[[#This Row],[Bet]]="Away",IF(Table1[[#This Row],[FTR]]="A",100*Table1[[#This Row],[B365A]],0),0)</f>
        <v>0</v>
      </c>
      <c r="T588">
        <f>IF(Table1[[#This Row],[Bet2]]="Away",IF(Table1[[#This Row],[FTR]]="A",100*Table1[[#This Row],[B365A]]),0)</f>
        <v>0</v>
      </c>
      <c r="X588">
        <v>1.57</v>
      </c>
      <c r="Y588">
        <v>4</v>
      </c>
      <c r="Z588">
        <v>6</v>
      </c>
      <c r="AA588" s="3">
        <f>(1/Table1[[#This Row],[B365H]]+1/Table1[[#This Row],[B365D]]+1/Table1[[#This Row],[B365A]]-1)/3</f>
        <v>1.7869780608634089E-2</v>
      </c>
      <c r="AB588">
        <v>1.8</v>
      </c>
      <c r="AC588">
        <v>2</v>
      </c>
      <c r="AD588">
        <f>(1/Table1[[#This Row],[B365&gt;2.5]]+1/Table1[[#This Row],[B365&lt;2.5]]-1)/2</f>
        <v>2.777777777777779E-2</v>
      </c>
    </row>
    <row r="589" spans="1:30" hidden="1" x14ac:dyDescent="0.45">
      <c r="A589" t="s">
        <v>2</v>
      </c>
      <c r="B589" t="s">
        <v>4</v>
      </c>
      <c r="C589" s="1">
        <v>44528</v>
      </c>
      <c r="D589" t="s">
        <v>11</v>
      </c>
      <c r="E589" t="s">
        <v>25</v>
      </c>
      <c r="F589">
        <v>1</v>
      </c>
      <c r="G589">
        <v>0</v>
      </c>
      <c r="H589" t="s">
        <v>13</v>
      </c>
      <c r="I589" t="s">
        <v>44</v>
      </c>
      <c r="L589">
        <f>1/Table1[[#This Row],[B365H]]-Table1[[#This Row],[Margin1X2]]</f>
        <v>0.42742374727668841</v>
      </c>
      <c r="M589">
        <f>IF(Table1[[#This Row],[Bet]]="Home",IF(Table1[[#This Row],[FTR]]="H",100*Table1[[#This Row],[B365H]],0),0)</f>
        <v>0</v>
      </c>
      <c r="N589">
        <f>IF(Table1[[#This Row],[Bet]]="Home-",IF(Table1[[#This Row],[FTR]]="H",100*Table1[[#This Row],[B365H]],0),0)</f>
        <v>0</v>
      </c>
      <c r="O589">
        <f>1/Table1[[#This Row],[B365D]]-Table1[[#This Row],[Margin1X2]]</f>
        <v>0.295479302832244</v>
      </c>
      <c r="P589">
        <f>IF(Table1[[#This Row],[Bet]]="Draw",IF(Table1[[#This Row],[FTR]]="D",100*Table1[[#This Row],[B365D]],0),0)</f>
        <v>0</v>
      </c>
      <c r="Q589">
        <f>IF(Table1[[#This Row],[Bet]]="Draw-",IF(Table1[[#This Row],[FTR]]="D",100*Table1[[#This Row],[B365D]],0),0)</f>
        <v>0</v>
      </c>
      <c r="R589">
        <f>1/Table1[[#This Row],[B365A]]-Table1[[#This Row],[Margin1X2]]</f>
        <v>0.27709694989106753</v>
      </c>
      <c r="S589">
        <f>IF(Table1[[#This Row],[Bet]]="Away",IF(Table1[[#This Row],[FTR]]="A",100*Table1[[#This Row],[B365A]],0),0)</f>
        <v>0</v>
      </c>
      <c r="T589">
        <f>IF(Table1[[#This Row],[Bet2]]="Away",IF(Table1[[#This Row],[FTR]]="A",100*Table1[[#This Row],[B365A]]),0)</f>
        <v>0</v>
      </c>
      <c r="X589">
        <v>2.25</v>
      </c>
      <c r="Y589">
        <v>3.2</v>
      </c>
      <c r="Z589">
        <v>3.4</v>
      </c>
      <c r="AA589" s="3">
        <f>(1/Table1[[#This Row],[B365H]]+1/Table1[[#This Row],[B365D]]+1/Table1[[#This Row],[B365A]]-1)/3</f>
        <v>1.7020697167756005E-2</v>
      </c>
      <c r="AB589">
        <v>2.1</v>
      </c>
      <c r="AC589">
        <v>1.72</v>
      </c>
      <c r="AD589">
        <f>(1/Table1[[#This Row],[B365&gt;2.5]]+1/Table1[[#This Row],[B365&lt;2.5]]-1)/2</f>
        <v>2.879291251384275E-2</v>
      </c>
    </row>
    <row r="590" spans="1:30" hidden="1" x14ac:dyDescent="0.45">
      <c r="A590" t="s">
        <v>2</v>
      </c>
      <c r="B590" t="s">
        <v>4</v>
      </c>
      <c r="C590" s="1">
        <v>44528</v>
      </c>
      <c r="D590" t="s">
        <v>28</v>
      </c>
      <c r="E590" t="s">
        <v>31</v>
      </c>
      <c r="F590">
        <v>4</v>
      </c>
      <c r="G590">
        <v>2</v>
      </c>
      <c r="H590" t="s">
        <v>13</v>
      </c>
      <c r="I590" t="s">
        <v>27</v>
      </c>
      <c r="J590" t="s">
        <v>266</v>
      </c>
      <c r="L590">
        <f>1/Table1[[#This Row],[B365H]]-Table1[[#This Row],[Margin1X2]]</f>
        <v>0.60347261434217958</v>
      </c>
      <c r="M590">
        <f>IF(Table1[[#This Row],[Bet]]="Home",IF(Table1[[#This Row],[FTR]]="H",100*Table1[[#This Row],[B365H]],0),0)</f>
        <v>0</v>
      </c>
      <c r="N590">
        <f>IF(Table1[[#This Row],[Bet]]="Home-",IF(Table1[[#This Row],[FTR]]="H",100*Table1[[#This Row],[B365H]],0),0)</f>
        <v>0</v>
      </c>
      <c r="O590">
        <f>1/Table1[[#This Row],[B365D]]-Table1[[#This Row],[Margin1X2]]</f>
        <v>0.23235460191981935</v>
      </c>
      <c r="P590">
        <f>IF(Table1[[#This Row],[Bet]]="Draw",IF(Table1[[#This Row],[FTR]]="D",100*Table1[[#This Row],[B365D]],0),0)</f>
        <v>0</v>
      </c>
      <c r="Q590">
        <f>IF(Table1[[#This Row],[Bet]]="Draw-",IF(Table1[[#This Row],[FTR]]="D",100*Table1[[#This Row],[B365D]],0),0)</f>
        <v>0</v>
      </c>
      <c r="R590">
        <f>1/Table1[[#This Row],[B365A]]-Table1[[#This Row],[Margin1X2]]</f>
        <v>0.16417278373800118</v>
      </c>
      <c r="S590">
        <f>IF(Table1[[#This Row],[Bet]]="Away",IF(Table1[[#This Row],[FTR]]="A",100*Table1[[#This Row],[B365A]],0),0)</f>
        <v>0</v>
      </c>
      <c r="T590">
        <f>IF(Table1[[#This Row],[Bet2]]="Away",IF(Table1[[#This Row],[FTR]]="A",100*Table1[[#This Row],[B365A]]),0)</f>
        <v>0</v>
      </c>
      <c r="X590">
        <v>1.61</v>
      </c>
      <c r="Y590">
        <v>4</v>
      </c>
      <c r="Z590">
        <v>5.5</v>
      </c>
      <c r="AA590" s="3">
        <f>(1/Table1[[#This Row],[B365H]]+1/Table1[[#This Row],[B365D]]+1/Table1[[#This Row],[B365A]]-1)/3</f>
        <v>1.7645398080180657E-2</v>
      </c>
      <c r="AB590">
        <v>1.66</v>
      </c>
      <c r="AC590">
        <v>2.2000000000000002</v>
      </c>
      <c r="AD590">
        <f>(1/Table1[[#This Row],[B365&gt;2.5]]+1/Table1[[#This Row],[B365&lt;2.5]]-1)/2</f>
        <v>2.8477546549835697E-2</v>
      </c>
    </row>
    <row r="591" spans="1:30" hidden="1" x14ac:dyDescent="0.45">
      <c r="A591" t="s">
        <v>2</v>
      </c>
      <c r="B591" t="s">
        <v>4</v>
      </c>
      <c r="C591" s="1">
        <v>44528</v>
      </c>
      <c r="D591" t="s">
        <v>41</v>
      </c>
      <c r="E591" t="s">
        <v>38</v>
      </c>
      <c r="F591">
        <v>2</v>
      </c>
      <c r="G591">
        <v>1</v>
      </c>
      <c r="H591" t="s">
        <v>13</v>
      </c>
      <c r="I591" t="s">
        <v>14</v>
      </c>
      <c r="L591">
        <f>1/Table1[[#This Row],[B365H]]-Table1[[#This Row],[Margin1X2]]</f>
        <v>0.76286231884057976</v>
      </c>
      <c r="M591">
        <f>IF(Table1[[#This Row],[Bet]]="Home",IF(Table1[[#This Row],[FTR]]="H",100*Table1[[#This Row],[B365H]],0),0)</f>
        <v>0</v>
      </c>
      <c r="N591">
        <f>IF(Table1[[#This Row],[Bet]]="Home-",IF(Table1[[#This Row],[FTR]]="H",100*Table1[[#This Row],[B365H]],0),0)</f>
        <v>0</v>
      </c>
      <c r="O591">
        <f>1/Table1[[#This Row],[B365D]]-Table1[[#This Row],[Margin1X2]]</f>
        <v>0.15552536231884059</v>
      </c>
      <c r="P591">
        <f>IF(Table1[[#This Row],[Bet]]="Draw",IF(Table1[[#This Row],[FTR]]="D",100*Table1[[#This Row],[B365D]],0),0)</f>
        <v>0</v>
      </c>
      <c r="Q591">
        <f>IF(Table1[[#This Row],[Bet]]="Draw-",IF(Table1[[#This Row],[FTR]]="D",100*Table1[[#This Row],[B365D]],0),0)</f>
        <v>0</v>
      </c>
      <c r="R591">
        <f>1/Table1[[#This Row],[B365A]]-Table1[[#This Row],[Margin1X2]]</f>
        <v>8.161231884057972E-2</v>
      </c>
      <c r="S591">
        <f>IF(Table1[[#This Row],[Bet]]="Away",IF(Table1[[#This Row],[FTR]]="A",100*Table1[[#This Row],[B365A]],0),0)</f>
        <v>0</v>
      </c>
      <c r="T591">
        <f>IF(Table1[[#This Row],[Bet2]]="Away",IF(Table1[[#This Row],[FTR]]="A",100*Table1[[#This Row],[B365A]]),0)</f>
        <v>0</v>
      </c>
      <c r="X591">
        <v>1.28</v>
      </c>
      <c r="Y591">
        <v>5.75</v>
      </c>
      <c r="Z591">
        <v>10</v>
      </c>
      <c r="AA591" s="3">
        <f>(1/Table1[[#This Row],[B365H]]+1/Table1[[#This Row],[B365D]]+1/Table1[[#This Row],[B365A]]-1)/3</f>
        <v>1.8387681159420282E-2</v>
      </c>
      <c r="AB591">
        <v>1.5</v>
      </c>
      <c r="AC591">
        <v>2.62</v>
      </c>
      <c r="AD591">
        <f>(1/Table1[[#This Row],[B365&gt;2.5]]+1/Table1[[#This Row],[B365&lt;2.5]]-1)/2</f>
        <v>2.4173027989821794E-2</v>
      </c>
    </row>
    <row r="592" spans="1:30" hidden="1" x14ac:dyDescent="0.45">
      <c r="A592" t="s">
        <v>2</v>
      </c>
      <c r="B592" t="s">
        <v>4</v>
      </c>
      <c r="C592" s="1">
        <v>44530</v>
      </c>
      <c r="D592" t="s">
        <v>37</v>
      </c>
      <c r="E592" t="s">
        <v>34</v>
      </c>
      <c r="F592">
        <v>1</v>
      </c>
      <c r="G592">
        <v>1</v>
      </c>
      <c r="H592" t="s">
        <v>42</v>
      </c>
      <c r="I592" t="s">
        <v>27</v>
      </c>
      <c r="J592" t="s">
        <v>266</v>
      </c>
      <c r="L592">
        <f>1/Table1[[#This Row],[B365H]]-Table1[[#This Row],[Margin1X2]]</f>
        <v>0.49450549450549458</v>
      </c>
      <c r="M592">
        <f>IF(Table1[[#This Row],[Bet]]="Home",IF(Table1[[#This Row],[FTR]]="H",100*Table1[[#This Row],[B365H]],0),0)</f>
        <v>0</v>
      </c>
      <c r="N592">
        <f>IF(Table1[[#This Row],[Bet]]="Home-",IF(Table1[[#This Row],[FTR]]="H",100*Table1[[#This Row],[B365H]],0),0)</f>
        <v>0</v>
      </c>
      <c r="O592">
        <f>1/Table1[[#This Row],[B365D]]-Table1[[#This Row],[Margin1X2]]</f>
        <v>0.26739926739926739</v>
      </c>
      <c r="P592">
        <f>IF(Table1[[#This Row],[Bet]]="Draw",IF(Table1[[#This Row],[FTR]]="D",100*Table1[[#This Row],[B365D]],0),0)</f>
        <v>0</v>
      </c>
      <c r="Q592">
        <f>IF(Table1[[#This Row],[Bet]]="Draw-",IF(Table1[[#This Row],[FTR]]="D",100*Table1[[#This Row],[B365D]],0),0)</f>
        <v>0</v>
      </c>
      <c r="R592">
        <f>1/Table1[[#This Row],[B365A]]-Table1[[#This Row],[Margin1X2]]</f>
        <v>0.23809523809523811</v>
      </c>
      <c r="S592">
        <f>IF(Table1[[#This Row],[Bet]]="Away",IF(Table1[[#This Row],[FTR]]="A",100*Table1[[#This Row],[B365A]],0),0)</f>
        <v>0</v>
      </c>
      <c r="T592">
        <f>IF(Table1[[#This Row],[Bet2]]="Away",IF(Table1[[#This Row],[FTR]]="A",100*Table1[[#This Row],[B365A]]),0)</f>
        <v>0</v>
      </c>
      <c r="X592">
        <v>1.95</v>
      </c>
      <c r="Y592">
        <v>3.5</v>
      </c>
      <c r="Z592">
        <v>3.9</v>
      </c>
      <c r="AA592" s="3">
        <f>(1/Table1[[#This Row],[B365H]]+1/Table1[[#This Row],[B365D]]+1/Table1[[#This Row],[B365A]]-1)/3</f>
        <v>1.8315018315018323E-2</v>
      </c>
      <c r="AB592">
        <v>1.85</v>
      </c>
      <c r="AC592">
        <v>2.0499999999999998</v>
      </c>
      <c r="AD592">
        <f>(1/Table1[[#This Row],[B365&gt;2.5]]+1/Table1[[#This Row],[B365&lt;2.5]]-1)/2</f>
        <v>1.4172709294660524E-2</v>
      </c>
    </row>
    <row r="593" spans="1:30" hidden="1" x14ac:dyDescent="0.45">
      <c r="A593" t="s">
        <v>2</v>
      </c>
      <c r="B593" t="s">
        <v>4</v>
      </c>
      <c r="C593" s="1">
        <v>44530</v>
      </c>
      <c r="D593" t="s">
        <v>16</v>
      </c>
      <c r="E593" t="s">
        <v>23</v>
      </c>
      <c r="F593">
        <v>1</v>
      </c>
      <c r="G593">
        <v>0</v>
      </c>
      <c r="H593" t="s">
        <v>13</v>
      </c>
      <c r="I593" t="s">
        <v>49</v>
      </c>
      <c r="L593">
        <f>1/Table1[[#This Row],[B365H]]-Table1[[#This Row],[Margin1X2]]</f>
        <v>0.39898989898989901</v>
      </c>
      <c r="M593">
        <f>IF(Table1[[#This Row],[Bet]]="Home",IF(Table1[[#This Row],[FTR]]="H",100*Table1[[#This Row],[B365H]],0),0)</f>
        <v>0</v>
      </c>
      <c r="N593">
        <f>IF(Table1[[#This Row],[Bet]]="Home-",IF(Table1[[#This Row],[FTR]]="H",100*Table1[[#This Row],[B365H]],0),0)</f>
        <v>0</v>
      </c>
      <c r="O593">
        <f>1/Table1[[#This Row],[B365D]]-Table1[[#This Row],[Margin1X2]]</f>
        <v>0.28535353535353536</v>
      </c>
      <c r="P593">
        <f>IF(Table1[[#This Row],[Bet]]="Draw",IF(Table1[[#This Row],[FTR]]="D",100*Table1[[#This Row],[B365D]],0),0)</f>
        <v>0</v>
      </c>
      <c r="Q593">
        <f>IF(Table1[[#This Row],[Bet]]="Draw-",IF(Table1[[#This Row],[FTR]]="D",100*Table1[[#This Row],[B365D]],0),0)</f>
        <v>0</v>
      </c>
      <c r="R593">
        <f>1/Table1[[#This Row],[B365A]]-Table1[[#This Row],[Margin1X2]]</f>
        <v>0.31565656565656564</v>
      </c>
      <c r="S593">
        <f>IF(Table1[[#This Row],[Bet]]="Away",IF(Table1[[#This Row],[FTR]]="A",100*Table1[[#This Row],[B365A]],0),0)</f>
        <v>0</v>
      </c>
      <c r="T593">
        <f>IF(Table1[[#This Row],[Bet2]]="Away",IF(Table1[[#This Row],[FTR]]="A",100*Table1[[#This Row],[B365A]]),0)</f>
        <v>0</v>
      </c>
      <c r="X593">
        <v>2.4</v>
      </c>
      <c r="Y593">
        <v>3.3</v>
      </c>
      <c r="Z593">
        <v>3</v>
      </c>
      <c r="AA593" s="3">
        <f>(1/Table1[[#This Row],[B365H]]+1/Table1[[#This Row],[B365D]]+1/Table1[[#This Row],[B365A]]-1)/3</f>
        <v>1.7676767676767662E-2</v>
      </c>
      <c r="AB593">
        <v>1.94</v>
      </c>
      <c r="AC593">
        <v>1.96</v>
      </c>
      <c r="AD593">
        <f>(1/Table1[[#This Row],[B365&gt;2.5]]+1/Table1[[#This Row],[B365&lt;2.5]]-1)/2</f>
        <v>1.2833999579213162E-2</v>
      </c>
    </row>
    <row r="594" spans="1:30" hidden="1" x14ac:dyDescent="0.45">
      <c r="A594" t="s">
        <v>2</v>
      </c>
      <c r="B594" t="s">
        <v>4</v>
      </c>
      <c r="C594" s="1">
        <v>44531</v>
      </c>
      <c r="D594" t="s">
        <v>31</v>
      </c>
      <c r="E594" t="s">
        <v>22</v>
      </c>
      <c r="F594">
        <v>1</v>
      </c>
      <c r="G594">
        <v>2</v>
      </c>
      <c r="H594" t="s">
        <v>20</v>
      </c>
      <c r="I594" t="s">
        <v>21</v>
      </c>
      <c r="L594">
        <f>1/Table1[[#This Row],[B365H]]-Table1[[#This Row],[Margin1X2]]</f>
        <v>8.0097680097680174E-2</v>
      </c>
      <c r="M594">
        <f>IF(Table1[[#This Row],[Bet]]="Home",IF(Table1[[#This Row],[FTR]]="H",100*Table1[[#This Row],[B365H]],0),0)</f>
        <v>0</v>
      </c>
      <c r="N594">
        <f>IF(Table1[[#This Row],[Bet]]="Home-",IF(Table1[[#This Row],[FTR]]="H",100*Table1[[#This Row],[B365H]],0),0)</f>
        <v>0</v>
      </c>
      <c r="O594">
        <f>1/Table1[[#This Row],[B365D]]-Table1[[#This Row],[Margin1X2]]</f>
        <v>0.17057387057387063</v>
      </c>
      <c r="P594">
        <f>IF(Table1[[#This Row],[Bet]]="Draw",IF(Table1[[#This Row],[FTR]]="D",100*Table1[[#This Row],[B365D]],0),0)</f>
        <v>0</v>
      </c>
      <c r="Q594">
        <f>IF(Table1[[#This Row],[Bet]]="Draw-",IF(Table1[[#This Row],[FTR]]="D",100*Table1[[#This Row],[B365D]],0),0)</f>
        <v>0</v>
      </c>
      <c r="R594">
        <f>1/Table1[[#This Row],[B365A]]-Table1[[#This Row],[Margin1X2]]</f>
        <v>0.74932844932844933</v>
      </c>
      <c r="S594">
        <f>IF(Table1[[#This Row],[Bet]]="Away",IF(Table1[[#This Row],[FTR]]="A",100*Table1[[#This Row],[B365A]],0),0)</f>
        <v>0</v>
      </c>
      <c r="T594">
        <f>IF(Table1[[#This Row],[Bet2]]="Away",IF(Table1[[#This Row],[FTR]]="A",100*Table1[[#This Row],[B365A]]),0)</f>
        <v>0</v>
      </c>
      <c r="X594">
        <v>10</v>
      </c>
      <c r="Y594">
        <v>5.25</v>
      </c>
      <c r="Z594">
        <v>1.3</v>
      </c>
      <c r="AA594" s="3">
        <f>(1/Table1[[#This Row],[B365H]]+1/Table1[[#This Row],[B365D]]+1/Table1[[#This Row],[B365A]]-1)/3</f>
        <v>1.9902319902319832E-2</v>
      </c>
      <c r="AB594">
        <v>1.72</v>
      </c>
      <c r="AC594">
        <v>2.1</v>
      </c>
      <c r="AD594">
        <f>(1/Table1[[#This Row],[B365&gt;2.5]]+1/Table1[[#This Row],[B365&lt;2.5]]-1)/2</f>
        <v>2.879291251384275E-2</v>
      </c>
    </row>
    <row r="595" spans="1:30" hidden="1" x14ac:dyDescent="0.45">
      <c r="A595" t="s">
        <v>2</v>
      </c>
      <c r="B595" t="s">
        <v>4</v>
      </c>
      <c r="C595" s="1">
        <v>44531</v>
      </c>
      <c r="D595" t="s">
        <v>38</v>
      </c>
      <c r="E595" t="s">
        <v>19</v>
      </c>
      <c r="F595">
        <v>1</v>
      </c>
      <c r="G595">
        <v>1</v>
      </c>
      <c r="H595" t="s">
        <v>42</v>
      </c>
      <c r="I595" t="s">
        <v>50</v>
      </c>
      <c r="J595" t="s">
        <v>270</v>
      </c>
      <c r="L595">
        <f>1/Table1[[#This Row],[B365H]]-Table1[[#This Row],[Margin1X2]]</f>
        <v>0.49490178437546867</v>
      </c>
      <c r="M595">
        <f>IF(Table1[[#This Row],[Bet]]="Home",IF(Table1[[#This Row],[FTR]]="H",100*Table1[[#This Row],[B365H]],0),0)</f>
        <v>0</v>
      </c>
      <c r="N595">
        <f>IF(Table1[[#This Row],[Bet]]="Home-",IF(Table1[[#This Row],[FTR]]="H",100*Table1[[#This Row],[B365H]],0),0)</f>
        <v>0</v>
      </c>
      <c r="O595">
        <f>1/Table1[[#This Row],[B365D]]-Table1[[#This Row],[Margin1X2]]</f>
        <v>0.25985904933273357</v>
      </c>
      <c r="P595">
        <f>IF(Table1[[#This Row],[Bet]]="Draw",IF(Table1[[#This Row],[FTR]]="D",100*Table1[[#This Row],[B365D]],0),0)</f>
        <v>0</v>
      </c>
      <c r="Q595">
        <f>IF(Table1[[#This Row],[Bet]]="Draw-",IF(Table1[[#This Row],[FTR]]="D",100*Table1[[#This Row],[B365D]],0),0)</f>
        <v>0</v>
      </c>
      <c r="R595">
        <f>1/Table1[[#This Row],[B365A]]-Table1[[#This Row],[Margin1X2]]</f>
        <v>0.24523916629179784</v>
      </c>
      <c r="S595">
        <f>IF(Table1[[#This Row],[Bet]]="Away",IF(Table1[[#This Row],[FTR]]="A",100*Table1[[#This Row],[B365A]],0),0)</f>
        <v>0</v>
      </c>
      <c r="T595">
        <f>IF(Table1[[#This Row],[Bet2]]="Away",IF(Table1[[#This Row],[FTR]]="A",100*Table1[[#This Row],[B365A]]),0)</f>
        <v>0</v>
      </c>
      <c r="X595">
        <v>1.95</v>
      </c>
      <c r="Y595">
        <v>3.6</v>
      </c>
      <c r="Z595">
        <v>3.8</v>
      </c>
      <c r="AA595" s="3">
        <f>(1/Table1[[#This Row],[B365H]]+1/Table1[[#This Row],[B365D]]+1/Table1[[#This Row],[B365A]]-1)/3</f>
        <v>1.7918728445044236E-2</v>
      </c>
      <c r="AB595">
        <v>2.06</v>
      </c>
      <c r="AC595">
        <v>1.84</v>
      </c>
      <c r="AD595">
        <f>(1/Table1[[#This Row],[B365&gt;2.5]]+1/Table1[[#This Row],[B365&lt;2.5]]-1)/2</f>
        <v>1.4457577036724345E-2</v>
      </c>
    </row>
    <row r="596" spans="1:30" hidden="1" x14ac:dyDescent="0.45">
      <c r="A596" t="s">
        <v>2</v>
      </c>
      <c r="B596" t="s">
        <v>4</v>
      </c>
      <c r="C596" s="1">
        <v>44531</v>
      </c>
      <c r="D596" t="s">
        <v>29</v>
      </c>
      <c r="E596" t="s">
        <v>18</v>
      </c>
      <c r="F596">
        <v>0</v>
      </c>
      <c r="G596">
        <v>0</v>
      </c>
      <c r="H596" t="s">
        <v>42</v>
      </c>
      <c r="I596" t="s">
        <v>54</v>
      </c>
      <c r="J596" t="s">
        <v>272</v>
      </c>
      <c r="L596">
        <f>1/Table1[[#This Row],[B365H]]-Table1[[#This Row],[Margin1X2]]</f>
        <v>0.52147330438323503</v>
      </c>
      <c r="M596">
        <f>IF(Table1[[#This Row],[Bet]]="Home",IF(Table1[[#This Row],[FTR]]="H",100*Table1[[#This Row],[B365H]],0),0)</f>
        <v>0</v>
      </c>
      <c r="N596">
        <f>IF(Table1[[#This Row],[Bet]]="Home-",IF(Table1[[#This Row],[FTR]]="H",100*Table1[[#This Row],[B365H]],0),0)</f>
        <v>0</v>
      </c>
      <c r="O596">
        <f>1/Table1[[#This Row],[B365D]]-Table1[[#This Row],[Margin1X2]]</f>
        <v>0.26664704955698026</v>
      </c>
      <c r="P596">
        <f>IF(Table1[[#This Row],[Bet]]="Draw",IF(Table1[[#This Row],[FTR]]="D",100*Table1[[#This Row],[B365D]],0),0)</f>
        <v>350</v>
      </c>
      <c r="Q596">
        <f>IF(Table1[[#This Row],[Bet]]="Draw-",IF(Table1[[#This Row],[FTR]]="D",100*Table1[[#This Row],[B365D]],0),0)</f>
        <v>0</v>
      </c>
      <c r="R596">
        <f>1/Table1[[#This Row],[B365A]]-Table1[[#This Row],[Margin1X2]]</f>
        <v>0.21187964605978463</v>
      </c>
      <c r="S596">
        <f>IF(Table1[[#This Row],[Bet]]="Away",IF(Table1[[#This Row],[FTR]]="A",100*Table1[[#This Row],[B365A]],0),0)</f>
        <v>0</v>
      </c>
      <c r="T596">
        <f>IF(Table1[[#This Row],[Bet2]]="Away",IF(Table1[[#This Row],[FTR]]="A",100*Table1[[#This Row],[B365A]]),0)</f>
        <v>0</v>
      </c>
      <c r="X596">
        <v>1.85</v>
      </c>
      <c r="Y596">
        <v>3.5</v>
      </c>
      <c r="Z596">
        <v>4.33</v>
      </c>
      <c r="AA596" s="3">
        <f>(1/Table1[[#This Row],[B365H]]+1/Table1[[#This Row],[B365D]]+1/Table1[[#This Row],[B365A]]-1)/3</f>
        <v>1.9067236157305434E-2</v>
      </c>
      <c r="AB596">
        <v>2.2000000000000002</v>
      </c>
      <c r="AC596">
        <v>1.66</v>
      </c>
      <c r="AD596">
        <f>(1/Table1[[#This Row],[B365&gt;2.5]]+1/Table1[[#This Row],[B365&lt;2.5]]-1)/2</f>
        <v>2.8477546549835697E-2</v>
      </c>
    </row>
    <row r="597" spans="1:30" hidden="1" x14ac:dyDescent="0.45">
      <c r="A597" t="s">
        <v>2</v>
      </c>
      <c r="B597" t="s">
        <v>4</v>
      </c>
      <c r="C597" s="1">
        <v>44531</v>
      </c>
      <c r="D597" t="s">
        <v>32</v>
      </c>
      <c r="E597" t="s">
        <v>41</v>
      </c>
      <c r="F597">
        <v>1</v>
      </c>
      <c r="G597">
        <v>2</v>
      </c>
      <c r="H597" t="s">
        <v>20</v>
      </c>
      <c r="I597" t="s">
        <v>33</v>
      </c>
      <c r="J597" t="s">
        <v>269</v>
      </c>
      <c r="L597">
        <f>1/Table1[[#This Row],[B365H]]-Table1[[#This Row],[Margin1X2]]</f>
        <v>9.328877749930381E-2</v>
      </c>
      <c r="M597">
        <f>IF(Table1[[#This Row],[Bet]]="Home",IF(Table1[[#This Row],[FTR]]="H",100*Table1[[#This Row],[B365H]],0),0)</f>
        <v>0</v>
      </c>
      <c r="N597">
        <f>IF(Table1[[#This Row],[Bet]]="Home-",IF(Table1[[#This Row],[FTR]]="H",100*Table1[[#This Row],[B365H]],0),0)</f>
        <v>0</v>
      </c>
      <c r="O597">
        <f>1/Table1[[#This Row],[B365D]]-Table1[[#This Row],[Margin1X2]]</f>
        <v>0.17265385686438317</v>
      </c>
      <c r="P597">
        <f>IF(Table1[[#This Row],[Bet]]="Draw",IF(Table1[[#This Row],[FTR]]="D",100*Table1[[#This Row],[B365D]],0),0)</f>
        <v>0</v>
      </c>
      <c r="Q597">
        <f>IF(Table1[[#This Row],[Bet]]="Draw-",IF(Table1[[#This Row],[FTR]]="D",100*Table1[[#This Row],[B365D]],0),0)</f>
        <v>0</v>
      </c>
      <c r="R597">
        <f>1/Table1[[#This Row],[B365A]]-Table1[[#This Row],[Margin1X2]]</f>
        <v>0.73405736563631296</v>
      </c>
      <c r="S597">
        <f>IF(Table1[[#This Row],[Bet]]="Away",IF(Table1[[#This Row],[FTR]]="A",100*Table1[[#This Row],[B365A]],0),0)</f>
        <v>0</v>
      </c>
      <c r="T597">
        <f>IF(Table1[[#This Row],[Bet2]]="Away",IF(Table1[[#This Row],[FTR]]="A",100*Table1[[#This Row],[B365A]]),0)</f>
        <v>0</v>
      </c>
      <c r="X597">
        <v>9</v>
      </c>
      <c r="Y597">
        <v>5.25</v>
      </c>
      <c r="Z597">
        <v>1.33</v>
      </c>
      <c r="AA597" s="3">
        <f>(1/Table1[[#This Row],[B365H]]+1/Table1[[#This Row],[B365D]]+1/Table1[[#This Row],[B365A]]-1)/3</f>
        <v>1.7822333611807295E-2</v>
      </c>
      <c r="AB597">
        <v>1.61</v>
      </c>
      <c r="AC597">
        <v>2.2999999999999998</v>
      </c>
      <c r="AD597">
        <f>(1/Table1[[#This Row],[B365&gt;2.5]]+1/Table1[[#This Row],[B365&lt;2.5]]-1)/2</f>
        <v>2.7950310559006208E-2</v>
      </c>
    </row>
    <row r="598" spans="1:30" hidden="1" x14ac:dyDescent="0.45">
      <c r="A598" t="s">
        <v>61</v>
      </c>
      <c r="B598" t="s">
        <v>4</v>
      </c>
      <c r="C598" s="1">
        <v>44471</v>
      </c>
      <c r="D598" t="s">
        <v>78</v>
      </c>
      <c r="E598" t="s">
        <v>68</v>
      </c>
      <c r="F598">
        <v>2</v>
      </c>
      <c r="G598">
        <v>3</v>
      </c>
      <c r="H598" t="s">
        <v>20</v>
      </c>
      <c r="I598" t="s">
        <v>21</v>
      </c>
      <c r="L598">
        <f>1/Table1[[#This Row],[B365H]]-Table1[[#This Row],[Margin1X2]]</f>
        <v>0.38284588040685602</v>
      </c>
      <c r="M598">
        <f>IF(Table1[[#This Row],[Bet]]="Home",IF(Table1[[#This Row],[FTR]]="H",100*Table1[[#This Row],[B365H]],0),0)</f>
        <v>0</v>
      </c>
      <c r="N598">
        <f>IF(Table1[[#This Row],[Bet]]="Home-",IF(Table1[[#This Row],[FTR]]="H",100*Table1[[#This Row],[B365H]],0),0)</f>
        <v>0</v>
      </c>
      <c r="O598">
        <f>1/Table1[[#This Row],[B365D]]-Table1[[#This Row],[Margin1X2]]</f>
        <v>0.28587618343715904</v>
      </c>
      <c r="P598">
        <f>IF(Table1[[#This Row],[Bet]]="Draw",IF(Table1[[#This Row],[FTR]]="D",100*Table1[[#This Row],[B365D]],0),0)</f>
        <v>0</v>
      </c>
      <c r="Q598">
        <f>IF(Table1[[#This Row],[Bet]]="Draw-",IF(Table1[[#This Row],[FTR]]="D",100*Table1[[#This Row],[B365D]],0),0)</f>
        <v>0</v>
      </c>
      <c r="R598">
        <f>1/Table1[[#This Row],[B365A]]-Table1[[#This Row],[Margin1X2]]</f>
        <v>0.33127793615598489</v>
      </c>
      <c r="S598">
        <f>IF(Table1[[#This Row],[Bet]]="Away",IF(Table1[[#This Row],[FTR]]="A",100*Table1[[#This Row],[B365A]],0),0)</f>
        <v>0</v>
      </c>
      <c r="T598">
        <f>IF(Table1[[#This Row],[Bet2]]="Away",IF(Table1[[#This Row],[FTR]]="A",100*Table1[[#This Row],[B365A]]),0)</f>
        <v>0</v>
      </c>
      <c r="X598">
        <v>2.5</v>
      </c>
      <c r="Y598">
        <v>3.3</v>
      </c>
      <c r="Z598">
        <v>2.87</v>
      </c>
      <c r="AA598" s="3">
        <f>(1/Table1[[#This Row],[B365H]]+1/Table1[[#This Row],[B365D]]+1/Table1[[#This Row],[B365A]]-1)/3</f>
        <v>1.7154119593144019E-2</v>
      </c>
      <c r="AB598">
        <v>2</v>
      </c>
      <c r="AC598">
        <v>1.8</v>
      </c>
      <c r="AD598">
        <f>(1/Table1[[#This Row],[B365&gt;2.5]]+1/Table1[[#This Row],[B365&lt;2.5]]-1)/2</f>
        <v>2.777777777777779E-2</v>
      </c>
    </row>
    <row r="599" spans="1:30" hidden="1" x14ac:dyDescent="0.45">
      <c r="A599" t="s">
        <v>61</v>
      </c>
      <c r="B599" t="s">
        <v>4</v>
      </c>
      <c r="C599" s="1">
        <v>44527</v>
      </c>
      <c r="D599" t="s">
        <v>62</v>
      </c>
      <c r="E599" t="s">
        <v>95</v>
      </c>
      <c r="F599">
        <v>2</v>
      </c>
      <c r="G599">
        <v>2</v>
      </c>
      <c r="H599" t="s">
        <v>42</v>
      </c>
      <c r="I599" t="s">
        <v>21</v>
      </c>
      <c r="L599">
        <f>1/Table1[[#This Row],[B365H]]-Table1[[#This Row],[Margin1X2]]</f>
        <v>0.50918901655715154</v>
      </c>
      <c r="M599">
        <f>IF(Table1[[#This Row],[Bet]]="Home",IF(Table1[[#This Row],[FTR]]="H",100*Table1[[#This Row],[B365H]],0),0)</f>
        <v>0</v>
      </c>
      <c r="N599">
        <f>IF(Table1[[#This Row],[Bet]]="Home-",IF(Table1[[#This Row],[FTR]]="H",100*Table1[[#This Row],[B365H]],0),0)</f>
        <v>0</v>
      </c>
      <c r="O599">
        <f>1/Table1[[#This Row],[B365D]]-Table1[[#This Row],[Margin1X2]]</f>
        <v>0.27699087414229095</v>
      </c>
      <c r="P599">
        <f>IF(Table1[[#This Row],[Bet]]="Draw",IF(Table1[[#This Row],[FTR]]="D",100*Table1[[#This Row],[B365D]],0),0)</f>
        <v>0</v>
      </c>
      <c r="Q599">
        <f>IF(Table1[[#This Row],[Bet]]="Draw-",IF(Table1[[#This Row],[FTR]]="D",100*Table1[[#This Row],[B365D]],0),0)</f>
        <v>0</v>
      </c>
      <c r="R599">
        <f>1/Table1[[#This Row],[B365A]]-Table1[[#This Row],[Margin1X2]]</f>
        <v>0.21382010930055745</v>
      </c>
      <c r="S599">
        <f>IF(Table1[[#This Row],[Bet]]="Away",IF(Table1[[#This Row],[FTR]]="A",100*Table1[[#This Row],[B365A]],0),0)</f>
        <v>0</v>
      </c>
      <c r="T599">
        <f>IF(Table1[[#This Row],[Bet2]]="Away",IF(Table1[[#This Row],[FTR]]="A",100*Table1[[#This Row],[B365A]]),0)</f>
        <v>0</v>
      </c>
      <c r="X599">
        <v>1.9</v>
      </c>
      <c r="Y599">
        <v>3.4</v>
      </c>
      <c r="Z599">
        <v>4.33</v>
      </c>
      <c r="AA599" s="3">
        <f>(1/Table1[[#This Row],[B365H]]+1/Table1[[#This Row],[B365D]]+1/Table1[[#This Row],[B365A]]-1)/3</f>
        <v>1.7126772916532602E-2</v>
      </c>
      <c r="AB599">
        <v>2.0499999999999998</v>
      </c>
      <c r="AC599">
        <v>1.8</v>
      </c>
      <c r="AD599">
        <f>(1/Table1[[#This Row],[B365&gt;2.5]]+1/Table1[[#This Row],[B365&lt;2.5]]-1)/2</f>
        <v>2.1680216802168029E-2</v>
      </c>
    </row>
    <row r="600" spans="1:30" hidden="1" x14ac:dyDescent="0.45">
      <c r="A600" t="s">
        <v>61</v>
      </c>
      <c r="B600" t="s">
        <v>4</v>
      </c>
      <c r="C600" s="1">
        <v>44670</v>
      </c>
      <c r="D600" t="s">
        <v>92</v>
      </c>
      <c r="E600" t="s">
        <v>80</v>
      </c>
      <c r="F600">
        <v>3</v>
      </c>
      <c r="G600">
        <v>0</v>
      </c>
      <c r="H600" t="s">
        <v>13</v>
      </c>
      <c r="I600" t="s">
        <v>105</v>
      </c>
      <c r="L600">
        <f>1/Table1[[#This Row],[B365H]]-Table1[[#This Row],[Margin1X2]]</f>
        <v>0.67458492975734352</v>
      </c>
      <c r="M600">
        <f>IF(Table1[[#This Row],[Bet]]="Home",IF(Table1[[#This Row],[FTR]]="H",100*Table1[[#This Row],[B365H]],0),0)</f>
        <v>0</v>
      </c>
      <c r="N600">
        <f>IF(Table1[[#This Row],[Bet]]="Home-",IF(Table1[[#This Row],[FTR]]="H",100*Table1[[#This Row],[B365H]],0),0)</f>
        <v>0</v>
      </c>
      <c r="O600">
        <f>1/Table1[[#This Row],[B365D]]-Table1[[#This Row],[Margin1X2]]</f>
        <v>0.20715197956577261</v>
      </c>
      <c r="P600">
        <f>IF(Table1[[#This Row],[Bet]]="Draw",IF(Table1[[#This Row],[FTR]]="D",100*Table1[[#This Row],[B365D]],0),0)</f>
        <v>0</v>
      </c>
      <c r="Q600">
        <f>IF(Table1[[#This Row],[Bet]]="Draw-",IF(Table1[[#This Row],[FTR]]="D",100*Table1[[#This Row],[B365D]],0),0)</f>
        <v>0</v>
      </c>
      <c r="R600">
        <f>1/Table1[[#This Row],[B365A]]-Table1[[#This Row],[Margin1X2]]</f>
        <v>0.11826309067688374</v>
      </c>
      <c r="S600">
        <f>IF(Table1[[#This Row],[Bet]]="Away",IF(Table1[[#This Row],[FTR]]="A",100*Table1[[#This Row],[B365A]],0),0)</f>
        <v>0</v>
      </c>
      <c r="T600">
        <f>IF(Table1[[#This Row],[Bet2]]="Away",IF(Table1[[#This Row],[FTR]]="A",100*Table1[[#This Row],[B365A]]),0)</f>
        <v>0</v>
      </c>
      <c r="X600">
        <v>1.45</v>
      </c>
      <c r="Y600">
        <v>4.5</v>
      </c>
      <c r="Z600">
        <v>7.5</v>
      </c>
      <c r="AA600" s="3">
        <f>(1/Table1[[#This Row],[B365H]]+1/Table1[[#This Row],[B365D]]+1/Table1[[#This Row],[B365A]]-1)/3</f>
        <v>1.5070242656449592E-2</v>
      </c>
      <c r="AB600">
        <v>1.85</v>
      </c>
      <c r="AC600">
        <v>2</v>
      </c>
      <c r="AD600">
        <f>(1/Table1[[#This Row],[B365&gt;2.5]]+1/Table1[[#This Row],[B365&lt;2.5]]-1)/2</f>
        <v>2.0270270270270174E-2</v>
      </c>
    </row>
    <row r="601" spans="1:30" hidden="1" x14ac:dyDescent="0.45">
      <c r="A601" t="s">
        <v>2</v>
      </c>
      <c r="B601" t="s">
        <v>4</v>
      </c>
      <c r="C601" s="1">
        <v>44531</v>
      </c>
      <c r="D601" t="s">
        <v>25</v>
      </c>
      <c r="E601" t="s">
        <v>35</v>
      </c>
      <c r="F601">
        <v>1</v>
      </c>
      <c r="G601">
        <v>4</v>
      </c>
      <c r="H601" t="s">
        <v>20</v>
      </c>
      <c r="I601" t="s">
        <v>17</v>
      </c>
      <c r="J601" t="s">
        <v>267</v>
      </c>
      <c r="L601">
        <f>1/Table1[[#This Row],[B365H]]-Table1[[#This Row],[Margin1X2]]</f>
        <v>0.11363211951447252</v>
      </c>
      <c r="M601">
        <f>IF(Table1[[#This Row],[Bet]]="Home",IF(Table1[[#This Row],[FTR]]="H",100*Table1[[#This Row],[B365H]],0),0)</f>
        <v>0</v>
      </c>
      <c r="N601">
        <f>IF(Table1[[#This Row],[Bet]]="Home-",IF(Table1[[#This Row],[FTR]]="H",100*Table1[[#This Row],[B365H]],0),0)</f>
        <v>0</v>
      </c>
      <c r="O601">
        <f>1/Table1[[#This Row],[B365D]]-Table1[[#This Row],[Margin1X2]]</f>
        <v>0.17077497665732966</v>
      </c>
      <c r="P601">
        <f>IF(Table1[[#This Row],[Bet]]="Draw",IF(Table1[[#This Row],[FTR]]="D",100*Table1[[#This Row],[B365D]],0),0)</f>
        <v>0</v>
      </c>
      <c r="Q601">
        <f>IF(Table1[[#This Row],[Bet]]="Draw-",IF(Table1[[#This Row],[FTR]]="D",100*Table1[[#This Row],[B365D]],0),0)</f>
        <v>0</v>
      </c>
      <c r="R601">
        <f>1/Table1[[#This Row],[B365A]]-Table1[[#This Row],[Margin1X2]]</f>
        <v>0.71559290382819796</v>
      </c>
      <c r="S601">
        <f>IF(Table1[[#This Row],[Bet]]="Away",IF(Table1[[#This Row],[FTR]]="A",100*Table1[[#This Row],[B365A]],0),0)</f>
        <v>0</v>
      </c>
      <c r="T601">
        <f>IF(Table1[[#This Row],[Bet2]]="Away",IF(Table1[[#This Row],[FTR]]="A",100*Table1[[#This Row],[B365A]]),0)</f>
        <v>0</v>
      </c>
      <c r="X601">
        <v>7.5</v>
      </c>
      <c r="Y601">
        <v>5.25</v>
      </c>
      <c r="Z601">
        <v>1.36</v>
      </c>
      <c r="AA601" s="3">
        <f>(1/Table1[[#This Row],[B365H]]+1/Table1[[#This Row],[B365D]]+1/Table1[[#This Row],[B365A]]-1)/3</f>
        <v>1.9701213818860808E-2</v>
      </c>
      <c r="AB601">
        <v>1.57</v>
      </c>
      <c r="AC601">
        <v>2.37</v>
      </c>
      <c r="AD601">
        <f>(1/Table1[[#This Row],[B365&gt;2.5]]+1/Table1[[#This Row],[B365&lt;2.5]]-1)/2</f>
        <v>2.9441801714638949E-2</v>
      </c>
    </row>
    <row r="602" spans="1:30" hidden="1" x14ac:dyDescent="0.45">
      <c r="A602" t="s">
        <v>2</v>
      </c>
      <c r="B602" t="s">
        <v>4</v>
      </c>
      <c r="C602" s="1">
        <v>44531</v>
      </c>
      <c r="D602" t="s">
        <v>26</v>
      </c>
      <c r="E602" t="s">
        <v>28</v>
      </c>
      <c r="F602">
        <v>2</v>
      </c>
      <c r="G602">
        <v>2</v>
      </c>
      <c r="H602" t="s">
        <v>42</v>
      </c>
      <c r="I602" t="s">
        <v>48</v>
      </c>
      <c r="J602" t="s">
        <v>266</v>
      </c>
      <c r="L602">
        <f>1/Table1[[#This Row],[B365H]]-Table1[[#This Row],[Margin1X2]]</f>
        <v>0.40324517169222324</v>
      </c>
      <c r="M602">
        <f>IF(Table1[[#This Row],[Bet]]="Home",IF(Table1[[#This Row],[FTR]]="H",100*Table1[[#This Row],[B365H]],0),0)</f>
        <v>0</v>
      </c>
      <c r="N602">
        <f>IF(Table1[[#This Row],[Bet]]="Home-",IF(Table1[[#This Row],[FTR]]="H",100*Table1[[#This Row],[B365H]],0),0)</f>
        <v>0</v>
      </c>
      <c r="O602">
        <f>1/Table1[[#This Row],[B365D]]-Table1[[#This Row],[Margin1X2]]</f>
        <v>0.26701852913646679</v>
      </c>
      <c r="P602">
        <f>IF(Table1[[#This Row],[Bet]]="Draw",IF(Table1[[#This Row],[FTR]]="D",100*Table1[[#This Row],[B365D]],0),0)</f>
        <v>0</v>
      </c>
      <c r="Q602">
        <f>IF(Table1[[#This Row],[Bet]]="Draw-",IF(Table1[[#This Row],[FTR]]="D",100*Table1[[#This Row],[B365D]],0),0)</f>
        <v>0</v>
      </c>
      <c r="R602">
        <f>1/Table1[[#This Row],[B365A]]-Table1[[#This Row],[Margin1X2]]</f>
        <v>0.32973629917130998</v>
      </c>
      <c r="S602">
        <f>IF(Table1[[#This Row],[Bet]]="Away",IF(Table1[[#This Row],[FTR]]="A",100*Table1[[#This Row],[B365A]],0),0)</f>
        <v>0</v>
      </c>
      <c r="T602">
        <f>IF(Table1[[#This Row],[Bet2]]="Away",IF(Table1[[#This Row],[FTR]]="A",100*Table1[[#This Row],[B365A]]),0)</f>
        <v>0</v>
      </c>
      <c r="X602">
        <v>2.37</v>
      </c>
      <c r="Y602">
        <v>3.5</v>
      </c>
      <c r="Z602">
        <v>2.87</v>
      </c>
      <c r="AA602" s="3">
        <f>(1/Table1[[#This Row],[B365H]]+1/Table1[[#This Row],[B365D]]+1/Table1[[#This Row],[B365A]]-1)/3</f>
        <v>1.8695756577818894E-2</v>
      </c>
      <c r="AB602">
        <v>1.72</v>
      </c>
      <c r="AC602">
        <v>2.1</v>
      </c>
      <c r="AD602">
        <f>(1/Table1[[#This Row],[B365&gt;2.5]]+1/Table1[[#This Row],[B365&lt;2.5]]-1)/2</f>
        <v>2.879291251384275E-2</v>
      </c>
    </row>
    <row r="603" spans="1:30" hidden="1" x14ac:dyDescent="0.45">
      <c r="A603" t="s">
        <v>61</v>
      </c>
      <c r="B603" t="s">
        <v>4</v>
      </c>
      <c r="C603" s="1">
        <v>44463</v>
      </c>
      <c r="D603" t="s">
        <v>63</v>
      </c>
      <c r="E603" t="s">
        <v>83</v>
      </c>
      <c r="F603">
        <v>2</v>
      </c>
      <c r="G603">
        <v>1</v>
      </c>
      <c r="H603" t="s">
        <v>13</v>
      </c>
      <c r="I603" t="s">
        <v>97</v>
      </c>
      <c r="J603" t="s">
        <v>266</v>
      </c>
      <c r="L603">
        <f>1/Table1[[#This Row],[B365H]]-Table1[[#This Row],[Margin1X2]]</f>
        <v>0.57198142414860687</v>
      </c>
      <c r="M603">
        <f>IF(Table1[[#This Row],[Bet]]="Home",IF(Table1[[#This Row],[FTR]]="H",100*Table1[[#This Row],[B365H]],0),0)</f>
        <v>0</v>
      </c>
      <c r="N603">
        <f>IF(Table1[[#This Row],[Bet]]="Home-",IF(Table1[[#This Row],[FTR]]="H",100*Table1[[#This Row],[B365H]],0),0)</f>
        <v>0</v>
      </c>
      <c r="O603">
        <f>1/Table1[[#This Row],[B365D]]-Table1[[#This Row],[Margin1X2]]</f>
        <v>0.23374613003095979</v>
      </c>
      <c r="P603">
        <f>IF(Table1[[#This Row],[Bet]]="Draw",IF(Table1[[#This Row],[FTR]]="D",100*Table1[[#This Row],[B365D]],0),0)</f>
        <v>0</v>
      </c>
      <c r="Q603">
        <f>IF(Table1[[#This Row],[Bet]]="Draw-",IF(Table1[[#This Row],[FTR]]="D",100*Table1[[#This Row],[B365D]],0),0)</f>
        <v>0</v>
      </c>
      <c r="R603">
        <f>1/Table1[[#This Row],[B365A]]-Table1[[#This Row],[Margin1X2]]</f>
        <v>0.19427244582043346</v>
      </c>
      <c r="S603">
        <f>IF(Table1[[#This Row],[Bet]]="Away",IF(Table1[[#This Row],[FTR]]="A",100*Table1[[#This Row],[B365A]],0),0)</f>
        <v>0</v>
      </c>
      <c r="T603">
        <f>IF(Table1[[#This Row],[Bet2]]="Away",IF(Table1[[#This Row],[FTR]]="A",100*Table1[[#This Row],[B365A]]),0)</f>
        <v>0</v>
      </c>
      <c r="X603">
        <v>1.7</v>
      </c>
      <c r="Y603">
        <v>4</v>
      </c>
      <c r="Z603">
        <v>4.75</v>
      </c>
      <c r="AA603" s="3">
        <f>(1/Table1[[#This Row],[B365H]]+1/Table1[[#This Row],[B365D]]+1/Table1[[#This Row],[B365A]]-1)/3</f>
        <v>1.6253869969040213E-2</v>
      </c>
      <c r="AB603">
        <v>1.66</v>
      </c>
      <c r="AC603">
        <v>2.2000000000000002</v>
      </c>
      <c r="AD603">
        <f>(1/Table1[[#This Row],[B365&gt;2.5]]+1/Table1[[#This Row],[B365&lt;2.5]]-1)/2</f>
        <v>2.8477546549835697E-2</v>
      </c>
    </row>
    <row r="604" spans="1:30" hidden="1" x14ac:dyDescent="0.45">
      <c r="A604" t="s">
        <v>172</v>
      </c>
      <c r="B604" t="s">
        <v>4</v>
      </c>
      <c r="C604" s="1">
        <v>44478</v>
      </c>
      <c r="D604" t="s">
        <v>180</v>
      </c>
      <c r="E604" t="s">
        <v>182</v>
      </c>
      <c r="F604">
        <v>0</v>
      </c>
      <c r="G604">
        <v>1</v>
      </c>
      <c r="H604" t="s">
        <v>20</v>
      </c>
      <c r="I604" t="s">
        <v>167</v>
      </c>
      <c r="J604" t="s">
        <v>272</v>
      </c>
      <c r="L604">
        <f>1/Table1[[#This Row],[B365H]]-Table1[[#This Row],[Margin1X2]]</f>
        <v>0.50767161806956418</v>
      </c>
      <c r="M604">
        <f>IF(Table1[[#This Row],[Bet]]="Home",IF(Table1[[#This Row],[FTR]]="H",100*Table1[[#This Row],[B365H]],0),0)</f>
        <v>0</v>
      </c>
      <c r="N604">
        <f>IF(Table1[[#This Row],[Bet]]="Home-",IF(Table1[[#This Row],[FTR]]="H",100*Table1[[#This Row],[B365H]],0),0)</f>
        <v>0</v>
      </c>
      <c r="O604">
        <f>1/Table1[[#This Row],[B365D]]-Table1[[#This Row],[Margin1X2]]</f>
        <v>0.26707011431016564</v>
      </c>
      <c r="P604">
        <f>IF(Table1[[#This Row],[Bet]]="Draw",IF(Table1[[#This Row],[FTR]]="D",100*Table1[[#This Row],[B365D]],0),0)</f>
        <v>0</v>
      </c>
      <c r="Q604">
        <f>IF(Table1[[#This Row],[Bet]]="Draw-",IF(Table1[[#This Row],[FTR]]="D",100*Table1[[#This Row],[B365D]],0),0)</f>
        <v>0</v>
      </c>
      <c r="R604">
        <f>1/Table1[[#This Row],[B365A]]-Table1[[#This Row],[Margin1X2]]</f>
        <v>0.22525826762027024</v>
      </c>
      <c r="S604">
        <f>IF(Table1[[#This Row],[Bet]]="Away",IF(Table1[[#This Row],[FTR]]="A",100*Table1[[#This Row],[B365A]],0),0)</f>
        <v>0</v>
      </c>
      <c r="T604">
        <f>IF(Table1[[#This Row],[Bet2]]="Away",IF(Table1[[#This Row],[FTR]]="A",100*Table1[[#This Row],[B365A]]),0)</f>
        <v>0</v>
      </c>
      <c r="X604">
        <v>1.9</v>
      </c>
      <c r="Y604">
        <v>3.5</v>
      </c>
      <c r="Z604">
        <v>4.0999999999999996</v>
      </c>
      <c r="AA604" s="3">
        <f>(1/Table1[[#This Row],[B365H]]+1/Table1[[#This Row],[B365D]]+1/Table1[[#This Row],[B365A]]-1)/3</f>
        <v>1.8644171404120041E-2</v>
      </c>
      <c r="AB604">
        <v>2</v>
      </c>
      <c r="AC604">
        <v>1.8</v>
      </c>
      <c r="AD604">
        <f>(1/Table1[[#This Row],[B365&gt;2.5]]+1/Table1[[#This Row],[B365&lt;2.5]]-1)/2</f>
        <v>2.777777777777779E-2</v>
      </c>
    </row>
    <row r="605" spans="1:30" hidden="1" x14ac:dyDescent="0.45">
      <c r="A605" t="s">
        <v>172</v>
      </c>
      <c r="B605" t="s">
        <v>4</v>
      </c>
      <c r="C605" s="1">
        <v>44485</v>
      </c>
      <c r="D605" t="s">
        <v>176</v>
      </c>
      <c r="E605" t="s">
        <v>184</v>
      </c>
      <c r="F605">
        <v>2</v>
      </c>
      <c r="G605">
        <v>2</v>
      </c>
      <c r="H605" t="s">
        <v>42</v>
      </c>
      <c r="I605" t="s">
        <v>157</v>
      </c>
      <c r="J605" t="s">
        <v>269</v>
      </c>
      <c r="L605">
        <f>1/Table1[[#This Row],[B365H]]-Table1[[#This Row],[Margin1X2]]</f>
        <v>0.5241188070287377</v>
      </c>
      <c r="M605">
        <f>IF(Table1[[#This Row],[Bet]]="Home",IF(Table1[[#This Row],[FTR]]="H",100*Table1[[#This Row],[B365H]],0),0)</f>
        <v>0</v>
      </c>
      <c r="N605">
        <f>IF(Table1[[#This Row],[Bet]]="Home-",IF(Table1[[#This Row],[FTR]]="H",100*Table1[[#This Row],[B365H]],0),0)</f>
        <v>0</v>
      </c>
      <c r="O605">
        <f>1/Table1[[#This Row],[B365D]]-Table1[[#This Row],[Margin1X2]]</f>
        <v>0.26135604426597497</v>
      </c>
      <c r="P605">
        <f>IF(Table1[[#This Row],[Bet]]="Draw",IF(Table1[[#This Row],[FTR]]="D",100*Table1[[#This Row],[B365D]],0),0)</f>
        <v>0</v>
      </c>
      <c r="Q605">
        <f>IF(Table1[[#This Row],[Bet]]="Draw-",IF(Table1[[#This Row],[FTR]]="D",100*Table1[[#This Row],[B365D]],0),0)</f>
        <v>360</v>
      </c>
      <c r="R605">
        <f>1/Table1[[#This Row],[B365A]]-Table1[[#This Row],[Margin1X2]]</f>
        <v>0.21452514870528727</v>
      </c>
      <c r="S605">
        <f>IF(Table1[[#This Row],[Bet]]="Away",IF(Table1[[#This Row],[FTR]]="A",100*Table1[[#This Row],[B365A]],0),0)</f>
        <v>0</v>
      </c>
      <c r="T605">
        <f>IF(Table1[[#This Row],[Bet2]]="Away",IF(Table1[[#This Row],[FTR]]="A",100*Table1[[#This Row],[B365A]]),0)</f>
        <v>0</v>
      </c>
      <c r="X605">
        <v>1.85</v>
      </c>
      <c r="Y605">
        <v>3.6</v>
      </c>
      <c r="Z605">
        <v>4.33</v>
      </c>
      <c r="AA605" s="3">
        <f>(1/Table1[[#This Row],[B365H]]+1/Table1[[#This Row],[B365D]]+1/Table1[[#This Row],[B365A]]-1)/3</f>
        <v>1.6421733511802799E-2</v>
      </c>
      <c r="AB605">
        <v>1.85</v>
      </c>
      <c r="AC605">
        <v>1.95</v>
      </c>
      <c r="AD605">
        <f>(1/Table1[[#This Row],[B365&gt;2.5]]+1/Table1[[#This Row],[B365&lt;2.5]]-1)/2</f>
        <v>2.6680526680526673E-2</v>
      </c>
    </row>
    <row r="606" spans="1:30" hidden="1" x14ac:dyDescent="0.45">
      <c r="A606" t="s">
        <v>61</v>
      </c>
      <c r="B606" t="s">
        <v>4</v>
      </c>
      <c r="C606" s="1">
        <v>44485</v>
      </c>
      <c r="D606" t="s">
        <v>84</v>
      </c>
      <c r="E606" t="s">
        <v>77</v>
      </c>
      <c r="F606">
        <v>0</v>
      </c>
      <c r="G606">
        <v>2</v>
      </c>
      <c r="H606" t="s">
        <v>20</v>
      </c>
      <c r="I606" t="s">
        <v>50</v>
      </c>
      <c r="J606" t="s">
        <v>270</v>
      </c>
      <c r="L606">
        <f>1/Table1[[#This Row],[B365H]]-Table1[[#This Row],[Margin1X2]]</f>
        <v>0.40789651628259221</v>
      </c>
      <c r="M606">
        <f>IF(Table1[[#This Row],[Bet]]="Home",IF(Table1[[#This Row],[FTR]]="H",100*Table1[[#This Row],[B365H]],0),0)</f>
        <v>0</v>
      </c>
      <c r="N606">
        <f>IF(Table1[[#This Row],[Bet]]="Home-",IF(Table1[[#This Row],[FTR]]="H",100*Table1[[#This Row],[B365H]],0),0)</f>
        <v>0</v>
      </c>
      <c r="O606">
        <f>1/Table1[[#This Row],[B365D]]-Table1[[#This Row],[Margin1X2]]</f>
        <v>0.29845558801255007</v>
      </c>
      <c r="P606">
        <f>IF(Table1[[#This Row],[Bet]]="Draw",IF(Table1[[#This Row],[FTR]]="D",100*Table1[[#This Row],[B365D]],0),0)</f>
        <v>0</v>
      </c>
      <c r="Q606">
        <f>IF(Table1[[#This Row],[Bet]]="Draw-",IF(Table1[[#This Row],[FTR]]="D",100*Table1[[#This Row],[B365D]],0),0)</f>
        <v>0</v>
      </c>
      <c r="R606">
        <f>1/Table1[[#This Row],[B365A]]-Table1[[#This Row],[Margin1X2]]</f>
        <v>0.29364789570485778</v>
      </c>
      <c r="S606">
        <f>IF(Table1[[#This Row],[Bet]]="Away",IF(Table1[[#This Row],[FTR]]="A",100*Table1[[#This Row],[B365A]],0),0)</f>
        <v>0</v>
      </c>
      <c r="T606">
        <f>IF(Table1[[#This Row],[Bet2]]="Away",IF(Table1[[#This Row],[FTR]]="A",100*Table1[[#This Row],[B365A]]),0)</f>
        <v>0</v>
      </c>
      <c r="X606">
        <v>2.37</v>
      </c>
      <c r="Y606">
        <v>3.2</v>
      </c>
      <c r="Z606">
        <v>3.25</v>
      </c>
      <c r="AA606" s="3">
        <f>(1/Table1[[#This Row],[B365H]]+1/Table1[[#This Row],[B365D]]+1/Table1[[#This Row],[B365A]]-1)/3</f>
        <v>1.4044411987449953E-2</v>
      </c>
      <c r="AB606">
        <v>2.1</v>
      </c>
      <c r="AC606">
        <v>1.72</v>
      </c>
      <c r="AD606">
        <f>(1/Table1[[#This Row],[B365&gt;2.5]]+1/Table1[[#This Row],[B365&lt;2.5]]-1)/2</f>
        <v>2.879291251384275E-2</v>
      </c>
    </row>
    <row r="607" spans="1:30" hidden="1" x14ac:dyDescent="0.45">
      <c r="A607" t="s">
        <v>61</v>
      </c>
      <c r="B607" t="s">
        <v>4</v>
      </c>
      <c r="C607" s="1">
        <v>44467</v>
      </c>
      <c r="D607" t="s">
        <v>93</v>
      </c>
      <c r="E607" t="s">
        <v>89</v>
      </c>
      <c r="F607">
        <v>2</v>
      </c>
      <c r="G607">
        <v>0</v>
      </c>
      <c r="H607" t="s">
        <v>13</v>
      </c>
      <c r="I607" t="s">
        <v>97</v>
      </c>
      <c r="J607" t="s">
        <v>266</v>
      </c>
      <c r="L607">
        <f>1/Table1[[#This Row],[B365H]]-Table1[[#This Row],[Margin1X2]]</f>
        <v>0.31730971958675941</v>
      </c>
      <c r="M607">
        <f>IF(Table1[[#This Row],[Bet]]="Home",IF(Table1[[#This Row],[FTR]]="H",100*Table1[[#This Row],[B365H]],0),0)</f>
        <v>0</v>
      </c>
      <c r="N607">
        <f>IF(Table1[[#This Row],[Bet]]="Home-",IF(Table1[[#This Row],[FTR]]="H",100*Table1[[#This Row],[B365H]],0),0)</f>
        <v>0</v>
      </c>
      <c r="O607">
        <f>1/Table1[[#This Row],[B365D]]-Table1[[#This Row],[Margin1X2]]</f>
        <v>0.30655703141471641</v>
      </c>
      <c r="P607">
        <f>IF(Table1[[#This Row],[Bet]]="Draw",IF(Table1[[#This Row],[FTR]]="D",100*Table1[[#This Row],[B365D]],0),0)</f>
        <v>0</v>
      </c>
      <c r="Q607">
        <f>IF(Table1[[#This Row],[Bet]]="Draw-",IF(Table1[[#This Row],[FTR]]="D",100*Table1[[#This Row],[B365D]],0),0)</f>
        <v>0</v>
      </c>
      <c r="R607">
        <f>1/Table1[[#This Row],[B365A]]-Table1[[#This Row],[Margin1X2]]</f>
        <v>0.37613324899852418</v>
      </c>
      <c r="S607">
        <f>IF(Table1[[#This Row],[Bet]]="Away",IF(Table1[[#This Row],[FTR]]="A",100*Table1[[#This Row],[B365A]],0),0)</f>
        <v>0</v>
      </c>
      <c r="T607">
        <f>IF(Table1[[#This Row],[Bet2]]="Away",IF(Table1[[#This Row],[FTR]]="A",100*Table1[[#This Row],[B365A]]),0)</f>
        <v>0</v>
      </c>
      <c r="X607">
        <v>3</v>
      </c>
      <c r="Y607">
        <v>3.1</v>
      </c>
      <c r="Z607">
        <v>2.5499999999999998</v>
      </c>
      <c r="AA607" s="3">
        <f>(1/Table1[[#This Row],[B365H]]+1/Table1[[#This Row],[B365D]]+1/Table1[[#This Row],[B365A]]-1)/3</f>
        <v>1.6023613746573906E-2</v>
      </c>
      <c r="AB607">
        <v>2.5</v>
      </c>
      <c r="AC607">
        <v>1.53</v>
      </c>
      <c r="AD607">
        <f>(1/Table1[[#This Row],[B365&gt;2.5]]+1/Table1[[#This Row],[B365&lt;2.5]]-1)/2</f>
        <v>2.6797385620915048E-2</v>
      </c>
    </row>
    <row r="608" spans="1:30" x14ac:dyDescent="0.45">
      <c r="A608" t="s">
        <v>61</v>
      </c>
      <c r="B608" t="s">
        <v>4</v>
      </c>
      <c r="C608" s="1">
        <v>44468</v>
      </c>
      <c r="D608" t="s">
        <v>74</v>
      </c>
      <c r="E608" t="s">
        <v>87</v>
      </c>
      <c r="F608">
        <v>1</v>
      </c>
      <c r="G608">
        <v>0</v>
      </c>
      <c r="H608" t="s">
        <v>13</v>
      </c>
      <c r="I608" t="s">
        <v>98</v>
      </c>
      <c r="J608" t="s">
        <v>271</v>
      </c>
      <c r="L608">
        <f>1/Table1[[#This Row],[B365H]]-Table1[[#This Row],[Margin1X2]]</f>
        <v>0.42742374727668841</v>
      </c>
      <c r="M608">
        <f>IF(Table1[[#This Row],[Bet]]="Home",IF(Table1[[#This Row],[FTR]]="H",100*Table1[[#This Row],[B365H]],0),0)</f>
        <v>0</v>
      </c>
      <c r="N608">
        <f>IF(Table1[[#This Row],[Bet]]="Home-",IF(Table1[[#This Row],[FTR]]="H",100*Table1[[#This Row],[B365H]],0),0)</f>
        <v>0</v>
      </c>
      <c r="O608">
        <f>1/Table1[[#This Row],[B365D]]-Table1[[#This Row],[Margin1X2]]</f>
        <v>0.295479302832244</v>
      </c>
      <c r="P608">
        <f>IF(Table1[[#This Row],[Bet]]="Draw",IF(Table1[[#This Row],[FTR]]="D",100*Table1[[#This Row],[B365D]],0),0)</f>
        <v>0</v>
      </c>
      <c r="Q608">
        <f>IF(Table1[[#This Row],[Bet]]="Draw-",IF(Table1[[#This Row],[FTR]]="D",100*Table1[[#This Row],[B365D]],0),0)</f>
        <v>0</v>
      </c>
      <c r="R608">
        <f>1/Table1[[#This Row],[B365A]]-Table1[[#This Row],[Margin1X2]]</f>
        <v>0.27709694989106753</v>
      </c>
      <c r="S608">
        <f>IF(Table1[[#This Row],[Bet]]="Away",IF(Table1[[#This Row],[FTR]]="A",100*Table1[[#This Row],[B365A]],0),0)</f>
        <v>0</v>
      </c>
      <c r="T608">
        <f>IF(Table1[[#This Row],[Bet2]]="Away",IF(Table1[[#This Row],[FTR]]="A",100*Table1[[#This Row],[B365A]]),0)</f>
        <v>0</v>
      </c>
      <c r="X608">
        <v>2.25</v>
      </c>
      <c r="Y608">
        <v>3.2</v>
      </c>
      <c r="Z608">
        <v>3.4</v>
      </c>
      <c r="AA608" s="3">
        <f>(1/Table1[[#This Row],[B365H]]+1/Table1[[#This Row],[B365D]]+1/Table1[[#This Row],[B365A]]-1)/3</f>
        <v>1.7020697167756005E-2</v>
      </c>
      <c r="AB608">
        <v>2.2000000000000002</v>
      </c>
      <c r="AC608">
        <v>1.66</v>
      </c>
      <c r="AD608">
        <f>(1/Table1[[#This Row],[B365&gt;2.5]]+1/Table1[[#This Row],[B365&lt;2.5]]-1)/2</f>
        <v>2.8477546549835697E-2</v>
      </c>
    </row>
    <row r="609" spans="1:30" x14ac:dyDescent="0.45">
      <c r="A609" t="s">
        <v>61</v>
      </c>
      <c r="B609" t="s">
        <v>4</v>
      </c>
      <c r="C609" s="1">
        <v>44485</v>
      </c>
      <c r="D609" t="s">
        <v>93</v>
      </c>
      <c r="E609" t="s">
        <v>78</v>
      </c>
      <c r="F609">
        <v>2</v>
      </c>
      <c r="G609">
        <v>0</v>
      </c>
      <c r="H609" t="s">
        <v>13</v>
      </c>
      <c r="I609" t="s">
        <v>98</v>
      </c>
      <c r="J609" t="s">
        <v>271</v>
      </c>
      <c r="L609">
        <f>1/Table1[[#This Row],[B365H]]-Table1[[#This Row],[Margin1X2]]</f>
        <v>0.53829016986911726</v>
      </c>
      <c r="M609">
        <f>IF(Table1[[#This Row],[Bet]]="Home",IF(Table1[[#This Row],[FTR]]="H",100*Table1[[#This Row],[B365H]],0),0)</f>
        <v>0</v>
      </c>
      <c r="N609">
        <f>IF(Table1[[#This Row],[Bet]]="Home-",IF(Table1[[#This Row],[FTR]]="H",100*Table1[[#This Row],[B365H]],0),0)</f>
        <v>0</v>
      </c>
      <c r="O609">
        <f>1/Table1[[#This Row],[B365D]]-Table1[[#This Row],[Margin1X2]]</f>
        <v>0.26844890002784744</v>
      </c>
      <c r="P609">
        <f>IF(Table1[[#This Row],[Bet]]="Draw",IF(Table1[[#This Row],[FTR]]="D",100*Table1[[#This Row],[B365D]],0),0)</f>
        <v>0</v>
      </c>
      <c r="Q609">
        <f>IF(Table1[[#This Row],[Bet]]="Draw-",IF(Table1[[#This Row],[FTR]]="D",100*Table1[[#This Row],[B365D]],0),0)</f>
        <v>0</v>
      </c>
      <c r="R609">
        <f>1/Table1[[#This Row],[B365A]]-Table1[[#This Row],[Margin1X2]]</f>
        <v>0.19326093010303538</v>
      </c>
      <c r="S609">
        <f>IF(Table1[[#This Row],[Bet]]="Away",IF(Table1[[#This Row],[FTR]]="A",100*Table1[[#This Row],[B365A]],0),0)</f>
        <v>0</v>
      </c>
      <c r="T609">
        <f>IF(Table1[[#This Row],[Bet2]]="Away",IF(Table1[[#This Row],[FTR]]="A",100*Table1[[#This Row],[B365A]]),0)</f>
        <v>0</v>
      </c>
      <c r="X609">
        <v>1.8</v>
      </c>
      <c r="Y609">
        <v>3.5</v>
      </c>
      <c r="Z609">
        <v>4.75</v>
      </c>
      <c r="AA609" s="3">
        <f>(1/Table1[[#This Row],[B365H]]+1/Table1[[#This Row],[B365D]]+1/Table1[[#This Row],[B365A]]-1)/3</f>
        <v>1.7265385686438279E-2</v>
      </c>
      <c r="AB609">
        <v>1.9</v>
      </c>
      <c r="AC609">
        <v>1.9</v>
      </c>
      <c r="AD609">
        <f>(1/Table1[[#This Row],[B365&gt;2.5]]+1/Table1[[#This Row],[B365&lt;2.5]]-1)/2</f>
        <v>2.6315789473684181E-2</v>
      </c>
    </row>
    <row r="610" spans="1:30" hidden="1" x14ac:dyDescent="0.45">
      <c r="A610" t="s">
        <v>2</v>
      </c>
      <c r="B610" t="s">
        <v>4</v>
      </c>
      <c r="C610" s="1">
        <v>44532</v>
      </c>
      <c r="D610" t="s">
        <v>40</v>
      </c>
      <c r="E610" t="s">
        <v>11</v>
      </c>
      <c r="F610">
        <v>2</v>
      </c>
      <c r="G610">
        <v>0</v>
      </c>
      <c r="H610" t="s">
        <v>13</v>
      </c>
      <c r="I610" t="s">
        <v>24</v>
      </c>
      <c r="J610" t="s">
        <v>266</v>
      </c>
      <c r="L610">
        <f>1/Table1[[#This Row],[B365H]]-Table1[[#This Row],[Margin1X2]]</f>
        <v>0.6071428571428571</v>
      </c>
      <c r="M610">
        <f>IF(Table1[[#This Row],[Bet]]="Home",IF(Table1[[#This Row],[FTR]]="H",100*Table1[[#This Row],[B365H]],0),0)</f>
        <v>0</v>
      </c>
      <c r="N610">
        <f>IF(Table1[[#This Row],[Bet]]="Home-",IF(Table1[[#This Row],[FTR]]="H",100*Table1[[#This Row],[B365H]],0),0)</f>
        <v>0</v>
      </c>
      <c r="O610">
        <f>1/Table1[[#This Row],[B365D]]-Table1[[#This Row],[Margin1X2]]</f>
        <v>0.22023809523809521</v>
      </c>
      <c r="P610">
        <f>IF(Table1[[#This Row],[Bet]]="Draw",IF(Table1[[#This Row],[FTR]]="D",100*Table1[[#This Row],[B365D]],0),0)</f>
        <v>0</v>
      </c>
      <c r="Q610">
        <f>IF(Table1[[#This Row],[Bet]]="Draw-",IF(Table1[[#This Row],[FTR]]="D",100*Table1[[#This Row],[B365D]],0),0)</f>
        <v>0</v>
      </c>
      <c r="R610">
        <f>1/Table1[[#This Row],[B365A]]-Table1[[#This Row],[Margin1X2]]</f>
        <v>0.17261904761904759</v>
      </c>
      <c r="S610">
        <f>IF(Table1[[#This Row],[Bet]]="Away",IF(Table1[[#This Row],[FTR]]="A",100*Table1[[#This Row],[B365A]],0),0)</f>
        <v>0</v>
      </c>
      <c r="T610">
        <f>IF(Table1[[#This Row],[Bet2]]="Away",IF(Table1[[#This Row],[FTR]]="A",100*Table1[[#This Row],[B365A]]),0)</f>
        <v>0</v>
      </c>
      <c r="X610">
        <v>1.6</v>
      </c>
      <c r="Y610">
        <v>4.2</v>
      </c>
      <c r="Z610">
        <v>5.25</v>
      </c>
      <c r="AA610" s="3">
        <f>(1/Table1[[#This Row],[B365H]]+1/Table1[[#This Row],[B365D]]+1/Table1[[#This Row],[B365A]]-1)/3</f>
        <v>1.7857142857142867E-2</v>
      </c>
      <c r="AB610">
        <v>1.92</v>
      </c>
      <c r="AC610">
        <v>1.98</v>
      </c>
      <c r="AD610">
        <f>(1/Table1[[#This Row],[B365&gt;2.5]]+1/Table1[[#This Row],[B365&lt;2.5]]-1)/2</f>
        <v>1.2941919191919227E-2</v>
      </c>
    </row>
    <row r="611" spans="1:30" hidden="1" x14ac:dyDescent="0.45">
      <c r="A611" t="s">
        <v>172</v>
      </c>
      <c r="B611" t="s">
        <v>4</v>
      </c>
      <c r="C611" s="1">
        <v>44485</v>
      </c>
      <c r="D611" t="s">
        <v>190</v>
      </c>
      <c r="E611" t="s">
        <v>196</v>
      </c>
      <c r="F611">
        <v>0</v>
      </c>
      <c r="G611">
        <v>0</v>
      </c>
      <c r="H611" t="s">
        <v>42</v>
      </c>
      <c r="I611" t="s">
        <v>167</v>
      </c>
      <c r="J611" t="s">
        <v>272</v>
      </c>
      <c r="L611">
        <f>1/Table1[[#This Row],[B365H]]-Table1[[#This Row],[Margin1X2]]</f>
        <v>0.55522138680033417</v>
      </c>
      <c r="M611">
        <f>IF(Table1[[#This Row],[Bet]]="Home",IF(Table1[[#This Row],[FTR]]="H",100*Table1[[#This Row],[B365H]],0),0)</f>
        <v>0</v>
      </c>
      <c r="N611">
        <f>IF(Table1[[#This Row],[Bet]]="Home-",IF(Table1[[#This Row],[FTR]]="H",100*Table1[[#This Row],[B365H]],0),0)</f>
        <v>0</v>
      </c>
      <c r="O611">
        <f>1/Table1[[#This Row],[B365D]]-Table1[[#This Row],[Margin1X2]]</f>
        <v>0.25045948203842944</v>
      </c>
      <c r="P611">
        <f>IF(Table1[[#This Row],[Bet]]="Draw",IF(Table1[[#This Row],[FTR]]="D",100*Table1[[#This Row],[B365D]],0),0)</f>
        <v>375</v>
      </c>
      <c r="Q611">
        <f>IF(Table1[[#This Row],[Bet]]="Draw-",IF(Table1[[#This Row],[FTR]]="D",100*Table1[[#This Row],[B365D]],0),0)</f>
        <v>0</v>
      </c>
      <c r="R611">
        <f>1/Table1[[#This Row],[B365A]]-Table1[[#This Row],[Margin1X2]]</f>
        <v>0.19431913116123645</v>
      </c>
      <c r="S611">
        <f>IF(Table1[[#This Row],[Bet]]="Away",IF(Table1[[#This Row],[FTR]]="A",100*Table1[[#This Row],[B365A]],0),0)</f>
        <v>0</v>
      </c>
      <c r="T611">
        <f>IF(Table1[[#This Row],[Bet2]]="Away",IF(Table1[[#This Row],[FTR]]="A",100*Table1[[#This Row],[B365A]]),0)</f>
        <v>0</v>
      </c>
      <c r="X611">
        <v>1.75</v>
      </c>
      <c r="Y611">
        <v>3.75</v>
      </c>
      <c r="Z611">
        <v>4.75</v>
      </c>
      <c r="AA611" s="3">
        <f>(1/Table1[[#This Row],[B365H]]+1/Table1[[#This Row],[B365D]]+1/Table1[[#This Row],[B365A]]-1)/3</f>
        <v>1.6207184628237226E-2</v>
      </c>
      <c r="AB611">
        <v>2.0499999999999998</v>
      </c>
      <c r="AC611">
        <v>1.75</v>
      </c>
      <c r="AD611">
        <f>(1/Table1[[#This Row],[B365&gt;2.5]]+1/Table1[[#This Row],[B365&lt;2.5]]-1)/2</f>
        <v>2.9616724738675937E-2</v>
      </c>
    </row>
    <row r="612" spans="1:30" hidden="1" x14ac:dyDescent="0.45">
      <c r="A612" t="s">
        <v>61</v>
      </c>
      <c r="B612" t="s">
        <v>4</v>
      </c>
      <c r="C612" s="1">
        <v>44485</v>
      </c>
      <c r="D612" t="s">
        <v>75</v>
      </c>
      <c r="E612" t="s">
        <v>81</v>
      </c>
      <c r="F612">
        <v>2</v>
      </c>
      <c r="G612">
        <v>0</v>
      </c>
      <c r="H612" t="s">
        <v>13</v>
      </c>
      <c r="I612" t="s">
        <v>48</v>
      </c>
      <c r="J612" t="s">
        <v>266</v>
      </c>
      <c r="L612">
        <f>1/Table1[[#This Row],[B365H]]-Table1[[#This Row],[Margin1X2]]</f>
        <v>0.48232323232323232</v>
      </c>
      <c r="M612">
        <f>IF(Table1[[#This Row],[Bet]]="Home",IF(Table1[[#This Row],[FTR]]="H",100*Table1[[#This Row],[B365H]],0),0)</f>
        <v>0</v>
      </c>
      <c r="N612">
        <f>IF(Table1[[#This Row],[Bet]]="Home-",IF(Table1[[#This Row],[FTR]]="H",100*Table1[[#This Row],[B365H]],0),0)</f>
        <v>0</v>
      </c>
      <c r="O612">
        <f>1/Table1[[#This Row],[B365D]]-Table1[[#This Row],[Margin1X2]]</f>
        <v>0.28535353535353536</v>
      </c>
      <c r="P612">
        <f>IF(Table1[[#This Row],[Bet]]="Draw",IF(Table1[[#This Row],[FTR]]="D",100*Table1[[#This Row],[B365D]],0),0)</f>
        <v>0</v>
      </c>
      <c r="Q612">
        <f>IF(Table1[[#This Row],[Bet]]="Draw-",IF(Table1[[#This Row],[FTR]]="D",100*Table1[[#This Row],[B365D]],0),0)</f>
        <v>0</v>
      </c>
      <c r="R612">
        <f>1/Table1[[#This Row],[B365A]]-Table1[[#This Row],[Margin1X2]]</f>
        <v>0.23232323232323235</v>
      </c>
      <c r="S612">
        <f>IF(Table1[[#This Row],[Bet]]="Away",IF(Table1[[#This Row],[FTR]]="A",100*Table1[[#This Row],[B365A]],0),0)</f>
        <v>0</v>
      </c>
      <c r="T612">
        <f>IF(Table1[[#This Row],[Bet2]]="Away",IF(Table1[[#This Row],[FTR]]="A",100*Table1[[#This Row],[B365A]]),0)</f>
        <v>0</v>
      </c>
      <c r="X612">
        <v>2</v>
      </c>
      <c r="Y612">
        <v>3.3</v>
      </c>
      <c r="Z612">
        <v>4</v>
      </c>
      <c r="AA612" s="3">
        <f>(1/Table1[[#This Row],[B365H]]+1/Table1[[#This Row],[B365D]]+1/Table1[[#This Row],[B365A]]-1)/3</f>
        <v>1.7676767676767662E-2</v>
      </c>
      <c r="AB612">
        <v>2.1</v>
      </c>
      <c r="AC612">
        <v>1.72</v>
      </c>
      <c r="AD612">
        <f>(1/Table1[[#This Row],[B365&gt;2.5]]+1/Table1[[#This Row],[B365&lt;2.5]]-1)/2</f>
        <v>2.879291251384275E-2</v>
      </c>
    </row>
    <row r="613" spans="1:30" hidden="1" x14ac:dyDescent="0.45">
      <c r="A613" t="s">
        <v>172</v>
      </c>
      <c r="B613" t="s">
        <v>4</v>
      </c>
      <c r="C613" s="1">
        <v>44485</v>
      </c>
      <c r="D613" t="s">
        <v>185</v>
      </c>
      <c r="E613" t="s">
        <v>183</v>
      </c>
      <c r="F613">
        <v>2</v>
      </c>
      <c r="G613">
        <v>0</v>
      </c>
      <c r="H613" t="s">
        <v>13</v>
      </c>
      <c r="I613" t="s">
        <v>149</v>
      </c>
      <c r="J613" t="s">
        <v>269</v>
      </c>
      <c r="L613">
        <f>1/Table1[[#This Row],[B365H]]-Table1[[#This Row],[Margin1X2]]</f>
        <v>0.42742374727668841</v>
      </c>
      <c r="M613">
        <f>IF(Table1[[#This Row],[Bet]]="Home",IF(Table1[[#This Row],[FTR]]="H",100*Table1[[#This Row],[B365H]],0),0)</f>
        <v>0</v>
      </c>
      <c r="N613">
        <f>IF(Table1[[#This Row],[Bet]]="Home-",IF(Table1[[#This Row],[FTR]]="H",100*Table1[[#This Row],[B365H]],0),0)</f>
        <v>0</v>
      </c>
      <c r="O613">
        <f>1/Table1[[#This Row],[B365D]]-Table1[[#This Row],[Margin1X2]]</f>
        <v>0.295479302832244</v>
      </c>
      <c r="P613">
        <f>IF(Table1[[#This Row],[Bet]]="Draw",IF(Table1[[#This Row],[FTR]]="D",100*Table1[[#This Row],[B365D]],0),0)</f>
        <v>0</v>
      </c>
      <c r="Q613">
        <f>IF(Table1[[#This Row],[Bet]]="Draw-",IF(Table1[[#This Row],[FTR]]="D",100*Table1[[#This Row],[B365D]],0),0)</f>
        <v>0</v>
      </c>
      <c r="R613">
        <f>1/Table1[[#This Row],[B365A]]-Table1[[#This Row],[Margin1X2]]</f>
        <v>0.27709694989106753</v>
      </c>
      <c r="S613">
        <f>IF(Table1[[#This Row],[Bet]]="Away",IF(Table1[[#This Row],[FTR]]="A",100*Table1[[#This Row],[B365A]],0),0)</f>
        <v>0</v>
      </c>
      <c r="T613">
        <f>IF(Table1[[#This Row],[Bet2]]="Away",IF(Table1[[#This Row],[FTR]]="A",100*Table1[[#This Row],[B365A]]),0)</f>
        <v>0</v>
      </c>
      <c r="X613">
        <v>2.25</v>
      </c>
      <c r="Y613">
        <v>3.2</v>
      </c>
      <c r="Z613">
        <v>3.4</v>
      </c>
      <c r="AA613" s="3">
        <f>(1/Table1[[#This Row],[B365H]]+1/Table1[[#This Row],[B365D]]+1/Table1[[#This Row],[B365A]]-1)/3</f>
        <v>1.7020697167756005E-2</v>
      </c>
      <c r="AB613">
        <v>2.15</v>
      </c>
      <c r="AC613">
        <v>1.66</v>
      </c>
      <c r="AD613">
        <f>(1/Table1[[#This Row],[B365&gt;2.5]]+1/Table1[[#This Row],[B365&lt;2.5]]-1)/2</f>
        <v>3.3762958811992205E-2</v>
      </c>
    </row>
    <row r="614" spans="1:30" hidden="1" x14ac:dyDescent="0.45">
      <c r="A614" t="s">
        <v>172</v>
      </c>
      <c r="B614" t="s">
        <v>4</v>
      </c>
      <c r="C614" s="1">
        <v>44485</v>
      </c>
      <c r="D614" t="s">
        <v>187</v>
      </c>
      <c r="E614" t="s">
        <v>193</v>
      </c>
      <c r="F614">
        <v>3</v>
      </c>
      <c r="G614">
        <v>0</v>
      </c>
      <c r="H614" t="s">
        <v>13</v>
      </c>
      <c r="I614" t="s">
        <v>135</v>
      </c>
      <c r="J614" t="s">
        <v>273</v>
      </c>
      <c r="L614">
        <f>1/Table1[[#This Row],[B365H]]-Table1[[#This Row],[Margin1X2]]</f>
        <v>0.35367241281219769</v>
      </c>
      <c r="M614">
        <f>IF(Table1[[#This Row],[Bet]]="Home",IF(Table1[[#This Row],[FTR]]="H",100*Table1[[#This Row],[B365H]],0),0)</f>
        <v>0</v>
      </c>
      <c r="N614">
        <f>IF(Table1[[#This Row],[Bet]]="Home-",IF(Table1[[#This Row],[FTR]]="H",100*Table1[[#This Row],[B365H]],0),0)</f>
        <v>270</v>
      </c>
      <c r="O614">
        <f>1/Table1[[#This Row],[B365D]]-Table1[[#This Row],[Margin1X2]]</f>
        <v>0.30588268760311765</v>
      </c>
      <c r="P614">
        <f>IF(Table1[[#This Row],[Bet]]="Draw",IF(Table1[[#This Row],[FTR]]="D",100*Table1[[#This Row],[B365D]],0),0)</f>
        <v>0</v>
      </c>
      <c r="Q614">
        <f>IF(Table1[[#This Row],[Bet]]="Draw-",IF(Table1[[#This Row],[FTR]]="D",100*Table1[[#This Row],[B365D]],0),0)</f>
        <v>0</v>
      </c>
      <c r="R614">
        <f>1/Table1[[#This Row],[B365A]]-Table1[[#This Row],[Margin1X2]]</f>
        <v>0.34044489958468449</v>
      </c>
      <c r="S614">
        <f>IF(Table1[[#This Row],[Bet]]="Away",IF(Table1[[#This Row],[FTR]]="A",100*Table1[[#This Row],[B365A]],0),0)</f>
        <v>0</v>
      </c>
      <c r="T614">
        <f>IF(Table1[[#This Row],[Bet2]]="Away",IF(Table1[[#This Row],[FTR]]="A",100*Table1[[#This Row],[B365A]]),0)</f>
        <v>0</v>
      </c>
      <c r="X614">
        <v>2.7</v>
      </c>
      <c r="Y614">
        <v>3.1</v>
      </c>
      <c r="Z614">
        <v>2.8</v>
      </c>
      <c r="AA614" s="3">
        <f>(1/Table1[[#This Row],[B365H]]+1/Table1[[#This Row],[B365D]]+1/Table1[[#This Row],[B365A]]-1)/3</f>
        <v>1.6697957558172643E-2</v>
      </c>
      <c r="AB614">
        <v>2.2000000000000002</v>
      </c>
      <c r="AC614">
        <v>1.65</v>
      </c>
      <c r="AD614">
        <f>(1/Table1[[#This Row],[B365&gt;2.5]]+1/Table1[[#This Row],[B365&lt;2.5]]-1)/2</f>
        <v>3.0303030303030276E-2</v>
      </c>
    </row>
    <row r="615" spans="1:30" hidden="1" x14ac:dyDescent="0.45">
      <c r="A615" t="s">
        <v>106</v>
      </c>
      <c r="B615" t="s">
        <v>4</v>
      </c>
      <c r="C615" s="1">
        <v>44485</v>
      </c>
      <c r="D615" t="s">
        <v>116</v>
      </c>
      <c r="E615" t="s">
        <v>136</v>
      </c>
      <c r="F615">
        <v>0</v>
      </c>
      <c r="G615">
        <v>2</v>
      </c>
      <c r="H615" t="s">
        <v>20</v>
      </c>
      <c r="I615" t="s">
        <v>129</v>
      </c>
      <c r="J615" t="s">
        <v>273</v>
      </c>
      <c r="L615">
        <f>1/Table1[[#This Row],[B365H]]-Table1[[#This Row],[Margin1X2]]</f>
        <v>0.19311792996003527</v>
      </c>
      <c r="M615">
        <f>IF(Table1[[#This Row],[Bet]]="Home",IF(Table1[[#This Row],[FTR]]="H",100*Table1[[#This Row],[B365H]],0),0)</f>
        <v>0</v>
      </c>
      <c r="N615">
        <f>IF(Table1[[#This Row],[Bet]]="Home-",IF(Table1[[#This Row],[FTR]]="H",100*Table1[[#This Row],[B365H]],0),0)</f>
        <v>0</v>
      </c>
      <c r="O615">
        <f>1/Table1[[#This Row],[B365D]]-Table1[[#This Row],[Margin1X2]]</f>
        <v>0.2528618844408318</v>
      </c>
      <c r="P615">
        <f>IF(Table1[[#This Row],[Bet]]="Draw",IF(Table1[[#This Row],[FTR]]="D",100*Table1[[#This Row],[B365D]],0),0)</f>
        <v>0</v>
      </c>
      <c r="Q615">
        <f>IF(Table1[[#This Row],[Bet]]="Draw-",IF(Table1[[#This Row],[FTR]]="D",100*Table1[[#This Row],[B365D]],0),0)</f>
        <v>0</v>
      </c>
      <c r="R615">
        <f>1/Table1[[#This Row],[B365A]]-Table1[[#This Row],[Margin1X2]]</f>
        <v>0.55402018559913302</v>
      </c>
      <c r="S615">
        <f>IF(Table1[[#This Row],[Bet]]="Away",IF(Table1[[#This Row],[FTR]]="A",100*Table1[[#This Row],[B365A]],0),0)</f>
        <v>0</v>
      </c>
      <c r="T615">
        <f>IF(Table1[[#This Row],[Bet2]]="Away",IF(Table1[[#This Row],[FTR]]="A",100*Table1[[#This Row],[B365A]]),0)</f>
        <v>0</v>
      </c>
      <c r="X615">
        <v>4.75</v>
      </c>
      <c r="Y615">
        <v>3.7</v>
      </c>
      <c r="Z615">
        <v>1.75</v>
      </c>
      <c r="AA615" s="3">
        <f>(1/Table1[[#This Row],[B365H]]+1/Table1[[#This Row],[B365D]]+1/Table1[[#This Row],[B365A]]-1)/3</f>
        <v>1.7408385829438416E-2</v>
      </c>
      <c r="AB615">
        <v>1.93</v>
      </c>
      <c r="AC615">
        <v>1.93</v>
      </c>
      <c r="AD615">
        <f>(1/Table1[[#This Row],[B365&gt;2.5]]+1/Table1[[#This Row],[B365&lt;2.5]]-1)/2</f>
        <v>1.81347150259068E-2</v>
      </c>
    </row>
    <row r="616" spans="1:30" hidden="1" x14ac:dyDescent="0.45">
      <c r="A616" t="s">
        <v>61</v>
      </c>
      <c r="B616" t="s">
        <v>4</v>
      </c>
      <c r="C616" s="1">
        <v>44486</v>
      </c>
      <c r="D616" t="s">
        <v>66</v>
      </c>
      <c r="E616" t="s">
        <v>71</v>
      </c>
      <c r="F616">
        <v>3</v>
      </c>
      <c r="G616">
        <v>0</v>
      </c>
      <c r="H616" t="s">
        <v>13</v>
      </c>
      <c r="I616" t="s">
        <v>97</v>
      </c>
      <c r="J616" t="s">
        <v>266</v>
      </c>
      <c r="L616">
        <f>1/Table1[[#This Row],[B365H]]-Table1[[#This Row],[Margin1X2]]</f>
        <v>0.39941756272401435</v>
      </c>
      <c r="M616">
        <f>IF(Table1[[#This Row],[Bet]]="Home",IF(Table1[[#This Row],[FTR]]="H",100*Table1[[#This Row],[B365H]],0),0)</f>
        <v>0</v>
      </c>
      <c r="N616">
        <f>IF(Table1[[#This Row],[Bet]]="Home-",IF(Table1[[#This Row],[FTR]]="H",100*Table1[[#This Row],[B365H]],0),0)</f>
        <v>0</v>
      </c>
      <c r="O616">
        <f>1/Table1[[#This Row],[B365D]]-Table1[[#This Row],[Margin1X2]]</f>
        <v>0.29525089605734767</v>
      </c>
      <c r="P616">
        <f>IF(Table1[[#This Row],[Bet]]="Draw",IF(Table1[[#This Row],[FTR]]="D",100*Table1[[#This Row],[B365D]],0),0)</f>
        <v>0</v>
      </c>
      <c r="Q616">
        <f>IF(Table1[[#This Row],[Bet]]="Draw-",IF(Table1[[#This Row],[FTR]]="D",100*Table1[[#This Row],[B365D]],0),0)</f>
        <v>0</v>
      </c>
      <c r="R616">
        <f>1/Table1[[#This Row],[B365A]]-Table1[[#This Row],[Margin1X2]]</f>
        <v>0.30533154121863798</v>
      </c>
      <c r="S616">
        <f>IF(Table1[[#This Row],[Bet]]="Away",IF(Table1[[#This Row],[FTR]]="A",100*Table1[[#This Row],[B365A]],0),0)</f>
        <v>0</v>
      </c>
      <c r="T616">
        <f>IF(Table1[[#This Row],[Bet2]]="Away",IF(Table1[[#This Row],[FTR]]="A",100*Table1[[#This Row],[B365A]]),0)</f>
        <v>0</v>
      </c>
      <c r="X616">
        <v>2.4</v>
      </c>
      <c r="Y616">
        <v>3.2</v>
      </c>
      <c r="Z616">
        <v>3.1</v>
      </c>
      <c r="AA616" s="3">
        <f>(1/Table1[[#This Row],[B365H]]+1/Table1[[#This Row],[B365D]]+1/Table1[[#This Row],[B365A]]-1)/3</f>
        <v>1.7249103942652333E-2</v>
      </c>
      <c r="AB616">
        <v>2.2999999999999998</v>
      </c>
      <c r="AC616">
        <v>1.61</v>
      </c>
      <c r="AD616">
        <f>(1/Table1[[#This Row],[B365&gt;2.5]]+1/Table1[[#This Row],[B365&lt;2.5]]-1)/2</f>
        <v>2.7950310559006208E-2</v>
      </c>
    </row>
    <row r="617" spans="1:30" hidden="1" x14ac:dyDescent="0.45">
      <c r="A617" t="s">
        <v>2</v>
      </c>
      <c r="B617" t="s">
        <v>4</v>
      </c>
      <c r="C617" s="1">
        <v>44532</v>
      </c>
      <c r="D617" t="s">
        <v>15</v>
      </c>
      <c r="E617" t="s">
        <v>12</v>
      </c>
      <c r="F617">
        <v>3</v>
      </c>
      <c r="G617">
        <v>2</v>
      </c>
      <c r="H617" t="s">
        <v>13</v>
      </c>
      <c r="I617" t="s">
        <v>39</v>
      </c>
      <c r="J617" t="s">
        <v>266</v>
      </c>
      <c r="L617">
        <f>1/Table1[[#This Row],[B365H]]-Table1[[#This Row],[Margin1X2]]</f>
        <v>0.4974358974358975</v>
      </c>
      <c r="M617">
        <f>IF(Table1[[#This Row],[Bet]]="Home",IF(Table1[[#This Row],[FTR]]="H",100*Table1[[#This Row],[B365H]],0),0)</f>
        <v>0</v>
      </c>
      <c r="N617">
        <f>IF(Table1[[#This Row],[Bet]]="Home-",IF(Table1[[#This Row],[FTR]]="H",100*Table1[[#This Row],[B365H]],0),0)</f>
        <v>0</v>
      </c>
      <c r="O617">
        <f>1/Table1[[#This Row],[B365D]]-Table1[[#This Row],[Margin1X2]]</f>
        <v>0.25128205128205128</v>
      </c>
      <c r="P617">
        <f>IF(Table1[[#This Row],[Bet]]="Draw",IF(Table1[[#This Row],[FTR]]="D",100*Table1[[#This Row],[B365D]],0),0)</f>
        <v>0</v>
      </c>
      <c r="Q617">
        <f>IF(Table1[[#This Row],[Bet]]="Draw-",IF(Table1[[#This Row],[FTR]]="D",100*Table1[[#This Row],[B365D]],0),0)</f>
        <v>0</v>
      </c>
      <c r="R617">
        <f>1/Table1[[#This Row],[B365A]]-Table1[[#This Row],[Margin1X2]]</f>
        <v>0.25128205128205128</v>
      </c>
      <c r="S617">
        <f>IF(Table1[[#This Row],[Bet]]="Away",IF(Table1[[#This Row],[FTR]]="A",100*Table1[[#This Row],[B365A]],0),0)</f>
        <v>0</v>
      </c>
      <c r="T617">
        <f>IF(Table1[[#This Row],[Bet2]]="Away",IF(Table1[[#This Row],[FTR]]="A",100*Table1[[#This Row],[B365A]]),0)</f>
        <v>0</v>
      </c>
      <c r="X617">
        <v>1.95</v>
      </c>
      <c r="Y617">
        <v>3.75</v>
      </c>
      <c r="Z617">
        <v>3.75</v>
      </c>
      <c r="AA617" s="3">
        <f>(1/Table1[[#This Row],[B365H]]+1/Table1[[#This Row],[B365D]]+1/Table1[[#This Row],[B365A]]-1)/3</f>
        <v>1.5384615384615405E-2</v>
      </c>
      <c r="AB617">
        <v>1.8</v>
      </c>
      <c r="AC617">
        <v>2</v>
      </c>
      <c r="AD617">
        <f>(1/Table1[[#This Row],[B365&gt;2.5]]+1/Table1[[#This Row],[B365&lt;2.5]]-1)/2</f>
        <v>2.777777777777779E-2</v>
      </c>
    </row>
    <row r="618" spans="1:30" hidden="1" x14ac:dyDescent="0.45">
      <c r="A618" t="s">
        <v>2</v>
      </c>
      <c r="B618" t="s">
        <v>4</v>
      </c>
      <c r="C618" s="1">
        <v>44534</v>
      </c>
      <c r="D618" t="s">
        <v>38</v>
      </c>
      <c r="E618" t="s">
        <v>22</v>
      </c>
      <c r="F618">
        <v>3</v>
      </c>
      <c r="G618">
        <v>2</v>
      </c>
      <c r="H618" t="s">
        <v>13</v>
      </c>
      <c r="I618" t="s">
        <v>36</v>
      </c>
      <c r="L618">
        <f>1/Table1[[#This Row],[B365H]]-Table1[[#This Row],[Margin1X2]]</f>
        <v>0.19061542745753277</v>
      </c>
      <c r="M618">
        <f>IF(Table1[[#This Row],[Bet]]="Home",IF(Table1[[#This Row],[FTR]]="H",100*Table1[[#This Row],[B365H]],0),0)</f>
        <v>0</v>
      </c>
      <c r="N618">
        <f>IF(Table1[[#This Row],[Bet]]="Home-",IF(Table1[[#This Row],[FTR]]="H",100*Table1[[#This Row],[B365H]],0),0)</f>
        <v>0</v>
      </c>
      <c r="O618">
        <f>1/Table1[[#This Row],[B365D]]-Table1[[#This Row],[Margin1X2]]</f>
        <v>0.25786688944583686</v>
      </c>
      <c r="P618">
        <f>IF(Table1[[#This Row],[Bet]]="Draw",IF(Table1[[#This Row],[FTR]]="D",100*Table1[[#This Row],[B365D]],0),0)</f>
        <v>0</v>
      </c>
      <c r="Q618">
        <f>IF(Table1[[#This Row],[Bet]]="Draw-",IF(Table1[[#This Row],[FTR]]="D",100*Table1[[#This Row],[B365D]],0),0)</f>
        <v>0</v>
      </c>
      <c r="R618">
        <f>1/Table1[[#This Row],[B365A]]-Table1[[#This Row],[Margin1X2]]</f>
        <v>0.55151768309663052</v>
      </c>
      <c r="S618">
        <f>IF(Table1[[#This Row],[Bet]]="Away",IF(Table1[[#This Row],[FTR]]="A",100*Table1[[#This Row],[B365A]],0),0)</f>
        <v>0</v>
      </c>
      <c r="T618">
        <f>IF(Table1[[#This Row],[Bet2]]="Away",IF(Table1[[#This Row],[FTR]]="A",100*Table1[[#This Row],[B365A]]),0)</f>
        <v>0</v>
      </c>
      <c r="X618">
        <v>4.75</v>
      </c>
      <c r="Y618">
        <v>3.6</v>
      </c>
      <c r="Z618">
        <v>1.75</v>
      </c>
      <c r="AA618" s="3">
        <f>(1/Table1[[#This Row],[B365H]]+1/Table1[[#This Row],[B365D]]+1/Table1[[#This Row],[B365A]]-1)/3</f>
        <v>1.9910888331940917E-2</v>
      </c>
      <c r="AB618">
        <v>2</v>
      </c>
      <c r="AC618">
        <v>1.8</v>
      </c>
      <c r="AD618">
        <f>(1/Table1[[#This Row],[B365&gt;2.5]]+1/Table1[[#This Row],[B365&lt;2.5]]-1)/2</f>
        <v>2.777777777777779E-2</v>
      </c>
    </row>
    <row r="619" spans="1:30" x14ac:dyDescent="0.45">
      <c r="A619" t="s">
        <v>61</v>
      </c>
      <c r="B619" t="s">
        <v>4</v>
      </c>
      <c r="C619" s="1">
        <v>44492</v>
      </c>
      <c r="D619" t="s">
        <v>77</v>
      </c>
      <c r="E619" t="s">
        <v>81</v>
      </c>
      <c r="F619">
        <v>1</v>
      </c>
      <c r="G619">
        <v>0</v>
      </c>
      <c r="H619" t="s">
        <v>13</v>
      </c>
      <c r="I619" t="s">
        <v>98</v>
      </c>
      <c r="J619" t="s">
        <v>271</v>
      </c>
      <c r="L619">
        <f>1/Table1[[#This Row],[B365H]]-Table1[[#This Row],[Margin1X2]]</f>
        <v>0.53703703703703709</v>
      </c>
      <c r="M619">
        <f>IF(Table1[[#This Row],[Bet]]="Home",IF(Table1[[#This Row],[FTR]]="H",100*Table1[[#This Row],[B365H]],0),0)</f>
        <v>0</v>
      </c>
      <c r="N619">
        <f>IF(Table1[[#This Row],[Bet]]="Home-",IF(Table1[[#This Row],[FTR]]="H",100*Table1[[#This Row],[B365H]],0),0)</f>
        <v>0</v>
      </c>
      <c r="O619">
        <f>1/Table1[[#This Row],[B365D]]-Table1[[#This Row],[Margin1X2]]</f>
        <v>0.25925925925925924</v>
      </c>
      <c r="P619">
        <f>IF(Table1[[#This Row],[Bet]]="Draw",IF(Table1[[#This Row],[FTR]]="D",100*Table1[[#This Row],[B365D]],0),0)</f>
        <v>0</v>
      </c>
      <c r="Q619">
        <f>IF(Table1[[#This Row],[Bet]]="Draw-",IF(Table1[[#This Row],[FTR]]="D",100*Table1[[#This Row],[B365D]],0),0)</f>
        <v>0</v>
      </c>
      <c r="R619">
        <f>1/Table1[[#This Row],[B365A]]-Table1[[#This Row],[Margin1X2]]</f>
        <v>0.20370370370370369</v>
      </c>
      <c r="S619">
        <f>IF(Table1[[#This Row],[Bet]]="Away",IF(Table1[[#This Row],[FTR]]="A",100*Table1[[#This Row],[B365A]],0),0)</f>
        <v>0</v>
      </c>
      <c r="T619">
        <f>IF(Table1[[#This Row],[Bet2]]="Away",IF(Table1[[#This Row],[FTR]]="A",100*Table1[[#This Row],[B365A]]),0)</f>
        <v>0</v>
      </c>
      <c r="X619">
        <v>1.8</v>
      </c>
      <c r="Y619">
        <v>3.6</v>
      </c>
      <c r="Z619">
        <v>4.5</v>
      </c>
      <c r="AA619" s="3">
        <f>(1/Table1[[#This Row],[B365H]]+1/Table1[[#This Row],[B365D]]+1/Table1[[#This Row],[B365A]]-1)/3</f>
        <v>1.8518518518518528E-2</v>
      </c>
      <c r="AB619">
        <v>2.1</v>
      </c>
      <c r="AC619">
        <v>1.72</v>
      </c>
      <c r="AD619">
        <f>(1/Table1[[#This Row],[B365&gt;2.5]]+1/Table1[[#This Row],[B365&lt;2.5]]-1)/2</f>
        <v>2.879291251384275E-2</v>
      </c>
    </row>
    <row r="620" spans="1:30" hidden="1" x14ac:dyDescent="0.45">
      <c r="A620" t="s">
        <v>106</v>
      </c>
      <c r="B620" t="s">
        <v>4</v>
      </c>
      <c r="C620" s="1">
        <v>44488</v>
      </c>
      <c r="D620" t="s">
        <v>134</v>
      </c>
      <c r="E620" t="s">
        <v>108</v>
      </c>
      <c r="F620">
        <v>1</v>
      </c>
      <c r="G620">
        <v>2</v>
      </c>
      <c r="H620" t="s">
        <v>20</v>
      </c>
      <c r="I620" t="s">
        <v>156</v>
      </c>
      <c r="J620" t="s">
        <v>269</v>
      </c>
      <c r="L620">
        <f>1/Table1[[#This Row],[B365H]]-Table1[[#This Row],[Margin1X2]]</f>
        <v>0.48635477582846004</v>
      </c>
      <c r="M620">
        <f>IF(Table1[[#This Row],[Bet]]="Home",IF(Table1[[#This Row],[FTR]]="H",100*Table1[[#This Row],[B365H]],0),0)</f>
        <v>0</v>
      </c>
      <c r="N620">
        <f>IF(Table1[[#This Row],[Bet]]="Home-",IF(Table1[[#This Row],[FTR]]="H",100*Table1[[#This Row],[B365H]],0),0)</f>
        <v>0</v>
      </c>
      <c r="O620">
        <f>1/Table1[[#This Row],[B365D]]-Table1[[#This Row],[Margin1X2]]</f>
        <v>0.26413255360623783</v>
      </c>
      <c r="P620">
        <f>IF(Table1[[#This Row],[Bet]]="Draw",IF(Table1[[#This Row],[FTR]]="D",100*Table1[[#This Row],[B365D]],0),0)</f>
        <v>0</v>
      </c>
      <c r="Q620">
        <f>IF(Table1[[#This Row],[Bet]]="Draw-",IF(Table1[[#This Row],[FTR]]="D",100*Table1[[#This Row],[B365D]],0),0)</f>
        <v>0</v>
      </c>
      <c r="R620">
        <f>1/Table1[[#This Row],[B365A]]-Table1[[#This Row],[Margin1X2]]</f>
        <v>0.2495126705653021</v>
      </c>
      <c r="S620">
        <f>IF(Table1[[#This Row],[Bet]]="Away",IF(Table1[[#This Row],[FTR]]="A",100*Table1[[#This Row],[B365A]],0),0)</f>
        <v>0</v>
      </c>
      <c r="T620">
        <f>IF(Table1[[#This Row],[Bet2]]="Away",IF(Table1[[#This Row],[FTR]]="A",100*Table1[[#This Row],[B365A]]),0)</f>
        <v>0</v>
      </c>
      <c r="X620">
        <v>2</v>
      </c>
      <c r="Y620">
        <v>3.6</v>
      </c>
      <c r="Z620">
        <v>3.8</v>
      </c>
      <c r="AA620" s="3">
        <f>(1/Table1[[#This Row],[B365H]]+1/Table1[[#This Row],[B365D]]+1/Table1[[#This Row],[B365A]]-1)/3</f>
        <v>1.3645224171539979E-2</v>
      </c>
      <c r="AB620">
        <v>2</v>
      </c>
      <c r="AC620">
        <v>1.8</v>
      </c>
      <c r="AD620">
        <f>(1/Table1[[#This Row],[B365&gt;2.5]]+1/Table1[[#This Row],[B365&lt;2.5]]-1)/2</f>
        <v>2.777777777777779E-2</v>
      </c>
    </row>
    <row r="621" spans="1:30" hidden="1" x14ac:dyDescent="0.45">
      <c r="A621" t="s">
        <v>61</v>
      </c>
      <c r="B621" t="s">
        <v>4</v>
      </c>
      <c r="C621" s="1">
        <v>44488</v>
      </c>
      <c r="D621" t="s">
        <v>74</v>
      </c>
      <c r="E621" t="s">
        <v>77</v>
      </c>
      <c r="F621">
        <v>2</v>
      </c>
      <c r="G621">
        <v>2</v>
      </c>
      <c r="H621" t="s">
        <v>42</v>
      </c>
      <c r="I621" t="s">
        <v>76</v>
      </c>
      <c r="J621" t="s">
        <v>266</v>
      </c>
      <c r="L621">
        <f>1/Table1[[#This Row],[B365H]]-Table1[[#This Row],[Margin1X2]]</f>
        <v>0.28625933245498469</v>
      </c>
      <c r="M621">
        <f>IF(Table1[[#This Row],[Bet]]="Home",IF(Table1[[#This Row],[FTR]]="H",100*Table1[[#This Row],[B365H]],0),0)</f>
        <v>0</v>
      </c>
      <c r="N621">
        <f>IF(Table1[[#This Row],[Bet]]="Home-",IF(Table1[[#This Row],[FTR]]="H",100*Table1[[#This Row],[B365H]],0),0)</f>
        <v>0</v>
      </c>
      <c r="O621">
        <f>1/Table1[[#This Row],[B365D]]-Table1[[#This Row],[Margin1X2]]</f>
        <v>0.29572902942468166</v>
      </c>
      <c r="P621">
        <f>IF(Table1[[#This Row],[Bet]]="Draw",IF(Table1[[#This Row],[FTR]]="D",100*Table1[[#This Row],[B365D]],0),0)</f>
        <v>0</v>
      </c>
      <c r="Q621">
        <f>IF(Table1[[#This Row],[Bet]]="Draw-",IF(Table1[[#This Row],[FTR]]="D",100*Table1[[#This Row],[B365D]],0),0)</f>
        <v>0</v>
      </c>
      <c r="R621">
        <f>1/Table1[[#This Row],[B365A]]-Table1[[#This Row],[Margin1X2]]</f>
        <v>0.41801163812033387</v>
      </c>
      <c r="S621">
        <f>IF(Table1[[#This Row],[Bet]]="Away",IF(Table1[[#This Row],[FTR]]="A",100*Table1[[#This Row],[B365A]],0),0)</f>
        <v>0</v>
      </c>
      <c r="T621">
        <f>IF(Table1[[#This Row],[Bet2]]="Away",IF(Table1[[#This Row],[FTR]]="A",100*Table1[[#This Row],[B365A]]),0)</f>
        <v>0</v>
      </c>
      <c r="X621">
        <v>3.3</v>
      </c>
      <c r="Y621">
        <v>3.2</v>
      </c>
      <c r="Z621">
        <v>2.2999999999999998</v>
      </c>
      <c r="AA621" s="3">
        <f>(1/Table1[[#This Row],[B365H]]+1/Table1[[#This Row],[B365D]]+1/Table1[[#This Row],[B365A]]-1)/3</f>
        <v>1.6770970575318362E-2</v>
      </c>
      <c r="AB621">
        <v>2.5</v>
      </c>
      <c r="AC621">
        <v>1.53</v>
      </c>
      <c r="AD621">
        <f>(1/Table1[[#This Row],[B365&gt;2.5]]+1/Table1[[#This Row],[B365&lt;2.5]]-1)/2</f>
        <v>2.6797385620915048E-2</v>
      </c>
    </row>
    <row r="622" spans="1:30" hidden="1" x14ac:dyDescent="0.45">
      <c r="A622" t="s">
        <v>172</v>
      </c>
      <c r="B622" t="s">
        <v>4</v>
      </c>
      <c r="C622" s="1">
        <v>44488</v>
      </c>
      <c r="D622" t="s">
        <v>174</v>
      </c>
      <c r="E622" t="s">
        <v>184</v>
      </c>
      <c r="F622">
        <v>1</v>
      </c>
      <c r="G622">
        <v>1</v>
      </c>
      <c r="H622" t="s">
        <v>42</v>
      </c>
      <c r="I622" t="s">
        <v>45</v>
      </c>
      <c r="J622" t="s">
        <v>266</v>
      </c>
      <c r="L622">
        <f>1/Table1[[#This Row],[B365H]]-Table1[[#This Row],[Margin1X2]]</f>
        <v>0.38249336870026529</v>
      </c>
      <c r="M622">
        <f>IF(Table1[[#This Row],[Bet]]="Home",IF(Table1[[#This Row],[FTR]]="H",100*Table1[[#This Row],[B365H]],0),0)</f>
        <v>0</v>
      </c>
      <c r="N622">
        <f>IF(Table1[[#This Row],[Bet]]="Home-",IF(Table1[[#This Row],[FTR]]="H",100*Table1[[#This Row],[B365H]],0),0)</f>
        <v>0</v>
      </c>
      <c r="O622">
        <f>1/Table1[[#This Row],[B365D]]-Table1[[#This Row],[Margin1X2]]</f>
        <v>0.29018567639257298</v>
      </c>
      <c r="P622">
        <f>IF(Table1[[#This Row],[Bet]]="Draw",IF(Table1[[#This Row],[FTR]]="D",100*Table1[[#This Row],[B365D]],0),0)</f>
        <v>0</v>
      </c>
      <c r="Q622">
        <f>IF(Table1[[#This Row],[Bet]]="Draw-",IF(Table1[[#This Row],[FTR]]="D",100*Table1[[#This Row],[B365D]],0),0)</f>
        <v>0</v>
      </c>
      <c r="R622">
        <f>1/Table1[[#This Row],[B365A]]-Table1[[#This Row],[Margin1X2]]</f>
        <v>0.32732095490716184</v>
      </c>
      <c r="S622">
        <f>IF(Table1[[#This Row],[Bet]]="Away",IF(Table1[[#This Row],[FTR]]="A",100*Table1[[#This Row],[B365A]],0),0)</f>
        <v>0</v>
      </c>
      <c r="T622">
        <f>IF(Table1[[#This Row],[Bet2]]="Away",IF(Table1[[#This Row],[FTR]]="A",100*Table1[[#This Row],[B365A]]),0)</f>
        <v>0</v>
      </c>
      <c r="X622">
        <v>2.5</v>
      </c>
      <c r="Y622">
        <v>3.25</v>
      </c>
      <c r="Z622">
        <v>2.9</v>
      </c>
      <c r="AA622" s="3">
        <f>(1/Table1[[#This Row],[B365H]]+1/Table1[[#This Row],[B365D]]+1/Table1[[#This Row],[B365A]]-1)/3</f>
        <v>1.7506631299734732E-2</v>
      </c>
      <c r="AB622">
        <v>2.2000000000000002</v>
      </c>
      <c r="AC622">
        <v>1.65</v>
      </c>
      <c r="AD622">
        <f>(1/Table1[[#This Row],[B365&gt;2.5]]+1/Table1[[#This Row],[B365&lt;2.5]]-1)/2</f>
        <v>3.0303030303030276E-2</v>
      </c>
    </row>
    <row r="623" spans="1:30" hidden="1" x14ac:dyDescent="0.45">
      <c r="A623" t="s">
        <v>106</v>
      </c>
      <c r="B623" t="s">
        <v>4</v>
      </c>
      <c r="C623" s="1">
        <v>44488</v>
      </c>
      <c r="D623" t="s">
        <v>127</v>
      </c>
      <c r="E623" t="s">
        <v>136</v>
      </c>
      <c r="F623">
        <v>0</v>
      </c>
      <c r="G623">
        <v>0</v>
      </c>
      <c r="H623" t="s">
        <v>42</v>
      </c>
      <c r="I623" t="s">
        <v>135</v>
      </c>
      <c r="J623" t="s">
        <v>273</v>
      </c>
      <c r="L623">
        <f>1/Table1[[#This Row],[B365H]]-Table1[[#This Row],[Margin1X2]]</f>
        <v>0.55522138680033417</v>
      </c>
      <c r="M623">
        <f>IF(Table1[[#This Row],[Bet]]="Home",IF(Table1[[#This Row],[FTR]]="H",100*Table1[[#This Row],[B365H]],0),0)</f>
        <v>0</v>
      </c>
      <c r="N623">
        <f>IF(Table1[[#This Row],[Bet]]="Home-",IF(Table1[[#This Row],[FTR]]="H",100*Table1[[#This Row],[B365H]],0),0)</f>
        <v>0</v>
      </c>
      <c r="O623">
        <f>1/Table1[[#This Row],[B365D]]-Table1[[#This Row],[Margin1X2]]</f>
        <v>0.25045948203842944</v>
      </c>
      <c r="P623">
        <f>IF(Table1[[#This Row],[Bet]]="Draw",IF(Table1[[#This Row],[FTR]]="D",100*Table1[[#This Row],[B365D]],0),0)</f>
        <v>0</v>
      </c>
      <c r="Q623">
        <f>IF(Table1[[#This Row],[Bet]]="Draw-",IF(Table1[[#This Row],[FTR]]="D",100*Table1[[#This Row],[B365D]],0),0)</f>
        <v>0</v>
      </c>
      <c r="R623">
        <f>1/Table1[[#This Row],[B365A]]-Table1[[#This Row],[Margin1X2]]</f>
        <v>0.19431913116123645</v>
      </c>
      <c r="S623">
        <f>IF(Table1[[#This Row],[Bet]]="Away",IF(Table1[[#This Row],[FTR]]="A",100*Table1[[#This Row],[B365A]],0),0)</f>
        <v>0</v>
      </c>
      <c r="T623">
        <f>IF(Table1[[#This Row],[Bet2]]="Away",IF(Table1[[#This Row],[FTR]]="A",100*Table1[[#This Row],[B365A]]),0)</f>
        <v>0</v>
      </c>
      <c r="X623">
        <v>1.75</v>
      </c>
      <c r="Y623">
        <v>3.75</v>
      </c>
      <c r="Z623">
        <v>4.75</v>
      </c>
      <c r="AA623" s="3">
        <f>(1/Table1[[#This Row],[B365H]]+1/Table1[[#This Row],[B365D]]+1/Table1[[#This Row],[B365A]]-1)/3</f>
        <v>1.6207184628237226E-2</v>
      </c>
      <c r="AB623">
        <v>1.95</v>
      </c>
      <c r="AC623">
        <v>1.85</v>
      </c>
      <c r="AD623">
        <f>(1/Table1[[#This Row],[B365&gt;2.5]]+1/Table1[[#This Row],[B365&lt;2.5]]-1)/2</f>
        <v>2.6680526680526673E-2</v>
      </c>
    </row>
    <row r="624" spans="1:30" hidden="1" x14ac:dyDescent="0.45">
      <c r="A624" t="s">
        <v>172</v>
      </c>
      <c r="B624" t="s">
        <v>4</v>
      </c>
      <c r="C624" s="1">
        <v>44488</v>
      </c>
      <c r="D624" t="s">
        <v>189</v>
      </c>
      <c r="E624" t="s">
        <v>180</v>
      </c>
      <c r="F624">
        <v>0</v>
      </c>
      <c r="G624">
        <v>0</v>
      </c>
      <c r="H624" t="s">
        <v>42</v>
      </c>
      <c r="I624" t="s">
        <v>129</v>
      </c>
      <c r="J624" t="s">
        <v>273</v>
      </c>
      <c r="L624">
        <f>1/Table1[[#This Row],[B365H]]-Table1[[#This Row],[Margin1X2]]</f>
        <v>0.49664224664224671</v>
      </c>
      <c r="M624">
        <f>IF(Table1[[#This Row],[Bet]]="Home",IF(Table1[[#This Row],[FTR]]="H",100*Table1[[#This Row],[B365H]],0),0)</f>
        <v>0</v>
      </c>
      <c r="N624">
        <f>IF(Table1[[#This Row],[Bet]]="Home-",IF(Table1[[#This Row],[FTR]]="H",100*Table1[[#This Row],[B365H]],0),0)</f>
        <v>0</v>
      </c>
      <c r="O624">
        <f>1/Table1[[#This Row],[B365D]]-Table1[[#This Row],[Margin1X2]]</f>
        <v>0.26953601953601952</v>
      </c>
      <c r="P624">
        <f>IF(Table1[[#This Row],[Bet]]="Draw",IF(Table1[[#This Row],[FTR]]="D",100*Table1[[#This Row],[B365D]],0),0)</f>
        <v>0</v>
      </c>
      <c r="Q624">
        <f>IF(Table1[[#This Row],[Bet]]="Draw-",IF(Table1[[#This Row],[FTR]]="D",100*Table1[[#This Row],[B365D]],0),0)</f>
        <v>0</v>
      </c>
      <c r="R624">
        <f>1/Table1[[#This Row],[B365A]]-Table1[[#This Row],[Margin1X2]]</f>
        <v>0.2338217338217338</v>
      </c>
      <c r="S624">
        <f>IF(Table1[[#This Row],[Bet]]="Away",IF(Table1[[#This Row],[FTR]]="A",100*Table1[[#This Row],[B365A]],0),0)</f>
        <v>0</v>
      </c>
      <c r="T624">
        <f>IF(Table1[[#This Row],[Bet2]]="Away",IF(Table1[[#This Row],[FTR]]="A",100*Table1[[#This Row],[B365A]]),0)</f>
        <v>0</v>
      </c>
      <c r="X624">
        <v>1.95</v>
      </c>
      <c r="Y624">
        <v>3.5</v>
      </c>
      <c r="Z624">
        <v>4</v>
      </c>
      <c r="AA624" s="3">
        <f>(1/Table1[[#This Row],[B365H]]+1/Table1[[#This Row],[B365D]]+1/Table1[[#This Row],[B365A]]-1)/3</f>
        <v>1.6178266178266194E-2</v>
      </c>
      <c r="AB624">
        <v>2.0499999999999998</v>
      </c>
      <c r="AC624">
        <v>1.75</v>
      </c>
      <c r="AD624">
        <f>(1/Table1[[#This Row],[B365&gt;2.5]]+1/Table1[[#This Row],[B365&lt;2.5]]-1)/2</f>
        <v>2.9616724738675937E-2</v>
      </c>
    </row>
    <row r="625" spans="1:30" hidden="1" x14ac:dyDescent="0.45">
      <c r="A625" t="s">
        <v>61</v>
      </c>
      <c r="B625" t="s">
        <v>4</v>
      </c>
      <c r="C625" s="1">
        <v>44489</v>
      </c>
      <c r="D625" t="s">
        <v>93</v>
      </c>
      <c r="E625" t="s">
        <v>72</v>
      </c>
      <c r="F625">
        <v>2</v>
      </c>
      <c r="G625">
        <v>0</v>
      </c>
      <c r="H625" t="s">
        <v>13</v>
      </c>
      <c r="I625" t="s">
        <v>27</v>
      </c>
      <c r="J625" t="s">
        <v>266</v>
      </c>
      <c r="L625">
        <f>1/Table1[[#This Row],[B365H]]-Table1[[#This Row],[Margin1X2]]</f>
        <v>0.52158040393334515</v>
      </c>
      <c r="M625">
        <f>IF(Table1[[#This Row],[Bet]]="Home",IF(Table1[[#This Row],[FTR]]="H",100*Table1[[#This Row],[B365H]],0),0)</f>
        <v>0</v>
      </c>
      <c r="N625">
        <f>IF(Table1[[#This Row],[Bet]]="Home-",IF(Table1[[#This Row],[FTR]]="H",100*Table1[[#This Row],[B365H]],0),0)</f>
        <v>0</v>
      </c>
      <c r="O625">
        <f>1/Table1[[#This Row],[B365D]]-Table1[[#This Row],[Margin1X2]]</f>
        <v>0.27515751045162817</v>
      </c>
      <c r="P625">
        <f>IF(Table1[[#This Row],[Bet]]="Draw",IF(Table1[[#This Row],[FTR]]="D",100*Table1[[#This Row],[B365D]],0),0)</f>
        <v>0</v>
      </c>
      <c r="Q625">
        <f>IF(Table1[[#This Row],[Bet]]="Draw-",IF(Table1[[#This Row],[FTR]]="D",100*Table1[[#This Row],[B365D]],0),0)</f>
        <v>0</v>
      </c>
      <c r="R625">
        <f>1/Table1[[#This Row],[B365A]]-Table1[[#This Row],[Margin1X2]]</f>
        <v>0.20326208561502687</v>
      </c>
      <c r="S625">
        <f>IF(Table1[[#This Row],[Bet]]="Away",IF(Table1[[#This Row],[FTR]]="A",100*Table1[[#This Row],[B365A]],0),0)</f>
        <v>0</v>
      </c>
      <c r="T625">
        <f>IF(Table1[[#This Row],[Bet2]]="Away",IF(Table1[[#This Row],[FTR]]="A",100*Table1[[#This Row],[B365A]]),0)</f>
        <v>0</v>
      </c>
      <c r="X625">
        <v>1.85</v>
      </c>
      <c r="Y625">
        <v>3.4</v>
      </c>
      <c r="Z625">
        <v>4.5</v>
      </c>
      <c r="AA625" s="3">
        <f>(1/Table1[[#This Row],[B365H]]+1/Table1[[#This Row],[B365D]]+1/Table1[[#This Row],[B365A]]-1)/3</f>
        <v>1.8960136607195349E-2</v>
      </c>
      <c r="AB625">
        <v>2.1</v>
      </c>
      <c r="AC625">
        <v>1.72</v>
      </c>
      <c r="AD625">
        <f>(1/Table1[[#This Row],[B365&gt;2.5]]+1/Table1[[#This Row],[B365&lt;2.5]]-1)/2</f>
        <v>2.879291251384275E-2</v>
      </c>
    </row>
    <row r="626" spans="1:30" hidden="1" x14ac:dyDescent="0.45">
      <c r="A626" t="s">
        <v>172</v>
      </c>
      <c r="B626" t="s">
        <v>4</v>
      </c>
      <c r="C626" s="1">
        <v>44492</v>
      </c>
      <c r="D626" t="s">
        <v>196</v>
      </c>
      <c r="E626" t="s">
        <v>194</v>
      </c>
      <c r="F626">
        <v>2</v>
      </c>
      <c r="G626">
        <v>2</v>
      </c>
      <c r="H626" t="s">
        <v>42</v>
      </c>
      <c r="I626" t="s">
        <v>157</v>
      </c>
      <c r="J626" t="s">
        <v>269</v>
      </c>
      <c r="L626">
        <f>1/Table1[[#This Row],[B365H]]-Table1[[#This Row],[Margin1X2]]</f>
        <v>0.39743589743589747</v>
      </c>
      <c r="M626">
        <f>IF(Table1[[#This Row],[Bet]]="Home",IF(Table1[[#This Row],[FTR]]="H",100*Table1[[#This Row],[B365H]],0),0)</f>
        <v>0</v>
      </c>
      <c r="N626">
        <f>IF(Table1[[#This Row],[Bet]]="Home-",IF(Table1[[#This Row],[FTR]]="H",100*Table1[[#This Row],[B365H]],0),0)</f>
        <v>0</v>
      </c>
      <c r="O626">
        <f>1/Table1[[#This Row],[B365D]]-Table1[[#This Row],[Margin1X2]]</f>
        <v>0.28846153846153849</v>
      </c>
      <c r="P626">
        <f>IF(Table1[[#This Row],[Bet]]="Draw",IF(Table1[[#This Row],[FTR]]="D",100*Table1[[#This Row],[B365D]],0),0)</f>
        <v>0</v>
      </c>
      <c r="Q626">
        <f>IF(Table1[[#This Row],[Bet]]="Draw-",IF(Table1[[#This Row],[FTR]]="D",100*Table1[[#This Row],[B365D]],0),0)</f>
        <v>325</v>
      </c>
      <c r="R626">
        <f>1/Table1[[#This Row],[B365A]]-Table1[[#This Row],[Margin1X2]]</f>
        <v>0.3141025641025641</v>
      </c>
      <c r="S626">
        <f>IF(Table1[[#This Row],[Bet]]="Away",IF(Table1[[#This Row],[FTR]]="A",100*Table1[[#This Row],[B365A]],0),0)</f>
        <v>0</v>
      </c>
      <c r="T626">
        <f>IF(Table1[[#This Row],[Bet2]]="Away",IF(Table1[[#This Row],[FTR]]="A",100*Table1[[#This Row],[B365A]]),0)</f>
        <v>0</v>
      </c>
      <c r="X626">
        <v>2.4</v>
      </c>
      <c r="Y626">
        <v>3.25</v>
      </c>
      <c r="Z626">
        <v>3</v>
      </c>
      <c r="AA626" s="3">
        <f>(1/Table1[[#This Row],[B365H]]+1/Table1[[#This Row],[B365D]]+1/Table1[[#This Row],[B365A]]-1)/3</f>
        <v>1.9230769230769235E-2</v>
      </c>
      <c r="AB626">
        <v>2.15</v>
      </c>
      <c r="AC626">
        <v>1.66</v>
      </c>
      <c r="AD626">
        <f>(1/Table1[[#This Row],[B365&gt;2.5]]+1/Table1[[#This Row],[B365&lt;2.5]]-1)/2</f>
        <v>3.3762958811992205E-2</v>
      </c>
    </row>
    <row r="627" spans="1:30" hidden="1" x14ac:dyDescent="0.45">
      <c r="A627" t="s">
        <v>2</v>
      </c>
      <c r="B627" t="s">
        <v>4</v>
      </c>
      <c r="C627" s="1">
        <v>44534</v>
      </c>
      <c r="D627" t="s">
        <v>26</v>
      </c>
      <c r="E627" t="s">
        <v>19</v>
      </c>
      <c r="F627">
        <v>1</v>
      </c>
      <c r="G627">
        <v>1</v>
      </c>
      <c r="H627" t="s">
        <v>42</v>
      </c>
      <c r="I627" t="s">
        <v>43</v>
      </c>
      <c r="L627">
        <f>1/Table1[[#This Row],[B365H]]-Table1[[#This Row],[Margin1X2]]</f>
        <v>0.39016439909297052</v>
      </c>
      <c r="M627">
        <f>IF(Table1[[#This Row],[Bet]]="Home",IF(Table1[[#This Row],[FTR]]="H",100*Table1[[#This Row],[B365H]],0),0)</f>
        <v>0</v>
      </c>
      <c r="N627">
        <f>IF(Table1[[#This Row],[Bet]]="Home-",IF(Table1[[#This Row],[FTR]]="H",100*Table1[[#This Row],[B365H]],0),0)</f>
        <v>0</v>
      </c>
      <c r="O627">
        <f>1/Table1[[#This Row],[B365D]]-Table1[[#This Row],[Margin1X2]]</f>
        <v>0.29450113378684811</v>
      </c>
      <c r="P627">
        <f>IF(Table1[[#This Row],[Bet]]="Draw",IF(Table1[[#This Row],[FTR]]="D",100*Table1[[#This Row],[B365D]],0),0)</f>
        <v>0</v>
      </c>
      <c r="Q627">
        <f>IF(Table1[[#This Row],[Bet]]="Draw-",IF(Table1[[#This Row],[FTR]]="D",100*Table1[[#This Row],[B365D]],0),0)</f>
        <v>0</v>
      </c>
      <c r="R627">
        <f>1/Table1[[#This Row],[B365A]]-Table1[[#This Row],[Margin1X2]]</f>
        <v>0.31533446712018143</v>
      </c>
      <c r="S627">
        <f>IF(Table1[[#This Row],[Bet]]="Away",IF(Table1[[#This Row],[FTR]]="A",100*Table1[[#This Row],[B365A]],0),0)</f>
        <v>0</v>
      </c>
      <c r="T627">
        <f>IF(Table1[[#This Row],[Bet2]]="Away",IF(Table1[[#This Row],[FTR]]="A",100*Table1[[#This Row],[B365A]]),0)</f>
        <v>0</v>
      </c>
      <c r="X627">
        <v>2.4500000000000002</v>
      </c>
      <c r="Y627">
        <v>3.2</v>
      </c>
      <c r="Z627">
        <v>3</v>
      </c>
      <c r="AA627" s="3">
        <f>(1/Table1[[#This Row],[B365H]]+1/Table1[[#This Row],[B365D]]+1/Table1[[#This Row],[B365A]]-1)/3</f>
        <v>1.7998866213151905E-2</v>
      </c>
      <c r="AB627">
        <v>2.2000000000000002</v>
      </c>
      <c r="AC627">
        <v>1.66</v>
      </c>
      <c r="AD627">
        <f>(1/Table1[[#This Row],[B365&gt;2.5]]+1/Table1[[#This Row],[B365&lt;2.5]]-1)/2</f>
        <v>2.8477546549835697E-2</v>
      </c>
    </row>
    <row r="628" spans="1:30" hidden="1" x14ac:dyDescent="0.45">
      <c r="A628" t="s">
        <v>2</v>
      </c>
      <c r="B628" t="s">
        <v>4</v>
      </c>
      <c r="C628" s="1">
        <v>44534</v>
      </c>
      <c r="D628" t="s">
        <v>29</v>
      </c>
      <c r="E628" t="s">
        <v>35</v>
      </c>
      <c r="F628">
        <v>0</v>
      </c>
      <c r="G628">
        <v>1</v>
      </c>
      <c r="H628" t="s">
        <v>20</v>
      </c>
      <c r="I628" t="s">
        <v>50</v>
      </c>
      <c r="J628" t="s">
        <v>270</v>
      </c>
      <c r="L628">
        <f>1/Table1[[#This Row],[B365H]]-Table1[[#This Row],[Margin1X2]]</f>
        <v>0.10839598997493738</v>
      </c>
      <c r="M628">
        <f>IF(Table1[[#This Row],[Bet]]="Home",IF(Table1[[#This Row],[FTR]]="H",100*Table1[[#This Row],[B365H]],0),0)</f>
        <v>0</v>
      </c>
      <c r="N628">
        <f>IF(Table1[[#This Row],[Bet]]="Home-",IF(Table1[[#This Row],[FTR]]="H",100*Table1[[#This Row],[B365H]],0),0)</f>
        <v>0</v>
      </c>
      <c r="O628">
        <f>1/Table1[[#This Row],[B365D]]-Table1[[#This Row],[Margin1X2]]</f>
        <v>0.19392230576441105</v>
      </c>
      <c r="P628">
        <f>IF(Table1[[#This Row],[Bet]]="Draw",IF(Table1[[#This Row],[FTR]]="D",100*Table1[[#This Row],[B365D]],0),0)</f>
        <v>0</v>
      </c>
      <c r="Q628">
        <f>IF(Table1[[#This Row],[Bet]]="Draw-",IF(Table1[[#This Row],[FTR]]="D",100*Table1[[#This Row],[B365D]],0),0)</f>
        <v>0</v>
      </c>
      <c r="R628">
        <f>1/Table1[[#This Row],[B365A]]-Table1[[#This Row],[Margin1X2]]</f>
        <v>0.69768170426065168</v>
      </c>
      <c r="S628">
        <f>IF(Table1[[#This Row],[Bet]]="Away",IF(Table1[[#This Row],[FTR]]="A",100*Table1[[#This Row],[B365A]],0),0)</f>
        <v>0</v>
      </c>
      <c r="T628">
        <f>IF(Table1[[#This Row],[Bet2]]="Away",IF(Table1[[#This Row],[FTR]]="A",100*Table1[[#This Row],[B365A]]),0)</f>
        <v>0</v>
      </c>
      <c r="X628">
        <v>8</v>
      </c>
      <c r="Y628">
        <v>4.75</v>
      </c>
      <c r="Z628">
        <v>1.4</v>
      </c>
      <c r="AA628" s="3">
        <f>(1/Table1[[#This Row],[B365H]]+1/Table1[[#This Row],[B365D]]+1/Table1[[#This Row],[B365A]]-1)/3</f>
        <v>1.6604010025062621E-2</v>
      </c>
      <c r="AB628">
        <v>1.66</v>
      </c>
      <c r="AC628">
        <v>2.2000000000000002</v>
      </c>
      <c r="AD628">
        <f>(1/Table1[[#This Row],[B365&gt;2.5]]+1/Table1[[#This Row],[B365&lt;2.5]]-1)/2</f>
        <v>2.8477546549835697E-2</v>
      </c>
    </row>
    <row r="629" spans="1:30" hidden="1" x14ac:dyDescent="0.45">
      <c r="A629" t="s">
        <v>2</v>
      </c>
      <c r="B629" t="s">
        <v>4</v>
      </c>
      <c r="C629" s="1">
        <v>44534</v>
      </c>
      <c r="D629" t="s">
        <v>37</v>
      </c>
      <c r="E629" t="s">
        <v>18</v>
      </c>
      <c r="F629">
        <v>1</v>
      </c>
      <c r="G629">
        <v>0</v>
      </c>
      <c r="H629" t="s">
        <v>13</v>
      </c>
      <c r="I629" t="s">
        <v>17</v>
      </c>
      <c r="J629" t="s">
        <v>267</v>
      </c>
      <c r="L629">
        <f>1/Table1[[#This Row],[B365H]]-Table1[[#This Row],[Margin1X2]]</f>
        <v>0.41801163812033376</v>
      </c>
      <c r="M629">
        <f>IF(Table1[[#This Row],[Bet]]="Home",IF(Table1[[#This Row],[FTR]]="H",100*Table1[[#This Row],[B365H]],0),0)</f>
        <v>0</v>
      </c>
      <c r="N629">
        <f>IF(Table1[[#This Row],[Bet]]="Home-",IF(Table1[[#This Row],[FTR]]="H",100*Table1[[#This Row],[B365H]],0),0)</f>
        <v>0</v>
      </c>
      <c r="O629">
        <f>1/Table1[[#This Row],[B365D]]-Table1[[#This Row],[Margin1X2]]</f>
        <v>0.28625933245498458</v>
      </c>
      <c r="P629">
        <f>IF(Table1[[#This Row],[Bet]]="Draw",IF(Table1[[#This Row],[FTR]]="D",100*Table1[[#This Row],[B365D]],0),0)</f>
        <v>0</v>
      </c>
      <c r="Q629">
        <f>IF(Table1[[#This Row],[Bet]]="Draw-",IF(Table1[[#This Row],[FTR]]="D",100*Table1[[#This Row],[B365D]],0),0)</f>
        <v>0</v>
      </c>
      <c r="R629">
        <f>1/Table1[[#This Row],[B365A]]-Table1[[#This Row],[Margin1X2]]</f>
        <v>0.29572902942468154</v>
      </c>
      <c r="S629">
        <f>IF(Table1[[#This Row],[Bet]]="Away",IF(Table1[[#This Row],[FTR]]="A",100*Table1[[#This Row],[B365A]],0),0)</f>
        <v>0</v>
      </c>
      <c r="T629">
        <f>IF(Table1[[#This Row],[Bet2]]="Away",IF(Table1[[#This Row],[FTR]]="A",100*Table1[[#This Row],[B365A]]),0)</f>
        <v>0</v>
      </c>
      <c r="X629">
        <v>2.2999999999999998</v>
      </c>
      <c r="Y629">
        <v>3.3</v>
      </c>
      <c r="Z629">
        <v>3.2</v>
      </c>
      <c r="AA629" s="3">
        <f>(1/Table1[[#This Row],[B365H]]+1/Table1[[#This Row],[B365D]]+1/Table1[[#This Row],[B365A]]-1)/3</f>
        <v>1.6770970575318438E-2</v>
      </c>
      <c r="AB629">
        <v>1.96</v>
      </c>
      <c r="AC629">
        <v>1.94</v>
      </c>
      <c r="AD629">
        <f>(1/Table1[[#This Row],[B365&gt;2.5]]+1/Table1[[#This Row],[B365&lt;2.5]]-1)/2</f>
        <v>1.2833999579213162E-2</v>
      </c>
    </row>
    <row r="630" spans="1:30" hidden="1" x14ac:dyDescent="0.45">
      <c r="A630" t="s">
        <v>2</v>
      </c>
      <c r="B630" t="s">
        <v>4</v>
      </c>
      <c r="C630" s="1">
        <v>44534</v>
      </c>
      <c r="D630" t="s">
        <v>31</v>
      </c>
      <c r="E630" t="s">
        <v>41</v>
      </c>
      <c r="F630">
        <v>1</v>
      </c>
      <c r="G630">
        <v>3</v>
      </c>
      <c r="H630" t="s">
        <v>20</v>
      </c>
      <c r="I630" t="s">
        <v>52</v>
      </c>
      <c r="L630">
        <f>1/Table1[[#This Row],[B365H]]-Table1[[#This Row],[Margin1X2]]</f>
        <v>6.3492063492063489E-2</v>
      </c>
      <c r="M630">
        <f>IF(Table1[[#This Row],[Bet]]="Home",IF(Table1[[#This Row],[FTR]]="H",100*Table1[[#This Row],[B365H]],0),0)</f>
        <v>0</v>
      </c>
      <c r="N630">
        <f>IF(Table1[[#This Row],[Bet]]="Home-",IF(Table1[[#This Row],[FTR]]="H",100*Table1[[#This Row],[B365H]],0),0)</f>
        <v>0</v>
      </c>
      <c r="O630">
        <f>1/Table1[[#This Row],[B365D]]-Table1[[#This Row],[Margin1X2]]</f>
        <v>0.12301587301587301</v>
      </c>
      <c r="P630">
        <f>IF(Table1[[#This Row],[Bet]]="Draw",IF(Table1[[#This Row],[FTR]]="D",100*Table1[[#This Row],[B365D]],0),0)</f>
        <v>0</v>
      </c>
      <c r="Q630">
        <f>IF(Table1[[#This Row],[Bet]]="Draw-",IF(Table1[[#This Row],[FTR]]="D",100*Table1[[#This Row],[B365D]],0),0)</f>
        <v>0</v>
      </c>
      <c r="R630">
        <f>1/Table1[[#This Row],[B365A]]-Table1[[#This Row],[Margin1X2]]</f>
        <v>0.81349206349206349</v>
      </c>
      <c r="S630">
        <f>IF(Table1[[#This Row],[Bet]]="Away",IF(Table1[[#This Row],[FTR]]="A",100*Table1[[#This Row],[B365A]],0),0)</f>
        <v>0</v>
      </c>
      <c r="T630">
        <f>IF(Table1[[#This Row],[Bet2]]="Away",IF(Table1[[#This Row],[FTR]]="A",100*Table1[[#This Row],[B365A]]),0)</f>
        <v>0</v>
      </c>
      <c r="X630">
        <v>12</v>
      </c>
      <c r="Y630">
        <v>7</v>
      </c>
      <c r="Z630">
        <v>1.2</v>
      </c>
      <c r="AA630" s="3">
        <f>(1/Table1[[#This Row],[B365H]]+1/Table1[[#This Row],[B365D]]+1/Table1[[#This Row],[B365A]]-1)/3</f>
        <v>1.9841269841269844E-2</v>
      </c>
      <c r="AB630">
        <v>1.44</v>
      </c>
      <c r="AC630">
        <v>2.75</v>
      </c>
      <c r="AD630">
        <f>(1/Table1[[#This Row],[B365&gt;2.5]]+1/Table1[[#This Row],[B365&lt;2.5]]-1)/2</f>
        <v>2.9040404040403978E-2</v>
      </c>
    </row>
    <row r="631" spans="1:30" hidden="1" x14ac:dyDescent="0.45">
      <c r="A631" t="s">
        <v>2</v>
      </c>
      <c r="B631" t="s">
        <v>4</v>
      </c>
      <c r="C631" s="1">
        <v>44535</v>
      </c>
      <c r="D631" t="s">
        <v>15</v>
      </c>
      <c r="E631" t="s">
        <v>23</v>
      </c>
      <c r="F631">
        <v>1</v>
      </c>
      <c r="G631">
        <v>0</v>
      </c>
      <c r="H631" t="s">
        <v>13</v>
      </c>
      <c r="I631" t="s">
        <v>30</v>
      </c>
      <c r="L631">
        <f>1/Table1[[#This Row],[B365H]]-Table1[[#This Row],[Margin1X2]]</f>
        <v>0.64951343242336312</v>
      </c>
      <c r="M631">
        <f>IF(Table1[[#This Row],[Bet]]="Home",IF(Table1[[#This Row],[FTR]]="H",100*Table1[[#This Row],[B365H]],0),0)</f>
        <v>0</v>
      </c>
      <c r="N631">
        <f>IF(Table1[[#This Row],[Bet]]="Home-",IF(Table1[[#This Row],[FTR]]="H",100*Table1[[#This Row],[B365H]],0),0)</f>
        <v>0</v>
      </c>
      <c r="O631">
        <f>1/Table1[[#This Row],[B365D]]-Table1[[#This Row],[Margin1X2]]</f>
        <v>0.21379364797378653</v>
      </c>
      <c r="P631">
        <f>IF(Table1[[#This Row],[Bet]]="Draw",IF(Table1[[#This Row],[FTR]]="D",100*Table1[[#This Row],[B365D]],0),0)</f>
        <v>0</v>
      </c>
      <c r="Q631">
        <f>IF(Table1[[#This Row],[Bet]]="Draw-",IF(Table1[[#This Row],[FTR]]="D",100*Table1[[#This Row],[B365D]],0),0)</f>
        <v>0</v>
      </c>
      <c r="R631">
        <f>1/Table1[[#This Row],[B365A]]-Table1[[#This Row],[Margin1X2]]</f>
        <v>0.13669291960285032</v>
      </c>
      <c r="S631">
        <f>IF(Table1[[#This Row],[Bet]]="Away",IF(Table1[[#This Row],[FTR]]="A",100*Table1[[#This Row],[B365A]],0),0)</f>
        <v>0</v>
      </c>
      <c r="T631">
        <f>IF(Table1[[#This Row],[Bet2]]="Away",IF(Table1[[#This Row],[FTR]]="A",100*Table1[[#This Row],[B365A]]),0)</f>
        <v>0</v>
      </c>
      <c r="X631">
        <v>1.5</v>
      </c>
      <c r="Y631">
        <v>4.33</v>
      </c>
      <c r="Z631">
        <v>6.5</v>
      </c>
      <c r="AA631" s="3">
        <f>(1/Table1[[#This Row],[B365H]]+1/Table1[[#This Row],[B365D]]+1/Table1[[#This Row],[B365A]]-1)/3</f>
        <v>1.7153234243303544E-2</v>
      </c>
      <c r="AB631">
        <v>1.8</v>
      </c>
      <c r="AC631">
        <v>2</v>
      </c>
      <c r="AD631">
        <f>(1/Table1[[#This Row],[B365&gt;2.5]]+1/Table1[[#This Row],[B365&lt;2.5]]-1)/2</f>
        <v>2.777777777777779E-2</v>
      </c>
    </row>
    <row r="632" spans="1:30" hidden="1" x14ac:dyDescent="0.45">
      <c r="A632" t="s">
        <v>2</v>
      </c>
      <c r="B632" t="s">
        <v>4</v>
      </c>
      <c r="C632" s="1">
        <v>44535</v>
      </c>
      <c r="D632" t="s">
        <v>16</v>
      </c>
      <c r="E632" t="s">
        <v>11</v>
      </c>
      <c r="F632">
        <v>2</v>
      </c>
      <c r="G632">
        <v>2</v>
      </c>
      <c r="H632" t="s">
        <v>42</v>
      </c>
      <c r="I632" t="s">
        <v>21</v>
      </c>
      <c r="L632">
        <f>1/Table1[[#This Row],[B365H]]-Table1[[#This Row],[Margin1X2]]</f>
        <v>0.49490178437546867</v>
      </c>
      <c r="M632">
        <f>IF(Table1[[#This Row],[Bet]]="Home",IF(Table1[[#This Row],[FTR]]="H",100*Table1[[#This Row],[B365H]],0),0)</f>
        <v>0</v>
      </c>
      <c r="N632">
        <f>IF(Table1[[#This Row],[Bet]]="Home-",IF(Table1[[#This Row],[FTR]]="H",100*Table1[[#This Row],[B365H]],0),0)</f>
        <v>0</v>
      </c>
      <c r="O632">
        <f>1/Table1[[#This Row],[B365D]]-Table1[[#This Row],[Margin1X2]]</f>
        <v>0.25985904933273357</v>
      </c>
      <c r="P632">
        <f>IF(Table1[[#This Row],[Bet]]="Draw",IF(Table1[[#This Row],[FTR]]="D",100*Table1[[#This Row],[B365D]],0),0)</f>
        <v>0</v>
      </c>
      <c r="Q632">
        <f>IF(Table1[[#This Row],[Bet]]="Draw-",IF(Table1[[#This Row],[FTR]]="D",100*Table1[[#This Row],[B365D]],0),0)</f>
        <v>0</v>
      </c>
      <c r="R632">
        <f>1/Table1[[#This Row],[B365A]]-Table1[[#This Row],[Margin1X2]]</f>
        <v>0.24523916629179784</v>
      </c>
      <c r="S632">
        <f>IF(Table1[[#This Row],[Bet]]="Away",IF(Table1[[#This Row],[FTR]]="A",100*Table1[[#This Row],[B365A]],0),0)</f>
        <v>0</v>
      </c>
      <c r="T632">
        <f>IF(Table1[[#This Row],[Bet2]]="Away",IF(Table1[[#This Row],[FTR]]="A",100*Table1[[#This Row],[B365A]]),0)</f>
        <v>0</v>
      </c>
      <c r="X632">
        <v>1.95</v>
      </c>
      <c r="Y632">
        <v>3.6</v>
      </c>
      <c r="Z632">
        <v>3.8</v>
      </c>
      <c r="AA632" s="3">
        <f>(1/Table1[[#This Row],[B365H]]+1/Table1[[#This Row],[B365D]]+1/Table1[[#This Row],[B365A]]-1)/3</f>
        <v>1.7918728445044236E-2</v>
      </c>
      <c r="AB632">
        <v>1.96</v>
      </c>
      <c r="AC632">
        <v>1.94</v>
      </c>
      <c r="AD632">
        <f>(1/Table1[[#This Row],[B365&gt;2.5]]+1/Table1[[#This Row],[B365&lt;2.5]]-1)/2</f>
        <v>1.2833999579213162E-2</v>
      </c>
    </row>
    <row r="633" spans="1:30" hidden="1" x14ac:dyDescent="0.45">
      <c r="A633" t="s">
        <v>2</v>
      </c>
      <c r="B633" t="s">
        <v>4</v>
      </c>
      <c r="C633" s="1">
        <v>44535</v>
      </c>
      <c r="D633" t="s">
        <v>40</v>
      </c>
      <c r="E633" t="s">
        <v>34</v>
      </c>
      <c r="F633">
        <v>3</v>
      </c>
      <c r="G633">
        <v>0</v>
      </c>
      <c r="H633" t="s">
        <v>13</v>
      </c>
      <c r="I633" t="s">
        <v>51</v>
      </c>
      <c r="L633">
        <f>1/Table1[[#This Row],[B365H]]-Table1[[#This Row],[Margin1X2]]</f>
        <v>0.7176470588235293</v>
      </c>
      <c r="M633">
        <f>IF(Table1[[#This Row],[Bet]]="Home",IF(Table1[[#This Row],[FTR]]="H",100*Table1[[#This Row],[B365H]],0),0)</f>
        <v>0</v>
      </c>
      <c r="N633">
        <f>IF(Table1[[#This Row],[Bet]]="Home-",IF(Table1[[#This Row],[FTR]]="H",100*Table1[[#This Row],[B365H]],0),0)</f>
        <v>0</v>
      </c>
      <c r="O633">
        <f>1/Table1[[#This Row],[B365D]]-Table1[[#This Row],[Margin1X2]]</f>
        <v>0.18235294117647058</v>
      </c>
      <c r="P633">
        <f>IF(Table1[[#This Row],[Bet]]="Draw",IF(Table1[[#This Row],[FTR]]="D",100*Table1[[#This Row],[B365D]],0),0)</f>
        <v>0</v>
      </c>
      <c r="Q633">
        <f>IF(Table1[[#This Row],[Bet]]="Draw-",IF(Table1[[#This Row],[FTR]]="D",100*Table1[[#This Row],[B365D]],0),0)</f>
        <v>0</v>
      </c>
      <c r="R633">
        <f>1/Table1[[#This Row],[B365A]]-Table1[[#This Row],[Margin1X2]]</f>
        <v>9.9999999999999992E-2</v>
      </c>
      <c r="S633">
        <f>IF(Table1[[#This Row],[Bet]]="Away",IF(Table1[[#This Row],[FTR]]="A",100*Table1[[#This Row],[B365A]],0),0)</f>
        <v>0</v>
      </c>
      <c r="T633">
        <f>IF(Table1[[#This Row],[Bet2]]="Away",IF(Table1[[#This Row],[FTR]]="A",100*Table1[[#This Row],[B365A]]),0)</f>
        <v>0</v>
      </c>
      <c r="X633">
        <v>1.36</v>
      </c>
      <c r="Y633">
        <v>5</v>
      </c>
      <c r="Z633">
        <v>8.5</v>
      </c>
      <c r="AA633" s="3">
        <f>(1/Table1[[#This Row],[B365H]]+1/Table1[[#This Row],[B365D]]+1/Table1[[#This Row],[B365A]]-1)/3</f>
        <v>1.7647058823529422E-2</v>
      </c>
      <c r="AB633">
        <v>1.87</v>
      </c>
      <c r="AC633">
        <v>2.0299999999999998</v>
      </c>
      <c r="AD633">
        <f>(1/Table1[[#This Row],[B365&gt;2.5]]+1/Table1[[#This Row],[B365&lt;2.5]]-1)/2</f>
        <v>1.368509786359684E-2</v>
      </c>
    </row>
    <row r="634" spans="1:30" hidden="1" x14ac:dyDescent="0.45">
      <c r="A634" t="s">
        <v>2</v>
      </c>
      <c r="B634" t="s">
        <v>4</v>
      </c>
      <c r="C634" s="1">
        <v>44535</v>
      </c>
      <c r="D634" t="s">
        <v>32</v>
      </c>
      <c r="E634" t="s">
        <v>28</v>
      </c>
      <c r="F634">
        <v>2</v>
      </c>
      <c r="G634">
        <v>1</v>
      </c>
      <c r="H634" t="s">
        <v>13</v>
      </c>
      <c r="I634" t="s">
        <v>14</v>
      </c>
      <c r="L634">
        <f>1/Table1[[#This Row],[B365H]]-Table1[[#This Row],[Margin1X2]]</f>
        <v>0.40547695871597583</v>
      </c>
      <c r="M634">
        <f>IF(Table1[[#This Row],[Bet]]="Home",IF(Table1[[#This Row],[FTR]]="H",100*Table1[[#This Row],[B365H]],0),0)</f>
        <v>0</v>
      </c>
      <c r="N634">
        <f>IF(Table1[[#This Row],[Bet]]="Home-",IF(Table1[[#This Row],[FTR]]="H",100*Table1[[#This Row],[B365H]],0),0)</f>
        <v>0</v>
      </c>
      <c r="O634">
        <f>1/Table1[[#This Row],[B365D]]-Table1[[#This Row],[Margin1X2]]</f>
        <v>0.27765367750475722</v>
      </c>
      <c r="P634">
        <f>IF(Table1[[#This Row],[Bet]]="Draw",IF(Table1[[#This Row],[FTR]]="D",100*Table1[[#This Row],[B365D]],0),0)</f>
        <v>0</v>
      </c>
      <c r="Q634">
        <f>IF(Table1[[#This Row],[Bet]]="Draw-",IF(Table1[[#This Row],[FTR]]="D",100*Table1[[#This Row],[B365D]],0),0)</f>
        <v>0</v>
      </c>
      <c r="R634">
        <f>1/Table1[[#This Row],[B365A]]-Table1[[#This Row],[Margin1X2]]</f>
        <v>0.316869363779267</v>
      </c>
      <c r="S634">
        <f>IF(Table1[[#This Row],[Bet]]="Away",IF(Table1[[#This Row],[FTR]]="A",100*Table1[[#This Row],[B365A]],0),0)</f>
        <v>0</v>
      </c>
      <c r="T634">
        <f>IF(Table1[[#This Row],[Bet2]]="Away",IF(Table1[[#This Row],[FTR]]="A",100*Table1[[#This Row],[B365A]]),0)</f>
        <v>0</v>
      </c>
      <c r="X634">
        <v>2.37</v>
      </c>
      <c r="Y634">
        <v>3.4</v>
      </c>
      <c r="Z634">
        <v>3</v>
      </c>
      <c r="AA634" s="3">
        <f>(1/Table1[[#This Row],[B365H]]+1/Table1[[#This Row],[B365D]]+1/Table1[[#This Row],[B365A]]-1)/3</f>
        <v>1.6463969554066333E-2</v>
      </c>
      <c r="AB634">
        <v>1.9</v>
      </c>
      <c r="AC634">
        <v>2</v>
      </c>
      <c r="AD634">
        <f>(1/Table1[[#This Row],[B365&gt;2.5]]+1/Table1[[#This Row],[B365&lt;2.5]]-1)/2</f>
        <v>1.3157894736842035E-2</v>
      </c>
    </row>
    <row r="635" spans="1:30" hidden="1" x14ac:dyDescent="0.45">
      <c r="A635" t="s">
        <v>2</v>
      </c>
      <c r="B635" t="s">
        <v>4</v>
      </c>
      <c r="C635" s="1">
        <v>44536</v>
      </c>
      <c r="D635" t="s">
        <v>25</v>
      </c>
      <c r="E635" t="s">
        <v>12</v>
      </c>
      <c r="F635">
        <v>2</v>
      </c>
      <c r="G635">
        <v>1</v>
      </c>
      <c r="H635" t="s">
        <v>13</v>
      </c>
      <c r="I635" t="s">
        <v>33</v>
      </c>
      <c r="J635" t="s">
        <v>269</v>
      </c>
      <c r="L635">
        <f>1/Table1[[#This Row],[B365H]]-Table1[[#This Row],[Margin1X2]]</f>
        <v>0.27544351073762846</v>
      </c>
      <c r="M635">
        <f>IF(Table1[[#This Row],[Bet]]="Home",IF(Table1[[#This Row],[FTR]]="H",100*Table1[[#This Row],[B365H]],0),0)</f>
        <v>0</v>
      </c>
      <c r="N635">
        <f>IF(Table1[[#This Row],[Bet]]="Home-",IF(Table1[[#This Row],[FTR]]="H",100*Table1[[#This Row],[B365H]],0),0)</f>
        <v>0</v>
      </c>
      <c r="O635">
        <f>1/Table1[[#This Row],[B365D]]-Table1[[#This Row],[Margin1X2]]</f>
        <v>0.26704014939309062</v>
      </c>
      <c r="P635">
        <f>IF(Table1[[#This Row],[Bet]]="Draw",IF(Table1[[#This Row],[FTR]]="D",100*Table1[[#This Row],[B365D]],0),0)</f>
        <v>0</v>
      </c>
      <c r="Q635">
        <f>IF(Table1[[#This Row],[Bet]]="Draw-",IF(Table1[[#This Row],[FTR]]="D",100*Table1[[#This Row],[B365D]],0),0)</f>
        <v>0</v>
      </c>
      <c r="R635">
        <f>1/Table1[[#This Row],[B365A]]-Table1[[#This Row],[Margin1X2]]</f>
        <v>0.45751633986928109</v>
      </c>
      <c r="S635">
        <f>IF(Table1[[#This Row],[Bet]]="Away",IF(Table1[[#This Row],[FTR]]="A",100*Table1[[#This Row],[B365A]],0),0)</f>
        <v>0</v>
      </c>
      <c r="T635">
        <f>IF(Table1[[#This Row],[Bet2]]="Away",IF(Table1[[#This Row],[FTR]]="A",100*Table1[[#This Row],[B365A]]),0)</f>
        <v>0</v>
      </c>
      <c r="X635">
        <v>3.4</v>
      </c>
      <c r="Y635">
        <v>3.5</v>
      </c>
      <c r="Z635">
        <v>2.1</v>
      </c>
      <c r="AA635" s="3">
        <f>(1/Table1[[#This Row],[B365H]]+1/Table1[[#This Row],[B365D]]+1/Table1[[#This Row],[B365A]]-1)/3</f>
        <v>1.8674136321195078E-2</v>
      </c>
      <c r="AB635">
        <v>2.06</v>
      </c>
      <c r="AC635">
        <v>1.84</v>
      </c>
      <c r="AD635">
        <f>(1/Table1[[#This Row],[B365&gt;2.5]]+1/Table1[[#This Row],[B365&lt;2.5]]-1)/2</f>
        <v>1.4457577036724345E-2</v>
      </c>
    </row>
    <row r="636" spans="1:30" hidden="1" x14ac:dyDescent="0.45">
      <c r="A636" t="s">
        <v>2</v>
      </c>
      <c r="B636" t="s">
        <v>4</v>
      </c>
      <c r="C636" s="1">
        <v>44540</v>
      </c>
      <c r="D636" t="s">
        <v>11</v>
      </c>
      <c r="E636" t="s">
        <v>31</v>
      </c>
      <c r="F636">
        <v>2</v>
      </c>
      <c r="G636">
        <v>1</v>
      </c>
      <c r="H636" t="s">
        <v>13</v>
      </c>
      <c r="I636" t="s">
        <v>14</v>
      </c>
      <c r="L636">
        <f>1/Table1[[#This Row],[B365H]]-Table1[[#This Row],[Margin1X2]]</f>
        <v>0.42760942760942761</v>
      </c>
      <c r="M636">
        <f>IF(Table1[[#This Row],[Bet]]="Home",IF(Table1[[#This Row],[FTR]]="H",100*Table1[[#This Row],[B365H]],0),0)</f>
        <v>0</v>
      </c>
      <c r="N636">
        <f>IF(Table1[[#This Row],[Bet]]="Home-",IF(Table1[[#This Row],[FTR]]="H",100*Table1[[#This Row],[B365H]],0),0)</f>
        <v>0</v>
      </c>
      <c r="O636">
        <f>1/Table1[[#This Row],[B365D]]-Table1[[#This Row],[Margin1X2]]</f>
        <v>0.28619528619528622</v>
      </c>
      <c r="P636">
        <f>IF(Table1[[#This Row],[Bet]]="Draw",IF(Table1[[#This Row],[FTR]]="D",100*Table1[[#This Row],[B365D]],0),0)</f>
        <v>0</v>
      </c>
      <c r="Q636">
        <f>IF(Table1[[#This Row],[Bet]]="Draw-",IF(Table1[[#This Row],[FTR]]="D",100*Table1[[#This Row],[B365D]],0),0)</f>
        <v>0</v>
      </c>
      <c r="R636">
        <f>1/Table1[[#This Row],[B365A]]-Table1[[#This Row],[Margin1X2]]</f>
        <v>0.28619528619528622</v>
      </c>
      <c r="S636">
        <f>IF(Table1[[#This Row],[Bet]]="Away",IF(Table1[[#This Row],[FTR]]="A",100*Table1[[#This Row],[B365A]],0),0)</f>
        <v>0</v>
      </c>
      <c r="T636">
        <f>IF(Table1[[#This Row],[Bet2]]="Away",IF(Table1[[#This Row],[FTR]]="A",100*Table1[[#This Row],[B365A]]),0)</f>
        <v>0</v>
      </c>
      <c r="X636">
        <v>2.25</v>
      </c>
      <c r="Y636">
        <v>3.3</v>
      </c>
      <c r="Z636">
        <v>3.3</v>
      </c>
      <c r="AA636" s="3">
        <f>(1/Table1[[#This Row],[B365H]]+1/Table1[[#This Row],[B365D]]+1/Table1[[#This Row],[B365A]]-1)/3</f>
        <v>1.6835016835016797E-2</v>
      </c>
      <c r="AB636">
        <v>2.0099999999999998</v>
      </c>
      <c r="AC636">
        <v>1.89</v>
      </c>
      <c r="AD636">
        <f>(1/Table1[[#This Row],[B365&gt;2.5]]+1/Table1[[#This Row],[B365&lt;2.5]]-1)/2</f>
        <v>1.3306483455737261E-2</v>
      </c>
    </row>
    <row r="637" spans="1:30" hidden="1" x14ac:dyDescent="0.45">
      <c r="A637" t="s">
        <v>2</v>
      </c>
      <c r="B637" t="s">
        <v>4</v>
      </c>
      <c r="C637" s="1">
        <v>44541</v>
      </c>
      <c r="D637" t="s">
        <v>41</v>
      </c>
      <c r="E637" t="s">
        <v>29</v>
      </c>
      <c r="F637">
        <v>1</v>
      </c>
      <c r="G637">
        <v>0</v>
      </c>
      <c r="H637" t="s">
        <v>13</v>
      </c>
      <c r="I637" t="s">
        <v>24</v>
      </c>
      <c r="J637" t="s">
        <v>266</v>
      </c>
      <c r="L637">
        <f>1/Table1[[#This Row],[B365H]]-Table1[[#This Row],[Margin1X2]]</f>
        <v>0.85891812865497086</v>
      </c>
      <c r="M637">
        <f>IF(Table1[[#This Row],[Bet]]="Home",IF(Table1[[#This Row],[FTR]]="H",100*Table1[[#This Row],[B365H]],0),0)</f>
        <v>0</v>
      </c>
      <c r="N637">
        <f>IF(Table1[[#This Row],[Bet]]="Home-",IF(Table1[[#This Row],[FTR]]="H",100*Table1[[#This Row],[B365H]],0),0)</f>
        <v>0</v>
      </c>
      <c r="O637">
        <f>1/Table1[[#This Row],[B365D]]-Table1[[#This Row],[Margin1X2]]</f>
        <v>0.1067251461988304</v>
      </c>
      <c r="P637">
        <f>IF(Table1[[#This Row],[Bet]]="Draw",IF(Table1[[#This Row],[FTR]]="D",100*Table1[[#This Row],[B365D]],0),0)</f>
        <v>0</v>
      </c>
      <c r="Q637">
        <f>IF(Table1[[#This Row],[Bet]]="Draw-",IF(Table1[[#This Row],[FTR]]="D",100*Table1[[#This Row],[B365D]],0),0)</f>
        <v>0</v>
      </c>
      <c r="R637">
        <f>1/Table1[[#This Row],[B365A]]-Table1[[#This Row],[Margin1X2]]</f>
        <v>3.4356725146198822E-2</v>
      </c>
      <c r="S637">
        <f>IF(Table1[[#This Row],[Bet]]="Away",IF(Table1[[#This Row],[FTR]]="A",100*Table1[[#This Row],[B365A]],0),0)</f>
        <v>0</v>
      </c>
      <c r="T637">
        <f>IF(Table1[[#This Row],[Bet2]]="Away",IF(Table1[[#This Row],[FTR]]="A",100*Table1[[#This Row],[B365A]]),0)</f>
        <v>0</v>
      </c>
      <c r="X637">
        <v>1.1399999999999999</v>
      </c>
      <c r="Y637">
        <v>8</v>
      </c>
      <c r="Z637">
        <v>19</v>
      </c>
      <c r="AA637" s="3">
        <f>(1/Table1[[#This Row],[B365H]]+1/Table1[[#This Row],[B365D]]+1/Table1[[#This Row],[B365A]]-1)/3</f>
        <v>1.8274853801169593E-2</v>
      </c>
      <c r="AB637">
        <v>1.53</v>
      </c>
      <c r="AC637">
        <v>2.5</v>
      </c>
      <c r="AD637">
        <f>(1/Table1[[#This Row],[B365&gt;2.5]]+1/Table1[[#This Row],[B365&lt;2.5]]-1)/2</f>
        <v>2.6797385620915048E-2</v>
      </c>
    </row>
    <row r="638" spans="1:30" hidden="1" x14ac:dyDescent="0.45">
      <c r="A638" t="s">
        <v>2</v>
      </c>
      <c r="B638" t="s">
        <v>4</v>
      </c>
      <c r="C638" s="1">
        <v>44541</v>
      </c>
      <c r="D638" t="s">
        <v>34</v>
      </c>
      <c r="E638" t="s">
        <v>15</v>
      </c>
      <c r="F638">
        <v>0</v>
      </c>
      <c r="G638">
        <v>1</v>
      </c>
      <c r="H638" t="s">
        <v>20</v>
      </c>
      <c r="I638" t="s">
        <v>44</v>
      </c>
      <c r="L638">
        <f>1/Table1[[#This Row],[B365H]]-Table1[[#This Row],[Margin1X2]]</f>
        <v>0.1246122970260901</v>
      </c>
      <c r="M638">
        <f>IF(Table1[[#This Row],[Bet]]="Home",IF(Table1[[#This Row],[FTR]]="H",100*Table1[[#This Row],[B365H]],0),0)</f>
        <v>0</v>
      </c>
      <c r="N638">
        <f>IF(Table1[[#This Row],[Bet]]="Home-",IF(Table1[[#This Row],[FTR]]="H",100*Table1[[#This Row],[B365H]],0),0)</f>
        <v>0</v>
      </c>
      <c r="O638">
        <f>1/Table1[[#This Row],[B365D]]-Table1[[#This Row],[Margin1X2]]</f>
        <v>0.20397737639116945</v>
      </c>
      <c r="P638">
        <f>IF(Table1[[#This Row],[Bet]]="Draw",IF(Table1[[#This Row],[FTR]]="D",100*Table1[[#This Row],[B365D]],0),0)</f>
        <v>0</v>
      </c>
      <c r="Q638">
        <f>IF(Table1[[#This Row],[Bet]]="Draw-",IF(Table1[[#This Row],[FTR]]="D",100*Table1[[#This Row],[B365D]],0),0)</f>
        <v>0</v>
      </c>
      <c r="R638">
        <f>1/Table1[[#This Row],[B365A]]-Table1[[#This Row],[Margin1X2]]</f>
        <v>0.67141032658274036</v>
      </c>
      <c r="S638">
        <f>IF(Table1[[#This Row],[Bet]]="Away",IF(Table1[[#This Row],[FTR]]="A",100*Table1[[#This Row],[B365A]],0),0)</f>
        <v>0</v>
      </c>
      <c r="T638">
        <f>IF(Table1[[#This Row],[Bet2]]="Away",IF(Table1[[#This Row],[FTR]]="A",100*Table1[[#This Row],[B365A]]),0)</f>
        <v>0</v>
      </c>
      <c r="X638">
        <v>7</v>
      </c>
      <c r="Y638">
        <v>4.5</v>
      </c>
      <c r="Z638">
        <v>1.45</v>
      </c>
      <c r="AA638" s="3">
        <f>(1/Table1[[#This Row],[B365H]]+1/Table1[[#This Row],[B365D]]+1/Table1[[#This Row],[B365A]]-1)/3</f>
        <v>1.8244845831052754E-2</v>
      </c>
      <c r="AB638">
        <v>1.72</v>
      </c>
      <c r="AC638">
        <v>2.1</v>
      </c>
      <c r="AD638">
        <f>(1/Table1[[#This Row],[B365&gt;2.5]]+1/Table1[[#This Row],[B365&lt;2.5]]-1)/2</f>
        <v>2.879291251384275E-2</v>
      </c>
    </row>
    <row r="639" spans="1:30" hidden="1" x14ac:dyDescent="0.45">
      <c r="A639" t="s">
        <v>2</v>
      </c>
      <c r="B639" t="s">
        <v>4</v>
      </c>
      <c r="C639" s="1">
        <v>44541</v>
      </c>
      <c r="D639" t="s">
        <v>22</v>
      </c>
      <c r="E639" t="s">
        <v>16</v>
      </c>
      <c r="F639">
        <v>3</v>
      </c>
      <c r="G639">
        <v>2</v>
      </c>
      <c r="H639" t="s">
        <v>13</v>
      </c>
      <c r="I639" t="s">
        <v>50</v>
      </c>
      <c r="J639" t="s">
        <v>270</v>
      </c>
      <c r="L639">
        <f>1/Table1[[#This Row],[B365H]]-Table1[[#This Row],[Margin1X2]]</f>
        <v>0.78091787439613525</v>
      </c>
      <c r="M639">
        <f>IF(Table1[[#This Row],[Bet]]="Home",IF(Table1[[#This Row],[FTR]]="H",100*Table1[[#This Row],[B365H]],0),0)</f>
        <v>125</v>
      </c>
      <c r="N639">
        <f>IF(Table1[[#This Row],[Bet]]="Home-",IF(Table1[[#This Row],[FTR]]="H",100*Table1[[#This Row],[B365H]],0),0)</f>
        <v>0</v>
      </c>
      <c r="O639">
        <f>1/Table1[[#This Row],[B365D]]-Table1[[#This Row],[Margin1X2]]</f>
        <v>0.1548309178743961</v>
      </c>
      <c r="P639">
        <f>IF(Table1[[#This Row],[Bet]]="Draw",IF(Table1[[#This Row],[FTR]]="D",100*Table1[[#This Row],[B365D]],0),0)</f>
        <v>0</v>
      </c>
      <c r="Q639">
        <f>IF(Table1[[#This Row],[Bet]]="Draw-",IF(Table1[[#This Row],[FTR]]="D",100*Table1[[#This Row],[B365D]],0),0)</f>
        <v>0</v>
      </c>
      <c r="R639">
        <f>1/Table1[[#This Row],[B365A]]-Table1[[#This Row],[Margin1X2]]</f>
        <v>6.4251207729468574E-2</v>
      </c>
      <c r="S639">
        <f>IF(Table1[[#This Row],[Bet]]="Away",IF(Table1[[#This Row],[FTR]]="A",100*Table1[[#This Row],[B365A]],0),0)</f>
        <v>0</v>
      </c>
      <c r="T639">
        <f>IF(Table1[[#This Row],[Bet2]]="Away",IF(Table1[[#This Row],[FTR]]="A",100*Table1[[#This Row],[B365A]]),0)</f>
        <v>0</v>
      </c>
      <c r="X639">
        <v>1.25</v>
      </c>
      <c r="Y639">
        <v>5.75</v>
      </c>
      <c r="Z639">
        <v>12</v>
      </c>
      <c r="AA639" s="3">
        <f>(1/Table1[[#This Row],[B365H]]+1/Table1[[#This Row],[B365D]]+1/Table1[[#This Row],[B365A]]-1)/3</f>
        <v>1.9082125603864759E-2</v>
      </c>
      <c r="AB639">
        <v>1.57</v>
      </c>
      <c r="AC639">
        <v>2.37</v>
      </c>
      <c r="AD639">
        <f>(1/Table1[[#This Row],[B365&gt;2.5]]+1/Table1[[#This Row],[B365&lt;2.5]]-1)/2</f>
        <v>2.9441801714638949E-2</v>
      </c>
    </row>
    <row r="640" spans="1:30" hidden="1" x14ac:dyDescent="0.45">
      <c r="A640" t="s">
        <v>2</v>
      </c>
      <c r="B640" t="s">
        <v>4</v>
      </c>
      <c r="C640" s="1">
        <v>44541</v>
      </c>
      <c r="D640" t="s">
        <v>12</v>
      </c>
      <c r="E640" t="s">
        <v>26</v>
      </c>
      <c r="F640">
        <v>3</v>
      </c>
      <c r="G640">
        <v>0</v>
      </c>
      <c r="H640" t="s">
        <v>13</v>
      </c>
      <c r="I640" t="s">
        <v>51</v>
      </c>
      <c r="L640">
        <f>1/Table1[[#This Row],[B365H]]-Table1[[#This Row],[Margin1X2]]</f>
        <v>0.60347261434217958</v>
      </c>
      <c r="M640">
        <f>IF(Table1[[#This Row],[Bet]]="Home",IF(Table1[[#This Row],[FTR]]="H",100*Table1[[#This Row],[B365H]],0),0)</f>
        <v>0</v>
      </c>
      <c r="N640">
        <f>IF(Table1[[#This Row],[Bet]]="Home-",IF(Table1[[#This Row],[FTR]]="H",100*Table1[[#This Row],[B365H]],0),0)</f>
        <v>0</v>
      </c>
      <c r="O640">
        <f>1/Table1[[#This Row],[B365D]]-Table1[[#This Row],[Margin1X2]]</f>
        <v>0.23235460191981935</v>
      </c>
      <c r="P640">
        <f>IF(Table1[[#This Row],[Bet]]="Draw",IF(Table1[[#This Row],[FTR]]="D",100*Table1[[#This Row],[B365D]],0),0)</f>
        <v>0</v>
      </c>
      <c r="Q640">
        <f>IF(Table1[[#This Row],[Bet]]="Draw-",IF(Table1[[#This Row],[FTR]]="D",100*Table1[[#This Row],[B365D]],0),0)</f>
        <v>0</v>
      </c>
      <c r="R640">
        <f>1/Table1[[#This Row],[B365A]]-Table1[[#This Row],[Margin1X2]]</f>
        <v>0.16417278373800118</v>
      </c>
      <c r="S640">
        <f>IF(Table1[[#This Row],[Bet]]="Away",IF(Table1[[#This Row],[FTR]]="A",100*Table1[[#This Row],[B365A]],0),0)</f>
        <v>0</v>
      </c>
      <c r="T640">
        <f>IF(Table1[[#This Row],[Bet2]]="Away",IF(Table1[[#This Row],[FTR]]="A",100*Table1[[#This Row],[B365A]]),0)</f>
        <v>0</v>
      </c>
      <c r="X640">
        <v>1.61</v>
      </c>
      <c r="Y640">
        <v>4</v>
      </c>
      <c r="Z640">
        <v>5.5</v>
      </c>
      <c r="AA640" s="3">
        <f>(1/Table1[[#This Row],[B365H]]+1/Table1[[#This Row],[B365D]]+1/Table1[[#This Row],[B365A]]-1)/3</f>
        <v>1.7645398080180657E-2</v>
      </c>
      <c r="AB640">
        <v>1.8</v>
      </c>
      <c r="AC640">
        <v>2</v>
      </c>
      <c r="AD640">
        <f>(1/Table1[[#This Row],[B365&gt;2.5]]+1/Table1[[#This Row],[B365&lt;2.5]]-1)/2</f>
        <v>2.777777777777779E-2</v>
      </c>
    </row>
    <row r="641" spans="1:30" hidden="1" x14ac:dyDescent="0.45">
      <c r="A641" t="s">
        <v>2</v>
      </c>
      <c r="B641" t="s">
        <v>4</v>
      </c>
      <c r="C641" s="1">
        <v>44541</v>
      </c>
      <c r="D641" t="s">
        <v>35</v>
      </c>
      <c r="E641" t="s">
        <v>32</v>
      </c>
      <c r="F641">
        <v>1</v>
      </c>
      <c r="G641">
        <v>0</v>
      </c>
      <c r="H641" t="s">
        <v>13</v>
      </c>
      <c r="I641" t="s">
        <v>46</v>
      </c>
      <c r="J641" t="s">
        <v>269</v>
      </c>
      <c r="L641">
        <f>1/Table1[[#This Row],[B365H]]-Table1[[#This Row],[Margin1X2]]</f>
        <v>0.81562881562881562</v>
      </c>
      <c r="M641">
        <f>IF(Table1[[#This Row],[Bet]]="Home",IF(Table1[[#This Row],[FTR]]="H",100*Table1[[#This Row],[B365H]],0),0)</f>
        <v>0</v>
      </c>
      <c r="N641">
        <f>IF(Table1[[#This Row],[Bet]]="Home-",IF(Table1[[#This Row],[FTR]]="H",100*Table1[[#This Row],[B365H]],0),0)</f>
        <v>0</v>
      </c>
      <c r="O641">
        <f>1/Table1[[#This Row],[B365D]]-Table1[[#This Row],[Margin1X2]]</f>
        <v>0.12515262515262512</v>
      </c>
      <c r="P641">
        <f>IF(Table1[[#This Row],[Bet]]="Draw",IF(Table1[[#This Row],[FTR]]="D",100*Table1[[#This Row],[B365D]],0),0)</f>
        <v>0</v>
      </c>
      <c r="Q641">
        <f>IF(Table1[[#This Row],[Bet]]="Draw-",IF(Table1[[#This Row],[FTR]]="D",100*Table1[[#This Row],[B365D]],0),0)</f>
        <v>0</v>
      </c>
      <c r="R641">
        <f>1/Table1[[#This Row],[B365A]]-Table1[[#This Row],[Margin1X2]]</f>
        <v>5.9218559218559216E-2</v>
      </c>
      <c r="S641">
        <f>IF(Table1[[#This Row],[Bet]]="Away",IF(Table1[[#This Row],[FTR]]="A",100*Table1[[#This Row],[B365A]],0),0)</f>
        <v>0</v>
      </c>
      <c r="T641">
        <f>IF(Table1[[#This Row],[Bet2]]="Away",IF(Table1[[#This Row],[FTR]]="A",100*Table1[[#This Row],[B365A]]),0)</f>
        <v>0</v>
      </c>
      <c r="X641">
        <v>1.2</v>
      </c>
      <c r="Y641">
        <v>7</v>
      </c>
      <c r="Z641">
        <v>13</v>
      </c>
      <c r="AA641" s="3">
        <f>(1/Table1[[#This Row],[B365H]]+1/Table1[[#This Row],[B365D]]+1/Table1[[#This Row],[B365A]]-1)/3</f>
        <v>1.7704517704517714E-2</v>
      </c>
      <c r="AB641">
        <v>1.4</v>
      </c>
      <c r="AC641">
        <v>3</v>
      </c>
      <c r="AD641">
        <f>(1/Table1[[#This Row],[B365&gt;2.5]]+1/Table1[[#This Row],[B365&lt;2.5]]-1)/2</f>
        <v>2.3809523809523836E-2</v>
      </c>
    </row>
    <row r="642" spans="1:30" hidden="1" x14ac:dyDescent="0.45">
      <c r="A642" t="s">
        <v>61</v>
      </c>
      <c r="B642" t="s">
        <v>4</v>
      </c>
      <c r="C642" s="1">
        <v>44489</v>
      </c>
      <c r="D642" t="s">
        <v>80</v>
      </c>
      <c r="E642" t="s">
        <v>95</v>
      </c>
      <c r="F642">
        <v>2</v>
      </c>
      <c r="G642">
        <v>1</v>
      </c>
      <c r="H642" t="s">
        <v>13</v>
      </c>
      <c r="I642" t="s">
        <v>44</v>
      </c>
      <c r="L642">
        <f>1/Table1[[#This Row],[B365H]]-Table1[[#This Row],[Margin1X2]]</f>
        <v>0.34813411896745233</v>
      </c>
      <c r="M642">
        <f>IF(Table1[[#This Row],[Bet]]="Home",IF(Table1[[#This Row],[FTR]]="H",100*Table1[[#This Row],[B365H]],0),0)</f>
        <v>0</v>
      </c>
      <c r="N642">
        <f>IF(Table1[[#This Row],[Bet]]="Home-",IF(Table1[[#This Row],[FTR]]="H",100*Table1[[#This Row],[B365H]],0),0)</f>
        <v>0</v>
      </c>
      <c r="O642">
        <f>1/Table1[[#This Row],[B365D]]-Table1[[#This Row],[Margin1X2]]</f>
        <v>0.29699775533108869</v>
      </c>
      <c r="P642">
        <f>IF(Table1[[#This Row],[Bet]]="Draw",IF(Table1[[#This Row],[FTR]]="D",100*Table1[[#This Row],[B365D]],0),0)</f>
        <v>0</v>
      </c>
      <c r="Q642">
        <f>IF(Table1[[#This Row],[Bet]]="Draw-",IF(Table1[[#This Row],[FTR]]="D",100*Table1[[#This Row],[B365D]],0),0)</f>
        <v>0</v>
      </c>
      <c r="R642">
        <f>1/Table1[[#This Row],[B365A]]-Table1[[#This Row],[Margin1X2]]</f>
        <v>0.35486812570145904</v>
      </c>
      <c r="S642">
        <f>IF(Table1[[#This Row],[Bet]]="Away",IF(Table1[[#This Row],[FTR]]="A",100*Table1[[#This Row],[B365A]],0),0)</f>
        <v>0</v>
      </c>
      <c r="T642">
        <f>IF(Table1[[#This Row],[Bet2]]="Away",IF(Table1[[#This Row],[FTR]]="A",100*Table1[[#This Row],[B365A]]),0)</f>
        <v>0</v>
      </c>
      <c r="X642">
        <v>2.75</v>
      </c>
      <c r="Y642">
        <v>3.2</v>
      </c>
      <c r="Z642">
        <v>2.7</v>
      </c>
      <c r="AA642" s="3">
        <f>(1/Table1[[#This Row],[B365H]]+1/Table1[[#This Row],[B365D]]+1/Table1[[#This Row],[B365A]]-1)/3</f>
        <v>1.5502244668911333E-2</v>
      </c>
      <c r="AB642">
        <v>2.2000000000000002</v>
      </c>
      <c r="AC642">
        <v>1.66</v>
      </c>
      <c r="AD642">
        <f>(1/Table1[[#This Row],[B365&gt;2.5]]+1/Table1[[#This Row],[B365&lt;2.5]]-1)/2</f>
        <v>2.8477546549835697E-2</v>
      </c>
    </row>
    <row r="643" spans="1:30" hidden="1" x14ac:dyDescent="0.45">
      <c r="A643" t="s">
        <v>61</v>
      </c>
      <c r="B643" t="s">
        <v>4</v>
      </c>
      <c r="C643" s="1">
        <v>44585</v>
      </c>
      <c r="D643" t="s">
        <v>65</v>
      </c>
      <c r="E643" t="s">
        <v>93</v>
      </c>
      <c r="F643">
        <v>1</v>
      </c>
      <c r="G643">
        <v>0</v>
      </c>
      <c r="H643" t="s">
        <v>13</v>
      </c>
      <c r="I643" t="s">
        <v>44</v>
      </c>
      <c r="L643">
        <f>1/Table1[[#This Row],[B365H]]-Table1[[#This Row],[Margin1X2]]</f>
        <v>0.41762230839039688</v>
      </c>
      <c r="M643">
        <f>IF(Table1[[#This Row],[Bet]]="Home",IF(Table1[[#This Row],[FTR]]="H",100*Table1[[#This Row],[B365H]],0),0)</f>
        <v>0</v>
      </c>
      <c r="N643">
        <f>IF(Table1[[#This Row],[Bet]]="Home-",IF(Table1[[#This Row],[FTR]]="H",100*Table1[[#This Row],[B365H]],0),0)</f>
        <v>0</v>
      </c>
      <c r="O643">
        <f>1/Table1[[#This Row],[B365D]]-Table1[[#This Row],[Margin1X2]]</f>
        <v>0.2769573467535682</v>
      </c>
      <c r="P643">
        <f>IF(Table1[[#This Row],[Bet]]="Draw",IF(Table1[[#This Row],[FTR]]="D",100*Table1[[#This Row],[B365D]],0),0)</f>
        <v>0</v>
      </c>
      <c r="Q643">
        <f>IF(Table1[[#This Row],[Bet]]="Draw-",IF(Table1[[#This Row],[FTR]]="D",100*Table1[[#This Row],[B365D]],0),0)</f>
        <v>0</v>
      </c>
      <c r="R643">
        <f>1/Table1[[#This Row],[B365A]]-Table1[[#This Row],[Margin1X2]]</f>
        <v>0.30542034485603498</v>
      </c>
      <c r="S643">
        <f>IF(Table1[[#This Row],[Bet]]="Away",IF(Table1[[#This Row],[FTR]]="A",100*Table1[[#This Row],[B365A]],0),0)</f>
        <v>0</v>
      </c>
      <c r="T643">
        <f>IF(Table1[[#This Row],[Bet2]]="Away",IF(Table1[[#This Row],[FTR]]="A",100*Table1[[#This Row],[B365A]]),0)</f>
        <v>0</v>
      </c>
      <c r="X643">
        <v>2.2999999999999998</v>
      </c>
      <c r="Y643">
        <v>3.4</v>
      </c>
      <c r="Z643">
        <v>3.1</v>
      </c>
      <c r="AA643" s="3">
        <f>(1/Table1[[#This Row],[B365H]]+1/Table1[[#This Row],[B365D]]+1/Table1[[#This Row],[B365A]]-1)/3</f>
        <v>1.7160300305255321E-2</v>
      </c>
      <c r="AB643">
        <v>2.2000000000000002</v>
      </c>
      <c r="AC643">
        <v>1.66</v>
      </c>
      <c r="AD643">
        <f>(1/Table1[[#This Row],[B365&gt;2.5]]+1/Table1[[#This Row],[B365&lt;2.5]]-1)/2</f>
        <v>2.8477546549835697E-2</v>
      </c>
    </row>
    <row r="644" spans="1:30" hidden="1" x14ac:dyDescent="0.45">
      <c r="A644" t="s">
        <v>61</v>
      </c>
      <c r="B644" t="s">
        <v>4</v>
      </c>
      <c r="C644" s="1">
        <v>44669</v>
      </c>
      <c r="D644" t="s">
        <v>93</v>
      </c>
      <c r="E644" t="s">
        <v>75</v>
      </c>
      <c r="F644">
        <v>0</v>
      </c>
      <c r="G644">
        <v>2</v>
      </c>
      <c r="H644" t="s">
        <v>20</v>
      </c>
      <c r="I644" t="s">
        <v>44</v>
      </c>
      <c r="L644">
        <f>1/Table1[[#This Row],[B365H]]-Table1[[#This Row],[Margin1X2]]</f>
        <v>0.52438152438152441</v>
      </c>
      <c r="M644">
        <f>IF(Table1[[#This Row],[Bet]]="Home",IF(Table1[[#This Row],[FTR]]="H",100*Table1[[#This Row],[B365H]],0),0)</f>
        <v>0</v>
      </c>
      <c r="N644">
        <f>IF(Table1[[#This Row],[Bet]]="Home-",IF(Table1[[#This Row],[FTR]]="H",100*Table1[[#This Row],[B365H]],0),0)</f>
        <v>0</v>
      </c>
      <c r="O644">
        <f>1/Table1[[#This Row],[B365D]]-Table1[[#This Row],[Margin1X2]]</f>
        <v>0.26955526955526959</v>
      </c>
      <c r="P644">
        <f>IF(Table1[[#This Row],[Bet]]="Draw",IF(Table1[[#This Row],[FTR]]="D",100*Table1[[#This Row],[B365D]],0),0)</f>
        <v>0</v>
      </c>
      <c r="Q644">
        <f>IF(Table1[[#This Row],[Bet]]="Draw-",IF(Table1[[#This Row],[FTR]]="D",100*Table1[[#This Row],[B365D]],0),0)</f>
        <v>0</v>
      </c>
      <c r="R644">
        <f>1/Table1[[#This Row],[B365A]]-Table1[[#This Row],[Margin1X2]]</f>
        <v>0.20606320606320613</v>
      </c>
      <c r="S644">
        <f>IF(Table1[[#This Row],[Bet]]="Away",IF(Table1[[#This Row],[FTR]]="A",100*Table1[[#This Row],[B365A]],0),0)</f>
        <v>0</v>
      </c>
      <c r="T644">
        <f>IF(Table1[[#This Row],[Bet2]]="Away",IF(Table1[[#This Row],[FTR]]="A",100*Table1[[#This Row],[B365A]]),0)</f>
        <v>0</v>
      </c>
      <c r="X644">
        <v>1.85</v>
      </c>
      <c r="Y644">
        <v>3.5</v>
      </c>
      <c r="Z644">
        <v>4.5</v>
      </c>
      <c r="AA644" s="3">
        <f>(1/Table1[[#This Row],[B365H]]+1/Table1[[#This Row],[B365D]]+1/Table1[[#This Row],[B365A]]-1)/3</f>
        <v>1.6159016159016087E-2</v>
      </c>
      <c r="AB644">
        <v>2.1</v>
      </c>
      <c r="AC644">
        <v>1.72</v>
      </c>
      <c r="AD644">
        <f>(1/Table1[[#This Row],[B365&gt;2.5]]+1/Table1[[#This Row],[B365&lt;2.5]]-1)/2</f>
        <v>2.879291251384275E-2</v>
      </c>
    </row>
    <row r="645" spans="1:30" hidden="1" x14ac:dyDescent="0.45">
      <c r="A645" t="s">
        <v>201</v>
      </c>
      <c r="B645" t="s">
        <v>4</v>
      </c>
      <c r="C645" s="1">
        <v>44492</v>
      </c>
      <c r="D645" t="s">
        <v>220</v>
      </c>
      <c r="E645" t="s">
        <v>211</v>
      </c>
      <c r="F645">
        <v>2</v>
      </c>
      <c r="G645">
        <v>0</v>
      </c>
      <c r="H645" t="s">
        <v>13</v>
      </c>
      <c r="I645" t="s">
        <v>162</v>
      </c>
      <c r="J645" t="s">
        <v>270</v>
      </c>
      <c r="L645">
        <f>1/Table1[[#This Row],[B365H]]-Table1[[#This Row],[Margin1X2]]</f>
        <v>0.52513227513227512</v>
      </c>
      <c r="M645">
        <f>IF(Table1[[#This Row],[Bet]]="Home",IF(Table1[[#This Row],[FTR]]="H",100*Table1[[#This Row],[B365H]],0),0)</f>
        <v>180</v>
      </c>
      <c r="N645">
        <f>IF(Table1[[#This Row],[Bet]]="Home-",IF(Table1[[#This Row],[FTR]]="H",100*Table1[[#This Row],[B365H]],0),0)</f>
        <v>0</v>
      </c>
      <c r="O645">
        <f>1/Table1[[#This Row],[B365D]]-Table1[[#This Row],[Margin1X2]]</f>
        <v>0.25529100529100524</v>
      </c>
      <c r="P645">
        <f>IF(Table1[[#This Row],[Bet]]="Draw",IF(Table1[[#This Row],[FTR]]="D",100*Table1[[#This Row],[B365D]],0),0)</f>
        <v>0</v>
      </c>
      <c r="Q645">
        <f>IF(Table1[[#This Row],[Bet]]="Draw-",IF(Table1[[#This Row],[FTR]]="D",100*Table1[[#This Row],[B365D]],0),0)</f>
        <v>0</v>
      </c>
      <c r="R645">
        <f>1/Table1[[#This Row],[B365A]]-Table1[[#This Row],[Margin1X2]]</f>
        <v>0.21957671957671954</v>
      </c>
      <c r="S645">
        <f>IF(Table1[[#This Row],[Bet]]="Away",IF(Table1[[#This Row],[FTR]]="A",100*Table1[[#This Row],[B365A]],0),0)</f>
        <v>0</v>
      </c>
      <c r="T645">
        <f>IF(Table1[[#This Row],[Bet2]]="Away",IF(Table1[[#This Row],[FTR]]="A",100*Table1[[#This Row],[B365A]]),0)</f>
        <v>0</v>
      </c>
      <c r="X645">
        <v>1.8</v>
      </c>
      <c r="Y645">
        <v>3.5</v>
      </c>
      <c r="Z645">
        <v>4</v>
      </c>
      <c r="AA645" s="3">
        <f>(1/Table1[[#This Row],[B365H]]+1/Table1[[#This Row],[B365D]]+1/Table1[[#This Row],[B365A]]-1)/3</f>
        <v>3.0423280423280463E-2</v>
      </c>
      <c r="AB645">
        <v>1.7</v>
      </c>
      <c r="AC645">
        <v>2.1</v>
      </c>
      <c r="AD645">
        <f>(1/Table1[[#This Row],[B365&gt;2.5]]+1/Table1[[#This Row],[B365&lt;2.5]]-1)/2</f>
        <v>3.2212885154061621E-2</v>
      </c>
    </row>
    <row r="646" spans="1:30" hidden="1" x14ac:dyDescent="0.45">
      <c r="A646" t="s">
        <v>2</v>
      </c>
      <c r="B646" t="s">
        <v>4</v>
      </c>
      <c r="C646" s="1">
        <v>44542</v>
      </c>
      <c r="D646" t="s">
        <v>23</v>
      </c>
      <c r="E646" t="s">
        <v>25</v>
      </c>
      <c r="F646">
        <v>3</v>
      </c>
      <c r="G646">
        <v>1</v>
      </c>
      <c r="H646" t="s">
        <v>13</v>
      </c>
      <c r="I646" t="s">
        <v>27</v>
      </c>
      <c r="J646" t="s">
        <v>266</v>
      </c>
      <c r="L646">
        <f>1/Table1[[#This Row],[B365H]]-Table1[[#This Row],[Margin1X2]]</f>
        <v>0.41801163812033376</v>
      </c>
      <c r="M646">
        <f>IF(Table1[[#This Row],[Bet]]="Home",IF(Table1[[#This Row],[FTR]]="H",100*Table1[[#This Row],[B365H]],0),0)</f>
        <v>0</v>
      </c>
      <c r="N646">
        <f>IF(Table1[[#This Row],[Bet]]="Home-",IF(Table1[[#This Row],[FTR]]="H",100*Table1[[#This Row],[B365H]],0),0)</f>
        <v>0</v>
      </c>
      <c r="O646">
        <f>1/Table1[[#This Row],[B365D]]-Table1[[#This Row],[Margin1X2]]</f>
        <v>0.29572902942468154</v>
      </c>
      <c r="P646">
        <f>IF(Table1[[#This Row],[Bet]]="Draw",IF(Table1[[#This Row],[FTR]]="D",100*Table1[[#This Row],[B365D]],0),0)</f>
        <v>0</v>
      </c>
      <c r="Q646">
        <f>IF(Table1[[#This Row],[Bet]]="Draw-",IF(Table1[[#This Row],[FTR]]="D",100*Table1[[#This Row],[B365D]],0),0)</f>
        <v>0</v>
      </c>
      <c r="R646">
        <f>1/Table1[[#This Row],[B365A]]-Table1[[#This Row],[Margin1X2]]</f>
        <v>0.28625933245498458</v>
      </c>
      <c r="S646">
        <f>IF(Table1[[#This Row],[Bet]]="Away",IF(Table1[[#This Row],[FTR]]="A",100*Table1[[#This Row],[B365A]],0),0)</f>
        <v>0</v>
      </c>
      <c r="T646">
        <f>IF(Table1[[#This Row],[Bet2]]="Away",IF(Table1[[#This Row],[FTR]]="A",100*Table1[[#This Row],[B365A]]),0)</f>
        <v>0</v>
      </c>
      <c r="X646">
        <v>2.2999999999999998</v>
      </c>
      <c r="Y646">
        <v>3.2</v>
      </c>
      <c r="Z646">
        <v>3.3</v>
      </c>
      <c r="AA646" s="3">
        <f>(1/Table1[[#This Row],[B365H]]+1/Table1[[#This Row],[B365D]]+1/Table1[[#This Row],[B365A]]-1)/3</f>
        <v>1.6770970575318438E-2</v>
      </c>
      <c r="AB646">
        <v>2.2999999999999998</v>
      </c>
      <c r="AC646">
        <v>1.61</v>
      </c>
      <c r="AD646">
        <f>(1/Table1[[#This Row],[B365&gt;2.5]]+1/Table1[[#This Row],[B365&lt;2.5]]-1)/2</f>
        <v>2.7950310559006208E-2</v>
      </c>
    </row>
    <row r="647" spans="1:30" hidden="1" x14ac:dyDescent="0.45">
      <c r="A647" t="s">
        <v>106</v>
      </c>
      <c r="B647" t="s">
        <v>4</v>
      </c>
      <c r="C647" s="1">
        <v>44492</v>
      </c>
      <c r="D647" t="s">
        <v>133</v>
      </c>
      <c r="E647" t="s">
        <v>139</v>
      </c>
      <c r="F647">
        <v>0</v>
      </c>
      <c r="G647">
        <v>1</v>
      </c>
      <c r="H647" t="s">
        <v>20</v>
      </c>
      <c r="I647" t="s">
        <v>156</v>
      </c>
      <c r="J647" t="s">
        <v>269</v>
      </c>
      <c r="L647">
        <f>1/Table1[[#This Row],[B365H]]-Table1[[#This Row],[Margin1X2]]</f>
        <v>0.60869565217391308</v>
      </c>
      <c r="M647">
        <f>IF(Table1[[#This Row],[Bet]]="Home",IF(Table1[[#This Row],[FTR]]="H",100*Table1[[#This Row],[B365H]],0),0)</f>
        <v>0</v>
      </c>
      <c r="N647">
        <f>IF(Table1[[#This Row],[Bet]]="Home-",IF(Table1[[#This Row],[FTR]]="H",100*Table1[[#This Row],[B365H]],0),0)</f>
        <v>0</v>
      </c>
      <c r="O647">
        <f>1/Table1[[#This Row],[B365D]]-Table1[[#This Row],[Margin1X2]]</f>
        <v>0.23369565217391308</v>
      </c>
      <c r="P647">
        <f>IF(Table1[[#This Row],[Bet]]="Draw",IF(Table1[[#This Row],[FTR]]="D",100*Table1[[#This Row],[B365D]],0),0)</f>
        <v>0</v>
      </c>
      <c r="Q647">
        <f>IF(Table1[[#This Row],[Bet]]="Draw-",IF(Table1[[#This Row],[FTR]]="D",100*Table1[[#This Row],[B365D]],0),0)</f>
        <v>0</v>
      </c>
      <c r="R647">
        <f>1/Table1[[#This Row],[B365A]]-Table1[[#This Row],[Margin1X2]]</f>
        <v>0.15760869565217395</v>
      </c>
      <c r="S647">
        <f>IF(Table1[[#This Row],[Bet]]="Away",IF(Table1[[#This Row],[FTR]]="A",100*Table1[[#This Row],[B365A]],0),0)</f>
        <v>0</v>
      </c>
      <c r="T647">
        <f>IF(Table1[[#This Row],[Bet2]]="Away",IF(Table1[[#This Row],[FTR]]="A",100*Table1[[#This Row],[B365A]]),0)</f>
        <v>0</v>
      </c>
      <c r="X647">
        <v>1.6</v>
      </c>
      <c r="Y647">
        <v>4</v>
      </c>
      <c r="Z647">
        <v>5.75</v>
      </c>
      <c r="AA647" s="3">
        <f>(1/Table1[[#This Row],[B365H]]+1/Table1[[#This Row],[B365D]]+1/Table1[[#This Row],[B365A]]-1)/3</f>
        <v>1.6304347826086918E-2</v>
      </c>
      <c r="AB647">
        <v>1.85</v>
      </c>
      <c r="AC647">
        <v>1.95</v>
      </c>
      <c r="AD647">
        <f>(1/Table1[[#This Row],[B365&gt;2.5]]+1/Table1[[#This Row],[B365&lt;2.5]]-1)/2</f>
        <v>2.6680526680526673E-2</v>
      </c>
    </row>
    <row r="648" spans="1:30" hidden="1" x14ac:dyDescent="0.45">
      <c r="A648" t="s">
        <v>106</v>
      </c>
      <c r="B648" t="s">
        <v>4</v>
      </c>
      <c r="C648" s="1">
        <v>44492</v>
      </c>
      <c r="D648" t="s">
        <v>137</v>
      </c>
      <c r="E648" t="s">
        <v>120</v>
      </c>
      <c r="F648">
        <v>2</v>
      </c>
      <c r="G648">
        <v>2</v>
      </c>
      <c r="H648" t="s">
        <v>42</v>
      </c>
      <c r="I648" t="s">
        <v>76</v>
      </c>
      <c r="J648" t="s">
        <v>266</v>
      </c>
      <c r="L648">
        <f>1/Table1[[#This Row],[B365H]]-Table1[[#This Row],[Margin1X2]]</f>
        <v>0.32855684772061078</v>
      </c>
      <c r="M648">
        <f>IF(Table1[[#This Row],[Bet]]="Home",IF(Table1[[#This Row],[FTR]]="H",100*Table1[[#This Row],[B365H]],0),0)</f>
        <v>0</v>
      </c>
      <c r="N648">
        <f>IF(Table1[[#This Row],[Bet]]="Home-",IF(Table1[[#This Row],[FTR]]="H",100*Table1[[#This Row],[B365H]],0),0)</f>
        <v>0</v>
      </c>
      <c r="O648">
        <f>1/Table1[[#This Row],[B365D]]-Table1[[#This Row],[Margin1X2]]</f>
        <v>0.28315509500178493</v>
      </c>
      <c r="P648">
        <f>IF(Table1[[#This Row],[Bet]]="Draw",IF(Table1[[#This Row],[FTR]]="D",100*Table1[[#This Row],[B365D]],0),0)</f>
        <v>0</v>
      </c>
      <c r="Q648">
        <f>IF(Table1[[#This Row],[Bet]]="Draw-",IF(Table1[[#This Row],[FTR]]="D",100*Table1[[#This Row],[B365D]],0),0)</f>
        <v>0</v>
      </c>
      <c r="R648">
        <f>1/Table1[[#This Row],[B365A]]-Table1[[#This Row],[Margin1X2]]</f>
        <v>0.38828805727760429</v>
      </c>
      <c r="S648">
        <f>IF(Table1[[#This Row],[Bet]]="Away",IF(Table1[[#This Row],[FTR]]="A",100*Table1[[#This Row],[B365A]],0),0)</f>
        <v>0</v>
      </c>
      <c r="T648">
        <f>IF(Table1[[#This Row],[Bet2]]="Away",IF(Table1[[#This Row],[FTR]]="A",100*Table1[[#This Row],[B365A]]),0)</f>
        <v>0</v>
      </c>
      <c r="X648">
        <v>2.87</v>
      </c>
      <c r="Y648">
        <v>3.3</v>
      </c>
      <c r="Z648">
        <v>2.4500000000000002</v>
      </c>
      <c r="AA648" s="3">
        <f>(1/Table1[[#This Row],[B365H]]+1/Table1[[#This Row],[B365D]]+1/Table1[[#This Row],[B365A]]-1)/3</f>
        <v>1.9875208028518127E-2</v>
      </c>
      <c r="AB648">
        <v>2.0499999999999998</v>
      </c>
      <c r="AC648">
        <v>1.75</v>
      </c>
      <c r="AD648">
        <f>(1/Table1[[#This Row],[B365&gt;2.5]]+1/Table1[[#This Row],[B365&lt;2.5]]-1)/2</f>
        <v>2.9616724738675937E-2</v>
      </c>
    </row>
    <row r="649" spans="1:30" hidden="1" x14ac:dyDescent="0.45">
      <c r="A649" t="s">
        <v>2</v>
      </c>
      <c r="B649" t="s">
        <v>4</v>
      </c>
      <c r="C649" s="1">
        <v>44542</v>
      </c>
      <c r="D649" t="s">
        <v>18</v>
      </c>
      <c r="E649" t="s">
        <v>38</v>
      </c>
      <c r="F649">
        <v>0</v>
      </c>
      <c r="G649">
        <v>0</v>
      </c>
      <c r="H649" t="s">
        <v>42</v>
      </c>
      <c r="I649" t="s">
        <v>45</v>
      </c>
      <c r="J649" t="s">
        <v>266</v>
      </c>
      <c r="L649">
        <f>1/Table1[[#This Row],[B365H]]-Table1[[#This Row],[Margin1X2]]</f>
        <v>0.25925925925925924</v>
      </c>
      <c r="M649">
        <f>IF(Table1[[#This Row],[Bet]]="Home",IF(Table1[[#This Row],[FTR]]="H",100*Table1[[#This Row],[B365H]],0),0)</f>
        <v>0</v>
      </c>
      <c r="N649">
        <f>IF(Table1[[#This Row],[Bet]]="Home-",IF(Table1[[#This Row],[FTR]]="H",100*Table1[[#This Row],[B365H]],0),0)</f>
        <v>0</v>
      </c>
      <c r="O649">
        <f>1/Table1[[#This Row],[B365D]]-Table1[[#This Row],[Margin1X2]]</f>
        <v>0.25925925925925924</v>
      </c>
      <c r="P649">
        <f>IF(Table1[[#This Row],[Bet]]="Draw",IF(Table1[[#This Row],[FTR]]="D",100*Table1[[#This Row],[B365D]],0),0)</f>
        <v>0</v>
      </c>
      <c r="Q649">
        <f>IF(Table1[[#This Row],[Bet]]="Draw-",IF(Table1[[#This Row],[FTR]]="D",100*Table1[[#This Row],[B365D]],0),0)</f>
        <v>0</v>
      </c>
      <c r="R649">
        <f>1/Table1[[#This Row],[B365A]]-Table1[[#This Row],[Margin1X2]]</f>
        <v>0.48148148148148145</v>
      </c>
      <c r="S649">
        <f>IF(Table1[[#This Row],[Bet]]="Away",IF(Table1[[#This Row],[FTR]]="A",100*Table1[[#This Row],[B365A]],0),0)</f>
        <v>0</v>
      </c>
      <c r="T649">
        <f>IF(Table1[[#This Row],[Bet2]]="Away",IF(Table1[[#This Row],[FTR]]="A",100*Table1[[#This Row],[B365A]]),0)</f>
        <v>0</v>
      </c>
      <c r="X649">
        <v>3.6</v>
      </c>
      <c r="Y649">
        <v>3.6</v>
      </c>
      <c r="Z649">
        <v>2</v>
      </c>
      <c r="AA649" s="3">
        <f>(1/Table1[[#This Row],[B365H]]+1/Table1[[#This Row],[B365D]]+1/Table1[[#This Row],[B365A]]-1)/3</f>
        <v>1.8518518518518528E-2</v>
      </c>
      <c r="AB649">
        <v>1.87</v>
      </c>
      <c r="AC649">
        <v>2.0299999999999998</v>
      </c>
      <c r="AD649">
        <f>(1/Table1[[#This Row],[B365&gt;2.5]]+1/Table1[[#This Row],[B365&lt;2.5]]-1)/2</f>
        <v>1.368509786359684E-2</v>
      </c>
    </row>
    <row r="650" spans="1:30" hidden="1" x14ac:dyDescent="0.45">
      <c r="A650" t="s">
        <v>61</v>
      </c>
      <c r="B650" t="s">
        <v>4</v>
      </c>
      <c r="C650" s="1">
        <v>44492</v>
      </c>
      <c r="D650" t="s">
        <v>62</v>
      </c>
      <c r="E650" t="s">
        <v>75</v>
      </c>
      <c r="F650">
        <v>3</v>
      </c>
      <c r="G650">
        <v>0</v>
      </c>
      <c r="H650" t="s">
        <v>13</v>
      </c>
      <c r="I650" t="s">
        <v>54</v>
      </c>
      <c r="J650" t="s">
        <v>272</v>
      </c>
      <c r="L650">
        <f>1/Table1[[#This Row],[B365H]]-Table1[[#This Row],[Margin1X2]]</f>
        <v>0.60606060606060608</v>
      </c>
      <c r="M650">
        <f>IF(Table1[[#This Row],[Bet]]="Home",IF(Table1[[#This Row],[FTR]]="H",100*Table1[[#This Row],[B365H]],0),0)</f>
        <v>0</v>
      </c>
      <c r="N650">
        <f>IF(Table1[[#This Row],[Bet]]="Home-",IF(Table1[[#This Row],[FTR]]="H",100*Table1[[#This Row],[B365H]],0),0)</f>
        <v>0</v>
      </c>
      <c r="O650">
        <f>1/Table1[[#This Row],[B365D]]-Table1[[#This Row],[Margin1X2]]</f>
        <v>0.23106060606060605</v>
      </c>
      <c r="P650">
        <f>IF(Table1[[#This Row],[Bet]]="Draw",IF(Table1[[#This Row],[FTR]]="D",100*Table1[[#This Row],[B365D]],0),0)</f>
        <v>0</v>
      </c>
      <c r="Q650">
        <f>IF(Table1[[#This Row],[Bet]]="Draw-",IF(Table1[[#This Row],[FTR]]="D",100*Table1[[#This Row],[B365D]],0),0)</f>
        <v>0</v>
      </c>
      <c r="R650">
        <f>1/Table1[[#This Row],[B365A]]-Table1[[#This Row],[Margin1X2]]</f>
        <v>0.16287878787878787</v>
      </c>
      <c r="S650">
        <f>IF(Table1[[#This Row],[Bet]]="Away",IF(Table1[[#This Row],[FTR]]="A",100*Table1[[#This Row],[B365A]],0),0)</f>
        <v>0</v>
      </c>
      <c r="T650">
        <f>IF(Table1[[#This Row],[Bet2]]="Away",IF(Table1[[#This Row],[FTR]]="A",100*Table1[[#This Row],[B365A]]),0)</f>
        <v>0</v>
      </c>
      <c r="X650">
        <v>1.6</v>
      </c>
      <c r="Y650">
        <v>4</v>
      </c>
      <c r="Z650">
        <v>5.5</v>
      </c>
      <c r="AA650" s="3">
        <f>(1/Table1[[#This Row],[B365H]]+1/Table1[[#This Row],[B365D]]+1/Table1[[#This Row],[B365A]]-1)/3</f>
        <v>1.8939393939393961E-2</v>
      </c>
      <c r="AB650">
        <v>1.9</v>
      </c>
      <c r="AC650">
        <v>1.9</v>
      </c>
      <c r="AD650">
        <f>(1/Table1[[#This Row],[B365&gt;2.5]]+1/Table1[[#This Row],[B365&lt;2.5]]-1)/2</f>
        <v>2.6315789473684181E-2</v>
      </c>
    </row>
    <row r="651" spans="1:30" hidden="1" x14ac:dyDescent="0.45">
      <c r="A651" t="s">
        <v>61</v>
      </c>
      <c r="B651" t="s">
        <v>4</v>
      </c>
      <c r="C651" s="1">
        <v>44493</v>
      </c>
      <c r="D651" t="s">
        <v>96</v>
      </c>
      <c r="E651" t="s">
        <v>92</v>
      </c>
      <c r="F651">
        <v>0</v>
      </c>
      <c r="G651">
        <v>4</v>
      </c>
      <c r="H651" t="s">
        <v>20</v>
      </c>
      <c r="I651" t="s">
        <v>97</v>
      </c>
      <c r="J651" t="s">
        <v>266</v>
      </c>
      <c r="K651" t="s">
        <v>271</v>
      </c>
      <c r="L651">
        <f>1/Table1[[#This Row],[B365H]]-Table1[[#This Row],[Margin1X2]]</f>
        <v>0.2338217338217338</v>
      </c>
      <c r="M651">
        <f>IF(Table1[[#This Row],[Bet]]="Home",IF(Table1[[#This Row],[FTR]]="H",100*Table1[[#This Row],[B365H]],0),0)</f>
        <v>0</v>
      </c>
      <c r="N651">
        <f>IF(Table1[[#This Row],[Bet]]="Home-",IF(Table1[[#This Row],[FTR]]="H",100*Table1[[#This Row],[B365H]],0),0)</f>
        <v>0</v>
      </c>
      <c r="O651">
        <f>1/Table1[[#This Row],[B365D]]-Table1[[#This Row],[Margin1X2]]</f>
        <v>0.26953601953601952</v>
      </c>
      <c r="P651">
        <f>IF(Table1[[#This Row],[Bet]]="Draw",IF(Table1[[#This Row],[FTR]]="D",100*Table1[[#This Row],[B365D]],0),0)</f>
        <v>0</v>
      </c>
      <c r="Q651">
        <f>IF(Table1[[#This Row],[Bet]]="Draw-",IF(Table1[[#This Row],[FTR]]="D",100*Table1[[#This Row],[B365D]],0),0)</f>
        <v>0</v>
      </c>
      <c r="R651">
        <f>1/Table1[[#This Row],[B365A]]-Table1[[#This Row],[Margin1X2]]</f>
        <v>0.49664224664224671</v>
      </c>
      <c r="S651">
        <f>IF(Table1[[#This Row],[Bet]]="Away",IF(Table1[[#This Row],[FTR]]="A",100*Table1[[#This Row],[B365A]],0),0)</f>
        <v>0</v>
      </c>
      <c r="T651">
        <f>IF(Table1[[#This Row],[Bet2]]="Away",IF(Table1[[#This Row],[FTR]]="A",100*Table1[[#This Row],[B365A]]),0)</f>
        <v>195</v>
      </c>
      <c r="X651">
        <v>4</v>
      </c>
      <c r="Y651">
        <v>3.5</v>
      </c>
      <c r="Z651">
        <v>1.95</v>
      </c>
      <c r="AA651" s="3">
        <f>(1/Table1[[#This Row],[B365H]]+1/Table1[[#This Row],[B365D]]+1/Table1[[#This Row],[B365A]]-1)/3</f>
        <v>1.6178266178266194E-2</v>
      </c>
      <c r="AB651">
        <v>2</v>
      </c>
      <c r="AC651">
        <v>1.8</v>
      </c>
      <c r="AD651">
        <f>(1/Table1[[#This Row],[B365&gt;2.5]]+1/Table1[[#This Row],[B365&lt;2.5]]-1)/2</f>
        <v>2.777777777777779E-2</v>
      </c>
    </row>
    <row r="652" spans="1:30" hidden="1" x14ac:dyDescent="0.45">
      <c r="A652" t="s">
        <v>106</v>
      </c>
      <c r="B652" t="s">
        <v>4</v>
      </c>
      <c r="C652" s="1">
        <v>44492</v>
      </c>
      <c r="D652" t="s">
        <v>117</v>
      </c>
      <c r="E652" t="s">
        <v>134</v>
      </c>
      <c r="F652">
        <v>0</v>
      </c>
      <c r="G652">
        <v>2</v>
      </c>
      <c r="H652" t="s">
        <v>20</v>
      </c>
      <c r="I652" t="s">
        <v>167</v>
      </c>
      <c r="J652" t="s">
        <v>272</v>
      </c>
      <c r="L652">
        <f>1/Table1[[#This Row],[B365H]]-Table1[[#This Row],[Margin1X2]]</f>
        <v>0.26861530520067106</v>
      </c>
      <c r="M652">
        <f>IF(Table1[[#This Row],[Bet]]="Home",IF(Table1[[#This Row],[FTR]]="H",100*Table1[[#This Row],[B365H]],0),0)</f>
        <v>0</v>
      </c>
      <c r="N652">
        <f>IF(Table1[[#This Row],[Bet]]="Home-",IF(Table1[[#This Row],[FTR]]="H",100*Table1[[#This Row],[B365H]],0),0)</f>
        <v>0</v>
      </c>
      <c r="O652">
        <f>1/Table1[[#This Row],[B365D]]-Table1[[#This Row],[Margin1X2]]</f>
        <v>0.26067879726416315</v>
      </c>
      <c r="P652">
        <f>IF(Table1[[#This Row],[Bet]]="Draw",IF(Table1[[#This Row],[FTR]]="D",100*Table1[[#This Row],[B365D]],0),0)</f>
        <v>0</v>
      </c>
      <c r="Q652">
        <f>IF(Table1[[#This Row],[Bet]]="Draw-",IF(Table1[[#This Row],[FTR]]="D",100*Table1[[#This Row],[B365D]],0),0)</f>
        <v>0</v>
      </c>
      <c r="R652">
        <f>1/Table1[[#This Row],[B365A]]-Table1[[#This Row],[Margin1X2]]</f>
        <v>0.4707058975351659</v>
      </c>
      <c r="S652">
        <f>IF(Table1[[#This Row],[Bet]]="Away",IF(Table1[[#This Row],[FTR]]="A",100*Table1[[#This Row],[B365A]],0),0)</f>
        <v>0</v>
      </c>
      <c r="T652">
        <f>IF(Table1[[#This Row],[Bet2]]="Away",IF(Table1[[#This Row],[FTR]]="A",100*Table1[[#This Row],[B365A]]),0)</f>
        <v>0</v>
      </c>
      <c r="X652">
        <v>3.5</v>
      </c>
      <c r="Y652">
        <v>3.6</v>
      </c>
      <c r="Z652">
        <v>2.0499999999999998</v>
      </c>
      <c r="AA652" s="3">
        <f>(1/Table1[[#This Row],[B365H]]+1/Table1[[#This Row],[B365D]]+1/Table1[[#This Row],[B365A]]-1)/3</f>
        <v>1.7098980513614654E-2</v>
      </c>
      <c r="AB652">
        <v>1.95</v>
      </c>
      <c r="AC652">
        <v>1.85</v>
      </c>
      <c r="AD652">
        <f>(1/Table1[[#This Row],[B365&gt;2.5]]+1/Table1[[#This Row],[B365&lt;2.5]]-1)/2</f>
        <v>2.6680526680526673E-2</v>
      </c>
    </row>
    <row r="653" spans="1:30" hidden="1" x14ac:dyDescent="0.45">
      <c r="A653" t="s">
        <v>2</v>
      </c>
      <c r="B653" t="s">
        <v>4</v>
      </c>
      <c r="C653" s="1">
        <v>44542</v>
      </c>
      <c r="D653" t="s">
        <v>28</v>
      </c>
      <c r="E653" t="s">
        <v>37</v>
      </c>
      <c r="F653">
        <v>4</v>
      </c>
      <c r="G653">
        <v>0</v>
      </c>
      <c r="H653" t="s">
        <v>13</v>
      </c>
      <c r="I653" t="s">
        <v>47</v>
      </c>
      <c r="L653">
        <f>1/Table1[[#This Row],[B365H]]-Table1[[#This Row],[Margin1X2]]</f>
        <v>0.58346350743152331</v>
      </c>
      <c r="M653">
        <f>IF(Table1[[#This Row],[Bet]]="Home",IF(Table1[[#This Row],[FTR]]="H",100*Table1[[#This Row],[B365H]],0),0)</f>
        <v>0</v>
      </c>
      <c r="N653">
        <f>IF(Table1[[#This Row],[Bet]]="Home-",IF(Table1[[#This Row],[FTR]]="H",100*Table1[[#This Row],[B365H]],0),0)</f>
        <v>0</v>
      </c>
      <c r="O653">
        <f>1/Table1[[#This Row],[B365D]]-Table1[[#This Row],[Margin1X2]]</f>
        <v>0.22495630790169668</v>
      </c>
      <c r="P653">
        <f>IF(Table1[[#This Row],[Bet]]="Draw",IF(Table1[[#This Row],[FTR]]="D",100*Table1[[#This Row],[B365D]],0),0)</f>
        <v>0</v>
      </c>
      <c r="Q653">
        <f>IF(Table1[[#This Row],[Bet]]="Draw-",IF(Table1[[#This Row],[FTR]]="D",100*Table1[[#This Row],[B365D]],0),0)</f>
        <v>0</v>
      </c>
      <c r="R653">
        <f>1/Table1[[#This Row],[B365A]]-Table1[[#This Row],[Margin1X2]]</f>
        <v>0.19158018466678009</v>
      </c>
      <c r="S653">
        <f>IF(Table1[[#This Row],[Bet]]="Away",IF(Table1[[#This Row],[FTR]]="A",100*Table1[[#This Row],[B365A]],0),0)</f>
        <v>0</v>
      </c>
      <c r="T653">
        <f>IF(Table1[[#This Row],[Bet2]]="Away",IF(Table1[[#This Row],[FTR]]="A",100*Table1[[#This Row],[B365A]]),0)</f>
        <v>0</v>
      </c>
      <c r="X653">
        <v>1.66</v>
      </c>
      <c r="Y653">
        <v>4.0999999999999996</v>
      </c>
      <c r="Z653">
        <v>4.75</v>
      </c>
      <c r="AA653" s="3">
        <f>(1/Table1[[#This Row],[B365H]]+1/Table1[[#This Row],[B365D]]+1/Table1[[#This Row],[B365A]]-1)/3</f>
        <v>1.8946131122693572E-2</v>
      </c>
      <c r="AB653">
        <v>1.57</v>
      </c>
      <c r="AC653">
        <v>2.37</v>
      </c>
      <c r="AD653">
        <f>(1/Table1[[#This Row],[B365&gt;2.5]]+1/Table1[[#This Row],[B365&lt;2.5]]-1)/2</f>
        <v>2.9441801714638949E-2</v>
      </c>
    </row>
    <row r="654" spans="1:30" hidden="1" x14ac:dyDescent="0.45">
      <c r="A654" t="s">
        <v>172</v>
      </c>
      <c r="B654" t="s">
        <v>4</v>
      </c>
      <c r="C654" s="1">
        <v>44492</v>
      </c>
      <c r="D654" t="s">
        <v>186</v>
      </c>
      <c r="E654" t="s">
        <v>174</v>
      </c>
      <c r="F654">
        <v>3</v>
      </c>
      <c r="G654">
        <v>0</v>
      </c>
      <c r="H654" t="s">
        <v>13</v>
      </c>
      <c r="I654" t="s">
        <v>129</v>
      </c>
      <c r="J654" t="s">
        <v>273</v>
      </c>
      <c r="L654">
        <f>1/Table1[[#This Row],[B365H]]-Table1[[#This Row],[Margin1X2]]</f>
        <v>0.56220007382798087</v>
      </c>
      <c r="M654">
        <f>IF(Table1[[#This Row],[Bet]]="Home",IF(Table1[[#This Row],[FTR]]="H",100*Table1[[#This Row],[B365H]],0),0)</f>
        <v>0</v>
      </c>
      <c r="N654">
        <f>IF(Table1[[#This Row],[Bet]]="Home-",IF(Table1[[#This Row],[FTR]]="H",100*Table1[[#This Row],[B365H]],0),0)</f>
        <v>172</v>
      </c>
      <c r="O654">
        <f>1/Table1[[#This Row],[B365D]]-Table1[[#This Row],[Margin1X2]]</f>
        <v>0.26651901070505718</v>
      </c>
      <c r="P654">
        <f>IF(Table1[[#This Row],[Bet]]="Draw",IF(Table1[[#This Row],[FTR]]="D",100*Table1[[#This Row],[B365D]],0),0)</f>
        <v>0</v>
      </c>
      <c r="Q654">
        <f>IF(Table1[[#This Row],[Bet]]="Draw-",IF(Table1[[#This Row],[FTR]]="D",100*Table1[[#This Row],[B365D]],0),0)</f>
        <v>0</v>
      </c>
      <c r="R654">
        <f>1/Table1[[#This Row],[B365A]]-Table1[[#This Row],[Margin1X2]]</f>
        <v>0.17128091546696197</v>
      </c>
      <c r="S654">
        <f>IF(Table1[[#This Row],[Bet]]="Away",IF(Table1[[#This Row],[FTR]]="A",100*Table1[[#This Row],[B365A]],0),0)</f>
        <v>0</v>
      </c>
      <c r="T654">
        <f>IF(Table1[[#This Row],[Bet2]]="Away",IF(Table1[[#This Row],[FTR]]="A",100*Table1[[#This Row],[B365A]]),0)</f>
        <v>0</v>
      </c>
      <c r="X654">
        <v>1.72</v>
      </c>
      <c r="Y654">
        <v>3.5</v>
      </c>
      <c r="Z654">
        <v>5.25</v>
      </c>
      <c r="AA654" s="3">
        <f>(1/Table1[[#This Row],[B365H]]+1/Table1[[#This Row],[B365D]]+1/Table1[[#This Row],[B365A]]-1)/3</f>
        <v>1.9195275009228501E-2</v>
      </c>
      <c r="AB654">
        <v>2.15</v>
      </c>
      <c r="AC654">
        <v>1.66</v>
      </c>
      <c r="AD654">
        <f>(1/Table1[[#This Row],[B365&gt;2.5]]+1/Table1[[#This Row],[B365&lt;2.5]]-1)/2</f>
        <v>3.3762958811992205E-2</v>
      </c>
    </row>
    <row r="655" spans="1:30" hidden="1" x14ac:dyDescent="0.45">
      <c r="A655" t="s">
        <v>61</v>
      </c>
      <c r="B655" t="s">
        <v>4</v>
      </c>
      <c r="C655" s="1">
        <v>44492</v>
      </c>
      <c r="D655" t="s">
        <v>65</v>
      </c>
      <c r="E655" t="s">
        <v>87</v>
      </c>
      <c r="F655">
        <v>2</v>
      </c>
      <c r="G655">
        <v>0</v>
      </c>
      <c r="H655" t="s">
        <v>13</v>
      </c>
      <c r="I655" t="s">
        <v>55</v>
      </c>
      <c r="J655" t="s">
        <v>266</v>
      </c>
      <c r="L655">
        <f>1/Table1[[#This Row],[B365H]]-Table1[[#This Row],[Margin1X2]]</f>
        <v>0.5241188070287377</v>
      </c>
      <c r="M655">
        <f>IF(Table1[[#This Row],[Bet]]="Home",IF(Table1[[#This Row],[FTR]]="H",100*Table1[[#This Row],[B365H]],0),0)</f>
        <v>0</v>
      </c>
      <c r="N655">
        <f>IF(Table1[[#This Row],[Bet]]="Home-",IF(Table1[[#This Row],[FTR]]="H",100*Table1[[#This Row],[B365H]],0),0)</f>
        <v>0</v>
      </c>
      <c r="O655">
        <f>1/Table1[[#This Row],[B365D]]-Table1[[#This Row],[Margin1X2]]</f>
        <v>0.26135604426597497</v>
      </c>
      <c r="P655">
        <f>IF(Table1[[#This Row],[Bet]]="Draw",IF(Table1[[#This Row],[FTR]]="D",100*Table1[[#This Row],[B365D]],0),0)</f>
        <v>0</v>
      </c>
      <c r="Q655">
        <f>IF(Table1[[#This Row],[Bet]]="Draw-",IF(Table1[[#This Row],[FTR]]="D",100*Table1[[#This Row],[B365D]],0),0)</f>
        <v>0</v>
      </c>
      <c r="R655">
        <f>1/Table1[[#This Row],[B365A]]-Table1[[#This Row],[Margin1X2]]</f>
        <v>0.21452514870528727</v>
      </c>
      <c r="S655">
        <f>IF(Table1[[#This Row],[Bet]]="Away",IF(Table1[[#This Row],[FTR]]="A",100*Table1[[#This Row],[B365A]],0),0)</f>
        <v>0</v>
      </c>
      <c r="T655">
        <f>IF(Table1[[#This Row],[Bet2]]="Away",IF(Table1[[#This Row],[FTR]]="A",100*Table1[[#This Row],[B365A]]),0)</f>
        <v>0</v>
      </c>
      <c r="X655">
        <v>1.85</v>
      </c>
      <c r="Y655">
        <v>3.6</v>
      </c>
      <c r="Z655">
        <v>4.33</v>
      </c>
      <c r="AA655" s="3">
        <f>(1/Table1[[#This Row],[B365H]]+1/Table1[[#This Row],[B365D]]+1/Table1[[#This Row],[B365A]]-1)/3</f>
        <v>1.6421733511802799E-2</v>
      </c>
      <c r="AB655">
        <v>1.9</v>
      </c>
      <c r="AC655">
        <v>1.9</v>
      </c>
      <c r="AD655">
        <f>(1/Table1[[#This Row],[B365&gt;2.5]]+1/Table1[[#This Row],[B365&lt;2.5]]-1)/2</f>
        <v>2.6315789473684181E-2</v>
      </c>
    </row>
    <row r="656" spans="1:30" x14ac:dyDescent="0.45">
      <c r="A656" t="s">
        <v>61</v>
      </c>
      <c r="B656" t="s">
        <v>4</v>
      </c>
      <c r="C656" s="1">
        <v>44503</v>
      </c>
      <c r="D656" t="s">
        <v>69</v>
      </c>
      <c r="E656" t="s">
        <v>86</v>
      </c>
      <c r="F656">
        <v>0</v>
      </c>
      <c r="G656">
        <v>1</v>
      </c>
      <c r="H656" t="s">
        <v>20</v>
      </c>
      <c r="I656" t="s">
        <v>98</v>
      </c>
      <c r="J656" t="s">
        <v>271</v>
      </c>
      <c r="L656">
        <f>1/Table1[[#This Row],[B365H]]-Table1[[#This Row],[Margin1X2]]</f>
        <v>0.295479302832244</v>
      </c>
      <c r="M656">
        <f>IF(Table1[[#This Row],[Bet]]="Home",IF(Table1[[#This Row],[FTR]]="H",100*Table1[[#This Row],[B365H]],0),0)</f>
        <v>0</v>
      </c>
      <c r="N656">
        <f>IF(Table1[[#This Row],[Bet]]="Home-",IF(Table1[[#This Row],[FTR]]="H",100*Table1[[#This Row],[B365H]],0),0)</f>
        <v>0</v>
      </c>
      <c r="O656">
        <f>1/Table1[[#This Row],[B365D]]-Table1[[#This Row],[Margin1X2]]</f>
        <v>0.27709694989106753</v>
      </c>
      <c r="P656">
        <f>IF(Table1[[#This Row],[Bet]]="Draw",IF(Table1[[#This Row],[FTR]]="D",100*Table1[[#This Row],[B365D]],0),0)</f>
        <v>0</v>
      </c>
      <c r="Q656">
        <f>IF(Table1[[#This Row],[Bet]]="Draw-",IF(Table1[[#This Row],[FTR]]="D",100*Table1[[#This Row],[B365D]],0),0)</f>
        <v>0</v>
      </c>
      <c r="R656">
        <f>1/Table1[[#This Row],[B365A]]-Table1[[#This Row],[Margin1X2]]</f>
        <v>0.42742374727668841</v>
      </c>
      <c r="S656">
        <f>IF(Table1[[#This Row],[Bet]]="Away",IF(Table1[[#This Row],[FTR]]="A",100*Table1[[#This Row],[B365A]],0),0)</f>
        <v>225</v>
      </c>
      <c r="T656">
        <f>IF(Table1[[#This Row],[Bet2]]="Away",IF(Table1[[#This Row],[FTR]]="A",100*Table1[[#This Row],[B365A]]),0)</f>
        <v>0</v>
      </c>
      <c r="X656">
        <v>3.2</v>
      </c>
      <c r="Y656">
        <v>3.4</v>
      </c>
      <c r="Z656">
        <v>2.25</v>
      </c>
      <c r="AA656" s="3">
        <f>(1/Table1[[#This Row],[B365H]]+1/Table1[[#This Row],[B365D]]+1/Table1[[#This Row],[B365A]]-1)/3</f>
        <v>1.7020697167756005E-2</v>
      </c>
      <c r="AB656">
        <v>2.1</v>
      </c>
      <c r="AC656">
        <v>1.72</v>
      </c>
      <c r="AD656">
        <f>(1/Table1[[#This Row],[B365&gt;2.5]]+1/Table1[[#This Row],[B365&lt;2.5]]-1)/2</f>
        <v>2.879291251384275E-2</v>
      </c>
    </row>
    <row r="657" spans="1:30" hidden="1" x14ac:dyDescent="0.45">
      <c r="A657" t="s">
        <v>2</v>
      </c>
      <c r="B657" t="s">
        <v>4</v>
      </c>
      <c r="C657" s="1">
        <v>44544</v>
      </c>
      <c r="D657" t="s">
        <v>34</v>
      </c>
      <c r="E657" t="s">
        <v>32</v>
      </c>
      <c r="F657">
        <v>0</v>
      </c>
      <c r="G657">
        <v>2</v>
      </c>
      <c r="H657" t="s">
        <v>20</v>
      </c>
      <c r="I657" t="s">
        <v>21</v>
      </c>
      <c r="L657">
        <f>1/Table1[[#This Row],[B365H]]-Table1[[#This Row],[Margin1X2]]</f>
        <v>0.28619528619528617</v>
      </c>
      <c r="M657">
        <f>IF(Table1[[#This Row],[Bet]]="Home",IF(Table1[[#This Row],[FTR]]="H",100*Table1[[#This Row],[B365H]],0),0)</f>
        <v>0</v>
      </c>
      <c r="N657">
        <f>IF(Table1[[#This Row],[Bet]]="Home-",IF(Table1[[#This Row],[FTR]]="H",100*Table1[[#This Row],[B365H]],0),0)</f>
        <v>0</v>
      </c>
      <c r="O657">
        <f>1/Table1[[#This Row],[B365D]]-Table1[[#This Row],[Margin1X2]]</f>
        <v>0.28619528619528617</v>
      </c>
      <c r="P657">
        <f>IF(Table1[[#This Row],[Bet]]="Draw",IF(Table1[[#This Row],[FTR]]="D",100*Table1[[#This Row],[B365D]],0),0)</f>
        <v>0</v>
      </c>
      <c r="Q657">
        <f>IF(Table1[[#This Row],[Bet]]="Draw-",IF(Table1[[#This Row],[FTR]]="D",100*Table1[[#This Row],[B365D]],0),0)</f>
        <v>0</v>
      </c>
      <c r="R657">
        <f>1/Table1[[#This Row],[B365A]]-Table1[[#This Row],[Margin1X2]]</f>
        <v>0.42760942760942755</v>
      </c>
      <c r="S657">
        <f>IF(Table1[[#This Row],[Bet]]="Away",IF(Table1[[#This Row],[FTR]]="A",100*Table1[[#This Row],[B365A]],0),0)</f>
        <v>0</v>
      </c>
      <c r="T657">
        <f>IF(Table1[[#This Row],[Bet2]]="Away",IF(Table1[[#This Row],[FTR]]="A",100*Table1[[#This Row],[B365A]]),0)</f>
        <v>0</v>
      </c>
      <c r="X657">
        <v>3.3</v>
      </c>
      <c r="Y657">
        <v>3.3</v>
      </c>
      <c r="Z657">
        <v>2.25</v>
      </c>
      <c r="AA657" s="3">
        <f>(1/Table1[[#This Row],[B365H]]+1/Table1[[#This Row],[B365D]]+1/Table1[[#This Row],[B365A]]-1)/3</f>
        <v>1.6835016835016869E-2</v>
      </c>
      <c r="AB657">
        <v>2.1</v>
      </c>
      <c r="AC657">
        <v>1.72</v>
      </c>
      <c r="AD657">
        <f>(1/Table1[[#This Row],[B365&gt;2.5]]+1/Table1[[#This Row],[B365&lt;2.5]]-1)/2</f>
        <v>2.879291251384275E-2</v>
      </c>
    </row>
    <row r="658" spans="1:30" hidden="1" x14ac:dyDescent="0.45">
      <c r="A658" t="s">
        <v>106</v>
      </c>
      <c r="B658" t="s">
        <v>4</v>
      </c>
      <c r="C658" s="1">
        <v>44495</v>
      </c>
      <c r="D658" t="s">
        <v>116</v>
      </c>
      <c r="E658" t="s">
        <v>110</v>
      </c>
      <c r="F658">
        <v>1</v>
      </c>
      <c r="G658">
        <v>1</v>
      </c>
      <c r="H658" t="s">
        <v>42</v>
      </c>
      <c r="I658" t="s">
        <v>157</v>
      </c>
      <c r="J658" t="s">
        <v>269</v>
      </c>
      <c r="L658">
        <f>1/Table1[[#This Row],[B365H]]-Table1[[#This Row],[Margin1X2]]</f>
        <v>0.43731431966726081</v>
      </c>
      <c r="M658">
        <f>IF(Table1[[#This Row],[Bet]]="Home",IF(Table1[[#This Row],[FTR]]="H",100*Table1[[#This Row],[B365H]],0),0)</f>
        <v>0</v>
      </c>
      <c r="N658">
        <f>IF(Table1[[#This Row],[Bet]]="Home-",IF(Table1[[#This Row],[FTR]]="H",100*Table1[[#This Row],[B365H]],0),0)</f>
        <v>0</v>
      </c>
      <c r="O658">
        <f>1/Table1[[#This Row],[B365D]]-Table1[[#This Row],[Margin1X2]]</f>
        <v>0.28579916815210932</v>
      </c>
      <c r="P658">
        <f>IF(Table1[[#This Row],[Bet]]="Draw",IF(Table1[[#This Row],[FTR]]="D",100*Table1[[#This Row],[B365D]],0),0)</f>
        <v>0</v>
      </c>
      <c r="Q658">
        <f>IF(Table1[[#This Row],[Bet]]="Draw-",IF(Table1[[#This Row],[FTR]]="D",100*Table1[[#This Row],[B365D]],0),0)</f>
        <v>330</v>
      </c>
      <c r="R658">
        <f>1/Table1[[#This Row],[B365A]]-Table1[[#This Row],[Margin1X2]]</f>
        <v>0.27688651218062982</v>
      </c>
      <c r="S658">
        <f>IF(Table1[[#This Row],[Bet]]="Away",IF(Table1[[#This Row],[FTR]]="A",100*Table1[[#This Row],[B365A]],0),0)</f>
        <v>0</v>
      </c>
      <c r="T658">
        <f>IF(Table1[[#This Row],[Bet2]]="Away",IF(Table1[[#This Row],[FTR]]="A",100*Table1[[#This Row],[B365A]]),0)</f>
        <v>0</v>
      </c>
      <c r="X658">
        <v>2.2000000000000002</v>
      </c>
      <c r="Y658">
        <v>3.3</v>
      </c>
      <c r="Z658">
        <v>3.4</v>
      </c>
      <c r="AA658" s="3">
        <f>(1/Table1[[#This Row],[B365H]]+1/Table1[[#This Row],[B365D]]+1/Table1[[#This Row],[B365A]]-1)/3</f>
        <v>1.7231134878193721E-2</v>
      </c>
      <c r="AB658">
        <v>2.0699999999999998</v>
      </c>
      <c r="AC658">
        <v>1.72</v>
      </c>
      <c r="AD658">
        <f>(1/Table1[[#This Row],[B365&gt;2.5]]+1/Table1[[#This Row],[B365&lt;2.5]]-1)/2</f>
        <v>3.2243568138411449E-2</v>
      </c>
    </row>
    <row r="659" spans="1:30" hidden="1" x14ac:dyDescent="0.45">
      <c r="A659" t="s">
        <v>172</v>
      </c>
      <c r="B659" t="s">
        <v>4</v>
      </c>
      <c r="C659" s="1">
        <v>44495</v>
      </c>
      <c r="D659" t="s">
        <v>174</v>
      </c>
      <c r="E659" t="s">
        <v>178</v>
      </c>
      <c r="F659">
        <v>1</v>
      </c>
      <c r="G659">
        <v>3</v>
      </c>
      <c r="H659" t="s">
        <v>20</v>
      </c>
      <c r="I659" t="s">
        <v>27</v>
      </c>
      <c r="J659" t="s">
        <v>266</v>
      </c>
      <c r="L659">
        <f>1/Table1[[#This Row],[B365H]]-Table1[[#This Row],[Margin1X2]]</f>
        <v>0.33324957562762436</v>
      </c>
      <c r="M659">
        <f>IF(Table1[[#This Row],[Bet]]="Home",IF(Table1[[#This Row],[FTR]]="H",100*Table1[[#This Row],[B365H]],0),0)</f>
        <v>0</v>
      </c>
      <c r="N659">
        <f>IF(Table1[[#This Row],[Bet]]="Home-",IF(Table1[[#This Row],[FTR]]="H",100*Table1[[#This Row],[B365H]],0),0)</f>
        <v>0</v>
      </c>
      <c r="O659">
        <f>1/Table1[[#This Row],[B365D]]-Table1[[#This Row],[Margin1X2]]</f>
        <v>0.29731751987849547</v>
      </c>
      <c r="P659">
        <f>IF(Table1[[#This Row],[Bet]]="Draw",IF(Table1[[#This Row],[FTR]]="D",100*Table1[[#This Row],[B365D]],0),0)</f>
        <v>0</v>
      </c>
      <c r="Q659">
        <f>IF(Table1[[#This Row],[Bet]]="Draw-",IF(Table1[[#This Row],[FTR]]="D",100*Table1[[#This Row],[B365D]],0),0)</f>
        <v>0</v>
      </c>
      <c r="R659">
        <f>1/Table1[[#This Row],[B365A]]-Table1[[#This Row],[Margin1X2]]</f>
        <v>0.36943290449388005</v>
      </c>
      <c r="S659">
        <f>IF(Table1[[#This Row],[Bet]]="Away",IF(Table1[[#This Row],[FTR]]="A",100*Table1[[#This Row],[B365A]],0),0)</f>
        <v>0</v>
      </c>
      <c r="T659">
        <f>IF(Table1[[#This Row],[Bet2]]="Away",IF(Table1[[#This Row],[FTR]]="A",100*Table1[[#This Row],[B365A]]),0)</f>
        <v>0</v>
      </c>
      <c r="X659">
        <v>2.87</v>
      </c>
      <c r="Y659">
        <v>3.2</v>
      </c>
      <c r="Z659">
        <v>2.6</v>
      </c>
      <c r="AA659" s="3">
        <f>(1/Table1[[#This Row],[B365H]]+1/Table1[[#This Row],[B365D]]+1/Table1[[#This Row],[B365A]]-1)/3</f>
        <v>1.5182480121504508E-2</v>
      </c>
      <c r="AB659">
        <v>2.25</v>
      </c>
      <c r="AC659">
        <v>1.61</v>
      </c>
      <c r="AD659">
        <f>(1/Table1[[#This Row],[B365&gt;2.5]]+1/Table1[[#This Row],[B365&lt;2.5]]-1)/2</f>
        <v>3.2781228433402365E-2</v>
      </c>
    </row>
    <row r="660" spans="1:30" hidden="1" x14ac:dyDescent="0.45">
      <c r="A660" t="s">
        <v>106</v>
      </c>
      <c r="B660" t="s">
        <v>4</v>
      </c>
      <c r="C660" s="1">
        <v>44495</v>
      </c>
      <c r="D660" t="s">
        <v>134</v>
      </c>
      <c r="E660" t="s">
        <v>123</v>
      </c>
      <c r="F660">
        <v>1</v>
      </c>
      <c r="G660">
        <v>2</v>
      </c>
      <c r="H660" t="s">
        <v>20</v>
      </c>
      <c r="I660" t="s">
        <v>129</v>
      </c>
      <c r="J660" t="s">
        <v>273</v>
      </c>
      <c r="L660">
        <f>1/Table1[[#This Row],[B365H]]-Table1[[#This Row],[Margin1X2]]</f>
        <v>0.59054834054834049</v>
      </c>
      <c r="M660">
        <f>IF(Table1[[#This Row],[Bet]]="Home",IF(Table1[[#This Row],[FTR]]="H",100*Table1[[#This Row],[B365H]],0),0)</f>
        <v>0</v>
      </c>
      <c r="N660">
        <f>IF(Table1[[#This Row],[Bet]]="Home-",IF(Table1[[#This Row],[FTR]]="H",100*Table1[[#This Row],[B365H]],0),0)</f>
        <v>0</v>
      </c>
      <c r="O660">
        <f>1/Table1[[#This Row],[B365D]]-Table1[[#This Row],[Margin1X2]]</f>
        <v>0.23448773448773444</v>
      </c>
      <c r="P660">
        <f>IF(Table1[[#This Row],[Bet]]="Draw",IF(Table1[[#This Row],[FTR]]="D",100*Table1[[#This Row],[B365D]],0),0)</f>
        <v>0</v>
      </c>
      <c r="Q660">
        <f>IF(Table1[[#This Row],[Bet]]="Draw-",IF(Table1[[#This Row],[FTR]]="D",100*Table1[[#This Row],[B365D]],0),0)</f>
        <v>0</v>
      </c>
      <c r="R660">
        <f>1/Table1[[#This Row],[B365A]]-Table1[[#This Row],[Margin1X2]]</f>
        <v>0.17496392496392491</v>
      </c>
      <c r="S660">
        <f>IF(Table1[[#This Row],[Bet]]="Away",IF(Table1[[#This Row],[FTR]]="A",100*Table1[[#This Row],[B365A]],0),0)</f>
        <v>0</v>
      </c>
      <c r="T660">
        <f>IF(Table1[[#This Row],[Bet2]]="Away",IF(Table1[[#This Row],[FTR]]="A",100*Table1[[#This Row],[B365A]]),0)</f>
        <v>0</v>
      </c>
      <c r="X660">
        <v>1.65</v>
      </c>
      <c r="Y660">
        <v>4</v>
      </c>
      <c r="Z660">
        <v>5.25</v>
      </c>
      <c r="AA660" s="3">
        <f>(1/Table1[[#This Row],[B365H]]+1/Table1[[#This Row],[B365D]]+1/Table1[[#This Row],[B365A]]-1)/3</f>
        <v>1.5512265512265552E-2</v>
      </c>
      <c r="AB660">
        <v>1.8</v>
      </c>
      <c r="AC660">
        <v>2</v>
      </c>
      <c r="AD660">
        <f>(1/Table1[[#This Row],[B365&gt;2.5]]+1/Table1[[#This Row],[B365&lt;2.5]]-1)/2</f>
        <v>2.777777777777779E-2</v>
      </c>
    </row>
    <row r="661" spans="1:30" hidden="1" x14ac:dyDescent="0.45">
      <c r="A661" t="s">
        <v>201</v>
      </c>
      <c r="B661" t="s">
        <v>4</v>
      </c>
      <c r="C661" s="1">
        <v>44443</v>
      </c>
      <c r="D661" t="s">
        <v>233</v>
      </c>
      <c r="E661" t="s">
        <v>211</v>
      </c>
      <c r="F661">
        <v>3</v>
      </c>
      <c r="G661">
        <v>3</v>
      </c>
      <c r="H661" t="s">
        <v>42</v>
      </c>
      <c r="I661" t="s">
        <v>247</v>
      </c>
      <c r="L661">
        <f>1/Table1[[#This Row],[B365H]]-Table1[[#This Row],[Margin1X2]]</f>
        <v>0.46446078431372545</v>
      </c>
      <c r="M661">
        <f>IF(Table1[[#This Row],[Bet]]="Home",IF(Table1[[#This Row],[FTR]]="H",100*Table1[[#This Row],[B365H]],0),0)</f>
        <v>0</v>
      </c>
      <c r="N661">
        <f>IF(Table1[[#This Row],[Bet]]="Home-",IF(Table1[[#This Row],[FTR]]="H",100*Table1[[#This Row],[B365H]],0),0)</f>
        <v>0</v>
      </c>
      <c r="O661">
        <f>1/Table1[[#This Row],[B365D]]-Table1[[#This Row],[Margin1X2]]</f>
        <v>0.27696078431372545</v>
      </c>
      <c r="P661">
        <f>IF(Table1[[#This Row],[Bet]]="Draw",IF(Table1[[#This Row],[FTR]]="D",100*Table1[[#This Row],[B365D]],0),0)</f>
        <v>0</v>
      </c>
      <c r="Q661">
        <f>IF(Table1[[#This Row],[Bet]]="Draw-",IF(Table1[[#This Row],[FTR]]="D",100*Table1[[#This Row],[B365D]],0),0)</f>
        <v>0</v>
      </c>
      <c r="R661">
        <f>1/Table1[[#This Row],[B365A]]-Table1[[#This Row],[Margin1X2]]</f>
        <v>0.25857843137254899</v>
      </c>
      <c r="S661">
        <f>IF(Table1[[#This Row],[Bet]]="Away",IF(Table1[[#This Row],[FTR]]="A",100*Table1[[#This Row],[B365A]],0),0)</f>
        <v>0</v>
      </c>
      <c r="T661">
        <f>IF(Table1[[#This Row],[Bet2]]="Away",IF(Table1[[#This Row],[FTR]]="A",100*Table1[[#This Row],[B365A]]),0)</f>
        <v>0</v>
      </c>
      <c r="X661">
        <v>2</v>
      </c>
      <c r="Y661">
        <v>3.2</v>
      </c>
      <c r="Z661">
        <v>3.4</v>
      </c>
      <c r="AA661" s="3">
        <f>(1/Table1[[#This Row],[B365H]]+1/Table1[[#This Row],[B365D]]+1/Table1[[#This Row],[B365A]]-1)/3</f>
        <v>3.5539215686274529E-2</v>
      </c>
      <c r="AB661">
        <v>2</v>
      </c>
      <c r="AC661">
        <v>1.8</v>
      </c>
      <c r="AD661">
        <f>(1/Table1[[#This Row],[B365&gt;2.5]]+1/Table1[[#This Row],[B365&lt;2.5]]-1)/2</f>
        <v>2.777777777777779E-2</v>
      </c>
    </row>
    <row r="662" spans="1:30" hidden="1" x14ac:dyDescent="0.45">
      <c r="A662" t="s">
        <v>201</v>
      </c>
      <c r="B662" t="s">
        <v>4</v>
      </c>
      <c r="C662" s="1">
        <v>44429</v>
      </c>
      <c r="D662" t="s">
        <v>226</v>
      </c>
      <c r="E662" t="s">
        <v>227</v>
      </c>
      <c r="F662">
        <v>0</v>
      </c>
      <c r="G662">
        <v>2</v>
      </c>
      <c r="H662" t="s">
        <v>20</v>
      </c>
      <c r="I662" t="s">
        <v>228</v>
      </c>
      <c r="L662">
        <f>1/Table1[[#This Row],[B365H]]-Table1[[#This Row],[Margin1X2]]</f>
        <v>0.27484981143517734</v>
      </c>
      <c r="M662">
        <f>IF(Table1[[#This Row],[Bet]]="Home",IF(Table1[[#This Row],[FTR]]="H",100*Table1[[#This Row],[B365H]],0),0)</f>
        <v>0</v>
      </c>
      <c r="N662">
        <f>IF(Table1[[#This Row],[Bet]]="Home-",IF(Table1[[#This Row],[FTR]]="H",100*Table1[[#This Row],[B365H]],0),0)</f>
        <v>0</v>
      </c>
      <c r="O662">
        <f>1/Table1[[#This Row],[B365D]]-Table1[[#This Row],[Margin1X2]]</f>
        <v>0.27018780677317267</v>
      </c>
      <c r="P662">
        <f>IF(Table1[[#This Row],[Bet]]="Draw",IF(Table1[[#This Row],[FTR]]="D",100*Table1[[#This Row],[B365D]],0),0)</f>
        <v>0</v>
      </c>
      <c r="Q662">
        <f>IF(Table1[[#This Row],[Bet]]="Draw-",IF(Table1[[#This Row],[FTR]]="D",100*Table1[[#This Row],[B365D]],0),0)</f>
        <v>0</v>
      </c>
      <c r="R662">
        <f>1/Table1[[#This Row],[B365A]]-Table1[[#This Row],[Margin1X2]]</f>
        <v>0.45496238179165016</v>
      </c>
      <c r="S662">
        <f>IF(Table1[[#This Row],[Bet]]="Away",IF(Table1[[#This Row],[FTR]]="A",100*Table1[[#This Row],[B365A]],0),0)</f>
        <v>0</v>
      </c>
      <c r="T662">
        <f>IF(Table1[[#This Row],[Bet2]]="Away",IF(Table1[[#This Row],[FTR]]="A",100*Table1[[#This Row],[B365A]]),0)</f>
        <v>0</v>
      </c>
      <c r="X662">
        <v>3.25</v>
      </c>
      <c r="Y662">
        <v>3.3</v>
      </c>
      <c r="Z662">
        <v>2.0499999999999998</v>
      </c>
      <c r="AA662" s="3">
        <f>(1/Table1[[#This Row],[B365H]]+1/Table1[[#This Row],[B365D]]+1/Table1[[#This Row],[B365A]]-1)/3</f>
        <v>3.2842496257130392E-2</v>
      </c>
      <c r="AB662">
        <v>1.75</v>
      </c>
      <c r="AC662">
        <v>2.0499999999999998</v>
      </c>
      <c r="AD662">
        <f>(1/Table1[[#This Row],[B365&gt;2.5]]+1/Table1[[#This Row],[B365&lt;2.5]]-1)/2</f>
        <v>2.9616724738675937E-2</v>
      </c>
    </row>
    <row r="663" spans="1:30" hidden="1" x14ac:dyDescent="0.45">
      <c r="A663" t="s">
        <v>201</v>
      </c>
      <c r="B663" t="s">
        <v>4</v>
      </c>
      <c r="C663" s="1">
        <v>44457</v>
      </c>
      <c r="D663" t="s">
        <v>240</v>
      </c>
      <c r="E663" t="s">
        <v>203</v>
      </c>
      <c r="F663">
        <v>0</v>
      </c>
      <c r="G663">
        <v>2</v>
      </c>
      <c r="H663" t="s">
        <v>20</v>
      </c>
      <c r="I663" t="s">
        <v>228</v>
      </c>
      <c r="L663">
        <f>1/Table1[[#This Row],[B365H]]-Table1[[#This Row],[Margin1X2]]</f>
        <v>0.21428571428571427</v>
      </c>
      <c r="M663">
        <f>IF(Table1[[#This Row],[Bet]]="Home",IF(Table1[[#This Row],[FTR]]="H",100*Table1[[#This Row],[B365H]],0),0)</f>
        <v>0</v>
      </c>
      <c r="N663">
        <f>IF(Table1[[#This Row],[Bet]]="Home-",IF(Table1[[#This Row],[FTR]]="H",100*Table1[[#This Row],[B365H]],0),0)</f>
        <v>0</v>
      </c>
      <c r="O663">
        <f>1/Table1[[#This Row],[B365D]]-Table1[[#This Row],[Margin1X2]]</f>
        <v>0.24999999999999997</v>
      </c>
      <c r="P663">
        <f>IF(Table1[[#This Row],[Bet]]="Draw",IF(Table1[[#This Row],[FTR]]="D",100*Table1[[#This Row],[B365D]],0),0)</f>
        <v>0</v>
      </c>
      <c r="Q663">
        <f>IF(Table1[[#This Row],[Bet]]="Draw-",IF(Table1[[#This Row],[FTR]]="D",100*Table1[[#This Row],[B365D]],0),0)</f>
        <v>0</v>
      </c>
      <c r="R663">
        <f>1/Table1[[#This Row],[B365A]]-Table1[[#This Row],[Margin1X2]]</f>
        <v>0.5357142857142857</v>
      </c>
      <c r="S663">
        <f>IF(Table1[[#This Row],[Bet]]="Away",IF(Table1[[#This Row],[FTR]]="A",100*Table1[[#This Row],[B365A]],0),0)</f>
        <v>0</v>
      </c>
      <c r="T663">
        <f>IF(Table1[[#This Row],[Bet2]]="Away",IF(Table1[[#This Row],[FTR]]="A",100*Table1[[#This Row],[B365A]]),0)</f>
        <v>0</v>
      </c>
      <c r="X663">
        <v>4</v>
      </c>
      <c r="Y663">
        <v>3.5</v>
      </c>
      <c r="Z663">
        <v>1.75</v>
      </c>
      <c r="AA663" s="3">
        <f>(1/Table1[[#This Row],[B365H]]+1/Table1[[#This Row],[B365D]]+1/Table1[[#This Row],[B365A]]-1)/3</f>
        <v>3.5714285714285733E-2</v>
      </c>
      <c r="AB663">
        <v>1.85</v>
      </c>
      <c r="AC663">
        <v>1.95</v>
      </c>
      <c r="AD663">
        <f>(1/Table1[[#This Row],[B365&gt;2.5]]+1/Table1[[#This Row],[B365&lt;2.5]]-1)/2</f>
        <v>2.6680526680526673E-2</v>
      </c>
    </row>
    <row r="664" spans="1:30" hidden="1" x14ac:dyDescent="0.45">
      <c r="A664" t="s">
        <v>201</v>
      </c>
      <c r="B664" t="s">
        <v>4</v>
      </c>
      <c r="C664" s="1">
        <v>44464</v>
      </c>
      <c r="D664" t="s">
        <v>202</v>
      </c>
      <c r="E664" t="s">
        <v>208</v>
      </c>
      <c r="F664">
        <v>0</v>
      </c>
      <c r="G664">
        <v>1</v>
      </c>
      <c r="H664" t="s">
        <v>20</v>
      </c>
      <c r="I664" t="s">
        <v>228</v>
      </c>
      <c r="L664">
        <f>1/Table1[[#This Row],[B365H]]-Table1[[#This Row],[Margin1X2]]</f>
        <v>0.32804232804232808</v>
      </c>
      <c r="M664">
        <f>IF(Table1[[#This Row],[Bet]]="Home",IF(Table1[[#This Row],[FTR]]="H",100*Table1[[#This Row],[B365H]],0),0)</f>
        <v>0</v>
      </c>
      <c r="N664">
        <f>IF(Table1[[#This Row],[Bet]]="Home-",IF(Table1[[#This Row],[FTR]]="H",100*Table1[[#This Row],[B365H]],0),0)</f>
        <v>0</v>
      </c>
      <c r="O664">
        <f>1/Table1[[#This Row],[B365D]]-Table1[[#This Row],[Margin1X2]]</f>
        <v>0.25661375661375663</v>
      </c>
      <c r="P664">
        <f>IF(Table1[[#This Row],[Bet]]="Draw",IF(Table1[[#This Row],[FTR]]="D",100*Table1[[#This Row],[B365D]],0),0)</f>
        <v>0</v>
      </c>
      <c r="Q664">
        <f>IF(Table1[[#This Row],[Bet]]="Draw-",IF(Table1[[#This Row],[FTR]]="D",100*Table1[[#This Row],[B365D]],0),0)</f>
        <v>0</v>
      </c>
      <c r="R664">
        <f>1/Table1[[#This Row],[B365A]]-Table1[[#This Row],[Margin1X2]]</f>
        <v>0.41534391534391535</v>
      </c>
      <c r="S664">
        <f>IF(Table1[[#This Row],[Bet]]="Away",IF(Table1[[#This Row],[FTR]]="A",100*Table1[[#This Row],[B365A]],0),0)</f>
        <v>0</v>
      </c>
      <c r="T664">
        <f>IF(Table1[[#This Row],[Bet2]]="Away",IF(Table1[[#This Row],[FTR]]="A",100*Table1[[#This Row],[B365A]]),0)</f>
        <v>0</v>
      </c>
      <c r="X664">
        <v>2.8</v>
      </c>
      <c r="Y664">
        <v>3.5</v>
      </c>
      <c r="Z664">
        <v>2.25</v>
      </c>
      <c r="AA664" s="3">
        <f>(1/Table1[[#This Row],[B365H]]+1/Table1[[#This Row],[B365D]]+1/Table1[[#This Row],[B365A]]-1)/3</f>
        <v>2.9100529100529071E-2</v>
      </c>
      <c r="AB664">
        <v>1.72</v>
      </c>
      <c r="AC664">
        <v>2.0699999999999998</v>
      </c>
      <c r="AD664">
        <f>(1/Table1[[#This Row],[B365&gt;2.5]]+1/Table1[[#This Row],[B365&lt;2.5]]-1)/2</f>
        <v>3.2243568138411449E-2</v>
      </c>
    </row>
    <row r="665" spans="1:30" hidden="1" x14ac:dyDescent="0.45">
      <c r="A665" t="s">
        <v>201</v>
      </c>
      <c r="B665" t="s">
        <v>4</v>
      </c>
      <c r="C665" s="1">
        <v>44474</v>
      </c>
      <c r="D665" t="s">
        <v>231</v>
      </c>
      <c r="E665" t="s">
        <v>226</v>
      </c>
      <c r="F665">
        <v>3</v>
      </c>
      <c r="G665">
        <v>0</v>
      </c>
      <c r="H665" t="s">
        <v>13</v>
      </c>
      <c r="I665" t="s">
        <v>228</v>
      </c>
      <c r="L665">
        <f>1/Table1[[#This Row],[B365H]]-Table1[[#This Row],[Margin1X2]]</f>
        <v>0.6431623931623931</v>
      </c>
      <c r="M665">
        <f>IF(Table1[[#This Row],[Bet]]="Home",IF(Table1[[#This Row],[FTR]]="H",100*Table1[[#This Row],[B365H]],0),0)</f>
        <v>0</v>
      </c>
      <c r="N665">
        <f>IF(Table1[[#This Row],[Bet]]="Home-",IF(Table1[[#This Row],[FTR]]="H",100*Table1[[#This Row],[B365H]],0),0)</f>
        <v>0</v>
      </c>
      <c r="O665">
        <f>1/Table1[[#This Row],[B365D]]-Table1[[#This Row],[Margin1X2]]</f>
        <v>0.2264957264957265</v>
      </c>
      <c r="P665">
        <f>IF(Table1[[#This Row],[Bet]]="Draw",IF(Table1[[#This Row],[FTR]]="D",100*Table1[[#This Row],[B365D]],0),0)</f>
        <v>0</v>
      </c>
      <c r="Q665">
        <f>IF(Table1[[#This Row],[Bet]]="Draw-",IF(Table1[[#This Row],[FTR]]="D",100*Table1[[#This Row],[B365D]],0),0)</f>
        <v>0</v>
      </c>
      <c r="R665">
        <f>1/Table1[[#This Row],[B365A]]-Table1[[#This Row],[Margin1X2]]</f>
        <v>0.13034188034188035</v>
      </c>
      <c r="S665">
        <f>IF(Table1[[#This Row],[Bet]]="Away",IF(Table1[[#This Row],[FTR]]="A",100*Table1[[#This Row],[B365A]],0),0)</f>
        <v>0</v>
      </c>
      <c r="T665">
        <f>IF(Table1[[#This Row],[Bet2]]="Away",IF(Table1[[#This Row],[FTR]]="A",100*Table1[[#This Row],[B365A]]),0)</f>
        <v>0</v>
      </c>
      <c r="X665">
        <v>1.5</v>
      </c>
      <c r="Y665">
        <v>4</v>
      </c>
      <c r="Z665">
        <v>6.5</v>
      </c>
      <c r="AA665" s="3">
        <f>(1/Table1[[#This Row],[B365H]]+1/Table1[[#This Row],[B365D]]+1/Table1[[#This Row],[B365A]]-1)/3</f>
        <v>2.3504273504273494E-2</v>
      </c>
      <c r="AB665">
        <v>1.65</v>
      </c>
      <c r="AC665">
        <v>2.2000000000000002</v>
      </c>
      <c r="AD665">
        <f>(1/Table1[[#This Row],[B365&gt;2.5]]+1/Table1[[#This Row],[B365&lt;2.5]]-1)/2</f>
        <v>3.0303030303030276E-2</v>
      </c>
    </row>
    <row r="666" spans="1:30" hidden="1" x14ac:dyDescent="0.45">
      <c r="A666" t="s">
        <v>201</v>
      </c>
      <c r="B666" t="s">
        <v>4</v>
      </c>
      <c r="C666" s="1">
        <v>44478</v>
      </c>
      <c r="D666" t="s">
        <v>223</v>
      </c>
      <c r="E666" t="s">
        <v>233</v>
      </c>
      <c r="F666">
        <v>1</v>
      </c>
      <c r="G666">
        <v>2</v>
      </c>
      <c r="H666" t="s">
        <v>20</v>
      </c>
      <c r="I666" t="s">
        <v>228</v>
      </c>
      <c r="L666">
        <f>1/Table1[[#This Row],[B365H]]-Table1[[#This Row],[Margin1X2]]</f>
        <v>0.30303030303030304</v>
      </c>
      <c r="M666">
        <f>IF(Table1[[#This Row],[Bet]]="Home",IF(Table1[[#This Row],[FTR]]="H",100*Table1[[#This Row],[B365H]],0),0)</f>
        <v>0</v>
      </c>
      <c r="N666">
        <f>IF(Table1[[#This Row],[Bet]]="Home-",IF(Table1[[#This Row],[FTR]]="H",100*Table1[[#This Row],[B365H]],0),0)</f>
        <v>0</v>
      </c>
      <c r="O666">
        <f>1/Table1[[#This Row],[B365D]]-Table1[[#This Row],[Margin1X2]]</f>
        <v>0.27272727272727276</v>
      </c>
      <c r="P666">
        <f>IF(Table1[[#This Row],[Bet]]="Draw",IF(Table1[[#This Row],[FTR]]="D",100*Table1[[#This Row],[B365D]],0),0)</f>
        <v>0</v>
      </c>
      <c r="Q666">
        <f>IF(Table1[[#This Row],[Bet]]="Draw-",IF(Table1[[#This Row],[FTR]]="D",100*Table1[[#This Row],[B365D]],0),0)</f>
        <v>0</v>
      </c>
      <c r="R666">
        <f>1/Table1[[#This Row],[B365A]]-Table1[[#This Row],[Margin1X2]]</f>
        <v>0.42424242424242425</v>
      </c>
      <c r="S666">
        <f>IF(Table1[[#This Row],[Bet]]="Away",IF(Table1[[#This Row],[FTR]]="A",100*Table1[[#This Row],[B365A]],0),0)</f>
        <v>0</v>
      </c>
      <c r="T666">
        <f>IF(Table1[[#This Row],[Bet2]]="Away",IF(Table1[[#This Row],[FTR]]="A",100*Table1[[#This Row],[B365A]]),0)</f>
        <v>0</v>
      </c>
      <c r="X666">
        <v>3</v>
      </c>
      <c r="Y666">
        <v>3.3</v>
      </c>
      <c r="Z666">
        <v>2.2000000000000002</v>
      </c>
      <c r="AA666" s="3">
        <f>(1/Table1[[#This Row],[B365H]]+1/Table1[[#This Row],[B365D]]+1/Table1[[#This Row],[B365A]]-1)/3</f>
        <v>3.0303030303030276E-2</v>
      </c>
      <c r="AB666">
        <v>1.65</v>
      </c>
      <c r="AC666">
        <v>2.2000000000000002</v>
      </c>
      <c r="AD666">
        <f>(1/Table1[[#This Row],[B365&gt;2.5]]+1/Table1[[#This Row],[B365&lt;2.5]]-1)/2</f>
        <v>3.0303030303030276E-2</v>
      </c>
    </row>
    <row r="667" spans="1:30" hidden="1" x14ac:dyDescent="0.45">
      <c r="A667" t="s">
        <v>201</v>
      </c>
      <c r="B667" t="s">
        <v>4</v>
      </c>
      <c r="C667" s="1">
        <v>44499</v>
      </c>
      <c r="D667" t="s">
        <v>237</v>
      </c>
      <c r="E667" t="s">
        <v>217</v>
      </c>
      <c r="F667">
        <v>2</v>
      </c>
      <c r="G667">
        <v>5</v>
      </c>
      <c r="H667" t="s">
        <v>20</v>
      </c>
      <c r="I667" t="s">
        <v>228</v>
      </c>
      <c r="L667">
        <f>1/Table1[[#This Row],[B365H]]-Table1[[#This Row],[Margin1X2]]</f>
        <v>0.16389360498019243</v>
      </c>
      <c r="M667">
        <f>IF(Table1[[#This Row],[Bet]]="Home",IF(Table1[[#This Row],[FTR]]="H",100*Table1[[#This Row],[B365H]],0),0)</f>
        <v>0</v>
      </c>
      <c r="N667">
        <f>IF(Table1[[#This Row],[Bet]]="Home-",IF(Table1[[#This Row],[FTR]]="H",100*Table1[[#This Row],[B365H]],0),0)</f>
        <v>0</v>
      </c>
      <c r="O667">
        <f>1/Table1[[#This Row],[B365D]]-Table1[[#This Row],[Margin1X2]]</f>
        <v>0.22705149971703451</v>
      </c>
      <c r="P667">
        <f>IF(Table1[[#This Row],[Bet]]="Draw",IF(Table1[[#This Row],[FTR]]="D",100*Table1[[#This Row],[B365D]],0),0)</f>
        <v>0</v>
      </c>
      <c r="Q667">
        <f>IF(Table1[[#This Row],[Bet]]="Draw-",IF(Table1[[#This Row],[FTR]]="D",100*Table1[[#This Row],[B365D]],0),0)</f>
        <v>0</v>
      </c>
      <c r="R667">
        <f>1/Table1[[#This Row],[B365A]]-Table1[[#This Row],[Margin1X2]]</f>
        <v>0.60905489530277301</v>
      </c>
      <c r="S667">
        <f>IF(Table1[[#This Row],[Bet]]="Away",IF(Table1[[#This Row],[FTR]]="A",100*Table1[[#This Row],[B365A]],0),0)</f>
        <v>0</v>
      </c>
      <c r="T667">
        <f>IF(Table1[[#This Row],[Bet2]]="Away",IF(Table1[[#This Row],[FTR]]="A",100*Table1[[#This Row],[B365A]]),0)</f>
        <v>0</v>
      </c>
      <c r="X667">
        <v>5</v>
      </c>
      <c r="Y667">
        <v>3.8</v>
      </c>
      <c r="Z667">
        <v>1.55</v>
      </c>
      <c r="AA667" s="3">
        <f>(1/Table1[[#This Row],[B365H]]+1/Table1[[#This Row],[B365D]]+1/Table1[[#This Row],[B365A]]-1)/3</f>
        <v>3.6106395019807579E-2</v>
      </c>
      <c r="AB667">
        <v>1.85</v>
      </c>
      <c r="AC667">
        <v>1.95</v>
      </c>
      <c r="AD667">
        <f>(1/Table1[[#This Row],[B365&gt;2.5]]+1/Table1[[#This Row],[B365&lt;2.5]]-1)/2</f>
        <v>2.6680526680526673E-2</v>
      </c>
    </row>
    <row r="668" spans="1:30" hidden="1" x14ac:dyDescent="0.45">
      <c r="A668" t="s">
        <v>201</v>
      </c>
      <c r="B668" t="s">
        <v>4</v>
      </c>
      <c r="C668" s="1">
        <v>44513</v>
      </c>
      <c r="D668" t="s">
        <v>209</v>
      </c>
      <c r="E668" t="s">
        <v>218</v>
      </c>
      <c r="F668">
        <v>1</v>
      </c>
      <c r="G668">
        <v>4</v>
      </c>
      <c r="H668" t="s">
        <v>20</v>
      </c>
      <c r="I668" t="s">
        <v>228</v>
      </c>
      <c r="L668">
        <f>1/Table1[[#This Row],[B365H]]-Table1[[#This Row],[Margin1X2]]</f>
        <v>0.23099415204678359</v>
      </c>
      <c r="M668">
        <f>IF(Table1[[#This Row],[Bet]]="Home",IF(Table1[[#This Row],[FTR]]="H",100*Table1[[#This Row],[B365H]],0),0)</f>
        <v>0</v>
      </c>
      <c r="N668">
        <f>IF(Table1[[#This Row],[Bet]]="Home-",IF(Table1[[#This Row],[FTR]]="H",100*Table1[[#This Row],[B365H]],0),0)</f>
        <v>0</v>
      </c>
      <c r="O668">
        <f>1/Table1[[#This Row],[B365D]]-Table1[[#This Row],[Margin1X2]]</f>
        <v>0.24561403508771928</v>
      </c>
      <c r="P668">
        <f>IF(Table1[[#This Row],[Bet]]="Draw",IF(Table1[[#This Row],[FTR]]="D",100*Table1[[#This Row],[B365D]],0),0)</f>
        <v>0</v>
      </c>
      <c r="Q668">
        <f>IF(Table1[[#This Row],[Bet]]="Draw-",IF(Table1[[#This Row],[FTR]]="D",100*Table1[[#This Row],[B365D]],0),0)</f>
        <v>0</v>
      </c>
      <c r="R668">
        <f>1/Table1[[#This Row],[B365A]]-Table1[[#This Row],[Margin1X2]]</f>
        <v>0.52339181286549707</v>
      </c>
      <c r="S668">
        <f>IF(Table1[[#This Row],[Bet]]="Away",IF(Table1[[#This Row],[FTR]]="A",100*Table1[[#This Row],[B365A]],0),0)</f>
        <v>0</v>
      </c>
      <c r="T668">
        <f>IF(Table1[[#This Row],[Bet2]]="Away",IF(Table1[[#This Row],[FTR]]="A",100*Table1[[#This Row],[B365A]]),0)</f>
        <v>0</v>
      </c>
      <c r="X668">
        <v>3.8</v>
      </c>
      <c r="Y668">
        <v>3.6</v>
      </c>
      <c r="Z668">
        <v>1.8</v>
      </c>
      <c r="AA668" s="3">
        <f>(1/Table1[[#This Row],[B365H]]+1/Table1[[#This Row],[B365D]]+1/Table1[[#This Row],[B365A]]-1)/3</f>
        <v>3.2163742690058506E-2</v>
      </c>
      <c r="AB668">
        <v>1.7</v>
      </c>
      <c r="AC668">
        <v>2.1</v>
      </c>
      <c r="AD668">
        <f>(1/Table1[[#This Row],[B365&gt;2.5]]+1/Table1[[#This Row],[B365&lt;2.5]]-1)/2</f>
        <v>3.2212885154061621E-2</v>
      </c>
    </row>
    <row r="669" spans="1:30" hidden="1" x14ac:dyDescent="0.45">
      <c r="A669" t="s">
        <v>201</v>
      </c>
      <c r="B669" t="s">
        <v>4</v>
      </c>
      <c r="C669" s="1">
        <v>44520</v>
      </c>
      <c r="D669" t="s">
        <v>226</v>
      </c>
      <c r="E669" t="s">
        <v>221</v>
      </c>
      <c r="F669">
        <v>1</v>
      </c>
      <c r="G669">
        <v>4</v>
      </c>
      <c r="H669" t="s">
        <v>20</v>
      </c>
      <c r="I669" t="s">
        <v>228</v>
      </c>
      <c r="L669">
        <f>1/Table1[[#This Row],[B365H]]-Table1[[#This Row],[Margin1X2]]</f>
        <v>0.35384615384615375</v>
      </c>
      <c r="M669">
        <f>IF(Table1[[#This Row],[Bet]]="Home",IF(Table1[[#This Row],[FTR]]="H",100*Table1[[#This Row],[B365H]],0),0)</f>
        <v>0</v>
      </c>
      <c r="N669">
        <f>IF(Table1[[#This Row],[Bet]]="Home-",IF(Table1[[#This Row],[FTR]]="H",100*Table1[[#This Row],[B365H]],0),0)</f>
        <v>0</v>
      </c>
      <c r="O669">
        <f>1/Table1[[#This Row],[B365D]]-Table1[[#This Row],[Margin1X2]]</f>
        <v>0.27692307692307688</v>
      </c>
      <c r="P669">
        <f>IF(Table1[[#This Row],[Bet]]="Draw",IF(Table1[[#This Row],[FTR]]="D",100*Table1[[#This Row],[B365D]],0),0)</f>
        <v>0</v>
      </c>
      <c r="Q669">
        <f>IF(Table1[[#This Row],[Bet]]="Draw-",IF(Table1[[#This Row],[FTR]]="D",100*Table1[[#This Row],[B365D]],0),0)</f>
        <v>0</v>
      </c>
      <c r="R669">
        <f>1/Table1[[#This Row],[B365A]]-Table1[[#This Row],[Margin1X2]]</f>
        <v>0.3692307692307692</v>
      </c>
      <c r="S669">
        <f>IF(Table1[[#This Row],[Bet]]="Away",IF(Table1[[#This Row],[FTR]]="A",100*Table1[[#This Row],[B365A]],0),0)</f>
        <v>0</v>
      </c>
      <c r="T669">
        <f>IF(Table1[[#This Row],[Bet2]]="Away",IF(Table1[[#This Row],[FTR]]="A",100*Table1[[#This Row],[B365A]]),0)</f>
        <v>0</v>
      </c>
      <c r="X669">
        <v>2.6</v>
      </c>
      <c r="Y669">
        <v>3.25</v>
      </c>
      <c r="Z669">
        <v>2.5</v>
      </c>
      <c r="AA669" s="3">
        <f>(1/Table1[[#This Row],[B365H]]+1/Table1[[#This Row],[B365D]]+1/Table1[[#This Row],[B365A]]-1)/3</f>
        <v>3.0769230769230809E-2</v>
      </c>
      <c r="AB669">
        <v>1.66</v>
      </c>
      <c r="AC669">
        <v>2.15</v>
      </c>
      <c r="AD669">
        <f>(1/Table1[[#This Row],[B365&gt;2.5]]+1/Table1[[#This Row],[B365&lt;2.5]]-1)/2</f>
        <v>3.3762958811992205E-2</v>
      </c>
    </row>
    <row r="670" spans="1:30" hidden="1" x14ac:dyDescent="0.45">
      <c r="A670" t="s">
        <v>201</v>
      </c>
      <c r="B670" t="s">
        <v>4</v>
      </c>
      <c r="C670" s="1">
        <v>44569</v>
      </c>
      <c r="D670" t="s">
        <v>220</v>
      </c>
      <c r="E670" t="s">
        <v>218</v>
      </c>
      <c r="F670">
        <v>2</v>
      </c>
      <c r="G670">
        <v>2</v>
      </c>
      <c r="H670" t="s">
        <v>42</v>
      </c>
      <c r="I670" t="s">
        <v>228</v>
      </c>
      <c r="L670">
        <f>1/Table1[[#This Row],[B365H]]-Table1[[#This Row],[Margin1X2]]</f>
        <v>0.39313127970363015</v>
      </c>
      <c r="M670">
        <f>IF(Table1[[#This Row],[Bet]]="Home",IF(Table1[[#This Row],[FTR]]="H",100*Table1[[#This Row],[B365H]],0),0)</f>
        <v>0</v>
      </c>
      <c r="N670">
        <f>IF(Table1[[#This Row],[Bet]]="Home-",IF(Table1[[#This Row],[FTR]]="H",100*Table1[[#This Row],[B365H]],0),0)</f>
        <v>0</v>
      </c>
      <c r="O670">
        <f>1/Table1[[#This Row],[B365D]]-Table1[[#This Row],[Margin1X2]]</f>
        <v>0.26530799849241155</v>
      </c>
      <c r="P670">
        <f>IF(Table1[[#This Row],[Bet]]="Draw",IF(Table1[[#This Row],[FTR]]="D",100*Table1[[#This Row],[B365D]],0),0)</f>
        <v>0</v>
      </c>
      <c r="Q670">
        <f>IF(Table1[[#This Row],[Bet]]="Draw-",IF(Table1[[#This Row],[FTR]]="D",100*Table1[[#This Row],[B365D]],0),0)</f>
        <v>0</v>
      </c>
      <c r="R670">
        <f>1/Table1[[#This Row],[B365A]]-Table1[[#This Row],[Margin1X2]]</f>
        <v>0.34156072180395836</v>
      </c>
      <c r="S670">
        <f>IF(Table1[[#This Row],[Bet]]="Away",IF(Table1[[#This Row],[FTR]]="A",100*Table1[[#This Row],[B365A]],0),0)</f>
        <v>0</v>
      </c>
      <c r="T670">
        <f>IF(Table1[[#This Row],[Bet2]]="Away",IF(Table1[[#This Row],[FTR]]="A",100*Table1[[#This Row],[B365A]]),0)</f>
        <v>0</v>
      </c>
      <c r="X670">
        <v>2.37</v>
      </c>
      <c r="Y670">
        <v>3.4</v>
      </c>
      <c r="Z670">
        <v>2.7</v>
      </c>
      <c r="AA670" s="3">
        <f>(1/Table1[[#This Row],[B365H]]+1/Table1[[#This Row],[B365D]]+1/Table1[[#This Row],[B365A]]-1)/3</f>
        <v>2.8809648566411994E-2</v>
      </c>
      <c r="AB670">
        <v>2</v>
      </c>
      <c r="AC670">
        <v>1.8</v>
      </c>
      <c r="AD670">
        <f>(1/Table1[[#This Row],[B365&gt;2.5]]+1/Table1[[#This Row],[B365&lt;2.5]]-1)/2</f>
        <v>2.777777777777779E-2</v>
      </c>
    </row>
    <row r="671" spans="1:30" hidden="1" x14ac:dyDescent="0.45">
      <c r="A671" t="s">
        <v>201</v>
      </c>
      <c r="B671" t="s">
        <v>4</v>
      </c>
      <c r="C671" s="1">
        <v>44586</v>
      </c>
      <c r="D671" t="s">
        <v>237</v>
      </c>
      <c r="E671" t="s">
        <v>233</v>
      </c>
      <c r="F671">
        <v>1</v>
      </c>
      <c r="G671">
        <v>0</v>
      </c>
      <c r="H671" t="s">
        <v>13</v>
      </c>
      <c r="I671" t="s">
        <v>228</v>
      </c>
      <c r="L671">
        <f>1/Table1[[#This Row],[B365H]]-Table1[[#This Row],[Margin1X2]]</f>
        <v>0.16692165487346208</v>
      </c>
      <c r="M671">
        <f>IF(Table1[[#This Row],[Bet]]="Home",IF(Table1[[#This Row],[FTR]]="H",100*Table1[[#This Row],[B365H]],0),0)</f>
        <v>0</v>
      </c>
      <c r="N671">
        <f>IF(Table1[[#This Row],[Bet]]="Home-",IF(Table1[[#This Row],[FTR]]="H",100*Table1[[#This Row],[B365H]],0),0)</f>
        <v>0</v>
      </c>
      <c r="O671">
        <f>1/Table1[[#This Row],[B365D]]-Table1[[#This Row],[Margin1X2]]</f>
        <v>0.25422324217504938</v>
      </c>
      <c r="P671">
        <f>IF(Table1[[#This Row],[Bet]]="Draw",IF(Table1[[#This Row],[FTR]]="D",100*Table1[[#This Row],[B365D]],0),0)</f>
        <v>0</v>
      </c>
      <c r="Q671">
        <f>IF(Table1[[#This Row],[Bet]]="Draw-",IF(Table1[[#This Row],[FTR]]="D",100*Table1[[#This Row],[B365D]],0),0)</f>
        <v>0</v>
      </c>
      <c r="R671">
        <f>1/Table1[[#This Row],[B365A]]-Table1[[#This Row],[Margin1X2]]</f>
        <v>0.57885510295148856</v>
      </c>
      <c r="S671">
        <f>IF(Table1[[#This Row],[Bet]]="Away",IF(Table1[[#This Row],[FTR]]="A",100*Table1[[#This Row],[B365A]],0),0)</f>
        <v>0</v>
      </c>
      <c r="T671">
        <f>IF(Table1[[#This Row],[Bet2]]="Away",IF(Table1[[#This Row],[FTR]]="A",100*Table1[[#This Row],[B365A]]),0)</f>
        <v>0</v>
      </c>
      <c r="X671">
        <v>5.25</v>
      </c>
      <c r="Y671">
        <v>3.6</v>
      </c>
      <c r="Z671">
        <v>1.66</v>
      </c>
      <c r="AA671" s="3">
        <f>(1/Table1[[#This Row],[B365H]]+1/Table1[[#This Row],[B365D]]+1/Table1[[#This Row],[B365A]]-1)/3</f>
        <v>2.3554535602728393E-2</v>
      </c>
      <c r="AB671">
        <v>1.8</v>
      </c>
      <c r="AC671">
        <v>2</v>
      </c>
      <c r="AD671">
        <f>(1/Table1[[#This Row],[B365&gt;2.5]]+1/Table1[[#This Row],[B365&lt;2.5]]-1)/2</f>
        <v>2.777777777777779E-2</v>
      </c>
    </row>
    <row r="672" spans="1:30" hidden="1" x14ac:dyDescent="0.45">
      <c r="A672" t="s">
        <v>201</v>
      </c>
      <c r="B672" t="s">
        <v>4</v>
      </c>
      <c r="C672" s="1">
        <v>44604</v>
      </c>
      <c r="D672" t="s">
        <v>205</v>
      </c>
      <c r="E672" t="s">
        <v>223</v>
      </c>
      <c r="F672">
        <v>1</v>
      </c>
      <c r="G672">
        <v>3</v>
      </c>
      <c r="H672" t="s">
        <v>20</v>
      </c>
      <c r="I672" t="s">
        <v>228</v>
      </c>
      <c r="L672">
        <f>1/Table1[[#This Row],[B365H]]-Table1[[#This Row],[Margin1X2]]</f>
        <v>0.45454545454545447</v>
      </c>
      <c r="M672">
        <f>IF(Table1[[#This Row],[Bet]]="Home",IF(Table1[[#This Row],[FTR]]="H",100*Table1[[#This Row],[B365H]],0),0)</f>
        <v>0</v>
      </c>
      <c r="N672">
        <f>IF(Table1[[#This Row],[Bet]]="Home-",IF(Table1[[#This Row],[FTR]]="H",100*Table1[[#This Row],[B365H]],0),0)</f>
        <v>0</v>
      </c>
      <c r="O672">
        <f>1/Table1[[#This Row],[B365D]]-Table1[[#This Row],[Margin1X2]]</f>
        <v>0.28138528138528135</v>
      </c>
      <c r="P672">
        <f>IF(Table1[[#This Row],[Bet]]="Draw",IF(Table1[[#This Row],[FTR]]="D",100*Table1[[#This Row],[B365D]],0),0)</f>
        <v>0</v>
      </c>
      <c r="Q672">
        <f>IF(Table1[[#This Row],[Bet]]="Draw-",IF(Table1[[#This Row],[FTR]]="D",100*Table1[[#This Row],[B365D]],0),0)</f>
        <v>0</v>
      </c>
      <c r="R672">
        <f>1/Table1[[#This Row],[B365A]]-Table1[[#This Row],[Margin1X2]]</f>
        <v>0.26406926406926401</v>
      </c>
      <c r="S672">
        <f>IF(Table1[[#This Row],[Bet]]="Away",IF(Table1[[#This Row],[FTR]]="A",100*Table1[[#This Row],[B365A]],0),0)</f>
        <v>0</v>
      </c>
      <c r="T672">
        <f>IF(Table1[[#This Row],[Bet2]]="Away",IF(Table1[[#This Row],[FTR]]="A",100*Table1[[#This Row],[B365A]]),0)</f>
        <v>0</v>
      </c>
      <c r="X672">
        <v>2.1</v>
      </c>
      <c r="Y672">
        <v>3.3</v>
      </c>
      <c r="Z672">
        <v>3.5</v>
      </c>
      <c r="AA672" s="3">
        <f>(1/Table1[[#This Row],[B365H]]+1/Table1[[#This Row],[B365D]]+1/Table1[[#This Row],[B365A]]-1)/3</f>
        <v>2.1645021645021689E-2</v>
      </c>
      <c r="AB672">
        <v>1.8</v>
      </c>
      <c r="AC672">
        <v>2</v>
      </c>
      <c r="AD672">
        <f>(1/Table1[[#This Row],[B365&gt;2.5]]+1/Table1[[#This Row],[B365&lt;2.5]]-1)/2</f>
        <v>2.777777777777779E-2</v>
      </c>
    </row>
    <row r="673" spans="1:30" hidden="1" x14ac:dyDescent="0.45">
      <c r="A673" t="s">
        <v>201</v>
      </c>
      <c r="B673" t="s">
        <v>4</v>
      </c>
      <c r="C673" s="1">
        <v>44614</v>
      </c>
      <c r="D673" t="s">
        <v>220</v>
      </c>
      <c r="E673" t="s">
        <v>227</v>
      </c>
      <c r="F673">
        <v>0</v>
      </c>
      <c r="G673">
        <v>0</v>
      </c>
      <c r="H673" t="s">
        <v>42</v>
      </c>
      <c r="I673" t="s">
        <v>228</v>
      </c>
      <c r="L673">
        <f>1/Table1[[#This Row],[B365H]]-Table1[[#This Row],[Margin1X2]]</f>
        <v>0.36337811205907306</v>
      </c>
      <c r="M673">
        <f>IF(Table1[[#This Row],[Bet]]="Home",IF(Table1[[#This Row],[FTR]]="H",100*Table1[[#This Row],[B365H]],0),0)</f>
        <v>0</v>
      </c>
      <c r="N673">
        <f>IF(Table1[[#This Row],[Bet]]="Home-",IF(Table1[[#This Row],[FTR]]="H",100*Table1[[#This Row],[B365H]],0),0)</f>
        <v>0</v>
      </c>
      <c r="O673">
        <f>1/Table1[[#This Row],[B365D]]-Table1[[#This Row],[Margin1X2]]</f>
        <v>0.28372124931397497</v>
      </c>
      <c r="P673">
        <f>IF(Table1[[#This Row],[Bet]]="Draw",IF(Table1[[#This Row],[FTR]]="D",100*Table1[[#This Row],[B365D]],0),0)</f>
        <v>0</v>
      </c>
      <c r="Q673">
        <f>IF(Table1[[#This Row],[Bet]]="Draw-",IF(Table1[[#This Row],[FTR]]="D",100*Table1[[#This Row],[B365D]],0),0)</f>
        <v>0</v>
      </c>
      <c r="R673">
        <f>1/Table1[[#This Row],[B365A]]-Table1[[#This Row],[Margin1X2]]</f>
        <v>0.35290063862695203</v>
      </c>
      <c r="S673">
        <f>IF(Table1[[#This Row],[Bet]]="Away",IF(Table1[[#This Row],[FTR]]="A",100*Table1[[#This Row],[B365A]],0),0)</f>
        <v>0</v>
      </c>
      <c r="T673">
        <f>IF(Table1[[#This Row],[Bet2]]="Away",IF(Table1[[#This Row],[FTR]]="A",100*Table1[[#This Row],[B365A]]),0)</f>
        <v>0</v>
      </c>
      <c r="X673">
        <v>2.5499999999999998</v>
      </c>
      <c r="Y673">
        <v>3.2</v>
      </c>
      <c r="Z673">
        <v>2.62</v>
      </c>
      <c r="AA673" s="3">
        <f>(1/Table1[[#This Row],[B365H]]+1/Table1[[#This Row],[B365D]]+1/Table1[[#This Row],[B365A]]-1)/3</f>
        <v>2.8778750686025017E-2</v>
      </c>
      <c r="AB673">
        <v>2</v>
      </c>
      <c r="AC673">
        <v>1.8</v>
      </c>
      <c r="AD673">
        <f>(1/Table1[[#This Row],[B365&gt;2.5]]+1/Table1[[#This Row],[B365&lt;2.5]]-1)/2</f>
        <v>2.777777777777779E-2</v>
      </c>
    </row>
    <row r="674" spans="1:30" hidden="1" x14ac:dyDescent="0.45">
      <c r="A674" t="s">
        <v>201</v>
      </c>
      <c r="B674" t="s">
        <v>4</v>
      </c>
      <c r="C674" s="1">
        <v>44621</v>
      </c>
      <c r="D674" t="s">
        <v>218</v>
      </c>
      <c r="E674" t="s">
        <v>209</v>
      </c>
      <c r="F674">
        <v>3</v>
      </c>
      <c r="G674">
        <v>0</v>
      </c>
      <c r="H674" t="s">
        <v>13</v>
      </c>
      <c r="I674" t="s">
        <v>228</v>
      </c>
      <c r="L674">
        <f>1/Table1[[#This Row],[B365H]]-Table1[[#This Row],[Margin1X2]]</f>
        <v>0.47461035696329817</v>
      </c>
      <c r="M674">
        <f>IF(Table1[[#This Row],[Bet]]="Home",IF(Table1[[#This Row],[FTR]]="H",100*Table1[[#This Row],[B365H]],0),0)</f>
        <v>0</v>
      </c>
      <c r="N674">
        <f>IF(Table1[[#This Row],[Bet]]="Home-",IF(Table1[[#This Row],[FTR]]="H",100*Table1[[#This Row],[B365H]],0),0)</f>
        <v>0</v>
      </c>
      <c r="O674">
        <f>1/Table1[[#This Row],[B365D]]-Table1[[#This Row],[Margin1X2]]</f>
        <v>0.25590749120160883</v>
      </c>
      <c r="P674">
        <f>IF(Table1[[#This Row],[Bet]]="Draw",IF(Table1[[#This Row],[FTR]]="D",100*Table1[[#This Row],[B365D]],0),0)</f>
        <v>0</v>
      </c>
      <c r="Q674">
        <f>IF(Table1[[#This Row],[Bet]]="Draw-",IF(Table1[[#This Row],[FTR]]="D",100*Table1[[#This Row],[B365D]],0),0)</f>
        <v>0</v>
      </c>
      <c r="R674">
        <f>1/Table1[[#This Row],[B365A]]-Table1[[#This Row],[Margin1X2]]</f>
        <v>0.269482151835093</v>
      </c>
      <c r="S674">
        <f>IF(Table1[[#This Row],[Bet]]="Away",IF(Table1[[#This Row],[FTR]]="A",100*Table1[[#This Row],[B365A]],0),0)</f>
        <v>0</v>
      </c>
      <c r="T674">
        <f>IF(Table1[[#This Row],[Bet2]]="Away",IF(Table1[[#This Row],[FTR]]="A",100*Table1[[#This Row],[B365A]]),0)</f>
        <v>0</v>
      </c>
      <c r="X674">
        <v>1.95</v>
      </c>
      <c r="Y674">
        <v>3.4</v>
      </c>
      <c r="Z674">
        <v>3.25</v>
      </c>
      <c r="AA674" s="3">
        <f>(1/Table1[[#This Row],[B365H]]+1/Table1[[#This Row],[B365D]]+1/Table1[[#This Row],[B365A]]-1)/3</f>
        <v>3.8210155857214691E-2</v>
      </c>
      <c r="AB674">
        <v>1.72</v>
      </c>
      <c r="AC674">
        <v>2.0699999999999998</v>
      </c>
      <c r="AD674">
        <f>(1/Table1[[#This Row],[B365&gt;2.5]]+1/Table1[[#This Row],[B365&lt;2.5]]-1)/2</f>
        <v>3.2243568138411449E-2</v>
      </c>
    </row>
    <row r="675" spans="1:30" hidden="1" x14ac:dyDescent="0.45">
      <c r="A675" t="s">
        <v>201</v>
      </c>
      <c r="B675" t="s">
        <v>4</v>
      </c>
      <c r="C675" s="1">
        <v>44628</v>
      </c>
      <c r="D675" t="s">
        <v>212</v>
      </c>
      <c r="E675" t="s">
        <v>235</v>
      </c>
      <c r="F675">
        <v>1</v>
      </c>
      <c r="G675">
        <v>0</v>
      </c>
      <c r="H675" t="s">
        <v>13</v>
      </c>
      <c r="I675" t="s">
        <v>228</v>
      </c>
      <c r="L675">
        <f>1/Table1[[#This Row],[B365H]]-Table1[[#This Row],[Margin1X2]]</f>
        <v>0.30310113760324137</v>
      </c>
      <c r="M675">
        <f>IF(Table1[[#This Row],[Bet]]="Home",IF(Table1[[#This Row],[FTR]]="H",100*Table1[[#This Row],[B365H]],0),0)</f>
        <v>0</v>
      </c>
      <c r="N675">
        <f>IF(Table1[[#This Row],[Bet]]="Home-",IF(Table1[[#This Row],[FTR]]="H",100*Table1[[#This Row],[B365H]],0),0)</f>
        <v>0</v>
      </c>
      <c r="O675">
        <f>1/Table1[[#This Row],[B365D]]-Table1[[#This Row],[Margin1X2]]</f>
        <v>0.29234844943119837</v>
      </c>
      <c r="P675">
        <f>IF(Table1[[#This Row],[Bet]]="Draw",IF(Table1[[#This Row],[FTR]]="D",100*Table1[[#This Row],[B365D]],0),0)</f>
        <v>0</v>
      </c>
      <c r="Q675">
        <f>IF(Table1[[#This Row],[Bet]]="Draw-",IF(Table1[[#This Row],[FTR]]="D",100*Table1[[#This Row],[B365D]],0),0)</f>
        <v>0</v>
      </c>
      <c r="R675">
        <f>1/Table1[[#This Row],[B365A]]-Table1[[#This Row],[Margin1X2]]</f>
        <v>0.40455041296556027</v>
      </c>
      <c r="S675">
        <f>IF(Table1[[#This Row],[Bet]]="Away",IF(Table1[[#This Row],[FTR]]="A",100*Table1[[#This Row],[B365A]],0),0)</f>
        <v>0</v>
      </c>
      <c r="T675">
        <f>IF(Table1[[#This Row],[Bet2]]="Away",IF(Table1[[#This Row],[FTR]]="A",100*Table1[[#This Row],[B365A]]),0)</f>
        <v>0</v>
      </c>
      <c r="X675">
        <v>3</v>
      </c>
      <c r="Y675">
        <v>3.1</v>
      </c>
      <c r="Z675">
        <v>2.2999999999999998</v>
      </c>
      <c r="AA675" s="3">
        <f>(1/Table1[[#This Row],[B365H]]+1/Table1[[#This Row],[B365D]]+1/Table1[[#This Row],[B365A]]-1)/3</f>
        <v>3.0232195730091949E-2</v>
      </c>
      <c r="AB675">
        <v>2.25</v>
      </c>
      <c r="AC675">
        <v>1.61</v>
      </c>
      <c r="AD675">
        <f>(1/Table1[[#This Row],[B365&gt;2.5]]+1/Table1[[#This Row],[B365&lt;2.5]]-1)/2</f>
        <v>3.2781228433402365E-2</v>
      </c>
    </row>
    <row r="676" spans="1:30" hidden="1" x14ac:dyDescent="0.45">
      <c r="A676" t="s">
        <v>201</v>
      </c>
      <c r="B676" t="s">
        <v>4</v>
      </c>
      <c r="C676" s="1">
        <v>44646</v>
      </c>
      <c r="D676" t="s">
        <v>223</v>
      </c>
      <c r="E676" t="s">
        <v>231</v>
      </c>
      <c r="F676">
        <v>1</v>
      </c>
      <c r="G676">
        <v>1</v>
      </c>
      <c r="H676" t="s">
        <v>42</v>
      </c>
      <c r="I676" t="s">
        <v>228</v>
      </c>
      <c r="L676">
        <f>1/Table1[[#This Row],[B365H]]-Table1[[#This Row],[Margin1X2]]</f>
        <v>0.27782069675900378</v>
      </c>
      <c r="M676">
        <f>IF(Table1[[#This Row],[Bet]]="Home",IF(Table1[[#This Row],[FTR]]="H",100*Table1[[#This Row],[B365H]],0),0)</f>
        <v>0</v>
      </c>
      <c r="N676">
        <f>IF(Table1[[#This Row],[Bet]]="Home-",IF(Table1[[#This Row],[FTR]]="H",100*Table1[[#This Row],[B365H]],0),0)</f>
        <v>0</v>
      </c>
      <c r="O676">
        <f>1/Table1[[#This Row],[B365D]]-Table1[[#This Row],[Margin1X2]]</f>
        <v>0.26424603612551961</v>
      </c>
      <c r="P676">
        <f>IF(Table1[[#This Row],[Bet]]="Draw",IF(Table1[[#This Row],[FTR]]="D",100*Table1[[#This Row],[B365D]],0),0)</f>
        <v>0</v>
      </c>
      <c r="Q676">
        <f>IF(Table1[[#This Row],[Bet]]="Draw-",IF(Table1[[#This Row],[FTR]]="D",100*Table1[[#This Row],[B365D]],0),0)</f>
        <v>0</v>
      </c>
      <c r="R676">
        <f>1/Table1[[#This Row],[B365A]]-Table1[[#This Row],[Margin1X2]]</f>
        <v>0.45793326711547661</v>
      </c>
      <c r="S676">
        <f>IF(Table1[[#This Row],[Bet]]="Away",IF(Table1[[#This Row],[FTR]]="A",100*Table1[[#This Row],[B365A]],0),0)</f>
        <v>0</v>
      </c>
      <c r="T676">
        <f>IF(Table1[[#This Row],[Bet2]]="Away",IF(Table1[[#This Row],[FTR]]="A",100*Table1[[#This Row],[B365A]]),0)</f>
        <v>0</v>
      </c>
      <c r="X676">
        <v>3.25</v>
      </c>
      <c r="Y676">
        <v>3.4</v>
      </c>
      <c r="Z676">
        <v>2.0499999999999998</v>
      </c>
      <c r="AA676" s="3">
        <f>(1/Table1[[#This Row],[B365H]]+1/Table1[[#This Row],[B365D]]+1/Table1[[#This Row],[B365A]]-1)/3</f>
        <v>2.9871610933303927E-2</v>
      </c>
      <c r="AB676">
        <v>1.8</v>
      </c>
      <c r="AC676">
        <v>2</v>
      </c>
      <c r="AD676">
        <f>(1/Table1[[#This Row],[B365&gt;2.5]]+1/Table1[[#This Row],[B365&lt;2.5]]-1)/2</f>
        <v>2.777777777777779E-2</v>
      </c>
    </row>
    <row r="677" spans="1:30" hidden="1" x14ac:dyDescent="0.45">
      <c r="A677" t="s">
        <v>201</v>
      </c>
      <c r="B677" t="s">
        <v>4</v>
      </c>
      <c r="C677" s="1">
        <v>44660</v>
      </c>
      <c r="D677" t="s">
        <v>205</v>
      </c>
      <c r="E677" t="s">
        <v>214</v>
      </c>
      <c r="F677">
        <v>0</v>
      </c>
      <c r="G677">
        <v>2</v>
      </c>
      <c r="H677" t="s">
        <v>20</v>
      </c>
      <c r="I677" t="s">
        <v>228</v>
      </c>
      <c r="L677">
        <f>1/Table1[[#This Row],[B365H]]-Table1[[#This Row],[Margin1X2]]</f>
        <v>0.18422318422318426</v>
      </c>
      <c r="M677">
        <f>IF(Table1[[#This Row],[Bet]]="Home",IF(Table1[[#This Row],[FTR]]="H",100*Table1[[#This Row],[B365H]],0),0)</f>
        <v>0</v>
      </c>
      <c r="N677">
        <f>IF(Table1[[#This Row],[Bet]]="Home-",IF(Table1[[#This Row],[FTR]]="H",100*Table1[[#This Row],[B365H]],0),0)</f>
        <v>0</v>
      </c>
      <c r="O677">
        <f>1/Table1[[#This Row],[B365D]]-Table1[[#This Row],[Margin1X2]]</f>
        <v>0.24771524771524775</v>
      </c>
      <c r="P677">
        <f>IF(Table1[[#This Row],[Bet]]="Draw",IF(Table1[[#This Row],[FTR]]="D",100*Table1[[#This Row],[B365D]],0),0)</f>
        <v>0</v>
      </c>
      <c r="Q677">
        <f>IF(Table1[[#This Row],[Bet]]="Draw-",IF(Table1[[#This Row],[FTR]]="D",100*Table1[[#This Row],[B365D]],0),0)</f>
        <v>0</v>
      </c>
      <c r="R677">
        <f>1/Table1[[#This Row],[B365A]]-Table1[[#This Row],[Margin1X2]]</f>
        <v>0.56806156806156816</v>
      </c>
      <c r="S677">
        <f>IF(Table1[[#This Row],[Bet]]="Away",IF(Table1[[#This Row],[FTR]]="A",100*Table1[[#This Row],[B365A]],0),0)</f>
        <v>0</v>
      </c>
      <c r="T677">
        <f>IF(Table1[[#This Row],[Bet2]]="Away",IF(Table1[[#This Row],[FTR]]="A",100*Table1[[#This Row],[B365A]]),0)</f>
        <v>0</v>
      </c>
      <c r="X677">
        <v>4.5</v>
      </c>
      <c r="Y677">
        <v>3.5</v>
      </c>
      <c r="Z677">
        <v>1.65</v>
      </c>
      <c r="AA677" s="3">
        <f>(1/Table1[[#This Row],[B365H]]+1/Table1[[#This Row],[B365D]]+1/Table1[[#This Row],[B365A]]-1)/3</f>
        <v>3.7999037999037956E-2</v>
      </c>
      <c r="AB677">
        <v>1.8</v>
      </c>
      <c r="AC677">
        <v>2</v>
      </c>
      <c r="AD677">
        <f>(1/Table1[[#This Row],[B365&gt;2.5]]+1/Table1[[#This Row],[B365&lt;2.5]]-1)/2</f>
        <v>2.777777777777779E-2</v>
      </c>
    </row>
    <row r="678" spans="1:30" hidden="1" x14ac:dyDescent="0.45">
      <c r="A678" t="s">
        <v>201</v>
      </c>
      <c r="B678" t="s">
        <v>4</v>
      </c>
      <c r="C678" s="1">
        <v>44669</v>
      </c>
      <c r="D678" t="s">
        <v>226</v>
      </c>
      <c r="E678" t="s">
        <v>240</v>
      </c>
      <c r="F678">
        <v>0</v>
      </c>
      <c r="G678">
        <v>0</v>
      </c>
      <c r="H678" t="s">
        <v>42</v>
      </c>
      <c r="I678" t="s">
        <v>228</v>
      </c>
      <c r="L678">
        <f>1/Table1[[#This Row],[B365H]]-Table1[[#This Row],[Margin1X2]]</f>
        <v>0.26470588235294112</v>
      </c>
      <c r="M678">
        <f>IF(Table1[[#This Row],[Bet]]="Home",IF(Table1[[#This Row],[FTR]]="H",100*Table1[[#This Row],[B365H]],0),0)</f>
        <v>0</v>
      </c>
      <c r="N678">
        <f>IF(Table1[[#This Row],[Bet]]="Home-",IF(Table1[[#This Row],[FTR]]="H",100*Table1[[#This Row],[B365H]],0),0)</f>
        <v>0</v>
      </c>
      <c r="O678">
        <f>1/Table1[[#This Row],[B365D]]-Table1[[#This Row],[Margin1X2]]</f>
        <v>0.26470588235294112</v>
      </c>
      <c r="P678">
        <f>IF(Table1[[#This Row],[Bet]]="Draw",IF(Table1[[#This Row],[FTR]]="D",100*Table1[[#This Row],[B365D]],0),0)</f>
        <v>0</v>
      </c>
      <c r="Q678">
        <f>IF(Table1[[#This Row],[Bet]]="Draw-",IF(Table1[[#This Row],[FTR]]="D",100*Table1[[#This Row],[B365D]],0),0)</f>
        <v>0</v>
      </c>
      <c r="R678">
        <f>1/Table1[[#This Row],[B365A]]-Table1[[#This Row],[Margin1X2]]</f>
        <v>0.47058823529411759</v>
      </c>
      <c r="S678">
        <f>IF(Table1[[#This Row],[Bet]]="Away",IF(Table1[[#This Row],[FTR]]="A",100*Table1[[#This Row],[B365A]],0),0)</f>
        <v>0</v>
      </c>
      <c r="T678">
        <f>IF(Table1[[#This Row],[Bet2]]="Away",IF(Table1[[#This Row],[FTR]]="A",100*Table1[[#This Row],[B365A]]),0)</f>
        <v>0</v>
      </c>
      <c r="X678">
        <v>3.4</v>
      </c>
      <c r="Y678">
        <v>3.4</v>
      </c>
      <c r="Z678">
        <v>2</v>
      </c>
      <c r="AA678" s="3">
        <f>(1/Table1[[#This Row],[B365H]]+1/Table1[[#This Row],[B365D]]+1/Table1[[#This Row],[B365A]]-1)/3</f>
        <v>2.9411764705882398E-2</v>
      </c>
      <c r="AB678">
        <v>1.98</v>
      </c>
      <c r="AC678">
        <v>1.83</v>
      </c>
      <c r="AD678">
        <f>(1/Table1[[#This Row],[B365&gt;2.5]]+1/Table1[[#This Row],[B365&lt;2.5]]-1)/2</f>
        <v>2.5749296241099451E-2</v>
      </c>
    </row>
    <row r="679" spans="1:30" hidden="1" x14ac:dyDescent="0.45">
      <c r="A679" t="s">
        <v>201</v>
      </c>
      <c r="B679" t="s">
        <v>4</v>
      </c>
      <c r="C679" s="1">
        <v>44429</v>
      </c>
      <c r="D679" t="s">
        <v>211</v>
      </c>
      <c r="E679" t="s">
        <v>212</v>
      </c>
      <c r="F679">
        <v>0</v>
      </c>
      <c r="G679">
        <v>1</v>
      </c>
      <c r="H679" t="s">
        <v>20</v>
      </c>
      <c r="I679" t="s">
        <v>213</v>
      </c>
      <c r="L679">
        <f>1/Table1[[#This Row],[B365H]]-Table1[[#This Row],[Margin1X2]]</f>
        <v>0.2718207718207718</v>
      </c>
      <c r="M679">
        <f>IF(Table1[[#This Row],[Bet]]="Home",IF(Table1[[#This Row],[FTR]]="H",100*Table1[[#This Row],[B365H]],0),0)</f>
        <v>0</v>
      </c>
      <c r="N679">
        <f>IF(Table1[[#This Row],[Bet]]="Home-",IF(Table1[[#This Row],[FTR]]="H",100*Table1[[#This Row],[B365H]],0),0)</f>
        <v>0</v>
      </c>
      <c r="O679">
        <f>1/Table1[[#This Row],[B365D]]-Table1[[#This Row],[Margin1X2]]</f>
        <v>0.24656824656824658</v>
      </c>
      <c r="P679">
        <f>IF(Table1[[#This Row],[Bet]]="Draw",IF(Table1[[#This Row],[FTR]]="D",100*Table1[[#This Row],[B365D]],0),0)</f>
        <v>0</v>
      </c>
      <c r="Q679">
        <f>IF(Table1[[#This Row],[Bet]]="Draw-",IF(Table1[[#This Row],[FTR]]="D",100*Table1[[#This Row],[B365D]],0),0)</f>
        <v>0</v>
      </c>
      <c r="R679">
        <f>1/Table1[[#This Row],[B365A]]-Table1[[#This Row],[Margin1X2]]</f>
        <v>0.48161098161098165</v>
      </c>
      <c r="S679">
        <f>IF(Table1[[#This Row],[Bet]]="Away",IF(Table1[[#This Row],[FTR]]="A",100*Table1[[#This Row],[B365A]],0),0)</f>
        <v>0</v>
      </c>
      <c r="T679">
        <f>IF(Table1[[#This Row],[Bet2]]="Away",IF(Table1[[#This Row],[FTR]]="A",100*Table1[[#This Row],[B365A]]),0)</f>
        <v>0</v>
      </c>
      <c r="X679">
        <v>3.3</v>
      </c>
      <c r="Y679">
        <v>3.6</v>
      </c>
      <c r="Z679">
        <v>1.95</v>
      </c>
      <c r="AA679" s="3">
        <f>(1/Table1[[#This Row],[B365H]]+1/Table1[[#This Row],[B365D]]+1/Table1[[#This Row],[B365A]]-1)/3</f>
        <v>3.1209531209531221E-2</v>
      </c>
      <c r="AB679">
        <v>1.72</v>
      </c>
      <c r="AC679">
        <v>2.0699999999999998</v>
      </c>
      <c r="AD679">
        <f>(1/Table1[[#This Row],[B365&gt;2.5]]+1/Table1[[#This Row],[B365&lt;2.5]]-1)/2</f>
        <v>3.2243568138411449E-2</v>
      </c>
    </row>
    <row r="680" spans="1:30" hidden="1" x14ac:dyDescent="0.45">
      <c r="A680" t="s">
        <v>201</v>
      </c>
      <c r="B680" t="s">
        <v>4</v>
      </c>
      <c r="C680" s="1">
        <v>44443</v>
      </c>
      <c r="D680" t="s">
        <v>235</v>
      </c>
      <c r="E680" t="s">
        <v>205</v>
      </c>
      <c r="F680">
        <v>4</v>
      </c>
      <c r="G680">
        <v>3</v>
      </c>
      <c r="H680" t="s">
        <v>13</v>
      </c>
      <c r="I680" t="s">
        <v>213</v>
      </c>
      <c r="L680">
        <f>1/Table1[[#This Row],[B365H]]-Table1[[#This Row],[Margin1X2]]</f>
        <v>0.71996658312447781</v>
      </c>
      <c r="M680">
        <f>IF(Table1[[#This Row],[Bet]]="Home",IF(Table1[[#This Row],[FTR]]="H",100*Table1[[#This Row],[B365H]],0),0)</f>
        <v>0</v>
      </c>
      <c r="N680">
        <f>IF(Table1[[#This Row],[Bet]]="Home-",IF(Table1[[#This Row],[FTR]]="H",100*Table1[[#This Row],[B365H]],0),0)</f>
        <v>0</v>
      </c>
      <c r="O680">
        <f>1/Table1[[#This Row],[B365D]]-Table1[[#This Row],[Margin1X2]]</f>
        <v>0.17861319966583125</v>
      </c>
      <c r="P680">
        <f>IF(Table1[[#This Row],[Bet]]="Draw",IF(Table1[[#This Row],[FTR]]="D",100*Table1[[#This Row],[B365D]],0),0)</f>
        <v>0</v>
      </c>
      <c r="Q680">
        <f>IF(Table1[[#This Row],[Bet]]="Draw-",IF(Table1[[#This Row],[FTR]]="D",100*Table1[[#This Row],[B365D]],0),0)</f>
        <v>0</v>
      </c>
      <c r="R680">
        <f>1/Table1[[#This Row],[B365A]]-Table1[[#This Row],[Margin1X2]]</f>
        <v>0.10142021720969091</v>
      </c>
      <c r="S680">
        <f>IF(Table1[[#This Row],[Bet]]="Away",IF(Table1[[#This Row],[FTR]]="A",100*Table1[[#This Row],[B365A]],0),0)</f>
        <v>0</v>
      </c>
      <c r="T680">
        <f>IF(Table1[[#This Row],[Bet2]]="Away",IF(Table1[[#This Row],[FTR]]="A",100*Table1[[#This Row],[B365A]]),0)</f>
        <v>0</v>
      </c>
      <c r="X680">
        <v>1.33</v>
      </c>
      <c r="Y680">
        <v>4.75</v>
      </c>
      <c r="Z680">
        <v>7.5</v>
      </c>
      <c r="AA680" s="3">
        <f>(1/Table1[[#This Row],[B365H]]+1/Table1[[#This Row],[B365D]]+1/Table1[[#This Row],[B365A]]-1)/3</f>
        <v>3.1913116123642414E-2</v>
      </c>
      <c r="AB680">
        <v>1.6</v>
      </c>
      <c r="AC680">
        <v>2.2999999999999998</v>
      </c>
      <c r="AD680">
        <f>(1/Table1[[#This Row],[B365&gt;2.5]]+1/Table1[[#This Row],[B365&lt;2.5]]-1)/2</f>
        <v>2.9891304347826164E-2</v>
      </c>
    </row>
    <row r="681" spans="1:30" hidden="1" x14ac:dyDescent="0.45">
      <c r="A681" t="s">
        <v>201</v>
      </c>
      <c r="B681" t="s">
        <v>4</v>
      </c>
      <c r="C681" s="1">
        <v>44453</v>
      </c>
      <c r="D681" t="s">
        <v>206</v>
      </c>
      <c r="E681" t="s">
        <v>223</v>
      </c>
      <c r="F681">
        <v>3</v>
      </c>
      <c r="G681">
        <v>2</v>
      </c>
      <c r="H681" t="s">
        <v>13</v>
      </c>
      <c r="I681" t="s">
        <v>213</v>
      </c>
      <c r="L681">
        <f>1/Table1[[#This Row],[B365H]]-Table1[[#This Row],[Margin1X2]]</f>
        <v>0.66425120772946855</v>
      </c>
      <c r="M681">
        <f>IF(Table1[[#This Row],[Bet]]="Home",IF(Table1[[#This Row],[FTR]]="H",100*Table1[[#This Row],[B365H]],0),0)</f>
        <v>0</v>
      </c>
      <c r="N681">
        <f>IF(Table1[[#This Row],[Bet]]="Home-",IF(Table1[[#This Row],[FTR]]="H",100*Table1[[#This Row],[B365H]],0),0)</f>
        <v>0</v>
      </c>
      <c r="O681">
        <f>1/Table1[[#This Row],[B365D]]-Table1[[#This Row],[Margin1X2]]</f>
        <v>0.19202898550724637</v>
      </c>
      <c r="P681">
        <f>IF(Table1[[#This Row],[Bet]]="Draw",IF(Table1[[#This Row],[FTR]]="D",100*Table1[[#This Row],[B365D]],0),0)</f>
        <v>0</v>
      </c>
      <c r="Q681">
        <f>IF(Table1[[#This Row],[Bet]]="Draw-",IF(Table1[[#This Row],[FTR]]="D",100*Table1[[#This Row],[B365D]],0),0)</f>
        <v>0</v>
      </c>
      <c r="R681">
        <f>1/Table1[[#This Row],[B365A]]-Table1[[#This Row],[Margin1X2]]</f>
        <v>0.14371980676328502</v>
      </c>
      <c r="S681">
        <f>IF(Table1[[#This Row],[Bet]]="Away",IF(Table1[[#This Row],[FTR]]="A",100*Table1[[#This Row],[B365A]],0),0)</f>
        <v>0</v>
      </c>
      <c r="T681">
        <f>IF(Table1[[#This Row],[Bet2]]="Away",IF(Table1[[#This Row],[FTR]]="A",100*Table1[[#This Row],[B365A]]),0)</f>
        <v>0</v>
      </c>
      <c r="X681">
        <v>1.44</v>
      </c>
      <c r="Y681">
        <v>4.5</v>
      </c>
      <c r="Z681">
        <v>5.75</v>
      </c>
      <c r="AA681" s="3">
        <f>(1/Table1[[#This Row],[B365H]]+1/Table1[[#This Row],[B365D]]+1/Table1[[#This Row],[B365A]]-1)/3</f>
        <v>3.019323671497583E-2</v>
      </c>
      <c r="AB681">
        <v>1.6</v>
      </c>
      <c r="AC681">
        <v>2.2999999999999998</v>
      </c>
      <c r="AD681">
        <f>(1/Table1[[#This Row],[B365&gt;2.5]]+1/Table1[[#This Row],[B365&lt;2.5]]-1)/2</f>
        <v>2.9891304347826164E-2</v>
      </c>
    </row>
    <row r="682" spans="1:30" hidden="1" x14ac:dyDescent="0.45">
      <c r="A682" t="s">
        <v>201</v>
      </c>
      <c r="B682" t="s">
        <v>4</v>
      </c>
      <c r="C682" s="1">
        <v>44467</v>
      </c>
      <c r="D682" t="s">
        <v>221</v>
      </c>
      <c r="E682" t="s">
        <v>211</v>
      </c>
      <c r="F682">
        <v>4</v>
      </c>
      <c r="G682">
        <v>1</v>
      </c>
      <c r="H682" t="s">
        <v>13</v>
      </c>
      <c r="I682" t="s">
        <v>213</v>
      </c>
      <c r="L682">
        <f>1/Table1[[#This Row],[B365H]]-Table1[[#This Row],[Margin1X2]]</f>
        <v>0.49637983848510159</v>
      </c>
      <c r="M682">
        <f>IF(Table1[[#This Row],[Bet]]="Home",IF(Table1[[#This Row],[FTR]]="H",100*Table1[[#This Row],[B365H]],0),0)</f>
        <v>0</v>
      </c>
      <c r="N682">
        <f>IF(Table1[[#This Row],[Bet]]="Home-",IF(Table1[[#This Row],[FTR]]="H",100*Table1[[#This Row],[B365H]],0),0)</f>
        <v>0</v>
      </c>
      <c r="O682">
        <f>1/Table1[[#This Row],[B365D]]-Table1[[#This Row],[Margin1X2]]</f>
        <v>0.2557783347257031</v>
      </c>
      <c r="P682">
        <f>IF(Table1[[#This Row],[Bet]]="Draw",IF(Table1[[#This Row],[FTR]]="D",100*Table1[[#This Row],[B365D]],0),0)</f>
        <v>0</v>
      </c>
      <c r="Q682">
        <f>IF(Table1[[#This Row],[Bet]]="Draw-",IF(Table1[[#This Row],[FTR]]="D",100*Table1[[#This Row],[B365D]],0),0)</f>
        <v>0</v>
      </c>
      <c r="R682">
        <f>1/Table1[[#This Row],[B365A]]-Table1[[#This Row],[Margin1X2]]</f>
        <v>0.2478418267891952</v>
      </c>
      <c r="S682">
        <f>IF(Table1[[#This Row],[Bet]]="Away",IF(Table1[[#This Row],[FTR]]="A",100*Table1[[#This Row],[B365A]],0),0)</f>
        <v>0</v>
      </c>
      <c r="T682">
        <f>IF(Table1[[#This Row],[Bet2]]="Away",IF(Table1[[#This Row],[FTR]]="A",100*Table1[[#This Row],[B365A]]),0)</f>
        <v>0</v>
      </c>
      <c r="X682">
        <v>1.9</v>
      </c>
      <c r="Y682">
        <v>3.5</v>
      </c>
      <c r="Z682">
        <v>3.6</v>
      </c>
      <c r="AA682" s="3">
        <f>(1/Table1[[#This Row],[B365H]]+1/Table1[[#This Row],[B365D]]+1/Table1[[#This Row],[B365A]]-1)/3</f>
        <v>2.9935950988582594E-2</v>
      </c>
      <c r="AB682">
        <v>1.75</v>
      </c>
      <c r="AC682">
        <v>2.0499999999999998</v>
      </c>
      <c r="AD682">
        <f>(1/Table1[[#This Row],[B365&gt;2.5]]+1/Table1[[#This Row],[B365&lt;2.5]]-1)/2</f>
        <v>2.9616724738675937E-2</v>
      </c>
    </row>
    <row r="683" spans="1:30" hidden="1" x14ac:dyDescent="0.45">
      <c r="A683" t="s">
        <v>201</v>
      </c>
      <c r="B683" t="s">
        <v>4</v>
      </c>
      <c r="C683" s="1">
        <v>44474</v>
      </c>
      <c r="D683" t="s">
        <v>227</v>
      </c>
      <c r="E683" t="s">
        <v>220</v>
      </c>
      <c r="F683">
        <v>2</v>
      </c>
      <c r="G683">
        <v>0</v>
      </c>
      <c r="H683" t="s">
        <v>13</v>
      </c>
      <c r="I683" t="s">
        <v>213</v>
      </c>
      <c r="L683">
        <f>1/Table1[[#This Row],[B365H]]-Table1[[#This Row],[Margin1X2]]</f>
        <v>0.45454545454545453</v>
      </c>
      <c r="M683">
        <f>IF(Table1[[#This Row],[Bet]]="Home",IF(Table1[[#This Row],[FTR]]="H",100*Table1[[#This Row],[B365H]],0),0)</f>
        <v>0</v>
      </c>
      <c r="N683">
        <f>IF(Table1[[#This Row],[Bet]]="Home-",IF(Table1[[#This Row],[FTR]]="H",100*Table1[[#This Row],[B365H]],0),0)</f>
        <v>0</v>
      </c>
      <c r="O683">
        <f>1/Table1[[#This Row],[B365D]]-Table1[[#This Row],[Margin1X2]]</f>
        <v>0.26406926406926406</v>
      </c>
      <c r="P683">
        <f>IF(Table1[[#This Row],[Bet]]="Draw",IF(Table1[[#This Row],[FTR]]="D",100*Table1[[#This Row],[B365D]],0),0)</f>
        <v>0</v>
      </c>
      <c r="Q683">
        <f>IF(Table1[[#This Row],[Bet]]="Draw-",IF(Table1[[#This Row],[FTR]]="D",100*Table1[[#This Row],[B365D]],0),0)</f>
        <v>0</v>
      </c>
      <c r="R683">
        <f>1/Table1[[#This Row],[B365A]]-Table1[[#This Row],[Margin1X2]]</f>
        <v>0.2813852813852814</v>
      </c>
      <c r="S683">
        <f>IF(Table1[[#This Row],[Bet]]="Away",IF(Table1[[#This Row],[FTR]]="A",100*Table1[[#This Row],[B365A]],0),0)</f>
        <v>0</v>
      </c>
      <c r="T683">
        <f>IF(Table1[[#This Row],[Bet2]]="Away",IF(Table1[[#This Row],[FTR]]="A",100*Table1[[#This Row],[B365A]]),0)</f>
        <v>0</v>
      </c>
      <c r="X683">
        <v>2.1</v>
      </c>
      <c r="Y683">
        <v>3.5</v>
      </c>
      <c r="Z683">
        <v>3.3</v>
      </c>
      <c r="AA683" s="3">
        <f>(1/Table1[[#This Row],[B365H]]+1/Table1[[#This Row],[B365D]]+1/Table1[[#This Row],[B365A]]-1)/3</f>
        <v>2.1645021645021616E-2</v>
      </c>
      <c r="AB683">
        <v>1.8</v>
      </c>
      <c r="AC683">
        <v>2</v>
      </c>
      <c r="AD683">
        <f>(1/Table1[[#This Row],[B365&gt;2.5]]+1/Table1[[#This Row],[B365&lt;2.5]]-1)/2</f>
        <v>2.777777777777779E-2</v>
      </c>
    </row>
    <row r="684" spans="1:30" hidden="1" x14ac:dyDescent="0.45">
      <c r="A684" t="s">
        <v>201</v>
      </c>
      <c r="B684" t="s">
        <v>4</v>
      </c>
      <c r="C684" s="1">
        <v>44492</v>
      </c>
      <c r="D684" t="s">
        <v>209</v>
      </c>
      <c r="E684" t="s">
        <v>224</v>
      </c>
      <c r="F684">
        <v>3</v>
      </c>
      <c r="G684">
        <v>2</v>
      </c>
      <c r="H684" t="s">
        <v>13</v>
      </c>
      <c r="I684" t="s">
        <v>213</v>
      </c>
      <c r="L684">
        <f>1/Table1[[#This Row],[B365H]]-Table1[[#This Row],[Margin1X2]]</f>
        <v>0.28037240537240543</v>
      </c>
      <c r="M684">
        <f>IF(Table1[[#This Row],[Bet]]="Home",IF(Table1[[#This Row],[FTR]]="H",100*Table1[[#This Row],[B365H]],0),0)</f>
        <v>0</v>
      </c>
      <c r="N684">
        <f>IF(Table1[[#This Row],[Bet]]="Home-",IF(Table1[[#This Row],[FTR]]="H",100*Table1[[#This Row],[B365H]],0),0)</f>
        <v>0</v>
      </c>
      <c r="O684">
        <f>1/Table1[[#This Row],[B365D]]-Table1[[#This Row],[Margin1X2]]</f>
        <v>0.27556471306471314</v>
      </c>
      <c r="P684">
        <f>IF(Table1[[#This Row],[Bet]]="Draw",IF(Table1[[#This Row],[FTR]]="D",100*Table1[[#This Row],[B365D]],0),0)</f>
        <v>0</v>
      </c>
      <c r="Q684">
        <f>IF(Table1[[#This Row],[Bet]]="Draw-",IF(Table1[[#This Row],[FTR]]="D",100*Table1[[#This Row],[B365D]],0),0)</f>
        <v>0</v>
      </c>
      <c r="R684">
        <f>1/Table1[[#This Row],[B365A]]-Table1[[#This Row],[Margin1X2]]</f>
        <v>0.4440628815628816</v>
      </c>
      <c r="S684">
        <f>IF(Table1[[#This Row],[Bet]]="Away",IF(Table1[[#This Row],[FTR]]="A",100*Table1[[#This Row],[B365A]],0),0)</f>
        <v>0</v>
      </c>
      <c r="T684">
        <f>IF(Table1[[#This Row],[Bet2]]="Away",IF(Table1[[#This Row],[FTR]]="A",100*Table1[[#This Row],[B365A]]),0)</f>
        <v>0</v>
      </c>
      <c r="X684">
        <v>3.2</v>
      </c>
      <c r="Y684">
        <v>3.25</v>
      </c>
      <c r="Z684">
        <v>2.1</v>
      </c>
      <c r="AA684" s="3">
        <f>(1/Table1[[#This Row],[B365H]]+1/Table1[[#This Row],[B365D]]+1/Table1[[#This Row],[B365A]]-1)/3</f>
        <v>3.212759462759459E-2</v>
      </c>
      <c r="AB684">
        <v>1.85</v>
      </c>
      <c r="AC684">
        <v>1.95</v>
      </c>
      <c r="AD684">
        <f>(1/Table1[[#This Row],[B365&gt;2.5]]+1/Table1[[#This Row],[B365&lt;2.5]]-1)/2</f>
        <v>2.6680526680526673E-2</v>
      </c>
    </row>
    <row r="685" spans="1:30" hidden="1" x14ac:dyDescent="0.45">
      <c r="A685" t="s">
        <v>201</v>
      </c>
      <c r="B685" t="s">
        <v>4</v>
      </c>
      <c r="C685" s="1">
        <v>44495</v>
      </c>
      <c r="D685" t="s">
        <v>202</v>
      </c>
      <c r="E685" t="s">
        <v>226</v>
      </c>
      <c r="F685">
        <v>0</v>
      </c>
      <c r="G685">
        <v>2</v>
      </c>
      <c r="H685" t="s">
        <v>20</v>
      </c>
      <c r="I685" t="s">
        <v>213</v>
      </c>
      <c r="L685">
        <f>1/Table1[[#This Row],[B365H]]-Table1[[#This Row],[Margin1X2]]</f>
        <v>0.55326797385620918</v>
      </c>
      <c r="M685">
        <f>IF(Table1[[#This Row],[Bet]]="Home",IF(Table1[[#This Row],[FTR]]="H",100*Table1[[#This Row],[B365H]],0),0)</f>
        <v>0</v>
      </c>
      <c r="N685">
        <f>IF(Table1[[#This Row],[Bet]]="Home-",IF(Table1[[#This Row],[FTR]]="H",100*Table1[[#This Row],[B365H]],0),0)</f>
        <v>0</v>
      </c>
      <c r="O685">
        <f>1/Table1[[#This Row],[B365D]]-Table1[[#This Row],[Margin1X2]]</f>
        <v>0.23169934640522874</v>
      </c>
      <c r="P685">
        <f>IF(Table1[[#This Row],[Bet]]="Draw",IF(Table1[[#This Row],[FTR]]="D",100*Table1[[#This Row],[B365D]],0),0)</f>
        <v>0</v>
      </c>
      <c r="Q685">
        <f>IF(Table1[[#This Row],[Bet]]="Draw-",IF(Table1[[#This Row],[FTR]]="D",100*Table1[[#This Row],[B365D]],0),0)</f>
        <v>0</v>
      </c>
      <c r="R685">
        <f>1/Table1[[#This Row],[B365A]]-Table1[[#This Row],[Margin1X2]]</f>
        <v>0.21503267973856208</v>
      </c>
      <c r="S685">
        <f>IF(Table1[[#This Row],[Bet]]="Away",IF(Table1[[#This Row],[FTR]]="A",100*Table1[[#This Row],[B365A]],0),0)</f>
        <v>0</v>
      </c>
      <c r="T685">
        <f>IF(Table1[[#This Row],[Bet2]]="Away",IF(Table1[[#This Row],[FTR]]="A",100*Table1[[#This Row],[B365A]]),0)</f>
        <v>0</v>
      </c>
      <c r="X685">
        <v>1.7</v>
      </c>
      <c r="Y685">
        <v>3.75</v>
      </c>
      <c r="Z685">
        <v>4</v>
      </c>
      <c r="AA685" s="3">
        <f>(1/Table1[[#This Row],[B365H]]+1/Table1[[#This Row],[B365D]]+1/Table1[[#This Row],[B365A]]-1)/3</f>
        <v>3.496732026143793E-2</v>
      </c>
      <c r="AB685">
        <v>1.72</v>
      </c>
      <c r="AC685">
        <v>2.0699999999999998</v>
      </c>
      <c r="AD685">
        <f>(1/Table1[[#This Row],[B365&gt;2.5]]+1/Table1[[#This Row],[B365&lt;2.5]]-1)/2</f>
        <v>3.2243568138411449E-2</v>
      </c>
    </row>
    <row r="686" spans="1:30" hidden="1" x14ac:dyDescent="0.45">
      <c r="A686" t="s">
        <v>201</v>
      </c>
      <c r="B686" t="s">
        <v>4</v>
      </c>
      <c r="C686" s="1">
        <v>44499</v>
      </c>
      <c r="D686" t="s">
        <v>218</v>
      </c>
      <c r="E686" t="s">
        <v>203</v>
      </c>
      <c r="F686">
        <v>2</v>
      </c>
      <c r="G686">
        <v>2</v>
      </c>
      <c r="H686" t="s">
        <v>42</v>
      </c>
      <c r="I686" t="s">
        <v>213</v>
      </c>
      <c r="L686">
        <f>1/Table1[[#This Row],[B365H]]-Table1[[#This Row],[Margin1X2]]</f>
        <v>0.42338189194172959</v>
      </c>
      <c r="M686">
        <f>IF(Table1[[#This Row],[Bet]]="Home",IF(Table1[[#This Row],[FTR]]="H",100*Table1[[#This Row],[B365H]],0),0)</f>
        <v>0</v>
      </c>
      <c r="N686">
        <f>IF(Table1[[#This Row],[Bet]]="Home-",IF(Table1[[#This Row],[FTR]]="H",100*Table1[[#This Row],[B365H]],0),0)</f>
        <v>0</v>
      </c>
      <c r="O686">
        <f>1/Table1[[#This Row],[B365D]]-Table1[[#This Row],[Margin1X2]]</f>
        <v>0.2629540844550986</v>
      </c>
      <c r="P686">
        <f>IF(Table1[[#This Row],[Bet]]="Draw",IF(Table1[[#This Row],[FTR]]="D",100*Table1[[#This Row],[B365D]],0),0)</f>
        <v>0</v>
      </c>
      <c r="Q686">
        <f>IF(Table1[[#This Row],[Bet]]="Draw-",IF(Table1[[#This Row],[FTR]]="D",100*Table1[[#This Row],[B365D]],0),0)</f>
        <v>0</v>
      </c>
      <c r="R686">
        <f>1/Table1[[#This Row],[B365A]]-Table1[[#This Row],[Margin1X2]]</f>
        <v>0.31366402360317164</v>
      </c>
      <c r="S686">
        <f>IF(Table1[[#This Row],[Bet]]="Away",IF(Table1[[#This Row],[FTR]]="A",100*Table1[[#This Row],[B365A]],0),0)</f>
        <v>0</v>
      </c>
      <c r="T686">
        <f>IF(Table1[[#This Row],[Bet2]]="Away",IF(Table1[[#This Row],[FTR]]="A",100*Table1[[#This Row],[B365A]]),0)</f>
        <v>0</v>
      </c>
      <c r="X686">
        <v>2.2000000000000002</v>
      </c>
      <c r="Y686">
        <v>3.4</v>
      </c>
      <c r="Z686">
        <v>2.9</v>
      </c>
      <c r="AA686" s="3">
        <f>(1/Table1[[#This Row],[B365H]]+1/Table1[[#This Row],[B365D]]+1/Table1[[#This Row],[B365A]]-1)/3</f>
        <v>3.116356260372492E-2</v>
      </c>
      <c r="AB686">
        <v>1.75</v>
      </c>
      <c r="AC686">
        <v>2.0499999999999998</v>
      </c>
      <c r="AD686">
        <f>(1/Table1[[#This Row],[B365&gt;2.5]]+1/Table1[[#This Row],[B365&lt;2.5]]-1)/2</f>
        <v>2.9616724738675937E-2</v>
      </c>
    </row>
    <row r="687" spans="1:30" hidden="1" x14ac:dyDescent="0.45">
      <c r="A687" t="s">
        <v>201</v>
      </c>
      <c r="B687" t="s">
        <v>4</v>
      </c>
      <c r="C687" s="1">
        <v>44502</v>
      </c>
      <c r="D687" t="s">
        <v>212</v>
      </c>
      <c r="E687" t="s">
        <v>237</v>
      </c>
      <c r="F687">
        <v>4</v>
      </c>
      <c r="G687">
        <v>1</v>
      </c>
      <c r="H687" t="s">
        <v>13</v>
      </c>
      <c r="I687" t="s">
        <v>213</v>
      </c>
      <c r="L687">
        <f>1/Table1[[#This Row],[B365H]]-Table1[[#This Row],[Margin1X2]]</f>
        <v>0.61402238950009647</v>
      </c>
      <c r="M687">
        <f>IF(Table1[[#This Row],[Bet]]="Home",IF(Table1[[#This Row],[FTR]]="H",100*Table1[[#This Row],[B365H]],0),0)</f>
        <v>0</v>
      </c>
      <c r="N687">
        <f>IF(Table1[[#This Row],[Bet]]="Home-",IF(Table1[[#This Row],[FTR]]="H",100*Table1[[#This Row],[B365H]],0),0)</f>
        <v>0</v>
      </c>
      <c r="O687">
        <f>1/Table1[[#This Row],[B365D]]-Table1[[#This Row],[Margin1X2]]</f>
        <v>0.22707971434086086</v>
      </c>
      <c r="P687">
        <f>IF(Table1[[#This Row],[Bet]]="Draw",IF(Table1[[#This Row],[FTR]]="D",100*Table1[[#This Row],[B365D]],0),0)</f>
        <v>0</v>
      </c>
      <c r="Q687">
        <f>IF(Table1[[#This Row],[Bet]]="Draw-",IF(Table1[[#This Row],[FTR]]="D",100*Table1[[#This Row],[B365D]],0),0)</f>
        <v>0</v>
      </c>
      <c r="R687">
        <f>1/Table1[[#This Row],[B365A]]-Table1[[#This Row],[Margin1X2]]</f>
        <v>0.15889789615904268</v>
      </c>
      <c r="S687">
        <f>IF(Table1[[#This Row],[Bet]]="Away",IF(Table1[[#This Row],[FTR]]="A",100*Table1[[#This Row],[B365A]],0),0)</f>
        <v>0</v>
      </c>
      <c r="T687">
        <f>IF(Table1[[#This Row],[Bet2]]="Away",IF(Table1[[#This Row],[FTR]]="A",100*Table1[[#This Row],[B365A]]),0)</f>
        <v>0</v>
      </c>
      <c r="X687">
        <v>1.57</v>
      </c>
      <c r="Y687">
        <v>4</v>
      </c>
      <c r="Z687">
        <v>5.5</v>
      </c>
      <c r="AA687" s="3">
        <f>(1/Table1[[#This Row],[B365H]]+1/Table1[[#This Row],[B365D]]+1/Table1[[#This Row],[B365A]]-1)/3</f>
        <v>2.2920285659139134E-2</v>
      </c>
      <c r="AB687">
        <v>1.9</v>
      </c>
      <c r="AC687">
        <v>1.9</v>
      </c>
      <c r="AD687">
        <f>(1/Table1[[#This Row],[B365&gt;2.5]]+1/Table1[[#This Row],[B365&lt;2.5]]-1)/2</f>
        <v>2.6315789473684181E-2</v>
      </c>
    </row>
    <row r="688" spans="1:30" hidden="1" x14ac:dyDescent="0.45">
      <c r="A688" t="s">
        <v>201</v>
      </c>
      <c r="B688" t="s">
        <v>4</v>
      </c>
      <c r="C688" s="1">
        <v>44520</v>
      </c>
      <c r="D688" t="s">
        <v>231</v>
      </c>
      <c r="E688" t="s">
        <v>211</v>
      </c>
      <c r="F688">
        <v>3</v>
      </c>
      <c r="G688">
        <v>2</v>
      </c>
      <c r="H688" t="s">
        <v>13</v>
      </c>
      <c r="I688" t="s">
        <v>213</v>
      </c>
      <c r="L688">
        <f>1/Table1[[#This Row],[B365H]]-Table1[[#This Row],[Margin1X2]]</f>
        <v>0.62512378688849279</v>
      </c>
      <c r="M688">
        <f>IF(Table1[[#This Row],[Bet]]="Home",IF(Table1[[#This Row],[FTR]]="H",100*Table1[[#This Row],[B365H]],0),0)</f>
        <v>0</v>
      </c>
      <c r="N688">
        <f>IF(Table1[[#This Row],[Bet]]="Home-",IF(Table1[[#This Row],[FTR]]="H",100*Table1[[#This Row],[B365H]],0),0)</f>
        <v>0</v>
      </c>
      <c r="O688">
        <f>1/Table1[[#This Row],[B365D]]-Table1[[#This Row],[Margin1X2]]</f>
        <v>0.22152901564666272</v>
      </c>
      <c r="P688">
        <f>IF(Table1[[#This Row],[Bet]]="Draw",IF(Table1[[#This Row],[FTR]]="D",100*Table1[[#This Row],[B365D]],0),0)</f>
        <v>0</v>
      </c>
      <c r="Q688">
        <f>IF(Table1[[#This Row],[Bet]]="Draw-",IF(Table1[[#This Row],[FTR]]="D",100*Table1[[#This Row],[B365D]],0),0)</f>
        <v>0</v>
      </c>
      <c r="R688">
        <f>1/Table1[[#This Row],[B365A]]-Table1[[#This Row],[Margin1X2]]</f>
        <v>0.15334719746484454</v>
      </c>
      <c r="S688">
        <f>IF(Table1[[#This Row],[Bet]]="Away",IF(Table1[[#This Row],[FTR]]="A",100*Table1[[#This Row],[B365A]],0),0)</f>
        <v>0</v>
      </c>
      <c r="T688">
        <f>IF(Table1[[#This Row],[Bet2]]="Away",IF(Table1[[#This Row],[FTR]]="A",100*Table1[[#This Row],[B365A]]),0)</f>
        <v>0</v>
      </c>
      <c r="X688">
        <v>1.53</v>
      </c>
      <c r="Y688">
        <v>4</v>
      </c>
      <c r="Z688">
        <v>5.5</v>
      </c>
      <c r="AA688" s="3">
        <f>(1/Table1[[#This Row],[B365H]]+1/Table1[[#This Row],[B365D]]+1/Table1[[#This Row],[B365A]]-1)/3</f>
        <v>2.8470984353337281E-2</v>
      </c>
      <c r="AB688">
        <v>1.6</v>
      </c>
      <c r="AC688">
        <v>2.2999999999999998</v>
      </c>
      <c r="AD688">
        <f>(1/Table1[[#This Row],[B365&gt;2.5]]+1/Table1[[#This Row],[B365&lt;2.5]]-1)/2</f>
        <v>2.9891304347826164E-2</v>
      </c>
    </row>
    <row r="689" spans="1:30" hidden="1" x14ac:dyDescent="0.45">
      <c r="A689" t="s">
        <v>201</v>
      </c>
      <c r="B689" t="s">
        <v>4</v>
      </c>
      <c r="C689" s="1">
        <v>44534</v>
      </c>
      <c r="D689" t="s">
        <v>237</v>
      </c>
      <c r="E689" t="s">
        <v>215</v>
      </c>
      <c r="F689">
        <v>0</v>
      </c>
      <c r="G689">
        <v>1</v>
      </c>
      <c r="H689" t="s">
        <v>20</v>
      </c>
      <c r="I689" t="s">
        <v>213</v>
      </c>
      <c r="L689">
        <f>1/Table1[[#This Row],[B365H]]-Table1[[#This Row],[Margin1X2]]</f>
        <v>0.10939931528166827</v>
      </c>
      <c r="M689">
        <f>IF(Table1[[#This Row],[Bet]]="Home",IF(Table1[[#This Row],[FTR]]="H",100*Table1[[#This Row],[B365H]],0),0)</f>
        <v>0</v>
      </c>
      <c r="N689">
        <f>IF(Table1[[#This Row],[Bet]]="Home-",IF(Table1[[#This Row],[FTR]]="H",100*Table1[[#This Row],[B365H]],0),0)</f>
        <v>0</v>
      </c>
      <c r="O689">
        <f>1/Table1[[#This Row],[B365D]]-Table1[[#This Row],[Margin1X2]]</f>
        <v>0.18876439464674763</v>
      </c>
      <c r="P689">
        <f>IF(Table1[[#This Row],[Bet]]="Draw",IF(Table1[[#This Row],[FTR]]="D",100*Table1[[#This Row],[B365D]],0),0)</f>
        <v>0</v>
      </c>
      <c r="Q689">
        <f>IF(Table1[[#This Row],[Bet]]="Draw-",IF(Table1[[#This Row],[FTR]]="D",100*Table1[[#This Row],[B365D]],0),0)</f>
        <v>0</v>
      </c>
      <c r="R689">
        <f>1/Table1[[#This Row],[B365A]]-Table1[[#This Row],[Margin1X2]]</f>
        <v>0.70183629007158421</v>
      </c>
      <c r="S689">
        <f>IF(Table1[[#This Row],[Bet]]="Away",IF(Table1[[#This Row],[FTR]]="A",100*Table1[[#This Row],[B365A]],0),0)</f>
        <v>0</v>
      </c>
      <c r="T689">
        <f>IF(Table1[[#This Row],[Bet2]]="Away",IF(Table1[[#This Row],[FTR]]="A",100*Table1[[#This Row],[B365A]]),0)</f>
        <v>0</v>
      </c>
      <c r="X689">
        <v>7</v>
      </c>
      <c r="Y689">
        <v>4.5</v>
      </c>
      <c r="Z689">
        <v>1.36</v>
      </c>
      <c r="AA689" s="3">
        <f>(1/Table1[[#This Row],[B365H]]+1/Table1[[#This Row],[B365D]]+1/Table1[[#This Row],[B365A]]-1)/3</f>
        <v>3.3457827575474587E-2</v>
      </c>
      <c r="AB689">
        <v>1.83</v>
      </c>
      <c r="AC689">
        <v>1.98</v>
      </c>
      <c r="AD689">
        <f>(1/Table1[[#This Row],[B365&gt;2.5]]+1/Table1[[#This Row],[B365&lt;2.5]]-1)/2</f>
        <v>2.5749296241099451E-2</v>
      </c>
    </row>
    <row r="690" spans="1:30" hidden="1" x14ac:dyDescent="0.45">
      <c r="A690" t="s">
        <v>201</v>
      </c>
      <c r="B690" t="s">
        <v>4</v>
      </c>
      <c r="C690" s="1">
        <v>44556</v>
      </c>
      <c r="D690" t="s">
        <v>202</v>
      </c>
      <c r="E690" t="s">
        <v>224</v>
      </c>
      <c r="F690">
        <v>1</v>
      </c>
      <c r="G690">
        <v>1</v>
      </c>
      <c r="H690" t="s">
        <v>42</v>
      </c>
      <c r="I690" t="s">
        <v>213</v>
      </c>
      <c r="L690">
        <f>1/Table1[[#This Row],[B365H]]-Table1[[#This Row],[Margin1X2]]</f>
        <v>0.40403953217383798</v>
      </c>
      <c r="M690">
        <f>IF(Table1[[#This Row],[Bet]]="Home",IF(Table1[[#This Row],[FTR]]="H",100*Table1[[#This Row],[B365H]],0),0)</f>
        <v>0</v>
      </c>
      <c r="N690">
        <f>IF(Table1[[#This Row],[Bet]]="Home-",IF(Table1[[#This Row],[FTR]]="H",100*Table1[[#This Row],[B365H]],0),0)</f>
        <v>0</v>
      </c>
      <c r="O690">
        <f>1/Table1[[#This Row],[B365D]]-Table1[[#This Row],[Margin1X2]]</f>
        <v>0.27262526433904449</v>
      </c>
      <c r="P690">
        <f>IF(Table1[[#This Row],[Bet]]="Draw",IF(Table1[[#This Row],[FTR]]="D",100*Table1[[#This Row],[B365D]],0),0)</f>
        <v>0</v>
      </c>
      <c r="Q690">
        <f>IF(Table1[[#This Row],[Bet]]="Draw-",IF(Table1[[#This Row],[FTR]]="D",100*Table1[[#This Row],[B365D]],0),0)</f>
        <v>0</v>
      </c>
      <c r="R690">
        <f>1/Table1[[#This Row],[B365A]]-Table1[[#This Row],[Margin1X2]]</f>
        <v>0.32333520348711753</v>
      </c>
      <c r="S690">
        <f>IF(Table1[[#This Row],[Bet]]="Away",IF(Table1[[#This Row],[FTR]]="A",100*Table1[[#This Row],[B365A]],0),0)</f>
        <v>0</v>
      </c>
      <c r="T690">
        <f>IF(Table1[[#This Row],[Bet2]]="Away",IF(Table1[[#This Row],[FTR]]="A",100*Table1[[#This Row],[B365A]]),0)</f>
        <v>0</v>
      </c>
      <c r="X690">
        <v>2.35</v>
      </c>
      <c r="Y690">
        <v>3.4</v>
      </c>
      <c r="Z690">
        <v>2.9</v>
      </c>
      <c r="AA690" s="3">
        <f>(1/Table1[[#This Row],[B365H]]+1/Table1[[#This Row],[B365D]]+1/Table1[[#This Row],[B365A]]-1)/3</f>
        <v>2.1492382719779046E-2</v>
      </c>
      <c r="AB690">
        <v>1.75</v>
      </c>
      <c r="AC690">
        <v>2.0499999999999998</v>
      </c>
      <c r="AD690">
        <f>(1/Table1[[#This Row],[B365&gt;2.5]]+1/Table1[[#This Row],[B365&lt;2.5]]-1)/2</f>
        <v>2.9616724738675937E-2</v>
      </c>
    </row>
    <row r="691" spans="1:30" hidden="1" x14ac:dyDescent="0.45">
      <c r="A691" t="s">
        <v>201</v>
      </c>
      <c r="B691" t="s">
        <v>4</v>
      </c>
      <c r="C691" s="1">
        <v>44583</v>
      </c>
      <c r="D691" t="s">
        <v>218</v>
      </c>
      <c r="E691" t="s">
        <v>217</v>
      </c>
      <c r="F691">
        <v>0</v>
      </c>
      <c r="G691">
        <v>2</v>
      </c>
      <c r="H691" t="s">
        <v>20</v>
      </c>
      <c r="I691" t="s">
        <v>213</v>
      </c>
      <c r="L691">
        <f>1/Table1[[#This Row],[B365H]]-Table1[[#This Row],[Margin1X2]]</f>
        <v>0.30158730158730152</v>
      </c>
      <c r="M691">
        <f>IF(Table1[[#This Row],[Bet]]="Home",IF(Table1[[#This Row],[FTR]]="H",100*Table1[[#This Row],[B365H]],0),0)</f>
        <v>0</v>
      </c>
      <c r="N691">
        <f>IF(Table1[[#This Row],[Bet]]="Home-",IF(Table1[[#This Row],[FTR]]="H",100*Table1[[#This Row],[B365H]],0),0)</f>
        <v>0</v>
      </c>
      <c r="O691">
        <f>1/Table1[[#This Row],[B365D]]-Table1[[#This Row],[Margin1X2]]</f>
        <v>0.2539682539682539</v>
      </c>
      <c r="P691">
        <f>IF(Table1[[#This Row],[Bet]]="Draw",IF(Table1[[#This Row],[FTR]]="D",100*Table1[[#This Row],[B365D]],0),0)</f>
        <v>0</v>
      </c>
      <c r="Q691">
        <f>IF(Table1[[#This Row],[Bet]]="Draw-",IF(Table1[[#This Row],[FTR]]="D",100*Table1[[#This Row],[B365D]],0),0)</f>
        <v>0</v>
      </c>
      <c r="R691">
        <f>1/Table1[[#This Row],[B365A]]-Table1[[#This Row],[Margin1X2]]</f>
        <v>0.44444444444444436</v>
      </c>
      <c r="S691">
        <f>IF(Table1[[#This Row],[Bet]]="Away",IF(Table1[[#This Row],[FTR]]="A",100*Table1[[#This Row],[B365A]],0),0)</f>
        <v>0</v>
      </c>
      <c r="T691">
        <f>IF(Table1[[#This Row],[Bet2]]="Away",IF(Table1[[#This Row],[FTR]]="A",100*Table1[[#This Row],[B365A]]),0)</f>
        <v>0</v>
      </c>
      <c r="X691">
        <v>3</v>
      </c>
      <c r="Y691">
        <v>3.5</v>
      </c>
      <c r="Z691">
        <v>2.1</v>
      </c>
      <c r="AA691" s="3">
        <f>(1/Table1[[#This Row],[B365H]]+1/Table1[[#This Row],[B365D]]+1/Table1[[#This Row],[B365A]]-1)/3</f>
        <v>3.1746031746031779E-2</v>
      </c>
      <c r="AB691">
        <v>1.75</v>
      </c>
      <c r="AC691">
        <v>2.0499999999999998</v>
      </c>
      <c r="AD691">
        <f>(1/Table1[[#This Row],[B365&gt;2.5]]+1/Table1[[#This Row],[B365&lt;2.5]]-1)/2</f>
        <v>2.9616724738675937E-2</v>
      </c>
    </row>
    <row r="692" spans="1:30" hidden="1" x14ac:dyDescent="0.45">
      <c r="A692" t="s">
        <v>201</v>
      </c>
      <c r="B692" t="s">
        <v>4</v>
      </c>
      <c r="C692" s="1">
        <v>44628</v>
      </c>
      <c r="D692" t="s">
        <v>214</v>
      </c>
      <c r="E692" t="s">
        <v>206</v>
      </c>
      <c r="F692">
        <v>3</v>
      </c>
      <c r="G692">
        <v>3</v>
      </c>
      <c r="H692" t="s">
        <v>42</v>
      </c>
      <c r="I692" t="s">
        <v>213</v>
      </c>
      <c r="L692">
        <f>1/Table1[[#This Row],[B365H]]-Table1[[#This Row],[Margin1X2]]</f>
        <v>0.38936160672276121</v>
      </c>
      <c r="M692">
        <f>IF(Table1[[#This Row],[Bet]]="Home",IF(Table1[[#This Row],[FTR]]="H",100*Table1[[#This Row],[B365H]],0),0)</f>
        <v>0</v>
      </c>
      <c r="N692">
        <f>IF(Table1[[#This Row],[Bet]]="Home-",IF(Table1[[#This Row],[FTR]]="H",100*Table1[[#This Row],[B365H]],0),0)</f>
        <v>0</v>
      </c>
      <c r="O692">
        <f>1/Table1[[#This Row],[B365D]]-Table1[[#This Row],[Margin1X2]]</f>
        <v>0.2615383255115426</v>
      </c>
      <c r="P692">
        <f>IF(Table1[[#This Row],[Bet]]="Draw",IF(Table1[[#This Row],[FTR]]="D",100*Table1[[#This Row],[B365D]],0),0)</f>
        <v>0</v>
      </c>
      <c r="Q692">
        <f>IF(Table1[[#This Row],[Bet]]="Draw-",IF(Table1[[#This Row],[FTR]]="D",100*Table1[[#This Row],[B365D]],0),0)</f>
        <v>0</v>
      </c>
      <c r="R692">
        <f>1/Table1[[#This Row],[B365A]]-Table1[[#This Row],[Margin1X2]]</f>
        <v>0.34910006776569613</v>
      </c>
      <c r="S692">
        <f>IF(Table1[[#This Row],[Bet]]="Away",IF(Table1[[#This Row],[FTR]]="A",100*Table1[[#This Row],[B365A]],0),0)</f>
        <v>0</v>
      </c>
      <c r="T692">
        <f>IF(Table1[[#This Row],[Bet2]]="Away",IF(Table1[[#This Row],[FTR]]="A",100*Table1[[#This Row],[B365A]]),0)</f>
        <v>0</v>
      </c>
      <c r="X692">
        <v>2.37</v>
      </c>
      <c r="Y692">
        <v>3.4</v>
      </c>
      <c r="Z692">
        <v>2.62</v>
      </c>
      <c r="AA692" s="3">
        <f>(1/Table1[[#This Row],[B365H]]+1/Table1[[#This Row],[B365D]]+1/Table1[[#This Row],[B365A]]-1)/3</f>
        <v>3.2579321547280937E-2</v>
      </c>
      <c r="AB692">
        <v>1.95</v>
      </c>
      <c r="AC692">
        <v>1.85</v>
      </c>
      <c r="AD692">
        <f>(1/Table1[[#This Row],[B365&gt;2.5]]+1/Table1[[#This Row],[B365&lt;2.5]]-1)/2</f>
        <v>2.6680526680526673E-2</v>
      </c>
    </row>
    <row r="693" spans="1:30" hidden="1" x14ac:dyDescent="0.45">
      <c r="A693" t="s">
        <v>201</v>
      </c>
      <c r="B693" t="s">
        <v>4</v>
      </c>
      <c r="C693" s="1">
        <v>44660</v>
      </c>
      <c r="D693" t="s">
        <v>226</v>
      </c>
      <c r="E693" t="s">
        <v>235</v>
      </c>
      <c r="F693">
        <v>0</v>
      </c>
      <c r="G693">
        <v>0</v>
      </c>
      <c r="H693" t="s">
        <v>42</v>
      </c>
      <c r="I693" t="s">
        <v>213</v>
      </c>
      <c r="L693">
        <f>1/Table1[[#This Row],[B365H]]-Table1[[#This Row],[Margin1X2]]</f>
        <v>0.19295897038446183</v>
      </c>
      <c r="M693">
        <f>IF(Table1[[#This Row],[Bet]]="Home",IF(Table1[[#This Row],[FTR]]="H",100*Table1[[#This Row],[B365H]],0),0)</f>
        <v>0</v>
      </c>
      <c r="N693">
        <f>IF(Table1[[#This Row],[Bet]]="Home-",IF(Table1[[#This Row],[FTR]]="H",100*Table1[[#This Row],[B365H]],0),0)</f>
        <v>0</v>
      </c>
      <c r="O693">
        <f>1/Table1[[#This Row],[B365D]]-Table1[[#This Row],[Margin1X2]]</f>
        <v>0.23389464289908171</v>
      </c>
      <c r="P693">
        <f>IF(Table1[[#This Row],[Bet]]="Draw",IF(Table1[[#This Row],[FTR]]="D",100*Table1[[#This Row],[B365D]],0),0)</f>
        <v>0</v>
      </c>
      <c r="Q693">
        <f>IF(Table1[[#This Row],[Bet]]="Draw-",IF(Table1[[#This Row],[FTR]]="D",100*Table1[[#This Row],[B365D]],0),0)</f>
        <v>0</v>
      </c>
      <c r="R693">
        <f>1/Table1[[#This Row],[B365A]]-Table1[[#This Row],[Margin1X2]]</f>
        <v>0.57314638671645657</v>
      </c>
      <c r="S693">
        <f>IF(Table1[[#This Row],[Bet]]="Away",IF(Table1[[#This Row],[FTR]]="A",100*Table1[[#This Row],[B365A]],0),0)</f>
        <v>0</v>
      </c>
      <c r="T693">
        <f>IF(Table1[[#This Row],[Bet2]]="Away",IF(Table1[[#This Row],[FTR]]="A",100*Table1[[#This Row],[B365A]]),0)</f>
        <v>0</v>
      </c>
      <c r="X693">
        <v>4.5</v>
      </c>
      <c r="Y693">
        <v>3.8</v>
      </c>
      <c r="Z693">
        <v>1.66</v>
      </c>
      <c r="AA693" s="3">
        <f>(1/Table1[[#This Row],[B365H]]+1/Table1[[#This Row],[B365D]]+1/Table1[[#This Row],[B365A]]-1)/3</f>
        <v>2.9263251837760389E-2</v>
      </c>
      <c r="AB693">
        <v>1.88</v>
      </c>
      <c r="AC693">
        <v>1.93</v>
      </c>
      <c r="AD693">
        <f>(1/Table1[[#This Row],[B365&gt;2.5]]+1/Table1[[#This Row],[B365&lt;2.5]]-1)/2</f>
        <v>2.5024804321464034E-2</v>
      </c>
    </row>
    <row r="694" spans="1:30" hidden="1" x14ac:dyDescent="0.45">
      <c r="A694" t="s">
        <v>201</v>
      </c>
      <c r="B694" t="s">
        <v>4</v>
      </c>
      <c r="C694" s="1">
        <v>44495</v>
      </c>
      <c r="D694" t="s">
        <v>206</v>
      </c>
      <c r="E694" t="s">
        <v>231</v>
      </c>
      <c r="F694">
        <v>1</v>
      </c>
      <c r="G694">
        <v>1</v>
      </c>
      <c r="H694" t="s">
        <v>42</v>
      </c>
      <c r="I694" t="s">
        <v>253</v>
      </c>
      <c r="L694">
        <f>1/Table1[[#This Row],[B365H]]-Table1[[#This Row],[Margin1X2]]</f>
        <v>0.49357871803692233</v>
      </c>
      <c r="M694">
        <f>IF(Table1[[#This Row],[Bet]]="Home",IF(Table1[[#This Row],[FTR]]="H",100*Table1[[#This Row],[B365H]],0),0)</f>
        <v>0</v>
      </c>
      <c r="N694">
        <f>IF(Table1[[#This Row],[Bet]]="Home-",IF(Table1[[#This Row],[FTR]]="H",100*Table1[[#This Row],[B365H]],0),0)</f>
        <v>0</v>
      </c>
      <c r="O694">
        <f>1/Table1[[#This Row],[B365D]]-Table1[[#This Row],[Margin1X2]]</f>
        <v>0.24504070634101593</v>
      </c>
      <c r="P694">
        <f>IF(Table1[[#This Row],[Bet]]="Draw",IF(Table1[[#This Row],[FTR]]="D",100*Table1[[#This Row],[B365D]],0),0)</f>
        <v>0</v>
      </c>
      <c r="Q694">
        <f>IF(Table1[[#This Row],[Bet]]="Draw-",IF(Table1[[#This Row],[FTR]]="D",100*Table1[[#This Row],[B365D]],0),0)</f>
        <v>0</v>
      </c>
      <c r="R694">
        <f>1/Table1[[#This Row],[B365A]]-Table1[[#This Row],[Margin1X2]]</f>
        <v>0.26138057562206168</v>
      </c>
      <c r="S694">
        <f>IF(Table1[[#This Row],[Bet]]="Away",IF(Table1[[#This Row],[FTR]]="A",100*Table1[[#This Row],[B365A]],0),0)</f>
        <v>0</v>
      </c>
      <c r="T694">
        <f>IF(Table1[[#This Row],[Bet2]]="Away",IF(Table1[[#This Row],[FTR]]="A",100*Table1[[#This Row],[B365A]]),0)</f>
        <v>0</v>
      </c>
      <c r="X694">
        <v>1.9</v>
      </c>
      <c r="Y694">
        <v>3.6</v>
      </c>
      <c r="Z694">
        <v>3.4</v>
      </c>
      <c r="AA694" s="3">
        <f>(1/Table1[[#This Row],[B365H]]+1/Table1[[#This Row],[B365D]]+1/Table1[[#This Row],[B365A]]-1)/3</f>
        <v>3.2737071436761855E-2</v>
      </c>
      <c r="AB694">
        <v>1.72</v>
      </c>
      <c r="AC694">
        <v>2.0699999999999998</v>
      </c>
      <c r="AD694">
        <f>(1/Table1[[#This Row],[B365&gt;2.5]]+1/Table1[[#This Row],[B365&lt;2.5]]-1)/2</f>
        <v>3.2243568138411449E-2</v>
      </c>
    </row>
    <row r="695" spans="1:30" hidden="1" x14ac:dyDescent="0.45">
      <c r="A695" t="s">
        <v>201</v>
      </c>
      <c r="B695" t="s">
        <v>4</v>
      </c>
      <c r="C695" s="1">
        <v>44530</v>
      </c>
      <c r="D695" t="s">
        <v>215</v>
      </c>
      <c r="E695" t="s">
        <v>240</v>
      </c>
      <c r="F695">
        <v>0</v>
      </c>
      <c r="G695">
        <v>2</v>
      </c>
      <c r="H695" t="s">
        <v>20</v>
      </c>
      <c r="I695" t="s">
        <v>253</v>
      </c>
      <c r="L695">
        <f>1/Table1[[#This Row],[B365H]]-Table1[[#This Row],[Margin1X2]]</f>
        <v>0.57196020353915089</v>
      </c>
      <c r="M695">
        <f>IF(Table1[[#This Row],[Bet]]="Home",IF(Table1[[#This Row],[FTR]]="H",100*Table1[[#This Row],[B365H]],0),0)</f>
        <v>0</v>
      </c>
      <c r="N695">
        <f>IF(Table1[[#This Row],[Bet]]="Home-",IF(Table1[[#This Row],[FTR]]="H",100*Table1[[#This Row],[B365H]],0),0)</f>
        <v>0</v>
      </c>
      <c r="O695">
        <f>1/Table1[[#This Row],[B365D]]-Table1[[#This Row],[Margin1X2]]</f>
        <v>0.25161388319283057</v>
      </c>
      <c r="P695">
        <f>IF(Table1[[#This Row],[Bet]]="Draw",IF(Table1[[#This Row],[FTR]]="D",100*Table1[[#This Row],[B365D]],0),0)</f>
        <v>0</v>
      </c>
      <c r="Q695">
        <f>IF(Table1[[#This Row],[Bet]]="Draw-",IF(Table1[[#This Row],[FTR]]="D",100*Table1[[#This Row],[B365D]],0),0)</f>
        <v>0</v>
      </c>
      <c r="R695">
        <f>1/Table1[[#This Row],[B365A]]-Table1[[#This Row],[Margin1X2]]</f>
        <v>0.17642591326801851</v>
      </c>
      <c r="S695">
        <f>IF(Table1[[#This Row],[Bet]]="Away",IF(Table1[[#This Row],[FTR]]="A",100*Table1[[#This Row],[B365A]],0),0)</f>
        <v>0</v>
      </c>
      <c r="T695">
        <f>IF(Table1[[#This Row],[Bet2]]="Away",IF(Table1[[#This Row],[FTR]]="A",100*Table1[[#This Row],[B365A]]),0)</f>
        <v>0</v>
      </c>
      <c r="X695">
        <v>1.65</v>
      </c>
      <c r="Y695">
        <v>3.5</v>
      </c>
      <c r="Z695">
        <v>4.75</v>
      </c>
      <c r="AA695" s="3">
        <f>(1/Table1[[#This Row],[B365H]]+1/Table1[[#This Row],[B365D]]+1/Table1[[#This Row],[B365A]]-1)/3</f>
        <v>3.4100402521455152E-2</v>
      </c>
      <c r="AB695">
        <v>1.93</v>
      </c>
      <c r="AC695">
        <v>1.88</v>
      </c>
      <c r="AD695">
        <f>(1/Table1[[#This Row],[B365&gt;2.5]]+1/Table1[[#This Row],[B365&lt;2.5]]-1)/2</f>
        <v>2.5024804321464034E-2</v>
      </c>
    </row>
    <row r="696" spans="1:30" hidden="1" x14ac:dyDescent="0.45">
      <c r="A696" t="s">
        <v>201</v>
      </c>
      <c r="B696" t="s">
        <v>4</v>
      </c>
      <c r="C696" s="1">
        <v>44583</v>
      </c>
      <c r="D696" t="s">
        <v>221</v>
      </c>
      <c r="E696" t="s">
        <v>220</v>
      </c>
      <c r="F696">
        <v>1</v>
      </c>
      <c r="G696">
        <v>2</v>
      </c>
      <c r="H696" t="s">
        <v>20</v>
      </c>
      <c r="I696" t="s">
        <v>253</v>
      </c>
      <c r="L696">
        <f>1/Table1[[#This Row],[B365H]]-Table1[[#This Row],[Margin1X2]]</f>
        <v>0.41317941317941315</v>
      </c>
      <c r="M696">
        <f>IF(Table1[[#This Row],[Bet]]="Home",IF(Table1[[#This Row],[FTR]]="H",100*Table1[[#This Row],[B365H]],0),0)</f>
        <v>0</v>
      </c>
      <c r="N696">
        <f>IF(Table1[[#This Row],[Bet]]="Home-",IF(Table1[[#This Row],[FTR]]="H",100*Table1[[#This Row],[B365H]],0),0)</f>
        <v>0</v>
      </c>
      <c r="O696">
        <f>1/Table1[[#This Row],[B365D]]-Table1[[#This Row],[Margin1X2]]</f>
        <v>0.25444925444925443</v>
      </c>
      <c r="P696">
        <f>IF(Table1[[#This Row],[Bet]]="Draw",IF(Table1[[#This Row],[FTR]]="D",100*Table1[[#This Row],[B365D]],0),0)</f>
        <v>0</v>
      </c>
      <c r="Q696">
        <f>IF(Table1[[#This Row],[Bet]]="Draw-",IF(Table1[[#This Row],[FTR]]="D",100*Table1[[#This Row],[B365D]],0),0)</f>
        <v>0</v>
      </c>
      <c r="R696">
        <f>1/Table1[[#This Row],[B365A]]-Table1[[#This Row],[Margin1X2]]</f>
        <v>0.33237133237133237</v>
      </c>
      <c r="S696">
        <f>IF(Table1[[#This Row],[Bet]]="Away",IF(Table1[[#This Row],[FTR]]="A",100*Table1[[#This Row],[B365A]],0),0)</f>
        <v>0</v>
      </c>
      <c r="T696">
        <f>IF(Table1[[#This Row],[Bet2]]="Away",IF(Table1[[#This Row],[FTR]]="A",100*Table1[[#This Row],[B365A]]),0)</f>
        <v>0</v>
      </c>
      <c r="X696">
        <v>2.25</v>
      </c>
      <c r="Y696">
        <v>3.5</v>
      </c>
      <c r="Z696">
        <v>2.75</v>
      </c>
      <c r="AA696" s="3">
        <f>(1/Table1[[#This Row],[B365H]]+1/Table1[[#This Row],[B365D]]+1/Table1[[#This Row],[B365A]]-1)/3</f>
        <v>3.1265031265031253E-2</v>
      </c>
      <c r="AB696">
        <v>1.8</v>
      </c>
      <c r="AC696">
        <v>2</v>
      </c>
      <c r="AD696">
        <f>(1/Table1[[#This Row],[B365&gt;2.5]]+1/Table1[[#This Row],[B365&lt;2.5]]-1)/2</f>
        <v>2.777777777777779E-2</v>
      </c>
    </row>
    <row r="697" spans="1:30" hidden="1" x14ac:dyDescent="0.45">
      <c r="A697" t="s">
        <v>201</v>
      </c>
      <c r="B697" t="s">
        <v>4</v>
      </c>
      <c r="C697" s="1">
        <v>44590</v>
      </c>
      <c r="D697" t="s">
        <v>215</v>
      </c>
      <c r="E697" t="s">
        <v>209</v>
      </c>
      <c r="F697">
        <v>1</v>
      </c>
      <c r="G697">
        <v>1</v>
      </c>
      <c r="H697" t="s">
        <v>42</v>
      </c>
      <c r="I697" t="s">
        <v>253</v>
      </c>
      <c r="L697">
        <f>1/Table1[[#This Row],[B365H]]-Table1[[#This Row],[Margin1X2]]</f>
        <v>0.71413828689370484</v>
      </c>
      <c r="M697">
        <f>IF(Table1[[#This Row],[Bet]]="Home",IF(Table1[[#This Row],[FTR]]="H",100*Table1[[#This Row],[B365H]],0),0)</f>
        <v>0</v>
      </c>
      <c r="N697">
        <f>IF(Table1[[#This Row],[Bet]]="Home-",IF(Table1[[#This Row],[FTR]]="H",100*Table1[[#This Row],[B365H]],0),0)</f>
        <v>0</v>
      </c>
      <c r="O697">
        <f>1/Table1[[#This Row],[B365D]]-Table1[[#This Row],[Margin1X2]]</f>
        <v>0.18937048503611975</v>
      </c>
      <c r="P697">
        <f>IF(Table1[[#This Row],[Bet]]="Draw",IF(Table1[[#This Row],[FTR]]="D",100*Table1[[#This Row],[B365D]],0),0)</f>
        <v>0</v>
      </c>
      <c r="Q697">
        <f>IF(Table1[[#This Row],[Bet]]="Draw-",IF(Table1[[#This Row],[FTR]]="D",100*Table1[[#This Row],[B365D]],0),0)</f>
        <v>0</v>
      </c>
      <c r="R697">
        <f>1/Table1[[#This Row],[B365A]]-Table1[[#This Row],[Margin1X2]]</f>
        <v>9.6491228070175489E-2</v>
      </c>
      <c r="S697">
        <f>IF(Table1[[#This Row],[Bet]]="Away",IF(Table1[[#This Row],[FTR]]="A",100*Table1[[#This Row],[B365A]],0),0)</f>
        <v>0</v>
      </c>
      <c r="T697">
        <f>IF(Table1[[#This Row],[Bet2]]="Away",IF(Table1[[#This Row],[FTR]]="A",100*Table1[[#This Row],[B365A]]),0)</f>
        <v>0</v>
      </c>
      <c r="X697">
        <v>1.36</v>
      </c>
      <c r="Y697">
        <v>4.75</v>
      </c>
      <c r="Z697">
        <v>8.5</v>
      </c>
      <c r="AA697" s="3">
        <f>(1/Table1[[#This Row],[B365H]]+1/Table1[[#This Row],[B365D]]+1/Table1[[#This Row],[B365A]]-1)/3</f>
        <v>2.1155830753353921E-2</v>
      </c>
      <c r="AB697">
        <v>1.65</v>
      </c>
      <c r="AC697">
        <v>2.2000000000000002</v>
      </c>
      <c r="AD697">
        <f>(1/Table1[[#This Row],[B365&gt;2.5]]+1/Table1[[#This Row],[B365&lt;2.5]]-1)/2</f>
        <v>3.0303030303030276E-2</v>
      </c>
    </row>
    <row r="698" spans="1:30" hidden="1" x14ac:dyDescent="0.45">
      <c r="A698" t="s">
        <v>201</v>
      </c>
      <c r="B698" t="s">
        <v>4</v>
      </c>
      <c r="C698" s="1">
        <v>44600</v>
      </c>
      <c r="D698" t="s">
        <v>235</v>
      </c>
      <c r="E698" t="s">
        <v>211</v>
      </c>
      <c r="F698">
        <v>0</v>
      </c>
      <c r="G698">
        <v>0</v>
      </c>
      <c r="H698" t="s">
        <v>42</v>
      </c>
      <c r="I698" t="s">
        <v>253</v>
      </c>
      <c r="L698">
        <f>1/Table1[[#This Row],[B365H]]-Table1[[#This Row],[Margin1X2]]</f>
        <v>0.728704113224237</v>
      </c>
      <c r="M698">
        <f>IF(Table1[[#This Row],[Bet]]="Home",IF(Table1[[#This Row],[FTR]]="H",100*Table1[[#This Row],[B365H]],0),0)</f>
        <v>0</v>
      </c>
      <c r="N698">
        <f>IF(Table1[[#This Row],[Bet]]="Home-",IF(Table1[[#This Row],[FTR]]="H",100*Table1[[#This Row],[B365H]],0),0)</f>
        <v>0</v>
      </c>
      <c r="O698">
        <f>1/Table1[[#This Row],[B365D]]-Table1[[#This Row],[Margin1X2]]</f>
        <v>0.17682441397611678</v>
      </c>
      <c r="P698">
        <f>IF(Table1[[#This Row],[Bet]]="Draw",IF(Table1[[#This Row],[FTR]]="D",100*Table1[[#This Row],[B365D]],0),0)</f>
        <v>0</v>
      </c>
      <c r="Q698">
        <f>IF(Table1[[#This Row],[Bet]]="Draw-",IF(Table1[[#This Row],[FTR]]="D",100*Table1[[#This Row],[B365D]],0),0)</f>
        <v>0</v>
      </c>
      <c r="R698">
        <f>1/Table1[[#This Row],[B365A]]-Table1[[#This Row],[Margin1X2]]</f>
        <v>9.4471472799646197E-2</v>
      </c>
      <c r="S698">
        <f>IF(Table1[[#This Row],[Bet]]="Away",IF(Table1[[#This Row],[FTR]]="A",100*Table1[[#This Row],[B365A]],0),0)</f>
        <v>0</v>
      </c>
      <c r="T698">
        <f>IF(Table1[[#This Row],[Bet2]]="Away",IF(Table1[[#This Row],[FTR]]="A",100*Table1[[#This Row],[B365A]]),0)</f>
        <v>0</v>
      </c>
      <c r="X698">
        <v>1.33</v>
      </c>
      <c r="Y698">
        <v>5</v>
      </c>
      <c r="Z698">
        <v>8.5</v>
      </c>
      <c r="AA698" s="3">
        <f>(1/Table1[[#This Row],[B365H]]+1/Table1[[#This Row],[B365D]]+1/Table1[[#This Row],[B365A]]-1)/3</f>
        <v>2.3175586023883216E-2</v>
      </c>
      <c r="AB698">
        <v>1.75</v>
      </c>
      <c r="AC698">
        <v>2.0499999999999998</v>
      </c>
      <c r="AD698">
        <f>(1/Table1[[#This Row],[B365&gt;2.5]]+1/Table1[[#This Row],[B365&lt;2.5]]-1)/2</f>
        <v>2.9616724738675937E-2</v>
      </c>
    </row>
    <row r="699" spans="1:30" hidden="1" x14ac:dyDescent="0.45">
      <c r="A699" t="s">
        <v>201</v>
      </c>
      <c r="B699" t="s">
        <v>4</v>
      </c>
      <c r="C699" s="1">
        <v>44611</v>
      </c>
      <c r="D699" t="s">
        <v>206</v>
      </c>
      <c r="E699" t="s">
        <v>233</v>
      </c>
      <c r="F699">
        <v>2</v>
      </c>
      <c r="G699">
        <v>0</v>
      </c>
      <c r="H699" t="s">
        <v>13</v>
      </c>
      <c r="I699" t="s">
        <v>253</v>
      </c>
      <c r="L699">
        <f>1/Table1[[#This Row],[B365H]]-Table1[[#This Row],[Margin1X2]]</f>
        <v>0.59000460087416606</v>
      </c>
      <c r="M699">
        <f>IF(Table1[[#This Row],[Bet]]="Home",IF(Table1[[#This Row],[FTR]]="H",100*Table1[[#This Row],[B365H]],0),0)</f>
        <v>0</v>
      </c>
      <c r="N699">
        <f>IF(Table1[[#This Row],[Bet]]="Home-",IF(Table1[[#This Row],[FTR]]="H",100*Table1[[#This Row],[B365H]],0),0)</f>
        <v>0</v>
      </c>
      <c r="O699">
        <f>1/Table1[[#This Row],[B365D]]-Table1[[#This Row],[Margin1X2]]</f>
        <v>0.21888658845180586</v>
      </c>
      <c r="P699">
        <f>IF(Table1[[#This Row],[Bet]]="Draw",IF(Table1[[#This Row],[FTR]]="D",100*Table1[[#This Row],[B365D]],0),0)</f>
        <v>0</v>
      </c>
      <c r="Q699">
        <f>IF(Table1[[#This Row],[Bet]]="Draw-",IF(Table1[[#This Row],[FTR]]="D",100*Table1[[#This Row],[B365D]],0),0)</f>
        <v>0</v>
      </c>
      <c r="R699">
        <f>1/Table1[[#This Row],[B365A]]-Table1[[#This Row],[Margin1X2]]</f>
        <v>0.19110881067402807</v>
      </c>
      <c r="S699">
        <f>IF(Table1[[#This Row],[Bet]]="Away",IF(Table1[[#This Row],[FTR]]="A",100*Table1[[#This Row],[B365A]],0),0)</f>
        <v>0</v>
      </c>
      <c r="T699">
        <f>IF(Table1[[#This Row],[Bet2]]="Away",IF(Table1[[#This Row],[FTR]]="A",100*Table1[[#This Row],[B365A]]),0)</f>
        <v>0</v>
      </c>
      <c r="X699">
        <v>1.61</v>
      </c>
      <c r="Y699">
        <v>4</v>
      </c>
      <c r="Z699">
        <v>4.5</v>
      </c>
      <c r="AA699" s="3">
        <f>(1/Table1[[#This Row],[B365H]]+1/Table1[[#This Row],[B365D]]+1/Table1[[#This Row],[B365A]]-1)/3</f>
        <v>3.1113411548194136E-2</v>
      </c>
      <c r="AB699">
        <v>1.8</v>
      </c>
      <c r="AC699">
        <v>2</v>
      </c>
      <c r="AD699">
        <f>(1/Table1[[#This Row],[B365&gt;2.5]]+1/Table1[[#This Row],[B365&lt;2.5]]-1)/2</f>
        <v>2.777777777777779E-2</v>
      </c>
    </row>
    <row r="700" spans="1:30" hidden="1" x14ac:dyDescent="0.45">
      <c r="A700" t="s">
        <v>201</v>
      </c>
      <c r="B700" t="s">
        <v>4</v>
      </c>
      <c r="C700" s="1">
        <v>44618</v>
      </c>
      <c r="D700" t="s">
        <v>223</v>
      </c>
      <c r="E700" t="s">
        <v>220</v>
      </c>
      <c r="F700">
        <v>1</v>
      </c>
      <c r="G700">
        <v>1</v>
      </c>
      <c r="H700" t="s">
        <v>42</v>
      </c>
      <c r="I700" t="s">
        <v>253</v>
      </c>
      <c r="L700">
        <f>1/Table1[[#This Row],[B365H]]-Table1[[#This Row],[Margin1X2]]</f>
        <v>0.29950669485553205</v>
      </c>
      <c r="M700">
        <f>IF(Table1[[#This Row],[Bet]]="Home",IF(Table1[[#This Row],[FTR]]="H",100*Table1[[#This Row],[B365H]],0),0)</f>
        <v>0</v>
      </c>
      <c r="N700">
        <f>IF(Table1[[#This Row],[Bet]]="Home-",IF(Table1[[#This Row],[FTR]]="H",100*Table1[[#This Row],[B365H]],0),0)</f>
        <v>0</v>
      </c>
      <c r="O700">
        <f>1/Table1[[#This Row],[B365D]]-Table1[[#This Row],[Margin1X2]]</f>
        <v>0.26920366455250178</v>
      </c>
      <c r="P700">
        <f>IF(Table1[[#This Row],[Bet]]="Draw",IF(Table1[[#This Row],[FTR]]="D",100*Table1[[#This Row],[B365D]],0),0)</f>
        <v>0</v>
      </c>
      <c r="Q700">
        <f>IF(Table1[[#This Row],[Bet]]="Draw-",IF(Table1[[#This Row],[FTR]]="D",100*Table1[[#This Row],[B365D]],0),0)</f>
        <v>0</v>
      </c>
      <c r="R700">
        <f>1/Table1[[#This Row],[B365A]]-Table1[[#This Row],[Margin1X2]]</f>
        <v>0.43128964059196617</v>
      </c>
      <c r="S700">
        <f>IF(Table1[[#This Row],[Bet]]="Away",IF(Table1[[#This Row],[FTR]]="A",100*Table1[[#This Row],[B365A]],0),0)</f>
        <v>0</v>
      </c>
      <c r="T700">
        <f>IF(Table1[[#This Row],[Bet2]]="Away",IF(Table1[[#This Row],[FTR]]="A",100*Table1[[#This Row],[B365A]]),0)</f>
        <v>0</v>
      </c>
      <c r="X700">
        <v>3</v>
      </c>
      <c r="Y700">
        <v>3.3</v>
      </c>
      <c r="Z700">
        <v>2.15</v>
      </c>
      <c r="AA700" s="3">
        <f>(1/Table1[[#This Row],[B365H]]+1/Table1[[#This Row],[B365D]]+1/Table1[[#This Row],[B365A]]-1)/3</f>
        <v>3.3826638477801284E-2</v>
      </c>
      <c r="AB700">
        <v>1.8</v>
      </c>
      <c r="AC700">
        <v>2</v>
      </c>
      <c r="AD700">
        <f>(1/Table1[[#This Row],[B365&gt;2.5]]+1/Table1[[#This Row],[B365&lt;2.5]]-1)/2</f>
        <v>2.777777777777779E-2</v>
      </c>
    </row>
    <row r="701" spans="1:30" hidden="1" x14ac:dyDescent="0.45">
      <c r="A701" t="s">
        <v>201</v>
      </c>
      <c r="B701" t="s">
        <v>4</v>
      </c>
      <c r="C701" s="1">
        <v>44639</v>
      </c>
      <c r="D701" t="s">
        <v>203</v>
      </c>
      <c r="E701" t="s">
        <v>209</v>
      </c>
      <c r="F701">
        <v>1</v>
      </c>
      <c r="G701">
        <v>0</v>
      </c>
      <c r="H701" t="s">
        <v>13</v>
      </c>
      <c r="I701" t="s">
        <v>253</v>
      </c>
      <c r="L701">
        <f>1/Table1[[#This Row],[B365H]]-Table1[[#This Row],[Margin1X2]]</f>
        <v>0.64916405433646818</v>
      </c>
      <c r="M701">
        <f>IF(Table1[[#This Row],[Bet]]="Home",IF(Table1[[#This Row],[FTR]]="H",100*Table1[[#This Row],[B365H]],0),0)</f>
        <v>0</v>
      </c>
      <c r="N701">
        <f>IF(Table1[[#This Row],[Bet]]="Home-",IF(Table1[[#This Row],[FTR]]="H",100*Table1[[#This Row],[B365H]],0),0)</f>
        <v>0</v>
      </c>
      <c r="O701">
        <f>1/Table1[[#This Row],[B365D]]-Table1[[#This Row],[Margin1X2]]</f>
        <v>0.209508881922675</v>
      </c>
      <c r="P701">
        <f>IF(Table1[[#This Row],[Bet]]="Draw",IF(Table1[[#This Row],[FTR]]="D",100*Table1[[#This Row],[B365D]],0),0)</f>
        <v>0</v>
      </c>
      <c r="Q701">
        <f>IF(Table1[[#This Row],[Bet]]="Draw-",IF(Table1[[#This Row],[FTR]]="D",100*Table1[[#This Row],[B365D]],0),0)</f>
        <v>0</v>
      </c>
      <c r="R701">
        <f>1/Table1[[#This Row],[B365A]]-Table1[[#This Row],[Margin1X2]]</f>
        <v>0.14132706374085682</v>
      </c>
      <c r="S701">
        <f>IF(Table1[[#This Row],[Bet]]="Away",IF(Table1[[#This Row],[FTR]]="A",100*Table1[[#This Row],[B365A]],0),0)</f>
        <v>0</v>
      </c>
      <c r="T701">
        <f>IF(Table1[[#This Row],[Bet2]]="Away",IF(Table1[[#This Row],[FTR]]="A",100*Table1[[#This Row],[B365A]]),0)</f>
        <v>0</v>
      </c>
      <c r="X701">
        <v>1.45</v>
      </c>
      <c r="Y701">
        <v>4</v>
      </c>
      <c r="Z701">
        <v>5.5</v>
      </c>
      <c r="AA701" s="3">
        <f>(1/Table1[[#This Row],[B365H]]+1/Table1[[#This Row],[B365D]]+1/Table1[[#This Row],[B365A]]-1)/3</f>
        <v>4.0491118077325007E-2</v>
      </c>
      <c r="AB701">
        <v>1.9</v>
      </c>
      <c r="AC701">
        <v>1.9</v>
      </c>
      <c r="AD701">
        <f>(1/Table1[[#This Row],[B365&gt;2.5]]+1/Table1[[#This Row],[B365&lt;2.5]]-1)/2</f>
        <v>2.6315789473684181E-2</v>
      </c>
    </row>
    <row r="702" spans="1:30" hidden="1" x14ac:dyDescent="0.45">
      <c r="A702" t="s">
        <v>201</v>
      </c>
      <c r="B702" t="s">
        <v>4</v>
      </c>
      <c r="C702" s="1">
        <v>44646</v>
      </c>
      <c r="D702" t="s">
        <v>215</v>
      </c>
      <c r="E702" t="s">
        <v>237</v>
      </c>
      <c r="F702">
        <v>6</v>
      </c>
      <c r="G702">
        <v>5</v>
      </c>
      <c r="H702" t="s">
        <v>13</v>
      </c>
      <c r="I702" t="s">
        <v>253</v>
      </c>
      <c r="L702">
        <f>1/Table1[[#This Row],[B365H]]-Table1[[#This Row],[Margin1X2]]</f>
        <v>0.90208599404001688</v>
      </c>
      <c r="M702">
        <f>IF(Table1[[#This Row],[Bet]]="Home",IF(Table1[[#This Row],[FTR]]="H",100*Table1[[#This Row],[B365H]],0),0)</f>
        <v>0</v>
      </c>
      <c r="N702">
        <f>IF(Table1[[#This Row],[Bet]]="Home-",IF(Table1[[#This Row],[FTR]]="H",100*Table1[[#This Row],[B365H]],0),0)</f>
        <v>0</v>
      </c>
      <c r="O702">
        <f>1/Table1[[#This Row],[B365D]]-Table1[[#This Row],[Margin1X2]]</f>
        <v>8.7271179225202208E-2</v>
      </c>
      <c r="P702">
        <f>IF(Table1[[#This Row],[Bet]]="Draw",IF(Table1[[#This Row],[FTR]]="D",100*Table1[[#This Row],[B365D]],0),0)</f>
        <v>0</v>
      </c>
      <c r="Q702">
        <f>IF(Table1[[#This Row],[Bet]]="Draw-",IF(Table1[[#This Row],[FTR]]="D",100*Table1[[#This Row],[B365D]],0),0)</f>
        <v>0</v>
      </c>
      <c r="R702">
        <f>1/Table1[[#This Row],[B365A]]-Table1[[#This Row],[Margin1X2]]</f>
        <v>1.0642826734780755E-2</v>
      </c>
      <c r="S702">
        <f>IF(Table1[[#This Row],[Bet]]="Away",IF(Table1[[#This Row],[FTR]]="A",100*Table1[[#This Row],[B365A]],0),0)</f>
        <v>0</v>
      </c>
      <c r="T702">
        <f>IF(Table1[[#This Row],[Bet2]]="Away",IF(Table1[[#This Row],[FTR]]="A",100*Table1[[#This Row],[B365A]]),0)</f>
        <v>0</v>
      </c>
      <c r="X702">
        <v>1.08</v>
      </c>
      <c r="Y702">
        <v>9</v>
      </c>
      <c r="Z702">
        <v>29</v>
      </c>
      <c r="AA702" s="3">
        <f>(1/Table1[[#This Row],[B365H]]+1/Table1[[#This Row],[B365D]]+1/Table1[[#This Row],[B365A]]-1)/3</f>
        <v>2.38399318859089E-2</v>
      </c>
      <c r="AB702">
        <v>1.5</v>
      </c>
      <c r="AC702">
        <v>2.5</v>
      </c>
      <c r="AD702">
        <f>(1/Table1[[#This Row],[B365&gt;2.5]]+1/Table1[[#This Row],[B365&lt;2.5]]-1)/2</f>
        <v>3.3333333333333326E-2</v>
      </c>
    </row>
    <row r="703" spans="1:30" hidden="1" x14ac:dyDescent="0.45">
      <c r="A703" t="s">
        <v>201</v>
      </c>
      <c r="B703" t="s">
        <v>4</v>
      </c>
      <c r="C703" s="1">
        <v>44660</v>
      </c>
      <c r="D703" t="s">
        <v>231</v>
      </c>
      <c r="E703" t="s">
        <v>218</v>
      </c>
      <c r="F703">
        <v>0</v>
      </c>
      <c r="G703">
        <v>2</v>
      </c>
      <c r="H703" t="s">
        <v>20</v>
      </c>
      <c r="I703" t="s">
        <v>253</v>
      </c>
      <c r="L703">
        <f>1/Table1[[#This Row],[B365H]]-Table1[[#This Row],[Margin1X2]]</f>
        <v>0.40448028464995595</v>
      </c>
      <c r="M703">
        <f>IF(Table1[[#This Row],[Bet]]="Home",IF(Table1[[#This Row],[FTR]]="H",100*Table1[[#This Row],[B365H]],0),0)</f>
        <v>0</v>
      </c>
      <c r="N703">
        <f>IF(Table1[[#This Row],[Bet]]="Home-",IF(Table1[[#This Row],[FTR]]="H",100*Table1[[#This Row],[B365H]],0),0)</f>
        <v>0</v>
      </c>
      <c r="O703">
        <f>1/Table1[[#This Row],[B365D]]-Table1[[#This Row],[Margin1X2]]</f>
        <v>0.27738998364661144</v>
      </c>
      <c r="P703">
        <f>IF(Table1[[#This Row],[Bet]]="Draw",IF(Table1[[#This Row],[FTR]]="D",100*Table1[[#This Row],[B365D]],0),0)</f>
        <v>0</v>
      </c>
      <c r="Q703">
        <f>IF(Table1[[#This Row],[Bet]]="Draw-",IF(Table1[[#This Row],[FTR]]="D",100*Table1[[#This Row],[B365D]],0),0)</f>
        <v>0</v>
      </c>
      <c r="R703">
        <f>1/Table1[[#This Row],[B365A]]-Table1[[#This Row],[Margin1X2]]</f>
        <v>0.31812973170343262</v>
      </c>
      <c r="S703">
        <f>IF(Table1[[#This Row],[Bet]]="Away",IF(Table1[[#This Row],[FTR]]="A",100*Table1[[#This Row],[B365A]],0),0)</f>
        <v>0</v>
      </c>
      <c r="T703">
        <f>IF(Table1[[#This Row],[Bet2]]="Away",IF(Table1[[#This Row],[FTR]]="A",100*Table1[[#This Row],[B365A]]),0)</f>
        <v>0</v>
      </c>
      <c r="X703">
        <v>2.2999999999999998</v>
      </c>
      <c r="Y703">
        <v>3.25</v>
      </c>
      <c r="Z703">
        <v>2.87</v>
      </c>
      <c r="AA703" s="3">
        <f>(1/Table1[[#This Row],[B365H]]+1/Table1[[#This Row],[B365D]]+1/Table1[[#This Row],[B365A]]-1)/3</f>
        <v>3.0302324045696254E-2</v>
      </c>
      <c r="AB703">
        <v>2</v>
      </c>
      <c r="AC703">
        <v>1.8</v>
      </c>
      <c r="AD703">
        <f>(1/Table1[[#This Row],[B365&gt;2.5]]+1/Table1[[#This Row],[B365&lt;2.5]]-1)/2</f>
        <v>2.777777777777779E-2</v>
      </c>
    </row>
    <row r="704" spans="1:30" hidden="1" x14ac:dyDescent="0.45">
      <c r="A704" t="s">
        <v>106</v>
      </c>
      <c r="B704" t="s">
        <v>4</v>
      </c>
      <c r="C704" s="1">
        <v>44415</v>
      </c>
      <c r="D704" t="s">
        <v>110</v>
      </c>
      <c r="E704" t="s">
        <v>111</v>
      </c>
      <c r="F704">
        <v>1</v>
      </c>
      <c r="G704">
        <v>1</v>
      </c>
      <c r="H704" t="s">
        <v>42</v>
      </c>
      <c r="I704" t="s">
        <v>112</v>
      </c>
      <c r="L704">
        <f>1/Table1[[#This Row],[B365H]]-Table1[[#This Row],[Margin1X2]]</f>
        <v>0.25661375661375663</v>
      </c>
      <c r="M704">
        <f>IF(Table1[[#This Row],[Bet]]="Home",IF(Table1[[#This Row],[FTR]]="H",100*Table1[[#This Row],[B365H]],0),0)</f>
        <v>0</v>
      </c>
      <c r="N704">
        <f>IF(Table1[[#This Row],[Bet]]="Home-",IF(Table1[[#This Row],[FTR]]="H",100*Table1[[#This Row],[B365H]],0),0)</f>
        <v>0</v>
      </c>
      <c r="O704">
        <f>1/Table1[[#This Row],[B365D]]-Table1[[#This Row],[Margin1X2]]</f>
        <v>0.26455026455026454</v>
      </c>
      <c r="P704">
        <f>IF(Table1[[#This Row],[Bet]]="Draw",IF(Table1[[#This Row],[FTR]]="D",100*Table1[[#This Row],[B365D]],0),0)</f>
        <v>0</v>
      </c>
      <c r="Q704">
        <f>IF(Table1[[#This Row],[Bet]]="Draw-",IF(Table1[[#This Row],[FTR]]="D",100*Table1[[#This Row],[B365D]],0),0)</f>
        <v>0</v>
      </c>
      <c r="R704">
        <f>1/Table1[[#This Row],[B365A]]-Table1[[#This Row],[Margin1X2]]</f>
        <v>0.47883597883597884</v>
      </c>
      <c r="S704">
        <f>IF(Table1[[#This Row],[Bet]]="Away",IF(Table1[[#This Row],[FTR]]="A",100*Table1[[#This Row],[B365A]],0),0)</f>
        <v>0</v>
      </c>
      <c r="T704">
        <f>IF(Table1[[#This Row],[Bet2]]="Away",IF(Table1[[#This Row],[FTR]]="A",100*Table1[[#This Row],[B365A]]),0)</f>
        <v>0</v>
      </c>
      <c r="X704">
        <v>3.6</v>
      </c>
      <c r="Y704">
        <v>3.5</v>
      </c>
      <c r="Z704">
        <v>2</v>
      </c>
      <c r="AA704" s="3">
        <f>(1/Table1[[#This Row],[B365H]]+1/Table1[[#This Row],[B365D]]+1/Table1[[#This Row],[B365A]]-1)/3</f>
        <v>2.1164021164021163E-2</v>
      </c>
      <c r="AB704">
        <v>1.98</v>
      </c>
      <c r="AC704">
        <v>1.88</v>
      </c>
      <c r="AD704">
        <f>(1/Table1[[#This Row],[B365&gt;2.5]]+1/Table1[[#This Row],[B365&lt;2.5]]-1)/2</f>
        <v>1.8482699333763231E-2</v>
      </c>
    </row>
    <row r="705" spans="1:30" hidden="1" x14ac:dyDescent="0.45">
      <c r="A705" t="s">
        <v>106</v>
      </c>
      <c r="B705" t="s">
        <v>4</v>
      </c>
      <c r="C705" s="1">
        <v>44436</v>
      </c>
      <c r="D705" t="s">
        <v>124</v>
      </c>
      <c r="E705" t="s">
        <v>117</v>
      </c>
      <c r="F705">
        <v>2</v>
      </c>
      <c r="G705">
        <v>2</v>
      </c>
      <c r="H705" t="s">
        <v>42</v>
      </c>
      <c r="I705" t="s">
        <v>112</v>
      </c>
      <c r="L705">
        <f>1/Table1[[#This Row],[B365H]]-Table1[[#This Row],[Margin1X2]]</f>
        <v>0.48370927318295737</v>
      </c>
      <c r="M705">
        <f>IF(Table1[[#This Row],[Bet]]="Home",IF(Table1[[#This Row],[FTR]]="H",100*Table1[[#This Row],[B365H]],0),0)</f>
        <v>0</v>
      </c>
      <c r="N705">
        <f>IF(Table1[[#This Row],[Bet]]="Home-",IF(Table1[[#This Row],[FTR]]="H",100*Table1[[#This Row],[B365H]],0),0)</f>
        <v>0</v>
      </c>
      <c r="O705">
        <f>1/Table1[[#This Row],[B365D]]-Table1[[#This Row],[Margin1X2]]</f>
        <v>0.26942355889724307</v>
      </c>
      <c r="P705">
        <f>IF(Table1[[#This Row],[Bet]]="Draw",IF(Table1[[#This Row],[FTR]]="D",100*Table1[[#This Row],[B365D]],0),0)</f>
        <v>0</v>
      </c>
      <c r="Q705">
        <f>IF(Table1[[#This Row],[Bet]]="Draw-",IF(Table1[[#This Row],[FTR]]="D",100*Table1[[#This Row],[B365D]],0),0)</f>
        <v>0</v>
      </c>
      <c r="R705">
        <f>1/Table1[[#This Row],[B365A]]-Table1[[#This Row],[Margin1X2]]</f>
        <v>0.24686716791979949</v>
      </c>
      <c r="S705">
        <f>IF(Table1[[#This Row],[Bet]]="Away",IF(Table1[[#This Row],[FTR]]="A",100*Table1[[#This Row],[B365A]],0),0)</f>
        <v>0</v>
      </c>
      <c r="T705">
        <f>IF(Table1[[#This Row],[Bet2]]="Away",IF(Table1[[#This Row],[FTR]]="A",100*Table1[[#This Row],[B365A]]),0)</f>
        <v>0</v>
      </c>
      <c r="X705">
        <v>2</v>
      </c>
      <c r="Y705">
        <v>3.5</v>
      </c>
      <c r="Z705">
        <v>3.8</v>
      </c>
      <c r="AA705" s="3">
        <f>(1/Table1[[#This Row],[B365H]]+1/Table1[[#This Row],[B365D]]+1/Table1[[#This Row],[B365A]]-1)/3</f>
        <v>1.6290726817042616E-2</v>
      </c>
      <c r="AB705">
        <v>2</v>
      </c>
      <c r="AC705">
        <v>1.8</v>
      </c>
      <c r="AD705">
        <f>(1/Table1[[#This Row],[B365&gt;2.5]]+1/Table1[[#This Row],[B365&lt;2.5]]-1)/2</f>
        <v>2.777777777777779E-2</v>
      </c>
    </row>
    <row r="706" spans="1:30" hidden="1" x14ac:dyDescent="0.45">
      <c r="A706" t="s">
        <v>106</v>
      </c>
      <c r="B706" t="s">
        <v>4</v>
      </c>
      <c r="C706" s="1">
        <v>44478</v>
      </c>
      <c r="D706" t="s">
        <v>140</v>
      </c>
      <c r="E706" t="s">
        <v>107</v>
      </c>
      <c r="F706">
        <v>1</v>
      </c>
      <c r="G706">
        <v>0</v>
      </c>
      <c r="H706" t="s">
        <v>13</v>
      </c>
      <c r="I706" t="s">
        <v>112</v>
      </c>
      <c r="L706">
        <f>1/Table1[[#This Row],[B365H]]-Table1[[#This Row],[Margin1X2]]</f>
        <v>0.41645763656633228</v>
      </c>
      <c r="M706">
        <f>IF(Table1[[#This Row],[Bet]]="Home",IF(Table1[[#This Row],[FTR]]="H",100*Table1[[#This Row],[B365H]],0),0)</f>
        <v>0</v>
      </c>
      <c r="N706">
        <f>IF(Table1[[#This Row],[Bet]]="Home-",IF(Table1[[#This Row],[FTR]]="H",100*Table1[[#This Row],[B365H]],0),0)</f>
        <v>0</v>
      </c>
      <c r="O706">
        <f>1/Table1[[#This Row],[B365D]]-Table1[[#This Row],[Margin1X2]]</f>
        <v>0.28936733556298777</v>
      </c>
      <c r="P706">
        <f>IF(Table1[[#This Row],[Bet]]="Draw",IF(Table1[[#This Row],[FTR]]="D",100*Table1[[#This Row],[B365D]],0),0)</f>
        <v>0</v>
      </c>
      <c r="Q706">
        <f>IF(Table1[[#This Row],[Bet]]="Draw-",IF(Table1[[#This Row],[FTR]]="D",100*Table1[[#This Row],[B365D]],0),0)</f>
        <v>0</v>
      </c>
      <c r="R706">
        <f>1/Table1[[#This Row],[B365A]]-Table1[[#This Row],[Margin1X2]]</f>
        <v>0.29417502787068006</v>
      </c>
      <c r="S706">
        <f>IF(Table1[[#This Row],[Bet]]="Away",IF(Table1[[#This Row],[FTR]]="A",100*Table1[[#This Row],[B365A]],0),0)</f>
        <v>0</v>
      </c>
      <c r="T706">
        <f>IF(Table1[[#This Row],[Bet2]]="Away",IF(Table1[[#This Row],[FTR]]="A",100*Table1[[#This Row],[B365A]]),0)</f>
        <v>0</v>
      </c>
      <c r="X706">
        <v>2.2999999999999998</v>
      </c>
      <c r="Y706">
        <v>3.25</v>
      </c>
      <c r="Z706">
        <v>3.2</v>
      </c>
      <c r="AA706" s="3">
        <f>(1/Table1[[#This Row],[B365H]]+1/Table1[[#This Row],[B365D]]+1/Table1[[#This Row],[B365A]]-1)/3</f>
        <v>1.8324972129319939E-2</v>
      </c>
      <c r="AB706">
        <v>2.0499999999999998</v>
      </c>
      <c r="AC706">
        <v>1.75</v>
      </c>
      <c r="AD706">
        <f>(1/Table1[[#This Row],[B365&gt;2.5]]+1/Table1[[#This Row],[B365&lt;2.5]]-1)/2</f>
        <v>2.9616724738675937E-2</v>
      </c>
    </row>
    <row r="707" spans="1:30" hidden="1" x14ac:dyDescent="0.45">
      <c r="A707" t="s">
        <v>106</v>
      </c>
      <c r="B707" t="s">
        <v>4</v>
      </c>
      <c r="C707" s="1">
        <v>44499</v>
      </c>
      <c r="D707" t="s">
        <v>127</v>
      </c>
      <c r="E707" t="s">
        <v>133</v>
      </c>
      <c r="F707">
        <v>5</v>
      </c>
      <c r="G707">
        <v>1</v>
      </c>
      <c r="H707" t="s">
        <v>13</v>
      </c>
      <c r="I707" t="s">
        <v>112</v>
      </c>
      <c r="L707">
        <f>1/Table1[[#This Row],[B365H]]-Table1[[#This Row],[Margin1X2]]</f>
        <v>0.49225628172996599</v>
      </c>
      <c r="M707">
        <f>IF(Table1[[#This Row],[Bet]]="Home",IF(Table1[[#This Row],[FTR]]="H",100*Table1[[#This Row],[B365H]],0),0)</f>
        <v>0</v>
      </c>
      <c r="N707">
        <f>IF(Table1[[#This Row],[Bet]]="Home-",IF(Table1[[#This Row],[FTR]]="H",100*Table1[[#This Row],[B365H]],0),0)</f>
        <v>0</v>
      </c>
      <c r="O707">
        <f>1/Table1[[#This Row],[B365D]]-Table1[[#This Row],[Margin1X2]]</f>
        <v>0.26515005462373881</v>
      </c>
      <c r="P707">
        <f>IF(Table1[[#This Row],[Bet]]="Draw",IF(Table1[[#This Row],[FTR]]="D",100*Table1[[#This Row],[B365D]],0),0)</f>
        <v>0</v>
      </c>
      <c r="Q707">
        <f>IF(Table1[[#This Row],[Bet]]="Draw-",IF(Table1[[#This Row],[FTR]]="D",100*Table1[[#This Row],[B365D]],0),0)</f>
        <v>0</v>
      </c>
      <c r="R707">
        <f>1/Table1[[#This Row],[B365A]]-Table1[[#This Row],[Margin1X2]]</f>
        <v>0.24259366364629523</v>
      </c>
      <c r="S707">
        <f>IF(Table1[[#This Row],[Bet]]="Away",IF(Table1[[#This Row],[FTR]]="A",100*Table1[[#This Row],[B365A]],0),0)</f>
        <v>0</v>
      </c>
      <c r="T707">
        <f>IF(Table1[[#This Row],[Bet2]]="Away",IF(Table1[[#This Row],[FTR]]="A",100*Table1[[#This Row],[B365A]]),0)</f>
        <v>0</v>
      </c>
      <c r="X707">
        <v>1.95</v>
      </c>
      <c r="Y707">
        <v>3.5</v>
      </c>
      <c r="Z707">
        <v>3.8</v>
      </c>
      <c r="AA707" s="3">
        <f>(1/Table1[[#This Row],[B365H]]+1/Table1[[#This Row],[B365D]]+1/Table1[[#This Row],[B365A]]-1)/3</f>
        <v>2.0564231090546874E-2</v>
      </c>
      <c r="AB707">
        <v>2.0499999999999998</v>
      </c>
      <c r="AC707">
        <v>1.75</v>
      </c>
      <c r="AD707">
        <f>(1/Table1[[#This Row],[B365&gt;2.5]]+1/Table1[[#This Row],[B365&lt;2.5]]-1)/2</f>
        <v>2.9616724738675937E-2</v>
      </c>
    </row>
    <row r="708" spans="1:30" hidden="1" x14ac:dyDescent="0.45">
      <c r="A708" t="s">
        <v>106</v>
      </c>
      <c r="B708" t="s">
        <v>4</v>
      </c>
      <c r="C708" s="1">
        <v>44513</v>
      </c>
      <c r="D708" t="s">
        <v>137</v>
      </c>
      <c r="E708" t="s">
        <v>128</v>
      </c>
      <c r="F708">
        <v>1</v>
      </c>
      <c r="G708">
        <v>4</v>
      </c>
      <c r="H708" t="s">
        <v>20</v>
      </c>
      <c r="I708" t="s">
        <v>112</v>
      </c>
      <c r="L708">
        <f>1/Table1[[#This Row],[B365H]]-Table1[[#This Row],[Margin1X2]]</f>
        <v>0.3042793526664494</v>
      </c>
      <c r="M708">
        <f>IF(Table1[[#This Row],[Bet]]="Home",IF(Table1[[#This Row],[FTR]]="H",100*Table1[[#This Row],[B365H]],0),0)</f>
        <v>0</v>
      </c>
      <c r="N708">
        <f>IF(Table1[[#This Row],[Bet]]="Home-",IF(Table1[[#This Row],[FTR]]="H",100*Table1[[#This Row],[B365H]],0),0)</f>
        <v>0</v>
      </c>
      <c r="O708">
        <f>1/Table1[[#This Row],[B365D]]-Table1[[#This Row],[Margin1X2]]</f>
        <v>0.25947648528293688</v>
      </c>
      <c r="P708">
        <f>IF(Table1[[#This Row],[Bet]]="Draw",IF(Table1[[#This Row],[FTR]]="D",100*Table1[[#This Row],[B365D]],0),0)</f>
        <v>0</v>
      </c>
      <c r="Q708">
        <f>IF(Table1[[#This Row],[Bet]]="Draw-",IF(Table1[[#This Row],[FTR]]="D",100*Table1[[#This Row],[B365D]],0),0)</f>
        <v>0</v>
      </c>
      <c r="R708">
        <f>1/Table1[[#This Row],[B365A]]-Table1[[#This Row],[Margin1X2]]</f>
        <v>0.43624416205061362</v>
      </c>
      <c r="S708">
        <f>IF(Table1[[#This Row],[Bet]]="Away",IF(Table1[[#This Row],[FTR]]="A",100*Table1[[#This Row],[B365A]],0),0)</f>
        <v>0</v>
      </c>
      <c r="T708">
        <f>IF(Table1[[#This Row],[Bet2]]="Away",IF(Table1[[#This Row],[FTR]]="A",100*Table1[[#This Row],[B365A]]),0)</f>
        <v>0</v>
      </c>
      <c r="X708">
        <v>3.1</v>
      </c>
      <c r="Y708">
        <v>3.6</v>
      </c>
      <c r="Z708">
        <v>2.2000000000000002</v>
      </c>
      <c r="AA708" s="3">
        <f>(1/Table1[[#This Row],[B365H]]+1/Table1[[#This Row],[B365D]]+1/Table1[[#This Row],[B365A]]-1)/3</f>
        <v>1.8301292494840915E-2</v>
      </c>
      <c r="AB708">
        <v>1.72</v>
      </c>
      <c r="AC708">
        <v>2.0699999999999998</v>
      </c>
      <c r="AD708">
        <f>(1/Table1[[#This Row],[B365&gt;2.5]]+1/Table1[[#This Row],[B365&lt;2.5]]-1)/2</f>
        <v>3.2243568138411449E-2</v>
      </c>
    </row>
    <row r="709" spans="1:30" hidden="1" x14ac:dyDescent="0.45">
      <c r="A709" t="s">
        <v>106</v>
      </c>
      <c r="B709" t="s">
        <v>4</v>
      </c>
      <c r="C709" s="1">
        <v>44538</v>
      </c>
      <c r="D709" t="s">
        <v>134</v>
      </c>
      <c r="E709" t="s">
        <v>130</v>
      </c>
      <c r="F709">
        <v>2</v>
      </c>
      <c r="G709">
        <v>1</v>
      </c>
      <c r="H709" t="s">
        <v>13</v>
      </c>
      <c r="I709" t="s">
        <v>112</v>
      </c>
      <c r="L709">
        <f>1/Table1[[#This Row],[B365H]]-Table1[[#This Row],[Margin1X2]]</f>
        <v>0.59908664942989875</v>
      </c>
      <c r="M709">
        <f>IF(Table1[[#This Row],[Bet]]="Home",IF(Table1[[#This Row],[FTR]]="H",100*Table1[[#This Row],[B365H]],0),0)</f>
        <v>0</v>
      </c>
      <c r="N709">
        <f>IF(Table1[[#This Row],[Bet]]="Home-",IF(Table1[[#This Row],[FTR]]="H",100*Table1[[#This Row],[B365H]],0),0)</f>
        <v>0</v>
      </c>
      <c r="O709">
        <f>1/Table1[[#This Row],[B365D]]-Table1[[#This Row],[Margin1X2]]</f>
        <v>0.24112653174438067</v>
      </c>
      <c r="P709">
        <f>IF(Table1[[#This Row],[Bet]]="Draw",IF(Table1[[#This Row],[FTR]]="D",100*Table1[[#This Row],[B365D]],0),0)</f>
        <v>0</v>
      </c>
      <c r="Q709">
        <f>IF(Table1[[#This Row],[Bet]]="Draw-",IF(Table1[[#This Row],[FTR]]="D",100*Table1[[#This Row],[B365D]],0),0)</f>
        <v>0</v>
      </c>
      <c r="R709">
        <f>1/Table1[[#This Row],[B365A]]-Table1[[#This Row],[Margin1X2]]</f>
        <v>0.15978681882572041</v>
      </c>
      <c r="S709">
        <f>IF(Table1[[#This Row],[Bet]]="Away",IF(Table1[[#This Row],[FTR]]="A",100*Table1[[#This Row],[B365A]],0),0)</f>
        <v>0</v>
      </c>
      <c r="T709">
        <f>IF(Table1[[#This Row],[Bet2]]="Away",IF(Table1[[#This Row],[FTR]]="A",100*Table1[[#This Row],[B365A]]),0)</f>
        <v>0</v>
      </c>
      <c r="X709">
        <v>1.61</v>
      </c>
      <c r="Y709">
        <v>3.8</v>
      </c>
      <c r="Z709">
        <v>5.5</v>
      </c>
      <c r="AA709" s="3">
        <f>(1/Table1[[#This Row],[B365H]]+1/Table1[[#This Row],[B365D]]+1/Table1[[#This Row],[B365A]]-1)/3</f>
        <v>2.2031362992461407E-2</v>
      </c>
      <c r="AB709">
        <v>2.0499999999999998</v>
      </c>
      <c r="AC709">
        <v>1.8</v>
      </c>
      <c r="AD709">
        <f>(1/Table1[[#This Row],[B365&gt;2.5]]+1/Table1[[#This Row],[B365&lt;2.5]]-1)/2</f>
        <v>2.1680216802168029E-2</v>
      </c>
    </row>
    <row r="710" spans="1:30" hidden="1" x14ac:dyDescent="0.45">
      <c r="A710" t="s">
        <v>106</v>
      </c>
      <c r="B710" t="s">
        <v>4</v>
      </c>
      <c r="C710" s="1">
        <v>44569</v>
      </c>
      <c r="D710" t="s">
        <v>114</v>
      </c>
      <c r="E710" t="s">
        <v>131</v>
      </c>
      <c r="F710">
        <v>1</v>
      </c>
      <c r="G710">
        <v>1</v>
      </c>
      <c r="H710" t="s">
        <v>42</v>
      </c>
      <c r="I710" t="s">
        <v>112</v>
      </c>
      <c r="L710">
        <f>1/Table1[[#This Row],[B365H]]-Table1[[#This Row],[Margin1X2]]</f>
        <v>0.38793554557101351</v>
      </c>
      <c r="M710">
        <f>IF(Table1[[#This Row],[Bet]]="Home",IF(Table1[[#This Row],[FTR]]="H",100*Table1[[#This Row],[B365H]],0),0)</f>
        <v>0</v>
      </c>
      <c r="N710">
        <f>IF(Table1[[#This Row],[Bet]]="Home-",IF(Table1[[#This Row],[FTR]]="H",100*Table1[[#This Row],[B365H]],0),0)</f>
        <v>0</v>
      </c>
      <c r="O710">
        <f>1/Table1[[#This Row],[B365D]]-Table1[[#This Row],[Margin1X2]]</f>
        <v>0.28746458795719881</v>
      </c>
      <c r="P710">
        <f>IF(Table1[[#This Row],[Bet]]="Draw",IF(Table1[[#This Row],[FTR]]="D",100*Table1[[#This Row],[B365D]],0),0)</f>
        <v>0</v>
      </c>
      <c r="Q710">
        <f>IF(Table1[[#This Row],[Bet]]="Draw-",IF(Table1[[#This Row],[FTR]]="D",100*Table1[[#This Row],[B365D]],0),0)</f>
        <v>0</v>
      </c>
      <c r="R710">
        <f>1/Table1[[#This Row],[B365A]]-Table1[[#This Row],[Margin1X2]]</f>
        <v>0.32459986647178768</v>
      </c>
      <c r="S710">
        <f>IF(Table1[[#This Row],[Bet]]="Away",IF(Table1[[#This Row],[FTR]]="A",100*Table1[[#This Row],[B365A]],0),0)</f>
        <v>0</v>
      </c>
      <c r="T710">
        <f>IF(Table1[[#This Row],[Bet2]]="Away",IF(Table1[[#This Row],[FTR]]="A",100*Table1[[#This Row],[B365A]]),0)</f>
        <v>0</v>
      </c>
      <c r="X710">
        <v>2.4500000000000002</v>
      </c>
      <c r="Y710">
        <v>3.25</v>
      </c>
      <c r="Z710">
        <v>2.9</v>
      </c>
      <c r="AA710" s="3">
        <f>(1/Table1[[#This Row],[B365H]]+1/Table1[[#This Row],[B365D]]+1/Table1[[#This Row],[B365A]]-1)/3</f>
        <v>2.0227719735108913E-2</v>
      </c>
      <c r="AB710">
        <v>2.15</v>
      </c>
      <c r="AC710">
        <v>1.66</v>
      </c>
      <c r="AD710">
        <f>(1/Table1[[#This Row],[B365&gt;2.5]]+1/Table1[[#This Row],[B365&lt;2.5]]-1)/2</f>
        <v>3.3762958811992205E-2</v>
      </c>
    </row>
    <row r="711" spans="1:30" hidden="1" x14ac:dyDescent="0.45">
      <c r="A711" t="s">
        <v>106</v>
      </c>
      <c r="B711" t="s">
        <v>4</v>
      </c>
      <c r="C711" s="1">
        <v>44583</v>
      </c>
      <c r="D711" t="s">
        <v>133</v>
      </c>
      <c r="E711" t="s">
        <v>120</v>
      </c>
      <c r="F711">
        <v>1</v>
      </c>
      <c r="G711">
        <v>0</v>
      </c>
      <c r="H711" t="s">
        <v>13</v>
      </c>
      <c r="I711" t="s">
        <v>112</v>
      </c>
      <c r="L711">
        <f>1/Table1[[#This Row],[B365H]]-Table1[[#This Row],[Margin1X2]]</f>
        <v>0.5241188070287377</v>
      </c>
      <c r="M711">
        <f>IF(Table1[[#This Row],[Bet]]="Home",IF(Table1[[#This Row],[FTR]]="H",100*Table1[[#This Row],[B365H]],0),0)</f>
        <v>0</v>
      </c>
      <c r="N711">
        <f>IF(Table1[[#This Row],[Bet]]="Home-",IF(Table1[[#This Row],[FTR]]="H",100*Table1[[#This Row],[B365H]],0),0)</f>
        <v>0</v>
      </c>
      <c r="O711">
        <f>1/Table1[[#This Row],[B365D]]-Table1[[#This Row],[Margin1X2]]</f>
        <v>0.26135604426597497</v>
      </c>
      <c r="P711">
        <f>IF(Table1[[#This Row],[Bet]]="Draw",IF(Table1[[#This Row],[FTR]]="D",100*Table1[[#This Row],[B365D]],0),0)</f>
        <v>0</v>
      </c>
      <c r="Q711">
        <f>IF(Table1[[#This Row],[Bet]]="Draw-",IF(Table1[[#This Row],[FTR]]="D",100*Table1[[#This Row],[B365D]],0),0)</f>
        <v>0</v>
      </c>
      <c r="R711">
        <f>1/Table1[[#This Row],[B365A]]-Table1[[#This Row],[Margin1X2]]</f>
        <v>0.21452514870528727</v>
      </c>
      <c r="S711">
        <f>IF(Table1[[#This Row],[Bet]]="Away",IF(Table1[[#This Row],[FTR]]="A",100*Table1[[#This Row],[B365A]],0),0)</f>
        <v>0</v>
      </c>
      <c r="T711">
        <f>IF(Table1[[#This Row],[Bet2]]="Away",IF(Table1[[#This Row],[FTR]]="A",100*Table1[[#This Row],[B365A]]),0)</f>
        <v>0</v>
      </c>
      <c r="X711">
        <v>1.85</v>
      </c>
      <c r="Y711">
        <v>3.6</v>
      </c>
      <c r="Z711">
        <v>4.33</v>
      </c>
      <c r="AA711" s="3">
        <f>(1/Table1[[#This Row],[B365H]]+1/Table1[[#This Row],[B365D]]+1/Table1[[#This Row],[B365A]]-1)/3</f>
        <v>1.6421733511802799E-2</v>
      </c>
      <c r="AB711">
        <v>1.83</v>
      </c>
      <c r="AC711">
        <v>2.02</v>
      </c>
      <c r="AD711">
        <f>(1/Table1[[#This Row],[B365&gt;2.5]]+1/Table1[[#This Row],[B365&lt;2.5]]-1)/2</f>
        <v>2.0748796191094487E-2</v>
      </c>
    </row>
    <row r="712" spans="1:30" hidden="1" x14ac:dyDescent="0.45">
      <c r="A712" t="s">
        <v>106</v>
      </c>
      <c r="B712" t="s">
        <v>4</v>
      </c>
      <c r="C712" s="1">
        <v>44646</v>
      </c>
      <c r="D712" t="s">
        <v>124</v>
      </c>
      <c r="E712" t="s">
        <v>128</v>
      </c>
      <c r="F712">
        <v>1</v>
      </c>
      <c r="G712">
        <v>0</v>
      </c>
      <c r="H712" t="s">
        <v>13</v>
      </c>
      <c r="I712" t="s">
        <v>112</v>
      </c>
      <c r="L712">
        <f>1/Table1[[#This Row],[B365H]]-Table1[[#This Row],[Margin1X2]]</f>
        <v>0.50389863547758285</v>
      </c>
      <c r="M712">
        <f>IF(Table1[[#This Row],[Bet]]="Home",IF(Table1[[#This Row],[FTR]]="H",100*Table1[[#This Row],[B365H]],0),0)</f>
        <v>0</v>
      </c>
      <c r="N712">
        <f>IF(Table1[[#This Row],[Bet]]="Home-",IF(Table1[[#This Row],[FTR]]="H",100*Table1[[#This Row],[B365H]],0),0)</f>
        <v>0</v>
      </c>
      <c r="O712">
        <f>1/Table1[[#This Row],[B365D]]-Table1[[#This Row],[Margin1X2]]</f>
        <v>0.25536062378167645</v>
      </c>
      <c r="P712">
        <f>IF(Table1[[#This Row],[Bet]]="Draw",IF(Table1[[#This Row],[FTR]]="D",100*Table1[[#This Row],[B365D]],0),0)</f>
        <v>0</v>
      </c>
      <c r="Q712">
        <f>IF(Table1[[#This Row],[Bet]]="Draw-",IF(Table1[[#This Row],[FTR]]="D",100*Table1[[#This Row],[B365D]],0),0)</f>
        <v>0</v>
      </c>
      <c r="R712">
        <f>1/Table1[[#This Row],[B365A]]-Table1[[#This Row],[Margin1X2]]</f>
        <v>0.24074074074074076</v>
      </c>
      <c r="S712">
        <f>IF(Table1[[#This Row],[Bet]]="Away",IF(Table1[[#This Row],[FTR]]="A",100*Table1[[#This Row],[B365A]],0),0)</f>
        <v>0</v>
      </c>
      <c r="T712">
        <f>IF(Table1[[#This Row],[Bet2]]="Away",IF(Table1[[#This Row],[FTR]]="A",100*Table1[[#This Row],[B365A]]),0)</f>
        <v>0</v>
      </c>
      <c r="X712">
        <v>1.9</v>
      </c>
      <c r="Y712">
        <v>3.6</v>
      </c>
      <c r="Z712">
        <v>3.8</v>
      </c>
      <c r="AA712" s="3">
        <f>(1/Table1[[#This Row],[B365H]]+1/Table1[[#This Row],[B365D]]+1/Table1[[#This Row],[B365A]]-1)/3</f>
        <v>2.2417153996101336E-2</v>
      </c>
      <c r="AB712">
        <v>2.02</v>
      </c>
      <c r="AC712">
        <v>1.83</v>
      </c>
      <c r="AD712">
        <f>(1/Table1[[#This Row],[B365&gt;2.5]]+1/Table1[[#This Row],[B365&lt;2.5]]-1)/2</f>
        <v>2.0748796191094487E-2</v>
      </c>
    </row>
    <row r="713" spans="1:30" hidden="1" x14ac:dyDescent="0.45">
      <c r="A713" t="s">
        <v>106</v>
      </c>
      <c r="B713" t="s">
        <v>4</v>
      </c>
      <c r="C713" s="1">
        <v>44663</v>
      </c>
      <c r="D713" t="s">
        <v>120</v>
      </c>
      <c r="E713" t="s">
        <v>127</v>
      </c>
      <c r="F713">
        <v>3</v>
      </c>
      <c r="G713">
        <v>0</v>
      </c>
      <c r="H713" t="s">
        <v>13</v>
      </c>
      <c r="I713" t="s">
        <v>112</v>
      </c>
      <c r="L713">
        <f>1/Table1[[#This Row],[B365H]]-Table1[[#This Row],[Margin1X2]]</f>
        <v>0.2922741746271158</v>
      </c>
      <c r="M713">
        <f>IF(Table1[[#This Row],[Bet]]="Home",IF(Table1[[#This Row],[FTR]]="H",100*Table1[[#This Row],[B365H]],0),0)</f>
        <v>0</v>
      </c>
      <c r="N713">
        <f>IF(Table1[[#This Row],[Bet]]="Home-",IF(Table1[[#This Row],[FTR]]="H",100*Table1[[#This Row],[B365H]],0),0)</f>
        <v>0</v>
      </c>
      <c r="O713">
        <f>1/Table1[[#This Row],[B365D]]-Table1[[#This Row],[Margin1X2]]</f>
        <v>0.27869951399363163</v>
      </c>
      <c r="P713">
        <f>IF(Table1[[#This Row],[Bet]]="Draw",IF(Table1[[#This Row],[FTR]]="D",100*Table1[[#This Row],[B365D]],0),0)</f>
        <v>0</v>
      </c>
      <c r="Q713">
        <f>IF(Table1[[#This Row],[Bet]]="Draw-",IF(Table1[[#This Row],[FTR]]="D",100*Table1[[#This Row],[B365D]],0),0)</f>
        <v>0</v>
      </c>
      <c r="R713">
        <f>1/Table1[[#This Row],[B365A]]-Table1[[#This Row],[Margin1X2]]</f>
        <v>0.42902631137925251</v>
      </c>
      <c r="S713">
        <f>IF(Table1[[#This Row],[Bet]]="Away",IF(Table1[[#This Row],[FTR]]="A",100*Table1[[#This Row],[B365A]],0),0)</f>
        <v>0</v>
      </c>
      <c r="T713">
        <f>IF(Table1[[#This Row],[Bet2]]="Away",IF(Table1[[#This Row],[FTR]]="A",100*Table1[[#This Row],[B365A]]),0)</f>
        <v>0</v>
      </c>
      <c r="X713">
        <v>3.25</v>
      </c>
      <c r="Y713">
        <v>3.4</v>
      </c>
      <c r="Z713">
        <v>2.25</v>
      </c>
      <c r="AA713" s="3">
        <f>(1/Table1[[#This Row],[B365H]]+1/Table1[[#This Row],[B365D]]+1/Table1[[#This Row],[B365A]]-1)/3</f>
        <v>1.5418133065191908E-2</v>
      </c>
      <c r="AB713">
        <v>2.0699999999999998</v>
      </c>
      <c r="AC713">
        <v>1.72</v>
      </c>
      <c r="AD713">
        <f>(1/Table1[[#This Row],[B365&gt;2.5]]+1/Table1[[#This Row],[B365&lt;2.5]]-1)/2</f>
        <v>3.2243568138411449E-2</v>
      </c>
    </row>
    <row r="714" spans="1:30" hidden="1" x14ac:dyDescent="0.45">
      <c r="A714" t="s">
        <v>106</v>
      </c>
      <c r="B714" t="s">
        <v>4</v>
      </c>
      <c r="C714" s="1">
        <v>44666</v>
      </c>
      <c r="D714" t="s">
        <v>114</v>
      </c>
      <c r="E714" t="s">
        <v>122</v>
      </c>
      <c r="F714">
        <v>2</v>
      </c>
      <c r="G714">
        <v>2</v>
      </c>
      <c r="H714" t="s">
        <v>42</v>
      </c>
      <c r="I714" t="s">
        <v>112</v>
      </c>
      <c r="L714">
        <f>1/Table1[[#This Row],[B365H]]-Table1[[#This Row],[Margin1X2]]</f>
        <v>0.4601618425147837</v>
      </c>
      <c r="M714">
        <f>IF(Table1[[#This Row],[Bet]]="Home",IF(Table1[[#This Row],[FTR]]="H",100*Table1[[#This Row],[B365H]],0),0)</f>
        <v>0</v>
      </c>
      <c r="N714">
        <f>IF(Table1[[#This Row],[Bet]]="Home-",IF(Table1[[#This Row],[FTR]]="H",100*Table1[[#This Row],[B365H]],0),0)</f>
        <v>0</v>
      </c>
      <c r="O714">
        <f>1/Table1[[#This Row],[B365D]]-Table1[[#This Row],[Margin1X2]]</f>
        <v>0.27808901338313108</v>
      </c>
      <c r="P714">
        <f>IF(Table1[[#This Row],[Bet]]="Draw",IF(Table1[[#This Row],[FTR]]="D",100*Table1[[#This Row],[B365D]],0),0)</f>
        <v>0</v>
      </c>
      <c r="Q714">
        <f>IF(Table1[[#This Row],[Bet]]="Draw-",IF(Table1[[#This Row],[FTR]]="D",100*Table1[[#This Row],[B365D]],0),0)</f>
        <v>0</v>
      </c>
      <c r="R714">
        <f>1/Table1[[#This Row],[B365A]]-Table1[[#This Row],[Margin1X2]]</f>
        <v>0.26174914410208533</v>
      </c>
      <c r="S714">
        <f>IF(Table1[[#This Row],[Bet]]="Away",IF(Table1[[#This Row],[FTR]]="A",100*Table1[[#This Row],[B365A]],0),0)</f>
        <v>0</v>
      </c>
      <c r="T714">
        <f>IF(Table1[[#This Row],[Bet2]]="Away",IF(Table1[[#This Row],[FTR]]="A",100*Table1[[#This Row],[B365A]]),0)</f>
        <v>0</v>
      </c>
      <c r="X714">
        <v>2.1</v>
      </c>
      <c r="Y714">
        <v>3.4</v>
      </c>
      <c r="Z714">
        <v>3.6</v>
      </c>
      <c r="AA714" s="3">
        <f>(1/Table1[[#This Row],[B365H]]+1/Table1[[#This Row],[B365D]]+1/Table1[[#This Row],[B365A]]-1)/3</f>
        <v>1.6028633675692443E-2</v>
      </c>
      <c r="AB714">
        <v>2</v>
      </c>
      <c r="AC714">
        <v>1.85</v>
      </c>
      <c r="AD714">
        <f>(1/Table1[[#This Row],[B365&gt;2.5]]+1/Table1[[#This Row],[B365&lt;2.5]]-1)/2</f>
        <v>2.0270270270270174E-2</v>
      </c>
    </row>
    <row r="715" spans="1:30" hidden="1" x14ac:dyDescent="0.45">
      <c r="A715" t="s">
        <v>172</v>
      </c>
      <c r="B715" t="s">
        <v>4</v>
      </c>
      <c r="C715" s="1">
        <v>44425</v>
      </c>
      <c r="D715" t="s">
        <v>182</v>
      </c>
      <c r="E715" t="s">
        <v>189</v>
      </c>
      <c r="F715">
        <v>2</v>
      </c>
      <c r="G715">
        <v>1</v>
      </c>
      <c r="H715" t="s">
        <v>13</v>
      </c>
      <c r="I715" t="s">
        <v>112</v>
      </c>
      <c r="L715">
        <f>1/Table1[[#This Row],[B365H]]-Table1[[#This Row],[Margin1X2]]</f>
        <v>0.21858567988598948</v>
      </c>
      <c r="M715">
        <f>IF(Table1[[#This Row],[Bet]]="Home",IF(Table1[[#This Row],[FTR]]="H",100*Table1[[#This Row],[B365H]],0),0)</f>
        <v>0</v>
      </c>
      <c r="N715">
        <f>IF(Table1[[#This Row],[Bet]]="Home-",IF(Table1[[#This Row],[FTR]]="H",100*Table1[[#This Row],[B365H]],0),0)</f>
        <v>0</v>
      </c>
      <c r="O715">
        <f>1/Table1[[#This Row],[B365D]]-Table1[[#This Row],[Margin1X2]]</f>
        <v>0.27460808884957494</v>
      </c>
      <c r="P715">
        <f>IF(Table1[[#This Row],[Bet]]="Draw",IF(Table1[[#This Row],[FTR]]="D",100*Table1[[#This Row],[B365D]],0),0)</f>
        <v>0</v>
      </c>
      <c r="Q715">
        <f>IF(Table1[[#This Row],[Bet]]="Draw-",IF(Table1[[#This Row],[FTR]]="D",100*Table1[[#This Row],[B365D]],0),0)</f>
        <v>0</v>
      </c>
      <c r="R715">
        <f>1/Table1[[#This Row],[B365A]]-Table1[[#This Row],[Margin1X2]]</f>
        <v>0.50680623126443558</v>
      </c>
      <c r="S715">
        <f>IF(Table1[[#This Row],[Bet]]="Away",IF(Table1[[#This Row],[FTR]]="A",100*Table1[[#This Row],[B365A]],0),0)</f>
        <v>0</v>
      </c>
      <c r="T715">
        <f>IF(Table1[[#This Row],[Bet2]]="Away",IF(Table1[[#This Row],[FTR]]="A",100*Table1[[#This Row],[B365A]]),0)</f>
        <v>0</v>
      </c>
      <c r="X715">
        <v>4.2</v>
      </c>
      <c r="Y715">
        <v>3.4</v>
      </c>
      <c r="Z715">
        <v>1.9</v>
      </c>
      <c r="AA715" s="3">
        <f>(1/Table1[[#This Row],[B365H]]+1/Table1[[#This Row],[B365D]]+1/Table1[[#This Row],[B365A]]-1)/3</f>
        <v>1.9509558209248601E-2</v>
      </c>
      <c r="AB715">
        <v>2.1</v>
      </c>
      <c r="AC715">
        <v>1.7</v>
      </c>
      <c r="AD715">
        <f>(1/Table1[[#This Row],[B365&gt;2.5]]+1/Table1[[#This Row],[B365&lt;2.5]]-1)/2</f>
        <v>3.2212885154061621E-2</v>
      </c>
    </row>
    <row r="716" spans="1:30" hidden="1" x14ac:dyDescent="0.45">
      <c r="A716" t="s">
        <v>172</v>
      </c>
      <c r="B716" t="s">
        <v>4</v>
      </c>
      <c r="C716" s="1">
        <v>44450</v>
      </c>
      <c r="D716" t="s">
        <v>196</v>
      </c>
      <c r="E716" t="s">
        <v>183</v>
      </c>
      <c r="F716">
        <v>3</v>
      </c>
      <c r="G716">
        <v>1</v>
      </c>
      <c r="H716" t="s">
        <v>13</v>
      </c>
      <c r="I716" t="s">
        <v>112</v>
      </c>
      <c r="L716">
        <f>1/Table1[[#This Row],[B365H]]-Table1[[#This Row],[Margin1X2]]</f>
        <v>0.30961791831357044</v>
      </c>
      <c r="M716">
        <f>IF(Table1[[#This Row],[Bet]]="Home",IF(Table1[[#This Row],[FTR]]="H",100*Table1[[#This Row],[B365H]],0),0)</f>
        <v>0</v>
      </c>
      <c r="N716">
        <f>IF(Table1[[#This Row],[Bet]]="Home-",IF(Table1[[#This Row],[FTR]]="H",100*Table1[[#This Row],[B365H]],0),0)</f>
        <v>0</v>
      </c>
      <c r="O716">
        <f>1/Table1[[#This Row],[B365D]]-Table1[[#This Row],[Margin1X2]]</f>
        <v>0.27931488801054016</v>
      </c>
      <c r="P716">
        <f>IF(Table1[[#This Row],[Bet]]="Draw",IF(Table1[[#This Row],[FTR]]="D",100*Table1[[#This Row],[B365D]],0),0)</f>
        <v>0</v>
      </c>
      <c r="Q716">
        <f>IF(Table1[[#This Row],[Bet]]="Draw-",IF(Table1[[#This Row],[FTR]]="D",100*Table1[[#This Row],[B365D]],0),0)</f>
        <v>0</v>
      </c>
      <c r="R716">
        <f>1/Table1[[#This Row],[B365A]]-Table1[[#This Row],[Margin1X2]]</f>
        <v>0.41106719367588934</v>
      </c>
      <c r="S716">
        <f>IF(Table1[[#This Row],[Bet]]="Away",IF(Table1[[#This Row],[FTR]]="A",100*Table1[[#This Row],[B365A]],0),0)</f>
        <v>0</v>
      </c>
      <c r="T716">
        <f>IF(Table1[[#This Row],[Bet2]]="Away",IF(Table1[[#This Row],[FTR]]="A",100*Table1[[#This Row],[B365A]]),0)</f>
        <v>0</v>
      </c>
      <c r="X716">
        <v>3</v>
      </c>
      <c r="Y716">
        <v>3.3</v>
      </c>
      <c r="Z716">
        <v>2.2999999999999998</v>
      </c>
      <c r="AA716" s="3">
        <f>(1/Table1[[#This Row],[B365H]]+1/Table1[[#This Row],[B365D]]+1/Table1[[#This Row],[B365A]]-1)/3</f>
        <v>2.3715415019762858E-2</v>
      </c>
      <c r="AB716">
        <v>2.15</v>
      </c>
      <c r="AC716">
        <v>1.66</v>
      </c>
      <c r="AD716">
        <f>(1/Table1[[#This Row],[B365&gt;2.5]]+1/Table1[[#This Row],[B365&lt;2.5]]-1)/2</f>
        <v>3.3762958811992205E-2</v>
      </c>
    </row>
    <row r="717" spans="1:30" hidden="1" x14ac:dyDescent="0.45">
      <c r="A717" t="s">
        <v>172</v>
      </c>
      <c r="B717" t="s">
        <v>4</v>
      </c>
      <c r="C717" s="1">
        <v>44457</v>
      </c>
      <c r="D717" t="s">
        <v>184</v>
      </c>
      <c r="E717" t="s">
        <v>190</v>
      </c>
      <c r="F717">
        <v>1</v>
      </c>
      <c r="G717">
        <v>3</v>
      </c>
      <c r="H717" t="s">
        <v>20</v>
      </c>
      <c r="I717" t="s">
        <v>112</v>
      </c>
      <c r="L717">
        <f>1/Table1[[#This Row],[B365H]]-Table1[[#This Row],[Margin1X2]]</f>
        <v>0.34813411896745233</v>
      </c>
      <c r="M717">
        <f>IF(Table1[[#This Row],[Bet]]="Home",IF(Table1[[#This Row],[FTR]]="H",100*Table1[[#This Row],[B365H]],0),0)</f>
        <v>0</v>
      </c>
      <c r="N717">
        <f>IF(Table1[[#This Row],[Bet]]="Home-",IF(Table1[[#This Row],[FTR]]="H",100*Table1[[#This Row],[B365H]],0),0)</f>
        <v>0</v>
      </c>
      <c r="O717">
        <f>1/Table1[[#This Row],[B365D]]-Table1[[#This Row],[Margin1X2]]</f>
        <v>0.29699775533108869</v>
      </c>
      <c r="P717">
        <f>IF(Table1[[#This Row],[Bet]]="Draw",IF(Table1[[#This Row],[FTR]]="D",100*Table1[[#This Row],[B365D]],0),0)</f>
        <v>0</v>
      </c>
      <c r="Q717">
        <f>IF(Table1[[#This Row],[Bet]]="Draw-",IF(Table1[[#This Row],[FTR]]="D",100*Table1[[#This Row],[B365D]],0),0)</f>
        <v>0</v>
      </c>
      <c r="R717">
        <f>1/Table1[[#This Row],[B365A]]-Table1[[#This Row],[Margin1X2]]</f>
        <v>0.35486812570145904</v>
      </c>
      <c r="S717">
        <f>IF(Table1[[#This Row],[Bet]]="Away",IF(Table1[[#This Row],[FTR]]="A",100*Table1[[#This Row],[B365A]],0),0)</f>
        <v>0</v>
      </c>
      <c r="T717">
        <f>IF(Table1[[#This Row],[Bet2]]="Away",IF(Table1[[#This Row],[FTR]]="A",100*Table1[[#This Row],[B365A]]),0)</f>
        <v>0</v>
      </c>
      <c r="X717">
        <v>2.75</v>
      </c>
      <c r="Y717">
        <v>3.2</v>
      </c>
      <c r="Z717">
        <v>2.7</v>
      </c>
      <c r="AA717" s="3">
        <f>(1/Table1[[#This Row],[B365H]]+1/Table1[[#This Row],[B365D]]+1/Table1[[#This Row],[B365A]]-1)/3</f>
        <v>1.5502244668911333E-2</v>
      </c>
      <c r="AB717">
        <v>2.15</v>
      </c>
      <c r="AC717">
        <v>1.66</v>
      </c>
      <c r="AD717">
        <f>(1/Table1[[#This Row],[B365&gt;2.5]]+1/Table1[[#This Row],[B365&lt;2.5]]-1)/2</f>
        <v>3.3762958811992205E-2</v>
      </c>
    </row>
    <row r="718" spans="1:30" hidden="1" x14ac:dyDescent="0.45">
      <c r="A718" t="s">
        <v>172</v>
      </c>
      <c r="B718" t="s">
        <v>4</v>
      </c>
      <c r="C718" s="1">
        <v>44464</v>
      </c>
      <c r="D718" t="s">
        <v>177</v>
      </c>
      <c r="E718" t="s">
        <v>195</v>
      </c>
      <c r="F718">
        <v>0</v>
      </c>
      <c r="G718">
        <v>0</v>
      </c>
      <c r="H718" t="s">
        <v>42</v>
      </c>
      <c r="I718" t="s">
        <v>112</v>
      </c>
      <c r="L718">
        <f>1/Table1[[#This Row],[B365H]]-Table1[[#This Row],[Margin1X2]]</f>
        <v>0.52805717162284005</v>
      </c>
      <c r="M718">
        <f>IF(Table1[[#This Row],[Bet]]="Home",IF(Table1[[#This Row],[FTR]]="H",100*Table1[[#This Row],[B365H]],0),0)</f>
        <v>0</v>
      </c>
      <c r="N718">
        <f>IF(Table1[[#This Row],[Bet]]="Home-",IF(Table1[[#This Row],[FTR]]="H",100*Table1[[#This Row],[B365H]],0),0)</f>
        <v>0</v>
      </c>
      <c r="O718">
        <f>1/Table1[[#This Row],[B365D]]-Table1[[#This Row],[Margin1X2]]</f>
        <v>0.25938686196892385</v>
      </c>
      <c r="P718">
        <f>IF(Table1[[#This Row],[Bet]]="Draw",IF(Table1[[#This Row],[FTR]]="D",100*Table1[[#This Row],[B365D]],0),0)</f>
        <v>0</v>
      </c>
      <c r="Q718">
        <f>IF(Table1[[#This Row],[Bet]]="Draw-",IF(Table1[[#This Row],[FTR]]="D",100*Table1[[#This Row],[B365D]],0),0)</f>
        <v>0</v>
      </c>
      <c r="R718">
        <f>1/Table1[[#This Row],[B365A]]-Table1[[#This Row],[Margin1X2]]</f>
        <v>0.21255596640823615</v>
      </c>
      <c r="S718">
        <f>IF(Table1[[#This Row],[Bet]]="Away",IF(Table1[[#This Row],[FTR]]="A",100*Table1[[#This Row],[B365A]],0),0)</f>
        <v>0</v>
      </c>
      <c r="T718">
        <f>IF(Table1[[#This Row],[Bet2]]="Away",IF(Table1[[#This Row],[FTR]]="A",100*Table1[[#This Row],[B365A]]),0)</f>
        <v>0</v>
      </c>
      <c r="X718">
        <v>1.83</v>
      </c>
      <c r="Y718">
        <v>3.6</v>
      </c>
      <c r="Z718">
        <v>4.33</v>
      </c>
      <c r="AA718" s="3">
        <f>(1/Table1[[#This Row],[B365H]]+1/Table1[[#This Row],[B365D]]+1/Table1[[#This Row],[B365A]]-1)/3</f>
        <v>1.8390915808853919E-2</v>
      </c>
      <c r="AB718">
        <v>2.0499999999999998</v>
      </c>
      <c r="AC718">
        <v>1.75</v>
      </c>
      <c r="AD718">
        <f>(1/Table1[[#This Row],[B365&gt;2.5]]+1/Table1[[#This Row],[B365&lt;2.5]]-1)/2</f>
        <v>2.9616724738675937E-2</v>
      </c>
    </row>
    <row r="719" spans="1:30" hidden="1" x14ac:dyDescent="0.45">
      <c r="A719" t="s">
        <v>172</v>
      </c>
      <c r="B719" t="s">
        <v>4</v>
      </c>
      <c r="C719" s="1">
        <v>44471</v>
      </c>
      <c r="D719" t="s">
        <v>187</v>
      </c>
      <c r="E719" t="s">
        <v>179</v>
      </c>
      <c r="F719">
        <v>1</v>
      </c>
      <c r="G719">
        <v>2</v>
      </c>
      <c r="H719" t="s">
        <v>20</v>
      </c>
      <c r="I719" t="s">
        <v>112</v>
      </c>
      <c r="L719">
        <f>1/Table1[[#This Row],[B365H]]-Table1[[#This Row],[Margin1X2]]</f>
        <v>0.28818468353352072</v>
      </c>
      <c r="M719">
        <f>IF(Table1[[#This Row],[Bet]]="Home",IF(Table1[[#This Row],[FTR]]="H",100*Table1[[#This Row],[B365H]],0),0)</f>
        <v>0</v>
      </c>
      <c r="N719">
        <f>IF(Table1[[#This Row],[Bet]]="Home-",IF(Table1[[#This Row],[FTR]]="H",100*Table1[[#This Row],[B365H]],0),0)</f>
        <v>0</v>
      </c>
      <c r="O719">
        <f>1/Table1[[#This Row],[B365D]]-Table1[[#This Row],[Margin1X2]]</f>
        <v>0.26620666155549871</v>
      </c>
      <c r="P719">
        <f>IF(Table1[[#This Row],[Bet]]="Draw",IF(Table1[[#This Row],[FTR]]="D",100*Table1[[#This Row],[B365D]],0),0)</f>
        <v>0</v>
      </c>
      <c r="Q719">
        <f>IF(Table1[[#This Row],[Bet]]="Draw-",IF(Table1[[#This Row],[FTR]]="D",100*Table1[[#This Row],[B365D]],0),0)</f>
        <v>0</v>
      </c>
      <c r="R719">
        <f>1/Table1[[#This Row],[B365A]]-Table1[[#This Row],[Margin1X2]]</f>
        <v>0.44560865491098045</v>
      </c>
      <c r="S719">
        <f>IF(Table1[[#This Row],[Bet]]="Away",IF(Table1[[#This Row],[FTR]]="A",100*Table1[[#This Row],[B365A]],0),0)</f>
        <v>0</v>
      </c>
      <c r="T719">
        <f>IF(Table1[[#This Row],[Bet2]]="Away",IF(Table1[[#This Row],[FTR]]="A",100*Table1[[#This Row],[B365A]]),0)</f>
        <v>0</v>
      </c>
      <c r="X719">
        <v>3.25</v>
      </c>
      <c r="Y719">
        <v>3.5</v>
      </c>
      <c r="Z719">
        <v>2.15</v>
      </c>
      <c r="AA719" s="3">
        <f>(1/Table1[[#This Row],[B365H]]+1/Table1[[#This Row],[B365D]]+1/Table1[[#This Row],[B365A]]-1)/3</f>
        <v>1.9507624158786967E-2</v>
      </c>
      <c r="AB719">
        <v>1.9</v>
      </c>
      <c r="AC719">
        <v>1.9</v>
      </c>
      <c r="AD719">
        <f>(1/Table1[[#This Row],[B365&gt;2.5]]+1/Table1[[#This Row],[B365&lt;2.5]]-1)/2</f>
        <v>2.6315789473684181E-2</v>
      </c>
    </row>
    <row r="720" spans="1:30" hidden="1" x14ac:dyDescent="0.45">
      <c r="A720" t="s">
        <v>172</v>
      </c>
      <c r="B720" t="s">
        <v>4</v>
      </c>
      <c r="C720" s="1">
        <v>44488</v>
      </c>
      <c r="D720" t="s">
        <v>188</v>
      </c>
      <c r="E720" t="s">
        <v>173</v>
      </c>
      <c r="F720">
        <v>2</v>
      </c>
      <c r="G720">
        <v>2</v>
      </c>
      <c r="H720" t="s">
        <v>42</v>
      </c>
      <c r="I720" t="s">
        <v>112</v>
      </c>
      <c r="L720">
        <f>1/Table1[[#This Row],[B365H]]-Table1[[#This Row],[Margin1X2]]</f>
        <v>0.47160848079069029</v>
      </c>
      <c r="M720">
        <f>IF(Table1[[#This Row],[Bet]]="Home",IF(Table1[[#This Row],[FTR]]="H",100*Table1[[#This Row],[B365H]],0),0)</f>
        <v>0</v>
      </c>
      <c r="N720">
        <f>IF(Table1[[#This Row],[Bet]]="Home-",IF(Table1[[#This Row],[FTR]]="H",100*Table1[[#This Row],[B365H]],0),0)</f>
        <v>0</v>
      </c>
      <c r="O720">
        <f>1/Table1[[#This Row],[B365D]]-Table1[[#This Row],[Margin1X2]]</f>
        <v>0.27792124980073329</v>
      </c>
      <c r="P720">
        <f>IF(Table1[[#This Row],[Bet]]="Draw",IF(Table1[[#This Row],[FTR]]="D",100*Table1[[#This Row],[B365D]],0),0)</f>
        <v>0</v>
      </c>
      <c r="Q720">
        <f>IF(Table1[[#This Row],[Bet]]="Draw-",IF(Table1[[#This Row],[FTR]]="D",100*Table1[[#This Row],[B365D]],0),0)</f>
        <v>0</v>
      </c>
      <c r="R720">
        <f>1/Table1[[#This Row],[B365A]]-Table1[[#This Row],[Margin1X2]]</f>
        <v>0.25047026940857642</v>
      </c>
      <c r="S720">
        <f>IF(Table1[[#This Row],[Bet]]="Away",IF(Table1[[#This Row],[FTR]]="A",100*Table1[[#This Row],[B365A]],0),0)</f>
        <v>0</v>
      </c>
      <c r="T720">
        <f>IF(Table1[[#This Row],[Bet2]]="Away",IF(Table1[[#This Row],[FTR]]="A",100*Table1[[#This Row],[B365A]]),0)</f>
        <v>0</v>
      </c>
      <c r="X720">
        <v>2.0499999999999998</v>
      </c>
      <c r="Y720">
        <v>3.4</v>
      </c>
      <c r="Z720">
        <v>3.75</v>
      </c>
      <c r="AA720" s="3">
        <f>(1/Table1[[#This Row],[B365H]]+1/Table1[[#This Row],[B365D]]+1/Table1[[#This Row],[B365A]]-1)/3</f>
        <v>1.6196397258090228E-2</v>
      </c>
      <c r="AB720">
        <v>2.1</v>
      </c>
      <c r="AC720">
        <v>1.7</v>
      </c>
      <c r="AD720">
        <f>(1/Table1[[#This Row],[B365&gt;2.5]]+1/Table1[[#This Row],[B365&lt;2.5]]-1)/2</f>
        <v>3.2212885154061621E-2</v>
      </c>
    </row>
    <row r="721" spans="1:30" hidden="1" x14ac:dyDescent="0.45">
      <c r="A721" t="s">
        <v>172</v>
      </c>
      <c r="B721" t="s">
        <v>4</v>
      </c>
      <c r="C721" s="1">
        <v>44523</v>
      </c>
      <c r="D721" t="s">
        <v>178</v>
      </c>
      <c r="E721" t="s">
        <v>183</v>
      </c>
      <c r="F721">
        <v>2</v>
      </c>
      <c r="G721">
        <v>0</v>
      </c>
      <c r="H721" t="s">
        <v>13</v>
      </c>
      <c r="I721" t="s">
        <v>112</v>
      </c>
      <c r="L721">
        <f>1/Table1[[#This Row],[B365H]]-Table1[[#This Row],[Margin1X2]]</f>
        <v>0.46863759546686379</v>
      </c>
      <c r="M721">
        <f>IF(Table1[[#This Row],[Bet]]="Home",IF(Table1[[#This Row],[FTR]]="H",100*Table1[[#This Row],[B365H]],0),0)</f>
        <v>0</v>
      </c>
      <c r="N721">
        <f>IF(Table1[[#This Row],[Bet]]="Home-",IF(Table1[[#This Row],[FTR]]="H",100*Table1[[#This Row],[B365H]],0),0)</f>
        <v>0</v>
      </c>
      <c r="O721">
        <f>1/Table1[[#This Row],[B365D]]-Table1[[#This Row],[Margin1X2]]</f>
        <v>0.28386302044838629</v>
      </c>
      <c r="P721">
        <f>IF(Table1[[#This Row],[Bet]]="Draw",IF(Table1[[#This Row],[FTR]]="D",100*Table1[[#This Row],[B365D]],0),0)</f>
        <v>0</v>
      </c>
      <c r="Q721">
        <f>IF(Table1[[#This Row],[Bet]]="Draw-",IF(Table1[[#This Row],[FTR]]="D",100*Table1[[#This Row],[B365D]],0),0)</f>
        <v>0</v>
      </c>
      <c r="R721">
        <f>1/Table1[[#This Row],[B365A]]-Table1[[#This Row],[Margin1X2]]</f>
        <v>0.24749938408474989</v>
      </c>
      <c r="S721">
        <f>IF(Table1[[#This Row],[Bet]]="Away",IF(Table1[[#This Row],[FTR]]="A",100*Table1[[#This Row],[B365A]],0),0)</f>
        <v>0</v>
      </c>
      <c r="T721">
        <f>IF(Table1[[#This Row],[Bet2]]="Away",IF(Table1[[#This Row],[FTR]]="A",100*Table1[[#This Row],[B365A]]),0)</f>
        <v>0</v>
      </c>
      <c r="X721">
        <v>2.0499999999999998</v>
      </c>
      <c r="Y721">
        <v>3.3</v>
      </c>
      <c r="Z721">
        <v>3.75</v>
      </c>
      <c r="AA721" s="3">
        <f>(1/Table1[[#This Row],[B365H]]+1/Table1[[#This Row],[B365D]]+1/Table1[[#This Row],[B365A]]-1)/3</f>
        <v>1.9167282581916762E-2</v>
      </c>
      <c r="AB721">
        <v>2.0499999999999998</v>
      </c>
      <c r="AC721">
        <v>1.75</v>
      </c>
      <c r="AD721">
        <f>(1/Table1[[#This Row],[B365&gt;2.5]]+1/Table1[[#This Row],[B365&lt;2.5]]-1)/2</f>
        <v>2.9616724738675937E-2</v>
      </c>
    </row>
    <row r="722" spans="1:30" hidden="1" x14ac:dyDescent="0.45">
      <c r="A722" t="s">
        <v>172</v>
      </c>
      <c r="B722" t="s">
        <v>4</v>
      </c>
      <c r="C722" s="1">
        <v>44597</v>
      </c>
      <c r="D722" t="s">
        <v>177</v>
      </c>
      <c r="E722" t="s">
        <v>188</v>
      </c>
      <c r="F722">
        <v>2</v>
      </c>
      <c r="G722">
        <v>0</v>
      </c>
      <c r="H722" t="s">
        <v>13</v>
      </c>
      <c r="I722" t="s">
        <v>112</v>
      </c>
      <c r="L722">
        <f>1/Table1[[#This Row],[B365H]]-Table1[[#This Row],[Margin1X2]]</f>
        <v>0.48253968253968255</v>
      </c>
      <c r="M722">
        <f>IF(Table1[[#This Row],[Bet]]="Home",IF(Table1[[#This Row],[FTR]]="H",100*Table1[[#This Row],[B365H]],0),0)</f>
        <v>0</v>
      </c>
      <c r="N722">
        <f>IF(Table1[[#This Row],[Bet]]="Home-",IF(Table1[[#This Row],[FTR]]="H",100*Table1[[#This Row],[B365H]],0),0)</f>
        <v>0</v>
      </c>
      <c r="O722">
        <f>1/Table1[[#This Row],[B365D]]-Table1[[#This Row],[Margin1X2]]</f>
        <v>0.26825396825396824</v>
      </c>
      <c r="P722">
        <f>IF(Table1[[#This Row],[Bet]]="Draw",IF(Table1[[#This Row],[FTR]]="D",100*Table1[[#This Row],[B365D]],0),0)</f>
        <v>0</v>
      </c>
      <c r="Q722">
        <f>IF(Table1[[#This Row],[Bet]]="Draw-",IF(Table1[[#This Row],[FTR]]="D",100*Table1[[#This Row],[B365D]],0),0)</f>
        <v>0</v>
      </c>
      <c r="R722">
        <f>1/Table1[[#This Row],[B365A]]-Table1[[#This Row],[Margin1X2]]</f>
        <v>0.24920634920634918</v>
      </c>
      <c r="S722">
        <f>IF(Table1[[#This Row],[Bet]]="Away",IF(Table1[[#This Row],[FTR]]="A",100*Table1[[#This Row],[B365A]],0),0)</f>
        <v>0</v>
      </c>
      <c r="T722">
        <f>IF(Table1[[#This Row],[Bet2]]="Away",IF(Table1[[#This Row],[FTR]]="A",100*Table1[[#This Row],[B365A]]),0)</f>
        <v>0</v>
      </c>
      <c r="X722">
        <v>2</v>
      </c>
      <c r="Y722">
        <v>3.5</v>
      </c>
      <c r="Z722">
        <v>3.75</v>
      </c>
      <c r="AA722" s="3">
        <f>(1/Table1[[#This Row],[B365H]]+1/Table1[[#This Row],[B365D]]+1/Table1[[#This Row],[B365A]]-1)/3</f>
        <v>1.7460317460317471E-2</v>
      </c>
      <c r="AB722">
        <v>2.02</v>
      </c>
      <c r="AC722">
        <v>1.83</v>
      </c>
      <c r="AD722">
        <f>(1/Table1[[#This Row],[B365&gt;2.5]]+1/Table1[[#This Row],[B365&lt;2.5]]-1)/2</f>
        <v>2.0748796191094487E-2</v>
      </c>
    </row>
    <row r="723" spans="1:30" hidden="1" x14ac:dyDescent="0.45">
      <c r="A723" t="s">
        <v>172</v>
      </c>
      <c r="B723" t="s">
        <v>4</v>
      </c>
      <c r="C723" s="1">
        <v>44611</v>
      </c>
      <c r="D723" t="s">
        <v>195</v>
      </c>
      <c r="E723" t="s">
        <v>186</v>
      </c>
      <c r="F723">
        <v>1</v>
      </c>
      <c r="G723">
        <v>1</v>
      </c>
      <c r="H723" t="s">
        <v>42</v>
      </c>
      <c r="I723" t="s">
        <v>112</v>
      </c>
      <c r="L723">
        <f>1/Table1[[#This Row],[B365H]]-Table1[[#This Row],[Margin1X2]]</f>
        <v>0.3776171222369214</v>
      </c>
      <c r="M723">
        <f>IF(Table1[[#This Row],[Bet]]="Home",IF(Table1[[#This Row],[FTR]]="H",100*Table1[[#This Row],[B365H]],0),0)</f>
        <v>0</v>
      </c>
      <c r="N723">
        <f>IF(Table1[[#This Row],[Bet]]="Home-",IF(Table1[[#This Row],[FTR]]="H",100*Table1[[#This Row],[B365H]],0),0)</f>
        <v>0</v>
      </c>
      <c r="O723">
        <f>1/Table1[[#This Row],[B365D]]-Table1[[#This Row],[Margin1X2]]</f>
        <v>0.28849056252212635</v>
      </c>
      <c r="P723">
        <f>IF(Table1[[#This Row],[Bet]]="Draw",IF(Table1[[#This Row],[FTR]]="D",100*Table1[[#This Row],[B365D]],0),0)</f>
        <v>0</v>
      </c>
      <c r="Q723">
        <f>IF(Table1[[#This Row],[Bet]]="Draw-",IF(Table1[[#This Row],[FTR]]="D",100*Table1[[#This Row],[B365D]],0),0)</f>
        <v>0</v>
      </c>
      <c r="R723">
        <f>1/Table1[[#This Row],[B365A]]-Table1[[#This Row],[Margin1X2]]</f>
        <v>0.3338923152409522</v>
      </c>
      <c r="S723">
        <f>IF(Table1[[#This Row],[Bet]]="Away",IF(Table1[[#This Row],[FTR]]="A",100*Table1[[#This Row],[B365A]],0),0)</f>
        <v>0</v>
      </c>
      <c r="T723">
        <f>IF(Table1[[#This Row],[Bet2]]="Away",IF(Table1[[#This Row],[FTR]]="A",100*Table1[[#This Row],[B365A]]),0)</f>
        <v>0</v>
      </c>
      <c r="X723">
        <v>2.5499999999999998</v>
      </c>
      <c r="Y723">
        <v>3.3</v>
      </c>
      <c r="Z723">
        <v>2.87</v>
      </c>
      <c r="AA723" s="3">
        <f>(1/Table1[[#This Row],[B365H]]+1/Table1[[#This Row],[B365D]]+1/Table1[[#This Row],[B365A]]-1)/3</f>
        <v>1.453974050817671E-2</v>
      </c>
      <c r="AB723">
        <v>2.25</v>
      </c>
      <c r="AC723">
        <v>1.61</v>
      </c>
      <c r="AD723">
        <f>(1/Table1[[#This Row],[B365&gt;2.5]]+1/Table1[[#This Row],[B365&lt;2.5]]-1)/2</f>
        <v>3.2781228433402365E-2</v>
      </c>
    </row>
    <row r="724" spans="1:30" hidden="1" x14ac:dyDescent="0.45">
      <c r="A724" t="s">
        <v>172</v>
      </c>
      <c r="B724" t="s">
        <v>4</v>
      </c>
      <c r="C724" s="1">
        <v>44621</v>
      </c>
      <c r="D724" t="s">
        <v>184</v>
      </c>
      <c r="E724" t="s">
        <v>194</v>
      </c>
      <c r="F724">
        <v>1</v>
      </c>
      <c r="G724">
        <v>0</v>
      </c>
      <c r="H724" t="s">
        <v>13</v>
      </c>
      <c r="I724" t="s">
        <v>112</v>
      </c>
      <c r="L724">
        <f>1/Table1[[#This Row],[B365H]]-Table1[[#This Row],[Margin1X2]]</f>
        <v>0.48370927318295737</v>
      </c>
      <c r="M724">
        <f>IF(Table1[[#This Row],[Bet]]="Home",IF(Table1[[#This Row],[FTR]]="H",100*Table1[[#This Row],[B365H]],0),0)</f>
        <v>0</v>
      </c>
      <c r="N724">
        <f>IF(Table1[[#This Row],[Bet]]="Home-",IF(Table1[[#This Row],[FTR]]="H",100*Table1[[#This Row],[B365H]],0),0)</f>
        <v>0</v>
      </c>
      <c r="O724">
        <f>1/Table1[[#This Row],[B365D]]-Table1[[#This Row],[Margin1X2]]</f>
        <v>0.26942355889724307</v>
      </c>
      <c r="P724">
        <f>IF(Table1[[#This Row],[Bet]]="Draw",IF(Table1[[#This Row],[FTR]]="D",100*Table1[[#This Row],[B365D]],0),0)</f>
        <v>0</v>
      </c>
      <c r="Q724">
        <f>IF(Table1[[#This Row],[Bet]]="Draw-",IF(Table1[[#This Row],[FTR]]="D",100*Table1[[#This Row],[B365D]],0),0)</f>
        <v>0</v>
      </c>
      <c r="R724">
        <f>1/Table1[[#This Row],[B365A]]-Table1[[#This Row],[Margin1X2]]</f>
        <v>0.24686716791979949</v>
      </c>
      <c r="S724">
        <f>IF(Table1[[#This Row],[Bet]]="Away",IF(Table1[[#This Row],[FTR]]="A",100*Table1[[#This Row],[B365A]],0),0)</f>
        <v>0</v>
      </c>
      <c r="T724">
        <f>IF(Table1[[#This Row],[Bet2]]="Away",IF(Table1[[#This Row],[FTR]]="A",100*Table1[[#This Row],[B365A]]),0)</f>
        <v>0</v>
      </c>
      <c r="X724">
        <v>2</v>
      </c>
      <c r="Y724">
        <v>3.5</v>
      </c>
      <c r="Z724">
        <v>3.8</v>
      </c>
      <c r="AA724" s="3">
        <f>(1/Table1[[#This Row],[B365H]]+1/Table1[[#This Row],[B365D]]+1/Table1[[#This Row],[B365A]]-1)/3</f>
        <v>1.6290726817042616E-2</v>
      </c>
      <c r="AB724">
        <v>2.0499999999999998</v>
      </c>
      <c r="AC724">
        <v>1.75</v>
      </c>
      <c r="AD724">
        <f>(1/Table1[[#This Row],[B365&gt;2.5]]+1/Table1[[#This Row],[B365&lt;2.5]]-1)/2</f>
        <v>2.9616724738675937E-2</v>
      </c>
    </row>
    <row r="725" spans="1:30" hidden="1" x14ac:dyDescent="0.45">
      <c r="A725" t="s">
        <v>172</v>
      </c>
      <c r="B725" t="s">
        <v>4</v>
      </c>
      <c r="C725" s="1">
        <v>44632</v>
      </c>
      <c r="D725" t="s">
        <v>192</v>
      </c>
      <c r="E725" t="s">
        <v>187</v>
      </c>
      <c r="F725">
        <v>1</v>
      </c>
      <c r="G725">
        <v>0</v>
      </c>
      <c r="H725" t="s">
        <v>13</v>
      </c>
      <c r="I725" t="s">
        <v>112</v>
      </c>
      <c r="L725">
        <f>1/Table1[[#This Row],[B365H]]-Table1[[#This Row],[Margin1X2]]</f>
        <v>0.5694055399937753</v>
      </c>
      <c r="M725">
        <f>IF(Table1[[#This Row],[Bet]]="Home",IF(Table1[[#This Row],[FTR]]="H",100*Table1[[#This Row],[B365H]],0),0)</f>
        <v>0</v>
      </c>
      <c r="N725">
        <f>IF(Table1[[#This Row],[Bet]]="Home-",IF(Table1[[#This Row],[FTR]]="H",100*Table1[[#This Row],[B365H]],0),0)</f>
        <v>0</v>
      </c>
      <c r="O725">
        <f>1/Table1[[#This Row],[B365D]]-Table1[[#This Row],[Margin1X2]]</f>
        <v>0.25894802365390601</v>
      </c>
      <c r="P725">
        <f>IF(Table1[[#This Row],[Bet]]="Draw",IF(Table1[[#This Row],[FTR]]="D",100*Table1[[#This Row],[B365D]],0),0)</f>
        <v>0</v>
      </c>
      <c r="Q725">
        <f>IF(Table1[[#This Row],[Bet]]="Draw-",IF(Table1[[#This Row],[FTR]]="D",100*Table1[[#This Row],[B365D]],0),0)</f>
        <v>0</v>
      </c>
      <c r="R725">
        <f>1/Table1[[#This Row],[B365A]]-Table1[[#This Row],[Margin1X2]]</f>
        <v>0.17164643635231869</v>
      </c>
      <c r="S725">
        <f>IF(Table1[[#This Row],[Bet]]="Away",IF(Table1[[#This Row],[FTR]]="A",100*Table1[[#This Row],[B365A]],0),0)</f>
        <v>0</v>
      </c>
      <c r="T725">
        <f>IF(Table1[[#This Row],[Bet2]]="Away",IF(Table1[[#This Row],[FTR]]="A",100*Table1[[#This Row],[B365A]]),0)</f>
        <v>0</v>
      </c>
      <c r="X725">
        <v>1.7</v>
      </c>
      <c r="Y725">
        <v>3.6</v>
      </c>
      <c r="Z725">
        <v>5.25</v>
      </c>
      <c r="AA725" s="3">
        <f>(1/Table1[[#This Row],[B365H]]+1/Table1[[#This Row],[B365D]]+1/Table1[[#This Row],[B365A]]-1)/3</f>
        <v>1.8829754123871778E-2</v>
      </c>
      <c r="AB725">
        <v>1.9</v>
      </c>
      <c r="AC725">
        <v>1.95</v>
      </c>
      <c r="AD725">
        <f>(1/Table1[[#This Row],[B365&gt;2.5]]+1/Table1[[#This Row],[B365&lt;2.5]]-1)/2</f>
        <v>1.9568151147098534E-2</v>
      </c>
    </row>
    <row r="726" spans="1:30" hidden="1" x14ac:dyDescent="0.45">
      <c r="A726" t="s">
        <v>172</v>
      </c>
      <c r="B726" t="s">
        <v>4</v>
      </c>
      <c r="C726" s="1">
        <v>44639</v>
      </c>
      <c r="D726" t="s">
        <v>190</v>
      </c>
      <c r="E726" t="s">
        <v>180</v>
      </c>
      <c r="F726">
        <v>3</v>
      </c>
      <c r="G726">
        <v>1</v>
      </c>
      <c r="H726" t="s">
        <v>13</v>
      </c>
      <c r="I726" t="s">
        <v>112</v>
      </c>
      <c r="L726">
        <f>1/Table1[[#This Row],[B365H]]-Table1[[#This Row],[Margin1X2]]</f>
        <v>0.40789651628259221</v>
      </c>
      <c r="M726">
        <f>IF(Table1[[#This Row],[Bet]]="Home",IF(Table1[[#This Row],[FTR]]="H",100*Table1[[#This Row],[B365H]],0),0)</f>
        <v>0</v>
      </c>
      <c r="N726">
        <f>IF(Table1[[#This Row],[Bet]]="Home-",IF(Table1[[#This Row],[FTR]]="H",100*Table1[[#This Row],[B365H]],0),0)</f>
        <v>0</v>
      </c>
      <c r="O726">
        <f>1/Table1[[#This Row],[B365D]]-Table1[[#This Row],[Margin1X2]]</f>
        <v>0.29364789570485778</v>
      </c>
      <c r="P726">
        <f>IF(Table1[[#This Row],[Bet]]="Draw",IF(Table1[[#This Row],[FTR]]="D",100*Table1[[#This Row],[B365D]],0),0)</f>
        <v>0</v>
      </c>
      <c r="Q726">
        <f>IF(Table1[[#This Row],[Bet]]="Draw-",IF(Table1[[#This Row],[FTR]]="D",100*Table1[[#This Row],[B365D]],0),0)</f>
        <v>0</v>
      </c>
      <c r="R726">
        <f>1/Table1[[#This Row],[B365A]]-Table1[[#This Row],[Margin1X2]]</f>
        <v>0.29845558801255007</v>
      </c>
      <c r="S726">
        <f>IF(Table1[[#This Row],[Bet]]="Away",IF(Table1[[#This Row],[FTR]]="A",100*Table1[[#This Row],[B365A]],0),0)</f>
        <v>0</v>
      </c>
      <c r="T726">
        <f>IF(Table1[[#This Row],[Bet2]]="Away",IF(Table1[[#This Row],[FTR]]="A",100*Table1[[#This Row],[B365A]]),0)</f>
        <v>0</v>
      </c>
      <c r="X726">
        <v>2.37</v>
      </c>
      <c r="Y726">
        <v>3.25</v>
      </c>
      <c r="Z726">
        <v>3.2</v>
      </c>
      <c r="AA726" s="3">
        <f>(1/Table1[[#This Row],[B365H]]+1/Table1[[#This Row],[B365D]]+1/Table1[[#This Row],[B365A]]-1)/3</f>
        <v>1.4044411987449953E-2</v>
      </c>
      <c r="AB726">
        <v>2.2000000000000002</v>
      </c>
      <c r="AC726">
        <v>1.65</v>
      </c>
      <c r="AD726">
        <f>(1/Table1[[#This Row],[B365&gt;2.5]]+1/Table1[[#This Row],[B365&lt;2.5]]-1)/2</f>
        <v>3.0303030303030276E-2</v>
      </c>
    </row>
    <row r="727" spans="1:30" hidden="1" x14ac:dyDescent="0.45">
      <c r="A727" t="s">
        <v>172</v>
      </c>
      <c r="B727" t="s">
        <v>4</v>
      </c>
      <c r="C727" s="1">
        <v>44660</v>
      </c>
      <c r="D727" t="s">
        <v>185</v>
      </c>
      <c r="E727" t="s">
        <v>176</v>
      </c>
      <c r="F727">
        <v>0</v>
      </c>
      <c r="G727">
        <v>0</v>
      </c>
      <c r="H727" t="s">
        <v>42</v>
      </c>
      <c r="I727" t="s">
        <v>112</v>
      </c>
      <c r="L727">
        <f>1/Table1[[#This Row],[B365H]]-Table1[[#This Row],[Margin1X2]]</f>
        <v>0.48232323232323232</v>
      </c>
      <c r="M727">
        <f>IF(Table1[[#This Row],[Bet]]="Home",IF(Table1[[#This Row],[FTR]]="H",100*Table1[[#This Row],[B365H]],0),0)</f>
        <v>0</v>
      </c>
      <c r="N727">
        <f>IF(Table1[[#This Row],[Bet]]="Home-",IF(Table1[[#This Row],[FTR]]="H",100*Table1[[#This Row],[B365H]],0),0)</f>
        <v>0</v>
      </c>
      <c r="O727">
        <f>1/Table1[[#This Row],[B365D]]-Table1[[#This Row],[Margin1X2]]</f>
        <v>0.28535353535353536</v>
      </c>
      <c r="P727">
        <f>IF(Table1[[#This Row],[Bet]]="Draw",IF(Table1[[#This Row],[FTR]]="D",100*Table1[[#This Row],[B365D]],0),0)</f>
        <v>0</v>
      </c>
      <c r="Q727">
        <f>IF(Table1[[#This Row],[Bet]]="Draw-",IF(Table1[[#This Row],[FTR]]="D",100*Table1[[#This Row],[B365D]],0),0)</f>
        <v>0</v>
      </c>
      <c r="R727">
        <f>1/Table1[[#This Row],[B365A]]-Table1[[#This Row],[Margin1X2]]</f>
        <v>0.23232323232323235</v>
      </c>
      <c r="S727">
        <f>IF(Table1[[#This Row],[Bet]]="Away",IF(Table1[[#This Row],[FTR]]="A",100*Table1[[#This Row],[B365A]],0),0)</f>
        <v>0</v>
      </c>
      <c r="T727">
        <f>IF(Table1[[#This Row],[Bet2]]="Away",IF(Table1[[#This Row],[FTR]]="A",100*Table1[[#This Row],[B365A]]),0)</f>
        <v>0</v>
      </c>
      <c r="X727">
        <v>2</v>
      </c>
      <c r="Y727">
        <v>3.3</v>
      </c>
      <c r="Z727">
        <v>4</v>
      </c>
      <c r="AA727" s="3">
        <f>(1/Table1[[#This Row],[B365H]]+1/Table1[[#This Row],[B365D]]+1/Table1[[#This Row],[B365A]]-1)/3</f>
        <v>1.7676767676767662E-2</v>
      </c>
      <c r="AB727">
        <v>2.25</v>
      </c>
      <c r="AC727">
        <v>1.61</v>
      </c>
      <c r="AD727">
        <f>(1/Table1[[#This Row],[B365&gt;2.5]]+1/Table1[[#This Row],[B365&lt;2.5]]-1)/2</f>
        <v>3.2781228433402365E-2</v>
      </c>
    </row>
    <row r="728" spans="1:30" hidden="1" x14ac:dyDescent="0.45">
      <c r="A728" t="s">
        <v>172</v>
      </c>
      <c r="B728" t="s">
        <v>4</v>
      </c>
      <c r="C728" s="1">
        <v>44674</v>
      </c>
      <c r="D728" t="s">
        <v>183</v>
      </c>
      <c r="E728" t="s">
        <v>182</v>
      </c>
      <c r="F728">
        <v>2</v>
      </c>
      <c r="G728">
        <v>0</v>
      </c>
      <c r="H728" t="s">
        <v>13</v>
      </c>
      <c r="I728" t="s">
        <v>112</v>
      </c>
      <c r="L728">
        <f>1/Table1[[#This Row],[B365H]]-Table1[[#This Row],[Margin1X2]]</f>
        <v>0.57198142414860687</v>
      </c>
      <c r="M728">
        <f>IF(Table1[[#This Row],[Bet]]="Home",IF(Table1[[#This Row],[FTR]]="H",100*Table1[[#This Row],[B365H]],0),0)</f>
        <v>0</v>
      </c>
      <c r="N728">
        <f>IF(Table1[[#This Row],[Bet]]="Home-",IF(Table1[[#This Row],[FTR]]="H",100*Table1[[#This Row],[B365H]],0),0)</f>
        <v>0</v>
      </c>
      <c r="O728">
        <f>1/Table1[[#This Row],[B365D]]-Table1[[#This Row],[Margin1X2]]</f>
        <v>0.23374613003095979</v>
      </c>
      <c r="P728">
        <f>IF(Table1[[#This Row],[Bet]]="Draw",IF(Table1[[#This Row],[FTR]]="D",100*Table1[[#This Row],[B365D]],0),0)</f>
        <v>0</v>
      </c>
      <c r="Q728">
        <f>IF(Table1[[#This Row],[Bet]]="Draw-",IF(Table1[[#This Row],[FTR]]="D",100*Table1[[#This Row],[B365D]],0),0)</f>
        <v>0</v>
      </c>
      <c r="R728">
        <f>1/Table1[[#This Row],[B365A]]-Table1[[#This Row],[Margin1X2]]</f>
        <v>0.19427244582043346</v>
      </c>
      <c r="S728">
        <f>IF(Table1[[#This Row],[Bet]]="Away",IF(Table1[[#This Row],[FTR]]="A",100*Table1[[#This Row],[B365A]],0),0)</f>
        <v>0</v>
      </c>
      <c r="T728">
        <f>IF(Table1[[#This Row],[Bet2]]="Away",IF(Table1[[#This Row],[FTR]]="A",100*Table1[[#This Row],[B365A]]),0)</f>
        <v>0</v>
      </c>
      <c r="X728">
        <v>1.7</v>
      </c>
      <c r="Y728">
        <v>4</v>
      </c>
      <c r="Z728">
        <v>4.75</v>
      </c>
      <c r="AA728" s="3">
        <f>(1/Table1[[#This Row],[B365H]]+1/Table1[[#This Row],[B365D]]+1/Table1[[#This Row],[B365A]]-1)/3</f>
        <v>1.6253869969040213E-2</v>
      </c>
      <c r="AB728">
        <v>1.9</v>
      </c>
      <c r="AC728">
        <v>1.95</v>
      </c>
      <c r="AD728">
        <f>(1/Table1[[#This Row],[B365&gt;2.5]]+1/Table1[[#This Row],[B365&lt;2.5]]-1)/2</f>
        <v>1.9568151147098534E-2</v>
      </c>
    </row>
    <row r="729" spans="1:30" hidden="1" x14ac:dyDescent="0.45">
      <c r="A729" t="s">
        <v>61</v>
      </c>
      <c r="B729" t="s">
        <v>4</v>
      </c>
      <c r="C729" s="1">
        <v>44415</v>
      </c>
      <c r="D729" t="s">
        <v>65</v>
      </c>
      <c r="E729" t="s">
        <v>66</v>
      </c>
      <c r="F729">
        <v>2</v>
      </c>
      <c r="G729">
        <v>1</v>
      </c>
      <c r="H729" t="s">
        <v>13</v>
      </c>
      <c r="I729" t="s">
        <v>67</v>
      </c>
      <c r="L729">
        <f>1/Table1[[#This Row],[B365H]]-Table1[[#This Row],[Margin1X2]]</f>
        <v>0.45471521942110177</v>
      </c>
      <c r="M729">
        <f>IF(Table1[[#This Row],[Bet]]="Home",IF(Table1[[#This Row],[FTR]]="H",100*Table1[[#This Row],[B365H]],0),0)</f>
        <v>0</v>
      </c>
      <c r="N729">
        <f>IF(Table1[[#This Row],[Bet]]="Home-",IF(Table1[[#This Row],[FTR]]="H",100*Table1[[#This Row],[B365H]],0),0)</f>
        <v>0</v>
      </c>
      <c r="O729">
        <f>1/Table1[[#This Row],[B365D]]-Table1[[#This Row],[Margin1X2]]</f>
        <v>0.27264239028944914</v>
      </c>
      <c r="P729">
        <f>IF(Table1[[#This Row],[Bet]]="Draw",IF(Table1[[#This Row],[FTR]]="D",100*Table1[[#This Row],[B365D]],0),0)</f>
        <v>0</v>
      </c>
      <c r="Q729">
        <f>IF(Table1[[#This Row],[Bet]]="Draw-",IF(Table1[[#This Row],[FTR]]="D",100*Table1[[#This Row],[B365D]],0),0)</f>
        <v>0</v>
      </c>
      <c r="R729">
        <f>1/Table1[[#This Row],[B365A]]-Table1[[#This Row],[Margin1X2]]</f>
        <v>0.27264239028944914</v>
      </c>
      <c r="S729">
        <f>IF(Table1[[#This Row],[Bet]]="Away",IF(Table1[[#This Row],[FTR]]="A",100*Table1[[#This Row],[B365A]],0),0)</f>
        <v>0</v>
      </c>
      <c r="T729">
        <f>IF(Table1[[#This Row],[Bet2]]="Away",IF(Table1[[#This Row],[FTR]]="A",100*Table1[[#This Row],[B365A]]),0)</f>
        <v>0</v>
      </c>
      <c r="X729">
        <v>2.1</v>
      </c>
      <c r="Y729">
        <v>3.4</v>
      </c>
      <c r="Z729">
        <v>3.4</v>
      </c>
      <c r="AA729" s="3">
        <f>(1/Table1[[#This Row],[B365H]]+1/Table1[[#This Row],[B365D]]+1/Table1[[#This Row],[B365A]]-1)/3</f>
        <v>2.1475256769374413E-2</v>
      </c>
      <c r="AB729">
        <v>2.2999999999999998</v>
      </c>
      <c r="AC729">
        <v>1.61</v>
      </c>
      <c r="AD729">
        <f>(1/Table1[[#This Row],[B365&gt;2.5]]+1/Table1[[#This Row],[B365&lt;2.5]]-1)/2</f>
        <v>2.7950310559006208E-2</v>
      </c>
    </row>
    <row r="730" spans="1:30" hidden="1" x14ac:dyDescent="0.45">
      <c r="A730" t="s">
        <v>61</v>
      </c>
      <c r="B730" t="s">
        <v>4</v>
      </c>
      <c r="C730" s="1">
        <v>44422</v>
      </c>
      <c r="D730" t="s">
        <v>78</v>
      </c>
      <c r="E730" t="s">
        <v>74</v>
      </c>
      <c r="F730">
        <v>2</v>
      </c>
      <c r="G730">
        <v>1</v>
      </c>
      <c r="H730" t="s">
        <v>13</v>
      </c>
      <c r="I730" t="s">
        <v>67</v>
      </c>
      <c r="L730">
        <f>1/Table1[[#This Row],[B365H]]-Table1[[#This Row],[Margin1X2]]</f>
        <v>0.44716265646498204</v>
      </c>
      <c r="M730">
        <f>IF(Table1[[#This Row],[Bet]]="Home",IF(Table1[[#This Row],[FTR]]="H",100*Table1[[#This Row],[B365H]],0),0)</f>
        <v>0</v>
      </c>
      <c r="N730">
        <f>IF(Table1[[#This Row],[Bet]]="Home-",IF(Table1[[#This Row],[FTR]]="H",100*Table1[[#This Row],[B365H]],0),0)</f>
        <v>0</v>
      </c>
      <c r="O730">
        <f>1/Table1[[#This Row],[B365D]]-Table1[[#This Row],[Margin1X2]]</f>
        <v>0.28507668042551765</v>
      </c>
      <c r="P730">
        <f>IF(Table1[[#This Row],[Bet]]="Draw",IF(Table1[[#This Row],[FTR]]="D",100*Table1[[#This Row],[B365D]],0),0)</f>
        <v>0</v>
      </c>
      <c r="Q730">
        <f>IF(Table1[[#This Row],[Bet]]="Draw-",IF(Table1[[#This Row],[FTR]]="D",100*Table1[[#This Row],[B365D]],0),0)</f>
        <v>0</v>
      </c>
      <c r="R730">
        <f>1/Table1[[#This Row],[B365A]]-Table1[[#This Row],[Margin1X2]]</f>
        <v>0.26776066310950031</v>
      </c>
      <c r="S730">
        <f>IF(Table1[[#This Row],[Bet]]="Away",IF(Table1[[#This Row],[FTR]]="A",100*Table1[[#This Row],[B365A]],0),0)</f>
        <v>0</v>
      </c>
      <c r="T730">
        <f>IF(Table1[[#This Row],[Bet2]]="Away",IF(Table1[[#This Row],[FTR]]="A",100*Table1[[#This Row],[B365A]]),0)</f>
        <v>0</v>
      </c>
      <c r="X730">
        <v>2.15</v>
      </c>
      <c r="Y730">
        <v>3.3</v>
      </c>
      <c r="Z730">
        <v>3.5</v>
      </c>
      <c r="AA730" s="3">
        <f>(1/Table1[[#This Row],[B365H]]+1/Table1[[#This Row],[B365D]]+1/Table1[[#This Row],[B365A]]-1)/3</f>
        <v>1.7953622604785391E-2</v>
      </c>
      <c r="AB730">
        <v>2.2000000000000002</v>
      </c>
      <c r="AC730">
        <v>1.66</v>
      </c>
      <c r="AD730">
        <f>(1/Table1[[#This Row],[B365&gt;2.5]]+1/Table1[[#This Row],[B365&lt;2.5]]-1)/2</f>
        <v>2.8477546549835697E-2</v>
      </c>
    </row>
    <row r="731" spans="1:30" hidden="1" x14ac:dyDescent="0.45">
      <c r="A731" t="s">
        <v>61</v>
      </c>
      <c r="B731" t="s">
        <v>4</v>
      </c>
      <c r="C731" s="1">
        <v>44429</v>
      </c>
      <c r="D731" t="s">
        <v>95</v>
      </c>
      <c r="E731" t="s">
        <v>87</v>
      </c>
      <c r="F731">
        <v>2</v>
      </c>
      <c r="G731">
        <v>1</v>
      </c>
      <c r="H731" t="s">
        <v>13</v>
      </c>
      <c r="I731" t="s">
        <v>67</v>
      </c>
      <c r="L731">
        <f>1/Table1[[#This Row],[B365H]]-Table1[[#This Row],[Margin1X2]]</f>
        <v>0.46790477708698652</v>
      </c>
      <c r="M731">
        <f>IF(Table1[[#This Row],[Bet]]="Home",IF(Table1[[#This Row],[FTR]]="H",100*Table1[[#This Row],[B365H]],0),0)</f>
        <v>0</v>
      </c>
      <c r="N731">
        <f>IF(Table1[[#This Row],[Bet]]="Home-",IF(Table1[[#This Row],[FTR]]="H",100*Table1[[#This Row],[B365H]],0),0)</f>
        <v>0</v>
      </c>
      <c r="O731">
        <f>1/Table1[[#This Row],[B365D]]-Table1[[#This Row],[Margin1X2]]</f>
        <v>0.27421754609702953</v>
      </c>
      <c r="P731">
        <f>IF(Table1[[#This Row],[Bet]]="Draw",IF(Table1[[#This Row],[FTR]]="D",100*Table1[[#This Row],[B365D]],0),0)</f>
        <v>0</v>
      </c>
      <c r="Q731">
        <f>IF(Table1[[#This Row],[Bet]]="Draw-",IF(Table1[[#This Row],[FTR]]="D",100*Table1[[#This Row],[B365D]],0),0)</f>
        <v>0</v>
      </c>
      <c r="R731">
        <f>1/Table1[[#This Row],[B365A]]-Table1[[#This Row],[Margin1X2]]</f>
        <v>0.25787767681598378</v>
      </c>
      <c r="S731">
        <f>IF(Table1[[#This Row],[Bet]]="Away",IF(Table1[[#This Row],[FTR]]="A",100*Table1[[#This Row],[B365A]],0),0)</f>
        <v>0</v>
      </c>
      <c r="T731">
        <f>IF(Table1[[#This Row],[Bet2]]="Away",IF(Table1[[#This Row],[FTR]]="A",100*Table1[[#This Row],[B365A]]),0)</f>
        <v>0</v>
      </c>
      <c r="X731">
        <v>2.0499999999999998</v>
      </c>
      <c r="Y731">
        <v>3.4</v>
      </c>
      <c r="Z731">
        <v>3.6</v>
      </c>
      <c r="AA731" s="3">
        <f>(1/Table1[[#This Row],[B365H]]+1/Table1[[#This Row],[B365D]]+1/Table1[[#This Row],[B365A]]-1)/3</f>
        <v>1.9900100961793992E-2</v>
      </c>
      <c r="AB731">
        <v>2.2000000000000002</v>
      </c>
      <c r="AC731">
        <v>1.66</v>
      </c>
      <c r="AD731">
        <f>(1/Table1[[#This Row],[B365&gt;2.5]]+1/Table1[[#This Row],[B365&lt;2.5]]-1)/2</f>
        <v>2.8477546549835697E-2</v>
      </c>
    </row>
    <row r="732" spans="1:30" hidden="1" x14ac:dyDescent="0.45">
      <c r="A732" t="s">
        <v>61</v>
      </c>
      <c r="B732" t="s">
        <v>4</v>
      </c>
      <c r="C732" s="1">
        <v>44436</v>
      </c>
      <c r="D732" t="s">
        <v>71</v>
      </c>
      <c r="E732" t="s">
        <v>68</v>
      </c>
      <c r="F732">
        <v>1</v>
      </c>
      <c r="G732">
        <v>2</v>
      </c>
      <c r="H732" t="s">
        <v>20</v>
      </c>
      <c r="I732" t="s">
        <v>67</v>
      </c>
      <c r="L732">
        <f>1/Table1[[#This Row],[B365H]]-Table1[[#This Row],[Margin1X2]]</f>
        <v>0.49384112619406745</v>
      </c>
      <c r="M732">
        <f>IF(Table1[[#This Row],[Bet]]="Home",IF(Table1[[#This Row],[FTR]]="H",100*Table1[[#This Row],[B365H]],0),0)</f>
        <v>0</v>
      </c>
      <c r="N732">
        <f>IF(Table1[[#This Row],[Bet]]="Home-",IF(Table1[[#This Row],[FTR]]="H",100*Table1[[#This Row],[B365H]],0),0)</f>
        <v>0</v>
      </c>
      <c r="O732">
        <f>1/Table1[[#This Row],[B365D]]-Table1[[#This Row],[Margin1X2]]</f>
        <v>0.2751382604323781</v>
      </c>
      <c r="P732">
        <f>IF(Table1[[#This Row],[Bet]]="Draw",IF(Table1[[#This Row],[FTR]]="D",100*Table1[[#This Row],[B365D]],0),0)</f>
        <v>0</v>
      </c>
      <c r="Q732">
        <f>IF(Table1[[#This Row],[Bet]]="Draw-",IF(Table1[[#This Row],[FTR]]="D",100*Table1[[#This Row],[B365D]],0),0)</f>
        <v>0</v>
      </c>
      <c r="R732">
        <f>1/Table1[[#This Row],[B365A]]-Table1[[#This Row],[Margin1X2]]</f>
        <v>0.23102061337355453</v>
      </c>
      <c r="S732">
        <f>IF(Table1[[#This Row],[Bet]]="Away",IF(Table1[[#This Row],[FTR]]="A",100*Table1[[#This Row],[B365A]],0),0)</f>
        <v>0</v>
      </c>
      <c r="T732">
        <f>IF(Table1[[#This Row],[Bet2]]="Away",IF(Table1[[#This Row],[FTR]]="A",100*Table1[[#This Row],[B365A]]),0)</f>
        <v>0</v>
      </c>
      <c r="X732">
        <v>1.95</v>
      </c>
      <c r="Y732">
        <v>3.4</v>
      </c>
      <c r="Z732">
        <v>4</v>
      </c>
      <c r="AA732" s="3">
        <f>(1/Table1[[#This Row],[B365H]]+1/Table1[[#This Row],[B365D]]+1/Table1[[#This Row],[B365A]]-1)/3</f>
        <v>1.8979386626445455E-2</v>
      </c>
      <c r="AB732">
        <v>2</v>
      </c>
      <c r="AC732">
        <v>1.8</v>
      </c>
      <c r="AD732">
        <f>(1/Table1[[#This Row],[B365&gt;2.5]]+1/Table1[[#This Row],[B365&lt;2.5]]-1)/2</f>
        <v>2.777777777777779E-2</v>
      </c>
    </row>
    <row r="733" spans="1:30" hidden="1" x14ac:dyDescent="0.45">
      <c r="A733" t="s">
        <v>61</v>
      </c>
      <c r="B733" t="s">
        <v>4</v>
      </c>
      <c r="C733" s="1">
        <v>44454</v>
      </c>
      <c r="D733" t="s">
        <v>90</v>
      </c>
      <c r="E733" t="s">
        <v>92</v>
      </c>
      <c r="F733">
        <v>1</v>
      </c>
      <c r="G733">
        <v>4</v>
      </c>
      <c r="H733" t="s">
        <v>20</v>
      </c>
      <c r="I733" t="s">
        <v>67</v>
      </c>
      <c r="L733">
        <f>1/Table1[[#This Row],[B365H]]-Table1[[#This Row],[Margin1X2]]</f>
        <v>0.24516020279820019</v>
      </c>
      <c r="M733">
        <f>IF(Table1[[#This Row],[Bet]]="Home",IF(Table1[[#This Row],[FTR]]="H",100*Table1[[#This Row],[B365H]],0),0)</f>
        <v>0</v>
      </c>
      <c r="N733">
        <f>IF(Table1[[#This Row],[Bet]]="Home-",IF(Table1[[#This Row],[FTR]]="H",100*Table1[[#This Row],[B365H]],0),0)</f>
        <v>0</v>
      </c>
      <c r="O733">
        <f>1/Table1[[#This Row],[B365D]]-Table1[[#This Row],[Margin1X2]]</f>
        <v>0.28503261109166111</v>
      </c>
      <c r="P733">
        <f>IF(Table1[[#This Row],[Bet]]="Draw",IF(Table1[[#This Row],[FTR]]="D",100*Table1[[#This Row],[B365D]],0),0)</f>
        <v>0</v>
      </c>
      <c r="Q733">
        <f>IF(Table1[[#This Row],[Bet]]="Draw-",IF(Table1[[#This Row],[FTR]]="D",100*Table1[[#This Row],[B365D]],0),0)</f>
        <v>0</v>
      </c>
      <c r="R733">
        <f>1/Table1[[#This Row],[B365A]]-Table1[[#This Row],[Margin1X2]]</f>
        <v>0.46980718611013861</v>
      </c>
      <c r="S733">
        <f>IF(Table1[[#This Row],[Bet]]="Away",IF(Table1[[#This Row],[FTR]]="A",100*Table1[[#This Row],[B365A]],0),0)</f>
        <v>0</v>
      </c>
      <c r="T733">
        <f>IF(Table1[[#This Row],[Bet2]]="Away",IF(Table1[[#This Row],[FTR]]="A",100*Table1[[#This Row],[B365A]]),0)</f>
        <v>0</v>
      </c>
      <c r="X733">
        <v>3.8</v>
      </c>
      <c r="Y733">
        <v>3.3</v>
      </c>
      <c r="Z733">
        <v>2.0499999999999998</v>
      </c>
      <c r="AA733" s="3">
        <f>(1/Table1[[#This Row],[B365H]]+1/Table1[[#This Row],[B365D]]+1/Table1[[#This Row],[B365A]]-1)/3</f>
        <v>1.7997691938641907E-2</v>
      </c>
      <c r="AB733">
        <v>2.2999999999999998</v>
      </c>
      <c r="AC733">
        <v>1.61</v>
      </c>
      <c r="AD733">
        <f>(1/Table1[[#This Row],[B365&gt;2.5]]+1/Table1[[#This Row],[B365&lt;2.5]]-1)/2</f>
        <v>2.7950310559006208E-2</v>
      </c>
    </row>
    <row r="734" spans="1:30" hidden="1" x14ac:dyDescent="0.45">
      <c r="A734" t="s">
        <v>61</v>
      </c>
      <c r="B734" t="s">
        <v>4</v>
      </c>
      <c r="C734" s="1">
        <v>44457</v>
      </c>
      <c r="D734" t="s">
        <v>93</v>
      </c>
      <c r="E734" t="s">
        <v>69</v>
      </c>
      <c r="F734">
        <v>1</v>
      </c>
      <c r="G734">
        <v>2</v>
      </c>
      <c r="H734" t="s">
        <v>20</v>
      </c>
      <c r="I734" t="s">
        <v>67</v>
      </c>
      <c r="L734">
        <f>1/Table1[[#This Row],[B365H]]-Table1[[#This Row],[Margin1X2]]</f>
        <v>0.52941740400503023</v>
      </c>
      <c r="M734">
        <f>IF(Table1[[#This Row],[Bet]]="Home",IF(Table1[[#This Row],[FTR]]="H",100*Table1[[#This Row],[B365H]],0),0)</f>
        <v>0</v>
      </c>
      <c r="N734">
        <f>IF(Table1[[#This Row],[Bet]]="Home-",IF(Table1[[#This Row],[FTR]]="H",100*Table1[[#This Row],[B365H]],0),0)</f>
        <v>0</v>
      </c>
      <c r="O734">
        <f>1/Table1[[#This Row],[B365D]]-Table1[[#This Row],[Margin1X2]]</f>
        <v>0.27708696363215979</v>
      </c>
      <c r="P734">
        <f>IF(Table1[[#This Row],[Bet]]="Draw",IF(Table1[[#This Row],[FTR]]="D",100*Table1[[#This Row],[B365D]],0),0)</f>
        <v>0</v>
      </c>
      <c r="Q734">
        <f>IF(Table1[[#This Row],[Bet]]="Draw-",IF(Table1[[#This Row],[FTR]]="D",100*Table1[[#This Row],[B365D]],0),0)</f>
        <v>0</v>
      </c>
      <c r="R734">
        <f>1/Table1[[#This Row],[B365A]]-Table1[[#This Row],[Margin1X2]]</f>
        <v>0.19349563236280995</v>
      </c>
      <c r="S734">
        <f>IF(Table1[[#This Row],[Bet]]="Away",IF(Table1[[#This Row],[FTR]]="A",100*Table1[[#This Row],[B365A]],0),0)</f>
        <v>0</v>
      </c>
      <c r="T734">
        <f>IF(Table1[[#This Row],[Bet2]]="Away",IF(Table1[[#This Row],[FTR]]="A",100*Table1[[#This Row],[B365A]]),0)</f>
        <v>0</v>
      </c>
      <c r="X734">
        <v>1.83</v>
      </c>
      <c r="Y734">
        <v>3.4</v>
      </c>
      <c r="Z734">
        <v>4.75</v>
      </c>
      <c r="AA734" s="3">
        <f>(1/Table1[[#This Row],[B365H]]+1/Table1[[#This Row],[B365D]]+1/Table1[[#This Row],[B365A]]-1)/3</f>
        <v>1.7030683426663733E-2</v>
      </c>
      <c r="AB734">
        <v>2.2000000000000002</v>
      </c>
      <c r="AC734">
        <v>1.66</v>
      </c>
      <c r="AD734">
        <f>(1/Table1[[#This Row],[B365&gt;2.5]]+1/Table1[[#This Row],[B365&lt;2.5]]-1)/2</f>
        <v>2.8477546549835697E-2</v>
      </c>
    </row>
    <row r="735" spans="1:30" hidden="1" x14ac:dyDescent="0.45">
      <c r="A735" t="s">
        <v>61</v>
      </c>
      <c r="B735" t="s">
        <v>4</v>
      </c>
      <c r="C735" s="1">
        <v>44464</v>
      </c>
      <c r="D735" t="s">
        <v>89</v>
      </c>
      <c r="E735" t="s">
        <v>74</v>
      </c>
      <c r="F735">
        <v>1</v>
      </c>
      <c r="G735">
        <v>0</v>
      </c>
      <c r="H735" t="s">
        <v>13</v>
      </c>
      <c r="I735" t="s">
        <v>67</v>
      </c>
      <c r="L735">
        <f>1/Table1[[#This Row],[B365H]]-Table1[[#This Row],[Margin1X2]]</f>
        <v>0.60296756383712902</v>
      </c>
      <c r="M735">
        <f>IF(Table1[[#This Row],[Bet]]="Home",IF(Table1[[#This Row],[FTR]]="H",100*Table1[[#This Row],[B365H]],0),0)</f>
        <v>0</v>
      </c>
      <c r="N735">
        <f>IF(Table1[[#This Row],[Bet]]="Home-",IF(Table1[[#This Row],[FTR]]="H",100*Table1[[#This Row],[B365H]],0),0)</f>
        <v>0</v>
      </c>
      <c r="O735">
        <f>1/Table1[[#This Row],[B365D]]-Table1[[#This Row],[Margin1X2]]</f>
        <v>0.24851621808143545</v>
      </c>
      <c r="P735">
        <f>IF(Table1[[#This Row],[Bet]]="Draw",IF(Table1[[#This Row],[FTR]]="D",100*Table1[[#This Row],[B365D]],0),0)</f>
        <v>0</v>
      </c>
      <c r="Q735">
        <f>IF(Table1[[#This Row],[Bet]]="Draw-",IF(Table1[[#This Row],[FTR]]="D",100*Table1[[#This Row],[B365D]],0),0)</f>
        <v>0</v>
      </c>
      <c r="R735">
        <f>1/Table1[[#This Row],[B365A]]-Table1[[#This Row],[Margin1X2]]</f>
        <v>0.14851621808143545</v>
      </c>
      <c r="S735">
        <f>IF(Table1[[#This Row],[Bet]]="Away",IF(Table1[[#This Row],[FTR]]="A",100*Table1[[#This Row],[B365A]],0),0)</f>
        <v>0</v>
      </c>
      <c r="T735">
        <f>IF(Table1[[#This Row],[Bet2]]="Away",IF(Table1[[#This Row],[FTR]]="A",100*Table1[[#This Row],[B365A]]),0)</f>
        <v>0</v>
      </c>
      <c r="X735">
        <v>1.61</v>
      </c>
      <c r="Y735">
        <v>3.75</v>
      </c>
      <c r="Z735">
        <v>6</v>
      </c>
      <c r="AA735" s="3">
        <f>(1/Table1[[#This Row],[B365H]]+1/Table1[[#This Row],[B365D]]+1/Table1[[#This Row],[B365A]]-1)/3</f>
        <v>1.8150448585231221E-2</v>
      </c>
      <c r="AB735">
        <v>2.1</v>
      </c>
      <c r="AC735">
        <v>1.72</v>
      </c>
      <c r="AD735">
        <f>(1/Table1[[#This Row],[B365&gt;2.5]]+1/Table1[[#This Row],[B365&lt;2.5]]-1)/2</f>
        <v>2.879291251384275E-2</v>
      </c>
    </row>
    <row r="736" spans="1:30" hidden="1" x14ac:dyDescent="0.45">
      <c r="A736" t="s">
        <v>61</v>
      </c>
      <c r="B736" t="s">
        <v>4</v>
      </c>
      <c r="C736" s="1">
        <v>44471</v>
      </c>
      <c r="D736" t="s">
        <v>72</v>
      </c>
      <c r="E736" t="s">
        <v>84</v>
      </c>
      <c r="F736">
        <v>0</v>
      </c>
      <c r="G736">
        <v>1</v>
      </c>
      <c r="H736" t="s">
        <v>20</v>
      </c>
      <c r="I736" t="s">
        <v>67</v>
      </c>
      <c r="L736">
        <f>1/Table1[[#This Row],[B365H]]-Table1[[#This Row],[Margin1X2]]</f>
        <v>0.3146953405017921</v>
      </c>
      <c r="M736">
        <f>IF(Table1[[#This Row],[Bet]]="Home",IF(Table1[[#This Row],[FTR]]="H",100*Table1[[#This Row],[B365H]],0),0)</f>
        <v>0</v>
      </c>
      <c r="N736">
        <f>IF(Table1[[#This Row],[Bet]]="Home-",IF(Table1[[#This Row],[FTR]]="H",100*Table1[[#This Row],[B365H]],0),0)</f>
        <v>0</v>
      </c>
      <c r="O736">
        <f>1/Table1[[#This Row],[B365D]]-Table1[[#This Row],[Margin1X2]]</f>
        <v>0.3039426523297491</v>
      </c>
      <c r="P736">
        <f>IF(Table1[[#This Row],[Bet]]="Draw",IF(Table1[[#This Row],[FTR]]="D",100*Table1[[#This Row],[B365D]],0),0)</f>
        <v>0</v>
      </c>
      <c r="Q736">
        <f>IF(Table1[[#This Row],[Bet]]="Draw-",IF(Table1[[#This Row],[FTR]]="D",100*Table1[[#This Row],[B365D]],0),0)</f>
        <v>0</v>
      </c>
      <c r="R736">
        <f>1/Table1[[#This Row],[B365A]]-Table1[[#This Row],[Margin1X2]]</f>
        <v>0.38136200716845881</v>
      </c>
      <c r="S736">
        <f>IF(Table1[[#This Row],[Bet]]="Away",IF(Table1[[#This Row],[FTR]]="A",100*Table1[[#This Row],[B365A]],0),0)</f>
        <v>0</v>
      </c>
      <c r="T736">
        <f>IF(Table1[[#This Row],[Bet2]]="Away",IF(Table1[[#This Row],[FTR]]="A",100*Table1[[#This Row],[B365A]]),0)</f>
        <v>0</v>
      </c>
      <c r="X736">
        <v>3</v>
      </c>
      <c r="Y736">
        <v>3.1</v>
      </c>
      <c r="Z736">
        <v>2.5</v>
      </c>
      <c r="AA736" s="3">
        <f>(1/Table1[[#This Row],[B365H]]+1/Table1[[#This Row],[B365D]]+1/Table1[[#This Row],[B365A]]-1)/3</f>
        <v>1.8637992831541217E-2</v>
      </c>
      <c r="AB736">
        <v>2.5</v>
      </c>
      <c r="AC736">
        <v>1.53</v>
      </c>
      <c r="AD736">
        <f>(1/Table1[[#This Row],[B365&gt;2.5]]+1/Table1[[#This Row],[B365&lt;2.5]]-1)/2</f>
        <v>2.6797385620915048E-2</v>
      </c>
    </row>
    <row r="737" spans="1:30" hidden="1" x14ac:dyDescent="0.45">
      <c r="A737" t="s">
        <v>61</v>
      </c>
      <c r="B737" t="s">
        <v>4</v>
      </c>
      <c r="C737" s="1">
        <v>44488</v>
      </c>
      <c r="D737" t="s">
        <v>83</v>
      </c>
      <c r="E737" t="s">
        <v>65</v>
      </c>
      <c r="F737">
        <v>1</v>
      </c>
      <c r="G737">
        <v>0</v>
      </c>
      <c r="H737" t="s">
        <v>13</v>
      </c>
      <c r="I737" t="s">
        <v>67</v>
      </c>
      <c r="L737">
        <f>1/Table1[[#This Row],[B365H]]-Table1[[#This Row],[Margin1X2]]</f>
        <v>0.44716265646498204</v>
      </c>
      <c r="M737">
        <f>IF(Table1[[#This Row],[Bet]]="Home",IF(Table1[[#This Row],[FTR]]="H",100*Table1[[#This Row],[B365H]],0),0)</f>
        <v>0</v>
      </c>
      <c r="N737">
        <f>IF(Table1[[#This Row],[Bet]]="Home-",IF(Table1[[#This Row],[FTR]]="H",100*Table1[[#This Row],[B365H]],0),0)</f>
        <v>0</v>
      </c>
      <c r="O737">
        <f>1/Table1[[#This Row],[B365D]]-Table1[[#This Row],[Margin1X2]]</f>
        <v>0.26776066310950031</v>
      </c>
      <c r="P737">
        <f>IF(Table1[[#This Row],[Bet]]="Draw",IF(Table1[[#This Row],[FTR]]="D",100*Table1[[#This Row],[B365D]],0),0)</f>
        <v>0</v>
      </c>
      <c r="Q737">
        <f>IF(Table1[[#This Row],[Bet]]="Draw-",IF(Table1[[#This Row],[FTR]]="D",100*Table1[[#This Row],[B365D]],0),0)</f>
        <v>0</v>
      </c>
      <c r="R737">
        <f>1/Table1[[#This Row],[B365A]]-Table1[[#This Row],[Margin1X2]]</f>
        <v>0.28507668042551765</v>
      </c>
      <c r="S737">
        <f>IF(Table1[[#This Row],[Bet]]="Away",IF(Table1[[#This Row],[FTR]]="A",100*Table1[[#This Row],[B365A]],0),0)</f>
        <v>0</v>
      </c>
      <c r="T737">
        <f>IF(Table1[[#This Row],[Bet2]]="Away",IF(Table1[[#This Row],[FTR]]="A",100*Table1[[#This Row],[B365A]]),0)</f>
        <v>0</v>
      </c>
      <c r="X737">
        <v>2.15</v>
      </c>
      <c r="Y737">
        <v>3.5</v>
      </c>
      <c r="Z737">
        <v>3.3</v>
      </c>
      <c r="AA737" s="3">
        <f>(1/Table1[[#This Row],[B365H]]+1/Table1[[#This Row],[B365D]]+1/Table1[[#This Row],[B365A]]-1)/3</f>
        <v>1.7953622604785391E-2</v>
      </c>
      <c r="AB737">
        <v>1.72</v>
      </c>
      <c r="AC737">
        <v>2.1</v>
      </c>
      <c r="AD737">
        <f>(1/Table1[[#This Row],[B365&gt;2.5]]+1/Table1[[#This Row],[B365&lt;2.5]]-1)/2</f>
        <v>2.879291251384275E-2</v>
      </c>
    </row>
    <row r="738" spans="1:30" hidden="1" x14ac:dyDescent="0.45">
      <c r="A738" t="s">
        <v>61</v>
      </c>
      <c r="B738" t="s">
        <v>4</v>
      </c>
      <c r="C738" s="1">
        <v>44499</v>
      </c>
      <c r="D738" t="s">
        <v>81</v>
      </c>
      <c r="E738" t="s">
        <v>95</v>
      </c>
      <c r="F738">
        <v>0</v>
      </c>
      <c r="G738">
        <v>1</v>
      </c>
      <c r="H738" t="s">
        <v>20</v>
      </c>
      <c r="I738" t="s">
        <v>67</v>
      </c>
      <c r="L738">
        <f>1/Table1[[#This Row],[B365H]]-Table1[[#This Row],[Margin1X2]]</f>
        <v>0.32629028622943429</v>
      </c>
      <c r="M738">
        <f>IF(Table1[[#This Row],[Bet]]="Home",IF(Table1[[#This Row],[FTR]]="H",100*Table1[[#This Row],[B365H]],0),0)</f>
        <v>0</v>
      </c>
      <c r="N738">
        <f>IF(Table1[[#This Row],[Bet]]="Home-",IF(Table1[[#This Row],[FTR]]="H",100*Table1[[#This Row],[B365H]],0),0)</f>
        <v>0</v>
      </c>
      <c r="O738">
        <f>1/Table1[[#This Row],[B365D]]-Table1[[#This Row],[Margin1X2]]</f>
        <v>0.27558034708136125</v>
      </c>
      <c r="P738">
        <f>IF(Table1[[#This Row],[Bet]]="Draw",IF(Table1[[#This Row],[FTR]]="D",100*Table1[[#This Row],[B365D]],0),0)</f>
        <v>0</v>
      </c>
      <c r="Q738">
        <f>IF(Table1[[#This Row],[Bet]]="Draw-",IF(Table1[[#This Row],[FTR]]="D",100*Table1[[#This Row],[B365D]],0),0)</f>
        <v>0</v>
      </c>
      <c r="R738">
        <f>1/Table1[[#This Row],[B365A]]-Table1[[#This Row],[Margin1X2]]</f>
        <v>0.3981293666892044</v>
      </c>
      <c r="S738">
        <f>IF(Table1[[#This Row],[Bet]]="Away",IF(Table1[[#This Row],[FTR]]="A",100*Table1[[#This Row],[B365A]],0),0)</f>
        <v>0</v>
      </c>
      <c r="T738">
        <f>IF(Table1[[#This Row],[Bet2]]="Away",IF(Table1[[#This Row],[FTR]]="A",100*Table1[[#This Row],[B365A]]),0)</f>
        <v>0</v>
      </c>
      <c r="X738">
        <v>2.9</v>
      </c>
      <c r="Y738">
        <v>3.4</v>
      </c>
      <c r="Z738">
        <v>2.4</v>
      </c>
      <c r="AA738" s="3">
        <f>(1/Table1[[#This Row],[B365H]]+1/Table1[[#This Row],[B365D]]+1/Table1[[#This Row],[B365A]]-1)/3</f>
        <v>1.8537299977462302E-2</v>
      </c>
      <c r="AB738">
        <v>2.1</v>
      </c>
      <c r="AC738">
        <v>1.72</v>
      </c>
      <c r="AD738">
        <f>(1/Table1[[#This Row],[B365&gt;2.5]]+1/Table1[[#This Row],[B365&lt;2.5]]-1)/2</f>
        <v>2.879291251384275E-2</v>
      </c>
    </row>
    <row r="739" spans="1:30" hidden="1" x14ac:dyDescent="0.45">
      <c r="A739" t="s">
        <v>61</v>
      </c>
      <c r="B739" t="s">
        <v>4</v>
      </c>
      <c r="C739" s="1">
        <v>44503</v>
      </c>
      <c r="D739" t="s">
        <v>62</v>
      </c>
      <c r="E739" t="s">
        <v>80</v>
      </c>
      <c r="F739">
        <v>1</v>
      </c>
      <c r="G739">
        <v>2</v>
      </c>
      <c r="H739" t="s">
        <v>20</v>
      </c>
      <c r="I739" t="s">
        <v>67</v>
      </c>
      <c r="L739">
        <f>1/Table1[[#This Row],[B365H]]-Table1[[#This Row],[Margin1X2]]</f>
        <v>0.62882547559966917</v>
      </c>
      <c r="M739">
        <f>IF(Table1[[#This Row],[Bet]]="Home",IF(Table1[[#This Row],[FTR]]="H",100*Table1[[#This Row],[B365H]],0),0)</f>
        <v>0</v>
      </c>
      <c r="N739">
        <f>IF(Table1[[#This Row],[Bet]]="Home-",IF(Table1[[#This Row],[FTR]]="H",100*Table1[[#This Row],[B365H]],0),0)</f>
        <v>0</v>
      </c>
      <c r="O739">
        <f>1/Table1[[#This Row],[B365D]]-Table1[[#This Row],[Margin1X2]]</f>
        <v>0.23366418527708852</v>
      </c>
      <c r="P739">
        <f>IF(Table1[[#This Row],[Bet]]="Draw",IF(Table1[[#This Row],[FTR]]="D",100*Table1[[#This Row],[B365D]],0),0)</f>
        <v>0</v>
      </c>
      <c r="Q739">
        <f>IF(Table1[[#This Row],[Bet]]="Draw-",IF(Table1[[#This Row],[FTR]]="D",100*Table1[[#This Row],[B365D]],0),0)</f>
        <v>0</v>
      </c>
      <c r="R739">
        <f>1/Table1[[#This Row],[B365A]]-Table1[[#This Row],[Margin1X2]]</f>
        <v>0.13751033912324237</v>
      </c>
      <c r="S739">
        <f>IF(Table1[[#This Row],[Bet]]="Away",IF(Table1[[#This Row],[FTR]]="A",100*Table1[[#This Row],[B365A]],0),0)</f>
        <v>0</v>
      </c>
      <c r="T739">
        <f>IF(Table1[[#This Row],[Bet2]]="Away",IF(Table1[[#This Row],[FTR]]="A",100*Table1[[#This Row],[B365A]]),0)</f>
        <v>0</v>
      </c>
      <c r="X739">
        <v>1.55</v>
      </c>
      <c r="Y739">
        <v>4</v>
      </c>
      <c r="Z739">
        <v>6.5</v>
      </c>
      <c r="AA739" s="3">
        <f>(1/Table1[[#This Row],[B365H]]+1/Table1[[#This Row],[B365D]]+1/Table1[[#This Row],[B365A]]-1)/3</f>
        <v>1.6335814722911495E-2</v>
      </c>
      <c r="AB739">
        <v>1.9</v>
      </c>
      <c r="AC739">
        <v>1.9</v>
      </c>
      <c r="AD739">
        <f>(1/Table1[[#This Row],[B365&gt;2.5]]+1/Table1[[#This Row],[B365&lt;2.5]]-1)/2</f>
        <v>2.6315789473684181E-2</v>
      </c>
    </row>
    <row r="740" spans="1:30" hidden="1" x14ac:dyDescent="0.45">
      <c r="A740" t="s">
        <v>61</v>
      </c>
      <c r="B740" t="s">
        <v>4</v>
      </c>
      <c r="C740" s="1">
        <v>44506</v>
      </c>
      <c r="D740" t="s">
        <v>71</v>
      </c>
      <c r="E740" t="s">
        <v>75</v>
      </c>
      <c r="F740">
        <v>2</v>
      </c>
      <c r="G740">
        <v>1</v>
      </c>
      <c r="H740" t="s">
        <v>13</v>
      </c>
      <c r="I740" t="s">
        <v>67</v>
      </c>
      <c r="L740">
        <f>1/Table1[[#This Row],[B365H]]-Table1[[#This Row],[Margin1X2]]</f>
        <v>0.41762230839039688</v>
      </c>
      <c r="M740">
        <f>IF(Table1[[#This Row],[Bet]]="Home",IF(Table1[[#This Row],[FTR]]="H",100*Table1[[#This Row],[B365H]],0),0)</f>
        <v>0</v>
      </c>
      <c r="N740">
        <f>IF(Table1[[#This Row],[Bet]]="Home-",IF(Table1[[#This Row],[FTR]]="H",100*Table1[[#This Row],[B365H]],0),0)</f>
        <v>0</v>
      </c>
      <c r="O740">
        <f>1/Table1[[#This Row],[B365D]]-Table1[[#This Row],[Margin1X2]]</f>
        <v>0.2769573467535682</v>
      </c>
      <c r="P740">
        <f>IF(Table1[[#This Row],[Bet]]="Draw",IF(Table1[[#This Row],[FTR]]="D",100*Table1[[#This Row],[B365D]],0),0)</f>
        <v>0</v>
      </c>
      <c r="Q740">
        <f>IF(Table1[[#This Row],[Bet]]="Draw-",IF(Table1[[#This Row],[FTR]]="D",100*Table1[[#This Row],[B365D]],0),0)</f>
        <v>0</v>
      </c>
      <c r="R740">
        <f>1/Table1[[#This Row],[B365A]]-Table1[[#This Row],[Margin1X2]]</f>
        <v>0.30542034485603498</v>
      </c>
      <c r="S740">
        <f>IF(Table1[[#This Row],[Bet]]="Away",IF(Table1[[#This Row],[FTR]]="A",100*Table1[[#This Row],[B365A]],0),0)</f>
        <v>0</v>
      </c>
      <c r="T740">
        <f>IF(Table1[[#This Row],[Bet2]]="Away",IF(Table1[[#This Row],[FTR]]="A",100*Table1[[#This Row],[B365A]]),0)</f>
        <v>0</v>
      </c>
      <c r="X740">
        <v>2.2999999999999998</v>
      </c>
      <c r="Y740">
        <v>3.4</v>
      </c>
      <c r="Z740">
        <v>3.1</v>
      </c>
      <c r="AA740" s="3">
        <f>(1/Table1[[#This Row],[B365H]]+1/Table1[[#This Row],[B365D]]+1/Table1[[#This Row],[B365A]]-1)/3</f>
        <v>1.7160300305255321E-2</v>
      </c>
      <c r="AB740">
        <v>2.1</v>
      </c>
      <c r="AC740">
        <v>1.72</v>
      </c>
      <c r="AD740">
        <f>(1/Table1[[#This Row],[B365&gt;2.5]]+1/Table1[[#This Row],[B365&lt;2.5]]-1)/2</f>
        <v>2.879291251384275E-2</v>
      </c>
    </row>
    <row r="741" spans="1:30" hidden="1" x14ac:dyDescent="0.45">
      <c r="A741" t="s">
        <v>61</v>
      </c>
      <c r="B741" t="s">
        <v>4</v>
      </c>
      <c r="C741" s="1">
        <v>44524</v>
      </c>
      <c r="D741" t="s">
        <v>72</v>
      </c>
      <c r="E741" t="s">
        <v>66</v>
      </c>
      <c r="F741">
        <v>0</v>
      </c>
      <c r="G741">
        <v>2</v>
      </c>
      <c r="H741" t="s">
        <v>20</v>
      </c>
      <c r="I741" t="s">
        <v>67</v>
      </c>
      <c r="L741">
        <f>1/Table1[[#This Row],[B365H]]-Table1[[#This Row],[Margin1X2]]</f>
        <v>0.31389847845544044</v>
      </c>
      <c r="M741">
        <f>IF(Table1[[#This Row],[Bet]]="Home",IF(Table1[[#This Row],[FTR]]="H",100*Table1[[#This Row],[B365H]],0),0)</f>
        <v>0</v>
      </c>
      <c r="N741">
        <f>IF(Table1[[#This Row],[Bet]]="Home-",IF(Table1[[#This Row],[FTR]]="H",100*Table1[[#This Row],[B365H]],0),0)</f>
        <v>0</v>
      </c>
      <c r="O741">
        <f>1/Table1[[#This Row],[B365D]]-Table1[[#This Row],[Margin1X2]]</f>
        <v>0.28359544815241017</v>
      </c>
      <c r="P741">
        <f>IF(Table1[[#This Row],[Bet]]="Draw",IF(Table1[[#This Row],[FTR]]="D",100*Table1[[#This Row],[B365D]],0),0)</f>
        <v>0</v>
      </c>
      <c r="Q741">
        <f>IF(Table1[[#This Row],[Bet]]="Draw-",IF(Table1[[#This Row],[FTR]]="D",100*Table1[[#This Row],[B365D]],0),0)</f>
        <v>0</v>
      </c>
      <c r="R741">
        <f>1/Table1[[#This Row],[B365A]]-Table1[[#This Row],[Margin1X2]]</f>
        <v>0.40250607339214928</v>
      </c>
      <c r="S741">
        <f>IF(Table1[[#This Row],[Bet]]="Away",IF(Table1[[#This Row],[FTR]]="A",100*Table1[[#This Row],[B365A]],0),0)</f>
        <v>0</v>
      </c>
      <c r="T741">
        <f>IF(Table1[[#This Row],[Bet2]]="Away",IF(Table1[[#This Row],[FTR]]="A",100*Table1[[#This Row],[B365A]]),0)</f>
        <v>0</v>
      </c>
      <c r="X741">
        <v>3</v>
      </c>
      <c r="Y741">
        <v>3.3</v>
      </c>
      <c r="Z741">
        <v>2.37</v>
      </c>
      <c r="AA741" s="3">
        <f>(1/Table1[[#This Row],[B365H]]+1/Table1[[#This Row],[B365D]]+1/Table1[[#This Row],[B365A]]-1)/3</f>
        <v>1.9434854877892871E-2</v>
      </c>
      <c r="AB741">
        <v>2</v>
      </c>
      <c r="AC741">
        <v>1.8</v>
      </c>
      <c r="AD741">
        <f>(1/Table1[[#This Row],[B365&gt;2.5]]+1/Table1[[#This Row],[B365&lt;2.5]]-1)/2</f>
        <v>2.777777777777779E-2</v>
      </c>
    </row>
    <row r="742" spans="1:30" hidden="1" x14ac:dyDescent="0.45">
      <c r="A742" t="s">
        <v>61</v>
      </c>
      <c r="B742" t="s">
        <v>4</v>
      </c>
      <c r="C742" s="1">
        <v>44548</v>
      </c>
      <c r="D742" t="s">
        <v>69</v>
      </c>
      <c r="E742" t="s">
        <v>78</v>
      </c>
      <c r="F742">
        <v>3</v>
      </c>
      <c r="G742">
        <v>1</v>
      </c>
      <c r="H742" t="s">
        <v>13</v>
      </c>
      <c r="I742" t="s">
        <v>67</v>
      </c>
      <c r="L742">
        <f>1/Table1[[#This Row],[B365H]]-Table1[[#This Row],[Margin1X2]]</f>
        <v>0.4601618425147837</v>
      </c>
      <c r="M742">
        <f>IF(Table1[[#This Row],[Bet]]="Home",IF(Table1[[#This Row],[FTR]]="H",100*Table1[[#This Row],[B365H]],0),0)</f>
        <v>0</v>
      </c>
      <c r="N742">
        <f>IF(Table1[[#This Row],[Bet]]="Home-",IF(Table1[[#This Row],[FTR]]="H",100*Table1[[#This Row],[B365H]],0),0)</f>
        <v>0</v>
      </c>
      <c r="O742">
        <f>1/Table1[[#This Row],[B365D]]-Table1[[#This Row],[Margin1X2]]</f>
        <v>0.27808901338313108</v>
      </c>
      <c r="P742">
        <f>IF(Table1[[#This Row],[Bet]]="Draw",IF(Table1[[#This Row],[FTR]]="D",100*Table1[[#This Row],[B365D]],0),0)</f>
        <v>0</v>
      </c>
      <c r="Q742">
        <f>IF(Table1[[#This Row],[Bet]]="Draw-",IF(Table1[[#This Row],[FTR]]="D",100*Table1[[#This Row],[B365D]],0),0)</f>
        <v>0</v>
      </c>
      <c r="R742">
        <f>1/Table1[[#This Row],[B365A]]-Table1[[#This Row],[Margin1X2]]</f>
        <v>0.26174914410208533</v>
      </c>
      <c r="S742">
        <f>IF(Table1[[#This Row],[Bet]]="Away",IF(Table1[[#This Row],[FTR]]="A",100*Table1[[#This Row],[B365A]],0),0)</f>
        <v>0</v>
      </c>
      <c r="T742">
        <f>IF(Table1[[#This Row],[Bet2]]="Away",IF(Table1[[#This Row],[FTR]]="A",100*Table1[[#This Row],[B365A]]),0)</f>
        <v>0</v>
      </c>
      <c r="X742">
        <v>2.1</v>
      </c>
      <c r="Y742">
        <v>3.4</v>
      </c>
      <c r="Z742">
        <v>3.6</v>
      </c>
      <c r="AA742" s="3">
        <f>(1/Table1[[#This Row],[B365H]]+1/Table1[[#This Row],[B365D]]+1/Table1[[#This Row],[B365A]]-1)/3</f>
        <v>1.6028633675692443E-2</v>
      </c>
      <c r="AB742">
        <v>2.1</v>
      </c>
      <c r="AC742">
        <v>1.72</v>
      </c>
      <c r="AD742">
        <f>(1/Table1[[#This Row],[B365&gt;2.5]]+1/Table1[[#This Row],[B365&lt;2.5]]-1)/2</f>
        <v>2.879291251384275E-2</v>
      </c>
    </row>
    <row r="743" spans="1:30" hidden="1" x14ac:dyDescent="0.45">
      <c r="A743" t="s">
        <v>61</v>
      </c>
      <c r="B743" t="s">
        <v>4</v>
      </c>
      <c r="C743" s="1">
        <v>44576</v>
      </c>
      <c r="D743" t="s">
        <v>75</v>
      </c>
      <c r="E743" t="s">
        <v>66</v>
      </c>
      <c r="F743">
        <v>1</v>
      </c>
      <c r="G743">
        <v>1</v>
      </c>
      <c r="H743" t="s">
        <v>42</v>
      </c>
      <c r="I743" t="s">
        <v>67</v>
      </c>
      <c r="L743">
        <f>1/Table1[[#This Row],[B365H]]-Table1[[#This Row],[Margin1X2]]</f>
        <v>0.36401003576576096</v>
      </c>
      <c r="M743">
        <f>IF(Table1[[#This Row],[Bet]]="Home",IF(Table1[[#This Row],[FTR]]="H",100*Table1[[#This Row],[B365H]],0),0)</f>
        <v>0</v>
      </c>
      <c r="N743">
        <f>IF(Table1[[#This Row],[Bet]]="Home-",IF(Table1[[#This Row],[FTR]]="H",100*Table1[[#This Row],[B365H]],0),0)</f>
        <v>0</v>
      </c>
      <c r="O743">
        <f>1/Table1[[#This Row],[B365D]]-Table1[[#This Row],[Margin1X2]]</f>
        <v>0.2900229541450916</v>
      </c>
      <c r="P743">
        <f>IF(Table1[[#This Row],[Bet]]="Draw",IF(Table1[[#This Row],[FTR]]="D",100*Table1[[#This Row],[B365D]],0),0)</f>
        <v>0</v>
      </c>
      <c r="Q743">
        <f>IF(Table1[[#This Row],[Bet]]="Draw-",IF(Table1[[#This Row],[FTR]]="D",100*Table1[[#This Row],[B365D]],0),0)</f>
        <v>0</v>
      </c>
      <c r="R743">
        <f>1/Table1[[#This Row],[B365A]]-Table1[[#This Row],[Margin1X2]]</f>
        <v>0.34596701008914754</v>
      </c>
      <c r="S743">
        <f>IF(Table1[[#This Row],[Bet]]="Away",IF(Table1[[#This Row],[FTR]]="A",100*Table1[[#This Row],[B365A]],0),0)</f>
        <v>0</v>
      </c>
      <c r="T743">
        <f>IF(Table1[[#This Row],[Bet2]]="Away",IF(Table1[[#This Row],[FTR]]="A",100*Table1[[#This Row],[B365A]]),0)</f>
        <v>0</v>
      </c>
      <c r="X743">
        <v>2.62</v>
      </c>
      <c r="Y743">
        <v>3.25</v>
      </c>
      <c r="Z743">
        <v>2.75</v>
      </c>
      <c r="AA743" s="3">
        <f>(1/Table1[[#This Row],[B365H]]+1/Table1[[#This Row],[B365D]]+1/Table1[[#This Row],[B365A]]-1)/3</f>
        <v>1.7669353547216105E-2</v>
      </c>
      <c r="AB743">
        <v>2.2000000000000002</v>
      </c>
      <c r="AC743">
        <v>1.66</v>
      </c>
      <c r="AD743">
        <f>(1/Table1[[#This Row],[B365&gt;2.5]]+1/Table1[[#This Row],[B365&lt;2.5]]-1)/2</f>
        <v>2.8477546549835697E-2</v>
      </c>
    </row>
    <row r="744" spans="1:30" hidden="1" x14ac:dyDescent="0.45">
      <c r="A744" t="s">
        <v>61</v>
      </c>
      <c r="B744" t="s">
        <v>4</v>
      </c>
      <c r="C744" s="1">
        <v>44579</v>
      </c>
      <c r="D744" t="s">
        <v>80</v>
      </c>
      <c r="E744" t="s">
        <v>89</v>
      </c>
      <c r="F744">
        <v>2</v>
      </c>
      <c r="G744">
        <v>2</v>
      </c>
      <c r="H744" t="s">
        <v>42</v>
      </c>
      <c r="I744" t="s">
        <v>67</v>
      </c>
      <c r="L744">
        <f>1/Table1[[#This Row],[B365H]]-Table1[[#This Row],[Margin1X2]]</f>
        <v>0.32846504597984194</v>
      </c>
      <c r="M744">
        <f>IF(Table1[[#This Row],[Bet]]="Home",IF(Table1[[#This Row],[FTR]]="H",100*Table1[[#This Row],[B365H]],0),0)</f>
        <v>0</v>
      </c>
      <c r="N744">
        <f>IF(Table1[[#This Row],[Bet]]="Home-",IF(Table1[[#This Row],[FTR]]="H",100*Table1[[#This Row],[B365H]],0),0)</f>
        <v>0</v>
      </c>
      <c r="O744">
        <f>1/Table1[[#This Row],[B365D]]-Table1[[#This Row],[Margin1X2]]</f>
        <v>0.30621810493423568</v>
      </c>
      <c r="P744">
        <f>IF(Table1[[#This Row],[Bet]]="Draw",IF(Table1[[#This Row],[FTR]]="D",100*Table1[[#This Row],[B365D]],0),0)</f>
        <v>0</v>
      </c>
      <c r="Q744">
        <f>IF(Table1[[#This Row],[Bet]]="Draw-",IF(Table1[[#This Row],[FTR]]="D",100*Table1[[#This Row],[B365D]],0),0)</f>
        <v>0</v>
      </c>
      <c r="R744">
        <f>1/Table1[[#This Row],[B365A]]-Table1[[#This Row],[Margin1X2]]</f>
        <v>0.36531684908592243</v>
      </c>
      <c r="S744">
        <f>IF(Table1[[#This Row],[Bet]]="Away",IF(Table1[[#This Row],[FTR]]="A",100*Table1[[#This Row],[B365A]],0),0)</f>
        <v>0</v>
      </c>
      <c r="T744">
        <f>IF(Table1[[#This Row],[Bet2]]="Away",IF(Table1[[#This Row],[FTR]]="A",100*Table1[[#This Row],[B365A]]),0)</f>
        <v>0</v>
      </c>
      <c r="X744">
        <v>2.9</v>
      </c>
      <c r="Y744">
        <v>3.1</v>
      </c>
      <c r="Z744">
        <v>2.62</v>
      </c>
      <c r="AA744" s="3">
        <f>(1/Table1[[#This Row],[B365H]]+1/Table1[[#This Row],[B365D]]+1/Table1[[#This Row],[B365A]]-1)/3</f>
        <v>1.6362540227054634E-2</v>
      </c>
      <c r="AB744">
        <v>2.2000000000000002</v>
      </c>
      <c r="AC744">
        <v>1.66</v>
      </c>
      <c r="AD744">
        <f>(1/Table1[[#This Row],[B365&gt;2.5]]+1/Table1[[#This Row],[B365&lt;2.5]]-1)/2</f>
        <v>2.8477546549835697E-2</v>
      </c>
    </row>
    <row r="745" spans="1:30" hidden="1" x14ac:dyDescent="0.45">
      <c r="A745" t="s">
        <v>61</v>
      </c>
      <c r="B745" t="s">
        <v>4</v>
      </c>
      <c r="C745" s="1">
        <v>44583</v>
      </c>
      <c r="D745" t="s">
        <v>69</v>
      </c>
      <c r="E745" t="s">
        <v>84</v>
      </c>
      <c r="F745">
        <v>1</v>
      </c>
      <c r="G745">
        <v>0</v>
      </c>
      <c r="H745" t="s">
        <v>13</v>
      </c>
      <c r="I745" t="s">
        <v>67</v>
      </c>
      <c r="L745">
        <f>1/Table1[[#This Row],[B365H]]-Table1[[#This Row],[Margin1X2]]</f>
        <v>0.40453630122882878</v>
      </c>
      <c r="M745">
        <f>IF(Table1[[#This Row],[Bet]]="Home",IF(Table1[[#This Row],[FTR]]="H",100*Table1[[#This Row],[B365H]],0),0)</f>
        <v>0</v>
      </c>
      <c r="N745">
        <f>IF(Table1[[#This Row],[Bet]]="Home-",IF(Table1[[#This Row],[FTR]]="H",100*Table1[[#This Row],[B365H]],0),0)</f>
        <v>0</v>
      </c>
      <c r="O745">
        <f>1/Table1[[#This Row],[B365D]]-Table1[[#This Row],[Margin1X2]]</f>
        <v>0.29028768065109434</v>
      </c>
      <c r="P745">
        <f>IF(Table1[[#This Row],[Bet]]="Draw",IF(Table1[[#This Row],[FTR]]="D",100*Table1[[#This Row],[B365D]],0),0)</f>
        <v>0</v>
      </c>
      <c r="Q745">
        <f>IF(Table1[[#This Row],[Bet]]="Draw-",IF(Table1[[#This Row],[FTR]]="D",100*Table1[[#This Row],[B365D]],0),0)</f>
        <v>0</v>
      </c>
      <c r="R745">
        <f>1/Table1[[#This Row],[B365A]]-Table1[[#This Row],[Margin1X2]]</f>
        <v>0.30517601812007694</v>
      </c>
      <c r="S745">
        <f>IF(Table1[[#This Row],[Bet]]="Away",IF(Table1[[#This Row],[FTR]]="A",100*Table1[[#This Row],[B365A]],0),0)</f>
        <v>0</v>
      </c>
      <c r="T745">
        <f>IF(Table1[[#This Row],[Bet2]]="Away",IF(Table1[[#This Row],[FTR]]="A",100*Table1[[#This Row],[B365A]]),0)</f>
        <v>0</v>
      </c>
      <c r="X745">
        <v>2.37</v>
      </c>
      <c r="Y745">
        <v>3.25</v>
      </c>
      <c r="Z745">
        <v>3.1</v>
      </c>
      <c r="AA745" s="3">
        <f>(1/Table1[[#This Row],[B365H]]+1/Table1[[#This Row],[B365D]]+1/Table1[[#This Row],[B365A]]-1)/3</f>
        <v>1.7404627041213372E-2</v>
      </c>
      <c r="AB745">
        <v>2.2000000000000002</v>
      </c>
      <c r="AC745">
        <v>1.66</v>
      </c>
      <c r="AD745">
        <f>(1/Table1[[#This Row],[B365&gt;2.5]]+1/Table1[[#This Row],[B365&lt;2.5]]-1)/2</f>
        <v>2.8477546549835697E-2</v>
      </c>
    </row>
    <row r="746" spans="1:30" hidden="1" x14ac:dyDescent="0.45">
      <c r="A746" t="s">
        <v>61</v>
      </c>
      <c r="B746" t="s">
        <v>4</v>
      </c>
      <c r="C746" s="1">
        <v>44591</v>
      </c>
      <c r="D746" t="s">
        <v>71</v>
      </c>
      <c r="E746" t="s">
        <v>96</v>
      </c>
      <c r="F746">
        <v>2</v>
      </c>
      <c r="G746">
        <v>1</v>
      </c>
      <c r="H746" t="s">
        <v>13</v>
      </c>
      <c r="I746" t="s">
        <v>67</v>
      </c>
      <c r="L746">
        <f>1/Table1[[#This Row],[B365H]]-Table1[[#This Row],[Margin1X2]]</f>
        <v>0.34003544165757904</v>
      </c>
      <c r="M746">
        <f>IF(Table1[[#This Row],[Bet]]="Home",IF(Table1[[#This Row],[FTR]]="H",100*Table1[[#This Row],[B365H]],0),0)</f>
        <v>0</v>
      </c>
      <c r="N746">
        <f>IF(Table1[[#This Row],[Bet]]="Home-",IF(Table1[[#This Row],[FTR]]="H",100*Table1[[#This Row],[B365H]],0),0)</f>
        <v>0</v>
      </c>
      <c r="O746">
        <f>1/Table1[[#This Row],[B365D]]-Table1[[#This Row],[Margin1X2]]</f>
        <v>0.29539258451472189</v>
      </c>
      <c r="P746">
        <f>IF(Table1[[#This Row],[Bet]]="Draw",IF(Table1[[#This Row],[FTR]]="D",100*Table1[[#This Row],[B365D]],0),0)</f>
        <v>0</v>
      </c>
      <c r="Q746">
        <f>IF(Table1[[#This Row],[Bet]]="Draw-",IF(Table1[[#This Row],[FTR]]="D",100*Table1[[#This Row],[B365D]],0),0)</f>
        <v>0</v>
      </c>
      <c r="R746">
        <f>1/Table1[[#This Row],[B365A]]-Table1[[#This Row],[Margin1X2]]</f>
        <v>0.36457197382769896</v>
      </c>
      <c r="S746">
        <f>IF(Table1[[#This Row],[Bet]]="Away",IF(Table1[[#This Row],[FTR]]="A",100*Table1[[#This Row],[B365A]],0),0)</f>
        <v>0</v>
      </c>
      <c r="T746">
        <f>IF(Table1[[#This Row],[Bet2]]="Away",IF(Table1[[#This Row],[FTR]]="A",100*Table1[[#This Row],[B365A]]),0)</f>
        <v>0</v>
      </c>
      <c r="X746">
        <v>2.8</v>
      </c>
      <c r="Y746">
        <v>3.2</v>
      </c>
      <c r="Z746">
        <v>2.62</v>
      </c>
      <c r="AA746" s="3">
        <f>(1/Table1[[#This Row],[B365H]]+1/Table1[[#This Row],[B365D]]+1/Table1[[#This Row],[B365A]]-1)/3</f>
        <v>1.7107415485278093E-2</v>
      </c>
      <c r="AB746">
        <v>2.2000000000000002</v>
      </c>
      <c r="AC746">
        <v>1.66</v>
      </c>
      <c r="AD746">
        <f>(1/Table1[[#This Row],[B365&gt;2.5]]+1/Table1[[#This Row],[B365&lt;2.5]]-1)/2</f>
        <v>2.8477546549835697E-2</v>
      </c>
    </row>
    <row r="747" spans="1:30" hidden="1" x14ac:dyDescent="0.45">
      <c r="A747" t="s">
        <v>61</v>
      </c>
      <c r="B747" t="s">
        <v>4</v>
      </c>
      <c r="C747" s="1">
        <v>44604</v>
      </c>
      <c r="D747" t="s">
        <v>87</v>
      </c>
      <c r="E747" t="s">
        <v>95</v>
      </c>
      <c r="F747">
        <v>2</v>
      </c>
      <c r="G747">
        <v>3</v>
      </c>
      <c r="H747" t="s">
        <v>20</v>
      </c>
      <c r="I747" t="s">
        <v>67</v>
      </c>
      <c r="L747">
        <f>1/Table1[[#This Row],[B365H]]-Table1[[#This Row],[Margin1X2]]</f>
        <v>0.24920634920634918</v>
      </c>
      <c r="M747">
        <f>IF(Table1[[#This Row],[Bet]]="Home",IF(Table1[[#This Row],[FTR]]="H",100*Table1[[#This Row],[B365H]],0),0)</f>
        <v>0</v>
      </c>
      <c r="N747">
        <f>IF(Table1[[#This Row],[Bet]]="Home-",IF(Table1[[#This Row],[FTR]]="H",100*Table1[[#This Row],[B365H]],0),0)</f>
        <v>0</v>
      </c>
      <c r="O747">
        <f>1/Table1[[#This Row],[B365D]]-Table1[[#This Row],[Margin1X2]]</f>
        <v>0.26825396825396824</v>
      </c>
      <c r="P747">
        <f>IF(Table1[[#This Row],[Bet]]="Draw",IF(Table1[[#This Row],[FTR]]="D",100*Table1[[#This Row],[B365D]],0),0)</f>
        <v>0</v>
      </c>
      <c r="Q747">
        <f>IF(Table1[[#This Row],[Bet]]="Draw-",IF(Table1[[#This Row],[FTR]]="D",100*Table1[[#This Row],[B365D]],0),0)</f>
        <v>0</v>
      </c>
      <c r="R747">
        <f>1/Table1[[#This Row],[B365A]]-Table1[[#This Row],[Margin1X2]]</f>
        <v>0.48253968253968255</v>
      </c>
      <c r="S747">
        <f>IF(Table1[[#This Row],[Bet]]="Away",IF(Table1[[#This Row],[FTR]]="A",100*Table1[[#This Row],[B365A]],0),0)</f>
        <v>0</v>
      </c>
      <c r="T747">
        <f>IF(Table1[[#This Row],[Bet2]]="Away",IF(Table1[[#This Row],[FTR]]="A",100*Table1[[#This Row],[B365A]]),0)</f>
        <v>0</v>
      </c>
      <c r="X747">
        <v>3.75</v>
      </c>
      <c r="Y747">
        <v>3.5</v>
      </c>
      <c r="Z747">
        <v>2</v>
      </c>
      <c r="AA747" s="3">
        <f>(1/Table1[[#This Row],[B365H]]+1/Table1[[#This Row],[B365D]]+1/Table1[[#This Row],[B365A]]-1)/3</f>
        <v>1.7460317460317471E-2</v>
      </c>
      <c r="AB747">
        <v>1.9</v>
      </c>
      <c r="AC747">
        <v>1.95</v>
      </c>
      <c r="AD747">
        <f>(1/Table1[[#This Row],[B365&gt;2.5]]+1/Table1[[#This Row],[B365&lt;2.5]]-1)/2</f>
        <v>1.9568151147098534E-2</v>
      </c>
    </row>
    <row r="748" spans="1:30" hidden="1" x14ac:dyDescent="0.45">
      <c r="A748" t="s">
        <v>61</v>
      </c>
      <c r="B748" t="s">
        <v>4</v>
      </c>
      <c r="C748" s="1">
        <v>44611</v>
      </c>
      <c r="D748" t="s">
        <v>89</v>
      </c>
      <c r="E748" t="s">
        <v>66</v>
      </c>
      <c r="F748">
        <v>4</v>
      </c>
      <c r="G748">
        <v>0</v>
      </c>
      <c r="H748" t="s">
        <v>13</v>
      </c>
      <c r="I748" t="s">
        <v>67</v>
      </c>
      <c r="L748">
        <f>1/Table1[[#This Row],[B365H]]-Table1[[#This Row],[Margin1X2]]</f>
        <v>0.60982905982905988</v>
      </c>
      <c r="M748">
        <f>IF(Table1[[#This Row],[Bet]]="Home",IF(Table1[[#This Row],[FTR]]="H",100*Table1[[#This Row],[B365H]],0),0)</f>
        <v>0</v>
      </c>
      <c r="N748">
        <f>IF(Table1[[#This Row],[Bet]]="Home-",IF(Table1[[#This Row],[FTR]]="H",100*Table1[[#This Row],[B365H]],0),0)</f>
        <v>0</v>
      </c>
      <c r="O748">
        <f>1/Table1[[#This Row],[B365D]]-Table1[[#This Row],[Margin1X2]]</f>
        <v>0.25149572649572655</v>
      </c>
      <c r="P748">
        <f>IF(Table1[[#This Row],[Bet]]="Draw",IF(Table1[[#This Row],[FTR]]="D",100*Table1[[#This Row],[B365D]],0),0)</f>
        <v>0</v>
      </c>
      <c r="Q748">
        <f>IF(Table1[[#This Row],[Bet]]="Draw-",IF(Table1[[#This Row],[FTR]]="D",100*Table1[[#This Row],[B365D]],0),0)</f>
        <v>0</v>
      </c>
      <c r="R748">
        <f>1/Table1[[#This Row],[B365A]]-Table1[[#This Row],[Margin1X2]]</f>
        <v>0.13867521367521374</v>
      </c>
      <c r="S748">
        <f>IF(Table1[[#This Row],[Bet]]="Away",IF(Table1[[#This Row],[FTR]]="A",100*Table1[[#This Row],[B365A]],0),0)</f>
        <v>0</v>
      </c>
      <c r="T748">
        <f>IF(Table1[[#This Row],[Bet2]]="Away",IF(Table1[[#This Row],[FTR]]="A",100*Table1[[#This Row],[B365A]]),0)</f>
        <v>0</v>
      </c>
      <c r="X748">
        <v>1.6</v>
      </c>
      <c r="Y748">
        <v>3.75</v>
      </c>
      <c r="Z748">
        <v>6.5</v>
      </c>
      <c r="AA748" s="3">
        <f>(1/Table1[[#This Row],[B365H]]+1/Table1[[#This Row],[B365D]]+1/Table1[[#This Row],[B365A]]-1)/3</f>
        <v>1.5170940170940117E-2</v>
      </c>
      <c r="AB748">
        <v>2.1</v>
      </c>
      <c r="AC748">
        <v>1.72</v>
      </c>
      <c r="AD748">
        <f>(1/Table1[[#This Row],[B365&gt;2.5]]+1/Table1[[#This Row],[B365&lt;2.5]]-1)/2</f>
        <v>2.879291251384275E-2</v>
      </c>
    </row>
    <row r="749" spans="1:30" hidden="1" x14ac:dyDescent="0.45">
      <c r="A749" t="s">
        <v>61</v>
      </c>
      <c r="B749" t="s">
        <v>4</v>
      </c>
      <c r="C749" s="1">
        <v>44618</v>
      </c>
      <c r="D749" t="s">
        <v>90</v>
      </c>
      <c r="E749" t="s">
        <v>75</v>
      </c>
      <c r="F749">
        <v>0</v>
      </c>
      <c r="G749">
        <v>2</v>
      </c>
      <c r="H749" t="s">
        <v>20</v>
      </c>
      <c r="I749" t="s">
        <v>67</v>
      </c>
      <c r="L749">
        <f>1/Table1[[#This Row],[B365H]]-Table1[[#This Row],[Margin1X2]]</f>
        <v>0.35422602089268757</v>
      </c>
      <c r="M749">
        <f>IF(Table1[[#This Row],[Bet]]="Home",IF(Table1[[#This Row],[FTR]]="H",100*Table1[[#This Row],[B365H]],0),0)</f>
        <v>0</v>
      </c>
      <c r="N749">
        <f>IF(Table1[[#This Row],[Bet]]="Home-",IF(Table1[[#This Row],[FTR]]="H",100*Table1[[#This Row],[B365H]],0),0)</f>
        <v>0</v>
      </c>
      <c r="O749">
        <f>1/Table1[[#This Row],[B365D]]-Table1[[#This Row],[Margin1X2]]</f>
        <v>0.29154795821462492</v>
      </c>
      <c r="P749">
        <f>IF(Table1[[#This Row],[Bet]]="Draw",IF(Table1[[#This Row],[FTR]]="D",100*Table1[[#This Row],[B365D]],0),0)</f>
        <v>0</v>
      </c>
      <c r="Q749">
        <f>IF(Table1[[#This Row],[Bet]]="Draw-",IF(Table1[[#This Row],[FTR]]="D",100*Table1[[#This Row],[B365D]],0),0)</f>
        <v>0</v>
      </c>
      <c r="R749">
        <f>1/Table1[[#This Row],[B365A]]-Table1[[#This Row],[Margin1X2]]</f>
        <v>0.35422602089268757</v>
      </c>
      <c r="S749">
        <f>IF(Table1[[#This Row],[Bet]]="Away",IF(Table1[[#This Row],[FTR]]="A",100*Table1[[#This Row],[B365A]],0),0)</f>
        <v>0</v>
      </c>
      <c r="T749">
        <f>IF(Table1[[#This Row],[Bet2]]="Away",IF(Table1[[#This Row],[FTR]]="A",100*Table1[[#This Row],[B365A]]),0)</f>
        <v>0</v>
      </c>
      <c r="X749">
        <v>2.7</v>
      </c>
      <c r="Y749">
        <v>3.25</v>
      </c>
      <c r="Z749">
        <v>2.7</v>
      </c>
      <c r="AA749" s="3">
        <f>(1/Table1[[#This Row],[B365H]]+1/Table1[[#This Row],[B365D]]+1/Table1[[#This Row],[B365A]]-1)/3</f>
        <v>1.6144349477682802E-2</v>
      </c>
      <c r="AB749">
        <v>2.1</v>
      </c>
      <c r="AC749">
        <v>1.72</v>
      </c>
      <c r="AD749">
        <f>(1/Table1[[#This Row],[B365&gt;2.5]]+1/Table1[[#This Row],[B365&lt;2.5]]-1)/2</f>
        <v>2.879291251384275E-2</v>
      </c>
    </row>
    <row r="750" spans="1:30" hidden="1" x14ac:dyDescent="0.45">
      <c r="A750" t="s">
        <v>61</v>
      </c>
      <c r="B750" t="s">
        <v>4</v>
      </c>
      <c r="C750" s="1">
        <v>44625</v>
      </c>
      <c r="D750" t="s">
        <v>92</v>
      </c>
      <c r="E750" t="s">
        <v>65</v>
      </c>
      <c r="F750">
        <v>2</v>
      </c>
      <c r="G750">
        <v>0</v>
      </c>
      <c r="H750" t="s">
        <v>13</v>
      </c>
      <c r="I750" t="s">
        <v>67</v>
      </c>
      <c r="L750">
        <f>1/Table1[[#This Row],[B365H]]-Table1[[#This Row],[Margin1X2]]</f>
        <v>0.68009831594942316</v>
      </c>
      <c r="M750">
        <f>IF(Table1[[#This Row],[Bet]]="Home",IF(Table1[[#This Row],[FTR]]="H",100*Table1[[#This Row],[B365H]],0),0)</f>
        <v>0</v>
      </c>
      <c r="N750">
        <f>IF(Table1[[#This Row],[Bet]]="Home-",IF(Table1[[#This Row],[FTR]]="H",100*Table1[[#This Row],[B365H]],0),0)</f>
        <v>0</v>
      </c>
      <c r="O750">
        <f>1/Table1[[#This Row],[B365D]]-Table1[[#This Row],[Margin1X2]]</f>
        <v>0.2166007537220688</v>
      </c>
      <c r="P750">
        <f>IF(Table1[[#This Row],[Bet]]="Draw",IF(Table1[[#This Row],[FTR]]="D",100*Table1[[#This Row],[B365D]],0),0)</f>
        <v>0</v>
      </c>
      <c r="Q750">
        <f>IF(Table1[[#This Row],[Bet]]="Draw-",IF(Table1[[#This Row],[FTR]]="D",100*Table1[[#This Row],[B365D]],0),0)</f>
        <v>0</v>
      </c>
      <c r="R750">
        <f>1/Table1[[#This Row],[B365A]]-Table1[[#This Row],[Margin1X2]]</f>
        <v>0.10330093032850815</v>
      </c>
      <c r="S750">
        <f>IF(Table1[[#This Row],[Bet]]="Away",IF(Table1[[#This Row],[FTR]]="A",100*Table1[[#This Row],[B365A]],0),0)</f>
        <v>0</v>
      </c>
      <c r="T750">
        <f>IF(Table1[[#This Row],[Bet2]]="Away",IF(Table1[[#This Row],[FTR]]="A",100*Table1[[#This Row],[B365A]]),0)</f>
        <v>0</v>
      </c>
      <c r="X750">
        <v>1.44</v>
      </c>
      <c r="Y750">
        <v>4.33</v>
      </c>
      <c r="Z750">
        <v>8.5</v>
      </c>
      <c r="AA750" s="3">
        <f>(1/Table1[[#This Row],[B365H]]+1/Table1[[#This Row],[B365D]]+1/Table1[[#This Row],[B365A]]-1)/3</f>
        <v>1.434612849502126E-2</v>
      </c>
      <c r="AB750">
        <v>1.83</v>
      </c>
      <c r="AC750">
        <v>2.02</v>
      </c>
      <c r="AD750">
        <f>(1/Table1[[#This Row],[B365&gt;2.5]]+1/Table1[[#This Row],[B365&lt;2.5]]-1)/2</f>
        <v>2.0748796191094487E-2</v>
      </c>
    </row>
    <row r="751" spans="1:30" hidden="1" x14ac:dyDescent="0.45">
      <c r="A751" t="s">
        <v>61</v>
      </c>
      <c r="B751" t="s">
        <v>4</v>
      </c>
      <c r="C751" s="1">
        <v>44635</v>
      </c>
      <c r="D751" t="s">
        <v>72</v>
      </c>
      <c r="E751" t="s">
        <v>68</v>
      </c>
      <c r="F751">
        <v>2</v>
      </c>
      <c r="G751">
        <v>0</v>
      </c>
      <c r="H751" t="s">
        <v>13</v>
      </c>
      <c r="I751" t="s">
        <v>67</v>
      </c>
      <c r="L751">
        <f>1/Table1[[#This Row],[B365H]]-Table1[[#This Row],[Margin1X2]]</f>
        <v>0.41806020066889632</v>
      </c>
      <c r="M751">
        <f>IF(Table1[[#This Row],[Bet]]="Home",IF(Table1[[#This Row],[FTR]]="H",100*Table1[[#This Row],[B365H]],0),0)</f>
        <v>0</v>
      </c>
      <c r="N751">
        <f>IF(Table1[[#This Row],[Bet]]="Home-",IF(Table1[[#This Row],[FTR]]="H",100*Table1[[#This Row],[B365H]],0),0)</f>
        <v>0</v>
      </c>
      <c r="O751">
        <f>1/Table1[[#This Row],[B365D]]-Table1[[#This Row],[Margin1X2]]</f>
        <v>0.29096989966555181</v>
      </c>
      <c r="P751">
        <f>IF(Table1[[#This Row],[Bet]]="Draw",IF(Table1[[#This Row],[FTR]]="D",100*Table1[[#This Row],[B365D]],0),0)</f>
        <v>0</v>
      </c>
      <c r="Q751">
        <f>IF(Table1[[#This Row],[Bet]]="Draw-",IF(Table1[[#This Row],[FTR]]="D",100*Table1[[#This Row],[B365D]],0),0)</f>
        <v>0</v>
      </c>
      <c r="R751">
        <f>1/Table1[[#This Row],[B365A]]-Table1[[#This Row],[Margin1X2]]</f>
        <v>0.29096989966555181</v>
      </c>
      <c r="S751">
        <f>IF(Table1[[#This Row],[Bet]]="Away",IF(Table1[[#This Row],[FTR]]="A",100*Table1[[#This Row],[B365A]],0),0)</f>
        <v>0</v>
      </c>
      <c r="T751">
        <f>IF(Table1[[#This Row],[Bet2]]="Away",IF(Table1[[#This Row],[FTR]]="A",100*Table1[[#This Row],[B365A]]),0)</f>
        <v>0</v>
      </c>
      <c r="X751">
        <v>2.2999999999999998</v>
      </c>
      <c r="Y751">
        <v>3.25</v>
      </c>
      <c r="Z751">
        <v>3.25</v>
      </c>
      <c r="AA751" s="3">
        <f>(1/Table1[[#This Row],[B365H]]+1/Table1[[#This Row],[B365D]]+1/Table1[[#This Row],[B365A]]-1)/3</f>
        <v>1.6722408026755915E-2</v>
      </c>
      <c r="AB751">
        <v>2.1</v>
      </c>
      <c r="AC751">
        <v>1.72</v>
      </c>
      <c r="AD751">
        <f>(1/Table1[[#This Row],[B365&gt;2.5]]+1/Table1[[#This Row],[B365&lt;2.5]]-1)/2</f>
        <v>2.879291251384275E-2</v>
      </c>
    </row>
    <row r="752" spans="1:30" hidden="1" x14ac:dyDescent="0.45">
      <c r="A752" t="s">
        <v>61</v>
      </c>
      <c r="B752" t="s">
        <v>4</v>
      </c>
      <c r="C752" s="1">
        <v>44640</v>
      </c>
      <c r="D752" t="s">
        <v>83</v>
      </c>
      <c r="E752" t="s">
        <v>78</v>
      </c>
      <c r="F752">
        <v>1</v>
      </c>
      <c r="G752">
        <v>3</v>
      </c>
      <c r="H752" t="s">
        <v>20</v>
      </c>
      <c r="I752" t="s">
        <v>67</v>
      </c>
      <c r="L752">
        <f>1/Table1[[#This Row],[B365H]]-Table1[[#This Row],[Margin1X2]]</f>
        <v>0.64713064713064716</v>
      </c>
      <c r="M752">
        <f>IF(Table1[[#This Row],[Bet]]="Home",IF(Table1[[#This Row],[FTR]]="H",100*Table1[[#This Row],[B365H]],0),0)</f>
        <v>0</v>
      </c>
      <c r="N752">
        <f>IF(Table1[[#This Row],[Bet]]="Home-",IF(Table1[[#This Row],[FTR]]="H",100*Table1[[#This Row],[B365H]],0),0)</f>
        <v>0</v>
      </c>
      <c r="O752">
        <f>1/Table1[[#This Row],[B365D]]-Table1[[#This Row],[Margin1X2]]</f>
        <v>0.21855921855921862</v>
      </c>
      <c r="P752">
        <f>IF(Table1[[#This Row],[Bet]]="Draw",IF(Table1[[#This Row],[FTR]]="D",100*Table1[[#This Row],[B365D]],0),0)</f>
        <v>0</v>
      </c>
      <c r="Q752">
        <f>IF(Table1[[#This Row],[Bet]]="Draw-",IF(Table1[[#This Row],[FTR]]="D",100*Table1[[#This Row],[B365D]],0),0)</f>
        <v>0</v>
      </c>
      <c r="R752">
        <f>1/Table1[[#This Row],[B365A]]-Table1[[#This Row],[Margin1X2]]</f>
        <v>0.13431013431013439</v>
      </c>
      <c r="S752">
        <f>IF(Table1[[#This Row],[Bet]]="Away",IF(Table1[[#This Row],[FTR]]="A",100*Table1[[#This Row],[B365A]],0),0)</f>
        <v>0</v>
      </c>
      <c r="T752">
        <f>IF(Table1[[#This Row],[Bet2]]="Away",IF(Table1[[#This Row],[FTR]]="A",100*Table1[[#This Row],[B365A]]),0)</f>
        <v>0</v>
      </c>
      <c r="X752">
        <v>1.5</v>
      </c>
      <c r="Y752">
        <v>4.2</v>
      </c>
      <c r="Z752">
        <v>6.5</v>
      </c>
      <c r="AA752" s="3">
        <f>(1/Table1[[#This Row],[B365H]]+1/Table1[[#This Row],[B365D]]+1/Table1[[#This Row],[B365A]]-1)/3</f>
        <v>1.9536019536019467E-2</v>
      </c>
      <c r="AB752">
        <v>1.83</v>
      </c>
      <c r="AC752">
        <v>2.02</v>
      </c>
      <c r="AD752">
        <f>(1/Table1[[#This Row],[B365&gt;2.5]]+1/Table1[[#This Row],[B365&lt;2.5]]-1)/2</f>
        <v>2.0748796191094487E-2</v>
      </c>
    </row>
    <row r="753" spans="1:30" hidden="1" x14ac:dyDescent="0.45">
      <c r="A753" t="s">
        <v>61</v>
      </c>
      <c r="B753" t="s">
        <v>4</v>
      </c>
      <c r="C753" s="1">
        <v>44653</v>
      </c>
      <c r="D753" t="s">
        <v>86</v>
      </c>
      <c r="E753" t="s">
        <v>89</v>
      </c>
      <c r="F753">
        <v>1</v>
      </c>
      <c r="G753">
        <v>0</v>
      </c>
      <c r="H753" t="s">
        <v>13</v>
      </c>
      <c r="I753" t="s">
        <v>67</v>
      </c>
      <c r="L753">
        <f>1/Table1[[#This Row],[B365H]]-Table1[[#This Row],[Margin1X2]]</f>
        <v>0.31805555555555554</v>
      </c>
      <c r="M753">
        <f>IF(Table1[[#This Row],[Bet]]="Home",IF(Table1[[#This Row],[FTR]]="H",100*Table1[[#This Row],[B365H]],0),0)</f>
        <v>0</v>
      </c>
      <c r="N753">
        <f>IF(Table1[[#This Row],[Bet]]="Home-",IF(Table1[[#This Row],[FTR]]="H",100*Table1[[#This Row],[B365H]],0),0)</f>
        <v>0</v>
      </c>
      <c r="O753">
        <f>1/Table1[[#This Row],[B365D]]-Table1[[#This Row],[Margin1X2]]</f>
        <v>0.29722222222222222</v>
      </c>
      <c r="P753">
        <f>IF(Table1[[#This Row],[Bet]]="Draw",IF(Table1[[#This Row],[FTR]]="D",100*Table1[[#This Row],[B365D]],0),0)</f>
        <v>0</v>
      </c>
      <c r="Q753">
        <f>IF(Table1[[#This Row],[Bet]]="Draw-",IF(Table1[[#This Row],[FTR]]="D",100*Table1[[#This Row],[B365D]],0),0)</f>
        <v>0</v>
      </c>
      <c r="R753">
        <f>1/Table1[[#This Row],[B365A]]-Table1[[#This Row],[Margin1X2]]</f>
        <v>0.38472222222222224</v>
      </c>
      <c r="S753">
        <f>IF(Table1[[#This Row],[Bet]]="Away",IF(Table1[[#This Row],[FTR]]="A",100*Table1[[#This Row],[B365A]],0),0)</f>
        <v>0</v>
      </c>
      <c r="T753">
        <f>IF(Table1[[#This Row],[Bet2]]="Away",IF(Table1[[#This Row],[FTR]]="A",100*Table1[[#This Row],[B365A]]),0)</f>
        <v>0</v>
      </c>
      <c r="X753">
        <v>3</v>
      </c>
      <c r="Y753">
        <v>3.2</v>
      </c>
      <c r="Z753">
        <v>2.5</v>
      </c>
      <c r="AA753" s="3">
        <f>(1/Table1[[#This Row],[B365H]]+1/Table1[[#This Row],[B365D]]+1/Table1[[#This Row],[B365A]]-1)/3</f>
        <v>1.5277777777777798E-2</v>
      </c>
      <c r="AB753">
        <v>2.1</v>
      </c>
      <c r="AC753">
        <v>1.72</v>
      </c>
      <c r="AD753">
        <f>(1/Table1[[#This Row],[B365&gt;2.5]]+1/Table1[[#This Row],[B365&lt;2.5]]-1)/2</f>
        <v>2.879291251384275E-2</v>
      </c>
    </row>
    <row r="754" spans="1:30" hidden="1" x14ac:dyDescent="0.45">
      <c r="A754" t="s">
        <v>61</v>
      </c>
      <c r="B754" t="s">
        <v>4</v>
      </c>
      <c r="C754" s="1">
        <v>44656</v>
      </c>
      <c r="D754" t="s">
        <v>80</v>
      </c>
      <c r="E754" t="s">
        <v>69</v>
      </c>
      <c r="F754">
        <v>1</v>
      </c>
      <c r="G754">
        <v>0</v>
      </c>
      <c r="H754" t="s">
        <v>13</v>
      </c>
      <c r="I754" t="s">
        <v>67</v>
      </c>
      <c r="L754">
        <f>1/Table1[[#This Row],[B365H]]-Table1[[#This Row],[Margin1X2]]</f>
        <v>0.43415775401069512</v>
      </c>
      <c r="M754">
        <f>IF(Table1[[#This Row],[Bet]]="Home",IF(Table1[[#This Row],[FTR]]="H",100*Table1[[#This Row],[B365H]],0),0)</f>
        <v>0</v>
      </c>
      <c r="N754">
        <f>IF(Table1[[#This Row],[Bet]]="Home-",IF(Table1[[#This Row],[FTR]]="H",100*Table1[[#This Row],[B365H]],0),0)</f>
        <v>0</v>
      </c>
      <c r="O754">
        <f>1/Table1[[#This Row],[B365D]]-Table1[[#This Row],[Margin1X2]]</f>
        <v>0.29211229946524059</v>
      </c>
      <c r="P754">
        <f>IF(Table1[[#This Row],[Bet]]="Draw",IF(Table1[[#This Row],[FTR]]="D",100*Table1[[#This Row],[B365D]],0),0)</f>
        <v>0</v>
      </c>
      <c r="Q754">
        <f>IF(Table1[[#This Row],[Bet]]="Draw-",IF(Table1[[#This Row],[FTR]]="D",100*Table1[[#This Row],[B365D]],0),0)</f>
        <v>0</v>
      </c>
      <c r="R754">
        <f>1/Table1[[#This Row],[B365A]]-Table1[[#This Row],[Margin1X2]]</f>
        <v>0.27372994652406413</v>
      </c>
      <c r="S754">
        <f>IF(Table1[[#This Row],[Bet]]="Away",IF(Table1[[#This Row],[FTR]]="A",100*Table1[[#This Row],[B365A]],0),0)</f>
        <v>0</v>
      </c>
      <c r="T754">
        <f>IF(Table1[[#This Row],[Bet2]]="Away",IF(Table1[[#This Row],[FTR]]="A",100*Table1[[#This Row],[B365A]]),0)</f>
        <v>0</v>
      </c>
      <c r="X754">
        <v>2.2000000000000002</v>
      </c>
      <c r="Y754">
        <v>3.2</v>
      </c>
      <c r="Z754">
        <v>3.4</v>
      </c>
      <c r="AA754" s="3">
        <f>(1/Table1[[#This Row],[B365H]]+1/Table1[[#This Row],[B365D]]+1/Table1[[#This Row],[B365A]]-1)/3</f>
        <v>2.0387700534759395E-2</v>
      </c>
      <c r="AB754">
        <v>2.2999999999999998</v>
      </c>
      <c r="AC754">
        <v>1.61</v>
      </c>
      <c r="AD754">
        <f>(1/Table1[[#This Row],[B365&gt;2.5]]+1/Table1[[#This Row],[B365&lt;2.5]]-1)/2</f>
        <v>2.7950310559006208E-2</v>
      </c>
    </row>
    <row r="755" spans="1:30" hidden="1" x14ac:dyDescent="0.45">
      <c r="A755" t="s">
        <v>61</v>
      </c>
      <c r="B755" t="s">
        <v>4</v>
      </c>
      <c r="C755" s="1">
        <v>44669</v>
      </c>
      <c r="D755" t="s">
        <v>96</v>
      </c>
      <c r="E755" t="s">
        <v>63</v>
      </c>
      <c r="F755">
        <v>4</v>
      </c>
      <c r="G755">
        <v>0</v>
      </c>
      <c r="H755" t="s">
        <v>13</v>
      </c>
      <c r="I755" t="s">
        <v>67</v>
      </c>
      <c r="L755">
        <f>1/Table1[[#This Row],[B365H]]-Table1[[#This Row],[Margin1X2]]</f>
        <v>0.4601618425147837</v>
      </c>
      <c r="M755">
        <f>IF(Table1[[#This Row],[Bet]]="Home",IF(Table1[[#This Row],[FTR]]="H",100*Table1[[#This Row],[B365H]],0),0)</f>
        <v>0</v>
      </c>
      <c r="N755">
        <f>IF(Table1[[#This Row],[Bet]]="Home-",IF(Table1[[#This Row],[FTR]]="H",100*Table1[[#This Row],[B365H]],0),0)</f>
        <v>0</v>
      </c>
      <c r="O755">
        <f>1/Table1[[#This Row],[B365D]]-Table1[[#This Row],[Margin1X2]]</f>
        <v>0.27808901338313108</v>
      </c>
      <c r="P755">
        <f>IF(Table1[[#This Row],[Bet]]="Draw",IF(Table1[[#This Row],[FTR]]="D",100*Table1[[#This Row],[B365D]],0),0)</f>
        <v>0</v>
      </c>
      <c r="Q755">
        <f>IF(Table1[[#This Row],[Bet]]="Draw-",IF(Table1[[#This Row],[FTR]]="D",100*Table1[[#This Row],[B365D]],0),0)</f>
        <v>0</v>
      </c>
      <c r="R755">
        <f>1/Table1[[#This Row],[B365A]]-Table1[[#This Row],[Margin1X2]]</f>
        <v>0.26174914410208533</v>
      </c>
      <c r="S755">
        <f>IF(Table1[[#This Row],[Bet]]="Away",IF(Table1[[#This Row],[FTR]]="A",100*Table1[[#This Row],[B365A]],0),0)</f>
        <v>0</v>
      </c>
      <c r="T755">
        <f>IF(Table1[[#This Row],[Bet2]]="Away",IF(Table1[[#This Row],[FTR]]="A",100*Table1[[#This Row],[B365A]]),0)</f>
        <v>0</v>
      </c>
      <c r="X755">
        <v>2.1</v>
      </c>
      <c r="Y755">
        <v>3.4</v>
      </c>
      <c r="Z755">
        <v>3.6</v>
      </c>
      <c r="AA755" s="3">
        <f>(1/Table1[[#This Row],[B365H]]+1/Table1[[#This Row],[B365D]]+1/Table1[[#This Row],[B365A]]-1)/3</f>
        <v>1.6028633675692443E-2</v>
      </c>
      <c r="AB755">
        <v>2.1</v>
      </c>
      <c r="AC755">
        <v>1.72</v>
      </c>
      <c r="AD755">
        <f>(1/Table1[[#This Row],[B365&gt;2.5]]+1/Table1[[#This Row],[B365&lt;2.5]]-1)/2</f>
        <v>2.879291251384275E-2</v>
      </c>
    </row>
    <row r="756" spans="1:30" hidden="1" x14ac:dyDescent="0.45">
      <c r="A756" t="s">
        <v>61</v>
      </c>
      <c r="B756" t="s">
        <v>4</v>
      </c>
      <c r="C756" s="1">
        <v>44674</v>
      </c>
      <c r="D756" t="s">
        <v>66</v>
      </c>
      <c r="E756" t="s">
        <v>93</v>
      </c>
      <c r="F756">
        <v>1</v>
      </c>
      <c r="G756">
        <v>1</v>
      </c>
      <c r="H756" t="s">
        <v>42</v>
      </c>
      <c r="I756" t="s">
        <v>67</v>
      </c>
      <c r="L756">
        <f>1/Table1[[#This Row],[B365H]]-Table1[[#This Row],[Margin1X2]]</f>
        <v>0.28619528619528617</v>
      </c>
      <c r="M756">
        <f>IF(Table1[[#This Row],[Bet]]="Home",IF(Table1[[#This Row],[FTR]]="H",100*Table1[[#This Row],[B365H]],0),0)</f>
        <v>0</v>
      </c>
      <c r="N756">
        <f>IF(Table1[[#This Row],[Bet]]="Home-",IF(Table1[[#This Row],[FTR]]="H",100*Table1[[#This Row],[B365H]],0),0)</f>
        <v>0</v>
      </c>
      <c r="O756">
        <f>1/Table1[[#This Row],[B365D]]-Table1[[#This Row],[Margin1X2]]</f>
        <v>0.28619528619528617</v>
      </c>
      <c r="P756">
        <f>IF(Table1[[#This Row],[Bet]]="Draw",IF(Table1[[#This Row],[FTR]]="D",100*Table1[[#This Row],[B365D]],0),0)</f>
        <v>0</v>
      </c>
      <c r="Q756">
        <f>IF(Table1[[#This Row],[Bet]]="Draw-",IF(Table1[[#This Row],[FTR]]="D",100*Table1[[#This Row],[B365D]],0),0)</f>
        <v>0</v>
      </c>
      <c r="R756">
        <f>1/Table1[[#This Row],[B365A]]-Table1[[#This Row],[Margin1X2]]</f>
        <v>0.42760942760942755</v>
      </c>
      <c r="S756">
        <f>IF(Table1[[#This Row],[Bet]]="Away",IF(Table1[[#This Row],[FTR]]="A",100*Table1[[#This Row],[B365A]],0),0)</f>
        <v>0</v>
      </c>
      <c r="T756">
        <f>IF(Table1[[#This Row],[Bet2]]="Away",IF(Table1[[#This Row],[FTR]]="A",100*Table1[[#This Row],[B365A]]),0)</f>
        <v>0</v>
      </c>
      <c r="X756">
        <v>3.3</v>
      </c>
      <c r="Y756">
        <v>3.3</v>
      </c>
      <c r="Z756">
        <v>2.25</v>
      </c>
      <c r="AA756" s="3">
        <f>(1/Table1[[#This Row],[B365H]]+1/Table1[[#This Row],[B365D]]+1/Table1[[#This Row],[B365A]]-1)/3</f>
        <v>1.6835016835016869E-2</v>
      </c>
      <c r="AB756">
        <v>2.02</v>
      </c>
      <c r="AC756">
        <v>1.83</v>
      </c>
      <c r="AD756">
        <f>(1/Table1[[#This Row],[B365&gt;2.5]]+1/Table1[[#This Row],[B365&lt;2.5]]-1)/2</f>
        <v>2.0748796191094487E-2</v>
      </c>
    </row>
    <row r="757" spans="1:30" hidden="1" x14ac:dyDescent="0.45">
      <c r="A757" t="s">
        <v>106</v>
      </c>
      <c r="B757" t="s">
        <v>4</v>
      </c>
      <c r="C757" s="1">
        <v>44425</v>
      </c>
      <c r="D757" t="s">
        <v>125</v>
      </c>
      <c r="E757" t="s">
        <v>127</v>
      </c>
      <c r="F757">
        <v>0</v>
      </c>
      <c r="G757">
        <v>1</v>
      </c>
      <c r="H757" t="s">
        <v>20</v>
      </c>
      <c r="I757" t="s">
        <v>67</v>
      </c>
      <c r="L757">
        <f>1/Table1[[#This Row],[B365H]]-Table1[[#This Row],[Margin1X2]]</f>
        <v>0.23529411764705879</v>
      </c>
      <c r="M757">
        <f>IF(Table1[[#This Row],[Bet]]="Home",IF(Table1[[#This Row],[FTR]]="H",100*Table1[[#This Row],[B365H]],0),0)</f>
        <v>0</v>
      </c>
      <c r="N757">
        <f>IF(Table1[[#This Row],[Bet]]="Home-",IF(Table1[[#This Row],[FTR]]="H",100*Table1[[#This Row],[B365H]],0),0)</f>
        <v>0</v>
      </c>
      <c r="O757">
        <f>1/Table1[[#This Row],[B365D]]-Table1[[#This Row],[Margin1X2]]</f>
        <v>0.27941176470588236</v>
      </c>
      <c r="P757">
        <f>IF(Table1[[#This Row],[Bet]]="Draw",IF(Table1[[#This Row],[FTR]]="D",100*Table1[[#This Row],[B365D]],0),0)</f>
        <v>0</v>
      </c>
      <c r="Q757">
        <f>IF(Table1[[#This Row],[Bet]]="Draw-",IF(Table1[[#This Row],[FTR]]="D",100*Table1[[#This Row],[B365D]],0),0)</f>
        <v>0</v>
      </c>
      <c r="R757">
        <f>1/Table1[[#This Row],[B365A]]-Table1[[#This Row],[Margin1X2]]</f>
        <v>0.48529411764705882</v>
      </c>
      <c r="S757">
        <f>IF(Table1[[#This Row],[Bet]]="Away",IF(Table1[[#This Row],[FTR]]="A",100*Table1[[#This Row],[B365A]],0),0)</f>
        <v>0</v>
      </c>
      <c r="T757">
        <f>IF(Table1[[#This Row],[Bet2]]="Away",IF(Table1[[#This Row],[FTR]]="A",100*Table1[[#This Row],[B365A]]),0)</f>
        <v>0</v>
      </c>
      <c r="X757">
        <v>4</v>
      </c>
      <c r="Y757">
        <v>3.4</v>
      </c>
      <c r="Z757">
        <v>2</v>
      </c>
      <c r="AA757" s="3">
        <f>(1/Table1[[#This Row],[B365H]]+1/Table1[[#This Row],[B365D]]+1/Table1[[#This Row],[B365A]]-1)/3</f>
        <v>1.4705882352941199E-2</v>
      </c>
      <c r="AB757">
        <v>1.85</v>
      </c>
      <c r="AC757">
        <v>1.95</v>
      </c>
      <c r="AD757">
        <f>(1/Table1[[#This Row],[B365&gt;2.5]]+1/Table1[[#This Row],[B365&lt;2.5]]-1)/2</f>
        <v>2.6680526680526673E-2</v>
      </c>
    </row>
    <row r="758" spans="1:30" hidden="1" x14ac:dyDescent="0.45">
      <c r="A758" t="s">
        <v>106</v>
      </c>
      <c r="B758" t="s">
        <v>4</v>
      </c>
      <c r="C758" s="1">
        <v>44485</v>
      </c>
      <c r="D758" t="s">
        <v>123</v>
      </c>
      <c r="E758" t="s">
        <v>139</v>
      </c>
      <c r="F758">
        <v>2</v>
      </c>
      <c r="G758">
        <v>1</v>
      </c>
      <c r="H758" t="s">
        <v>13</v>
      </c>
      <c r="I758" t="s">
        <v>67</v>
      </c>
      <c r="L758">
        <f>1/Table1[[#This Row],[B365H]]-Table1[[#This Row],[Margin1X2]]</f>
        <v>0.41801163812033376</v>
      </c>
      <c r="M758">
        <f>IF(Table1[[#This Row],[Bet]]="Home",IF(Table1[[#This Row],[FTR]]="H",100*Table1[[#This Row],[B365H]],0),0)</f>
        <v>0</v>
      </c>
      <c r="N758">
        <f>IF(Table1[[#This Row],[Bet]]="Home-",IF(Table1[[#This Row],[FTR]]="H",100*Table1[[#This Row],[B365H]],0),0)</f>
        <v>0</v>
      </c>
      <c r="O758">
        <f>1/Table1[[#This Row],[B365D]]-Table1[[#This Row],[Margin1X2]]</f>
        <v>0.28625933245498458</v>
      </c>
      <c r="P758">
        <f>IF(Table1[[#This Row],[Bet]]="Draw",IF(Table1[[#This Row],[FTR]]="D",100*Table1[[#This Row],[B365D]],0),0)</f>
        <v>0</v>
      </c>
      <c r="Q758">
        <f>IF(Table1[[#This Row],[Bet]]="Draw-",IF(Table1[[#This Row],[FTR]]="D",100*Table1[[#This Row],[B365D]],0),0)</f>
        <v>0</v>
      </c>
      <c r="R758">
        <f>1/Table1[[#This Row],[B365A]]-Table1[[#This Row],[Margin1X2]]</f>
        <v>0.29572902942468154</v>
      </c>
      <c r="S758">
        <f>IF(Table1[[#This Row],[Bet]]="Away",IF(Table1[[#This Row],[FTR]]="A",100*Table1[[#This Row],[B365A]],0),0)</f>
        <v>0</v>
      </c>
      <c r="T758">
        <f>IF(Table1[[#This Row],[Bet2]]="Away",IF(Table1[[#This Row],[FTR]]="A",100*Table1[[#This Row],[B365A]]),0)</f>
        <v>0</v>
      </c>
      <c r="X758">
        <v>2.2999999999999998</v>
      </c>
      <c r="Y758">
        <v>3.3</v>
      </c>
      <c r="Z758">
        <v>3.2</v>
      </c>
      <c r="AA758" s="3">
        <f>(1/Table1[[#This Row],[B365H]]+1/Table1[[#This Row],[B365D]]+1/Table1[[#This Row],[B365A]]-1)/3</f>
        <v>1.6770970575318438E-2</v>
      </c>
      <c r="AB758">
        <v>2.0499999999999998</v>
      </c>
      <c r="AC758">
        <v>1.75</v>
      </c>
      <c r="AD758">
        <f>(1/Table1[[#This Row],[B365&gt;2.5]]+1/Table1[[#This Row],[B365&lt;2.5]]-1)/2</f>
        <v>2.9616724738675937E-2</v>
      </c>
    </row>
    <row r="759" spans="1:30" hidden="1" x14ac:dyDescent="0.45">
      <c r="A759" t="s">
        <v>106</v>
      </c>
      <c r="B759" t="s">
        <v>4</v>
      </c>
      <c r="C759" s="1">
        <v>44666</v>
      </c>
      <c r="D759" t="s">
        <v>113</v>
      </c>
      <c r="E759" t="s">
        <v>117</v>
      </c>
      <c r="F759">
        <v>3</v>
      </c>
      <c r="G759">
        <v>1</v>
      </c>
      <c r="H759" t="s">
        <v>13</v>
      </c>
      <c r="I759" t="s">
        <v>67</v>
      </c>
      <c r="L759">
        <f>1/Table1[[#This Row],[B365H]]-Table1[[#This Row],[Margin1X2]]</f>
        <v>0.29685302390998597</v>
      </c>
      <c r="M759">
        <f>IF(Table1[[#This Row],[Bet]]="Home",IF(Table1[[#This Row],[FTR]]="H",100*Table1[[#This Row],[B365H]],0),0)</f>
        <v>0</v>
      </c>
      <c r="N759">
        <f>IF(Table1[[#This Row],[Bet]]="Home-",IF(Table1[[#This Row],[FTR]]="H",100*Table1[[#This Row],[B365H]],0),0)</f>
        <v>0</v>
      </c>
      <c r="O759">
        <f>1/Table1[[#This Row],[B365D]]-Table1[[#This Row],[Margin1X2]]</f>
        <v>0.29685302390998597</v>
      </c>
      <c r="P759">
        <f>IF(Table1[[#This Row],[Bet]]="Draw",IF(Table1[[#This Row],[FTR]]="D",100*Table1[[#This Row],[B365D]],0),0)</f>
        <v>0</v>
      </c>
      <c r="Q759">
        <f>IF(Table1[[#This Row],[Bet]]="Draw-",IF(Table1[[#This Row],[FTR]]="D",100*Table1[[#This Row],[B365D]],0),0)</f>
        <v>0</v>
      </c>
      <c r="R759">
        <f>1/Table1[[#This Row],[B365A]]-Table1[[#This Row],[Margin1X2]]</f>
        <v>0.40629395218002812</v>
      </c>
      <c r="S759">
        <f>IF(Table1[[#This Row],[Bet]]="Away",IF(Table1[[#This Row],[FTR]]="A",100*Table1[[#This Row],[B365A]],0),0)</f>
        <v>0</v>
      </c>
      <c r="T759">
        <f>IF(Table1[[#This Row],[Bet2]]="Away",IF(Table1[[#This Row],[FTR]]="A",100*Table1[[#This Row],[B365A]]),0)</f>
        <v>0</v>
      </c>
      <c r="X759">
        <v>3.2</v>
      </c>
      <c r="Y759">
        <v>3.2</v>
      </c>
      <c r="Z759">
        <v>2.37</v>
      </c>
      <c r="AA759" s="3">
        <f>(1/Table1[[#This Row],[B365H]]+1/Table1[[#This Row],[B365D]]+1/Table1[[#This Row],[B365A]]-1)/3</f>
        <v>1.5646976090014048E-2</v>
      </c>
      <c r="AB759">
        <v>2.25</v>
      </c>
      <c r="AC759">
        <v>1.61</v>
      </c>
      <c r="AD759">
        <f>(1/Table1[[#This Row],[B365&gt;2.5]]+1/Table1[[#This Row],[B365&lt;2.5]]-1)/2</f>
        <v>3.2781228433402365E-2</v>
      </c>
    </row>
    <row r="760" spans="1:30" hidden="1" x14ac:dyDescent="0.45">
      <c r="A760" t="s">
        <v>61</v>
      </c>
      <c r="B760" t="s">
        <v>4</v>
      </c>
      <c r="C760" s="1">
        <v>44414</v>
      </c>
      <c r="D760" t="s">
        <v>62</v>
      </c>
      <c r="E760" t="s">
        <v>63</v>
      </c>
      <c r="F760">
        <v>2</v>
      </c>
      <c r="G760">
        <v>2</v>
      </c>
      <c r="H760" t="s">
        <v>42</v>
      </c>
      <c r="I760" t="s">
        <v>64</v>
      </c>
      <c r="L760">
        <f>1/Table1[[#This Row],[B365H]]-Table1[[#This Row],[Margin1X2]]</f>
        <v>0.41645763656633228</v>
      </c>
      <c r="M760">
        <f>IF(Table1[[#This Row],[Bet]]="Home",IF(Table1[[#This Row],[FTR]]="H",100*Table1[[#This Row],[B365H]],0),0)</f>
        <v>0</v>
      </c>
      <c r="N760">
        <f>IF(Table1[[#This Row],[Bet]]="Home-",IF(Table1[[#This Row],[FTR]]="H",100*Table1[[#This Row],[B365H]],0),0)</f>
        <v>0</v>
      </c>
      <c r="O760">
        <f>1/Table1[[#This Row],[B365D]]-Table1[[#This Row],[Margin1X2]]</f>
        <v>0.28936733556298777</v>
      </c>
      <c r="P760">
        <f>IF(Table1[[#This Row],[Bet]]="Draw",IF(Table1[[#This Row],[FTR]]="D",100*Table1[[#This Row],[B365D]],0),0)</f>
        <v>0</v>
      </c>
      <c r="Q760">
        <f>IF(Table1[[#This Row],[Bet]]="Draw-",IF(Table1[[#This Row],[FTR]]="D",100*Table1[[#This Row],[B365D]],0),0)</f>
        <v>0</v>
      </c>
      <c r="R760">
        <f>1/Table1[[#This Row],[B365A]]-Table1[[#This Row],[Margin1X2]]</f>
        <v>0.29417502787068006</v>
      </c>
      <c r="S760">
        <f>IF(Table1[[#This Row],[Bet]]="Away",IF(Table1[[#This Row],[FTR]]="A",100*Table1[[#This Row],[B365A]],0),0)</f>
        <v>0</v>
      </c>
      <c r="T760">
        <f>IF(Table1[[#This Row],[Bet2]]="Away",IF(Table1[[#This Row],[FTR]]="A",100*Table1[[#This Row],[B365A]]),0)</f>
        <v>0</v>
      </c>
      <c r="X760">
        <v>2.2999999999999998</v>
      </c>
      <c r="Y760">
        <v>3.25</v>
      </c>
      <c r="Z760">
        <v>3.2</v>
      </c>
      <c r="AA760" s="3">
        <f>(1/Table1[[#This Row],[B365H]]+1/Table1[[#This Row],[B365D]]+1/Table1[[#This Row],[B365A]]-1)/3</f>
        <v>1.8324972129319939E-2</v>
      </c>
      <c r="AB760">
        <v>2</v>
      </c>
      <c r="AC760">
        <v>1.8</v>
      </c>
      <c r="AD760">
        <f>(1/Table1[[#This Row],[B365&gt;2.5]]+1/Table1[[#This Row],[B365&lt;2.5]]-1)/2</f>
        <v>2.777777777777779E-2</v>
      </c>
    </row>
    <row r="761" spans="1:30" hidden="1" x14ac:dyDescent="0.45">
      <c r="A761" t="s">
        <v>61</v>
      </c>
      <c r="B761" t="s">
        <v>4</v>
      </c>
      <c r="C761" s="1">
        <v>44422</v>
      </c>
      <c r="D761" t="s">
        <v>75</v>
      </c>
      <c r="E761" t="s">
        <v>92</v>
      </c>
      <c r="F761">
        <v>1</v>
      </c>
      <c r="G761">
        <v>5</v>
      </c>
      <c r="H761" t="s">
        <v>20</v>
      </c>
      <c r="I761" t="s">
        <v>64</v>
      </c>
      <c r="L761">
        <f>1/Table1[[#This Row],[B365H]]-Table1[[#This Row],[Margin1X2]]</f>
        <v>0.19249392933603468</v>
      </c>
      <c r="M761">
        <f>IF(Table1[[#This Row],[Bet]]="Home",IF(Table1[[#This Row],[FTR]]="H",100*Table1[[#This Row],[B365H]],0),0)</f>
        <v>0</v>
      </c>
      <c r="N761">
        <f>IF(Table1[[#This Row],[Bet]]="Home-",IF(Table1[[#This Row],[FTR]]="H",100*Table1[[#This Row],[B365H]],0),0)</f>
        <v>0</v>
      </c>
      <c r="O761">
        <f>1/Table1[[#This Row],[B365D]]-Table1[[#This Row],[Margin1X2]]</f>
        <v>0.28499791657686402</v>
      </c>
      <c r="P761">
        <f>IF(Table1[[#This Row],[Bet]]="Draw",IF(Table1[[#This Row],[FTR]]="D",100*Table1[[#This Row],[B365D]],0),0)</f>
        <v>0</v>
      </c>
      <c r="Q761">
        <f>IF(Table1[[#This Row],[Bet]]="Draw-",IF(Table1[[#This Row],[FTR]]="D",100*Table1[[#This Row],[B365D]],0),0)</f>
        <v>0</v>
      </c>
      <c r="R761">
        <f>1/Table1[[#This Row],[B365A]]-Table1[[#This Row],[Margin1X2]]</f>
        <v>0.5225081540871015</v>
      </c>
      <c r="S761">
        <f>IF(Table1[[#This Row],[Bet]]="Away",IF(Table1[[#This Row],[FTR]]="A",100*Table1[[#This Row],[B365A]],0),0)</f>
        <v>0</v>
      </c>
      <c r="T761">
        <f>IF(Table1[[#This Row],[Bet2]]="Away",IF(Table1[[#This Row],[FTR]]="A",100*Table1[[#This Row],[B365A]]),0)</f>
        <v>0</v>
      </c>
      <c r="X761">
        <v>4.75</v>
      </c>
      <c r="Y761">
        <v>3.3</v>
      </c>
      <c r="Z761">
        <v>1.85</v>
      </c>
      <c r="AA761" s="3">
        <f>(1/Table1[[#This Row],[B365H]]+1/Table1[[#This Row],[B365D]]+1/Table1[[#This Row],[B365A]]-1)/3</f>
        <v>1.8032386453439003E-2</v>
      </c>
      <c r="AB761">
        <v>2.1</v>
      </c>
      <c r="AC761">
        <v>1.72</v>
      </c>
      <c r="AD761">
        <f>(1/Table1[[#This Row],[B365&gt;2.5]]+1/Table1[[#This Row],[B365&lt;2.5]]-1)/2</f>
        <v>2.879291251384275E-2</v>
      </c>
    </row>
    <row r="762" spans="1:30" hidden="1" x14ac:dyDescent="0.45">
      <c r="A762" t="s">
        <v>61</v>
      </c>
      <c r="B762" t="s">
        <v>4</v>
      </c>
      <c r="C762" s="1">
        <v>44426</v>
      </c>
      <c r="D762" t="s">
        <v>81</v>
      </c>
      <c r="E762" t="s">
        <v>74</v>
      </c>
      <c r="F762">
        <v>0</v>
      </c>
      <c r="G762">
        <v>1</v>
      </c>
      <c r="H762" t="s">
        <v>20</v>
      </c>
      <c r="I762" t="s">
        <v>64</v>
      </c>
      <c r="L762">
        <f>1/Table1[[#This Row],[B365H]]-Table1[[#This Row],[Margin1X2]]</f>
        <v>0.54074074074074086</v>
      </c>
      <c r="M762">
        <f>IF(Table1[[#This Row],[Bet]]="Home",IF(Table1[[#This Row],[FTR]]="H",100*Table1[[#This Row],[B365H]],0),0)</f>
        <v>0</v>
      </c>
      <c r="N762">
        <f>IF(Table1[[#This Row],[Bet]]="Home-",IF(Table1[[#This Row],[FTR]]="H",100*Table1[[#This Row],[B365H]],0),0)</f>
        <v>0</v>
      </c>
      <c r="O762">
        <f>1/Table1[[#This Row],[B365D]]-Table1[[#This Row],[Margin1X2]]</f>
        <v>0.25185185185185188</v>
      </c>
      <c r="P762">
        <f>IF(Table1[[#This Row],[Bet]]="Draw",IF(Table1[[#This Row],[FTR]]="D",100*Table1[[#This Row],[B365D]],0),0)</f>
        <v>0</v>
      </c>
      <c r="Q762">
        <f>IF(Table1[[#This Row],[Bet]]="Draw-",IF(Table1[[#This Row],[FTR]]="D",100*Table1[[#This Row],[B365D]],0),0)</f>
        <v>0</v>
      </c>
      <c r="R762">
        <f>1/Table1[[#This Row],[B365A]]-Table1[[#This Row],[Margin1X2]]</f>
        <v>0.20740740740740746</v>
      </c>
      <c r="S762">
        <f>IF(Table1[[#This Row],[Bet]]="Away",IF(Table1[[#This Row],[FTR]]="A",100*Table1[[#This Row],[B365A]],0),0)</f>
        <v>0</v>
      </c>
      <c r="T762">
        <f>IF(Table1[[#This Row],[Bet2]]="Away",IF(Table1[[#This Row],[FTR]]="A",100*Table1[[#This Row],[B365A]]),0)</f>
        <v>0</v>
      </c>
      <c r="X762">
        <v>1.8</v>
      </c>
      <c r="Y762">
        <v>3.75</v>
      </c>
      <c r="Z762">
        <v>4.5</v>
      </c>
      <c r="AA762" s="3">
        <f>(1/Table1[[#This Row],[B365H]]+1/Table1[[#This Row],[B365D]]+1/Table1[[#This Row],[B365A]]-1)/3</f>
        <v>1.4814814814814762E-2</v>
      </c>
      <c r="AB762">
        <v>2.1</v>
      </c>
      <c r="AC762">
        <v>1.72</v>
      </c>
      <c r="AD762">
        <f>(1/Table1[[#This Row],[B365&gt;2.5]]+1/Table1[[#This Row],[B365&lt;2.5]]-1)/2</f>
        <v>2.879291251384275E-2</v>
      </c>
    </row>
    <row r="763" spans="1:30" hidden="1" x14ac:dyDescent="0.45">
      <c r="A763" t="s">
        <v>61</v>
      </c>
      <c r="B763" t="s">
        <v>4</v>
      </c>
      <c r="C763" s="1">
        <v>44429</v>
      </c>
      <c r="D763" t="s">
        <v>80</v>
      </c>
      <c r="E763" t="s">
        <v>78</v>
      </c>
      <c r="F763">
        <v>1</v>
      </c>
      <c r="G763">
        <v>0</v>
      </c>
      <c r="H763" t="s">
        <v>13</v>
      </c>
      <c r="I763" t="s">
        <v>64</v>
      </c>
      <c r="L763">
        <f>1/Table1[[#This Row],[B365H]]-Table1[[#This Row],[Margin1X2]]</f>
        <v>0.45719095719095709</v>
      </c>
      <c r="M763">
        <f>IF(Table1[[#This Row],[Bet]]="Home",IF(Table1[[#This Row],[FTR]]="H",100*Table1[[#This Row],[B365H]],0),0)</f>
        <v>0</v>
      </c>
      <c r="N763">
        <f>IF(Table1[[#This Row],[Bet]]="Home-",IF(Table1[[#This Row],[FTR]]="H",100*Table1[[#This Row],[B365H]],0),0)</f>
        <v>0</v>
      </c>
      <c r="O763">
        <f>1/Table1[[#This Row],[B365D]]-Table1[[#This Row],[Margin1X2]]</f>
        <v>0.28403078403078397</v>
      </c>
      <c r="P763">
        <f>IF(Table1[[#This Row],[Bet]]="Draw",IF(Table1[[#This Row],[FTR]]="D",100*Table1[[#This Row],[B365D]],0),0)</f>
        <v>0</v>
      </c>
      <c r="Q763">
        <f>IF(Table1[[#This Row],[Bet]]="Draw-",IF(Table1[[#This Row],[FTR]]="D",100*Table1[[#This Row],[B365D]],0),0)</f>
        <v>0</v>
      </c>
      <c r="R763">
        <f>1/Table1[[#This Row],[B365A]]-Table1[[#This Row],[Margin1X2]]</f>
        <v>0.25877825877825872</v>
      </c>
      <c r="S763">
        <f>IF(Table1[[#This Row],[Bet]]="Away",IF(Table1[[#This Row],[FTR]]="A",100*Table1[[#This Row],[B365A]],0),0)</f>
        <v>0</v>
      </c>
      <c r="T763">
        <f>IF(Table1[[#This Row],[Bet2]]="Away",IF(Table1[[#This Row],[FTR]]="A",100*Table1[[#This Row],[B365A]]),0)</f>
        <v>0</v>
      </c>
      <c r="X763">
        <v>2.1</v>
      </c>
      <c r="Y763">
        <v>3.3</v>
      </c>
      <c r="Z763">
        <v>3.6</v>
      </c>
      <c r="AA763" s="3">
        <f>(1/Table1[[#This Row],[B365H]]+1/Table1[[#This Row],[B365D]]+1/Table1[[#This Row],[B365A]]-1)/3</f>
        <v>1.8999518999519054E-2</v>
      </c>
      <c r="AB763">
        <v>2.2000000000000002</v>
      </c>
      <c r="AC763">
        <v>1.66</v>
      </c>
      <c r="AD763">
        <f>(1/Table1[[#This Row],[B365&gt;2.5]]+1/Table1[[#This Row],[B365&lt;2.5]]-1)/2</f>
        <v>2.8477546549835697E-2</v>
      </c>
    </row>
    <row r="764" spans="1:30" hidden="1" x14ac:dyDescent="0.45">
      <c r="A764" t="s">
        <v>61</v>
      </c>
      <c r="B764" t="s">
        <v>4</v>
      </c>
      <c r="C764" s="1">
        <v>44436</v>
      </c>
      <c r="D764" t="s">
        <v>83</v>
      </c>
      <c r="E764" t="s">
        <v>95</v>
      </c>
      <c r="F764">
        <v>2</v>
      </c>
      <c r="G764">
        <v>0</v>
      </c>
      <c r="H764" t="s">
        <v>13</v>
      </c>
      <c r="I764" t="s">
        <v>64</v>
      </c>
      <c r="L764">
        <f>1/Table1[[#This Row],[B365H]]-Table1[[#This Row],[Margin1X2]]</f>
        <v>0.43731431966726081</v>
      </c>
      <c r="M764">
        <f>IF(Table1[[#This Row],[Bet]]="Home",IF(Table1[[#This Row],[FTR]]="H",100*Table1[[#This Row],[B365H]],0),0)</f>
        <v>0</v>
      </c>
      <c r="N764">
        <f>IF(Table1[[#This Row],[Bet]]="Home-",IF(Table1[[#This Row],[FTR]]="H",100*Table1[[#This Row],[B365H]],0),0)</f>
        <v>0</v>
      </c>
      <c r="O764">
        <f>1/Table1[[#This Row],[B365D]]-Table1[[#This Row],[Margin1X2]]</f>
        <v>0.28579916815210932</v>
      </c>
      <c r="P764">
        <f>IF(Table1[[#This Row],[Bet]]="Draw",IF(Table1[[#This Row],[FTR]]="D",100*Table1[[#This Row],[B365D]],0),0)</f>
        <v>0</v>
      </c>
      <c r="Q764">
        <f>IF(Table1[[#This Row],[Bet]]="Draw-",IF(Table1[[#This Row],[FTR]]="D",100*Table1[[#This Row],[B365D]],0),0)</f>
        <v>0</v>
      </c>
      <c r="R764">
        <f>1/Table1[[#This Row],[B365A]]-Table1[[#This Row],[Margin1X2]]</f>
        <v>0.27688651218062982</v>
      </c>
      <c r="S764">
        <f>IF(Table1[[#This Row],[Bet]]="Away",IF(Table1[[#This Row],[FTR]]="A",100*Table1[[#This Row],[B365A]],0),0)</f>
        <v>0</v>
      </c>
      <c r="T764">
        <f>IF(Table1[[#This Row],[Bet2]]="Away",IF(Table1[[#This Row],[FTR]]="A",100*Table1[[#This Row],[B365A]]),0)</f>
        <v>0</v>
      </c>
      <c r="X764">
        <v>2.2000000000000002</v>
      </c>
      <c r="Y764">
        <v>3.3</v>
      </c>
      <c r="Z764">
        <v>3.4</v>
      </c>
      <c r="AA764" s="3">
        <f>(1/Table1[[#This Row],[B365H]]+1/Table1[[#This Row],[B365D]]+1/Table1[[#This Row],[B365A]]-1)/3</f>
        <v>1.7231134878193721E-2</v>
      </c>
      <c r="AB764">
        <v>2</v>
      </c>
      <c r="AC764">
        <v>1.8</v>
      </c>
      <c r="AD764">
        <f>(1/Table1[[#This Row],[B365&gt;2.5]]+1/Table1[[#This Row],[B365&lt;2.5]]-1)/2</f>
        <v>2.777777777777779E-2</v>
      </c>
    </row>
    <row r="765" spans="1:30" hidden="1" x14ac:dyDescent="0.45">
      <c r="A765" t="s">
        <v>61</v>
      </c>
      <c r="B765" t="s">
        <v>4</v>
      </c>
      <c r="C765" s="1">
        <v>44451</v>
      </c>
      <c r="D765" t="s">
        <v>96</v>
      </c>
      <c r="E765" t="s">
        <v>71</v>
      </c>
      <c r="F765">
        <v>1</v>
      </c>
      <c r="G765">
        <v>2</v>
      </c>
      <c r="H765" t="s">
        <v>20</v>
      </c>
      <c r="I765" t="s">
        <v>64</v>
      </c>
      <c r="L765">
        <f>1/Table1[[#This Row],[B365H]]-Table1[[#This Row],[Margin1X2]]</f>
        <v>0.30752688172043008</v>
      </c>
      <c r="M765">
        <f>IF(Table1[[#This Row],[Bet]]="Home",IF(Table1[[#This Row],[FTR]]="H",100*Table1[[#This Row],[B365H]],0),0)</f>
        <v>0</v>
      </c>
      <c r="N765">
        <f>IF(Table1[[#This Row],[Bet]]="Home-",IF(Table1[[#This Row],[FTR]]="H",100*Table1[[#This Row],[B365H]],0),0)</f>
        <v>0</v>
      </c>
      <c r="O765">
        <f>1/Table1[[#This Row],[B365D]]-Table1[[#This Row],[Margin1X2]]</f>
        <v>0.30752688172043008</v>
      </c>
      <c r="P765">
        <f>IF(Table1[[#This Row],[Bet]]="Draw",IF(Table1[[#This Row],[FTR]]="D",100*Table1[[#This Row],[B365D]],0),0)</f>
        <v>0</v>
      </c>
      <c r="Q765">
        <f>IF(Table1[[#This Row],[Bet]]="Draw-",IF(Table1[[#This Row],[FTR]]="D",100*Table1[[#This Row],[B365D]],0),0)</f>
        <v>0</v>
      </c>
      <c r="R765">
        <f>1/Table1[[#This Row],[B365A]]-Table1[[#This Row],[Margin1X2]]</f>
        <v>0.38494623655913979</v>
      </c>
      <c r="S765">
        <f>IF(Table1[[#This Row],[Bet]]="Away",IF(Table1[[#This Row],[FTR]]="A",100*Table1[[#This Row],[B365A]],0),0)</f>
        <v>0</v>
      </c>
      <c r="T765">
        <f>IF(Table1[[#This Row],[Bet2]]="Away",IF(Table1[[#This Row],[FTR]]="A",100*Table1[[#This Row],[B365A]]),0)</f>
        <v>0</v>
      </c>
      <c r="X765">
        <v>3.1</v>
      </c>
      <c r="Y765">
        <v>3.1</v>
      </c>
      <c r="Z765">
        <v>2.5</v>
      </c>
      <c r="AA765" s="3">
        <f>(1/Table1[[#This Row],[B365H]]+1/Table1[[#This Row],[B365D]]+1/Table1[[#This Row],[B365A]]-1)/3</f>
        <v>1.5053763440860216E-2</v>
      </c>
      <c r="AB765">
        <v>2.2999999999999998</v>
      </c>
      <c r="AC765">
        <v>1.61</v>
      </c>
      <c r="AD765">
        <f>(1/Table1[[#This Row],[B365&gt;2.5]]+1/Table1[[#This Row],[B365&lt;2.5]]-1)/2</f>
        <v>2.7950310559006208E-2</v>
      </c>
    </row>
    <row r="766" spans="1:30" hidden="1" x14ac:dyDescent="0.45">
      <c r="A766" t="s">
        <v>61</v>
      </c>
      <c r="B766" t="s">
        <v>4</v>
      </c>
      <c r="C766" s="1">
        <v>44457</v>
      </c>
      <c r="D766" t="s">
        <v>81</v>
      </c>
      <c r="E766" t="s">
        <v>89</v>
      </c>
      <c r="F766">
        <v>1</v>
      </c>
      <c r="G766">
        <v>3</v>
      </c>
      <c r="H766" t="s">
        <v>20</v>
      </c>
      <c r="I766" t="s">
        <v>64</v>
      </c>
      <c r="L766">
        <f>1/Table1[[#This Row],[B365H]]-Table1[[#This Row],[Margin1X2]]</f>
        <v>0.29252390121955335</v>
      </c>
      <c r="M766">
        <f>IF(Table1[[#This Row],[Bet]]="Home",IF(Table1[[#This Row],[FTR]]="H",100*Table1[[#This Row],[B365H]],0),0)</f>
        <v>0</v>
      </c>
      <c r="N766">
        <f>IF(Table1[[#This Row],[Bet]]="Home-",IF(Table1[[#This Row],[FTR]]="H",100*Table1[[#This Row],[B365H]],0),0)</f>
        <v>0</v>
      </c>
      <c r="O766">
        <f>1/Table1[[#This Row],[B365D]]-Table1[[#This Row],[Margin1X2]]</f>
        <v>0.28786189655754868</v>
      </c>
      <c r="P766">
        <f>IF(Table1[[#This Row],[Bet]]="Draw",IF(Table1[[#This Row],[FTR]]="D",100*Table1[[#This Row],[B365D]],0),0)</f>
        <v>0</v>
      </c>
      <c r="Q766">
        <f>IF(Table1[[#This Row],[Bet]]="Draw-",IF(Table1[[#This Row],[FTR]]="D",100*Table1[[#This Row],[B365D]],0),0)</f>
        <v>0</v>
      </c>
      <c r="R766">
        <f>1/Table1[[#This Row],[B365A]]-Table1[[#This Row],[Margin1X2]]</f>
        <v>0.41961420222289786</v>
      </c>
      <c r="S766">
        <f>IF(Table1[[#This Row],[Bet]]="Away",IF(Table1[[#This Row],[FTR]]="A",100*Table1[[#This Row],[B365A]],0),0)</f>
        <v>0</v>
      </c>
      <c r="T766">
        <f>IF(Table1[[#This Row],[Bet2]]="Away",IF(Table1[[#This Row],[FTR]]="A",100*Table1[[#This Row],[B365A]]),0)</f>
        <v>0</v>
      </c>
      <c r="X766">
        <v>3.25</v>
      </c>
      <c r="Y766">
        <v>3.3</v>
      </c>
      <c r="Z766">
        <v>2.2999999999999998</v>
      </c>
      <c r="AA766" s="3">
        <f>(1/Table1[[#This Row],[B365H]]+1/Table1[[#This Row],[B365D]]+1/Table1[[#This Row],[B365A]]-1)/3</f>
        <v>1.516840647275434E-2</v>
      </c>
      <c r="AB766">
        <v>2.2000000000000002</v>
      </c>
      <c r="AC766">
        <v>1.66</v>
      </c>
      <c r="AD766">
        <f>(1/Table1[[#This Row],[B365&gt;2.5]]+1/Table1[[#This Row],[B365&lt;2.5]]-1)/2</f>
        <v>2.8477546549835697E-2</v>
      </c>
    </row>
    <row r="767" spans="1:30" hidden="1" x14ac:dyDescent="0.45">
      <c r="A767" t="s">
        <v>61</v>
      </c>
      <c r="B767" t="s">
        <v>4</v>
      </c>
      <c r="C767" s="1">
        <v>44468</v>
      </c>
      <c r="D767" t="s">
        <v>84</v>
      </c>
      <c r="E767" t="s">
        <v>68</v>
      </c>
      <c r="F767">
        <v>1</v>
      </c>
      <c r="G767">
        <v>0</v>
      </c>
      <c r="H767" t="s">
        <v>13</v>
      </c>
      <c r="I767" t="s">
        <v>64</v>
      </c>
      <c r="L767">
        <f>1/Table1[[#This Row],[B365H]]-Table1[[#This Row],[Margin1X2]]</f>
        <v>0.47103658536585369</v>
      </c>
      <c r="M767">
        <f>IF(Table1[[#This Row],[Bet]]="Home",IF(Table1[[#This Row],[FTR]]="H",100*Table1[[#This Row],[B365H]],0),0)</f>
        <v>0</v>
      </c>
      <c r="N767">
        <f>IF(Table1[[#This Row],[Bet]]="Home-",IF(Table1[[#This Row],[FTR]]="H",100*Table1[[#This Row],[B365H]],0),0)</f>
        <v>0</v>
      </c>
      <c r="O767">
        <f>1/Table1[[#This Row],[B365D]]-Table1[[#This Row],[Margin1X2]]</f>
        <v>0.29573170731707316</v>
      </c>
      <c r="P767">
        <f>IF(Table1[[#This Row],[Bet]]="Draw",IF(Table1[[#This Row],[FTR]]="D",100*Table1[[#This Row],[B365D]],0),0)</f>
        <v>0</v>
      </c>
      <c r="Q767">
        <f>IF(Table1[[#This Row],[Bet]]="Draw-",IF(Table1[[#This Row],[FTR]]="D",100*Table1[[#This Row],[B365D]],0),0)</f>
        <v>0</v>
      </c>
      <c r="R767">
        <f>1/Table1[[#This Row],[B365A]]-Table1[[#This Row],[Margin1X2]]</f>
        <v>0.23323170731707318</v>
      </c>
      <c r="S767">
        <f>IF(Table1[[#This Row],[Bet]]="Away",IF(Table1[[#This Row],[FTR]]="A",100*Table1[[#This Row],[B365A]],0),0)</f>
        <v>0</v>
      </c>
      <c r="T767">
        <f>IF(Table1[[#This Row],[Bet2]]="Away",IF(Table1[[#This Row],[FTR]]="A",100*Table1[[#This Row],[B365A]]),0)</f>
        <v>0</v>
      </c>
      <c r="X767">
        <v>2.0499999999999998</v>
      </c>
      <c r="Y767">
        <v>3.2</v>
      </c>
      <c r="Z767">
        <v>4</v>
      </c>
      <c r="AA767" s="3">
        <f>(1/Table1[[#This Row],[B365H]]+1/Table1[[#This Row],[B365D]]+1/Table1[[#This Row],[B365A]]-1)/3</f>
        <v>1.6768292682926827E-2</v>
      </c>
      <c r="AB767">
        <v>2.2999999999999998</v>
      </c>
      <c r="AC767">
        <v>1.61</v>
      </c>
      <c r="AD767">
        <f>(1/Table1[[#This Row],[B365&gt;2.5]]+1/Table1[[#This Row],[B365&lt;2.5]]-1)/2</f>
        <v>2.7950310559006208E-2</v>
      </c>
    </row>
    <row r="768" spans="1:30" hidden="1" x14ac:dyDescent="0.45">
      <c r="A768" t="s">
        <v>61</v>
      </c>
      <c r="B768" t="s">
        <v>4</v>
      </c>
      <c r="C768" s="1">
        <v>44488</v>
      </c>
      <c r="D768" t="s">
        <v>86</v>
      </c>
      <c r="E768" t="s">
        <v>62</v>
      </c>
      <c r="F768">
        <v>0</v>
      </c>
      <c r="G768">
        <v>1</v>
      </c>
      <c r="H768" t="s">
        <v>20</v>
      </c>
      <c r="I768" t="s">
        <v>64</v>
      </c>
      <c r="L768">
        <f>1/Table1[[#This Row],[B365H]]-Table1[[#This Row],[Margin1X2]]</f>
        <v>0.35703262786596118</v>
      </c>
      <c r="M768">
        <f>IF(Table1[[#This Row],[Bet]]="Home",IF(Table1[[#This Row],[FTR]]="H",100*Table1[[#This Row],[B365H]],0),0)</f>
        <v>0</v>
      </c>
      <c r="N768">
        <f>IF(Table1[[#This Row],[Bet]]="Home-",IF(Table1[[#This Row],[FTR]]="H",100*Table1[[#This Row],[B365H]],0),0)</f>
        <v>0</v>
      </c>
      <c r="O768">
        <f>1/Table1[[#This Row],[B365D]]-Table1[[#This Row],[Margin1X2]]</f>
        <v>0.29916225749559083</v>
      </c>
      <c r="P768">
        <f>IF(Table1[[#This Row],[Bet]]="Draw",IF(Table1[[#This Row],[FTR]]="D",100*Table1[[#This Row],[B365D]],0),0)</f>
        <v>0</v>
      </c>
      <c r="Q768">
        <f>IF(Table1[[#This Row],[Bet]]="Draw-",IF(Table1[[#This Row],[FTR]]="D",100*Table1[[#This Row],[B365D]],0),0)</f>
        <v>0</v>
      </c>
      <c r="R768">
        <f>1/Table1[[#This Row],[B365A]]-Table1[[#This Row],[Margin1X2]]</f>
        <v>0.34380511463844798</v>
      </c>
      <c r="S768">
        <f>IF(Table1[[#This Row],[Bet]]="Away",IF(Table1[[#This Row],[FTR]]="A",100*Table1[[#This Row],[B365A]],0),0)</f>
        <v>0</v>
      </c>
      <c r="T768">
        <f>IF(Table1[[#This Row],[Bet2]]="Away",IF(Table1[[#This Row],[FTR]]="A",100*Table1[[#This Row],[B365A]]),0)</f>
        <v>0</v>
      </c>
      <c r="X768">
        <v>2.7</v>
      </c>
      <c r="Y768">
        <v>3.2</v>
      </c>
      <c r="Z768">
        <v>2.8</v>
      </c>
      <c r="AA768" s="3">
        <f>(1/Table1[[#This Row],[B365H]]+1/Table1[[#This Row],[B365D]]+1/Table1[[#This Row],[B365A]]-1)/3</f>
        <v>1.3337742504409148E-2</v>
      </c>
      <c r="AB768">
        <v>2</v>
      </c>
      <c r="AC768">
        <v>1.8</v>
      </c>
      <c r="AD768">
        <f>(1/Table1[[#This Row],[B365&gt;2.5]]+1/Table1[[#This Row],[B365&lt;2.5]]-1)/2</f>
        <v>2.777777777777779E-2</v>
      </c>
    </row>
    <row r="769" spans="1:30" hidden="1" x14ac:dyDescent="0.45">
      <c r="A769" t="s">
        <v>61</v>
      </c>
      <c r="B769" t="s">
        <v>4</v>
      </c>
      <c r="C769" s="1">
        <v>44492</v>
      </c>
      <c r="D769" t="s">
        <v>95</v>
      </c>
      <c r="E769" t="s">
        <v>74</v>
      </c>
      <c r="F769">
        <v>1</v>
      </c>
      <c r="G769">
        <v>1</v>
      </c>
      <c r="H769" t="s">
        <v>42</v>
      </c>
      <c r="I769" t="s">
        <v>64</v>
      </c>
      <c r="L769">
        <f>1/Table1[[#This Row],[B365H]]-Table1[[#This Row],[Margin1X2]]</f>
        <v>0.51867218393505576</v>
      </c>
      <c r="M769">
        <f>IF(Table1[[#This Row],[Bet]]="Home",IF(Table1[[#This Row],[FTR]]="H",100*Table1[[#This Row],[B365H]],0),0)</f>
        <v>0</v>
      </c>
      <c r="N769">
        <f>IF(Table1[[#This Row],[Bet]]="Home-",IF(Table1[[#This Row],[FTR]]="H",100*Table1[[#This Row],[B365H]],0),0)</f>
        <v>0</v>
      </c>
      <c r="O769">
        <f>1/Table1[[#This Row],[B365D]]-Table1[[#This Row],[Margin1X2]]</f>
        <v>0.27224929045333884</v>
      </c>
      <c r="P769">
        <f>IF(Table1[[#This Row],[Bet]]="Draw",IF(Table1[[#This Row],[FTR]]="D",100*Table1[[#This Row],[B365D]],0),0)</f>
        <v>0</v>
      </c>
      <c r="Q769">
        <f>IF(Table1[[#This Row],[Bet]]="Draw-",IF(Table1[[#This Row],[FTR]]="D",100*Table1[[#This Row],[B365D]],0),0)</f>
        <v>0</v>
      </c>
      <c r="R769">
        <f>1/Table1[[#This Row],[B365A]]-Table1[[#This Row],[Margin1X2]]</f>
        <v>0.20907852561160536</v>
      </c>
      <c r="S769">
        <f>IF(Table1[[#This Row],[Bet]]="Away",IF(Table1[[#This Row],[FTR]]="A",100*Table1[[#This Row],[B365A]],0),0)</f>
        <v>0</v>
      </c>
      <c r="T769">
        <f>IF(Table1[[#This Row],[Bet2]]="Away",IF(Table1[[#This Row],[FTR]]="A",100*Table1[[#This Row],[B365A]]),0)</f>
        <v>0</v>
      </c>
      <c r="X769">
        <v>1.85</v>
      </c>
      <c r="Y769">
        <v>3.4</v>
      </c>
      <c r="Z769">
        <v>4.33</v>
      </c>
      <c r="AA769" s="3">
        <f>(1/Table1[[#This Row],[B365H]]+1/Table1[[#This Row],[B365D]]+1/Table1[[#This Row],[B365A]]-1)/3</f>
        <v>2.1868356605484696E-2</v>
      </c>
      <c r="AB769">
        <v>2.1</v>
      </c>
      <c r="AC769">
        <v>1.72</v>
      </c>
      <c r="AD769">
        <f>(1/Table1[[#This Row],[B365&gt;2.5]]+1/Table1[[#This Row],[B365&lt;2.5]]-1)/2</f>
        <v>2.879291251384275E-2</v>
      </c>
    </row>
    <row r="770" spans="1:30" hidden="1" x14ac:dyDescent="0.45">
      <c r="A770" t="s">
        <v>61</v>
      </c>
      <c r="B770" t="s">
        <v>4</v>
      </c>
      <c r="C770" s="1">
        <v>44499</v>
      </c>
      <c r="D770" t="s">
        <v>80</v>
      </c>
      <c r="E770" t="s">
        <v>77</v>
      </c>
      <c r="F770">
        <v>2</v>
      </c>
      <c r="G770">
        <v>0</v>
      </c>
      <c r="H770" t="s">
        <v>13</v>
      </c>
      <c r="I770" t="s">
        <v>64</v>
      </c>
      <c r="L770">
        <f>1/Table1[[#This Row],[B365H]]-Table1[[#This Row],[Margin1X2]]</f>
        <v>0.39016439909297052</v>
      </c>
      <c r="M770">
        <f>IF(Table1[[#This Row],[Bet]]="Home",IF(Table1[[#This Row],[FTR]]="H",100*Table1[[#This Row],[B365H]],0),0)</f>
        <v>0</v>
      </c>
      <c r="N770">
        <f>IF(Table1[[#This Row],[Bet]]="Home-",IF(Table1[[#This Row],[FTR]]="H",100*Table1[[#This Row],[B365H]],0),0)</f>
        <v>0</v>
      </c>
      <c r="O770">
        <f>1/Table1[[#This Row],[B365D]]-Table1[[#This Row],[Margin1X2]]</f>
        <v>0.29450113378684811</v>
      </c>
      <c r="P770">
        <f>IF(Table1[[#This Row],[Bet]]="Draw",IF(Table1[[#This Row],[FTR]]="D",100*Table1[[#This Row],[B365D]],0),0)</f>
        <v>0</v>
      </c>
      <c r="Q770">
        <f>IF(Table1[[#This Row],[Bet]]="Draw-",IF(Table1[[#This Row],[FTR]]="D",100*Table1[[#This Row],[B365D]],0),0)</f>
        <v>0</v>
      </c>
      <c r="R770">
        <f>1/Table1[[#This Row],[B365A]]-Table1[[#This Row],[Margin1X2]]</f>
        <v>0.31533446712018143</v>
      </c>
      <c r="S770">
        <f>IF(Table1[[#This Row],[Bet]]="Away",IF(Table1[[#This Row],[FTR]]="A",100*Table1[[#This Row],[B365A]],0),0)</f>
        <v>0</v>
      </c>
      <c r="T770">
        <f>IF(Table1[[#This Row],[Bet2]]="Away",IF(Table1[[#This Row],[FTR]]="A",100*Table1[[#This Row],[B365A]]),0)</f>
        <v>0</v>
      </c>
      <c r="X770">
        <v>2.4500000000000002</v>
      </c>
      <c r="Y770">
        <v>3.2</v>
      </c>
      <c r="Z770">
        <v>3</v>
      </c>
      <c r="AA770" s="3">
        <f>(1/Table1[[#This Row],[B365H]]+1/Table1[[#This Row],[B365D]]+1/Table1[[#This Row],[B365A]]-1)/3</f>
        <v>1.7998866213151905E-2</v>
      </c>
      <c r="AB770">
        <v>2.1</v>
      </c>
      <c r="AC770">
        <v>1.72</v>
      </c>
      <c r="AD770">
        <f>(1/Table1[[#This Row],[B365&gt;2.5]]+1/Table1[[#This Row],[B365&lt;2.5]]-1)/2</f>
        <v>2.879291251384275E-2</v>
      </c>
    </row>
    <row r="771" spans="1:30" hidden="1" x14ac:dyDescent="0.45">
      <c r="A771" t="s">
        <v>61</v>
      </c>
      <c r="B771" t="s">
        <v>4</v>
      </c>
      <c r="C771" s="1">
        <v>44503</v>
      </c>
      <c r="D771" t="s">
        <v>63</v>
      </c>
      <c r="E771" t="s">
        <v>81</v>
      </c>
      <c r="F771">
        <v>1</v>
      </c>
      <c r="G771">
        <v>0</v>
      </c>
      <c r="H771" t="s">
        <v>13</v>
      </c>
      <c r="I771" t="s">
        <v>64</v>
      </c>
      <c r="L771">
        <f>1/Table1[[#This Row],[B365H]]-Table1[[#This Row],[Margin1X2]]</f>
        <v>0.69841269841269837</v>
      </c>
      <c r="M771">
        <f>IF(Table1[[#This Row],[Bet]]="Home",IF(Table1[[#This Row],[FTR]]="H",100*Table1[[#This Row],[B365H]],0),0)</f>
        <v>0</v>
      </c>
      <c r="N771">
        <f>IF(Table1[[#This Row],[Bet]]="Home-",IF(Table1[[#This Row],[FTR]]="H",100*Table1[[#This Row],[B365H]],0),0)</f>
        <v>0</v>
      </c>
      <c r="O771">
        <f>1/Table1[[#This Row],[B365D]]-Table1[[#This Row],[Margin1X2]]</f>
        <v>0.20634920634920631</v>
      </c>
      <c r="P771">
        <f>IF(Table1[[#This Row],[Bet]]="Draw",IF(Table1[[#This Row],[FTR]]="D",100*Table1[[#This Row],[B365D]],0),0)</f>
        <v>0</v>
      </c>
      <c r="Q771">
        <f>IF(Table1[[#This Row],[Bet]]="Draw-",IF(Table1[[#This Row],[FTR]]="D",100*Table1[[#This Row],[B365D]],0),0)</f>
        <v>0</v>
      </c>
      <c r="R771">
        <f>1/Table1[[#This Row],[B365A]]-Table1[[#This Row],[Margin1X2]]</f>
        <v>9.5238095238095219E-2</v>
      </c>
      <c r="S771">
        <f>IF(Table1[[#This Row],[Bet]]="Away",IF(Table1[[#This Row],[FTR]]="A",100*Table1[[#This Row],[B365A]],0),0)</f>
        <v>0</v>
      </c>
      <c r="T771">
        <f>IF(Table1[[#This Row],[Bet2]]="Away",IF(Table1[[#This Row],[FTR]]="A",100*Table1[[#This Row],[B365A]]),0)</f>
        <v>0</v>
      </c>
      <c r="X771">
        <v>1.4</v>
      </c>
      <c r="Y771">
        <v>4.5</v>
      </c>
      <c r="Z771">
        <v>9</v>
      </c>
      <c r="AA771" s="3">
        <f>(1/Table1[[#This Row],[B365H]]+1/Table1[[#This Row],[B365D]]+1/Table1[[#This Row],[B365A]]-1)/3</f>
        <v>1.5873015873015889E-2</v>
      </c>
      <c r="AB771">
        <v>1.9</v>
      </c>
      <c r="AC771">
        <v>1.9</v>
      </c>
      <c r="AD771">
        <f>(1/Table1[[#This Row],[B365&gt;2.5]]+1/Table1[[#This Row],[B365&lt;2.5]]-1)/2</f>
        <v>2.6315789473684181E-2</v>
      </c>
    </row>
    <row r="772" spans="1:30" hidden="1" x14ac:dyDescent="0.45">
      <c r="A772" t="s">
        <v>61</v>
      </c>
      <c r="B772" t="s">
        <v>4</v>
      </c>
      <c r="C772" s="1">
        <v>44506</v>
      </c>
      <c r="D772" t="s">
        <v>78</v>
      </c>
      <c r="E772" t="s">
        <v>92</v>
      </c>
      <c r="F772">
        <v>0</v>
      </c>
      <c r="G772">
        <v>1</v>
      </c>
      <c r="H772" t="s">
        <v>20</v>
      </c>
      <c r="I772" t="s">
        <v>64</v>
      </c>
      <c r="L772">
        <f>1/Table1[[#This Row],[B365H]]-Table1[[#This Row],[Margin1X2]]</f>
        <v>0.14959722662480437</v>
      </c>
      <c r="M772">
        <f>IF(Table1[[#This Row],[Bet]]="Home",IF(Table1[[#This Row],[FTR]]="H",100*Table1[[#This Row],[B365H]],0),0)</f>
        <v>0</v>
      </c>
      <c r="N772">
        <f>IF(Table1[[#This Row],[Bet]]="Home-",IF(Table1[[#This Row],[FTR]]="H",100*Table1[[#This Row],[B365H]],0),0)</f>
        <v>0</v>
      </c>
      <c r="O772">
        <f>1/Table1[[#This Row],[B365D]]-Table1[[#This Row],[Margin1X2]]</f>
        <v>0.21387744217522778</v>
      </c>
      <c r="P772">
        <f>IF(Table1[[#This Row],[Bet]]="Draw",IF(Table1[[#This Row],[FTR]]="D",100*Table1[[#This Row],[B365D]],0),0)</f>
        <v>0</v>
      </c>
      <c r="Q772">
        <f>IF(Table1[[#This Row],[Bet]]="Draw-",IF(Table1[[#This Row],[FTR]]="D",100*Table1[[#This Row],[B365D]],0),0)</f>
        <v>0</v>
      </c>
      <c r="R772">
        <f>1/Table1[[#This Row],[B365A]]-Table1[[#This Row],[Margin1X2]]</f>
        <v>0.63652533119996779</v>
      </c>
      <c r="S772">
        <f>IF(Table1[[#This Row],[Bet]]="Away",IF(Table1[[#This Row],[FTR]]="A",100*Table1[[#This Row],[B365A]],0),0)</f>
        <v>0</v>
      </c>
      <c r="T772">
        <f>IF(Table1[[#This Row],[Bet2]]="Away",IF(Table1[[#This Row],[FTR]]="A",100*Table1[[#This Row],[B365A]]),0)</f>
        <v>0</v>
      </c>
      <c r="X772">
        <v>6</v>
      </c>
      <c r="Y772">
        <v>4.33</v>
      </c>
      <c r="Z772">
        <v>1.53</v>
      </c>
      <c r="AA772" s="3">
        <f>(1/Table1[[#This Row],[B365H]]+1/Table1[[#This Row],[B365D]]+1/Table1[[#This Row],[B365A]]-1)/3</f>
        <v>1.7069440041862283E-2</v>
      </c>
      <c r="AB772">
        <v>1.61</v>
      </c>
      <c r="AC772">
        <v>2.2999999999999998</v>
      </c>
      <c r="AD772">
        <f>(1/Table1[[#This Row],[B365&gt;2.5]]+1/Table1[[#This Row],[B365&lt;2.5]]-1)/2</f>
        <v>2.7950310559006208E-2</v>
      </c>
    </row>
    <row r="773" spans="1:30" hidden="1" x14ac:dyDescent="0.45">
      <c r="A773" t="s">
        <v>61</v>
      </c>
      <c r="B773" t="s">
        <v>4</v>
      </c>
      <c r="C773" s="1">
        <v>44524</v>
      </c>
      <c r="D773" t="s">
        <v>84</v>
      </c>
      <c r="E773" t="s">
        <v>62</v>
      </c>
      <c r="F773">
        <v>1</v>
      </c>
      <c r="G773">
        <v>1</v>
      </c>
      <c r="H773" t="s">
        <v>42</v>
      </c>
      <c r="I773" t="s">
        <v>64</v>
      </c>
      <c r="L773">
        <f>1/Table1[[#This Row],[B365H]]-Table1[[#This Row],[Margin1X2]]</f>
        <v>0.26246965781849502</v>
      </c>
      <c r="M773">
        <f>IF(Table1[[#This Row],[Bet]]="Home",IF(Table1[[#This Row],[FTR]]="H",100*Table1[[#This Row],[B365H]],0),0)</f>
        <v>0</v>
      </c>
      <c r="N773">
        <f>IF(Table1[[#This Row],[Bet]]="Home-",IF(Table1[[#This Row],[FTR]]="H",100*Table1[[#This Row],[B365H]],0),0)</f>
        <v>0</v>
      </c>
      <c r="O773">
        <f>1/Table1[[#This Row],[B365D]]-Table1[[#This Row],[Margin1X2]]</f>
        <v>0.28772218307102027</v>
      </c>
      <c r="P773">
        <f>IF(Table1[[#This Row],[Bet]]="Draw",IF(Table1[[#This Row],[FTR]]="D",100*Table1[[#This Row],[B365D]],0),0)</f>
        <v>0</v>
      </c>
      <c r="Q773">
        <f>IF(Table1[[#This Row],[Bet]]="Draw-",IF(Table1[[#This Row],[FTR]]="D",100*Table1[[#This Row],[B365D]],0),0)</f>
        <v>0</v>
      </c>
      <c r="R773">
        <f>1/Table1[[#This Row],[B365A]]-Table1[[#This Row],[Margin1X2]]</f>
        <v>0.44980815911048466</v>
      </c>
      <c r="S773">
        <f>IF(Table1[[#This Row],[Bet]]="Away",IF(Table1[[#This Row],[FTR]]="A",100*Table1[[#This Row],[B365A]],0),0)</f>
        <v>0</v>
      </c>
      <c r="T773">
        <f>IF(Table1[[#This Row],[Bet2]]="Away",IF(Table1[[#This Row],[FTR]]="A",100*Table1[[#This Row],[B365A]]),0)</f>
        <v>0</v>
      </c>
      <c r="X773">
        <v>3.6</v>
      </c>
      <c r="Y773">
        <v>3.3</v>
      </c>
      <c r="Z773">
        <v>2.15</v>
      </c>
      <c r="AA773" s="3">
        <f>(1/Table1[[#This Row],[B365H]]+1/Table1[[#This Row],[B365D]]+1/Table1[[#This Row],[B365A]]-1)/3</f>
        <v>1.5308119959282754E-2</v>
      </c>
      <c r="AB773">
        <v>2.2000000000000002</v>
      </c>
      <c r="AC773">
        <v>1.66</v>
      </c>
      <c r="AD773">
        <f>(1/Table1[[#This Row],[B365&gt;2.5]]+1/Table1[[#This Row],[B365&lt;2.5]]-1)/2</f>
        <v>2.8477546549835697E-2</v>
      </c>
    </row>
    <row r="774" spans="1:30" hidden="1" x14ac:dyDescent="0.45">
      <c r="A774" t="s">
        <v>61</v>
      </c>
      <c r="B774" t="s">
        <v>4</v>
      </c>
      <c r="C774" s="1">
        <v>44548</v>
      </c>
      <c r="D774" t="s">
        <v>68</v>
      </c>
      <c r="E774" t="s">
        <v>75</v>
      </c>
      <c r="F774">
        <v>2</v>
      </c>
      <c r="G774">
        <v>3</v>
      </c>
      <c r="H774" t="s">
        <v>20</v>
      </c>
      <c r="I774" t="s">
        <v>64</v>
      </c>
      <c r="L774">
        <f>1/Table1[[#This Row],[B365H]]-Table1[[#This Row],[Margin1X2]]</f>
        <v>0.35367241281219769</v>
      </c>
      <c r="M774">
        <f>IF(Table1[[#This Row],[Bet]]="Home",IF(Table1[[#This Row],[FTR]]="H",100*Table1[[#This Row],[B365H]],0),0)</f>
        <v>0</v>
      </c>
      <c r="N774">
        <f>IF(Table1[[#This Row],[Bet]]="Home-",IF(Table1[[#This Row],[FTR]]="H",100*Table1[[#This Row],[B365H]],0),0)</f>
        <v>0</v>
      </c>
      <c r="O774">
        <f>1/Table1[[#This Row],[B365D]]-Table1[[#This Row],[Margin1X2]]</f>
        <v>0.30588268760311765</v>
      </c>
      <c r="P774">
        <f>IF(Table1[[#This Row],[Bet]]="Draw",IF(Table1[[#This Row],[FTR]]="D",100*Table1[[#This Row],[B365D]],0),0)</f>
        <v>0</v>
      </c>
      <c r="Q774">
        <f>IF(Table1[[#This Row],[Bet]]="Draw-",IF(Table1[[#This Row],[FTR]]="D",100*Table1[[#This Row],[B365D]],0),0)</f>
        <v>0</v>
      </c>
      <c r="R774">
        <f>1/Table1[[#This Row],[B365A]]-Table1[[#This Row],[Margin1X2]]</f>
        <v>0.34044489958468449</v>
      </c>
      <c r="S774">
        <f>IF(Table1[[#This Row],[Bet]]="Away",IF(Table1[[#This Row],[FTR]]="A",100*Table1[[#This Row],[B365A]],0),0)</f>
        <v>0</v>
      </c>
      <c r="T774">
        <f>IF(Table1[[#This Row],[Bet2]]="Away",IF(Table1[[#This Row],[FTR]]="A",100*Table1[[#This Row],[B365A]]),0)</f>
        <v>0</v>
      </c>
      <c r="X774">
        <v>2.7</v>
      </c>
      <c r="Y774">
        <v>3.1</v>
      </c>
      <c r="Z774">
        <v>2.8</v>
      </c>
      <c r="AA774" s="3">
        <f>(1/Table1[[#This Row],[B365H]]+1/Table1[[#This Row],[B365D]]+1/Table1[[#This Row],[B365A]]-1)/3</f>
        <v>1.6697957558172643E-2</v>
      </c>
      <c r="AB774">
        <v>2.1</v>
      </c>
      <c r="AC774">
        <v>1.72</v>
      </c>
      <c r="AD774">
        <f>(1/Table1[[#This Row],[B365&gt;2.5]]+1/Table1[[#This Row],[B365&lt;2.5]]-1)/2</f>
        <v>2.879291251384275E-2</v>
      </c>
    </row>
    <row r="775" spans="1:30" hidden="1" x14ac:dyDescent="0.45">
      <c r="A775" t="s">
        <v>61</v>
      </c>
      <c r="B775" t="s">
        <v>4</v>
      </c>
      <c r="C775" s="1">
        <v>44559</v>
      </c>
      <c r="D775" t="s">
        <v>65</v>
      </c>
      <c r="E775" t="s">
        <v>72</v>
      </c>
      <c r="F775">
        <v>2</v>
      </c>
      <c r="G775">
        <v>1</v>
      </c>
      <c r="H775" t="s">
        <v>13</v>
      </c>
      <c r="I775" t="s">
        <v>64</v>
      </c>
      <c r="L775">
        <f>1/Table1[[#This Row],[B365H]]-Table1[[#This Row],[Margin1X2]]</f>
        <v>0.58661440018446998</v>
      </c>
      <c r="M775">
        <f>IF(Table1[[#This Row],[Bet]]="Home",IF(Table1[[#This Row],[FTR]]="H",100*Table1[[#This Row],[B365H]],0),0)</f>
        <v>0</v>
      </c>
      <c r="N775">
        <f>IF(Table1[[#This Row],[Bet]]="Home-",IF(Table1[[#This Row],[FTR]]="H",100*Table1[[#This Row],[B365H]],0),0)</f>
        <v>0</v>
      </c>
      <c r="O775">
        <f>1/Table1[[#This Row],[B365D]]-Table1[[#This Row],[Margin1X2]]</f>
        <v>0.24736265636709512</v>
      </c>
      <c r="P775">
        <f>IF(Table1[[#This Row],[Bet]]="Draw",IF(Table1[[#This Row],[FTR]]="D",100*Table1[[#This Row],[B365D]],0),0)</f>
        <v>0</v>
      </c>
      <c r="Q775">
        <f>IF(Table1[[#This Row],[Bet]]="Draw-",IF(Table1[[#This Row],[FTR]]="D",100*Table1[[#This Row],[B365D]],0),0)</f>
        <v>0</v>
      </c>
      <c r="R775">
        <f>1/Table1[[#This Row],[B365A]]-Table1[[#This Row],[Margin1X2]]</f>
        <v>0.16602294344843485</v>
      </c>
      <c r="S775">
        <f>IF(Table1[[#This Row],[Bet]]="Away",IF(Table1[[#This Row],[FTR]]="A",100*Table1[[#This Row],[B365A]],0),0)</f>
        <v>0</v>
      </c>
      <c r="T775">
        <f>IF(Table1[[#This Row],[Bet2]]="Away",IF(Table1[[#This Row],[FTR]]="A",100*Table1[[#This Row],[B365A]]),0)</f>
        <v>0</v>
      </c>
      <c r="X775">
        <v>1.66</v>
      </c>
      <c r="Y775">
        <v>3.8</v>
      </c>
      <c r="Z775">
        <v>5.5</v>
      </c>
      <c r="AA775" s="3">
        <f>(1/Table1[[#This Row],[B365H]]+1/Table1[[#This Row],[B365D]]+1/Table1[[#This Row],[B365A]]-1)/3</f>
        <v>1.5795238369746983E-2</v>
      </c>
      <c r="AB775">
        <v>1.93</v>
      </c>
      <c r="AC775">
        <v>1.93</v>
      </c>
      <c r="AD775">
        <f>(1/Table1[[#This Row],[B365&gt;2.5]]+1/Table1[[#This Row],[B365&lt;2.5]]-1)/2</f>
        <v>1.81347150259068E-2</v>
      </c>
    </row>
    <row r="776" spans="1:30" hidden="1" x14ac:dyDescent="0.45">
      <c r="A776" t="s">
        <v>61</v>
      </c>
      <c r="B776" t="s">
        <v>4</v>
      </c>
      <c r="C776" s="1">
        <v>44562</v>
      </c>
      <c r="D776" t="s">
        <v>69</v>
      </c>
      <c r="E776" t="s">
        <v>81</v>
      </c>
      <c r="F776">
        <v>1</v>
      </c>
      <c r="G776">
        <v>0</v>
      </c>
      <c r="H776" t="s">
        <v>13</v>
      </c>
      <c r="I776" t="s">
        <v>64</v>
      </c>
      <c r="L776">
        <f>1/Table1[[#This Row],[B365H]]-Table1[[#This Row],[Margin1X2]]</f>
        <v>0.45454545454545453</v>
      </c>
      <c r="M776">
        <f>IF(Table1[[#This Row],[Bet]]="Home",IF(Table1[[#This Row],[FTR]]="H",100*Table1[[#This Row],[B365H]],0),0)</f>
        <v>0</v>
      </c>
      <c r="N776">
        <f>IF(Table1[[#This Row],[Bet]]="Home-",IF(Table1[[#This Row],[FTR]]="H",100*Table1[[#This Row],[B365H]],0),0)</f>
        <v>0</v>
      </c>
      <c r="O776">
        <f>1/Table1[[#This Row],[B365D]]-Table1[[#This Row],[Margin1X2]]</f>
        <v>0.26406926406926406</v>
      </c>
      <c r="P776">
        <f>IF(Table1[[#This Row],[Bet]]="Draw",IF(Table1[[#This Row],[FTR]]="D",100*Table1[[#This Row],[B365D]],0),0)</f>
        <v>0</v>
      </c>
      <c r="Q776">
        <f>IF(Table1[[#This Row],[Bet]]="Draw-",IF(Table1[[#This Row],[FTR]]="D",100*Table1[[#This Row],[B365D]],0),0)</f>
        <v>0</v>
      </c>
      <c r="R776">
        <f>1/Table1[[#This Row],[B365A]]-Table1[[#This Row],[Margin1X2]]</f>
        <v>0.2813852813852814</v>
      </c>
      <c r="S776">
        <f>IF(Table1[[#This Row],[Bet]]="Away",IF(Table1[[#This Row],[FTR]]="A",100*Table1[[#This Row],[B365A]],0),0)</f>
        <v>0</v>
      </c>
      <c r="T776">
        <f>IF(Table1[[#This Row],[Bet2]]="Away",IF(Table1[[#This Row],[FTR]]="A",100*Table1[[#This Row],[B365A]]),0)</f>
        <v>0</v>
      </c>
      <c r="X776">
        <v>2.1</v>
      </c>
      <c r="Y776">
        <v>3.5</v>
      </c>
      <c r="Z776">
        <v>3.3</v>
      </c>
      <c r="AA776" s="3">
        <f>(1/Table1[[#This Row],[B365H]]+1/Table1[[#This Row],[B365D]]+1/Table1[[#This Row],[B365A]]-1)/3</f>
        <v>2.1645021645021616E-2</v>
      </c>
      <c r="AB776">
        <v>2.1</v>
      </c>
      <c r="AC776">
        <v>1.72</v>
      </c>
      <c r="AD776">
        <f>(1/Table1[[#This Row],[B365&gt;2.5]]+1/Table1[[#This Row],[B365&lt;2.5]]-1)/2</f>
        <v>2.879291251384275E-2</v>
      </c>
    </row>
    <row r="777" spans="1:30" hidden="1" x14ac:dyDescent="0.45">
      <c r="A777" t="s">
        <v>61</v>
      </c>
      <c r="B777" t="s">
        <v>4</v>
      </c>
      <c r="C777" s="1">
        <v>44583</v>
      </c>
      <c r="D777" t="s">
        <v>86</v>
      </c>
      <c r="E777" t="s">
        <v>92</v>
      </c>
      <c r="F777">
        <v>2</v>
      </c>
      <c r="G777">
        <v>3</v>
      </c>
      <c r="H777" t="s">
        <v>20</v>
      </c>
      <c r="I777" t="s">
        <v>64</v>
      </c>
      <c r="L777">
        <f>1/Table1[[#This Row],[B365H]]-Table1[[#This Row],[Margin1X2]]</f>
        <v>0.21382010930055745</v>
      </c>
      <c r="M777">
        <f>IF(Table1[[#This Row],[Bet]]="Home",IF(Table1[[#This Row],[FTR]]="H",100*Table1[[#This Row],[B365H]],0),0)</f>
        <v>0</v>
      </c>
      <c r="N777">
        <f>IF(Table1[[#This Row],[Bet]]="Home-",IF(Table1[[#This Row],[FTR]]="H",100*Table1[[#This Row],[B365H]],0),0)</f>
        <v>0</v>
      </c>
      <c r="O777">
        <f>1/Table1[[#This Row],[B365D]]-Table1[[#This Row],[Margin1X2]]</f>
        <v>0.27699087414229095</v>
      </c>
      <c r="P777">
        <f>IF(Table1[[#This Row],[Bet]]="Draw",IF(Table1[[#This Row],[FTR]]="D",100*Table1[[#This Row],[B365D]],0),0)</f>
        <v>0</v>
      </c>
      <c r="Q777">
        <f>IF(Table1[[#This Row],[Bet]]="Draw-",IF(Table1[[#This Row],[FTR]]="D",100*Table1[[#This Row],[B365D]],0),0)</f>
        <v>0</v>
      </c>
      <c r="R777">
        <f>1/Table1[[#This Row],[B365A]]-Table1[[#This Row],[Margin1X2]]</f>
        <v>0.50918901655715154</v>
      </c>
      <c r="S777">
        <f>IF(Table1[[#This Row],[Bet]]="Away",IF(Table1[[#This Row],[FTR]]="A",100*Table1[[#This Row],[B365A]],0),0)</f>
        <v>0</v>
      </c>
      <c r="T777">
        <f>IF(Table1[[#This Row],[Bet2]]="Away",IF(Table1[[#This Row],[FTR]]="A",100*Table1[[#This Row],[B365A]]),0)</f>
        <v>0</v>
      </c>
      <c r="X777">
        <v>4.33</v>
      </c>
      <c r="Y777">
        <v>3.4</v>
      </c>
      <c r="Z777">
        <v>1.9</v>
      </c>
      <c r="AA777" s="3">
        <f>(1/Table1[[#This Row],[B365H]]+1/Table1[[#This Row],[B365D]]+1/Table1[[#This Row],[B365A]]-1)/3</f>
        <v>1.7126772916532602E-2</v>
      </c>
      <c r="AB777">
        <v>2.1</v>
      </c>
      <c r="AC777">
        <v>1.72</v>
      </c>
      <c r="AD777">
        <f>(1/Table1[[#This Row],[B365&gt;2.5]]+1/Table1[[#This Row],[B365&lt;2.5]]-1)/2</f>
        <v>2.879291251384275E-2</v>
      </c>
    </row>
    <row r="778" spans="1:30" hidden="1" x14ac:dyDescent="0.45">
      <c r="A778" t="s">
        <v>61</v>
      </c>
      <c r="B778" t="s">
        <v>4</v>
      </c>
      <c r="C778" s="1">
        <v>44590</v>
      </c>
      <c r="D778" t="s">
        <v>78</v>
      </c>
      <c r="E778" t="s">
        <v>89</v>
      </c>
      <c r="F778">
        <v>0</v>
      </c>
      <c r="G778">
        <v>2</v>
      </c>
      <c r="H778" t="s">
        <v>20</v>
      </c>
      <c r="I778" t="s">
        <v>64</v>
      </c>
      <c r="L778">
        <f>1/Table1[[#This Row],[B365H]]-Table1[[#This Row],[Margin1X2]]</f>
        <v>0.24757834757834749</v>
      </c>
      <c r="M778">
        <f>IF(Table1[[#This Row],[Bet]]="Home",IF(Table1[[#This Row],[FTR]]="H",100*Table1[[#This Row],[B365H]],0),0)</f>
        <v>0</v>
      </c>
      <c r="N778">
        <f>IF(Table1[[#This Row],[Bet]]="Home-",IF(Table1[[#This Row],[FTR]]="H",100*Table1[[#This Row],[B365H]],0),0)</f>
        <v>0</v>
      </c>
      <c r="O778">
        <f>1/Table1[[#This Row],[B365D]]-Table1[[#This Row],[Margin1X2]]</f>
        <v>0.25868945868945864</v>
      </c>
      <c r="P778">
        <f>IF(Table1[[#This Row],[Bet]]="Draw",IF(Table1[[#This Row],[FTR]]="D",100*Table1[[#This Row],[B365D]],0),0)</f>
        <v>0</v>
      </c>
      <c r="Q778">
        <f>IF(Table1[[#This Row],[Bet]]="Draw-",IF(Table1[[#This Row],[FTR]]="D",100*Table1[[#This Row],[B365D]],0),0)</f>
        <v>0</v>
      </c>
      <c r="R778">
        <f>1/Table1[[#This Row],[B365A]]-Table1[[#This Row],[Margin1X2]]</f>
        <v>0.49373219373219374</v>
      </c>
      <c r="S778">
        <f>IF(Table1[[#This Row],[Bet]]="Away",IF(Table1[[#This Row],[FTR]]="A",100*Table1[[#This Row],[B365A]],0),0)</f>
        <v>0</v>
      </c>
      <c r="T778">
        <f>IF(Table1[[#This Row],[Bet2]]="Away",IF(Table1[[#This Row],[FTR]]="A",100*Table1[[#This Row],[B365A]]),0)</f>
        <v>0</v>
      </c>
      <c r="X778">
        <v>3.75</v>
      </c>
      <c r="Y778">
        <v>3.6</v>
      </c>
      <c r="Z778">
        <v>1.95</v>
      </c>
      <c r="AA778" s="3">
        <f>(1/Table1[[#This Row],[B365H]]+1/Table1[[#This Row],[B365D]]+1/Table1[[#This Row],[B365A]]-1)/3</f>
        <v>1.9088319088319167E-2</v>
      </c>
      <c r="AB778">
        <v>1.95</v>
      </c>
      <c r="AC778">
        <v>1.9</v>
      </c>
      <c r="AD778">
        <f>(1/Table1[[#This Row],[B365&gt;2.5]]+1/Table1[[#This Row],[B365&lt;2.5]]-1)/2</f>
        <v>1.9568151147098534E-2</v>
      </c>
    </row>
    <row r="779" spans="1:30" hidden="1" x14ac:dyDescent="0.45">
      <c r="A779" t="s">
        <v>61</v>
      </c>
      <c r="B779" t="s">
        <v>4</v>
      </c>
      <c r="C779" s="1">
        <v>44601</v>
      </c>
      <c r="D779" t="s">
        <v>83</v>
      </c>
      <c r="E779" t="s">
        <v>93</v>
      </c>
      <c r="F779">
        <v>2</v>
      </c>
      <c r="G779">
        <v>2</v>
      </c>
      <c r="H779" t="s">
        <v>42</v>
      </c>
      <c r="I779" t="s">
        <v>64</v>
      </c>
      <c r="L779">
        <f>1/Table1[[#This Row],[B365H]]-Table1[[#This Row],[Margin1X2]]</f>
        <v>0.36747557429227506</v>
      </c>
      <c r="M779">
        <f>IF(Table1[[#This Row],[Bet]]="Home",IF(Table1[[#This Row],[FTR]]="H",100*Table1[[#This Row],[B365H]],0),0)</f>
        <v>0</v>
      </c>
      <c r="N779">
        <f>IF(Table1[[#This Row],[Bet]]="Home-",IF(Table1[[#This Row],[FTR]]="H",100*Table1[[#This Row],[B365H]],0),0)</f>
        <v>0</v>
      </c>
      <c r="O779">
        <f>1/Table1[[#This Row],[B365D]]-Table1[[#This Row],[Margin1X2]]</f>
        <v>0.298296184979298</v>
      </c>
      <c r="P779">
        <f>IF(Table1[[#This Row],[Bet]]="Draw",IF(Table1[[#This Row],[FTR]]="D",100*Table1[[#This Row],[B365D]],0),0)</f>
        <v>0</v>
      </c>
      <c r="Q779">
        <f>IF(Table1[[#This Row],[Bet]]="Draw-",IF(Table1[[#This Row],[FTR]]="D",100*Table1[[#This Row],[B365D]],0),0)</f>
        <v>0</v>
      </c>
      <c r="R779">
        <f>1/Table1[[#This Row],[B365A]]-Table1[[#This Row],[Margin1X2]]</f>
        <v>0.33422824072842688</v>
      </c>
      <c r="S779">
        <f>IF(Table1[[#This Row],[Bet]]="Away",IF(Table1[[#This Row],[FTR]]="A",100*Table1[[#This Row],[B365A]],0),0)</f>
        <v>0</v>
      </c>
      <c r="T779">
        <f>IF(Table1[[#This Row],[Bet2]]="Away",IF(Table1[[#This Row],[FTR]]="A",100*Table1[[#This Row],[B365A]]),0)</f>
        <v>0</v>
      </c>
      <c r="X779">
        <v>2.62</v>
      </c>
      <c r="Y779">
        <v>3.2</v>
      </c>
      <c r="Z779">
        <v>2.87</v>
      </c>
      <c r="AA779" s="3">
        <f>(1/Table1[[#This Row],[B365H]]+1/Table1[[#This Row],[B365D]]+1/Table1[[#This Row],[B365A]]-1)/3</f>
        <v>1.4203815020702004E-2</v>
      </c>
      <c r="AB779">
        <v>2.2000000000000002</v>
      </c>
      <c r="AC779">
        <v>1.66</v>
      </c>
      <c r="AD779">
        <f>(1/Table1[[#This Row],[B365&gt;2.5]]+1/Table1[[#This Row],[B365&lt;2.5]]-1)/2</f>
        <v>2.8477546549835697E-2</v>
      </c>
    </row>
    <row r="780" spans="1:30" hidden="1" x14ac:dyDescent="0.45">
      <c r="A780" t="s">
        <v>61</v>
      </c>
      <c r="B780" t="s">
        <v>4</v>
      </c>
      <c r="C780" s="1">
        <v>44604</v>
      </c>
      <c r="D780" t="s">
        <v>69</v>
      </c>
      <c r="E780" t="s">
        <v>62</v>
      </c>
      <c r="F780">
        <v>1</v>
      </c>
      <c r="G780">
        <v>2</v>
      </c>
      <c r="H780" t="s">
        <v>20</v>
      </c>
      <c r="I780" t="s">
        <v>64</v>
      </c>
      <c r="L780">
        <f>1/Table1[[#This Row],[B365H]]-Table1[[#This Row],[Margin1X2]]</f>
        <v>0.2338217338217338</v>
      </c>
      <c r="M780">
        <f>IF(Table1[[#This Row],[Bet]]="Home",IF(Table1[[#This Row],[FTR]]="H",100*Table1[[#This Row],[B365H]],0),0)</f>
        <v>0</v>
      </c>
      <c r="N780">
        <f>IF(Table1[[#This Row],[Bet]]="Home-",IF(Table1[[#This Row],[FTR]]="H",100*Table1[[#This Row],[B365H]],0),0)</f>
        <v>0</v>
      </c>
      <c r="O780">
        <f>1/Table1[[#This Row],[B365D]]-Table1[[#This Row],[Margin1X2]]</f>
        <v>0.26953601953601952</v>
      </c>
      <c r="P780">
        <f>IF(Table1[[#This Row],[Bet]]="Draw",IF(Table1[[#This Row],[FTR]]="D",100*Table1[[#This Row],[B365D]],0),0)</f>
        <v>0</v>
      </c>
      <c r="Q780">
        <f>IF(Table1[[#This Row],[Bet]]="Draw-",IF(Table1[[#This Row],[FTR]]="D",100*Table1[[#This Row],[B365D]],0),0)</f>
        <v>0</v>
      </c>
      <c r="R780">
        <f>1/Table1[[#This Row],[B365A]]-Table1[[#This Row],[Margin1X2]]</f>
        <v>0.49664224664224671</v>
      </c>
      <c r="S780">
        <f>IF(Table1[[#This Row],[Bet]]="Away",IF(Table1[[#This Row],[FTR]]="A",100*Table1[[#This Row],[B365A]],0),0)</f>
        <v>0</v>
      </c>
      <c r="T780">
        <f>IF(Table1[[#This Row],[Bet2]]="Away",IF(Table1[[#This Row],[FTR]]="A",100*Table1[[#This Row],[B365A]]),0)</f>
        <v>0</v>
      </c>
      <c r="X780">
        <v>4</v>
      </c>
      <c r="Y780">
        <v>3.5</v>
      </c>
      <c r="Z780">
        <v>1.95</v>
      </c>
      <c r="AA780" s="3">
        <f>(1/Table1[[#This Row],[B365H]]+1/Table1[[#This Row],[B365D]]+1/Table1[[#This Row],[B365A]]-1)/3</f>
        <v>1.6178266178266194E-2</v>
      </c>
      <c r="AB780">
        <v>2.1</v>
      </c>
      <c r="AC780">
        <v>1.72</v>
      </c>
      <c r="AD780">
        <f>(1/Table1[[#This Row],[B365&gt;2.5]]+1/Table1[[#This Row],[B365&lt;2.5]]-1)/2</f>
        <v>2.879291251384275E-2</v>
      </c>
    </row>
    <row r="781" spans="1:30" hidden="1" x14ac:dyDescent="0.45">
      <c r="A781" t="s">
        <v>61</v>
      </c>
      <c r="B781" t="s">
        <v>4</v>
      </c>
      <c r="C781" s="1">
        <v>44614</v>
      </c>
      <c r="D781" t="s">
        <v>68</v>
      </c>
      <c r="E781" t="s">
        <v>95</v>
      </c>
      <c r="F781">
        <v>1</v>
      </c>
      <c r="G781">
        <v>2</v>
      </c>
      <c r="H781" t="s">
        <v>20</v>
      </c>
      <c r="I781" t="s">
        <v>64</v>
      </c>
      <c r="L781">
        <f>1/Table1[[#This Row],[B365H]]-Table1[[#This Row],[Margin1X2]]</f>
        <v>0.295479302832244</v>
      </c>
      <c r="M781">
        <f>IF(Table1[[#This Row],[Bet]]="Home",IF(Table1[[#This Row],[FTR]]="H",100*Table1[[#This Row],[B365H]],0),0)</f>
        <v>0</v>
      </c>
      <c r="N781">
        <f>IF(Table1[[#This Row],[Bet]]="Home-",IF(Table1[[#This Row],[FTR]]="H",100*Table1[[#This Row],[B365H]],0),0)</f>
        <v>0</v>
      </c>
      <c r="O781">
        <f>1/Table1[[#This Row],[B365D]]-Table1[[#This Row],[Margin1X2]]</f>
        <v>0.27709694989106753</v>
      </c>
      <c r="P781">
        <f>IF(Table1[[#This Row],[Bet]]="Draw",IF(Table1[[#This Row],[FTR]]="D",100*Table1[[#This Row],[B365D]],0),0)</f>
        <v>0</v>
      </c>
      <c r="Q781">
        <f>IF(Table1[[#This Row],[Bet]]="Draw-",IF(Table1[[#This Row],[FTR]]="D",100*Table1[[#This Row],[B365D]],0),0)</f>
        <v>0</v>
      </c>
      <c r="R781">
        <f>1/Table1[[#This Row],[B365A]]-Table1[[#This Row],[Margin1X2]]</f>
        <v>0.42742374727668841</v>
      </c>
      <c r="S781">
        <f>IF(Table1[[#This Row],[Bet]]="Away",IF(Table1[[#This Row],[FTR]]="A",100*Table1[[#This Row],[B365A]],0),0)</f>
        <v>0</v>
      </c>
      <c r="T781">
        <f>IF(Table1[[#This Row],[Bet2]]="Away",IF(Table1[[#This Row],[FTR]]="A",100*Table1[[#This Row],[B365A]]),0)</f>
        <v>0</v>
      </c>
      <c r="X781">
        <v>3.2</v>
      </c>
      <c r="Y781">
        <v>3.4</v>
      </c>
      <c r="Z781">
        <v>2.25</v>
      </c>
      <c r="AA781" s="3">
        <f>(1/Table1[[#This Row],[B365H]]+1/Table1[[#This Row],[B365D]]+1/Table1[[#This Row],[B365A]]-1)/3</f>
        <v>1.7020697167756005E-2</v>
      </c>
      <c r="AB781">
        <v>1.95</v>
      </c>
      <c r="AC781">
        <v>1.9</v>
      </c>
      <c r="AD781">
        <f>(1/Table1[[#This Row],[B365&gt;2.5]]+1/Table1[[#This Row],[B365&lt;2.5]]-1)/2</f>
        <v>1.9568151147098534E-2</v>
      </c>
    </row>
    <row r="782" spans="1:30" hidden="1" x14ac:dyDescent="0.45">
      <c r="A782" t="s">
        <v>61</v>
      </c>
      <c r="B782" t="s">
        <v>4</v>
      </c>
      <c r="C782" s="1">
        <v>44620</v>
      </c>
      <c r="D782" t="s">
        <v>63</v>
      </c>
      <c r="E782" t="s">
        <v>66</v>
      </c>
      <c r="F782">
        <v>0</v>
      </c>
      <c r="G782">
        <v>2</v>
      </c>
      <c r="H782" t="s">
        <v>20</v>
      </c>
      <c r="I782" t="s">
        <v>64</v>
      </c>
      <c r="L782">
        <f>1/Table1[[#This Row],[B365H]]-Table1[[#This Row],[Margin1X2]]</f>
        <v>0.55555555555555558</v>
      </c>
      <c r="M782">
        <f>IF(Table1[[#This Row],[Bet]]="Home",IF(Table1[[#This Row],[FTR]]="H",100*Table1[[#This Row],[B365H]],0),0)</f>
        <v>0</v>
      </c>
      <c r="N782">
        <f>IF(Table1[[#This Row],[Bet]]="Home-",IF(Table1[[#This Row],[FTR]]="H",100*Table1[[#This Row],[B365H]],0),0)</f>
        <v>0</v>
      </c>
      <c r="O782">
        <f>1/Table1[[#This Row],[B365D]]-Table1[[#This Row],[Margin1X2]]</f>
        <v>0.26984126984126988</v>
      </c>
      <c r="P782">
        <f>IF(Table1[[#This Row],[Bet]]="Draw",IF(Table1[[#This Row],[FTR]]="D",100*Table1[[#This Row],[B365D]],0),0)</f>
        <v>0</v>
      </c>
      <c r="Q782">
        <f>IF(Table1[[#This Row],[Bet]]="Draw-",IF(Table1[[#This Row],[FTR]]="D",100*Table1[[#This Row],[B365D]],0),0)</f>
        <v>0</v>
      </c>
      <c r="R782">
        <f>1/Table1[[#This Row],[B365A]]-Table1[[#This Row],[Margin1X2]]</f>
        <v>0.17460317460317465</v>
      </c>
      <c r="S782">
        <f>IF(Table1[[#This Row],[Bet]]="Away",IF(Table1[[#This Row],[FTR]]="A",100*Table1[[#This Row],[B365A]],0),0)</f>
        <v>0</v>
      </c>
      <c r="T782">
        <f>IF(Table1[[#This Row],[Bet2]]="Away",IF(Table1[[#This Row],[FTR]]="A",100*Table1[[#This Row],[B365A]]),0)</f>
        <v>0</v>
      </c>
      <c r="X782">
        <v>1.75</v>
      </c>
      <c r="Y782">
        <v>3.5</v>
      </c>
      <c r="Z782">
        <v>5.25</v>
      </c>
      <c r="AA782" s="3">
        <f>(1/Table1[[#This Row],[B365H]]+1/Table1[[#This Row],[B365D]]+1/Table1[[#This Row],[B365A]]-1)/3</f>
        <v>1.5873015873015817E-2</v>
      </c>
      <c r="AB782">
        <v>2.0499999999999998</v>
      </c>
      <c r="AC782">
        <v>1.8</v>
      </c>
      <c r="AD782">
        <f>(1/Table1[[#This Row],[B365&gt;2.5]]+1/Table1[[#This Row],[B365&lt;2.5]]-1)/2</f>
        <v>2.1680216802168029E-2</v>
      </c>
    </row>
    <row r="783" spans="1:30" hidden="1" x14ac:dyDescent="0.45">
      <c r="A783" t="s">
        <v>61</v>
      </c>
      <c r="B783" t="s">
        <v>4</v>
      </c>
      <c r="C783" s="1">
        <v>44628</v>
      </c>
      <c r="D783" t="s">
        <v>65</v>
      </c>
      <c r="E783" t="s">
        <v>84</v>
      </c>
      <c r="F783">
        <v>0</v>
      </c>
      <c r="G783">
        <v>0</v>
      </c>
      <c r="H783" t="s">
        <v>42</v>
      </c>
      <c r="I783" t="s">
        <v>64</v>
      </c>
      <c r="L783">
        <f>1/Table1[[#This Row],[B365H]]-Table1[[#This Row],[Margin1X2]]</f>
        <v>0.45993343573988732</v>
      </c>
      <c r="M783">
        <f>IF(Table1[[#This Row],[Bet]]="Home",IF(Table1[[#This Row],[FTR]]="H",100*Table1[[#This Row],[B365H]],0),0)</f>
        <v>0</v>
      </c>
      <c r="N783">
        <f>IF(Table1[[#This Row],[Bet]]="Home-",IF(Table1[[#This Row],[FTR]]="H",100*Table1[[#This Row],[B365H]],0),0)</f>
        <v>0</v>
      </c>
      <c r="O783">
        <f>1/Table1[[#This Row],[B365D]]-Table1[[#This Row],[Margin1X2]]</f>
        <v>0.30632360471070147</v>
      </c>
      <c r="P783">
        <f>IF(Table1[[#This Row],[Bet]]="Draw",IF(Table1[[#This Row],[FTR]]="D",100*Table1[[#This Row],[B365D]],0),0)</f>
        <v>0</v>
      </c>
      <c r="Q783">
        <f>IF(Table1[[#This Row],[Bet]]="Draw-",IF(Table1[[#This Row],[FTR]]="D",100*Table1[[#This Row],[B365D]],0),0)</f>
        <v>0</v>
      </c>
      <c r="R783">
        <f>1/Table1[[#This Row],[B365A]]-Table1[[#This Row],[Margin1X2]]</f>
        <v>0.23374295954941116</v>
      </c>
      <c r="S783">
        <f>IF(Table1[[#This Row],[Bet]]="Away",IF(Table1[[#This Row],[FTR]]="A",100*Table1[[#This Row],[B365A]],0),0)</f>
        <v>0</v>
      </c>
      <c r="T783">
        <f>IF(Table1[[#This Row],[Bet2]]="Away",IF(Table1[[#This Row],[FTR]]="A",100*Table1[[#This Row],[B365A]]),0)</f>
        <v>0</v>
      </c>
      <c r="X783">
        <v>2.1</v>
      </c>
      <c r="Y783">
        <v>3.1</v>
      </c>
      <c r="Z783">
        <v>4</v>
      </c>
      <c r="AA783" s="3">
        <f>(1/Table1[[#This Row],[B365H]]+1/Table1[[#This Row],[B365D]]+1/Table1[[#This Row],[B365A]]-1)/3</f>
        <v>1.6257040450588844E-2</v>
      </c>
      <c r="AB783">
        <v>2.75</v>
      </c>
      <c r="AC783">
        <v>1.44</v>
      </c>
      <c r="AD783">
        <f>(1/Table1[[#This Row],[B365&gt;2.5]]+1/Table1[[#This Row],[B365&lt;2.5]]-1)/2</f>
        <v>2.9040404040403978E-2</v>
      </c>
    </row>
    <row r="784" spans="1:30" hidden="1" x14ac:dyDescent="0.45">
      <c r="A784" t="s">
        <v>61</v>
      </c>
      <c r="B784" t="s">
        <v>4</v>
      </c>
      <c r="C784" s="1">
        <v>44632</v>
      </c>
      <c r="D784" t="s">
        <v>78</v>
      </c>
      <c r="E784" t="s">
        <v>86</v>
      </c>
      <c r="F784">
        <v>2</v>
      </c>
      <c r="G784">
        <v>2</v>
      </c>
      <c r="H784" t="s">
        <v>42</v>
      </c>
      <c r="I784" t="s">
        <v>64</v>
      </c>
      <c r="L784">
        <f>1/Table1[[#This Row],[B365H]]-Table1[[#This Row],[Margin1X2]]</f>
        <v>0.26316868210698913</v>
      </c>
      <c r="M784">
        <f>IF(Table1[[#This Row],[Bet]]="Home",IF(Table1[[#This Row],[FTR]]="H",100*Table1[[#This Row],[B365H]],0),0)</f>
        <v>0</v>
      </c>
      <c r="N784">
        <f>IF(Table1[[#This Row],[Bet]]="Home-",IF(Table1[[#This Row],[FTR]]="H",100*Table1[[#This Row],[B365H]],0),0)</f>
        <v>0</v>
      </c>
      <c r="O784">
        <f>1/Table1[[#This Row],[B365D]]-Table1[[#This Row],[Margin1X2]]</f>
        <v>0.27157204345152697</v>
      </c>
      <c r="P784">
        <f>IF(Table1[[#This Row],[Bet]]="Draw",IF(Table1[[#This Row],[FTR]]="D",100*Table1[[#This Row],[B365D]],0),0)</f>
        <v>0</v>
      </c>
      <c r="Q784">
        <f>IF(Table1[[#This Row],[Bet]]="Draw-",IF(Table1[[#This Row],[FTR]]="D",100*Table1[[#This Row],[B365D]],0),0)</f>
        <v>0</v>
      </c>
      <c r="R784">
        <f>1/Table1[[#This Row],[B365A]]-Table1[[#This Row],[Margin1X2]]</f>
        <v>0.46525927444148396</v>
      </c>
      <c r="S784">
        <f>IF(Table1[[#This Row],[Bet]]="Away",IF(Table1[[#This Row],[FTR]]="A",100*Table1[[#This Row],[B365A]],0),0)</f>
        <v>0</v>
      </c>
      <c r="T784">
        <f>IF(Table1[[#This Row],[Bet2]]="Away",IF(Table1[[#This Row],[FTR]]="A",100*Table1[[#This Row],[B365A]]),0)</f>
        <v>0</v>
      </c>
      <c r="X784">
        <v>3.5</v>
      </c>
      <c r="Y784">
        <v>3.4</v>
      </c>
      <c r="Z784">
        <v>2.0499999999999998</v>
      </c>
      <c r="AA784" s="3">
        <f>(1/Table1[[#This Row],[B365H]]+1/Table1[[#This Row],[B365D]]+1/Table1[[#This Row],[B365A]]-1)/3</f>
        <v>2.2545603607296554E-2</v>
      </c>
      <c r="AB784">
        <v>2.1</v>
      </c>
      <c r="AC784">
        <v>1.72</v>
      </c>
      <c r="AD784">
        <f>(1/Table1[[#This Row],[B365&gt;2.5]]+1/Table1[[#This Row],[B365&lt;2.5]]-1)/2</f>
        <v>2.879291251384275E-2</v>
      </c>
    </row>
    <row r="785" spans="1:30" hidden="1" x14ac:dyDescent="0.45">
      <c r="A785" t="s">
        <v>61</v>
      </c>
      <c r="B785" t="s">
        <v>4</v>
      </c>
      <c r="C785" s="1">
        <v>44654</v>
      </c>
      <c r="D785" t="s">
        <v>90</v>
      </c>
      <c r="E785" t="s">
        <v>63</v>
      </c>
      <c r="F785">
        <v>1</v>
      </c>
      <c r="G785">
        <v>0</v>
      </c>
      <c r="H785" t="s">
        <v>13</v>
      </c>
      <c r="I785" t="s">
        <v>64</v>
      </c>
      <c r="L785">
        <f>1/Table1[[#This Row],[B365H]]-Table1[[#This Row],[Margin1X2]]</f>
        <v>0.24749938408474989</v>
      </c>
      <c r="M785">
        <f>IF(Table1[[#This Row],[Bet]]="Home",IF(Table1[[#This Row],[FTR]]="H",100*Table1[[#This Row],[B365H]],0),0)</f>
        <v>0</v>
      </c>
      <c r="N785">
        <f>IF(Table1[[#This Row],[Bet]]="Home-",IF(Table1[[#This Row],[FTR]]="H",100*Table1[[#This Row],[B365H]],0),0)</f>
        <v>0</v>
      </c>
      <c r="O785">
        <f>1/Table1[[#This Row],[B365D]]-Table1[[#This Row],[Margin1X2]]</f>
        <v>0.28386302044838629</v>
      </c>
      <c r="P785">
        <f>IF(Table1[[#This Row],[Bet]]="Draw",IF(Table1[[#This Row],[FTR]]="D",100*Table1[[#This Row],[B365D]],0),0)</f>
        <v>0</v>
      </c>
      <c r="Q785">
        <f>IF(Table1[[#This Row],[Bet]]="Draw-",IF(Table1[[#This Row],[FTR]]="D",100*Table1[[#This Row],[B365D]],0),0)</f>
        <v>0</v>
      </c>
      <c r="R785">
        <f>1/Table1[[#This Row],[B365A]]-Table1[[#This Row],[Margin1X2]]</f>
        <v>0.46863759546686379</v>
      </c>
      <c r="S785">
        <f>IF(Table1[[#This Row],[Bet]]="Away",IF(Table1[[#This Row],[FTR]]="A",100*Table1[[#This Row],[B365A]],0),0)</f>
        <v>0</v>
      </c>
      <c r="T785">
        <f>IF(Table1[[#This Row],[Bet2]]="Away",IF(Table1[[#This Row],[FTR]]="A",100*Table1[[#This Row],[B365A]]),0)</f>
        <v>0</v>
      </c>
      <c r="X785">
        <v>3.75</v>
      </c>
      <c r="Y785">
        <v>3.3</v>
      </c>
      <c r="Z785">
        <v>2.0499999999999998</v>
      </c>
      <c r="AA785" s="3">
        <f>(1/Table1[[#This Row],[B365H]]+1/Table1[[#This Row],[B365D]]+1/Table1[[#This Row],[B365A]]-1)/3</f>
        <v>1.9167282581916762E-2</v>
      </c>
      <c r="AB785">
        <v>2.1</v>
      </c>
      <c r="AC785">
        <v>1.72</v>
      </c>
      <c r="AD785">
        <f>(1/Table1[[#This Row],[B365&gt;2.5]]+1/Table1[[#This Row],[B365&lt;2.5]]-1)/2</f>
        <v>2.879291251384275E-2</v>
      </c>
    </row>
    <row r="786" spans="1:30" hidden="1" x14ac:dyDescent="0.45">
      <c r="A786" t="s">
        <v>61</v>
      </c>
      <c r="B786" t="s">
        <v>4</v>
      </c>
      <c r="C786" s="1">
        <v>44656</v>
      </c>
      <c r="D786" t="s">
        <v>87</v>
      </c>
      <c r="E786" t="s">
        <v>86</v>
      </c>
      <c r="F786">
        <v>2</v>
      </c>
      <c r="G786">
        <v>1</v>
      </c>
      <c r="H786" t="s">
        <v>13</v>
      </c>
      <c r="I786" t="s">
        <v>64</v>
      </c>
      <c r="L786">
        <f>1/Table1[[#This Row],[B365H]]-Table1[[#This Row],[Margin1X2]]</f>
        <v>0.34498834498834502</v>
      </c>
      <c r="M786">
        <f>IF(Table1[[#This Row],[Bet]]="Home",IF(Table1[[#This Row],[FTR]]="H",100*Table1[[#This Row],[B365H]],0),0)</f>
        <v>0</v>
      </c>
      <c r="N786">
        <f>IF(Table1[[#This Row],[Bet]]="Home-",IF(Table1[[#This Row],[FTR]]="H",100*Table1[[#This Row],[B365H]],0),0)</f>
        <v>0</v>
      </c>
      <c r="O786">
        <f>1/Table1[[#This Row],[B365D]]-Table1[[#This Row],[Margin1X2]]</f>
        <v>0.28904428904428908</v>
      </c>
      <c r="P786">
        <f>IF(Table1[[#This Row],[Bet]]="Draw",IF(Table1[[#This Row],[FTR]]="D",100*Table1[[#This Row],[B365D]],0),0)</f>
        <v>0</v>
      </c>
      <c r="Q786">
        <f>IF(Table1[[#This Row],[Bet]]="Draw-",IF(Table1[[#This Row],[FTR]]="D",100*Table1[[#This Row],[B365D]],0),0)</f>
        <v>0</v>
      </c>
      <c r="R786">
        <f>1/Table1[[#This Row],[B365A]]-Table1[[#This Row],[Margin1X2]]</f>
        <v>0.36596736596736595</v>
      </c>
      <c r="S786">
        <f>IF(Table1[[#This Row],[Bet]]="Away",IF(Table1[[#This Row],[FTR]]="A",100*Table1[[#This Row],[B365A]],0),0)</f>
        <v>0</v>
      </c>
      <c r="T786">
        <f>IF(Table1[[#This Row],[Bet2]]="Away",IF(Table1[[#This Row],[FTR]]="A",100*Table1[[#This Row],[B365A]]),0)</f>
        <v>0</v>
      </c>
      <c r="X786">
        <v>2.75</v>
      </c>
      <c r="Y786">
        <v>3.25</v>
      </c>
      <c r="Z786">
        <v>2.6</v>
      </c>
      <c r="AA786" s="3">
        <f>(1/Table1[[#This Row],[B365H]]+1/Table1[[#This Row],[B365D]]+1/Table1[[#This Row],[B365A]]-1)/3</f>
        <v>1.864801864801861E-2</v>
      </c>
      <c r="AB786">
        <v>2.2999999999999998</v>
      </c>
      <c r="AC786">
        <v>1.61</v>
      </c>
      <c r="AD786">
        <f>(1/Table1[[#This Row],[B365&gt;2.5]]+1/Table1[[#This Row],[B365&lt;2.5]]-1)/2</f>
        <v>2.7950310559006208E-2</v>
      </c>
    </row>
    <row r="787" spans="1:30" hidden="1" x14ac:dyDescent="0.45">
      <c r="A787" t="s">
        <v>61</v>
      </c>
      <c r="B787" t="s">
        <v>4</v>
      </c>
      <c r="C787" s="1">
        <v>44660</v>
      </c>
      <c r="D787" t="s">
        <v>89</v>
      </c>
      <c r="E787" t="s">
        <v>62</v>
      </c>
      <c r="F787">
        <v>0</v>
      </c>
      <c r="G787">
        <v>0</v>
      </c>
      <c r="H787" t="s">
        <v>42</v>
      </c>
      <c r="I787" t="s">
        <v>64</v>
      </c>
      <c r="L787">
        <f>1/Table1[[#This Row],[B365H]]-Table1[[#This Row],[Margin1X2]]</f>
        <v>0.41465142306657038</v>
      </c>
      <c r="M787">
        <f>IF(Table1[[#This Row],[Bet]]="Home",IF(Table1[[#This Row],[FTR]]="H",100*Table1[[#This Row],[B365H]],0),0)</f>
        <v>0</v>
      </c>
      <c r="N787">
        <f>IF(Table1[[#This Row],[Bet]]="Home-",IF(Table1[[#This Row],[FTR]]="H",100*Table1[[#This Row],[B365H]],0),0)</f>
        <v>0</v>
      </c>
      <c r="O787">
        <f>1/Table1[[#This Row],[B365D]]-Table1[[#This Row],[Margin1X2]]</f>
        <v>0.2828991174012212</v>
      </c>
      <c r="P787">
        <f>IF(Table1[[#This Row],[Bet]]="Draw",IF(Table1[[#This Row],[FTR]]="D",100*Table1[[#This Row],[B365D]],0),0)</f>
        <v>0</v>
      </c>
      <c r="Q787">
        <f>IF(Table1[[#This Row],[Bet]]="Draw-",IF(Table1[[#This Row],[FTR]]="D",100*Table1[[#This Row],[B365D]],0),0)</f>
        <v>0</v>
      </c>
      <c r="R787">
        <f>1/Table1[[#This Row],[B365A]]-Table1[[#This Row],[Margin1X2]]</f>
        <v>0.30244945953220848</v>
      </c>
      <c r="S787">
        <f>IF(Table1[[#This Row],[Bet]]="Away",IF(Table1[[#This Row],[FTR]]="A",100*Table1[[#This Row],[B365A]],0),0)</f>
        <v>0</v>
      </c>
      <c r="T787">
        <f>IF(Table1[[#This Row],[Bet2]]="Away",IF(Table1[[#This Row],[FTR]]="A",100*Table1[[#This Row],[B365A]]),0)</f>
        <v>0</v>
      </c>
      <c r="X787">
        <v>2.2999999999999998</v>
      </c>
      <c r="Y787">
        <v>3.3</v>
      </c>
      <c r="Z787">
        <v>3.1</v>
      </c>
      <c r="AA787" s="3">
        <f>(1/Table1[[#This Row],[B365H]]+1/Table1[[#This Row],[B365D]]+1/Table1[[#This Row],[B365A]]-1)/3</f>
        <v>2.0131185629081855E-2</v>
      </c>
      <c r="AB787">
        <v>2.1</v>
      </c>
      <c r="AC787">
        <v>1.77</v>
      </c>
      <c r="AD787">
        <f>(1/Table1[[#This Row],[B365&gt;2.5]]+1/Table1[[#This Row],[B365&lt;2.5]]-1)/2</f>
        <v>2.0581113801452777E-2</v>
      </c>
    </row>
    <row r="788" spans="1:30" hidden="1" x14ac:dyDescent="0.45">
      <c r="A788" t="s">
        <v>61</v>
      </c>
      <c r="B788" t="s">
        <v>4</v>
      </c>
      <c r="C788" s="1">
        <v>44669</v>
      </c>
      <c r="D788" t="s">
        <v>84</v>
      </c>
      <c r="E788" t="s">
        <v>81</v>
      </c>
      <c r="F788">
        <v>2</v>
      </c>
      <c r="G788">
        <v>1</v>
      </c>
      <c r="H788" t="s">
        <v>13</v>
      </c>
      <c r="I788" t="s">
        <v>64</v>
      </c>
      <c r="L788">
        <f>1/Table1[[#This Row],[B365H]]-Table1[[#This Row],[Margin1X2]]</f>
        <v>0.52995529061102831</v>
      </c>
      <c r="M788">
        <f>IF(Table1[[#This Row],[Bet]]="Home",IF(Table1[[#This Row],[FTR]]="H",100*Table1[[#This Row],[B365H]],0),0)</f>
        <v>0</v>
      </c>
      <c r="N788">
        <f>IF(Table1[[#This Row],[Bet]]="Home-",IF(Table1[[#This Row],[FTR]]="H",100*Table1[[#This Row],[B365H]],0),0)</f>
        <v>0</v>
      </c>
      <c r="O788">
        <f>1/Table1[[#This Row],[B365D]]-Table1[[#This Row],[Margin1X2]]</f>
        <v>0.28653750620963742</v>
      </c>
      <c r="P788">
        <f>IF(Table1[[#This Row],[Bet]]="Draw",IF(Table1[[#This Row],[FTR]]="D",100*Table1[[#This Row],[B365D]],0),0)</f>
        <v>0</v>
      </c>
      <c r="Q788">
        <f>IF(Table1[[#This Row],[Bet]]="Draw-",IF(Table1[[#This Row],[FTR]]="D",100*Table1[[#This Row],[B365D]],0),0)</f>
        <v>0</v>
      </c>
      <c r="R788">
        <f>1/Table1[[#This Row],[B365A]]-Table1[[#This Row],[Margin1X2]]</f>
        <v>0.18350720317933439</v>
      </c>
      <c r="S788">
        <f>IF(Table1[[#This Row],[Bet]]="Away",IF(Table1[[#This Row],[FTR]]="A",100*Table1[[#This Row],[B365A]],0),0)</f>
        <v>0</v>
      </c>
      <c r="T788">
        <f>IF(Table1[[#This Row],[Bet2]]="Away",IF(Table1[[#This Row],[FTR]]="A",100*Table1[[#This Row],[B365A]]),0)</f>
        <v>0</v>
      </c>
      <c r="X788">
        <v>1.83</v>
      </c>
      <c r="Y788">
        <v>3.3</v>
      </c>
      <c r="Z788">
        <v>5</v>
      </c>
      <c r="AA788" s="3">
        <f>(1/Table1[[#This Row],[B365H]]+1/Table1[[#This Row],[B365D]]+1/Table1[[#This Row],[B365A]]-1)/3</f>
        <v>1.6492796820665623E-2</v>
      </c>
      <c r="AB788">
        <v>2.2999999999999998</v>
      </c>
      <c r="AC788">
        <v>1.61</v>
      </c>
      <c r="AD788">
        <f>(1/Table1[[#This Row],[B365&gt;2.5]]+1/Table1[[#This Row],[B365&lt;2.5]]-1)/2</f>
        <v>2.7950310559006208E-2</v>
      </c>
    </row>
    <row r="789" spans="1:30" hidden="1" x14ac:dyDescent="0.45">
      <c r="A789" t="s">
        <v>106</v>
      </c>
      <c r="B789" t="s">
        <v>4</v>
      </c>
      <c r="C789" s="1">
        <v>44527</v>
      </c>
      <c r="D789" t="s">
        <v>122</v>
      </c>
      <c r="E789" t="s">
        <v>120</v>
      </c>
      <c r="F789">
        <v>0</v>
      </c>
      <c r="G789">
        <v>1</v>
      </c>
      <c r="H789" t="s">
        <v>20</v>
      </c>
      <c r="I789" t="s">
        <v>64</v>
      </c>
      <c r="L789">
        <f>1/Table1[[#This Row],[B365H]]-Table1[[#This Row],[Margin1X2]]</f>
        <v>0.20370370370370369</v>
      </c>
      <c r="M789">
        <f>IF(Table1[[#This Row],[Bet]]="Home",IF(Table1[[#This Row],[FTR]]="H",100*Table1[[#This Row],[B365H]],0),0)</f>
        <v>0</v>
      </c>
      <c r="N789">
        <f>IF(Table1[[#This Row],[Bet]]="Home-",IF(Table1[[#This Row],[FTR]]="H",100*Table1[[#This Row],[B365H]],0),0)</f>
        <v>0</v>
      </c>
      <c r="O789">
        <f>1/Table1[[#This Row],[B365D]]-Table1[[#This Row],[Margin1X2]]</f>
        <v>0.25925925925925924</v>
      </c>
      <c r="P789">
        <f>IF(Table1[[#This Row],[Bet]]="Draw",IF(Table1[[#This Row],[FTR]]="D",100*Table1[[#This Row],[B365D]],0),0)</f>
        <v>0</v>
      </c>
      <c r="Q789">
        <f>IF(Table1[[#This Row],[Bet]]="Draw-",IF(Table1[[#This Row],[FTR]]="D",100*Table1[[#This Row],[B365D]],0),0)</f>
        <v>0</v>
      </c>
      <c r="R789">
        <f>1/Table1[[#This Row],[B365A]]-Table1[[#This Row],[Margin1X2]]</f>
        <v>0.53703703703703709</v>
      </c>
      <c r="S789">
        <f>IF(Table1[[#This Row],[Bet]]="Away",IF(Table1[[#This Row],[FTR]]="A",100*Table1[[#This Row],[B365A]],0),0)</f>
        <v>0</v>
      </c>
      <c r="T789">
        <f>IF(Table1[[#This Row],[Bet2]]="Away",IF(Table1[[#This Row],[FTR]]="A",100*Table1[[#This Row],[B365A]]),0)</f>
        <v>0</v>
      </c>
      <c r="X789">
        <v>4.5</v>
      </c>
      <c r="Y789">
        <v>3.6</v>
      </c>
      <c r="Z789">
        <v>1.8</v>
      </c>
      <c r="AA789" s="3">
        <f>(1/Table1[[#This Row],[B365H]]+1/Table1[[#This Row],[B365D]]+1/Table1[[#This Row],[B365A]]-1)/3</f>
        <v>1.8518518518518528E-2</v>
      </c>
      <c r="AB789">
        <v>2</v>
      </c>
      <c r="AC789">
        <v>1.85</v>
      </c>
      <c r="AD789">
        <f>(1/Table1[[#This Row],[B365&gt;2.5]]+1/Table1[[#This Row],[B365&lt;2.5]]-1)/2</f>
        <v>2.0270270270270174E-2</v>
      </c>
    </row>
    <row r="790" spans="1:30" hidden="1" x14ac:dyDescent="0.45">
      <c r="A790" t="s">
        <v>172</v>
      </c>
      <c r="B790" t="s">
        <v>4</v>
      </c>
      <c r="C790" s="1">
        <v>44666</v>
      </c>
      <c r="D790" t="s">
        <v>184</v>
      </c>
      <c r="E790" t="s">
        <v>189</v>
      </c>
      <c r="F790">
        <v>1</v>
      </c>
      <c r="G790">
        <v>0</v>
      </c>
      <c r="H790" t="s">
        <v>13</v>
      </c>
      <c r="I790" t="s">
        <v>64</v>
      </c>
      <c r="L790">
        <f>1/Table1[[#This Row],[B365H]]-Table1[[#This Row],[Margin1X2]]</f>
        <v>0.39898989898989901</v>
      </c>
      <c r="M790">
        <f>IF(Table1[[#This Row],[Bet]]="Home",IF(Table1[[#This Row],[FTR]]="H",100*Table1[[#This Row],[B365H]],0),0)</f>
        <v>0</v>
      </c>
      <c r="N790">
        <f>IF(Table1[[#This Row],[Bet]]="Home-",IF(Table1[[#This Row],[FTR]]="H",100*Table1[[#This Row],[B365H]],0),0)</f>
        <v>0</v>
      </c>
      <c r="O790">
        <f>1/Table1[[#This Row],[B365D]]-Table1[[#This Row],[Margin1X2]]</f>
        <v>0.28535353535353536</v>
      </c>
      <c r="P790">
        <f>IF(Table1[[#This Row],[Bet]]="Draw",IF(Table1[[#This Row],[FTR]]="D",100*Table1[[#This Row],[B365D]],0),0)</f>
        <v>0</v>
      </c>
      <c r="Q790">
        <f>IF(Table1[[#This Row],[Bet]]="Draw-",IF(Table1[[#This Row],[FTR]]="D",100*Table1[[#This Row],[B365D]],0),0)</f>
        <v>0</v>
      </c>
      <c r="R790">
        <f>1/Table1[[#This Row],[B365A]]-Table1[[#This Row],[Margin1X2]]</f>
        <v>0.31565656565656564</v>
      </c>
      <c r="S790">
        <f>IF(Table1[[#This Row],[Bet]]="Away",IF(Table1[[#This Row],[FTR]]="A",100*Table1[[#This Row],[B365A]],0),0)</f>
        <v>0</v>
      </c>
      <c r="T790">
        <f>IF(Table1[[#This Row],[Bet2]]="Away",IF(Table1[[#This Row],[FTR]]="A",100*Table1[[#This Row],[B365A]]),0)</f>
        <v>0</v>
      </c>
      <c r="X790">
        <v>2.4</v>
      </c>
      <c r="Y790">
        <v>3.3</v>
      </c>
      <c r="Z790">
        <v>3</v>
      </c>
      <c r="AA790" s="3">
        <f>(1/Table1[[#This Row],[B365H]]+1/Table1[[#This Row],[B365D]]+1/Table1[[#This Row],[B365A]]-1)/3</f>
        <v>1.7676767676767662E-2</v>
      </c>
      <c r="AB790">
        <v>2.02</v>
      </c>
      <c r="AC790">
        <v>1.83</v>
      </c>
      <c r="AD790">
        <f>(1/Table1[[#This Row],[B365&gt;2.5]]+1/Table1[[#This Row],[B365&lt;2.5]]-1)/2</f>
        <v>2.0748796191094487E-2</v>
      </c>
    </row>
    <row r="791" spans="1:30" hidden="1" x14ac:dyDescent="0.45">
      <c r="A791" t="s">
        <v>201</v>
      </c>
      <c r="B791" t="s">
        <v>4</v>
      </c>
      <c r="C791" s="1">
        <v>44436</v>
      </c>
      <c r="D791" t="s">
        <v>224</v>
      </c>
      <c r="E791" t="s">
        <v>208</v>
      </c>
      <c r="F791">
        <v>2</v>
      </c>
      <c r="G791">
        <v>3</v>
      </c>
      <c r="H791" t="s">
        <v>20</v>
      </c>
      <c r="I791" t="s">
        <v>239</v>
      </c>
      <c r="L791">
        <f>1/Table1[[#This Row],[B365H]]-Table1[[#This Row],[Margin1X2]]</f>
        <v>0.39360447981137636</v>
      </c>
      <c r="M791">
        <f>IF(Table1[[#This Row],[Bet]]="Home",IF(Table1[[#This Row],[FTR]]="H",100*Table1[[#This Row],[B365H]],0),0)</f>
        <v>0</v>
      </c>
      <c r="N791">
        <f>IF(Table1[[#This Row],[Bet]]="Home-",IF(Table1[[#This Row],[FTR]]="H",100*Table1[[#This Row],[B365H]],0),0)</f>
        <v>0</v>
      </c>
      <c r="O791">
        <f>1/Table1[[#This Row],[B365D]]-Table1[[#This Row],[Margin1X2]]</f>
        <v>0.28463012083701739</v>
      </c>
      <c r="P791">
        <f>IF(Table1[[#This Row],[Bet]]="Draw",IF(Table1[[#This Row],[FTR]]="D",100*Table1[[#This Row],[B365D]],0),0)</f>
        <v>0</v>
      </c>
      <c r="Q791">
        <f>IF(Table1[[#This Row],[Bet]]="Draw-",IF(Table1[[#This Row],[FTR]]="D",100*Table1[[#This Row],[B365D]],0),0)</f>
        <v>0</v>
      </c>
      <c r="R791">
        <f>1/Table1[[#This Row],[B365A]]-Table1[[#This Row],[Margin1X2]]</f>
        <v>0.32176539935160625</v>
      </c>
      <c r="S791">
        <f>IF(Table1[[#This Row],[Bet]]="Away",IF(Table1[[#This Row],[FTR]]="A",100*Table1[[#This Row],[B365A]],0),0)</f>
        <v>0</v>
      </c>
      <c r="T791">
        <f>IF(Table1[[#This Row],[Bet2]]="Away",IF(Table1[[#This Row],[FTR]]="A",100*Table1[[#This Row],[B365A]]),0)</f>
        <v>0</v>
      </c>
      <c r="X791">
        <v>2.4</v>
      </c>
      <c r="Y791">
        <v>3.25</v>
      </c>
      <c r="Z791">
        <v>2.9</v>
      </c>
      <c r="AA791" s="3">
        <f>(1/Table1[[#This Row],[B365H]]+1/Table1[[#This Row],[B365D]]+1/Table1[[#This Row],[B365A]]-1)/3</f>
        <v>2.306218685529034E-2</v>
      </c>
      <c r="AB791">
        <v>2.0699999999999998</v>
      </c>
      <c r="AC791">
        <v>1.72</v>
      </c>
      <c r="AD791">
        <f>(1/Table1[[#This Row],[B365&gt;2.5]]+1/Table1[[#This Row],[B365&lt;2.5]]-1)/2</f>
        <v>3.2243568138411449E-2</v>
      </c>
    </row>
    <row r="792" spans="1:30" hidden="1" x14ac:dyDescent="0.45">
      <c r="A792" t="s">
        <v>201</v>
      </c>
      <c r="B792" t="s">
        <v>4</v>
      </c>
      <c r="C792" s="1">
        <v>44450</v>
      </c>
      <c r="D792" t="s">
        <v>231</v>
      </c>
      <c r="E792" t="s">
        <v>227</v>
      </c>
      <c r="F792">
        <v>2</v>
      </c>
      <c r="G792">
        <v>3</v>
      </c>
      <c r="H792" t="s">
        <v>20</v>
      </c>
      <c r="I792" t="s">
        <v>239</v>
      </c>
      <c r="L792">
        <f>1/Table1[[#This Row],[B365H]]-Table1[[#This Row],[Margin1X2]]</f>
        <v>0.4140380789997159</v>
      </c>
      <c r="M792">
        <f>IF(Table1[[#This Row],[Bet]]="Home",IF(Table1[[#This Row],[FTR]]="H",100*Table1[[#This Row],[B365H]],0),0)</f>
        <v>0</v>
      </c>
      <c r="N792">
        <f>IF(Table1[[#This Row],[Bet]]="Home-",IF(Table1[[#This Row],[FTR]]="H",100*Table1[[#This Row],[B365H]],0),0)</f>
        <v>0</v>
      </c>
      <c r="O792">
        <f>1/Table1[[#This Row],[B365D]]-Table1[[#This Row],[Margin1X2]]</f>
        <v>0.27337311736288722</v>
      </c>
      <c r="P792">
        <f>IF(Table1[[#This Row],[Bet]]="Draw",IF(Table1[[#This Row],[FTR]]="D",100*Table1[[#This Row],[B365D]],0),0)</f>
        <v>0</v>
      </c>
      <c r="Q792">
        <f>IF(Table1[[#This Row],[Bet]]="Draw-",IF(Table1[[#This Row],[FTR]]="D",100*Table1[[#This Row],[B365D]],0),0)</f>
        <v>0</v>
      </c>
      <c r="R792">
        <f>1/Table1[[#This Row],[B365A]]-Table1[[#This Row],[Margin1X2]]</f>
        <v>0.31258880363739699</v>
      </c>
      <c r="S792">
        <f>IF(Table1[[#This Row],[Bet]]="Away",IF(Table1[[#This Row],[FTR]]="A",100*Table1[[#This Row],[B365A]],0),0)</f>
        <v>0</v>
      </c>
      <c r="T792">
        <f>IF(Table1[[#This Row],[Bet2]]="Away",IF(Table1[[#This Row],[FTR]]="A",100*Table1[[#This Row],[B365A]]),0)</f>
        <v>0</v>
      </c>
      <c r="X792">
        <v>2.2999999999999998</v>
      </c>
      <c r="Y792">
        <v>3.4</v>
      </c>
      <c r="Z792">
        <v>3</v>
      </c>
      <c r="AA792" s="3">
        <f>(1/Table1[[#This Row],[B365H]]+1/Table1[[#This Row],[B365D]]+1/Table1[[#This Row],[B365A]]-1)/3</f>
        <v>2.074452969593632E-2</v>
      </c>
      <c r="AB792">
        <v>1.88</v>
      </c>
      <c r="AC792">
        <v>1.93</v>
      </c>
      <c r="AD792">
        <f>(1/Table1[[#This Row],[B365&gt;2.5]]+1/Table1[[#This Row],[B365&lt;2.5]]-1)/2</f>
        <v>2.5024804321464034E-2</v>
      </c>
    </row>
    <row r="793" spans="1:30" hidden="1" x14ac:dyDescent="0.45">
      <c r="A793" t="s">
        <v>201</v>
      </c>
      <c r="B793" t="s">
        <v>4</v>
      </c>
      <c r="C793" s="1">
        <v>44478</v>
      </c>
      <c r="D793" t="s">
        <v>221</v>
      </c>
      <c r="E793" t="s">
        <v>209</v>
      </c>
      <c r="F793">
        <v>2</v>
      </c>
      <c r="G793">
        <v>0</v>
      </c>
      <c r="H793" t="s">
        <v>13</v>
      </c>
      <c r="I793" t="s">
        <v>239</v>
      </c>
      <c r="L793">
        <f>1/Table1[[#This Row],[B365H]]-Table1[[#This Row],[Margin1X2]]</f>
        <v>0.49637983848510159</v>
      </c>
      <c r="M793">
        <f>IF(Table1[[#This Row],[Bet]]="Home",IF(Table1[[#This Row],[FTR]]="H",100*Table1[[#This Row],[B365H]],0),0)</f>
        <v>0</v>
      </c>
      <c r="N793">
        <f>IF(Table1[[#This Row],[Bet]]="Home-",IF(Table1[[#This Row],[FTR]]="H",100*Table1[[#This Row],[B365H]],0),0)</f>
        <v>0</v>
      </c>
      <c r="O793">
        <f>1/Table1[[#This Row],[B365D]]-Table1[[#This Row],[Margin1X2]]</f>
        <v>0.2557783347257031</v>
      </c>
      <c r="P793">
        <f>IF(Table1[[#This Row],[Bet]]="Draw",IF(Table1[[#This Row],[FTR]]="D",100*Table1[[#This Row],[B365D]],0),0)</f>
        <v>0</v>
      </c>
      <c r="Q793">
        <f>IF(Table1[[#This Row],[Bet]]="Draw-",IF(Table1[[#This Row],[FTR]]="D",100*Table1[[#This Row],[B365D]],0),0)</f>
        <v>0</v>
      </c>
      <c r="R793">
        <f>1/Table1[[#This Row],[B365A]]-Table1[[#This Row],[Margin1X2]]</f>
        <v>0.2478418267891952</v>
      </c>
      <c r="S793">
        <f>IF(Table1[[#This Row],[Bet]]="Away",IF(Table1[[#This Row],[FTR]]="A",100*Table1[[#This Row],[B365A]],0),0)</f>
        <v>0</v>
      </c>
      <c r="T793">
        <f>IF(Table1[[#This Row],[Bet2]]="Away",IF(Table1[[#This Row],[FTR]]="A",100*Table1[[#This Row],[B365A]]),0)</f>
        <v>0</v>
      </c>
      <c r="X793">
        <v>1.9</v>
      </c>
      <c r="Y793">
        <v>3.5</v>
      </c>
      <c r="Z793">
        <v>3.6</v>
      </c>
      <c r="AA793" s="3">
        <f>(1/Table1[[#This Row],[B365H]]+1/Table1[[#This Row],[B365D]]+1/Table1[[#This Row],[B365A]]-1)/3</f>
        <v>2.9935950988582594E-2</v>
      </c>
      <c r="AB793">
        <v>1.95</v>
      </c>
      <c r="AC793">
        <v>1.85</v>
      </c>
      <c r="AD793">
        <f>(1/Table1[[#This Row],[B365&gt;2.5]]+1/Table1[[#This Row],[B365&lt;2.5]]-1)/2</f>
        <v>2.6680526680526673E-2</v>
      </c>
    </row>
    <row r="794" spans="1:30" hidden="1" x14ac:dyDescent="0.45">
      <c r="A794" t="s">
        <v>201</v>
      </c>
      <c r="B794" t="s">
        <v>4</v>
      </c>
      <c r="C794" s="1">
        <v>44495</v>
      </c>
      <c r="D794" t="s">
        <v>240</v>
      </c>
      <c r="E794" t="s">
        <v>224</v>
      </c>
      <c r="F794">
        <v>2</v>
      </c>
      <c r="G794">
        <v>0</v>
      </c>
      <c r="H794" t="s">
        <v>13</v>
      </c>
      <c r="I794" t="s">
        <v>239</v>
      </c>
      <c r="L794">
        <f>1/Table1[[#This Row],[B365H]]-Table1[[#This Row],[Margin1X2]]</f>
        <v>0.35540015540015535</v>
      </c>
      <c r="M794">
        <f>IF(Table1[[#This Row],[Bet]]="Home",IF(Table1[[#This Row],[FTR]]="H",100*Table1[[#This Row],[B365H]],0),0)</f>
        <v>0</v>
      </c>
      <c r="N794">
        <f>IF(Table1[[#This Row],[Bet]]="Home-",IF(Table1[[#This Row],[FTR]]="H",100*Table1[[#This Row],[B365H]],0),0)</f>
        <v>0</v>
      </c>
      <c r="O794">
        <f>1/Table1[[#This Row],[B365D]]-Table1[[#This Row],[Margin1X2]]</f>
        <v>0.27381507381507381</v>
      </c>
      <c r="P794">
        <f>IF(Table1[[#This Row],[Bet]]="Draw",IF(Table1[[#This Row],[FTR]]="D",100*Table1[[#This Row],[B365D]],0),0)</f>
        <v>0</v>
      </c>
      <c r="Q794">
        <f>IF(Table1[[#This Row],[Bet]]="Draw-",IF(Table1[[#This Row],[FTR]]="D",100*Table1[[#This Row],[B365D]],0),0)</f>
        <v>0</v>
      </c>
      <c r="R794">
        <f>1/Table1[[#This Row],[B365A]]-Table1[[#This Row],[Margin1X2]]</f>
        <v>0.37078477078477079</v>
      </c>
      <c r="S794">
        <f>IF(Table1[[#This Row],[Bet]]="Away",IF(Table1[[#This Row],[FTR]]="A",100*Table1[[#This Row],[B365A]],0),0)</f>
        <v>0</v>
      </c>
      <c r="T794">
        <f>IF(Table1[[#This Row],[Bet2]]="Away",IF(Table1[[#This Row],[FTR]]="A",100*Table1[[#This Row],[B365A]]),0)</f>
        <v>0</v>
      </c>
      <c r="X794">
        <v>2.6</v>
      </c>
      <c r="Y794">
        <v>3.3</v>
      </c>
      <c r="Z794">
        <v>2.5</v>
      </c>
      <c r="AA794" s="3">
        <f>(1/Table1[[#This Row],[B365H]]+1/Table1[[#This Row],[B365D]]+1/Table1[[#This Row],[B365A]]-1)/3</f>
        <v>2.9215229215229233E-2</v>
      </c>
      <c r="AB794">
        <v>1.85</v>
      </c>
      <c r="AC794">
        <v>1.95</v>
      </c>
      <c r="AD794">
        <f>(1/Table1[[#This Row],[B365&gt;2.5]]+1/Table1[[#This Row],[B365&lt;2.5]]-1)/2</f>
        <v>2.6680526680526673E-2</v>
      </c>
    </row>
    <row r="795" spans="1:30" hidden="1" x14ac:dyDescent="0.45">
      <c r="A795" t="s">
        <v>201</v>
      </c>
      <c r="B795" t="s">
        <v>4</v>
      </c>
      <c r="C795" s="1">
        <v>44527</v>
      </c>
      <c r="D795" t="s">
        <v>224</v>
      </c>
      <c r="E795" t="s">
        <v>205</v>
      </c>
      <c r="F795">
        <v>1</v>
      </c>
      <c r="G795">
        <v>2</v>
      </c>
      <c r="H795" t="s">
        <v>20</v>
      </c>
      <c r="I795" t="s">
        <v>239</v>
      </c>
      <c r="L795">
        <f>1/Table1[[#This Row],[B365H]]-Table1[[#This Row],[Margin1X2]]</f>
        <v>0.54632705795496495</v>
      </c>
      <c r="M795">
        <f>IF(Table1[[#This Row],[Bet]]="Home",IF(Table1[[#This Row],[FTR]]="H",100*Table1[[#This Row],[B365H]],0),0)</f>
        <v>0</v>
      </c>
      <c r="N795">
        <f>IF(Table1[[#This Row],[Bet]]="Home-",IF(Table1[[#This Row],[FTR]]="H",100*Table1[[#This Row],[B365H]],0),0)</f>
        <v>0</v>
      </c>
      <c r="O795">
        <f>1/Table1[[#This Row],[B365D]]-Table1[[#This Row],[Margin1X2]]</f>
        <v>0.25064599483204131</v>
      </c>
      <c r="P795">
        <f>IF(Table1[[#This Row],[Bet]]="Draw",IF(Table1[[#This Row],[FTR]]="D",100*Table1[[#This Row],[B365D]],0),0)</f>
        <v>0</v>
      </c>
      <c r="Q795">
        <f>IF(Table1[[#This Row],[Bet]]="Draw-",IF(Table1[[#This Row],[FTR]]="D",100*Table1[[#This Row],[B365D]],0),0)</f>
        <v>0</v>
      </c>
      <c r="R795">
        <f>1/Table1[[#This Row],[B365A]]-Table1[[#This Row],[Margin1X2]]</f>
        <v>0.20302694721299369</v>
      </c>
      <c r="S795">
        <f>IF(Table1[[#This Row],[Bet]]="Away",IF(Table1[[#This Row],[FTR]]="A",100*Table1[[#This Row],[B365A]],0),0)</f>
        <v>0</v>
      </c>
      <c r="T795">
        <f>IF(Table1[[#This Row],[Bet2]]="Away",IF(Table1[[#This Row],[FTR]]="A",100*Table1[[#This Row],[B365A]]),0)</f>
        <v>0</v>
      </c>
      <c r="X795">
        <v>1.72</v>
      </c>
      <c r="Y795">
        <v>3.5</v>
      </c>
      <c r="Z795">
        <v>4.2</v>
      </c>
      <c r="AA795" s="3">
        <f>(1/Table1[[#This Row],[B365H]]+1/Table1[[#This Row],[B365D]]+1/Table1[[#This Row],[B365A]]-1)/3</f>
        <v>3.5068290882244391E-2</v>
      </c>
      <c r="AB795">
        <v>1.88</v>
      </c>
      <c r="AC795">
        <v>1.93</v>
      </c>
      <c r="AD795">
        <f>(1/Table1[[#This Row],[B365&gt;2.5]]+1/Table1[[#This Row],[B365&lt;2.5]]-1)/2</f>
        <v>2.5024804321464034E-2</v>
      </c>
    </row>
    <row r="796" spans="1:30" hidden="1" x14ac:dyDescent="0.45">
      <c r="A796" t="s">
        <v>201</v>
      </c>
      <c r="B796" t="s">
        <v>4</v>
      </c>
      <c r="C796" s="1">
        <v>44541</v>
      </c>
      <c r="D796" t="s">
        <v>223</v>
      </c>
      <c r="E796" t="s">
        <v>208</v>
      </c>
      <c r="F796">
        <v>0</v>
      </c>
      <c r="G796">
        <v>1</v>
      </c>
      <c r="H796" t="s">
        <v>20</v>
      </c>
      <c r="I796" t="s">
        <v>239</v>
      </c>
      <c r="L796">
        <f>1/Table1[[#This Row],[B365H]]-Table1[[#This Row],[Margin1X2]]</f>
        <v>0.2478418267891952</v>
      </c>
      <c r="M796">
        <f>IF(Table1[[#This Row],[Bet]]="Home",IF(Table1[[#This Row],[FTR]]="H",100*Table1[[#This Row],[B365H]],0),0)</f>
        <v>0</v>
      </c>
      <c r="N796">
        <f>IF(Table1[[#This Row],[Bet]]="Home-",IF(Table1[[#This Row],[FTR]]="H",100*Table1[[#This Row],[B365H]],0),0)</f>
        <v>0</v>
      </c>
      <c r="O796">
        <f>1/Table1[[#This Row],[B365D]]-Table1[[#This Row],[Margin1X2]]</f>
        <v>0.2557783347257031</v>
      </c>
      <c r="P796">
        <f>IF(Table1[[#This Row],[Bet]]="Draw",IF(Table1[[#This Row],[FTR]]="D",100*Table1[[#This Row],[B365D]],0),0)</f>
        <v>0</v>
      </c>
      <c r="Q796">
        <f>IF(Table1[[#This Row],[Bet]]="Draw-",IF(Table1[[#This Row],[FTR]]="D",100*Table1[[#This Row],[B365D]],0),0)</f>
        <v>0</v>
      </c>
      <c r="R796">
        <f>1/Table1[[#This Row],[B365A]]-Table1[[#This Row],[Margin1X2]]</f>
        <v>0.49637983848510159</v>
      </c>
      <c r="S796">
        <f>IF(Table1[[#This Row],[Bet]]="Away",IF(Table1[[#This Row],[FTR]]="A",100*Table1[[#This Row],[B365A]],0),0)</f>
        <v>0</v>
      </c>
      <c r="T796">
        <f>IF(Table1[[#This Row],[Bet2]]="Away",IF(Table1[[#This Row],[FTR]]="A",100*Table1[[#This Row],[B365A]]),0)</f>
        <v>0</v>
      </c>
      <c r="X796">
        <v>3.6</v>
      </c>
      <c r="Y796">
        <v>3.5</v>
      </c>
      <c r="Z796">
        <v>1.9</v>
      </c>
      <c r="AA796" s="3">
        <f>(1/Table1[[#This Row],[B365H]]+1/Table1[[#This Row],[B365D]]+1/Table1[[#This Row],[B365A]]-1)/3</f>
        <v>2.9935950988582594E-2</v>
      </c>
      <c r="AB796">
        <v>1.85</v>
      </c>
      <c r="AC796">
        <v>1.95</v>
      </c>
      <c r="AD796">
        <f>(1/Table1[[#This Row],[B365&gt;2.5]]+1/Table1[[#This Row],[B365&lt;2.5]]-1)/2</f>
        <v>2.6680526680526673E-2</v>
      </c>
    </row>
    <row r="797" spans="1:30" hidden="1" x14ac:dyDescent="0.45">
      <c r="A797" t="s">
        <v>201</v>
      </c>
      <c r="B797" t="s">
        <v>4</v>
      </c>
      <c r="C797" s="1">
        <v>44586</v>
      </c>
      <c r="D797" t="s">
        <v>226</v>
      </c>
      <c r="E797" t="s">
        <v>218</v>
      </c>
      <c r="F797">
        <v>1</v>
      </c>
      <c r="G797">
        <v>2</v>
      </c>
      <c r="H797" t="s">
        <v>20</v>
      </c>
      <c r="I797" t="s">
        <v>239</v>
      </c>
      <c r="L797">
        <f>1/Table1[[#This Row],[B365H]]-Table1[[#This Row],[Margin1X2]]</f>
        <v>0.18871689026487784</v>
      </c>
      <c r="M797">
        <f>IF(Table1[[#This Row],[Bet]]="Home",IF(Table1[[#This Row],[FTR]]="H",100*Table1[[#This Row],[B365H]],0),0)</f>
        <v>0</v>
      </c>
      <c r="N797">
        <f>IF(Table1[[#This Row],[Bet]]="Home-",IF(Table1[[#This Row],[FTR]]="H",100*Table1[[#This Row],[B365H]],0),0)</f>
        <v>0</v>
      </c>
      <c r="O797">
        <f>1/Table1[[#This Row],[B365D]]-Table1[[#This Row],[Margin1X2]]</f>
        <v>0.24485724114207083</v>
      </c>
      <c r="P797">
        <f>IF(Table1[[#This Row],[Bet]]="Draw",IF(Table1[[#This Row],[FTR]]="D",100*Table1[[#This Row],[B365D]],0),0)</f>
        <v>0</v>
      </c>
      <c r="Q797">
        <f>IF(Table1[[#This Row],[Bet]]="Draw-",IF(Table1[[#This Row],[FTR]]="D",100*Table1[[#This Row],[B365D]],0),0)</f>
        <v>0</v>
      </c>
      <c r="R797">
        <f>1/Table1[[#This Row],[B365A]]-Table1[[#This Row],[Margin1X2]]</f>
        <v>0.56642586859305122</v>
      </c>
      <c r="S797">
        <f>IF(Table1[[#This Row],[Bet]]="Away",IF(Table1[[#This Row],[FTR]]="A",100*Table1[[#This Row],[B365A]],0),0)</f>
        <v>0</v>
      </c>
      <c r="T797">
        <f>IF(Table1[[#This Row],[Bet2]]="Away",IF(Table1[[#This Row],[FTR]]="A",100*Table1[[#This Row],[B365A]]),0)</f>
        <v>0</v>
      </c>
      <c r="X797">
        <v>4.75</v>
      </c>
      <c r="Y797">
        <v>3.75</v>
      </c>
      <c r="Z797">
        <v>1.7</v>
      </c>
      <c r="AA797" s="3">
        <f>(1/Table1[[#This Row],[B365H]]+1/Table1[[#This Row],[B365D]]+1/Table1[[#This Row],[B365A]]-1)/3</f>
        <v>2.1809425524595822E-2</v>
      </c>
      <c r="AB797">
        <v>1.7</v>
      </c>
      <c r="AC797">
        <v>2.1</v>
      </c>
      <c r="AD797">
        <f>(1/Table1[[#This Row],[B365&gt;2.5]]+1/Table1[[#This Row],[B365&lt;2.5]]-1)/2</f>
        <v>3.2212885154061621E-2</v>
      </c>
    </row>
    <row r="798" spans="1:30" hidden="1" x14ac:dyDescent="0.45">
      <c r="A798" t="s">
        <v>201</v>
      </c>
      <c r="B798" t="s">
        <v>4</v>
      </c>
      <c r="C798" s="1">
        <v>44604</v>
      </c>
      <c r="D798" t="s">
        <v>224</v>
      </c>
      <c r="E798" t="s">
        <v>212</v>
      </c>
      <c r="F798">
        <v>2</v>
      </c>
      <c r="G798">
        <v>3</v>
      </c>
      <c r="H798" t="s">
        <v>20</v>
      </c>
      <c r="I798" t="s">
        <v>239</v>
      </c>
      <c r="L798">
        <f>1/Table1[[#This Row],[B365H]]-Table1[[#This Row],[Margin1X2]]</f>
        <v>0.42782665363310524</v>
      </c>
      <c r="M798">
        <f>IF(Table1[[#This Row],[Bet]]="Home",IF(Table1[[#This Row],[FTR]]="H",100*Table1[[#This Row],[B365H]],0),0)</f>
        <v>0</v>
      </c>
      <c r="N798">
        <f>IF(Table1[[#This Row],[Bet]]="Home-",IF(Table1[[#This Row],[FTR]]="H",100*Table1[[#This Row],[B365H]],0),0)</f>
        <v>0</v>
      </c>
      <c r="O798">
        <f>1/Table1[[#This Row],[B365D]]-Table1[[#This Row],[Margin1X2]]</f>
        <v>0.27631150211795374</v>
      </c>
      <c r="P798">
        <f>IF(Table1[[#This Row],[Bet]]="Draw",IF(Table1[[#This Row],[FTR]]="D",100*Table1[[#This Row],[B365D]],0),0)</f>
        <v>0</v>
      </c>
      <c r="Q798">
        <f>IF(Table1[[#This Row],[Bet]]="Draw-",IF(Table1[[#This Row],[FTR]]="D",100*Table1[[#This Row],[B365D]],0),0)</f>
        <v>0</v>
      </c>
      <c r="R798">
        <f>1/Table1[[#This Row],[B365A]]-Table1[[#This Row],[Margin1X2]]</f>
        <v>0.29586184424894102</v>
      </c>
      <c r="S798">
        <f>IF(Table1[[#This Row],[Bet]]="Away",IF(Table1[[#This Row],[FTR]]="A",100*Table1[[#This Row],[B365A]],0),0)</f>
        <v>0</v>
      </c>
      <c r="T798">
        <f>IF(Table1[[#This Row],[Bet2]]="Away",IF(Table1[[#This Row],[FTR]]="A",100*Table1[[#This Row],[B365A]]),0)</f>
        <v>0</v>
      </c>
      <c r="X798">
        <v>2.2000000000000002</v>
      </c>
      <c r="Y798">
        <v>3.3</v>
      </c>
      <c r="Z798">
        <v>3.1</v>
      </c>
      <c r="AA798" s="3">
        <f>(1/Table1[[#This Row],[B365H]]+1/Table1[[#This Row],[B365D]]+1/Table1[[#This Row],[B365A]]-1)/3</f>
        <v>2.6718800912349277E-2</v>
      </c>
      <c r="AB798">
        <v>1.93</v>
      </c>
      <c r="AC798">
        <v>1.88</v>
      </c>
      <c r="AD798">
        <f>(1/Table1[[#This Row],[B365&gt;2.5]]+1/Table1[[#This Row],[B365&lt;2.5]]-1)/2</f>
        <v>2.5024804321464034E-2</v>
      </c>
    </row>
    <row r="799" spans="1:30" hidden="1" x14ac:dyDescent="0.45">
      <c r="A799" t="s">
        <v>201</v>
      </c>
      <c r="B799" t="s">
        <v>4</v>
      </c>
      <c r="C799" s="1">
        <v>44625</v>
      </c>
      <c r="D799" t="s">
        <v>226</v>
      </c>
      <c r="E799" t="s">
        <v>208</v>
      </c>
      <c r="F799">
        <v>0</v>
      </c>
      <c r="G799">
        <v>2</v>
      </c>
      <c r="H799" t="s">
        <v>20</v>
      </c>
      <c r="I799" t="s">
        <v>239</v>
      </c>
      <c r="L799">
        <f>1/Table1[[#This Row],[B365H]]-Table1[[#This Row],[Margin1X2]]</f>
        <v>0.23099415204678359</v>
      </c>
      <c r="M799">
        <f>IF(Table1[[#This Row],[Bet]]="Home",IF(Table1[[#This Row],[FTR]]="H",100*Table1[[#This Row],[B365H]],0),0)</f>
        <v>0</v>
      </c>
      <c r="N799">
        <f>IF(Table1[[#This Row],[Bet]]="Home-",IF(Table1[[#This Row],[FTR]]="H",100*Table1[[#This Row],[B365H]],0),0)</f>
        <v>0</v>
      </c>
      <c r="O799">
        <f>1/Table1[[#This Row],[B365D]]-Table1[[#This Row],[Margin1X2]]</f>
        <v>0.24561403508771928</v>
      </c>
      <c r="P799">
        <f>IF(Table1[[#This Row],[Bet]]="Draw",IF(Table1[[#This Row],[FTR]]="D",100*Table1[[#This Row],[B365D]],0),0)</f>
        <v>0</v>
      </c>
      <c r="Q799">
        <f>IF(Table1[[#This Row],[Bet]]="Draw-",IF(Table1[[#This Row],[FTR]]="D",100*Table1[[#This Row],[B365D]],0),0)</f>
        <v>0</v>
      </c>
      <c r="R799">
        <f>1/Table1[[#This Row],[B365A]]-Table1[[#This Row],[Margin1X2]]</f>
        <v>0.52339181286549707</v>
      </c>
      <c r="S799">
        <f>IF(Table1[[#This Row],[Bet]]="Away",IF(Table1[[#This Row],[FTR]]="A",100*Table1[[#This Row],[B365A]],0),0)</f>
        <v>0</v>
      </c>
      <c r="T799">
        <f>IF(Table1[[#This Row],[Bet2]]="Away",IF(Table1[[#This Row],[FTR]]="A",100*Table1[[#This Row],[B365A]]),0)</f>
        <v>0</v>
      </c>
      <c r="X799">
        <v>3.8</v>
      </c>
      <c r="Y799">
        <v>3.6</v>
      </c>
      <c r="Z799">
        <v>1.8</v>
      </c>
      <c r="AA799" s="3">
        <f>(1/Table1[[#This Row],[B365H]]+1/Table1[[#This Row],[B365D]]+1/Table1[[#This Row],[B365A]]-1)/3</f>
        <v>3.2163742690058506E-2</v>
      </c>
      <c r="AB799">
        <v>1.93</v>
      </c>
      <c r="AC799">
        <v>1.88</v>
      </c>
      <c r="AD799">
        <f>(1/Table1[[#This Row],[B365&gt;2.5]]+1/Table1[[#This Row],[B365&lt;2.5]]-1)/2</f>
        <v>2.5024804321464034E-2</v>
      </c>
    </row>
    <row r="800" spans="1:30" hidden="1" x14ac:dyDescent="0.45">
      <c r="A800" t="s">
        <v>201</v>
      </c>
      <c r="B800" t="s">
        <v>4</v>
      </c>
      <c r="C800" s="1">
        <v>44628</v>
      </c>
      <c r="D800" t="s">
        <v>209</v>
      </c>
      <c r="E800" t="s">
        <v>223</v>
      </c>
      <c r="F800">
        <v>0</v>
      </c>
      <c r="G800">
        <v>2</v>
      </c>
      <c r="H800" t="s">
        <v>20</v>
      </c>
      <c r="I800" t="s">
        <v>239</v>
      </c>
      <c r="L800">
        <f>1/Table1[[#This Row],[B365H]]-Table1[[#This Row],[Margin1X2]]</f>
        <v>0.46990740740740744</v>
      </c>
      <c r="M800">
        <f>IF(Table1[[#This Row],[Bet]]="Home",IF(Table1[[#This Row],[FTR]]="H",100*Table1[[#This Row],[B365H]],0),0)</f>
        <v>0</v>
      </c>
      <c r="N800">
        <f>IF(Table1[[#This Row],[Bet]]="Home-",IF(Table1[[#This Row],[FTR]]="H",100*Table1[[#This Row],[B365H]],0),0)</f>
        <v>0</v>
      </c>
      <c r="O800">
        <f>1/Table1[[#This Row],[B365D]]-Table1[[#This Row],[Margin1X2]]</f>
        <v>0.24768518518518523</v>
      </c>
      <c r="P800">
        <f>IF(Table1[[#This Row],[Bet]]="Draw",IF(Table1[[#This Row],[FTR]]="D",100*Table1[[#This Row],[B365D]],0),0)</f>
        <v>0</v>
      </c>
      <c r="Q800">
        <f>IF(Table1[[#This Row],[Bet]]="Draw-",IF(Table1[[#This Row],[FTR]]="D",100*Table1[[#This Row],[B365D]],0),0)</f>
        <v>0</v>
      </c>
      <c r="R800">
        <f>1/Table1[[#This Row],[B365A]]-Table1[[#This Row],[Margin1X2]]</f>
        <v>0.28240740740740744</v>
      </c>
      <c r="S800">
        <f>IF(Table1[[#This Row],[Bet]]="Away",IF(Table1[[#This Row],[FTR]]="A",100*Table1[[#This Row],[B365A]],0),0)</f>
        <v>0</v>
      </c>
      <c r="T800">
        <f>IF(Table1[[#This Row],[Bet2]]="Away",IF(Table1[[#This Row],[FTR]]="A",100*Table1[[#This Row],[B365A]]),0)</f>
        <v>0</v>
      </c>
      <c r="X800">
        <v>2</v>
      </c>
      <c r="Y800">
        <v>3.6</v>
      </c>
      <c r="Z800">
        <v>3.2</v>
      </c>
      <c r="AA800" s="3">
        <f>(1/Table1[[#This Row],[B365H]]+1/Table1[[#This Row],[B365D]]+1/Table1[[#This Row],[B365A]]-1)/3</f>
        <v>3.009259259259256E-2</v>
      </c>
      <c r="AB800">
        <v>1.85</v>
      </c>
      <c r="AC800">
        <v>1.95</v>
      </c>
      <c r="AD800">
        <f>(1/Table1[[#This Row],[B365&gt;2.5]]+1/Table1[[#This Row],[B365&lt;2.5]]-1)/2</f>
        <v>2.6680526680526673E-2</v>
      </c>
    </row>
    <row r="801" spans="1:30" hidden="1" x14ac:dyDescent="0.45">
      <c r="A801" t="s">
        <v>201</v>
      </c>
      <c r="B801" t="s">
        <v>4</v>
      </c>
      <c r="C801" s="1">
        <v>44646</v>
      </c>
      <c r="D801" t="s">
        <v>233</v>
      </c>
      <c r="E801" t="s">
        <v>217</v>
      </c>
      <c r="F801">
        <v>0</v>
      </c>
      <c r="G801">
        <v>2</v>
      </c>
      <c r="H801" t="s">
        <v>20</v>
      </c>
      <c r="I801" t="s">
        <v>239</v>
      </c>
      <c r="L801">
        <f>1/Table1[[#This Row],[B365H]]-Table1[[#This Row],[Margin1X2]]</f>
        <v>7.8976034858387834E-2</v>
      </c>
      <c r="M801">
        <f>IF(Table1[[#This Row],[Bet]]="Home",IF(Table1[[#This Row],[FTR]]="H",100*Table1[[#This Row],[B365H]],0),0)</f>
        <v>0</v>
      </c>
      <c r="N801">
        <f>IF(Table1[[#This Row],[Bet]]="Home-",IF(Table1[[#This Row],[FTR]]="H",100*Table1[[#This Row],[B365H]],0),0)</f>
        <v>0</v>
      </c>
      <c r="O801">
        <f>1/Table1[[#This Row],[B365D]]-Table1[[#This Row],[Margin1X2]]</f>
        <v>0.21786492374727673</v>
      </c>
      <c r="P801">
        <f>IF(Table1[[#This Row],[Bet]]="Draw",IF(Table1[[#This Row],[FTR]]="D",100*Table1[[#This Row],[B365D]],0),0)</f>
        <v>0</v>
      </c>
      <c r="Q801">
        <f>IF(Table1[[#This Row],[Bet]]="Draw-",IF(Table1[[#This Row],[FTR]]="D",100*Table1[[#This Row],[B365D]],0),0)</f>
        <v>0</v>
      </c>
      <c r="R801">
        <f>1/Table1[[#This Row],[B365A]]-Table1[[#This Row],[Margin1X2]]</f>
        <v>0.70315904139433549</v>
      </c>
      <c r="S801">
        <f>IF(Table1[[#This Row],[Bet]]="Away",IF(Table1[[#This Row],[FTR]]="A",100*Table1[[#This Row],[B365A]],0),0)</f>
        <v>0</v>
      </c>
      <c r="T801">
        <f>IF(Table1[[#This Row],[Bet2]]="Away",IF(Table1[[#This Row],[FTR]]="A",100*Table1[[#This Row],[B365A]]),0)</f>
        <v>0</v>
      </c>
      <c r="X801">
        <v>9</v>
      </c>
      <c r="Y801">
        <v>4</v>
      </c>
      <c r="Z801">
        <v>1.36</v>
      </c>
      <c r="AA801" s="3">
        <f>(1/Table1[[#This Row],[B365H]]+1/Table1[[#This Row],[B365D]]+1/Table1[[#This Row],[B365A]]-1)/3</f>
        <v>3.2135076252723271E-2</v>
      </c>
      <c r="AB801">
        <v>1.85</v>
      </c>
      <c r="AC801">
        <v>1.95</v>
      </c>
      <c r="AD801">
        <f>(1/Table1[[#This Row],[B365&gt;2.5]]+1/Table1[[#This Row],[B365&lt;2.5]]-1)/2</f>
        <v>2.6680526680526673E-2</v>
      </c>
    </row>
    <row r="802" spans="1:30" hidden="1" x14ac:dyDescent="0.45">
      <c r="A802" t="s">
        <v>201</v>
      </c>
      <c r="B802" t="s">
        <v>4</v>
      </c>
      <c r="C802" s="1">
        <v>44660</v>
      </c>
      <c r="D802" t="s">
        <v>211</v>
      </c>
      <c r="E802" t="s">
        <v>240</v>
      </c>
      <c r="F802">
        <v>2</v>
      </c>
      <c r="G802">
        <v>2</v>
      </c>
      <c r="H802" t="s">
        <v>42</v>
      </c>
      <c r="I802" t="s">
        <v>239</v>
      </c>
      <c r="L802">
        <f>1/Table1[[#This Row],[B365H]]-Table1[[#This Row],[Margin1X2]]</f>
        <v>0.3313495015622675</v>
      </c>
      <c r="M802">
        <f>IF(Table1[[#This Row],[Bet]]="Home",IF(Table1[[#This Row],[FTR]]="H",100*Table1[[#This Row],[B365H]],0),0)</f>
        <v>0</v>
      </c>
      <c r="N802">
        <f>IF(Table1[[#This Row],[Bet]]="Home-",IF(Table1[[#This Row],[FTR]]="H",100*Table1[[#This Row],[B365H]],0),0)</f>
        <v>0</v>
      </c>
      <c r="O802">
        <f>1/Table1[[#This Row],[B365D]]-Table1[[#This Row],[Margin1X2]]</f>
        <v>0.27540544561821156</v>
      </c>
      <c r="P802">
        <f>IF(Table1[[#This Row],[Bet]]="Draw",IF(Table1[[#This Row],[FTR]]="D",100*Table1[[#This Row],[B365D]],0),0)</f>
        <v>0</v>
      </c>
      <c r="Q802">
        <f>IF(Table1[[#This Row],[Bet]]="Draw-",IF(Table1[[#This Row],[FTR]]="D",100*Table1[[#This Row],[B365D]],0),0)</f>
        <v>0</v>
      </c>
      <c r="R802">
        <f>1/Table1[[#This Row],[B365A]]-Table1[[#This Row],[Margin1X2]]</f>
        <v>0.39324505281952088</v>
      </c>
      <c r="S802">
        <f>IF(Table1[[#This Row],[Bet]]="Away",IF(Table1[[#This Row],[FTR]]="A",100*Table1[[#This Row],[B365A]],0),0)</f>
        <v>0</v>
      </c>
      <c r="T802">
        <f>IF(Table1[[#This Row],[Bet2]]="Away",IF(Table1[[#This Row],[FTR]]="A",100*Table1[[#This Row],[B365A]]),0)</f>
        <v>0</v>
      </c>
      <c r="X802">
        <v>2.75</v>
      </c>
      <c r="Y802">
        <v>3.25</v>
      </c>
      <c r="Z802">
        <v>2.35</v>
      </c>
      <c r="AA802" s="3">
        <f>(1/Table1[[#This Row],[B365H]]+1/Table1[[#This Row],[B365D]]+1/Table1[[#This Row],[B365A]]-1)/3</f>
        <v>3.2286862074096145E-2</v>
      </c>
      <c r="AB802">
        <v>2</v>
      </c>
      <c r="AC802">
        <v>1.8</v>
      </c>
      <c r="AD802">
        <f>(1/Table1[[#This Row],[B365&gt;2.5]]+1/Table1[[#This Row],[B365&lt;2.5]]-1)/2</f>
        <v>2.777777777777779E-2</v>
      </c>
    </row>
    <row r="803" spans="1:30" hidden="1" x14ac:dyDescent="0.45">
      <c r="A803" t="s">
        <v>201</v>
      </c>
      <c r="B803" t="s">
        <v>4</v>
      </c>
      <c r="C803" s="1">
        <v>44666</v>
      </c>
      <c r="D803" t="s">
        <v>221</v>
      </c>
      <c r="E803" t="s">
        <v>208</v>
      </c>
      <c r="F803">
        <v>1</v>
      </c>
      <c r="G803">
        <v>1</v>
      </c>
      <c r="H803" t="s">
        <v>42</v>
      </c>
      <c r="I803" t="s">
        <v>239</v>
      </c>
      <c r="L803">
        <f>1/Table1[[#This Row],[B365H]]-Table1[[#This Row],[Margin1X2]]</f>
        <v>0.31250614009234701</v>
      </c>
      <c r="M803">
        <f>IF(Table1[[#This Row],[Bet]]="Home",IF(Table1[[#This Row],[FTR]]="H",100*Table1[[#This Row],[B365H]],0),0)</f>
        <v>0</v>
      </c>
      <c r="N803">
        <f>IF(Table1[[#This Row],[Bet]]="Home-",IF(Table1[[#This Row],[FTR]]="H",100*Table1[[#This Row],[B365H]],0),0)</f>
        <v>0</v>
      </c>
      <c r="O803">
        <f>1/Table1[[#This Row],[B365D]]-Table1[[#This Row],[Margin1X2]]</f>
        <v>0.27537086157775814</v>
      </c>
      <c r="P803">
        <f>IF(Table1[[#This Row],[Bet]]="Draw",IF(Table1[[#This Row],[FTR]]="D",100*Table1[[#This Row],[B365D]],0),0)</f>
        <v>0</v>
      </c>
      <c r="Q803">
        <f>IF(Table1[[#This Row],[Bet]]="Draw-",IF(Table1[[#This Row],[FTR]]="D",100*Table1[[#This Row],[B365D]],0),0)</f>
        <v>0</v>
      </c>
      <c r="R803">
        <f>1/Table1[[#This Row],[B365A]]-Table1[[#This Row],[Margin1X2]]</f>
        <v>0.41212299832989485</v>
      </c>
      <c r="S803">
        <f>IF(Table1[[#This Row],[Bet]]="Away",IF(Table1[[#This Row],[FTR]]="A",100*Table1[[#This Row],[B365A]],0),0)</f>
        <v>0</v>
      </c>
      <c r="T803">
        <f>IF(Table1[[#This Row],[Bet2]]="Away",IF(Table1[[#This Row],[FTR]]="A",100*Table1[[#This Row],[B365A]]),0)</f>
        <v>0</v>
      </c>
      <c r="X803">
        <v>2.9</v>
      </c>
      <c r="Y803">
        <v>3.25</v>
      </c>
      <c r="Z803">
        <v>2.25</v>
      </c>
      <c r="AA803" s="3">
        <f>(1/Table1[[#This Row],[B365H]]+1/Table1[[#This Row],[B365D]]+1/Table1[[#This Row],[B365A]]-1)/3</f>
        <v>3.2321446114549568E-2</v>
      </c>
      <c r="AB803">
        <v>1.95</v>
      </c>
      <c r="AC803">
        <v>1.85</v>
      </c>
      <c r="AD803">
        <f>(1/Table1[[#This Row],[B365&gt;2.5]]+1/Table1[[#This Row],[B365&lt;2.5]]-1)/2</f>
        <v>2.6680526680526673E-2</v>
      </c>
    </row>
    <row r="804" spans="1:30" hidden="1" x14ac:dyDescent="0.45">
      <c r="A804" t="s">
        <v>106</v>
      </c>
      <c r="B804" t="s">
        <v>4</v>
      </c>
      <c r="C804" s="1">
        <v>44499</v>
      </c>
      <c r="D804" t="s">
        <v>113</v>
      </c>
      <c r="E804" t="s">
        <v>108</v>
      </c>
      <c r="F804">
        <v>1</v>
      </c>
      <c r="G804">
        <v>4</v>
      </c>
      <c r="H804" t="s">
        <v>20</v>
      </c>
      <c r="I804" t="s">
        <v>157</v>
      </c>
      <c r="J804" t="s">
        <v>269</v>
      </c>
      <c r="L804">
        <f>1/Table1[[#This Row],[B365H]]-Table1[[#This Row],[Margin1X2]]</f>
        <v>0.23093093093093101</v>
      </c>
      <c r="M804">
        <f>IF(Table1[[#This Row],[Bet]]="Home",IF(Table1[[#This Row],[FTR]]="H",100*Table1[[#This Row],[B365H]],0),0)</f>
        <v>0</v>
      </c>
      <c r="N804">
        <f>IF(Table1[[#This Row],[Bet]]="Home-",IF(Table1[[#This Row],[FTR]]="H",100*Table1[[#This Row],[B365H]],0),0)</f>
        <v>0</v>
      </c>
      <c r="O804">
        <f>1/Table1[[#This Row],[B365D]]-Table1[[#This Row],[Margin1X2]]</f>
        <v>0.24759759759759767</v>
      </c>
      <c r="P804">
        <f>IF(Table1[[#This Row],[Bet]]="Draw",IF(Table1[[#This Row],[FTR]]="D",100*Table1[[#This Row],[B365D]],0),0)</f>
        <v>0</v>
      </c>
      <c r="Q804">
        <f>IF(Table1[[#This Row],[Bet]]="Draw-",IF(Table1[[#This Row],[FTR]]="D",100*Table1[[#This Row],[B365D]],0),0)</f>
        <v>0</v>
      </c>
      <c r="R804">
        <f>1/Table1[[#This Row],[B365A]]-Table1[[#This Row],[Margin1X2]]</f>
        <v>0.52147147147147144</v>
      </c>
      <c r="S804">
        <f>IF(Table1[[#This Row],[Bet]]="Away",IF(Table1[[#This Row],[FTR]]="A",100*Table1[[#This Row],[B365A]],0),0)</f>
        <v>0</v>
      </c>
      <c r="T804">
        <f>IF(Table1[[#This Row],[Bet2]]="Away",IF(Table1[[#This Row],[FTR]]="A",100*Table1[[#This Row],[B365A]]),0)</f>
        <v>0</v>
      </c>
      <c r="X804">
        <v>4</v>
      </c>
      <c r="Y804">
        <v>3.75</v>
      </c>
      <c r="Z804">
        <v>1.85</v>
      </c>
      <c r="AA804" s="3">
        <f>(1/Table1[[#This Row],[B365H]]+1/Table1[[#This Row],[B365D]]+1/Table1[[#This Row],[B365A]]-1)/3</f>
        <v>1.9069069069068984E-2</v>
      </c>
      <c r="AB804">
        <v>1.8</v>
      </c>
      <c r="AC804">
        <v>2</v>
      </c>
      <c r="AD804">
        <f>(1/Table1[[#This Row],[B365&gt;2.5]]+1/Table1[[#This Row],[B365&lt;2.5]]-1)/2</f>
        <v>2.777777777777779E-2</v>
      </c>
    </row>
    <row r="805" spans="1:30" hidden="1" x14ac:dyDescent="0.45">
      <c r="A805" t="s">
        <v>61</v>
      </c>
      <c r="B805" t="s">
        <v>4</v>
      </c>
      <c r="C805" s="1">
        <v>44506</v>
      </c>
      <c r="D805" t="s">
        <v>77</v>
      </c>
      <c r="E805" t="s">
        <v>86</v>
      </c>
      <c r="F805">
        <v>0</v>
      </c>
      <c r="G805">
        <v>1</v>
      </c>
      <c r="H805" t="s">
        <v>20</v>
      </c>
      <c r="I805" t="s">
        <v>24</v>
      </c>
      <c r="J805" t="s">
        <v>266</v>
      </c>
      <c r="L805">
        <f>1/Table1[[#This Row],[B365H]]-Table1[[#This Row],[Margin1X2]]</f>
        <v>0.39941756272401435</v>
      </c>
      <c r="M805">
        <f>IF(Table1[[#This Row],[Bet]]="Home",IF(Table1[[#This Row],[FTR]]="H",100*Table1[[#This Row],[B365H]],0),0)</f>
        <v>0</v>
      </c>
      <c r="N805">
        <f>IF(Table1[[#This Row],[Bet]]="Home-",IF(Table1[[#This Row],[FTR]]="H",100*Table1[[#This Row],[B365H]],0),0)</f>
        <v>0</v>
      </c>
      <c r="O805">
        <f>1/Table1[[#This Row],[B365D]]-Table1[[#This Row],[Margin1X2]]</f>
        <v>0.29525089605734767</v>
      </c>
      <c r="P805">
        <f>IF(Table1[[#This Row],[Bet]]="Draw",IF(Table1[[#This Row],[FTR]]="D",100*Table1[[#This Row],[B365D]],0),0)</f>
        <v>0</v>
      </c>
      <c r="Q805">
        <f>IF(Table1[[#This Row],[Bet]]="Draw-",IF(Table1[[#This Row],[FTR]]="D",100*Table1[[#This Row],[B365D]],0),0)</f>
        <v>0</v>
      </c>
      <c r="R805">
        <f>1/Table1[[#This Row],[B365A]]-Table1[[#This Row],[Margin1X2]]</f>
        <v>0.30533154121863798</v>
      </c>
      <c r="S805">
        <f>IF(Table1[[#This Row],[Bet]]="Away",IF(Table1[[#This Row],[FTR]]="A",100*Table1[[#This Row],[B365A]],0),0)</f>
        <v>0</v>
      </c>
      <c r="T805">
        <f>IF(Table1[[#This Row],[Bet2]]="Away",IF(Table1[[#This Row],[FTR]]="A",100*Table1[[#This Row],[B365A]]),0)</f>
        <v>0</v>
      </c>
      <c r="X805">
        <v>2.4</v>
      </c>
      <c r="Y805">
        <v>3.2</v>
      </c>
      <c r="Z805">
        <v>3.1</v>
      </c>
      <c r="AA805" s="3">
        <f>(1/Table1[[#This Row],[B365H]]+1/Table1[[#This Row],[B365D]]+1/Table1[[#This Row],[B365A]]-1)/3</f>
        <v>1.7249103942652333E-2</v>
      </c>
      <c r="AB805">
        <v>2.2000000000000002</v>
      </c>
      <c r="AC805">
        <v>1.66</v>
      </c>
      <c r="AD805">
        <f>(1/Table1[[#This Row],[B365&gt;2.5]]+1/Table1[[#This Row],[B365&lt;2.5]]-1)/2</f>
        <v>2.8477546549835697E-2</v>
      </c>
    </row>
    <row r="806" spans="1:30" hidden="1" x14ac:dyDescent="0.45">
      <c r="A806" t="s">
        <v>61</v>
      </c>
      <c r="B806" t="s">
        <v>4</v>
      </c>
      <c r="C806" s="1">
        <v>44499</v>
      </c>
      <c r="D806" t="s">
        <v>75</v>
      </c>
      <c r="E806" t="s">
        <v>84</v>
      </c>
      <c r="F806">
        <v>1</v>
      </c>
      <c r="G806">
        <v>0</v>
      </c>
      <c r="H806" t="s">
        <v>13</v>
      </c>
      <c r="I806" t="s">
        <v>76</v>
      </c>
      <c r="J806" t="s">
        <v>266</v>
      </c>
      <c r="L806">
        <f>1/Table1[[#This Row],[B365H]]-Table1[[#This Row],[Margin1X2]]</f>
        <v>0.38089080459770114</v>
      </c>
      <c r="M806">
        <f>IF(Table1[[#This Row],[Bet]]="Home",IF(Table1[[#This Row],[FTR]]="H",100*Table1[[#This Row],[B365H]],0),0)</f>
        <v>0</v>
      </c>
      <c r="N806">
        <f>IF(Table1[[#This Row],[Bet]]="Home-",IF(Table1[[#This Row],[FTR]]="H",100*Table1[[#This Row],[B365H]],0),0)</f>
        <v>0</v>
      </c>
      <c r="O806">
        <f>1/Table1[[#This Row],[B365D]]-Table1[[#This Row],[Margin1X2]]</f>
        <v>0.29339080459770112</v>
      </c>
      <c r="P806">
        <f>IF(Table1[[#This Row],[Bet]]="Draw",IF(Table1[[#This Row],[FTR]]="D",100*Table1[[#This Row],[B365D]],0),0)</f>
        <v>0</v>
      </c>
      <c r="Q806">
        <f>IF(Table1[[#This Row],[Bet]]="Draw-",IF(Table1[[#This Row],[FTR]]="D",100*Table1[[#This Row],[B365D]],0),0)</f>
        <v>0</v>
      </c>
      <c r="R806">
        <f>1/Table1[[#This Row],[B365A]]-Table1[[#This Row],[Margin1X2]]</f>
        <v>0.32571839080459769</v>
      </c>
      <c r="S806">
        <f>IF(Table1[[#This Row],[Bet]]="Away",IF(Table1[[#This Row],[FTR]]="A",100*Table1[[#This Row],[B365A]],0),0)</f>
        <v>0</v>
      </c>
      <c r="T806">
        <f>IF(Table1[[#This Row],[Bet2]]="Away",IF(Table1[[#This Row],[FTR]]="A",100*Table1[[#This Row],[B365A]]),0)</f>
        <v>0</v>
      </c>
      <c r="X806">
        <v>2.5</v>
      </c>
      <c r="Y806">
        <v>3.2</v>
      </c>
      <c r="Z806">
        <v>2.9</v>
      </c>
      <c r="AA806" s="3">
        <f>(1/Table1[[#This Row],[B365H]]+1/Table1[[#This Row],[B365D]]+1/Table1[[#This Row],[B365A]]-1)/3</f>
        <v>1.9109195402298901E-2</v>
      </c>
      <c r="AB806">
        <v>2.37</v>
      </c>
      <c r="AC806">
        <v>1.57</v>
      </c>
      <c r="AD806">
        <f>(1/Table1[[#This Row],[B365&gt;2.5]]+1/Table1[[#This Row],[B365&lt;2.5]]-1)/2</f>
        <v>2.9441801714638949E-2</v>
      </c>
    </row>
    <row r="807" spans="1:30" hidden="1" x14ac:dyDescent="0.45">
      <c r="A807" t="s">
        <v>61</v>
      </c>
      <c r="B807" t="s">
        <v>4</v>
      </c>
      <c r="C807" s="1">
        <v>44499</v>
      </c>
      <c r="D807" t="s">
        <v>86</v>
      </c>
      <c r="E807" t="s">
        <v>71</v>
      </c>
      <c r="F807">
        <v>3</v>
      </c>
      <c r="G807">
        <v>3</v>
      </c>
      <c r="H807" t="s">
        <v>42</v>
      </c>
      <c r="I807" t="s">
        <v>54</v>
      </c>
      <c r="J807" t="s">
        <v>272</v>
      </c>
      <c r="L807">
        <f>1/Table1[[#This Row],[B365H]]-Table1[[#This Row],[Margin1X2]]</f>
        <v>0.49384112619406745</v>
      </c>
      <c r="M807">
        <f>IF(Table1[[#This Row],[Bet]]="Home",IF(Table1[[#This Row],[FTR]]="H",100*Table1[[#This Row],[B365H]],0),0)</f>
        <v>0</v>
      </c>
      <c r="N807">
        <f>IF(Table1[[#This Row],[Bet]]="Home-",IF(Table1[[#This Row],[FTR]]="H",100*Table1[[#This Row],[B365H]],0),0)</f>
        <v>0</v>
      </c>
      <c r="O807">
        <f>1/Table1[[#This Row],[B365D]]-Table1[[#This Row],[Margin1X2]]</f>
        <v>0.2751382604323781</v>
      </c>
      <c r="P807">
        <f>IF(Table1[[#This Row],[Bet]]="Draw",IF(Table1[[#This Row],[FTR]]="D",100*Table1[[#This Row],[B365D]],0),0)</f>
        <v>340</v>
      </c>
      <c r="Q807">
        <f>IF(Table1[[#This Row],[Bet]]="Draw-",IF(Table1[[#This Row],[FTR]]="D",100*Table1[[#This Row],[B365D]],0),0)</f>
        <v>0</v>
      </c>
      <c r="R807">
        <f>1/Table1[[#This Row],[B365A]]-Table1[[#This Row],[Margin1X2]]</f>
        <v>0.23102061337355453</v>
      </c>
      <c r="S807">
        <f>IF(Table1[[#This Row],[Bet]]="Away",IF(Table1[[#This Row],[FTR]]="A",100*Table1[[#This Row],[B365A]],0),0)</f>
        <v>0</v>
      </c>
      <c r="T807">
        <f>IF(Table1[[#This Row],[Bet2]]="Away",IF(Table1[[#This Row],[FTR]]="A",100*Table1[[#This Row],[B365A]]),0)</f>
        <v>0</v>
      </c>
      <c r="X807">
        <v>1.95</v>
      </c>
      <c r="Y807">
        <v>3.4</v>
      </c>
      <c r="Z807">
        <v>4</v>
      </c>
      <c r="AA807" s="3">
        <f>(1/Table1[[#This Row],[B365H]]+1/Table1[[#This Row],[B365D]]+1/Table1[[#This Row],[B365A]]-1)/3</f>
        <v>1.8979386626445455E-2</v>
      </c>
      <c r="AB807">
        <v>2</v>
      </c>
      <c r="AC807">
        <v>1.8</v>
      </c>
      <c r="AD807">
        <f>(1/Table1[[#This Row],[B365&gt;2.5]]+1/Table1[[#This Row],[B365&lt;2.5]]-1)/2</f>
        <v>2.777777777777779E-2</v>
      </c>
    </row>
    <row r="808" spans="1:30" x14ac:dyDescent="0.45">
      <c r="A808" t="s">
        <v>61</v>
      </c>
      <c r="B808" t="s">
        <v>4</v>
      </c>
      <c r="C808" s="1">
        <v>44520</v>
      </c>
      <c r="D808" t="s">
        <v>68</v>
      </c>
      <c r="E808" t="s">
        <v>65</v>
      </c>
      <c r="F808">
        <v>1</v>
      </c>
      <c r="G808">
        <v>1</v>
      </c>
      <c r="H808" t="s">
        <v>42</v>
      </c>
      <c r="I808" t="s">
        <v>98</v>
      </c>
      <c r="J808" t="s">
        <v>271</v>
      </c>
      <c r="L808">
        <f>1/Table1[[#This Row],[B365H]]-Table1[[#This Row],[Margin1X2]]</f>
        <v>0.30542034485603492</v>
      </c>
      <c r="M808">
        <f>IF(Table1[[#This Row],[Bet]]="Home",IF(Table1[[#This Row],[FTR]]="H",100*Table1[[#This Row],[B365H]],0),0)</f>
        <v>0</v>
      </c>
      <c r="N808">
        <f>IF(Table1[[#This Row],[Bet]]="Home-",IF(Table1[[#This Row],[FTR]]="H",100*Table1[[#This Row],[B365H]],0),0)</f>
        <v>0</v>
      </c>
      <c r="O808">
        <f>1/Table1[[#This Row],[B365D]]-Table1[[#This Row],[Margin1X2]]</f>
        <v>0.27695734675356815</v>
      </c>
      <c r="P808">
        <f>IF(Table1[[#This Row],[Bet]]="Draw",IF(Table1[[#This Row],[FTR]]="D",100*Table1[[#This Row],[B365D]],0),0)</f>
        <v>0</v>
      </c>
      <c r="Q808">
        <f>IF(Table1[[#This Row],[Bet]]="Draw-",IF(Table1[[#This Row],[FTR]]="D",100*Table1[[#This Row],[B365D]],0),0)</f>
        <v>0</v>
      </c>
      <c r="R808">
        <f>1/Table1[[#This Row],[B365A]]-Table1[[#This Row],[Margin1X2]]</f>
        <v>0.41762230839039682</v>
      </c>
      <c r="S808">
        <f>IF(Table1[[#This Row],[Bet]]="Away",IF(Table1[[#This Row],[FTR]]="A",100*Table1[[#This Row],[B365A]],0),0)</f>
        <v>0</v>
      </c>
      <c r="T808">
        <f>IF(Table1[[#This Row],[Bet2]]="Away",IF(Table1[[#This Row],[FTR]]="A",100*Table1[[#This Row],[B365A]]),0)</f>
        <v>0</v>
      </c>
      <c r="X808">
        <v>3.1</v>
      </c>
      <c r="Y808">
        <v>3.4</v>
      </c>
      <c r="Z808">
        <v>2.2999999999999998</v>
      </c>
      <c r="AA808" s="3">
        <f>(1/Table1[[#This Row],[B365H]]+1/Table1[[#This Row],[B365D]]+1/Table1[[#This Row],[B365A]]-1)/3</f>
        <v>1.7160300305255394E-2</v>
      </c>
      <c r="AB808">
        <v>1.9</v>
      </c>
      <c r="AC808">
        <v>1.95</v>
      </c>
      <c r="AD808">
        <f>(1/Table1[[#This Row],[B365&gt;2.5]]+1/Table1[[#This Row],[B365&lt;2.5]]-1)/2</f>
        <v>1.9568151147098534E-2</v>
      </c>
    </row>
    <row r="809" spans="1:30" x14ac:dyDescent="0.45">
      <c r="A809" t="s">
        <v>61</v>
      </c>
      <c r="B809" t="s">
        <v>4</v>
      </c>
      <c r="C809" s="1">
        <v>44527</v>
      </c>
      <c r="D809" t="s">
        <v>78</v>
      </c>
      <c r="E809" t="s">
        <v>72</v>
      </c>
      <c r="F809">
        <v>0</v>
      </c>
      <c r="G809">
        <v>0</v>
      </c>
      <c r="H809" t="s">
        <v>42</v>
      </c>
      <c r="I809" t="s">
        <v>98</v>
      </c>
      <c r="J809" t="s">
        <v>271</v>
      </c>
      <c r="L809">
        <f>1/Table1[[#This Row],[B365H]]-Table1[[#This Row],[Margin1X2]]</f>
        <v>0.39898989898989901</v>
      </c>
      <c r="M809">
        <f>IF(Table1[[#This Row],[Bet]]="Home",IF(Table1[[#This Row],[FTR]]="H",100*Table1[[#This Row],[B365H]],0),0)</f>
        <v>0</v>
      </c>
      <c r="N809">
        <f>IF(Table1[[#This Row],[Bet]]="Home-",IF(Table1[[#This Row],[FTR]]="H",100*Table1[[#This Row],[B365H]],0),0)</f>
        <v>0</v>
      </c>
      <c r="O809">
        <f>1/Table1[[#This Row],[B365D]]-Table1[[#This Row],[Margin1X2]]</f>
        <v>0.28535353535353536</v>
      </c>
      <c r="P809">
        <f>IF(Table1[[#This Row],[Bet]]="Draw",IF(Table1[[#This Row],[FTR]]="D",100*Table1[[#This Row],[B365D]],0),0)</f>
        <v>0</v>
      </c>
      <c r="Q809">
        <f>IF(Table1[[#This Row],[Bet]]="Draw-",IF(Table1[[#This Row],[FTR]]="D",100*Table1[[#This Row],[B365D]],0),0)</f>
        <v>0</v>
      </c>
      <c r="R809">
        <f>1/Table1[[#This Row],[B365A]]-Table1[[#This Row],[Margin1X2]]</f>
        <v>0.31565656565656564</v>
      </c>
      <c r="S809">
        <f>IF(Table1[[#This Row],[Bet]]="Away",IF(Table1[[#This Row],[FTR]]="A",100*Table1[[#This Row],[B365A]],0),0)</f>
        <v>0</v>
      </c>
      <c r="T809">
        <f>IF(Table1[[#This Row],[Bet2]]="Away",IF(Table1[[#This Row],[FTR]]="A",100*Table1[[#This Row],[B365A]]),0)</f>
        <v>0</v>
      </c>
      <c r="X809">
        <v>2.4</v>
      </c>
      <c r="Y809">
        <v>3.3</v>
      </c>
      <c r="Z809">
        <v>3</v>
      </c>
      <c r="AA809" s="3">
        <f>(1/Table1[[#This Row],[B365H]]+1/Table1[[#This Row],[B365D]]+1/Table1[[#This Row],[B365A]]-1)/3</f>
        <v>1.7676767676767662E-2</v>
      </c>
      <c r="AB809">
        <v>2.02</v>
      </c>
      <c r="AC809">
        <v>1.83</v>
      </c>
      <c r="AD809">
        <f>(1/Table1[[#This Row],[B365&gt;2.5]]+1/Table1[[#This Row],[B365&lt;2.5]]-1)/2</f>
        <v>2.0748796191094487E-2</v>
      </c>
    </row>
    <row r="810" spans="1:30" x14ac:dyDescent="0.45">
      <c r="A810" t="s">
        <v>61</v>
      </c>
      <c r="B810" t="s">
        <v>4</v>
      </c>
      <c r="C810" s="1">
        <v>44534</v>
      </c>
      <c r="D810" t="s">
        <v>71</v>
      </c>
      <c r="E810" t="s">
        <v>89</v>
      </c>
      <c r="F810">
        <v>2</v>
      </c>
      <c r="G810">
        <v>3</v>
      </c>
      <c r="H810" t="s">
        <v>20</v>
      </c>
      <c r="I810" t="s">
        <v>98</v>
      </c>
      <c r="J810" t="s">
        <v>271</v>
      </c>
      <c r="L810">
        <f>1/Table1[[#This Row],[B365H]]-Table1[[#This Row],[Margin1X2]]</f>
        <v>0.2986999147485081</v>
      </c>
      <c r="M810">
        <f>IF(Table1[[#This Row],[Bet]]="Home",IF(Table1[[#This Row],[FTR]]="H",100*Table1[[#This Row],[B365H]],0),0)</f>
        <v>0</v>
      </c>
      <c r="N810">
        <f>IF(Table1[[#This Row],[Bet]]="Home-",IF(Table1[[#This Row],[FTR]]="H",100*Table1[[#This Row],[B365H]],0),0)</f>
        <v>0</v>
      </c>
      <c r="O810">
        <f>1/Table1[[#This Row],[B365D]]-Table1[[#This Row],[Margin1X2]]</f>
        <v>0.28031756180733164</v>
      </c>
      <c r="P810">
        <f>IF(Table1[[#This Row],[Bet]]="Draw",IF(Table1[[#This Row],[FTR]]="D",100*Table1[[#This Row],[B365D]],0),0)</f>
        <v>0</v>
      </c>
      <c r="Q810">
        <f>IF(Table1[[#This Row],[Bet]]="Draw-",IF(Table1[[#This Row],[FTR]]="D",100*Table1[[#This Row],[B365D]],0),0)</f>
        <v>0</v>
      </c>
      <c r="R810">
        <f>1/Table1[[#This Row],[B365A]]-Table1[[#This Row],[Margin1X2]]</f>
        <v>0.42098252344416032</v>
      </c>
      <c r="S810">
        <f>IF(Table1[[#This Row],[Bet]]="Away",IF(Table1[[#This Row],[FTR]]="A",100*Table1[[#This Row],[B365A]],0),0)</f>
        <v>229.99999999999997</v>
      </c>
      <c r="T810">
        <f>IF(Table1[[#This Row],[Bet2]]="Away",IF(Table1[[#This Row],[FTR]]="A",100*Table1[[#This Row],[B365A]]),0)</f>
        <v>0</v>
      </c>
      <c r="X810">
        <v>3.2</v>
      </c>
      <c r="Y810">
        <v>3.4</v>
      </c>
      <c r="Z810">
        <v>2.2999999999999998</v>
      </c>
      <c r="AA810" s="3">
        <f>(1/Table1[[#This Row],[B365H]]+1/Table1[[#This Row],[B365D]]+1/Table1[[#This Row],[B365A]]-1)/3</f>
        <v>1.38000852514919E-2</v>
      </c>
      <c r="AB810">
        <v>1.95</v>
      </c>
      <c r="AC810">
        <v>1.9</v>
      </c>
      <c r="AD810">
        <f>(1/Table1[[#This Row],[B365&gt;2.5]]+1/Table1[[#This Row],[B365&lt;2.5]]-1)/2</f>
        <v>1.9568151147098534E-2</v>
      </c>
    </row>
    <row r="811" spans="1:30" hidden="1" x14ac:dyDescent="0.45">
      <c r="A811" t="s">
        <v>2</v>
      </c>
      <c r="B811" t="s">
        <v>4</v>
      </c>
      <c r="C811" s="1">
        <v>44544</v>
      </c>
      <c r="D811" t="s">
        <v>41</v>
      </c>
      <c r="E811" t="s">
        <v>16</v>
      </c>
      <c r="F811">
        <v>7</v>
      </c>
      <c r="G811">
        <v>0</v>
      </c>
      <c r="H811" t="s">
        <v>13</v>
      </c>
      <c r="I811" t="s">
        <v>17</v>
      </c>
      <c r="J811" t="s">
        <v>267</v>
      </c>
      <c r="L811">
        <f>1/Table1[[#This Row],[B365H]]-Table1[[#This Row],[Margin1X2]]</f>
        <v>0.85669074647402821</v>
      </c>
      <c r="M811">
        <f>IF(Table1[[#This Row],[Bet]]="Home",IF(Table1[[#This Row],[FTR]]="H",100*Table1[[#This Row],[B365H]],0),0)</f>
        <v>0</v>
      </c>
      <c r="N811">
        <f>IF(Table1[[#This Row],[Bet]]="Home-",IF(Table1[[#This Row],[FTR]]="H",100*Table1[[#This Row],[B365H]],0),0)</f>
        <v>0</v>
      </c>
      <c r="O811">
        <f>1/Table1[[#This Row],[B365D]]-Table1[[#This Row],[Margin1X2]]</f>
        <v>9.7144822841417247E-2</v>
      </c>
      <c r="P811">
        <f>IF(Table1[[#This Row],[Bet]]="Draw",IF(Table1[[#This Row],[FTR]]="D",100*Table1[[#This Row],[B365D]],0),0)</f>
        <v>0</v>
      </c>
      <c r="Q811">
        <f>IF(Table1[[#This Row],[Bet]]="Draw-",IF(Table1[[#This Row],[FTR]]="D",100*Table1[[#This Row],[B365D]],0),0)</f>
        <v>0</v>
      </c>
      <c r="R811">
        <f>1/Table1[[#This Row],[B365A]]-Table1[[#This Row],[Margin1X2]]</f>
        <v>4.6164430684554503E-2</v>
      </c>
      <c r="S811">
        <f>IF(Table1[[#This Row],[Bet]]="Away",IF(Table1[[#This Row],[FTR]]="A",100*Table1[[#This Row],[B365A]],0),0)</f>
        <v>0</v>
      </c>
      <c r="T811">
        <f>IF(Table1[[#This Row],[Bet2]]="Away",IF(Table1[[#This Row],[FTR]]="A",100*Table1[[#This Row],[B365A]]),0)</f>
        <v>0</v>
      </c>
      <c r="X811">
        <v>1.1399999999999999</v>
      </c>
      <c r="Y811">
        <v>8.5</v>
      </c>
      <c r="Z811">
        <v>15</v>
      </c>
      <c r="AA811" s="3">
        <f>(1/Table1[[#This Row],[B365H]]+1/Table1[[#This Row],[B365D]]+1/Table1[[#This Row],[B365A]]-1)/3</f>
        <v>2.0502235982112166E-2</v>
      </c>
      <c r="AB811">
        <v>1.36</v>
      </c>
      <c r="AC811">
        <v>3.2</v>
      </c>
      <c r="AD811">
        <f>(1/Table1[[#This Row],[B365&gt;2.5]]+1/Table1[[#This Row],[B365&lt;2.5]]-1)/2</f>
        <v>2.3897058823529438E-2</v>
      </c>
    </row>
    <row r="812" spans="1:30" hidden="1" x14ac:dyDescent="0.45">
      <c r="A812" t="s">
        <v>172</v>
      </c>
      <c r="B812" t="s">
        <v>4</v>
      </c>
      <c r="C812" s="1">
        <v>44499</v>
      </c>
      <c r="D812" t="s">
        <v>185</v>
      </c>
      <c r="E812" t="s">
        <v>173</v>
      </c>
      <c r="F812">
        <v>3</v>
      </c>
      <c r="G812">
        <v>0</v>
      </c>
      <c r="H812" t="s">
        <v>13</v>
      </c>
      <c r="I812" t="s">
        <v>167</v>
      </c>
      <c r="J812" t="s">
        <v>272</v>
      </c>
      <c r="L812">
        <f>1/Table1[[#This Row],[B365H]]-Table1[[#This Row],[Margin1X2]]</f>
        <v>0.53096539162112932</v>
      </c>
      <c r="M812">
        <f>IF(Table1[[#This Row],[Bet]]="Home",IF(Table1[[#This Row],[FTR]]="H",100*Table1[[#This Row],[B365H]],0),0)</f>
        <v>0</v>
      </c>
      <c r="N812">
        <f>IF(Table1[[#This Row],[Bet]]="Home-",IF(Table1[[#This Row],[FTR]]="H",100*Table1[[#This Row],[B365H]],0),0)</f>
        <v>0</v>
      </c>
      <c r="O812">
        <f>1/Table1[[#This Row],[B365D]]-Table1[[#This Row],[Margin1X2]]</f>
        <v>0.26229508196721313</v>
      </c>
      <c r="P812">
        <f>IF(Table1[[#This Row],[Bet]]="Draw",IF(Table1[[#This Row],[FTR]]="D",100*Table1[[#This Row],[B365D]],0),0)</f>
        <v>0</v>
      </c>
      <c r="Q812">
        <f>IF(Table1[[#This Row],[Bet]]="Draw-",IF(Table1[[#This Row],[FTR]]="D",100*Table1[[#This Row],[B365D]],0),0)</f>
        <v>0</v>
      </c>
      <c r="R812">
        <f>1/Table1[[#This Row],[B365A]]-Table1[[#This Row],[Margin1X2]]</f>
        <v>0.20673952641165758</v>
      </c>
      <c r="S812">
        <f>IF(Table1[[#This Row],[Bet]]="Away",IF(Table1[[#This Row],[FTR]]="A",100*Table1[[#This Row],[B365A]],0),0)</f>
        <v>0</v>
      </c>
      <c r="T812">
        <f>IF(Table1[[#This Row],[Bet2]]="Away",IF(Table1[[#This Row],[FTR]]="A",100*Table1[[#This Row],[B365A]]),0)</f>
        <v>0</v>
      </c>
      <c r="X812">
        <v>1.83</v>
      </c>
      <c r="Y812">
        <v>3.6</v>
      </c>
      <c r="Z812">
        <v>4.5</v>
      </c>
      <c r="AA812" s="3">
        <f>(1/Table1[[#This Row],[B365H]]+1/Table1[[#This Row],[B365D]]+1/Table1[[#This Row],[B365A]]-1)/3</f>
        <v>1.5482695810564643E-2</v>
      </c>
      <c r="AB812">
        <v>2.2999999999999998</v>
      </c>
      <c r="AC812">
        <v>1.6</v>
      </c>
      <c r="AD812">
        <f>(1/Table1[[#This Row],[B365&gt;2.5]]+1/Table1[[#This Row],[B365&lt;2.5]]-1)/2</f>
        <v>2.9891304347826164E-2</v>
      </c>
    </row>
    <row r="813" spans="1:30" hidden="1" x14ac:dyDescent="0.45">
      <c r="A813" t="s">
        <v>2</v>
      </c>
      <c r="B813" t="s">
        <v>4</v>
      </c>
      <c r="C813" s="1">
        <v>44545</v>
      </c>
      <c r="D813" t="s">
        <v>12</v>
      </c>
      <c r="E813" t="s">
        <v>38</v>
      </c>
      <c r="F813">
        <v>2</v>
      </c>
      <c r="G813">
        <v>0</v>
      </c>
      <c r="H813" t="s">
        <v>13</v>
      </c>
      <c r="I813" t="s">
        <v>43</v>
      </c>
      <c r="L813">
        <f>1/Table1[[#This Row],[B365H]]-Table1[[#This Row],[Margin1X2]]</f>
        <v>0.4571909571909572</v>
      </c>
      <c r="M813">
        <f>IF(Table1[[#This Row],[Bet]]="Home",IF(Table1[[#This Row],[FTR]]="H",100*Table1[[#This Row],[B365H]],0),0)</f>
        <v>0</v>
      </c>
      <c r="N813">
        <f>IF(Table1[[#This Row],[Bet]]="Home-",IF(Table1[[#This Row],[FTR]]="H",100*Table1[[#This Row],[B365H]],0),0)</f>
        <v>0</v>
      </c>
      <c r="O813">
        <f>1/Table1[[#This Row],[B365D]]-Table1[[#This Row],[Margin1X2]]</f>
        <v>0.25877825877825883</v>
      </c>
      <c r="P813">
        <f>IF(Table1[[#This Row],[Bet]]="Draw",IF(Table1[[#This Row],[FTR]]="D",100*Table1[[#This Row],[B365D]],0),0)</f>
        <v>0</v>
      </c>
      <c r="Q813">
        <f>IF(Table1[[#This Row],[Bet]]="Draw-",IF(Table1[[#This Row],[FTR]]="D",100*Table1[[#This Row],[B365D]],0),0)</f>
        <v>0</v>
      </c>
      <c r="R813">
        <f>1/Table1[[#This Row],[B365A]]-Table1[[#This Row],[Margin1X2]]</f>
        <v>0.28403078403078408</v>
      </c>
      <c r="S813">
        <f>IF(Table1[[#This Row],[Bet]]="Away",IF(Table1[[#This Row],[FTR]]="A",100*Table1[[#This Row],[B365A]],0),0)</f>
        <v>0</v>
      </c>
      <c r="T813">
        <f>IF(Table1[[#This Row],[Bet2]]="Away",IF(Table1[[#This Row],[FTR]]="A",100*Table1[[#This Row],[B365A]]),0)</f>
        <v>0</v>
      </c>
      <c r="X813">
        <v>2.1</v>
      </c>
      <c r="Y813">
        <v>3.6</v>
      </c>
      <c r="Z813">
        <v>3.3</v>
      </c>
      <c r="AA813" s="3">
        <f>(1/Table1[[#This Row],[B365H]]+1/Table1[[#This Row],[B365D]]+1/Table1[[#This Row],[B365A]]-1)/3</f>
        <v>1.8999518999518978E-2</v>
      </c>
      <c r="AB813">
        <v>1.85</v>
      </c>
      <c r="AC813">
        <v>2.0499999999999998</v>
      </c>
      <c r="AD813">
        <f>(1/Table1[[#This Row],[B365&gt;2.5]]+1/Table1[[#This Row],[B365&lt;2.5]]-1)/2</f>
        <v>1.4172709294660524E-2</v>
      </c>
    </row>
    <row r="814" spans="1:30" hidden="1" x14ac:dyDescent="0.45">
      <c r="A814" t="s">
        <v>106</v>
      </c>
      <c r="B814" t="s">
        <v>4</v>
      </c>
      <c r="C814" s="1">
        <v>44499</v>
      </c>
      <c r="D814" t="s">
        <v>128</v>
      </c>
      <c r="E814" t="s">
        <v>124</v>
      </c>
      <c r="F814">
        <v>2</v>
      </c>
      <c r="G814">
        <v>1</v>
      </c>
      <c r="H814" t="s">
        <v>13</v>
      </c>
      <c r="I814" t="s">
        <v>149</v>
      </c>
      <c r="J814" t="s">
        <v>269</v>
      </c>
      <c r="L814">
        <f>1/Table1[[#This Row],[B365H]]-Table1[[#This Row],[Margin1X2]]</f>
        <v>0.39898989898989901</v>
      </c>
      <c r="M814">
        <f>IF(Table1[[#This Row],[Bet]]="Home",IF(Table1[[#This Row],[FTR]]="H",100*Table1[[#This Row],[B365H]],0),0)</f>
        <v>0</v>
      </c>
      <c r="N814">
        <f>IF(Table1[[#This Row],[Bet]]="Home-",IF(Table1[[#This Row],[FTR]]="H",100*Table1[[#This Row],[B365H]],0),0)</f>
        <v>0</v>
      </c>
      <c r="O814">
        <f>1/Table1[[#This Row],[B365D]]-Table1[[#This Row],[Margin1X2]]</f>
        <v>0.28535353535353536</v>
      </c>
      <c r="P814">
        <f>IF(Table1[[#This Row],[Bet]]="Draw",IF(Table1[[#This Row],[FTR]]="D",100*Table1[[#This Row],[B365D]],0),0)</f>
        <v>0</v>
      </c>
      <c r="Q814">
        <f>IF(Table1[[#This Row],[Bet]]="Draw-",IF(Table1[[#This Row],[FTR]]="D",100*Table1[[#This Row],[B365D]],0),0)</f>
        <v>0</v>
      </c>
      <c r="R814">
        <f>1/Table1[[#This Row],[B365A]]-Table1[[#This Row],[Margin1X2]]</f>
        <v>0.31565656565656564</v>
      </c>
      <c r="S814">
        <f>IF(Table1[[#This Row],[Bet]]="Away",IF(Table1[[#This Row],[FTR]]="A",100*Table1[[#This Row],[B365A]],0),0)</f>
        <v>0</v>
      </c>
      <c r="T814">
        <f>IF(Table1[[#This Row],[Bet2]]="Away",IF(Table1[[#This Row],[FTR]]="A",100*Table1[[#This Row],[B365A]]),0)</f>
        <v>0</v>
      </c>
      <c r="X814">
        <v>2.4</v>
      </c>
      <c r="Y814">
        <v>3.3</v>
      </c>
      <c r="Z814">
        <v>3</v>
      </c>
      <c r="AA814" s="3">
        <f>(1/Table1[[#This Row],[B365H]]+1/Table1[[#This Row],[B365D]]+1/Table1[[#This Row],[B365A]]-1)/3</f>
        <v>1.7676767676767662E-2</v>
      </c>
      <c r="AB814">
        <v>2</v>
      </c>
      <c r="AC814">
        <v>1.8</v>
      </c>
      <c r="AD814">
        <f>(1/Table1[[#This Row],[B365&gt;2.5]]+1/Table1[[#This Row],[B365&lt;2.5]]-1)/2</f>
        <v>2.777777777777779E-2</v>
      </c>
    </row>
    <row r="815" spans="1:30" hidden="1" x14ac:dyDescent="0.45">
      <c r="A815" t="s">
        <v>106</v>
      </c>
      <c r="B815" t="s">
        <v>4</v>
      </c>
      <c r="C815" s="1">
        <v>44499</v>
      </c>
      <c r="D815" t="s">
        <v>123</v>
      </c>
      <c r="E815" t="s">
        <v>130</v>
      </c>
      <c r="F815">
        <v>1</v>
      </c>
      <c r="G815">
        <v>1</v>
      </c>
      <c r="H815" t="s">
        <v>42</v>
      </c>
      <c r="I815" t="s">
        <v>135</v>
      </c>
      <c r="J815" t="s">
        <v>273</v>
      </c>
      <c r="L815">
        <f>1/Table1[[#This Row],[B365H]]-Table1[[#This Row],[Margin1X2]]</f>
        <v>0.47070589753516578</v>
      </c>
      <c r="M815">
        <f>IF(Table1[[#This Row],[Bet]]="Home",IF(Table1[[#This Row],[FTR]]="H",100*Table1[[#This Row],[B365H]],0),0)</f>
        <v>0</v>
      </c>
      <c r="N815">
        <f>IF(Table1[[#This Row],[Bet]]="Home-",IF(Table1[[#This Row],[FTR]]="H",100*Table1[[#This Row],[B365H]],0),0)</f>
        <v>0</v>
      </c>
      <c r="O815">
        <f>1/Table1[[#This Row],[B365D]]-Table1[[#This Row],[Margin1X2]]</f>
        <v>0.26861530520067095</v>
      </c>
      <c r="P815">
        <f>IF(Table1[[#This Row],[Bet]]="Draw",IF(Table1[[#This Row],[FTR]]="D",100*Table1[[#This Row],[B365D]],0),0)</f>
        <v>0</v>
      </c>
      <c r="Q815">
        <f>IF(Table1[[#This Row],[Bet]]="Draw-",IF(Table1[[#This Row],[FTR]]="D",100*Table1[[#This Row],[B365D]],0),0)</f>
        <v>0</v>
      </c>
      <c r="R815">
        <f>1/Table1[[#This Row],[B365A]]-Table1[[#This Row],[Margin1X2]]</f>
        <v>0.26067879726416304</v>
      </c>
      <c r="S815">
        <f>IF(Table1[[#This Row],[Bet]]="Away",IF(Table1[[#This Row],[FTR]]="A",100*Table1[[#This Row],[B365A]],0),0)</f>
        <v>0</v>
      </c>
      <c r="T815">
        <f>IF(Table1[[#This Row],[Bet2]]="Away",IF(Table1[[#This Row],[FTR]]="A",100*Table1[[#This Row],[B365A]]),0)</f>
        <v>0</v>
      </c>
      <c r="X815">
        <v>2.0499999999999998</v>
      </c>
      <c r="Y815">
        <v>3.5</v>
      </c>
      <c r="Z815">
        <v>3.6</v>
      </c>
      <c r="AA815" s="3">
        <f>(1/Table1[[#This Row],[B365H]]+1/Table1[[#This Row],[B365D]]+1/Table1[[#This Row],[B365A]]-1)/3</f>
        <v>1.709898051361473E-2</v>
      </c>
      <c r="AB815">
        <v>2.1</v>
      </c>
      <c r="AC815">
        <v>1.7</v>
      </c>
      <c r="AD815">
        <f>(1/Table1[[#This Row],[B365&gt;2.5]]+1/Table1[[#This Row],[B365&lt;2.5]]-1)/2</f>
        <v>3.2212885154061621E-2</v>
      </c>
    </row>
    <row r="816" spans="1:30" hidden="1" x14ac:dyDescent="0.45">
      <c r="A816" t="s">
        <v>2</v>
      </c>
      <c r="B816" t="s">
        <v>4</v>
      </c>
      <c r="C816" s="1">
        <v>44545</v>
      </c>
      <c r="D816" t="s">
        <v>19</v>
      </c>
      <c r="E816" t="s">
        <v>29</v>
      </c>
      <c r="F816">
        <v>0</v>
      </c>
      <c r="G816">
        <v>1</v>
      </c>
      <c r="H816" t="s">
        <v>20</v>
      </c>
      <c r="I816" t="s">
        <v>55</v>
      </c>
      <c r="J816" t="s">
        <v>266</v>
      </c>
      <c r="L816">
        <f>1/Table1[[#This Row],[B365H]]-Table1[[#This Row],[Margin1X2]]</f>
        <v>0.42686465267110435</v>
      </c>
      <c r="M816">
        <f>IF(Table1[[#This Row],[Bet]]="Home",IF(Table1[[#This Row],[FTR]]="H",100*Table1[[#This Row],[B365H]],0),0)</f>
        <v>0</v>
      </c>
      <c r="N816">
        <f>IF(Table1[[#This Row],[Bet]]="Home-",IF(Table1[[#This Row],[FTR]]="H",100*Table1[[#This Row],[B365H]],0),0)</f>
        <v>0</v>
      </c>
      <c r="O816">
        <f>1/Table1[[#This Row],[B365D]]-Table1[[#This Row],[Margin1X2]]</f>
        <v>0.30500085338795024</v>
      </c>
      <c r="P816">
        <f>IF(Table1[[#This Row],[Bet]]="Draw",IF(Table1[[#This Row],[FTR]]="D",100*Table1[[#This Row],[B365D]],0),0)</f>
        <v>0</v>
      </c>
      <c r="Q816">
        <f>IF(Table1[[#This Row],[Bet]]="Draw-",IF(Table1[[#This Row],[FTR]]="D",100*Table1[[#This Row],[B365D]],0),0)</f>
        <v>0</v>
      </c>
      <c r="R816">
        <f>1/Table1[[#This Row],[B365A]]-Table1[[#This Row],[Margin1X2]]</f>
        <v>0.26813449394094563</v>
      </c>
      <c r="S816">
        <f>IF(Table1[[#This Row],[Bet]]="Away",IF(Table1[[#This Row],[FTR]]="A",100*Table1[[#This Row],[B365A]],0),0)</f>
        <v>0</v>
      </c>
      <c r="T816">
        <f>IF(Table1[[#This Row],[Bet2]]="Away",IF(Table1[[#This Row],[FTR]]="A",100*Table1[[#This Row],[B365A]]),0)</f>
        <v>0</v>
      </c>
      <c r="X816">
        <v>2.25</v>
      </c>
      <c r="Y816">
        <v>3.1</v>
      </c>
      <c r="Z816">
        <v>3.5</v>
      </c>
      <c r="AA816" s="3">
        <f>(1/Table1[[#This Row],[B365H]]+1/Table1[[#This Row],[B365D]]+1/Table1[[#This Row],[B365A]]-1)/3</f>
        <v>1.7579791773340087E-2</v>
      </c>
      <c r="AB816">
        <v>2.5</v>
      </c>
      <c r="AC816">
        <v>1.53</v>
      </c>
      <c r="AD816">
        <f>(1/Table1[[#This Row],[B365&gt;2.5]]+1/Table1[[#This Row],[B365&lt;2.5]]-1)/2</f>
        <v>2.6797385620915048E-2</v>
      </c>
    </row>
    <row r="817" spans="1:30" hidden="1" x14ac:dyDescent="0.45">
      <c r="A817" t="s">
        <v>61</v>
      </c>
      <c r="B817" t="s">
        <v>4</v>
      </c>
      <c r="C817" s="1">
        <v>44499</v>
      </c>
      <c r="D817" t="s">
        <v>89</v>
      </c>
      <c r="E817" t="s">
        <v>69</v>
      </c>
      <c r="F817">
        <v>0</v>
      </c>
      <c r="G817">
        <v>1</v>
      </c>
      <c r="H817" t="s">
        <v>20</v>
      </c>
      <c r="I817" t="s">
        <v>55</v>
      </c>
      <c r="J817" t="s">
        <v>266</v>
      </c>
      <c r="L817">
        <f>1/Table1[[#This Row],[B365H]]-Table1[[#This Row],[Margin1X2]]</f>
        <v>0.61907289455060155</v>
      </c>
      <c r="M817">
        <f>IF(Table1[[#This Row],[Bet]]="Home",IF(Table1[[#This Row],[FTR]]="H",100*Table1[[#This Row],[B365H]],0),0)</f>
        <v>0</v>
      </c>
      <c r="N817">
        <f>IF(Table1[[#This Row],[Bet]]="Home-",IF(Table1[[#This Row],[FTR]]="H",100*Table1[[#This Row],[B365H]],0),0)</f>
        <v>0</v>
      </c>
      <c r="O817">
        <f>1/Table1[[#This Row],[B365D]]-Table1[[#This Row],[Margin1X2]]</f>
        <v>0.23213021939136591</v>
      </c>
      <c r="P817">
        <f>IF(Table1[[#This Row],[Bet]]="Draw",IF(Table1[[#This Row],[FTR]]="D",100*Table1[[#This Row],[B365D]],0),0)</f>
        <v>0</v>
      </c>
      <c r="Q817">
        <f>IF(Table1[[#This Row],[Bet]]="Draw-",IF(Table1[[#This Row],[FTR]]="D",100*Table1[[#This Row],[B365D]],0),0)</f>
        <v>0</v>
      </c>
      <c r="R817">
        <f>1/Table1[[#This Row],[B365A]]-Table1[[#This Row],[Margin1X2]]</f>
        <v>0.14879688605803257</v>
      </c>
      <c r="S817">
        <f>IF(Table1[[#This Row],[Bet]]="Away",IF(Table1[[#This Row],[FTR]]="A",100*Table1[[#This Row],[B365A]],0),0)</f>
        <v>0</v>
      </c>
      <c r="T817">
        <f>IF(Table1[[#This Row],[Bet2]]="Away",IF(Table1[[#This Row],[FTR]]="A",100*Table1[[#This Row],[B365A]]),0)</f>
        <v>0</v>
      </c>
      <c r="X817">
        <v>1.57</v>
      </c>
      <c r="Y817">
        <v>4</v>
      </c>
      <c r="Z817">
        <v>6</v>
      </c>
      <c r="AA817" s="3">
        <f>(1/Table1[[#This Row],[B365H]]+1/Table1[[#This Row],[B365D]]+1/Table1[[#This Row],[B365A]]-1)/3</f>
        <v>1.7869780608634089E-2</v>
      </c>
      <c r="AB817">
        <v>1.8</v>
      </c>
      <c r="AC817">
        <v>2</v>
      </c>
      <c r="AD817">
        <f>(1/Table1[[#This Row],[B365&gt;2.5]]+1/Table1[[#This Row],[B365&lt;2.5]]-1)/2</f>
        <v>2.777777777777779E-2</v>
      </c>
    </row>
    <row r="818" spans="1:30" hidden="1" x14ac:dyDescent="0.45">
      <c r="A818" t="s">
        <v>2</v>
      </c>
      <c r="B818" t="s">
        <v>4</v>
      </c>
      <c r="C818" s="1">
        <v>44545</v>
      </c>
      <c r="D818" t="s">
        <v>23</v>
      </c>
      <c r="E818" t="s">
        <v>26</v>
      </c>
      <c r="F818">
        <v>2</v>
      </c>
      <c r="G818">
        <v>2</v>
      </c>
      <c r="H818" t="s">
        <v>42</v>
      </c>
      <c r="I818" t="s">
        <v>52</v>
      </c>
      <c r="L818">
        <f>1/Table1[[#This Row],[B365H]]-Table1[[#This Row],[Margin1X2]]</f>
        <v>0.44716265646498204</v>
      </c>
      <c r="M818">
        <f>IF(Table1[[#This Row],[Bet]]="Home",IF(Table1[[#This Row],[FTR]]="H",100*Table1[[#This Row],[B365H]],0),0)</f>
        <v>0</v>
      </c>
      <c r="N818">
        <f>IF(Table1[[#This Row],[Bet]]="Home-",IF(Table1[[#This Row],[FTR]]="H",100*Table1[[#This Row],[B365H]],0),0)</f>
        <v>0</v>
      </c>
      <c r="O818">
        <f>1/Table1[[#This Row],[B365D]]-Table1[[#This Row],[Margin1X2]]</f>
        <v>0.28507668042551765</v>
      </c>
      <c r="P818">
        <f>IF(Table1[[#This Row],[Bet]]="Draw",IF(Table1[[#This Row],[FTR]]="D",100*Table1[[#This Row],[B365D]],0),0)</f>
        <v>0</v>
      </c>
      <c r="Q818">
        <f>IF(Table1[[#This Row],[Bet]]="Draw-",IF(Table1[[#This Row],[FTR]]="D",100*Table1[[#This Row],[B365D]],0),0)</f>
        <v>0</v>
      </c>
      <c r="R818">
        <f>1/Table1[[#This Row],[B365A]]-Table1[[#This Row],[Margin1X2]]</f>
        <v>0.26776066310950031</v>
      </c>
      <c r="S818">
        <f>IF(Table1[[#This Row],[Bet]]="Away",IF(Table1[[#This Row],[FTR]]="A",100*Table1[[#This Row],[B365A]],0),0)</f>
        <v>0</v>
      </c>
      <c r="T818">
        <f>IF(Table1[[#This Row],[Bet2]]="Away",IF(Table1[[#This Row],[FTR]]="A",100*Table1[[#This Row],[B365A]]),0)</f>
        <v>0</v>
      </c>
      <c r="X818">
        <v>2.15</v>
      </c>
      <c r="Y818">
        <v>3.3</v>
      </c>
      <c r="Z818">
        <v>3.5</v>
      </c>
      <c r="AA818" s="3">
        <f>(1/Table1[[#This Row],[B365H]]+1/Table1[[#This Row],[B365D]]+1/Table1[[#This Row],[B365A]]-1)/3</f>
        <v>1.7953622604785391E-2</v>
      </c>
      <c r="AB818">
        <v>2.1</v>
      </c>
      <c r="AC818">
        <v>1.72</v>
      </c>
      <c r="AD818">
        <f>(1/Table1[[#This Row],[B365&gt;2.5]]+1/Table1[[#This Row],[B365&lt;2.5]]-1)/2</f>
        <v>2.879291251384275E-2</v>
      </c>
    </row>
    <row r="819" spans="1:30" hidden="1" x14ac:dyDescent="0.45">
      <c r="A819" t="s">
        <v>2</v>
      </c>
      <c r="B819" t="s">
        <v>4</v>
      </c>
      <c r="C819" s="1">
        <v>44546</v>
      </c>
      <c r="D819" t="s">
        <v>35</v>
      </c>
      <c r="E819" t="s">
        <v>37</v>
      </c>
      <c r="F819">
        <v>3</v>
      </c>
      <c r="G819">
        <v>1</v>
      </c>
      <c r="H819" t="s">
        <v>13</v>
      </c>
      <c r="I819" t="s">
        <v>33</v>
      </c>
      <c r="J819" t="s">
        <v>269</v>
      </c>
      <c r="L819">
        <f>1/Table1[[#This Row],[B365H]]-Table1[[#This Row],[Margin1X2]]</f>
        <v>0.87399053188526865</v>
      </c>
      <c r="M819">
        <f>IF(Table1[[#This Row],[Bet]]="Home",IF(Table1[[#This Row],[FTR]]="H",100*Table1[[#This Row],[B365H]],0),0)</f>
        <v>0</v>
      </c>
      <c r="N819">
        <f>IF(Table1[[#This Row],[Bet]]="Home-",IF(Table1[[#This Row],[FTR]]="H",100*Table1[[#This Row],[B365H]],0),0)</f>
        <v>0</v>
      </c>
      <c r="O819">
        <f>1/Table1[[#This Row],[B365D]]-Table1[[#This Row],[Margin1X2]]</f>
        <v>9.2244500139237004E-2</v>
      </c>
      <c r="P819">
        <f>IF(Table1[[#This Row],[Bet]]="Draw",IF(Table1[[#This Row],[FTR]]="D",100*Table1[[#This Row],[B365D]],0),0)</f>
        <v>0</v>
      </c>
      <c r="Q819">
        <f>IF(Table1[[#This Row],[Bet]]="Draw-",IF(Table1[[#This Row],[FTR]]="D",100*Table1[[#This Row],[B365D]],0),0)</f>
        <v>0</v>
      </c>
      <c r="R819">
        <f>1/Table1[[#This Row],[B365A]]-Table1[[#This Row],[Margin1X2]]</f>
        <v>3.3764967975494317E-2</v>
      </c>
      <c r="S819">
        <f>IF(Table1[[#This Row],[Bet]]="Away",IF(Table1[[#This Row],[FTR]]="A",100*Table1[[#This Row],[B365A]],0),0)</f>
        <v>0</v>
      </c>
      <c r="T819">
        <f>IF(Table1[[#This Row],[Bet2]]="Away",IF(Table1[[#This Row],[FTR]]="A",100*Table1[[#This Row],[B365A]]),0)</f>
        <v>0</v>
      </c>
      <c r="X819">
        <v>1.1200000000000001</v>
      </c>
      <c r="Y819">
        <v>9</v>
      </c>
      <c r="Z819">
        <v>19</v>
      </c>
      <c r="AA819" s="3">
        <f>(1/Table1[[#This Row],[B365H]]+1/Table1[[#This Row],[B365D]]+1/Table1[[#This Row],[B365A]]-1)/3</f>
        <v>1.8866610971874104E-2</v>
      </c>
      <c r="AB819">
        <v>1.33</v>
      </c>
      <c r="AC819">
        <v>3.4</v>
      </c>
      <c r="AD819">
        <f>(1/Table1[[#This Row],[B365&gt;2.5]]+1/Table1[[#This Row],[B365&lt;2.5]]-1)/2</f>
        <v>2.2998673153471927E-2</v>
      </c>
    </row>
    <row r="820" spans="1:30" x14ac:dyDescent="0.45">
      <c r="A820" t="s">
        <v>61</v>
      </c>
      <c r="B820" t="s">
        <v>4</v>
      </c>
      <c r="C820" s="1">
        <v>44548</v>
      </c>
      <c r="D820" t="s">
        <v>96</v>
      </c>
      <c r="E820" t="s">
        <v>81</v>
      </c>
      <c r="F820">
        <v>2</v>
      </c>
      <c r="G820">
        <v>1</v>
      </c>
      <c r="H820" t="s">
        <v>13</v>
      </c>
      <c r="I820" t="s">
        <v>98</v>
      </c>
      <c r="J820" t="s">
        <v>271</v>
      </c>
      <c r="L820">
        <f>1/Table1[[#This Row],[B365H]]-Table1[[#This Row],[Margin1X2]]</f>
        <v>0.50828460038986356</v>
      </c>
      <c r="M820">
        <f>IF(Table1[[#This Row],[Bet]]="Home",IF(Table1[[#This Row],[FTR]]="H",100*Table1[[#This Row],[B365H]],0),0)</f>
        <v>0</v>
      </c>
      <c r="N820">
        <f>IF(Table1[[#This Row],[Bet]]="Home-",IF(Table1[[#This Row],[FTR]]="H",100*Table1[[#This Row],[B365H]],0),0)</f>
        <v>0</v>
      </c>
      <c r="O820">
        <f>1/Table1[[#This Row],[B365D]]-Table1[[#This Row],[Margin1X2]]</f>
        <v>0.25974658869395711</v>
      </c>
      <c r="P820">
        <f>IF(Table1[[#This Row],[Bet]]="Draw",IF(Table1[[#This Row],[FTR]]="D",100*Table1[[#This Row],[B365D]],0),0)</f>
        <v>0</v>
      </c>
      <c r="Q820">
        <f>IF(Table1[[#This Row],[Bet]]="Draw-",IF(Table1[[#This Row],[FTR]]="D",100*Table1[[#This Row],[B365D]],0),0)</f>
        <v>0</v>
      </c>
      <c r="R820">
        <f>1/Table1[[#This Row],[B365A]]-Table1[[#This Row],[Margin1X2]]</f>
        <v>0.23196881091617935</v>
      </c>
      <c r="S820">
        <f>IF(Table1[[#This Row],[Bet]]="Away",IF(Table1[[#This Row],[FTR]]="A",100*Table1[[#This Row],[B365A]],0),0)</f>
        <v>0</v>
      </c>
      <c r="T820">
        <f>IF(Table1[[#This Row],[Bet2]]="Away",IF(Table1[[#This Row],[FTR]]="A",100*Table1[[#This Row],[B365A]]),0)</f>
        <v>0</v>
      </c>
      <c r="X820">
        <v>1.9</v>
      </c>
      <c r="Y820">
        <v>3.6</v>
      </c>
      <c r="Z820">
        <v>4</v>
      </c>
      <c r="AA820" s="3">
        <f>(1/Table1[[#This Row],[B365H]]+1/Table1[[#This Row],[B365D]]+1/Table1[[#This Row],[B365A]]-1)/3</f>
        <v>1.8031189083820658E-2</v>
      </c>
      <c r="AB820">
        <v>2.2999999999999998</v>
      </c>
      <c r="AC820">
        <v>1.61</v>
      </c>
      <c r="AD820">
        <f>(1/Table1[[#This Row],[B365&gt;2.5]]+1/Table1[[#This Row],[B365&lt;2.5]]-1)/2</f>
        <v>2.7950310559006208E-2</v>
      </c>
    </row>
    <row r="821" spans="1:30" hidden="1" x14ac:dyDescent="0.45">
      <c r="A821" t="s">
        <v>61</v>
      </c>
      <c r="B821" t="s">
        <v>4</v>
      </c>
      <c r="C821" s="1">
        <v>44550</v>
      </c>
      <c r="D821" t="s">
        <v>92</v>
      </c>
      <c r="E821" t="s">
        <v>89</v>
      </c>
      <c r="F821">
        <v>0</v>
      </c>
      <c r="G821">
        <v>1</v>
      </c>
      <c r="H821" t="s">
        <v>20</v>
      </c>
      <c r="I821" t="s">
        <v>97</v>
      </c>
      <c r="J821" t="s">
        <v>266</v>
      </c>
      <c r="K821" t="s">
        <v>271</v>
      </c>
      <c r="L821">
        <f>1/Table1[[#This Row],[B365H]]-Table1[[#This Row],[Margin1X2]]</f>
        <v>0.55502645502645498</v>
      </c>
      <c r="M821">
        <f>IF(Table1[[#This Row],[Bet]]="Home",IF(Table1[[#This Row],[FTR]]="H",100*Table1[[#This Row],[B365H]],0),0)</f>
        <v>0</v>
      </c>
      <c r="N821">
        <f>IF(Table1[[#This Row],[Bet]]="Home-",IF(Table1[[#This Row],[FTR]]="H",100*Table1[[#This Row],[B365H]],0),0)</f>
        <v>0</v>
      </c>
      <c r="O821">
        <f>1/Table1[[#This Row],[B365D]]-Table1[[#This Row],[Margin1X2]]</f>
        <v>0.26137566137566137</v>
      </c>
      <c r="P821">
        <f>IF(Table1[[#This Row],[Bet]]="Draw",IF(Table1[[#This Row],[FTR]]="D",100*Table1[[#This Row],[B365D]],0),0)</f>
        <v>0</v>
      </c>
      <c r="Q821">
        <f>IF(Table1[[#This Row],[Bet]]="Draw-",IF(Table1[[#This Row],[FTR]]="D",100*Table1[[#This Row],[B365D]],0),0)</f>
        <v>0</v>
      </c>
      <c r="R821">
        <f>1/Table1[[#This Row],[B365A]]-Table1[[#This Row],[Margin1X2]]</f>
        <v>0.18359788359788359</v>
      </c>
      <c r="S821">
        <f>IF(Table1[[#This Row],[Bet]]="Away",IF(Table1[[#This Row],[FTR]]="A",100*Table1[[#This Row],[B365A]],0),0)</f>
        <v>0</v>
      </c>
      <c r="T821">
        <f>IF(Table1[[#This Row],[Bet2]]="Away",IF(Table1[[#This Row],[FTR]]="A",100*Table1[[#This Row],[B365A]]),0)</f>
        <v>500</v>
      </c>
      <c r="X821">
        <v>1.75</v>
      </c>
      <c r="Y821">
        <v>3.6</v>
      </c>
      <c r="Z821">
        <v>5</v>
      </c>
      <c r="AA821" s="3">
        <f>(1/Table1[[#This Row],[B365H]]+1/Table1[[#This Row],[B365D]]+1/Table1[[#This Row],[B365A]]-1)/3</f>
        <v>1.6402116402116418E-2</v>
      </c>
      <c r="AB821">
        <v>1.85</v>
      </c>
      <c r="AC821">
        <v>2</v>
      </c>
      <c r="AD821">
        <f>(1/Table1[[#This Row],[B365&gt;2.5]]+1/Table1[[#This Row],[B365&lt;2.5]]-1)/2</f>
        <v>2.0270270270270174E-2</v>
      </c>
    </row>
    <row r="822" spans="1:30" hidden="1" x14ac:dyDescent="0.45">
      <c r="A822" t="s">
        <v>106</v>
      </c>
      <c r="B822" t="s">
        <v>4</v>
      </c>
      <c r="C822" s="1">
        <v>44502</v>
      </c>
      <c r="D822" t="s">
        <v>120</v>
      </c>
      <c r="E822" t="s">
        <v>114</v>
      </c>
      <c r="F822">
        <v>1</v>
      </c>
      <c r="G822">
        <v>1</v>
      </c>
      <c r="H822" t="s">
        <v>42</v>
      </c>
      <c r="I822" t="s">
        <v>149</v>
      </c>
      <c r="J822" t="s">
        <v>269</v>
      </c>
      <c r="L822">
        <f>1/Table1[[#This Row],[B365H]]-Table1[[#This Row],[Margin1X2]]</f>
        <v>0.58544480954119504</v>
      </c>
      <c r="M822">
        <f>IF(Table1[[#This Row],[Bet]]="Home",IF(Table1[[#This Row],[FTR]]="H",100*Table1[[#This Row],[B365H]],0),0)</f>
        <v>0</v>
      </c>
      <c r="N822">
        <f>IF(Table1[[#This Row],[Bet]]="Home-",IF(Table1[[#This Row],[FTR]]="H",100*Table1[[#This Row],[B365H]],0),0)</f>
        <v>0</v>
      </c>
      <c r="O822">
        <f>1/Table1[[#This Row],[B365D]]-Table1[[#This Row],[Margin1X2]]</f>
        <v>0.24970183765364481</v>
      </c>
      <c r="P822">
        <f>IF(Table1[[#This Row],[Bet]]="Draw",IF(Table1[[#This Row],[FTR]]="D",100*Table1[[#This Row],[B365D]],0),0)</f>
        <v>0</v>
      </c>
      <c r="Q822">
        <f>IF(Table1[[#This Row],[Bet]]="Draw-",IF(Table1[[#This Row],[FTR]]="D",100*Table1[[#This Row],[B365D]],0),0)</f>
        <v>375</v>
      </c>
      <c r="R822">
        <f>1/Table1[[#This Row],[B365A]]-Table1[[#This Row],[Margin1X2]]</f>
        <v>0.16485335280515998</v>
      </c>
      <c r="S822">
        <f>IF(Table1[[#This Row],[Bet]]="Away",IF(Table1[[#This Row],[FTR]]="A",100*Table1[[#This Row],[B365A]],0),0)</f>
        <v>0</v>
      </c>
      <c r="T822">
        <f>IF(Table1[[#This Row],[Bet2]]="Away",IF(Table1[[#This Row],[FTR]]="A",100*Table1[[#This Row],[B365A]]),0)</f>
        <v>0</v>
      </c>
      <c r="X822">
        <v>1.66</v>
      </c>
      <c r="Y822">
        <v>3.75</v>
      </c>
      <c r="Z822">
        <v>5.5</v>
      </c>
      <c r="AA822" s="3">
        <f>(1/Table1[[#This Row],[B365H]]+1/Table1[[#This Row],[B365D]]+1/Table1[[#This Row],[B365A]]-1)/3</f>
        <v>1.6964829013021838E-2</v>
      </c>
      <c r="AB822">
        <v>1.9</v>
      </c>
      <c r="AC822">
        <v>1.95</v>
      </c>
      <c r="AD822">
        <f>(1/Table1[[#This Row],[B365&gt;2.5]]+1/Table1[[#This Row],[B365&lt;2.5]]-1)/2</f>
        <v>1.9568151147098534E-2</v>
      </c>
    </row>
    <row r="823" spans="1:30" hidden="1" x14ac:dyDescent="0.45">
      <c r="A823" t="s">
        <v>106</v>
      </c>
      <c r="B823" t="s">
        <v>4</v>
      </c>
      <c r="C823" s="1">
        <v>44502</v>
      </c>
      <c r="D823" t="s">
        <v>125</v>
      </c>
      <c r="E823" t="s">
        <v>110</v>
      </c>
      <c r="F823">
        <v>0</v>
      </c>
      <c r="G823">
        <v>2</v>
      </c>
      <c r="H823" t="s">
        <v>20</v>
      </c>
      <c r="I823" t="s">
        <v>135</v>
      </c>
      <c r="J823" t="s">
        <v>273</v>
      </c>
      <c r="L823">
        <f>1/Table1[[#This Row],[B365H]]-Table1[[#This Row],[Margin1X2]]</f>
        <v>0.40547695871597583</v>
      </c>
      <c r="M823">
        <f>IF(Table1[[#This Row],[Bet]]="Home",IF(Table1[[#This Row],[FTR]]="H",100*Table1[[#This Row],[B365H]],0),0)</f>
        <v>0</v>
      </c>
      <c r="N823">
        <f>IF(Table1[[#This Row],[Bet]]="Home-",IF(Table1[[#This Row],[FTR]]="H",100*Table1[[#This Row],[B365H]],0),0)</f>
        <v>0</v>
      </c>
      <c r="O823">
        <f>1/Table1[[#This Row],[B365D]]-Table1[[#This Row],[Margin1X2]]</f>
        <v>0.27765367750475722</v>
      </c>
      <c r="P823">
        <f>IF(Table1[[#This Row],[Bet]]="Draw",IF(Table1[[#This Row],[FTR]]="D",100*Table1[[#This Row],[B365D]],0),0)</f>
        <v>0</v>
      </c>
      <c r="Q823">
        <f>IF(Table1[[#This Row],[Bet]]="Draw-",IF(Table1[[#This Row],[FTR]]="D",100*Table1[[#This Row],[B365D]],0),0)</f>
        <v>0</v>
      </c>
      <c r="R823">
        <f>1/Table1[[#This Row],[B365A]]-Table1[[#This Row],[Margin1X2]]</f>
        <v>0.316869363779267</v>
      </c>
      <c r="S823">
        <f>IF(Table1[[#This Row],[Bet]]="Away",IF(Table1[[#This Row],[FTR]]="A",100*Table1[[#This Row],[B365A]],0),0)</f>
        <v>0</v>
      </c>
      <c r="T823">
        <f>IF(Table1[[#This Row],[Bet2]]="Away",IF(Table1[[#This Row],[FTR]]="A",100*Table1[[#This Row],[B365A]]),0)</f>
        <v>0</v>
      </c>
      <c r="X823">
        <v>2.37</v>
      </c>
      <c r="Y823">
        <v>3.4</v>
      </c>
      <c r="Z823">
        <v>3</v>
      </c>
      <c r="AA823" s="3">
        <f>(1/Table1[[#This Row],[B365H]]+1/Table1[[#This Row],[B365D]]+1/Table1[[#This Row],[B365A]]-1)/3</f>
        <v>1.6463969554066333E-2</v>
      </c>
      <c r="AB823">
        <v>1.88</v>
      </c>
      <c r="AC823">
        <v>1.98</v>
      </c>
      <c r="AD823">
        <f>(1/Table1[[#This Row],[B365&gt;2.5]]+1/Table1[[#This Row],[B365&lt;2.5]]-1)/2</f>
        <v>1.8482699333763231E-2</v>
      </c>
    </row>
    <row r="824" spans="1:30" hidden="1" x14ac:dyDescent="0.45">
      <c r="A824" t="s">
        <v>61</v>
      </c>
      <c r="B824" t="s">
        <v>4</v>
      </c>
      <c r="C824" s="1">
        <v>44557</v>
      </c>
      <c r="D824" t="s">
        <v>74</v>
      </c>
      <c r="E824" t="s">
        <v>63</v>
      </c>
      <c r="F824">
        <v>1</v>
      </c>
      <c r="G824">
        <v>0</v>
      </c>
      <c r="H824" t="s">
        <v>13</v>
      </c>
      <c r="I824" t="s">
        <v>97</v>
      </c>
      <c r="J824" t="s">
        <v>266</v>
      </c>
      <c r="L824">
        <f>1/Table1[[#This Row],[B365H]]-Table1[[#This Row],[Margin1X2]]</f>
        <v>0.18624338624338624</v>
      </c>
      <c r="M824">
        <f>IF(Table1[[#This Row],[Bet]]="Home",IF(Table1[[#This Row],[FTR]]="H",100*Table1[[#This Row],[B365H]],0),0)</f>
        <v>0</v>
      </c>
      <c r="N824">
        <f>IF(Table1[[#This Row],[Bet]]="Home-",IF(Table1[[#This Row],[FTR]]="H",100*Table1[[#This Row],[B365H]],0),0)</f>
        <v>0</v>
      </c>
      <c r="O824">
        <f>1/Table1[[#This Row],[B365D]]-Table1[[#This Row],[Margin1X2]]</f>
        <v>0.2719576719576719</v>
      </c>
      <c r="P824">
        <f>IF(Table1[[#This Row],[Bet]]="Draw",IF(Table1[[#This Row],[FTR]]="D",100*Table1[[#This Row],[B365D]],0),0)</f>
        <v>0</v>
      </c>
      <c r="Q824">
        <f>IF(Table1[[#This Row],[Bet]]="Draw-",IF(Table1[[#This Row],[FTR]]="D",100*Table1[[#This Row],[B365D]],0),0)</f>
        <v>0</v>
      </c>
      <c r="R824">
        <f>1/Table1[[#This Row],[B365A]]-Table1[[#This Row],[Margin1X2]]</f>
        <v>0.54179894179894184</v>
      </c>
      <c r="S824">
        <f>IF(Table1[[#This Row],[Bet]]="Away",IF(Table1[[#This Row],[FTR]]="A",100*Table1[[#This Row],[B365A]],0),0)</f>
        <v>0</v>
      </c>
      <c r="T824">
        <f>IF(Table1[[#This Row],[Bet2]]="Away",IF(Table1[[#This Row],[FTR]]="A",100*Table1[[#This Row],[B365A]]),0)</f>
        <v>0</v>
      </c>
      <c r="X824">
        <v>5</v>
      </c>
      <c r="Y824">
        <v>3.5</v>
      </c>
      <c r="Z824">
        <v>1.8</v>
      </c>
      <c r="AA824" s="3">
        <f>(1/Table1[[#This Row],[B365H]]+1/Table1[[#This Row],[B365D]]+1/Table1[[#This Row],[B365A]]-1)/3</f>
        <v>1.3756613756613781E-2</v>
      </c>
      <c r="AB824">
        <v>2.2000000000000002</v>
      </c>
      <c r="AC824">
        <v>1.66</v>
      </c>
      <c r="AD824">
        <f>(1/Table1[[#This Row],[B365&gt;2.5]]+1/Table1[[#This Row],[B365&lt;2.5]]-1)/2</f>
        <v>2.8477546549835697E-2</v>
      </c>
    </row>
    <row r="825" spans="1:30" hidden="1" x14ac:dyDescent="0.45">
      <c r="A825" t="s">
        <v>61</v>
      </c>
      <c r="B825" t="s">
        <v>4</v>
      </c>
      <c r="C825" s="1">
        <v>44503</v>
      </c>
      <c r="D825" t="s">
        <v>72</v>
      </c>
      <c r="E825" t="s">
        <v>74</v>
      </c>
      <c r="F825">
        <v>2</v>
      </c>
      <c r="G825">
        <v>1</v>
      </c>
      <c r="H825" t="s">
        <v>13</v>
      </c>
      <c r="I825" t="s">
        <v>48</v>
      </c>
      <c r="J825" t="s">
        <v>266</v>
      </c>
      <c r="L825">
        <f>1/Table1[[#This Row],[B365H]]-Table1[[#This Row],[Margin1X2]]</f>
        <v>0.43695887445887449</v>
      </c>
      <c r="M825">
        <f>IF(Table1[[#This Row],[Bet]]="Home",IF(Table1[[#This Row],[FTR]]="H",100*Table1[[#This Row],[B365H]],0),0)</f>
        <v>0</v>
      </c>
      <c r="N825">
        <f>IF(Table1[[#This Row],[Bet]]="Home-",IF(Table1[[#This Row],[FTR]]="H",100*Table1[[#This Row],[B365H]],0),0)</f>
        <v>0</v>
      </c>
      <c r="O825">
        <f>1/Table1[[#This Row],[B365D]]-Table1[[#This Row],[Margin1X2]]</f>
        <v>0.29491341991341996</v>
      </c>
      <c r="P825">
        <f>IF(Table1[[#This Row],[Bet]]="Draw",IF(Table1[[#This Row],[FTR]]="D",100*Table1[[#This Row],[B365D]],0),0)</f>
        <v>0</v>
      </c>
      <c r="Q825">
        <f>IF(Table1[[#This Row],[Bet]]="Draw-",IF(Table1[[#This Row],[FTR]]="D",100*Table1[[#This Row],[B365D]],0),0)</f>
        <v>0</v>
      </c>
      <c r="R825">
        <f>1/Table1[[#This Row],[B365A]]-Table1[[#This Row],[Margin1X2]]</f>
        <v>0.26812770562770566</v>
      </c>
      <c r="S825">
        <f>IF(Table1[[#This Row],[Bet]]="Away",IF(Table1[[#This Row],[FTR]]="A",100*Table1[[#This Row],[B365A]],0),0)</f>
        <v>0</v>
      </c>
      <c r="T825">
        <f>IF(Table1[[#This Row],[Bet2]]="Away",IF(Table1[[#This Row],[FTR]]="A",100*Table1[[#This Row],[B365A]]),0)</f>
        <v>0</v>
      </c>
      <c r="X825">
        <v>2.2000000000000002</v>
      </c>
      <c r="Y825">
        <v>3.2</v>
      </c>
      <c r="Z825">
        <v>3.5</v>
      </c>
      <c r="AA825" s="3">
        <f>(1/Table1[[#This Row],[B365H]]+1/Table1[[#This Row],[B365D]]+1/Table1[[#This Row],[B365A]]-1)/3</f>
        <v>1.7586580086580057E-2</v>
      </c>
      <c r="AB825">
        <v>2.2999999999999998</v>
      </c>
      <c r="AC825">
        <v>1.61</v>
      </c>
      <c r="AD825">
        <f>(1/Table1[[#This Row],[B365&gt;2.5]]+1/Table1[[#This Row],[B365&lt;2.5]]-1)/2</f>
        <v>2.7950310559006208E-2</v>
      </c>
    </row>
    <row r="826" spans="1:30" hidden="1" x14ac:dyDescent="0.45">
      <c r="A826" t="s">
        <v>2</v>
      </c>
      <c r="B826" t="s">
        <v>4</v>
      </c>
      <c r="C826" s="1">
        <v>44546</v>
      </c>
      <c r="D826" t="s">
        <v>22</v>
      </c>
      <c r="E826" t="s">
        <v>25</v>
      </c>
      <c r="F826">
        <v>1</v>
      </c>
      <c r="G826">
        <v>1</v>
      </c>
      <c r="H826" t="s">
        <v>42</v>
      </c>
      <c r="I826" t="s">
        <v>14</v>
      </c>
      <c r="L826">
        <f>1/Table1[[#This Row],[B365H]]-Table1[[#This Row],[Margin1X2]]</f>
        <v>0.80285834384195043</v>
      </c>
      <c r="M826">
        <f>IF(Table1[[#This Row],[Bet]]="Home",IF(Table1[[#This Row],[FTR]]="H",100*Table1[[#This Row],[B365H]],0),0)</f>
        <v>0</v>
      </c>
      <c r="N826">
        <f>IF(Table1[[#This Row],[Bet]]="Home-",IF(Table1[[#This Row],[FTR]]="H",100*Table1[[#This Row],[B365H]],0),0)</f>
        <v>0</v>
      </c>
      <c r="O826">
        <f>1/Table1[[#This Row],[B365D]]-Table1[[#This Row],[Margin1X2]]</f>
        <v>0.13703236654056325</v>
      </c>
      <c r="P826">
        <f>IF(Table1[[#This Row],[Bet]]="Draw",IF(Table1[[#This Row],[FTR]]="D",100*Table1[[#This Row],[B365D]],0),0)</f>
        <v>0</v>
      </c>
      <c r="Q826">
        <f>IF(Table1[[#This Row],[Bet]]="Draw-",IF(Table1[[#This Row],[FTR]]="D",100*Table1[[#This Row],[B365D]],0),0)</f>
        <v>0</v>
      </c>
      <c r="R826">
        <f>1/Table1[[#This Row],[B365A]]-Table1[[#This Row],[Margin1X2]]</f>
        <v>6.0109289617486308E-2</v>
      </c>
      <c r="S826">
        <f>IF(Table1[[#This Row],[Bet]]="Away",IF(Table1[[#This Row],[FTR]]="A",100*Table1[[#This Row],[B365A]],0),0)</f>
        <v>0</v>
      </c>
      <c r="T826">
        <f>IF(Table1[[#This Row],[Bet2]]="Away",IF(Table1[[#This Row],[FTR]]="A",100*Table1[[#This Row],[B365A]]),0)</f>
        <v>0</v>
      </c>
      <c r="X826">
        <v>1.22</v>
      </c>
      <c r="Y826">
        <v>6.5</v>
      </c>
      <c r="Z826">
        <v>13</v>
      </c>
      <c r="AA826" s="3">
        <f>(1/Table1[[#This Row],[B365H]]+1/Table1[[#This Row],[B365D]]+1/Table1[[#This Row],[B365A]]-1)/3</f>
        <v>1.6813787305590615E-2</v>
      </c>
      <c r="AB826">
        <v>1.72</v>
      </c>
      <c r="AC826">
        <v>2.1</v>
      </c>
      <c r="AD826">
        <f>(1/Table1[[#This Row],[B365&gt;2.5]]+1/Table1[[#This Row],[B365&lt;2.5]]-1)/2</f>
        <v>2.879291251384275E-2</v>
      </c>
    </row>
    <row r="827" spans="1:30" hidden="1" x14ac:dyDescent="0.45">
      <c r="A827" t="s">
        <v>2</v>
      </c>
      <c r="B827" t="s">
        <v>4</v>
      </c>
      <c r="C827" s="1">
        <v>44548</v>
      </c>
      <c r="D827" t="s">
        <v>16</v>
      </c>
      <c r="E827" t="s">
        <v>12</v>
      </c>
      <c r="F827">
        <v>1</v>
      </c>
      <c r="G827">
        <v>4</v>
      </c>
      <c r="H827" t="s">
        <v>20</v>
      </c>
      <c r="I827" t="s">
        <v>36</v>
      </c>
      <c r="L827">
        <f>1/Table1[[#This Row],[B365H]]-Table1[[#This Row],[Margin1X2]]</f>
        <v>0.23440484355065891</v>
      </c>
      <c r="M827">
        <f>IF(Table1[[#This Row],[Bet]]="Home",IF(Table1[[#This Row],[FTR]]="H",100*Table1[[#This Row],[B365H]],0),0)</f>
        <v>0</v>
      </c>
      <c r="N827">
        <f>IF(Table1[[#This Row],[Bet]]="Home-",IF(Table1[[#This Row],[FTR]]="H",100*Table1[[#This Row],[B365H]],0),0)</f>
        <v>0</v>
      </c>
      <c r="O827">
        <f>1/Table1[[#This Row],[B365D]]-Table1[[#This Row],[Margin1X2]]</f>
        <v>0.24115248187724456</v>
      </c>
      <c r="P827">
        <f>IF(Table1[[#This Row],[Bet]]="Draw",IF(Table1[[#This Row],[FTR]]="D",100*Table1[[#This Row],[B365D]],0),0)</f>
        <v>0</v>
      </c>
      <c r="Q827">
        <f>IF(Table1[[#This Row],[Bet]]="Draw-",IF(Table1[[#This Row],[FTR]]="D",100*Table1[[#This Row],[B365D]],0),0)</f>
        <v>0</v>
      </c>
      <c r="R827">
        <f>1/Table1[[#This Row],[B365A]]-Table1[[#This Row],[Margin1X2]]</f>
        <v>0.52444267457209637</v>
      </c>
      <c r="S827">
        <f>IF(Table1[[#This Row],[Bet]]="Away",IF(Table1[[#This Row],[FTR]]="A",100*Table1[[#This Row],[B365A]],0),0)</f>
        <v>0</v>
      </c>
      <c r="T827">
        <f>IF(Table1[[#This Row],[Bet2]]="Away",IF(Table1[[#This Row],[FTR]]="A",100*Table1[[#This Row],[B365A]]),0)</f>
        <v>0</v>
      </c>
      <c r="X827">
        <v>3.9</v>
      </c>
      <c r="Y827">
        <v>3.8</v>
      </c>
      <c r="Z827">
        <v>1.83</v>
      </c>
      <c r="AA827" s="3">
        <f>(1/Table1[[#This Row],[B365H]]+1/Table1[[#This Row],[B365D]]+1/Table1[[#This Row],[B365A]]-1)/3</f>
        <v>2.2005412859597524E-2</v>
      </c>
      <c r="AB827">
        <v>1.72</v>
      </c>
      <c r="AC827">
        <v>2.1</v>
      </c>
      <c r="AD827">
        <f>(1/Table1[[#This Row],[B365&gt;2.5]]+1/Table1[[#This Row],[B365&lt;2.5]]-1)/2</f>
        <v>2.879291251384275E-2</v>
      </c>
    </row>
    <row r="828" spans="1:30" hidden="1" x14ac:dyDescent="0.45">
      <c r="A828" t="s">
        <v>61</v>
      </c>
      <c r="B828" t="s">
        <v>4</v>
      </c>
      <c r="C828" s="1">
        <v>44560</v>
      </c>
      <c r="D828" t="s">
        <v>62</v>
      </c>
      <c r="E828" t="s">
        <v>71</v>
      </c>
      <c r="F828">
        <v>3</v>
      </c>
      <c r="G828">
        <v>0</v>
      </c>
      <c r="H828" t="s">
        <v>13</v>
      </c>
      <c r="I828" t="s">
        <v>97</v>
      </c>
      <c r="J828" t="s">
        <v>266</v>
      </c>
      <c r="L828">
        <f>1/Table1[[#This Row],[B365H]]-Table1[[#This Row],[Margin1X2]]</f>
        <v>0.60347261434217958</v>
      </c>
      <c r="M828">
        <f>IF(Table1[[#This Row],[Bet]]="Home",IF(Table1[[#This Row],[FTR]]="H",100*Table1[[#This Row],[B365H]],0),0)</f>
        <v>0</v>
      </c>
      <c r="N828">
        <f>IF(Table1[[#This Row],[Bet]]="Home-",IF(Table1[[#This Row],[FTR]]="H",100*Table1[[#This Row],[B365H]],0),0)</f>
        <v>0</v>
      </c>
      <c r="O828">
        <f>1/Table1[[#This Row],[B365D]]-Table1[[#This Row],[Margin1X2]]</f>
        <v>0.23235460191981935</v>
      </c>
      <c r="P828">
        <f>IF(Table1[[#This Row],[Bet]]="Draw",IF(Table1[[#This Row],[FTR]]="D",100*Table1[[#This Row],[B365D]],0),0)</f>
        <v>0</v>
      </c>
      <c r="Q828">
        <f>IF(Table1[[#This Row],[Bet]]="Draw-",IF(Table1[[#This Row],[FTR]]="D",100*Table1[[#This Row],[B365D]],0),0)</f>
        <v>0</v>
      </c>
      <c r="R828">
        <f>1/Table1[[#This Row],[B365A]]-Table1[[#This Row],[Margin1X2]]</f>
        <v>0.16417278373800118</v>
      </c>
      <c r="S828">
        <f>IF(Table1[[#This Row],[Bet]]="Away",IF(Table1[[#This Row],[FTR]]="A",100*Table1[[#This Row],[B365A]],0),0)</f>
        <v>0</v>
      </c>
      <c r="T828">
        <f>IF(Table1[[#This Row],[Bet2]]="Away",IF(Table1[[#This Row],[FTR]]="A",100*Table1[[#This Row],[B365A]]),0)</f>
        <v>0</v>
      </c>
      <c r="X828">
        <v>1.61</v>
      </c>
      <c r="Y828">
        <v>4</v>
      </c>
      <c r="Z828">
        <v>5.5</v>
      </c>
      <c r="AA828" s="3">
        <f>(1/Table1[[#This Row],[B365H]]+1/Table1[[#This Row],[B365D]]+1/Table1[[#This Row],[B365A]]-1)/3</f>
        <v>1.7645398080180657E-2</v>
      </c>
      <c r="AB828">
        <v>1.93</v>
      </c>
      <c r="AC828">
        <v>1.93</v>
      </c>
      <c r="AD828">
        <f>(1/Table1[[#This Row],[B365&gt;2.5]]+1/Table1[[#This Row],[B365&lt;2.5]]-1)/2</f>
        <v>1.81347150259068E-2</v>
      </c>
    </row>
    <row r="829" spans="1:30" hidden="1" x14ac:dyDescent="0.45">
      <c r="A829" t="s">
        <v>61</v>
      </c>
      <c r="B829" t="s">
        <v>4</v>
      </c>
      <c r="C829" s="1">
        <v>44506</v>
      </c>
      <c r="D829" t="s">
        <v>62</v>
      </c>
      <c r="E829" t="s">
        <v>66</v>
      </c>
      <c r="F829">
        <v>4</v>
      </c>
      <c r="G829">
        <v>0</v>
      </c>
      <c r="H829" t="s">
        <v>13</v>
      </c>
      <c r="I829" t="s">
        <v>55</v>
      </c>
      <c r="J829" t="s">
        <v>266</v>
      </c>
      <c r="L829">
        <f>1/Table1[[#This Row],[B365H]]-Table1[[#This Row],[Margin1X2]]</f>
        <v>0.56167097329888027</v>
      </c>
      <c r="M829">
        <f>IF(Table1[[#This Row],[Bet]]="Home",IF(Table1[[#This Row],[FTR]]="H",100*Table1[[#This Row],[B365H]],0),0)</f>
        <v>0</v>
      </c>
      <c r="N829">
        <f>IF(Table1[[#This Row],[Bet]]="Home-",IF(Table1[[#This Row],[FTR]]="H",100*Table1[[#This Row],[B365H]],0),0)</f>
        <v>0</v>
      </c>
      <c r="O829">
        <f>1/Table1[[#This Row],[B365D]]-Table1[[#This Row],[Margin1X2]]</f>
        <v>0.25805340223944878</v>
      </c>
      <c r="P829">
        <f>IF(Table1[[#This Row],[Bet]]="Draw",IF(Table1[[#This Row],[FTR]]="D",100*Table1[[#This Row],[B365D]],0),0)</f>
        <v>0</v>
      </c>
      <c r="Q829">
        <f>IF(Table1[[#This Row],[Bet]]="Draw-",IF(Table1[[#This Row],[FTR]]="D",100*Table1[[#This Row],[B365D]],0),0)</f>
        <v>0</v>
      </c>
      <c r="R829">
        <f>1/Table1[[#This Row],[B365A]]-Table1[[#This Row],[Margin1X2]]</f>
        <v>0.18027562446167097</v>
      </c>
      <c r="S829">
        <f>IF(Table1[[#This Row],[Bet]]="Away",IF(Table1[[#This Row],[FTR]]="A",100*Table1[[#This Row],[B365A]],0),0)</f>
        <v>0</v>
      </c>
      <c r="T829">
        <f>IF(Table1[[#This Row],[Bet2]]="Away",IF(Table1[[#This Row],[FTR]]="A",100*Table1[[#This Row],[B365A]]),0)</f>
        <v>0</v>
      </c>
      <c r="X829">
        <v>1.72</v>
      </c>
      <c r="Y829">
        <v>3.6</v>
      </c>
      <c r="Z829">
        <v>5</v>
      </c>
      <c r="AA829" s="3">
        <f>(1/Table1[[#This Row],[B365H]]+1/Table1[[#This Row],[B365D]]+1/Table1[[#This Row],[B365A]]-1)/3</f>
        <v>1.9724375538329026E-2</v>
      </c>
      <c r="AB829">
        <v>2.0499999999999998</v>
      </c>
      <c r="AC829">
        <v>1.8</v>
      </c>
      <c r="AD829">
        <f>(1/Table1[[#This Row],[B365&gt;2.5]]+1/Table1[[#This Row],[B365&lt;2.5]]-1)/2</f>
        <v>2.1680216802168029E-2</v>
      </c>
    </row>
    <row r="830" spans="1:30" hidden="1" x14ac:dyDescent="0.45">
      <c r="A830" t="s">
        <v>2</v>
      </c>
      <c r="B830" t="s">
        <v>4</v>
      </c>
      <c r="C830" s="1">
        <v>44549</v>
      </c>
      <c r="D830" t="s">
        <v>29</v>
      </c>
      <c r="E830" t="s">
        <v>22</v>
      </c>
      <c r="F830">
        <v>0</v>
      </c>
      <c r="G830">
        <v>0</v>
      </c>
      <c r="H830" t="s">
        <v>42</v>
      </c>
      <c r="I830" t="s">
        <v>21</v>
      </c>
      <c r="L830">
        <f>1/Table1[[#This Row],[B365H]]-Table1[[#This Row],[Margin1X2]]</f>
        <v>0.12698412698412703</v>
      </c>
      <c r="M830">
        <f>IF(Table1[[#This Row],[Bet]]="Home",IF(Table1[[#This Row],[FTR]]="H",100*Table1[[#This Row],[B365H]],0),0)</f>
        <v>0</v>
      </c>
      <c r="N830">
        <f>IF(Table1[[#This Row],[Bet]]="Home-",IF(Table1[[#This Row],[FTR]]="H",100*Table1[[#This Row],[B365H]],0),0)</f>
        <v>0</v>
      </c>
      <c r="O830">
        <f>1/Table1[[#This Row],[B365D]]-Table1[[#This Row],[Margin1X2]]</f>
        <v>0.22222222222222227</v>
      </c>
      <c r="P830">
        <f>IF(Table1[[#This Row],[Bet]]="Draw",IF(Table1[[#This Row],[FTR]]="D",100*Table1[[#This Row],[B365D]],0),0)</f>
        <v>0</v>
      </c>
      <c r="Q830">
        <f>IF(Table1[[#This Row],[Bet]]="Draw-",IF(Table1[[#This Row],[FTR]]="D",100*Table1[[#This Row],[B365D]],0),0)</f>
        <v>0</v>
      </c>
      <c r="R830">
        <f>1/Table1[[#This Row],[B365A]]-Table1[[#This Row],[Margin1X2]]</f>
        <v>0.65079365079365081</v>
      </c>
      <c r="S830">
        <f>IF(Table1[[#This Row],[Bet]]="Away",IF(Table1[[#This Row],[FTR]]="A",100*Table1[[#This Row],[B365A]],0),0)</f>
        <v>0</v>
      </c>
      <c r="T830">
        <f>IF(Table1[[#This Row],[Bet2]]="Away",IF(Table1[[#This Row],[FTR]]="A",100*Table1[[#This Row],[B365A]]),0)</f>
        <v>0</v>
      </c>
      <c r="X830">
        <v>7</v>
      </c>
      <c r="Y830">
        <v>4.2</v>
      </c>
      <c r="Z830">
        <v>1.5</v>
      </c>
      <c r="AA830" s="3">
        <f>(1/Table1[[#This Row],[B365H]]+1/Table1[[#This Row],[B365D]]+1/Table1[[#This Row],[B365A]]-1)/3</f>
        <v>1.5873015873015817E-2</v>
      </c>
      <c r="AB830">
        <v>2.2999999999999998</v>
      </c>
      <c r="AC830">
        <v>1.61</v>
      </c>
      <c r="AD830">
        <f>(1/Table1[[#This Row],[B365&gt;2.5]]+1/Table1[[#This Row],[B365&lt;2.5]]-1)/2</f>
        <v>2.7950310559006208E-2</v>
      </c>
    </row>
    <row r="831" spans="1:30" hidden="1" x14ac:dyDescent="0.45">
      <c r="A831" t="s">
        <v>201</v>
      </c>
      <c r="B831" t="s">
        <v>4</v>
      </c>
      <c r="C831" s="1">
        <v>44436</v>
      </c>
      <c r="D831" t="s">
        <v>240</v>
      </c>
      <c r="E831" t="s">
        <v>211</v>
      </c>
      <c r="F831">
        <v>1</v>
      </c>
      <c r="G831">
        <v>2</v>
      </c>
      <c r="H831" t="s">
        <v>20</v>
      </c>
      <c r="I831" t="s">
        <v>241</v>
      </c>
      <c r="L831">
        <f>1/Table1[[#This Row],[B365H]]-Table1[[#This Row],[Margin1X2]]</f>
        <v>0.49357871803692233</v>
      </c>
      <c r="M831">
        <f>IF(Table1[[#This Row],[Bet]]="Home",IF(Table1[[#This Row],[FTR]]="H",100*Table1[[#This Row],[B365H]],0),0)</f>
        <v>0</v>
      </c>
      <c r="N831">
        <f>IF(Table1[[#This Row],[Bet]]="Home-",IF(Table1[[#This Row],[FTR]]="H",100*Table1[[#This Row],[B365H]],0),0)</f>
        <v>0</v>
      </c>
      <c r="O831">
        <f>1/Table1[[#This Row],[B365D]]-Table1[[#This Row],[Margin1X2]]</f>
        <v>0.26138057562206168</v>
      </c>
      <c r="P831">
        <f>IF(Table1[[#This Row],[Bet]]="Draw",IF(Table1[[#This Row],[FTR]]="D",100*Table1[[#This Row],[B365D]],0),0)</f>
        <v>0</v>
      </c>
      <c r="Q831">
        <f>IF(Table1[[#This Row],[Bet]]="Draw-",IF(Table1[[#This Row],[FTR]]="D",100*Table1[[#This Row],[B365D]],0),0)</f>
        <v>0</v>
      </c>
      <c r="R831">
        <f>1/Table1[[#This Row],[B365A]]-Table1[[#This Row],[Margin1X2]]</f>
        <v>0.24504070634101593</v>
      </c>
      <c r="S831">
        <f>IF(Table1[[#This Row],[Bet]]="Away",IF(Table1[[#This Row],[FTR]]="A",100*Table1[[#This Row],[B365A]],0),0)</f>
        <v>0</v>
      </c>
      <c r="T831">
        <f>IF(Table1[[#This Row],[Bet2]]="Away",IF(Table1[[#This Row],[FTR]]="A",100*Table1[[#This Row],[B365A]]),0)</f>
        <v>0</v>
      </c>
      <c r="X831">
        <v>1.9</v>
      </c>
      <c r="Y831">
        <v>3.4</v>
      </c>
      <c r="Z831">
        <v>3.6</v>
      </c>
      <c r="AA831" s="3">
        <f>(1/Table1[[#This Row],[B365H]]+1/Table1[[#This Row],[B365D]]+1/Table1[[#This Row],[B365A]]-1)/3</f>
        <v>3.2737071436761855E-2</v>
      </c>
      <c r="AB831">
        <v>1.95</v>
      </c>
      <c r="AC831">
        <v>1.85</v>
      </c>
      <c r="AD831">
        <f>(1/Table1[[#This Row],[B365&gt;2.5]]+1/Table1[[#This Row],[B365&lt;2.5]]-1)/2</f>
        <v>2.6680526680526673E-2</v>
      </c>
    </row>
    <row r="832" spans="1:30" hidden="1" x14ac:dyDescent="0.45">
      <c r="A832" t="s">
        <v>201</v>
      </c>
      <c r="B832" t="s">
        <v>4</v>
      </c>
      <c r="C832" s="1">
        <v>44450</v>
      </c>
      <c r="D832" t="s">
        <v>220</v>
      </c>
      <c r="E832" t="s">
        <v>235</v>
      </c>
      <c r="F832">
        <v>1</v>
      </c>
      <c r="G832">
        <v>3</v>
      </c>
      <c r="H832" t="s">
        <v>20</v>
      </c>
      <c r="I832" t="s">
        <v>241</v>
      </c>
      <c r="L832">
        <f>1/Table1[[#This Row],[B365H]]-Table1[[#This Row],[Margin1X2]]</f>
        <v>0.35954969542755805</v>
      </c>
      <c r="M832">
        <f>IF(Table1[[#This Row],[Bet]]="Home",IF(Table1[[#This Row],[FTR]]="H",100*Table1[[#This Row],[B365H]],0),0)</f>
        <v>0</v>
      </c>
      <c r="N832">
        <f>IF(Table1[[#This Row],[Bet]]="Home-",IF(Table1[[#This Row],[FTR]]="H",100*Table1[[#This Row],[B365H]],0),0)</f>
        <v>0</v>
      </c>
      <c r="O832">
        <f>1/Table1[[#This Row],[B365D]]-Table1[[#This Row],[Margin1X2]]</f>
        <v>0.28090060914488402</v>
      </c>
      <c r="P832">
        <f>IF(Table1[[#This Row],[Bet]]="Draw",IF(Table1[[#This Row],[FTR]]="D",100*Table1[[#This Row],[B365D]],0),0)</f>
        <v>0</v>
      </c>
      <c r="Q832">
        <f>IF(Table1[[#This Row],[Bet]]="Draw-",IF(Table1[[#This Row],[FTR]]="D",100*Table1[[#This Row],[B365D]],0),0)</f>
        <v>0</v>
      </c>
      <c r="R832">
        <f>1/Table1[[#This Row],[B365A]]-Table1[[#This Row],[Margin1X2]]</f>
        <v>0.35954969542755805</v>
      </c>
      <c r="S832">
        <f>IF(Table1[[#This Row],[Bet]]="Away",IF(Table1[[#This Row],[FTR]]="A",100*Table1[[#This Row],[B365A]],0),0)</f>
        <v>0</v>
      </c>
      <c r="T832">
        <f>IF(Table1[[#This Row],[Bet2]]="Away",IF(Table1[[#This Row],[FTR]]="A",100*Table1[[#This Row],[B365A]]),0)</f>
        <v>0</v>
      </c>
      <c r="X832">
        <v>2.62</v>
      </c>
      <c r="Y832">
        <v>3.3</v>
      </c>
      <c r="Z832">
        <v>2.62</v>
      </c>
      <c r="AA832" s="3">
        <f>(1/Table1[[#This Row],[B365H]]+1/Table1[[#This Row],[B365D]]+1/Table1[[#This Row],[B365A]]-1)/3</f>
        <v>2.2129693885419039E-2</v>
      </c>
      <c r="AB832">
        <v>1.85</v>
      </c>
      <c r="AC832">
        <v>1.95</v>
      </c>
      <c r="AD832">
        <f>(1/Table1[[#This Row],[B365&gt;2.5]]+1/Table1[[#This Row],[B365&lt;2.5]]-1)/2</f>
        <v>2.6680526680526673E-2</v>
      </c>
    </row>
    <row r="833" spans="1:30" hidden="1" x14ac:dyDescent="0.45">
      <c r="A833" t="s">
        <v>201</v>
      </c>
      <c r="B833" t="s">
        <v>4</v>
      </c>
      <c r="C833" s="1">
        <v>44457</v>
      </c>
      <c r="D833" t="s">
        <v>223</v>
      </c>
      <c r="E833" t="s">
        <v>202</v>
      </c>
      <c r="F833">
        <v>2</v>
      </c>
      <c r="G833">
        <v>2</v>
      </c>
      <c r="H833" t="s">
        <v>42</v>
      </c>
      <c r="I833" t="s">
        <v>241</v>
      </c>
      <c r="L833">
        <f>1/Table1[[#This Row],[B365H]]-Table1[[#This Row],[Margin1X2]]</f>
        <v>0.33254649710345913</v>
      </c>
      <c r="M833">
        <f>IF(Table1[[#This Row],[Bet]]="Home",IF(Table1[[#This Row],[FTR]]="H",100*Table1[[#This Row],[B365H]],0),0)</f>
        <v>0</v>
      </c>
      <c r="N833">
        <f>IF(Table1[[#This Row],[Bet]]="Home-",IF(Table1[[#This Row],[FTR]]="H",100*Table1[[#This Row],[B365H]],0),0)</f>
        <v>0</v>
      </c>
      <c r="O833">
        <f>1/Table1[[#This Row],[B365D]]-Table1[[#This Row],[Margin1X2]]</f>
        <v>0.27660244115940319</v>
      </c>
      <c r="P833">
        <f>IF(Table1[[#This Row],[Bet]]="Draw",IF(Table1[[#This Row],[FTR]]="D",100*Table1[[#This Row],[B365D]],0),0)</f>
        <v>0</v>
      </c>
      <c r="Q833">
        <f>IF(Table1[[#This Row],[Bet]]="Draw-",IF(Table1[[#This Row],[FTR]]="D",100*Table1[[#This Row],[B365D]],0),0)</f>
        <v>0</v>
      </c>
      <c r="R833">
        <f>1/Table1[[#This Row],[B365A]]-Table1[[#This Row],[Margin1X2]]</f>
        <v>0.39085106173713763</v>
      </c>
      <c r="S833">
        <f>IF(Table1[[#This Row],[Bet]]="Away",IF(Table1[[#This Row],[FTR]]="A",100*Table1[[#This Row],[B365A]],0),0)</f>
        <v>0</v>
      </c>
      <c r="T833">
        <f>IF(Table1[[#This Row],[Bet2]]="Away",IF(Table1[[#This Row],[FTR]]="A",100*Table1[[#This Row],[B365A]]),0)</f>
        <v>0</v>
      </c>
      <c r="X833">
        <v>2.75</v>
      </c>
      <c r="Y833">
        <v>3.25</v>
      </c>
      <c r="Z833">
        <v>2.37</v>
      </c>
      <c r="AA833" s="3">
        <f>(1/Table1[[#This Row],[B365H]]+1/Table1[[#This Row],[B365D]]+1/Table1[[#This Row],[B365A]]-1)/3</f>
        <v>3.1089866532904537E-2</v>
      </c>
      <c r="AB833">
        <v>1.83</v>
      </c>
      <c r="AC833">
        <v>1.98</v>
      </c>
      <c r="AD833">
        <f>(1/Table1[[#This Row],[B365&gt;2.5]]+1/Table1[[#This Row],[B365&lt;2.5]]-1)/2</f>
        <v>2.5749296241099451E-2</v>
      </c>
    </row>
    <row r="834" spans="1:30" hidden="1" x14ac:dyDescent="0.45">
      <c r="A834" t="s">
        <v>201</v>
      </c>
      <c r="B834" t="s">
        <v>4</v>
      </c>
      <c r="C834" s="1">
        <v>44464</v>
      </c>
      <c r="D834" t="s">
        <v>233</v>
      </c>
      <c r="E834" t="s">
        <v>224</v>
      </c>
      <c r="F834">
        <v>3</v>
      </c>
      <c r="G834">
        <v>2</v>
      </c>
      <c r="H834" t="s">
        <v>13</v>
      </c>
      <c r="I834" t="s">
        <v>241</v>
      </c>
      <c r="L834">
        <f>1/Table1[[#This Row],[B365H]]-Table1[[#This Row],[Margin1X2]]</f>
        <v>0.44444444444444448</v>
      </c>
      <c r="M834">
        <f>IF(Table1[[#This Row],[Bet]]="Home",IF(Table1[[#This Row],[FTR]]="H",100*Table1[[#This Row],[B365H]],0),0)</f>
        <v>0</v>
      </c>
      <c r="N834">
        <f>IF(Table1[[#This Row],[Bet]]="Home-",IF(Table1[[#This Row],[FTR]]="H",100*Table1[[#This Row],[B365H]],0),0)</f>
        <v>0</v>
      </c>
      <c r="O834">
        <f>1/Table1[[#This Row],[B365D]]-Table1[[#This Row],[Margin1X2]]</f>
        <v>0.25396825396825401</v>
      </c>
      <c r="P834">
        <f>IF(Table1[[#This Row],[Bet]]="Draw",IF(Table1[[#This Row],[FTR]]="D",100*Table1[[#This Row],[B365D]],0),0)</f>
        <v>0</v>
      </c>
      <c r="Q834">
        <f>IF(Table1[[#This Row],[Bet]]="Draw-",IF(Table1[[#This Row],[FTR]]="D",100*Table1[[#This Row],[B365D]],0),0)</f>
        <v>0</v>
      </c>
      <c r="R834">
        <f>1/Table1[[#This Row],[B365A]]-Table1[[#This Row],[Margin1X2]]</f>
        <v>0.30158730158730163</v>
      </c>
      <c r="S834">
        <f>IF(Table1[[#This Row],[Bet]]="Away",IF(Table1[[#This Row],[FTR]]="A",100*Table1[[#This Row],[B365A]],0),0)</f>
        <v>0</v>
      </c>
      <c r="T834">
        <f>IF(Table1[[#This Row],[Bet2]]="Away",IF(Table1[[#This Row],[FTR]]="A",100*Table1[[#This Row],[B365A]]),0)</f>
        <v>0</v>
      </c>
      <c r="X834">
        <v>2.1</v>
      </c>
      <c r="Y834">
        <v>3.5</v>
      </c>
      <c r="Z834">
        <v>3</v>
      </c>
      <c r="AA834" s="3">
        <f>(1/Table1[[#This Row],[B365H]]+1/Table1[[#This Row],[B365D]]+1/Table1[[#This Row],[B365A]]-1)/3</f>
        <v>3.174603174603171E-2</v>
      </c>
      <c r="AB834">
        <v>1.9</v>
      </c>
      <c r="AC834">
        <v>1.9</v>
      </c>
      <c r="AD834">
        <f>(1/Table1[[#This Row],[B365&gt;2.5]]+1/Table1[[#This Row],[B365&lt;2.5]]-1)/2</f>
        <v>2.6315789473684181E-2</v>
      </c>
    </row>
    <row r="835" spans="1:30" hidden="1" x14ac:dyDescent="0.45">
      <c r="A835" t="s">
        <v>201</v>
      </c>
      <c r="B835" t="s">
        <v>4</v>
      </c>
      <c r="C835" s="1">
        <v>44471</v>
      </c>
      <c r="D835" t="s">
        <v>226</v>
      </c>
      <c r="E835" t="s">
        <v>217</v>
      </c>
      <c r="F835">
        <v>1</v>
      </c>
      <c r="G835">
        <v>2</v>
      </c>
      <c r="H835" t="s">
        <v>20</v>
      </c>
      <c r="I835" t="s">
        <v>241</v>
      </c>
      <c r="L835">
        <f>1/Table1[[#This Row],[B365H]]-Table1[[#This Row],[Margin1X2]]</f>
        <v>0.15889789615904268</v>
      </c>
      <c r="M835">
        <f>IF(Table1[[#This Row],[Bet]]="Home",IF(Table1[[#This Row],[FTR]]="H",100*Table1[[#This Row],[B365H]],0),0)</f>
        <v>0</v>
      </c>
      <c r="N835">
        <f>IF(Table1[[#This Row],[Bet]]="Home-",IF(Table1[[#This Row],[FTR]]="H",100*Table1[[#This Row],[B365H]],0),0)</f>
        <v>0</v>
      </c>
      <c r="O835">
        <f>1/Table1[[#This Row],[B365D]]-Table1[[#This Row],[Margin1X2]]</f>
        <v>0.22707971434086086</v>
      </c>
      <c r="P835">
        <f>IF(Table1[[#This Row],[Bet]]="Draw",IF(Table1[[#This Row],[FTR]]="D",100*Table1[[#This Row],[B365D]],0),0)</f>
        <v>0</v>
      </c>
      <c r="Q835">
        <f>IF(Table1[[#This Row],[Bet]]="Draw-",IF(Table1[[#This Row],[FTR]]="D",100*Table1[[#This Row],[B365D]],0),0)</f>
        <v>0</v>
      </c>
      <c r="R835">
        <f>1/Table1[[#This Row],[B365A]]-Table1[[#This Row],[Margin1X2]]</f>
        <v>0.61402238950009647</v>
      </c>
      <c r="S835">
        <f>IF(Table1[[#This Row],[Bet]]="Away",IF(Table1[[#This Row],[FTR]]="A",100*Table1[[#This Row],[B365A]],0),0)</f>
        <v>0</v>
      </c>
      <c r="T835">
        <f>IF(Table1[[#This Row],[Bet2]]="Away",IF(Table1[[#This Row],[FTR]]="A",100*Table1[[#This Row],[B365A]]),0)</f>
        <v>0</v>
      </c>
      <c r="X835">
        <v>5.5</v>
      </c>
      <c r="Y835">
        <v>4</v>
      </c>
      <c r="Z835">
        <v>1.57</v>
      </c>
      <c r="AA835" s="3">
        <f>(1/Table1[[#This Row],[B365H]]+1/Table1[[#This Row],[B365D]]+1/Table1[[#This Row],[B365A]]-1)/3</f>
        <v>2.2920285659139134E-2</v>
      </c>
      <c r="AB835">
        <v>1.7</v>
      </c>
      <c r="AC835">
        <v>2.1</v>
      </c>
      <c r="AD835">
        <f>(1/Table1[[#This Row],[B365&gt;2.5]]+1/Table1[[#This Row],[B365&lt;2.5]]-1)/2</f>
        <v>3.2212885154061621E-2</v>
      </c>
    </row>
    <row r="836" spans="1:30" hidden="1" x14ac:dyDescent="0.45">
      <c r="A836" t="s">
        <v>201</v>
      </c>
      <c r="B836" t="s">
        <v>4</v>
      </c>
      <c r="C836" s="1">
        <v>44478</v>
      </c>
      <c r="D836" t="s">
        <v>240</v>
      </c>
      <c r="E836" t="s">
        <v>206</v>
      </c>
      <c r="F836">
        <v>0</v>
      </c>
      <c r="G836">
        <v>2</v>
      </c>
      <c r="H836" t="s">
        <v>20</v>
      </c>
      <c r="I836" t="s">
        <v>241</v>
      </c>
      <c r="L836">
        <f>1/Table1[[#This Row],[B365H]]-Table1[[#This Row],[Margin1X2]]</f>
        <v>0.28138528138528135</v>
      </c>
      <c r="M836">
        <f>IF(Table1[[#This Row],[Bet]]="Home",IF(Table1[[#This Row],[FTR]]="H",100*Table1[[#This Row],[B365H]],0),0)</f>
        <v>0</v>
      </c>
      <c r="N836">
        <f>IF(Table1[[#This Row],[Bet]]="Home-",IF(Table1[[#This Row],[FTR]]="H",100*Table1[[#This Row],[B365H]],0),0)</f>
        <v>0</v>
      </c>
      <c r="O836">
        <f>1/Table1[[#This Row],[B365D]]-Table1[[#This Row],[Margin1X2]]</f>
        <v>0.26406926406926401</v>
      </c>
      <c r="P836">
        <f>IF(Table1[[#This Row],[Bet]]="Draw",IF(Table1[[#This Row],[FTR]]="D",100*Table1[[#This Row],[B365D]],0),0)</f>
        <v>0</v>
      </c>
      <c r="Q836">
        <f>IF(Table1[[#This Row],[Bet]]="Draw-",IF(Table1[[#This Row],[FTR]]="D",100*Table1[[#This Row],[B365D]],0),0)</f>
        <v>0</v>
      </c>
      <c r="R836">
        <f>1/Table1[[#This Row],[B365A]]-Table1[[#This Row],[Margin1X2]]</f>
        <v>0.45454545454545447</v>
      </c>
      <c r="S836">
        <f>IF(Table1[[#This Row],[Bet]]="Away",IF(Table1[[#This Row],[FTR]]="A",100*Table1[[#This Row],[B365A]],0),0)</f>
        <v>0</v>
      </c>
      <c r="T836">
        <f>IF(Table1[[#This Row],[Bet2]]="Away",IF(Table1[[#This Row],[FTR]]="A",100*Table1[[#This Row],[B365A]]),0)</f>
        <v>0</v>
      </c>
      <c r="X836">
        <v>3.3</v>
      </c>
      <c r="Y836">
        <v>3.5</v>
      </c>
      <c r="Z836">
        <v>2.1</v>
      </c>
      <c r="AA836" s="3">
        <f>(1/Table1[[#This Row],[B365H]]+1/Table1[[#This Row],[B365D]]+1/Table1[[#This Row],[B365A]]-1)/3</f>
        <v>2.1645021645021689E-2</v>
      </c>
      <c r="AB836">
        <v>1.85</v>
      </c>
      <c r="AC836">
        <v>1.95</v>
      </c>
      <c r="AD836">
        <f>(1/Table1[[#This Row],[B365&gt;2.5]]+1/Table1[[#This Row],[B365&lt;2.5]]-1)/2</f>
        <v>2.6680526680526673E-2</v>
      </c>
    </row>
    <row r="837" spans="1:30" hidden="1" x14ac:dyDescent="0.45">
      <c r="A837" t="s">
        <v>201</v>
      </c>
      <c r="B837" t="s">
        <v>4</v>
      </c>
      <c r="C837" s="1">
        <v>44492</v>
      </c>
      <c r="D837" t="s">
        <v>218</v>
      </c>
      <c r="E837" t="s">
        <v>212</v>
      </c>
      <c r="F837">
        <v>3</v>
      </c>
      <c r="G837">
        <v>0</v>
      </c>
      <c r="H837" t="s">
        <v>13</v>
      </c>
      <c r="I837" t="s">
        <v>241</v>
      </c>
      <c r="L837">
        <f>1/Table1[[#This Row],[B365H]]-Table1[[#This Row],[Margin1X2]]</f>
        <v>0.59503105590062111</v>
      </c>
      <c r="M837">
        <f>IF(Table1[[#This Row],[Bet]]="Home",IF(Table1[[#This Row],[FTR]]="H",100*Table1[[#This Row],[B365H]],0),0)</f>
        <v>0</v>
      </c>
      <c r="N837">
        <f>IF(Table1[[#This Row],[Bet]]="Home-",IF(Table1[[#This Row],[FTR]]="H",100*Table1[[#This Row],[B365H]],0),0)</f>
        <v>0</v>
      </c>
      <c r="O837">
        <f>1/Table1[[#This Row],[B365D]]-Table1[[#This Row],[Margin1X2]]</f>
        <v>0.24057971014492754</v>
      </c>
      <c r="P837">
        <f>IF(Table1[[#This Row],[Bet]]="Draw",IF(Table1[[#This Row],[FTR]]="D",100*Table1[[#This Row],[B365D]],0),0)</f>
        <v>0</v>
      </c>
      <c r="Q837">
        <f>IF(Table1[[#This Row],[Bet]]="Draw-",IF(Table1[[#This Row],[FTR]]="D",100*Table1[[#This Row],[B365D]],0),0)</f>
        <v>0</v>
      </c>
      <c r="R837">
        <f>1/Table1[[#This Row],[B365A]]-Table1[[#This Row],[Margin1X2]]</f>
        <v>0.16438923395445135</v>
      </c>
      <c r="S837">
        <f>IF(Table1[[#This Row],[Bet]]="Away",IF(Table1[[#This Row],[FTR]]="A",100*Table1[[#This Row],[B365A]],0),0)</f>
        <v>0</v>
      </c>
      <c r="T837">
        <f>IF(Table1[[#This Row],[Bet2]]="Away",IF(Table1[[#This Row],[FTR]]="A",100*Table1[[#This Row],[B365A]]),0)</f>
        <v>0</v>
      </c>
      <c r="X837">
        <v>1.61</v>
      </c>
      <c r="Y837">
        <v>3.75</v>
      </c>
      <c r="Z837">
        <v>5.25</v>
      </c>
      <c r="AA837" s="3">
        <f>(1/Table1[[#This Row],[B365H]]+1/Table1[[#This Row],[B365D]]+1/Table1[[#This Row],[B365A]]-1)/3</f>
        <v>2.6086956521739129E-2</v>
      </c>
      <c r="AB837">
        <v>2</v>
      </c>
      <c r="AC837">
        <v>1.8</v>
      </c>
      <c r="AD837">
        <f>(1/Table1[[#This Row],[B365&gt;2.5]]+1/Table1[[#This Row],[B365&lt;2.5]]-1)/2</f>
        <v>2.777777777777779E-2</v>
      </c>
    </row>
    <row r="838" spans="1:30" hidden="1" x14ac:dyDescent="0.45">
      <c r="A838" t="s">
        <v>201</v>
      </c>
      <c r="B838" t="s">
        <v>4</v>
      </c>
      <c r="C838" s="1">
        <v>44513</v>
      </c>
      <c r="D838" t="s">
        <v>202</v>
      </c>
      <c r="E838" t="s">
        <v>235</v>
      </c>
      <c r="F838">
        <v>2</v>
      </c>
      <c r="G838">
        <v>1</v>
      </c>
      <c r="H838" t="s">
        <v>13</v>
      </c>
      <c r="I838" t="s">
        <v>241</v>
      </c>
      <c r="L838">
        <f>1/Table1[[#This Row],[B365H]]-Table1[[#This Row],[Margin1X2]]</f>
        <v>0.22834864940128094</v>
      </c>
      <c r="M838">
        <f>IF(Table1[[#This Row],[Bet]]="Home",IF(Table1[[#This Row],[FTR]]="H",100*Table1[[#This Row],[B365H]],0),0)</f>
        <v>0</v>
      </c>
      <c r="N838">
        <f>IF(Table1[[#This Row],[Bet]]="Home-",IF(Table1[[#This Row],[FTR]]="H",100*Table1[[#This Row],[B365H]],0),0)</f>
        <v>0</v>
      </c>
      <c r="O838">
        <f>1/Table1[[#This Row],[B365D]]-Table1[[#This Row],[Margin1X2]]</f>
        <v>0.25090504037872458</v>
      </c>
      <c r="P838">
        <f>IF(Table1[[#This Row],[Bet]]="Draw",IF(Table1[[#This Row],[FTR]]="D",100*Table1[[#This Row],[B365D]],0),0)</f>
        <v>0</v>
      </c>
      <c r="Q838">
        <f>IF(Table1[[#This Row],[Bet]]="Draw-",IF(Table1[[#This Row],[FTR]]="D",100*Table1[[#This Row],[B365D]],0),0)</f>
        <v>0</v>
      </c>
      <c r="R838">
        <f>1/Table1[[#This Row],[B365A]]-Table1[[#This Row],[Margin1X2]]</f>
        <v>0.5207463102199944</v>
      </c>
      <c r="S838">
        <f>IF(Table1[[#This Row],[Bet]]="Away",IF(Table1[[#This Row],[FTR]]="A",100*Table1[[#This Row],[B365A]],0),0)</f>
        <v>0</v>
      </c>
      <c r="T838">
        <f>IF(Table1[[#This Row],[Bet2]]="Away",IF(Table1[[#This Row],[FTR]]="A",100*Table1[[#This Row],[B365A]]),0)</f>
        <v>0</v>
      </c>
      <c r="X838">
        <v>3.8</v>
      </c>
      <c r="Y838">
        <v>3.5</v>
      </c>
      <c r="Z838">
        <v>1.8</v>
      </c>
      <c r="AA838" s="3">
        <f>(1/Table1[[#This Row],[B365H]]+1/Table1[[#This Row],[B365D]]+1/Table1[[#This Row],[B365A]]-1)/3</f>
        <v>3.4809245335561144E-2</v>
      </c>
      <c r="AB838">
        <v>1.75</v>
      </c>
      <c r="AC838">
        <v>2.0499999999999998</v>
      </c>
      <c r="AD838">
        <f>(1/Table1[[#This Row],[B365&gt;2.5]]+1/Table1[[#This Row],[B365&lt;2.5]]-1)/2</f>
        <v>2.9616724738675937E-2</v>
      </c>
    </row>
    <row r="839" spans="1:30" hidden="1" x14ac:dyDescent="0.45">
      <c r="A839" t="s">
        <v>201</v>
      </c>
      <c r="B839" t="s">
        <v>4</v>
      </c>
      <c r="C839" s="1">
        <v>44523</v>
      </c>
      <c r="D839" t="s">
        <v>218</v>
      </c>
      <c r="E839" t="s">
        <v>233</v>
      </c>
      <c r="F839">
        <v>0</v>
      </c>
      <c r="G839">
        <v>1</v>
      </c>
      <c r="H839" t="s">
        <v>20</v>
      </c>
      <c r="I839" t="s">
        <v>241</v>
      </c>
      <c r="L839">
        <f>1/Table1[[#This Row],[B365H]]-Table1[[#This Row],[Margin1X2]]</f>
        <v>0.52777777777777779</v>
      </c>
      <c r="M839">
        <f>IF(Table1[[#This Row],[Bet]]="Home",IF(Table1[[#This Row],[FTR]]="H",100*Table1[[#This Row],[B365H]],0),0)</f>
        <v>0</v>
      </c>
      <c r="N839">
        <f>IF(Table1[[#This Row],[Bet]]="Home-",IF(Table1[[#This Row],[FTR]]="H",100*Table1[[#This Row],[B365H]],0),0)</f>
        <v>0</v>
      </c>
      <c r="O839">
        <f>1/Table1[[#This Row],[B365D]]-Table1[[#This Row],[Margin1X2]]</f>
        <v>0.24999999999999997</v>
      </c>
      <c r="P839">
        <f>IF(Table1[[#This Row],[Bet]]="Draw",IF(Table1[[#This Row],[FTR]]="D",100*Table1[[#This Row],[B365D]],0),0)</f>
        <v>0</v>
      </c>
      <c r="Q839">
        <f>IF(Table1[[#This Row],[Bet]]="Draw-",IF(Table1[[#This Row],[FTR]]="D",100*Table1[[#This Row],[B365D]],0),0)</f>
        <v>0</v>
      </c>
      <c r="R839">
        <f>1/Table1[[#This Row],[B365A]]-Table1[[#This Row],[Margin1X2]]</f>
        <v>0.22222222222222218</v>
      </c>
      <c r="S839">
        <f>IF(Table1[[#This Row],[Bet]]="Away",IF(Table1[[#This Row],[FTR]]="A",100*Table1[[#This Row],[B365A]],0),0)</f>
        <v>0</v>
      </c>
      <c r="T839">
        <f>IF(Table1[[#This Row],[Bet2]]="Away",IF(Table1[[#This Row],[FTR]]="A",100*Table1[[#This Row],[B365A]]),0)</f>
        <v>0</v>
      </c>
      <c r="X839">
        <v>1.8</v>
      </c>
      <c r="Y839">
        <v>3.6</v>
      </c>
      <c r="Z839">
        <v>4</v>
      </c>
      <c r="AA839" s="3">
        <f>(1/Table1[[#This Row],[B365H]]+1/Table1[[#This Row],[B365D]]+1/Table1[[#This Row],[B365A]]-1)/3</f>
        <v>2.7777777777777828E-2</v>
      </c>
      <c r="AB839">
        <v>1.9</v>
      </c>
      <c r="AC839">
        <v>1.9</v>
      </c>
      <c r="AD839">
        <f>(1/Table1[[#This Row],[B365&gt;2.5]]+1/Table1[[#This Row],[B365&lt;2.5]]-1)/2</f>
        <v>2.6315789473684181E-2</v>
      </c>
    </row>
    <row r="840" spans="1:30" hidden="1" x14ac:dyDescent="0.45">
      <c r="A840" t="s">
        <v>201</v>
      </c>
      <c r="B840" t="s">
        <v>4</v>
      </c>
      <c r="C840" s="1">
        <v>44534</v>
      </c>
      <c r="D840" t="s">
        <v>231</v>
      </c>
      <c r="E840" t="s">
        <v>223</v>
      </c>
      <c r="F840">
        <v>3</v>
      </c>
      <c r="G840">
        <v>2</v>
      </c>
      <c r="H840" t="s">
        <v>13</v>
      </c>
      <c r="I840" t="s">
        <v>241</v>
      </c>
      <c r="L840">
        <f>1/Table1[[#This Row],[B365H]]-Table1[[#This Row],[Margin1X2]]</f>
        <v>0.65842331359572748</v>
      </c>
      <c r="M840">
        <f>IF(Table1[[#This Row],[Bet]]="Home",IF(Table1[[#This Row],[FTR]]="H",100*Table1[[#This Row],[B365H]],0),0)</f>
        <v>0</v>
      </c>
      <c r="N840">
        <f>IF(Table1[[#This Row],[Bet]]="Home-",IF(Table1[[#This Row],[FTR]]="H",100*Table1[[#This Row],[B365H]],0),0)</f>
        <v>0</v>
      </c>
      <c r="O840">
        <f>1/Table1[[#This Row],[B365D]]-Table1[[#This Row],[Margin1X2]]</f>
        <v>0.19099036340415651</v>
      </c>
      <c r="P840">
        <f>IF(Table1[[#This Row],[Bet]]="Draw",IF(Table1[[#This Row],[FTR]]="D",100*Table1[[#This Row],[B365D]],0),0)</f>
        <v>0</v>
      </c>
      <c r="Q840">
        <f>IF(Table1[[#This Row],[Bet]]="Draw-",IF(Table1[[#This Row],[FTR]]="D",100*Table1[[#This Row],[B365D]],0),0)</f>
        <v>0</v>
      </c>
      <c r="R840">
        <f>1/Table1[[#This Row],[B365A]]-Table1[[#This Row],[Margin1X2]]</f>
        <v>0.15058632300011612</v>
      </c>
      <c r="S840">
        <f>IF(Table1[[#This Row],[Bet]]="Away",IF(Table1[[#This Row],[FTR]]="A",100*Table1[[#This Row],[B365A]],0),0)</f>
        <v>0</v>
      </c>
      <c r="T840">
        <f>IF(Table1[[#This Row],[Bet2]]="Away",IF(Table1[[#This Row],[FTR]]="A",100*Table1[[#This Row],[B365A]]),0)</f>
        <v>0</v>
      </c>
      <c r="X840">
        <v>1.45</v>
      </c>
      <c r="Y840">
        <v>4.5</v>
      </c>
      <c r="Z840">
        <v>5.5</v>
      </c>
      <c r="AA840" s="3">
        <f>(1/Table1[[#This Row],[B365H]]+1/Table1[[#This Row],[B365D]]+1/Table1[[#This Row],[B365A]]-1)/3</f>
        <v>3.123185881806571E-2</v>
      </c>
      <c r="AB840">
        <v>1.65</v>
      </c>
      <c r="AC840">
        <v>2.2000000000000002</v>
      </c>
      <c r="AD840">
        <f>(1/Table1[[#This Row],[B365&gt;2.5]]+1/Table1[[#This Row],[B365&lt;2.5]]-1)/2</f>
        <v>3.0303030303030276E-2</v>
      </c>
    </row>
    <row r="841" spans="1:30" hidden="1" x14ac:dyDescent="0.45">
      <c r="A841" t="s">
        <v>201</v>
      </c>
      <c r="B841" t="s">
        <v>4</v>
      </c>
      <c r="C841" s="1">
        <v>44541</v>
      </c>
      <c r="D841" t="s">
        <v>209</v>
      </c>
      <c r="E841" t="s">
        <v>214</v>
      </c>
      <c r="F841">
        <v>0</v>
      </c>
      <c r="G841">
        <v>4</v>
      </c>
      <c r="H841" t="s">
        <v>20</v>
      </c>
      <c r="I841" t="s">
        <v>241</v>
      </c>
      <c r="L841">
        <f>1/Table1[[#This Row],[B365H]]-Table1[[#This Row],[Margin1X2]]</f>
        <v>0.25661375661375663</v>
      </c>
      <c r="M841">
        <f>IF(Table1[[#This Row],[Bet]]="Home",IF(Table1[[#This Row],[FTR]]="H",100*Table1[[#This Row],[B365H]],0),0)</f>
        <v>0</v>
      </c>
      <c r="N841">
        <f>IF(Table1[[#This Row],[Bet]]="Home-",IF(Table1[[#This Row],[FTR]]="H",100*Table1[[#This Row],[B365H]],0),0)</f>
        <v>0</v>
      </c>
      <c r="O841">
        <f>1/Table1[[#This Row],[B365D]]-Table1[[#This Row],[Margin1X2]]</f>
        <v>0.26455026455026454</v>
      </c>
      <c r="P841">
        <f>IF(Table1[[#This Row],[Bet]]="Draw",IF(Table1[[#This Row],[FTR]]="D",100*Table1[[#This Row],[B365D]],0),0)</f>
        <v>0</v>
      </c>
      <c r="Q841">
        <f>IF(Table1[[#This Row],[Bet]]="Draw-",IF(Table1[[#This Row],[FTR]]="D",100*Table1[[#This Row],[B365D]],0),0)</f>
        <v>0</v>
      </c>
      <c r="R841">
        <f>1/Table1[[#This Row],[B365A]]-Table1[[#This Row],[Margin1X2]]</f>
        <v>0.47883597883597884</v>
      </c>
      <c r="S841">
        <f>IF(Table1[[#This Row],[Bet]]="Away",IF(Table1[[#This Row],[FTR]]="A",100*Table1[[#This Row],[B365A]],0),0)</f>
        <v>0</v>
      </c>
      <c r="T841">
        <f>IF(Table1[[#This Row],[Bet2]]="Away",IF(Table1[[#This Row],[FTR]]="A",100*Table1[[#This Row],[B365A]]),0)</f>
        <v>0</v>
      </c>
      <c r="X841">
        <v>3.6</v>
      </c>
      <c r="Y841">
        <v>3.5</v>
      </c>
      <c r="Z841">
        <v>2</v>
      </c>
      <c r="AA841" s="3">
        <f>(1/Table1[[#This Row],[B365H]]+1/Table1[[#This Row],[B365D]]+1/Table1[[#This Row],[B365A]]-1)/3</f>
        <v>2.1164021164021163E-2</v>
      </c>
      <c r="AB841">
        <v>1.8</v>
      </c>
      <c r="AC841">
        <v>2</v>
      </c>
      <c r="AD841">
        <f>(1/Table1[[#This Row],[B365&gt;2.5]]+1/Table1[[#This Row],[B365&lt;2.5]]-1)/2</f>
        <v>2.777777777777779E-2</v>
      </c>
    </row>
    <row r="842" spans="1:30" hidden="1" x14ac:dyDescent="0.45">
      <c r="A842" t="s">
        <v>201</v>
      </c>
      <c r="B842" t="s">
        <v>4</v>
      </c>
      <c r="C842" s="1">
        <v>44558</v>
      </c>
      <c r="D842" t="s">
        <v>224</v>
      </c>
      <c r="E842" t="s">
        <v>237</v>
      </c>
      <c r="F842">
        <v>3</v>
      </c>
      <c r="G842">
        <v>2</v>
      </c>
      <c r="H842" t="s">
        <v>13</v>
      </c>
      <c r="I842" t="s">
        <v>241</v>
      </c>
      <c r="L842">
        <f>1/Table1[[#This Row],[B365H]]-Table1[[#This Row],[Margin1X2]]</f>
        <v>0.68492246783239863</v>
      </c>
      <c r="M842">
        <f>IF(Table1[[#This Row],[Bet]]="Home",IF(Table1[[#This Row],[FTR]]="H",100*Table1[[#This Row],[B365H]],0),0)</f>
        <v>0</v>
      </c>
      <c r="N842">
        <f>IF(Table1[[#This Row],[Bet]]="Home-",IF(Table1[[#This Row],[FTR]]="H",100*Table1[[#This Row],[B365H]],0),0)</f>
        <v>0</v>
      </c>
      <c r="O842">
        <f>1/Table1[[#This Row],[B365D]]-Table1[[#This Row],[Margin1X2]]</f>
        <v>0.20158363576377436</v>
      </c>
      <c r="P842">
        <f>IF(Table1[[#This Row],[Bet]]="Draw",IF(Table1[[#This Row],[FTR]]="D",100*Table1[[#This Row],[B365D]],0),0)</f>
        <v>0</v>
      </c>
      <c r="Q842">
        <f>IF(Table1[[#This Row],[Bet]]="Draw-",IF(Table1[[#This Row],[FTR]]="D",100*Table1[[#This Row],[B365D]],0),0)</f>
        <v>0</v>
      </c>
      <c r="R842">
        <f>1/Table1[[#This Row],[B365A]]-Table1[[#This Row],[Margin1X2]]</f>
        <v>0.11349389640382714</v>
      </c>
      <c r="S842">
        <f>IF(Table1[[#This Row],[Bet]]="Away",IF(Table1[[#This Row],[FTR]]="A",100*Table1[[#This Row],[B365A]],0),0)</f>
        <v>0</v>
      </c>
      <c r="T842">
        <f>IF(Table1[[#This Row],[Bet2]]="Away",IF(Table1[[#This Row],[FTR]]="A",100*Table1[[#This Row],[B365A]]),0)</f>
        <v>0</v>
      </c>
      <c r="X842">
        <v>1.4</v>
      </c>
      <c r="Y842">
        <v>4.33</v>
      </c>
      <c r="Z842">
        <v>7</v>
      </c>
      <c r="AA842" s="3">
        <f>(1/Table1[[#This Row],[B365H]]+1/Table1[[#This Row],[B365D]]+1/Table1[[#This Row],[B365A]]-1)/3</f>
        <v>2.936324645331571E-2</v>
      </c>
      <c r="AB842">
        <v>1.66</v>
      </c>
      <c r="AC842">
        <v>2.15</v>
      </c>
      <c r="AD842">
        <f>(1/Table1[[#This Row],[B365&gt;2.5]]+1/Table1[[#This Row],[B365&lt;2.5]]-1)/2</f>
        <v>3.3762958811992205E-2</v>
      </c>
    </row>
    <row r="843" spans="1:30" hidden="1" x14ac:dyDescent="0.45">
      <c r="A843" t="s">
        <v>201</v>
      </c>
      <c r="B843" t="s">
        <v>4</v>
      </c>
      <c r="C843" s="1">
        <v>44590</v>
      </c>
      <c r="D843" t="s">
        <v>226</v>
      </c>
      <c r="E843" t="s">
        <v>202</v>
      </c>
      <c r="F843">
        <v>0</v>
      </c>
      <c r="G843">
        <v>1</v>
      </c>
      <c r="H843" t="s">
        <v>20</v>
      </c>
      <c r="I843" t="s">
        <v>241</v>
      </c>
      <c r="L843">
        <f>1/Table1[[#This Row],[B365H]]-Table1[[#This Row],[Margin1X2]]</f>
        <v>0.30163385002094678</v>
      </c>
      <c r="M843">
        <f>IF(Table1[[#This Row],[Bet]]="Home",IF(Table1[[#This Row],[FTR]]="H",100*Table1[[#This Row],[B365H]],0),0)</f>
        <v>0</v>
      </c>
      <c r="N843">
        <f>IF(Table1[[#This Row],[Bet]]="Home-",IF(Table1[[#This Row],[FTR]]="H",100*Table1[[#This Row],[B365H]],0),0)</f>
        <v>0</v>
      </c>
      <c r="O843">
        <f>1/Table1[[#This Row],[B365D]]-Table1[[#This Row],[Margin1X2]]</f>
        <v>0.26476749057394217</v>
      </c>
      <c r="P843">
        <f>IF(Table1[[#This Row],[Bet]]="Draw",IF(Table1[[#This Row],[FTR]]="D",100*Table1[[#This Row],[B365D]],0),0)</f>
        <v>0</v>
      </c>
      <c r="Q843">
        <f>IF(Table1[[#This Row],[Bet]]="Draw-",IF(Table1[[#This Row],[FTR]]="D",100*Table1[[#This Row],[B365D]],0),0)</f>
        <v>0</v>
      </c>
      <c r="R843">
        <f>1/Table1[[#This Row],[B365A]]-Table1[[#This Row],[Margin1X2]]</f>
        <v>0.433598659405111</v>
      </c>
      <c r="S843">
        <f>IF(Table1[[#This Row],[Bet]]="Away",IF(Table1[[#This Row],[FTR]]="A",100*Table1[[#This Row],[B365A]],0),0)</f>
        <v>0</v>
      </c>
      <c r="T843">
        <f>IF(Table1[[#This Row],[Bet2]]="Away",IF(Table1[[#This Row],[FTR]]="A",100*Table1[[#This Row],[B365A]]),0)</f>
        <v>0</v>
      </c>
      <c r="X843">
        <v>3.1</v>
      </c>
      <c r="Y843">
        <v>3.5</v>
      </c>
      <c r="Z843">
        <v>2.2000000000000002</v>
      </c>
      <c r="AA843" s="3">
        <f>(1/Table1[[#This Row],[B365H]]+1/Table1[[#This Row],[B365D]]+1/Table1[[#This Row],[B365A]]-1)/3</f>
        <v>2.094679514034355E-2</v>
      </c>
      <c r="AB843">
        <v>1.7</v>
      </c>
      <c r="AC843">
        <v>2.1</v>
      </c>
      <c r="AD843">
        <f>(1/Table1[[#This Row],[B365&gt;2.5]]+1/Table1[[#This Row],[B365&lt;2.5]]-1)/2</f>
        <v>3.2212885154061621E-2</v>
      </c>
    </row>
    <row r="844" spans="1:30" hidden="1" x14ac:dyDescent="0.45">
      <c r="A844" t="s">
        <v>201</v>
      </c>
      <c r="B844" t="s">
        <v>4</v>
      </c>
      <c r="C844" s="1">
        <v>44614</v>
      </c>
      <c r="D844" t="s">
        <v>209</v>
      </c>
      <c r="E844" t="s">
        <v>240</v>
      </c>
      <c r="F844">
        <v>1</v>
      </c>
      <c r="G844">
        <v>1</v>
      </c>
      <c r="H844" t="s">
        <v>42</v>
      </c>
      <c r="I844" t="s">
        <v>241</v>
      </c>
      <c r="L844">
        <f>1/Table1[[#This Row],[B365H]]-Table1[[#This Row],[Margin1X2]]</f>
        <v>0.36767676767676766</v>
      </c>
      <c r="M844">
        <f>IF(Table1[[#This Row],[Bet]]="Home",IF(Table1[[#This Row],[FTR]]="H",100*Table1[[#This Row],[B365H]],0),0)</f>
        <v>0</v>
      </c>
      <c r="N844">
        <f>IF(Table1[[#This Row],[Bet]]="Home-",IF(Table1[[#This Row],[FTR]]="H",100*Table1[[#This Row],[B365H]],0),0)</f>
        <v>0</v>
      </c>
      <c r="O844">
        <f>1/Table1[[#This Row],[B365D]]-Table1[[#This Row],[Margin1X2]]</f>
        <v>0.30101010101010095</v>
      </c>
      <c r="P844">
        <f>IF(Table1[[#This Row],[Bet]]="Draw",IF(Table1[[#This Row],[FTR]]="D",100*Table1[[#This Row],[B365D]],0),0)</f>
        <v>0</v>
      </c>
      <c r="Q844">
        <f>IF(Table1[[#This Row],[Bet]]="Draw-",IF(Table1[[#This Row],[FTR]]="D",100*Table1[[#This Row],[B365D]],0),0)</f>
        <v>0</v>
      </c>
      <c r="R844">
        <f>1/Table1[[#This Row],[B365A]]-Table1[[#This Row],[Margin1X2]]</f>
        <v>0.33131313131313128</v>
      </c>
      <c r="S844">
        <f>IF(Table1[[#This Row],[Bet]]="Away",IF(Table1[[#This Row],[FTR]]="A",100*Table1[[#This Row],[B365A]],0),0)</f>
        <v>0</v>
      </c>
      <c r="T844">
        <f>IF(Table1[[#This Row],[Bet2]]="Away",IF(Table1[[#This Row],[FTR]]="A",100*Table1[[#This Row],[B365A]]),0)</f>
        <v>0</v>
      </c>
      <c r="X844">
        <v>2.5</v>
      </c>
      <c r="Y844">
        <v>3</v>
      </c>
      <c r="Z844">
        <v>2.75</v>
      </c>
      <c r="AA844" s="3">
        <f>(1/Table1[[#This Row],[B365H]]+1/Table1[[#This Row],[B365D]]+1/Table1[[#This Row],[B365A]]-1)/3</f>
        <v>3.2323232323232386E-2</v>
      </c>
      <c r="AB844">
        <v>2.1</v>
      </c>
      <c r="AC844">
        <v>1.7</v>
      </c>
      <c r="AD844">
        <f>(1/Table1[[#This Row],[B365&gt;2.5]]+1/Table1[[#This Row],[B365&lt;2.5]]-1)/2</f>
        <v>3.2212885154061621E-2</v>
      </c>
    </row>
    <row r="845" spans="1:30" hidden="1" x14ac:dyDescent="0.45">
      <c r="A845" t="s">
        <v>201</v>
      </c>
      <c r="B845" t="s">
        <v>4</v>
      </c>
      <c r="C845" s="1">
        <v>44639</v>
      </c>
      <c r="D845" t="s">
        <v>227</v>
      </c>
      <c r="E845" t="s">
        <v>235</v>
      </c>
      <c r="F845">
        <v>0</v>
      </c>
      <c r="G845">
        <v>0</v>
      </c>
      <c r="H845" t="s">
        <v>42</v>
      </c>
      <c r="I845" t="s">
        <v>241</v>
      </c>
      <c r="L845">
        <f>1/Table1[[#This Row],[B365H]]-Table1[[#This Row],[Margin1X2]]</f>
        <v>0.4064153439153439</v>
      </c>
      <c r="M845">
        <f>IF(Table1[[#This Row],[Bet]]="Home",IF(Table1[[#This Row],[FTR]]="H",100*Table1[[#This Row],[B365H]],0),0)</f>
        <v>0</v>
      </c>
      <c r="N845">
        <f>IF(Table1[[#This Row],[Bet]]="Home-",IF(Table1[[#This Row],[FTR]]="H",100*Table1[[#This Row],[B365H]],0),0)</f>
        <v>0</v>
      </c>
      <c r="O845">
        <f>1/Table1[[#This Row],[B365D]]-Table1[[#This Row],[Margin1X2]]</f>
        <v>0.27447089947089948</v>
      </c>
      <c r="P845">
        <f>IF(Table1[[#This Row],[Bet]]="Draw",IF(Table1[[#This Row],[FTR]]="D",100*Table1[[#This Row],[B365D]],0),0)</f>
        <v>0</v>
      </c>
      <c r="Q845">
        <f>IF(Table1[[#This Row],[Bet]]="Draw-",IF(Table1[[#This Row],[FTR]]="D",100*Table1[[#This Row],[B365D]],0),0)</f>
        <v>0</v>
      </c>
      <c r="R845">
        <f>1/Table1[[#This Row],[B365A]]-Table1[[#This Row],[Margin1X2]]</f>
        <v>0.31911375661375663</v>
      </c>
      <c r="S845">
        <f>IF(Table1[[#This Row],[Bet]]="Away",IF(Table1[[#This Row],[FTR]]="A",100*Table1[[#This Row],[B365A]],0),0)</f>
        <v>0</v>
      </c>
      <c r="T845">
        <f>IF(Table1[[#This Row],[Bet2]]="Away",IF(Table1[[#This Row],[FTR]]="A",100*Table1[[#This Row],[B365A]]),0)</f>
        <v>0</v>
      </c>
      <c r="X845">
        <v>2.25</v>
      </c>
      <c r="Y845">
        <v>3.2</v>
      </c>
      <c r="Z845">
        <v>2.8</v>
      </c>
      <c r="AA845" s="3">
        <f>(1/Table1[[#This Row],[B365H]]+1/Table1[[#This Row],[B365D]]+1/Table1[[#This Row],[B365A]]-1)/3</f>
        <v>3.8029100529100544E-2</v>
      </c>
      <c r="AB845">
        <v>2.1</v>
      </c>
      <c r="AC845">
        <v>1.7</v>
      </c>
      <c r="AD845">
        <f>(1/Table1[[#This Row],[B365&gt;2.5]]+1/Table1[[#This Row],[B365&lt;2.5]]-1)/2</f>
        <v>3.2212885154061621E-2</v>
      </c>
    </row>
    <row r="846" spans="1:30" hidden="1" x14ac:dyDescent="0.45">
      <c r="A846" t="s">
        <v>201</v>
      </c>
      <c r="B846" t="s">
        <v>4</v>
      </c>
      <c r="C846" s="1">
        <v>44656</v>
      </c>
      <c r="D846" t="s">
        <v>223</v>
      </c>
      <c r="E846" t="s">
        <v>209</v>
      </c>
      <c r="F846">
        <v>0</v>
      </c>
      <c r="G846">
        <v>0</v>
      </c>
      <c r="H846" t="s">
        <v>42</v>
      </c>
      <c r="I846" t="s">
        <v>241</v>
      </c>
      <c r="L846">
        <f>1/Table1[[#This Row],[B365H]]-Table1[[#This Row],[Margin1X2]]</f>
        <v>0.40585340585340579</v>
      </c>
      <c r="M846">
        <f>IF(Table1[[#This Row],[Bet]]="Home",IF(Table1[[#This Row],[FTR]]="H",100*Table1[[#This Row],[B365H]],0),0)</f>
        <v>0</v>
      </c>
      <c r="N846">
        <f>IF(Table1[[#This Row],[Bet]]="Home-",IF(Table1[[#This Row],[FTR]]="H",100*Table1[[#This Row],[B365H]],0),0)</f>
        <v>0</v>
      </c>
      <c r="O846">
        <f>1/Table1[[#This Row],[B365D]]-Table1[[#This Row],[Margin1X2]]</f>
        <v>0.26910126910126908</v>
      </c>
      <c r="P846">
        <f>IF(Table1[[#This Row],[Bet]]="Draw",IF(Table1[[#This Row],[FTR]]="D",100*Table1[[#This Row],[B365D]],0),0)</f>
        <v>0</v>
      </c>
      <c r="Q846">
        <f>IF(Table1[[#This Row],[Bet]]="Draw-",IF(Table1[[#This Row],[FTR]]="D",100*Table1[[#This Row],[B365D]],0),0)</f>
        <v>0</v>
      </c>
      <c r="R846">
        <f>1/Table1[[#This Row],[B365A]]-Table1[[#This Row],[Margin1X2]]</f>
        <v>0.32504532504532502</v>
      </c>
      <c r="S846">
        <f>IF(Table1[[#This Row],[Bet]]="Away",IF(Table1[[#This Row],[FTR]]="A",100*Table1[[#This Row],[B365A]],0),0)</f>
        <v>0</v>
      </c>
      <c r="T846">
        <f>IF(Table1[[#This Row],[Bet2]]="Away",IF(Table1[[#This Row],[FTR]]="A",100*Table1[[#This Row],[B365A]]),0)</f>
        <v>0</v>
      </c>
      <c r="X846">
        <v>2.25</v>
      </c>
      <c r="Y846">
        <v>3.25</v>
      </c>
      <c r="Z846">
        <v>2.75</v>
      </c>
      <c r="AA846" s="3">
        <f>(1/Table1[[#This Row],[B365H]]+1/Table1[[#This Row],[B365D]]+1/Table1[[#This Row],[B365A]]-1)/3</f>
        <v>3.8591038591038629E-2</v>
      </c>
      <c r="AB846">
        <v>1.95</v>
      </c>
      <c r="AC846">
        <v>1.85</v>
      </c>
      <c r="AD846">
        <f>(1/Table1[[#This Row],[B365&gt;2.5]]+1/Table1[[#This Row],[B365&lt;2.5]]-1)/2</f>
        <v>2.6680526680526673E-2</v>
      </c>
    </row>
    <row r="847" spans="1:30" hidden="1" x14ac:dyDescent="0.45">
      <c r="A847" t="s">
        <v>201</v>
      </c>
      <c r="B847" t="s">
        <v>4</v>
      </c>
      <c r="C847" s="1">
        <v>44429</v>
      </c>
      <c r="D847" t="s">
        <v>205</v>
      </c>
      <c r="E847" t="s">
        <v>206</v>
      </c>
      <c r="F847">
        <v>0</v>
      </c>
      <c r="G847">
        <v>5</v>
      </c>
      <c r="H847" t="s">
        <v>20</v>
      </c>
      <c r="I847" t="s">
        <v>207</v>
      </c>
      <c r="L847">
        <f>1/Table1[[#This Row],[B365H]]-Table1[[#This Row],[Margin1X2]]</f>
        <v>0.19760581973776548</v>
      </c>
      <c r="M847">
        <f>IF(Table1[[#This Row],[Bet]]="Home",IF(Table1[[#This Row],[FTR]]="H",100*Table1[[#This Row],[B365H]],0),0)</f>
        <v>0</v>
      </c>
      <c r="N847">
        <f>IF(Table1[[#This Row],[Bet]]="Home-",IF(Table1[[#This Row],[FTR]]="H",100*Table1[[#This Row],[B365H]],0),0)</f>
        <v>0</v>
      </c>
      <c r="O847">
        <f>1/Table1[[#This Row],[B365D]]-Table1[[#This Row],[Margin1X2]]</f>
        <v>0.23332560418734208</v>
      </c>
      <c r="P847">
        <f>IF(Table1[[#This Row],[Bet]]="Draw",IF(Table1[[#This Row],[FTR]]="D",100*Table1[[#This Row],[B365D]],0),0)</f>
        <v>0</v>
      </c>
      <c r="Q847">
        <f>IF(Table1[[#This Row],[Bet]]="Draw-",IF(Table1[[#This Row],[FTR]]="D",100*Table1[[#This Row],[B365D]],0),0)</f>
        <v>0</v>
      </c>
      <c r="R847">
        <f>1/Table1[[#This Row],[B365A]]-Table1[[#This Row],[Margin1X2]]</f>
        <v>0.56906857607489236</v>
      </c>
      <c r="S847">
        <f>IF(Table1[[#This Row],[Bet]]="Away",IF(Table1[[#This Row],[FTR]]="A",100*Table1[[#This Row],[B365A]],0),0)</f>
        <v>0</v>
      </c>
      <c r="T847">
        <f>IF(Table1[[#This Row],[Bet2]]="Away",IF(Table1[[#This Row],[FTR]]="A",100*Table1[[#This Row],[B365A]]),0)</f>
        <v>0</v>
      </c>
      <c r="X847">
        <v>4.33</v>
      </c>
      <c r="Y847">
        <v>3.75</v>
      </c>
      <c r="Z847">
        <v>1.66</v>
      </c>
      <c r="AA847" s="3">
        <f>(1/Table1[[#This Row],[B365H]]+1/Table1[[#This Row],[B365D]]+1/Table1[[#This Row],[B365A]]-1)/3</f>
        <v>3.3341062479324592E-2</v>
      </c>
      <c r="AB847">
        <v>1.72</v>
      </c>
      <c r="AC847">
        <v>2.0699999999999998</v>
      </c>
      <c r="AD847">
        <f>(1/Table1[[#This Row],[B365&gt;2.5]]+1/Table1[[#This Row],[B365&lt;2.5]]-1)/2</f>
        <v>3.2243568138411449E-2</v>
      </c>
    </row>
    <row r="848" spans="1:30" hidden="1" x14ac:dyDescent="0.45">
      <c r="A848" t="s">
        <v>201</v>
      </c>
      <c r="B848" t="s">
        <v>4</v>
      </c>
      <c r="C848" s="1">
        <v>44457</v>
      </c>
      <c r="D848" t="s">
        <v>235</v>
      </c>
      <c r="E848" t="s">
        <v>233</v>
      </c>
      <c r="F848">
        <v>2</v>
      </c>
      <c r="G848">
        <v>0</v>
      </c>
      <c r="H848" t="s">
        <v>13</v>
      </c>
      <c r="I848" t="s">
        <v>207</v>
      </c>
      <c r="L848">
        <f>1/Table1[[#This Row],[B365H]]-Table1[[#This Row],[Margin1X2]]</f>
        <v>0.57830940988835722</v>
      </c>
      <c r="M848">
        <f>IF(Table1[[#This Row],[Bet]]="Home",IF(Table1[[#This Row],[FTR]]="H",100*Table1[[#This Row],[B365H]],0),0)</f>
        <v>0</v>
      </c>
      <c r="N848">
        <f>IF(Table1[[#This Row],[Bet]]="Home-",IF(Table1[[#This Row],[FTR]]="H",100*Table1[[#This Row],[B365H]],0),0)</f>
        <v>0</v>
      </c>
      <c r="O848">
        <f>1/Table1[[#This Row],[B365D]]-Table1[[#This Row],[Margin1X2]]</f>
        <v>0.23891547049441783</v>
      </c>
      <c r="P848">
        <f>IF(Table1[[#This Row],[Bet]]="Draw",IF(Table1[[#This Row],[FTR]]="D",100*Table1[[#This Row],[B365D]],0),0)</f>
        <v>0</v>
      </c>
      <c r="Q848">
        <f>IF(Table1[[#This Row],[Bet]]="Draw-",IF(Table1[[#This Row],[FTR]]="D",100*Table1[[#This Row],[B365D]],0),0)</f>
        <v>0</v>
      </c>
      <c r="R848">
        <f>1/Table1[[#This Row],[B365A]]-Table1[[#This Row],[Margin1X2]]</f>
        <v>0.18277511961722484</v>
      </c>
      <c r="S848">
        <f>IF(Table1[[#This Row],[Bet]]="Away",IF(Table1[[#This Row],[FTR]]="A",100*Table1[[#This Row],[B365A]],0),0)</f>
        <v>0</v>
      </c>
      <c r="T848">
        <f>IF(Table1[[#This Row],[Bet2]]="Away",IF(Table1[[#This Row],[FTR]]="A",100*Table1[[#This Row],[B365A]]),0)</f>
        <v>0</v>
      </c>
      <c r="X848">
        <v>1.65</v>
      </c>
      <c r="Y848">
        <v>3.75</v>
      </c>
      <c r="Z848">
        <v>4.75</v>
      </c>
      <c r="AA848" s="3">
        <f>(1/Table1[[#This Row],[B365H]]+1/Table1[[#This Row],[B365D]]+1/Table1[[#This Row],[B365A]]-1)/3</f>
        <v>2.7751196172248822E-2</v>
      </c>
      <c r="AB848">
        <v>1.95</v>
      </c>
      <c r="AC848">
        <v>1.85</v>
      </c>
      <c r="AD848">
        <f>(1/Table1[[#This Row],[B365&gt;2.5]]+1/Table1[[#This Row],[B365&lt;2.5]]-1)/2</f>
        <v>2.6680526680526673E-2</v>
      </c>
    </row>
    <row r="849" spans="1:30" hidden="1" x14ac:dyDescent="0.45">
      <c r="A849" t="s">
        <v>201</v>
      </c>
      <c r="B849" t="s">
        <v>4</v>
      </c>
      <c r="C849" s="1">
        <v>44474</v>
      </c>
      <c r="D849" t="s">
        <v>208</v>
      </c>
      <c r="E849" t="s">
        <v>206</v>
      </c>
      <c r="F849">
        <v>3</v>
      </c>
      <c r="G849">
        <v>2</v>
      </c>
      <c r="H849" t="s">
        <v>13</v>
      </c>
      <c r="I849" t="s">
        <v>207</v>
      </c>
      <c r="L849">
        <f>1/Table1[[#This Row],[B365H]]-Table1[[#This Row],[Margin1X2]]</f>
        <v>0.27544351073762846</v>
      </c>
      <c r="M849">
        <f>IF(Table1[[#This Row],[Bet]]="Home",IF(Table1[[#This Row],[FTR]]="H",100*Table1[[#This Row],[B365H]],0),0)</f>
        <v>0</v>
      </c>
      <c r="N849">
        <f>IF(Table1[[#This Row],[Bet]]="Home-",IF(Table1[[#This Row],[FTR]]="H",100*Table1[[#This Row],[B365H]],0),0)</f>
        <v>0</v>
      </c>
      <c r="O849">
        <f>1/Table1[[#This Row],[B365D]]-Table1[[#This Row],[Margin1X2]]</f>
        <v>0.26704014939309062</v>
      </c>
      <c r="P849">
        <f>IF(Table1[[#This Row],[Bet]]="Draw",IF(Table1[[#This Row],[FTR]]="D",100*Table1[[#This Row],[B365D]],0),0)</f>
        <v>0</v>
      </c>
      <c r="Q849">
        <f>IF(Table1[[#This Row],[Bet]]="Draw-",IF(Table1[[#This Row],[FTR]]="D",100*Table1[[#This Row],[B365D]],0),0)</f>
        <v>0</v>
      </c>
      <c r="R849">
        <f>1/Table1[[#This Row],[B365A]]-Table1[[#This Row],[Margin1X2]]</f>
        <v>0.45751633986928109</v>
      </c>
      <c r="S849">
        <f>IF(Table1[[#This Row],[Bet]]="Away",IF(Table1[[#This Row],[FTR]]="A",100*Table1[[#This Row],[B365A]],0),0)</f>
        <v>0</v>
      </c>
      <c r="T849">
        <f>IF(Table1[[#This Row],[Bet2]]="Away",IF(Table1[[#This Row],[FTR]]="A",100*Table1[[#This Row],[B365A]]),0)</f>
        <v>0</v>
      </c>
      <c r="X849">
        <v>3.4</v>
      </c>
      <c r="Y849">
        <v>3.5</v>
      </c>
      <c r="Z849">
        <v>2.1</v>
      </c>
      <c r="AA849" s="3">
        <f>(1/Table1[[#This Row],[B365H]]+1/Table1[[#This Row],[B365D]]+1/Table1[[#This Row],[B365A]]-1)/3</f>
        <v>1.8674136321195078E-2</v>
      </c>
      <c r="AB849">
        <v>1.72</v>
      </c>
      <c r="AC849">
        <v>2.0699999999999998</v>
      </c>
      <c r="AD849">
        <f>(1/Table1[[#This Row],[B365&gt;2.5]]+1/Table1[[#This Row],[B365&lt;2.5]]-1)/2</f>
        <v>3.2243568138411449E-2</v>
      </c>
    </row>
    <row r="850" spans="1:30" hidden="1" x14ac:dyDescent="0.45">
      <c r="A850" t="s">
        <v>201</v>
      </c>
      <c r="B850" t="s">
        <v>4</v>
      </c>
      <c r="C850" s="1">
        <v>44478</v>
      </c>
      <c r="D850" t="s">
        <v>231</v>
      </c>
      <c r="E850" t="s">
        <v>220</v>
      </c>
      <c r="F850">
        <v>2</v>
      </c>
      <c r="G850">
        <v>0</v>
      </c>
      <c r="H850" t="s">
        <v>13</v>
      </c>
      <c r="I850" t="s">
        <v>207</v>
      </c>
      <c r="L850">
        <f>1/Table1[[#This Row],[B365H]]-Table1[[#This Row],[Margin1X2]]</f>
        <v>0.40393706889870573</v>
      </c>
      <c r="M850">
        <f>IF(Table1[[#This Row],[Bet]]="Home",IF(Table1[[#This Row],[FTR]]="H",100*Table1[[#This Row],[B365H]],0),0)</f>
        <v>0</v>
      </c>
      <c r="N850">
        <f>IF(Table1[[#This Row],[Bet]]="Home-",IF(Table1[[#This Row],[FTR]]="H",100*Table1[[#This Row],[B365H]],0),0)</f>
        <v>0</v>
      </c>
      <c r="O850">
        <f>1/Table1[[#This Row],[B365D]]-Table1[[#This Row],[Margin1X2]]</f>
        <v>0.26327210726187705</v>
      </c>
      <c r="P850">
        <f>IF(Table1[[#This Row],[Bet]]="Draw",IF(Table1[[#This Row],[FTR]]="D",100*Table1[[#This Row],[B365D]],0),0)</f>
        <v>0</v>
      </c>
      <c r="Q850">
        <f>IF(Table1[[#This Row],[Bet]]="Draw-",IF(Table1[[#This Row],[FTR]]="D",100*Table1[[#This Row],[B365D]],0),0)</f>
        <v>0</v>
      </c>
      <c r="R850">
        <f>1/Table1[[#This Row],[B365A]]-Table1[[#This Row],[Margin1X2]]</f>
        <v>0.33279082383941716</v>
      </c>
      <c r="S850">
        <f>IF(Table1[[#This Row],[Bet]]="Away",IF(Table1[[#This Row],[FTR]]="A",100*Table1[[#This Row],[B365A]],0),0)</f>
        <v>0</v>
      </c>
      <c r="T850">
        <f>IF(Table1[[#This Row],[Bet2]]="Away",IF(Table1[[#This Row],[FTR]]="A",100*Table1[[#This Row],[B365A]]),0)</f>
        <v>0</v>
      </c>
      <c r="X850">
        <v>2.2999999999999998</v>
      </c>
      <c r="Y850">
        <v>3.4</v>
      </c>
      <c r="Z850">
        <v>2.75</v>
      </c>
      <c r="AA850" s="3">
        <f>(1/Table1[[#This Row],[B365H]]+1/Table1[[#This Row],[B365D]]+1/Table1[[#This Row],[B365A]]-1)/3</f>
        <v>3.0845539796946486E-2</v>
      </c>
      <c r="AB850">
        <v>1.8</v>
      </c>
      <c r="AC850">
        <v>2</v>
      </c>
      <c r="AD850">
        <f>(1/Table1[[#This Row],[B365&gt;2.5]]+1/Table1[[#This Row],[B365&lt;2.5]]-1)/2</f>
        <v>2.777777777777779E-2</v>
      </c>
    </row>
    <row r="851" spans="1:30" hidden="1" x14ac:dyDescent="0.45">
      <c r="A851" t="s">
        <v>201</v>
      </c>
      <c r="B851" t="s">
        <v>4</v>
      </c>
      <c r="C851" s="1">
        <v>44513</v>
      </c>
      <c r="D851" t="s">
        <v>221</v>
      </c>
      <c r="E851" t="s">
        <v>227</v>
      </c>
      <c r="F851">
        <v>1</v>
      </c>
      <c r="G851">
        <v>1</v>
      </c>
      <c r="H851" t="s">
        <v>42</v>
      </c>
      <c r="I851" t="s">
        <v>207</v>
      </c>
      <c r="L851">
        <f>1/Table1[[#This Row],[B365H]]-Table1[[#This Row],[Margin1X2]]</f>
        <v>0.30303030303030304</v>
      </c>
      <c r="M851">
        <f>IF(Table1[[#This Row],[Bet]]="Home",IF(Table1[[#This Row],[FTR]]="H",100*Table1[[#This Row],[B365H]],0),0)</f>
        <v>0</v>
      </c>
      <c r="N851">
        <f>IF(Table1[[#This Row],[Bet]]="Home-",IF(Table1[[#This Row],[FTR]]="H",100*Table1[[#This Row],[B365H]],0),0)</f>
        <v>0</v>
      </c>
      <c r="O851">
        <f>1/Table1[[#This Row],[B365D]]-Table1[[#This Row],[Margin1X2]]</f>
        <v>0.27272727272727276</v>
      </c>
      <c r="P851">
        <f>IF(Table1[[#This Row],[Bet]]="Draw",IF(Table1[[#This Row],[FTR]]="D",100*Table1[[#This Row],[B365D]],0),0)</f>
        <v>0</v>
      </c>
      <c r="Q851">
        <f>IF(Table1[[#This Row],[Bet]]="Draw-",IF(Table1[[#This Row],[FTR]]="D",100*Table1[[#This Row],[B365D]],0),0)</f>
        <v>0</v>
      </c>
      <c r="R851">
        <f>1/Table1[[#This Row],[B365A]]-Table1[[#This Row],[Margin1X2]]</f>
        <v>0.42424242424242425</v>
      </c>
      <c r="S851">
        <f>IF(Table1[[#This Row],[Bet]]="Away",IF(Table1[[#This Row],[FTR]]="A",100*Table1[[#This Row],[B365A]],0),0)</f>
        <v>0</v>
      </c>
      <c r="T851">
        <f>IF(Table1[[#This Row],[Bet2]]="Away",IF(Table1[[#This Row],[FTR]]="A",100*Table1[[#This Row],[B365A]]),0)</f>
        <v>0</v>
      </c>
      <c r="X851">
        <v>3</v>
      </c>
      <c r="Y851">
        <v>3.3</v>
      </c>
      <c r="Z851">
        <v>2.2000000000000002</v>
      </c>
      <c r="AA851" s="3">
        <f>(1/Table1[[#This Row],[B365H]]+1/Table1[[#This Row],[B365D]]+1/Table1[[#This Row],[B365A]]-1)/3</f>
        <v>3.0303030303030276E-2</v>
      </c>
      <c r="AB851">
        <v>1.95</v>
      </c>
      <c r="AC851">
        <v>1.85</v>
      </c>
      <c r="AD851">
        <f>(1/Table1[[#This Row],[B365&gt;2.5]]+1/Table1[[#This Row],[B365&lt;2.5]]-1)/2</f>
        <v>2.6680526680526673E-2</v>
      </c>
    </row>
    <row r="852" spans="1:30" hidden="1" x14ac:dyDescent="0.45">
      <c r="A852" t="s">
        <v>201</v>
      </c>
      <c r="B852" t="s">
        <v>4</v>
      </c>
      <c r="C852" s="1">
        <v>44520</v>
      </c>
      <c r="D852" t="s">
        <v>214</v>
      </c>
      <c r="E852" t="s">
        <v>203</v>
      </c>
      <c r="F852">
        <v>0</v>
      </c>
      <c r="G852">
        <v>2</v>
      </c>
      <c r="H852" t="s">
        <v>20</v>
      </c>
      <c r="I852" t="s">
        <v>207</v>
      </c>
      <c r="L852">
        <f>1/Table1[[#This Row],[B365H]]-Table1[[#This Row],[Margin1X2]]</f>
        <v>0.29054737551983811</v>
      </c>
      <c r="M852">
        <f>IF(Table1[[#This Row],[Bet]]="Home",IF(Table1[[#This Row],[FTR]]="H",100*Table1[[#This Row],[B365H]],0),0)</f>
        <v>0</v>
      </c>
      <c r="N852">
        <f>IF(Table1[[#This Row],[Bet]]="Home-",IF(Table1[[#This Row],[FTR]]="H",100*Table1[[#This Row],[B365H]],0),0)</f>
        <v>0</v>
      </c>
      <c r="O852">
        <f>1/Table1[[#This Row],[B365D]]-Table1[[#This Row],[Margin1X2]]</f>
        <v>0.2536810160728335</v>
      </c>
      <c r="P852">
        <f>IF(Table1[[#This Row],[Bet]]="Draw",IF(Table1[[#This Row],[FTR]]="D",100*Table1[[#This Row],[B365D]],0),0)</f>
        <v>0</v>
      </c>
      <c r="Q852">
        <f>IF(Table1[[#This Row],[Bet]]="Draw-",IF(Table1[[#This Row],[FTR]]="D",100*Table1[[#This Row],[B365D]],0),0)</f>
        <v>0</v>
      </c>
      <c r="R852">
        <f>1/Table1[[#This Row],[B365A]]-Table1[[#This Row],[Margin1X2]]</f>
        <v>0.45577160840732833</v>
      </c>
      <c r="S852">
        <f>IF(Table1[[#This Row],[Bet]]="Away",IF(Table1[[#This Row],[FTR]]="A",100*Table1[[#This Row],[B365A]],0),0)</f>
        <v>0</v>
      </c>
      <c r="T852">
        <f>IF(Table1[[#This Row],[Bet2]]="Away",IF(Table1[[#This Row],[FTR]]="A",100*Table1[[#This Row],[B365A]]),0)</f>
        <v>0</v>
      </c>
      <c r="X852">
        <v>3.1</v>
      </c>
      <c r="Y852">
        <v>3.5</v>
      </c>
      <c r="Z852">
        <v>2.0499999999999998</v>
      </c>
      <c r="AA852" s="3">
        <f>(1/Table1[[#This Row],[B365H]]+1/Table1[[#This Row],[B365D]]+1/Table1[[#This Row],[B365A]]-1)/3</f>
        <v>3.2033269641452179E-2</v>
      </c>
      <c r="AB852">
        <v>1.95</v>
      </c>
      <c r="AC852">
        <v>1.85</v>
      </c>
      <c r="AD852">
        <f>(1/Table1[[#This Row],[B365&gt;2.5]]+1/Table1[[#This Row],[B365&lt;2.5]]-1)/2</f>
        <v>2.6680526680526673E-2</v>
      </c>
    </row>
    <row r="853" spans="1:30" hidden="1" x14ac:dyDescent="0.45">
      <c r="A853" t="s">
        <v>201</v>
      </c>
      <c r="B853" t="s">
        <v>4</v>
      </c>
      <c r="C853" s="1">
        <v>44541</v>
      </c>
      <c r="D853" t="s">
        <v>206</v>
      </c>
      <c r="E853" t="s">
        <v>212</v>
      </c>
      <c r="F853">
        <v>4</v>
      </c>
      <c r="G853">
        <v>1</v>
      </c>
      <c r="H853" t="s">
        <v>13</v>
      </c>
      <c r="I853" t="s">
        <v>207</v>
      </c>
      <c r="L853">
        <f>1/Table1[[#This Row],[B365H]]-Table1[[#This Row],[Margin1X2]]</f>
        <v>0.56808278867102402</v>
      </c>
      <c r="M853">
        <f>IF(Table1[[#This Row],[Bet]]="Home",IF(Table1[[#This Row],[FTR]]="H",100*Table1[[#This Row],[B365H]],0),0)</f>
        <v>0</v>
      </c>
      <c r="N853">
        <f>IF(Table1[[#This Row],[Bet]]="Home-",IF(Table1[[#This Row],[FTR]]="H",100*Table1[[#This Row],[B365H]],0),0)</f>
        <v>0</v>
      </c>
      <c r="O853">
        <f>1/Table1[[#This Row],[B365D]]-Table1[[#This Row],[Margin1X2]]</f>
        <v>0.22984749455337691</v>
      </c>
      <c r="P853">
        <f>IF(Table1[[#This Row],[Bet]]="Draw",IF(Table1[[#This Row],[FTR]]="D",100*Table1[[#This Row],[B365D]],0),0)</f>
        <v>0</v>
      </c>
      <c r="Q853">
        <f>IF(Table1[[#This Row],[Bet]]="Draw-",IF(Table1[[#This Row],[FTR]]="D",100*Table1[[#This Row],[B365D]],0),0)</f>
        <v>0</v>
      </c>
      <c r="R853">
        <f>1/Table1[[#This Row],[B365A]]-Table1[[#This Row],[Margin1X2]]</f>
        <v>0.20206971677559912</v>
      </c>
      <c r="S853">
        <f>IF(Table1[[#This Row],[Bet]]="Away",IF(Table1[[#This Row],[FTR]]="A",100*Table1[[#This Row],[B365A]],0),0)</f>
        <v>0</v>
      </c>
      <c r="T853">
        <f>IF(Table1[[#This Row],[Bet2]]="Away",IF(Table1[[#This Row],[FTR]]="A",100*Table1[[#This Row],[B365A]]),0)</f>
        <v>0</v>
      </c>
      <c r="X853">
        <v>1.7</v>
      </c>
      <c r="Y853">
        <v>4</v>
      </c>
      <c r="Z853">
        <v>4.5</v>
      </c>
      <c r="AA853" s="3">
        <f>(1/Table1[[#This Row],[B365H]]+1/Table1[[#This Row],[B365D]]+1/Table1[[#This Row],[B365A]]-1)/3</f>
        <v>2.0152505446623097E-2</v>
      </c>
      <c r="AB853">
        <v>1.93</v>
      </c>
      <c r="AC853">
        <v>1.88</v>
      </c>
      <c r="AD853">
        <f>(1/Table1[[#This Row],[B365&gt;2.5]]+1/Table1[[#This Row],[B365&lt;2.5]]-1)/2</f>
        <v>2.5024804321464034E-2</v>
      </c>
    </row>
    <row r="854" spans="1:30" hidden="1" x14ac:dyDescent="0.45">
      <c r="A854" t="s">
        <v>201</v>
      </c>
      <c r="B854" t="s">
        <v>4</v>
      </c>
      <c r="C854" s="1">
        <v>44558</v>
      </c>
      <c r="D854" t="s">
        <v>203</v>
      </c>
      <c r="E854" t="s">
        <v>208</v>
      </c>
      <c r="F854">
        <v>1</v>
      </c>
      <c r="G854">
        <v>1</v>
      </c>
      <c r="H854" t="s">
        <v>42</v>
      </c>
      <c r="I854" t="s">
        <v>207</v>
      </c>
      <c r="L854">
        <f>1/Table1[[#This Row],[B365H]]-Table1[[#This Row],[Margin1X2]]</f>
        <v>0.53835978835978826</v>
      </c>
      <c r="M854">
        <f>IF(Table1[[#This Row],[Bet]]="Home",IF(Table1[[#This Row],[FTR]]="H",100*Table1[[#This Row],[B365H]],0),0)</f>
        <v>0</v>
      </c>
      <c r="N854">
        <f>IF(Table1[[#This Row],[Bet]]="Home-",IF(Table1[[#This Row],[FTR]]="H",100*Table1[[#This Row],[B365H]],0),0)</f>
        <v>0</v>
      </c>
      <c r="O854">
        <f>1/Table1[[#This Row],[B365D]]-Table1[[#This Row],[Margin1X2]]</f>
        <v>0.24470899470899468</v>
      </c>
      <c r="P854">
        <f>IF(Table1[[#This Row],[Bet]]="Draw",IF(Table1[[#This Row],[FTR]]="D",100*Table1[[#This Row],[B365D]],0),0)</f>
        <v>0</v>
      </c>
      <c r="Q854">
        <f>IF(Table1[[#This Row],[Bet]]="Draw-",IF(Table1[[#This Row],[FTR]]="D",100*Table1[[#This Row],[B365D]],0),0)</f>
        <v>0</v>
      </c>
      <c r="R854">
        <f>1/Table1[[#This Row],[B365A]]-Table1[[#This Row],[Margin1X2]]</f>
        <v>0.21693121693121689</v>
      </c>
      <c r="S854">
        <f>IF(Table1[[#This Row],[Bet]]="Away",IF(Table1[[#This Row],[FTR]]="A",100*Table1[[#This Row],[B365A]],0),0)</f>
        <v>0</v>
      </c>
      <c r="T854">
        <f>IF(Table1[[#This Row],[Bet2]]="Away",IF(Table1[[#This Row],[FTR]]="A",100*Table1[[#This Row],[B365A]]),0)</f>
        <v>0</v>
      </c>
      <c r="X854">
        <v>1.75</v>
      </c>
      <c r="Y854">
        <v>3.6</v>
      </c>
      <c r="Z854">
        <v>4</v>
      </c>
      <c r="AA854" s="3">
        <f>(1/Table1[[#This Row],[B365H]]+1/Table1[[#This Row],[B365D]]+1/Table1[[#This Row],[B365A]]-1)/3</f>
        <v>3.3068783068783102E-2</v>
      </c>
      <c r="AB854">
        <v>1.88</v>
      </c>
      <c r="AC854">
        <v>1.93</v>
      </c>
      <c r="AD854">
        <f>(1/Table1[[#This Row],[B365&gt;2.5]]+1/Table1[[#This Row],[B365&lt;2.5]]-1)/2</f>
        <v>2.5024804321464034E-2</v>
      </c>
    </row>
    <row r="855" spans="1:30" hidden="1" x14ac:dyDescent="0.45">
      <c r="A855" t="s">
        <v>201</v>
      </c>
      <c r="B855" t="s">
        <v>4</v>
      </c>
      <c r="C855" s="1">
        <v>44586</v>
      </c>
      <c r="D855" t="s">
        <v>217</v>
      </c>
      <c r="E855" t="s">
        <v>209</v>
      </c>
      <c r="F855">
        <v>3</v>
      </c>
      <c r="G855">
        <v>0</v>
      </c>
      <c r="H855" t="s">
        <v>13</v>
      </c>
      <c r="I855" t="s">
        <v>207</v>
      </c>
      <c r="L855">
        <f>1/Table1[[#This Row],[B365H]]-Table1[[#This Row],[Margin1X2]]</f>
        <v>0.80869565217391304</v>
      </c>
      <c r="M855">
        <f>IF(Table1[[#This Row],[Bet]]="Home",IF(Table1[[#This Row],[FTR]]="H",100*Table1[[#This Row],[B365H]],0),0)</f>
        <v>0</v>
      </c>
      <c r="N855">
        <f>IF(Table1[[#This Row],[Bet]]="Home-",IF(Table1[[#This Row],[FTR]]="H",100*Table1[[#This Row],[B365H]],0),0)</f>
        <v>0</v>
      </c>
      <c r="O855">
        <f>1/Table1[[#This Row],[B365D]]-Table1[[#This Row],[Margin1X2]]</f>
        <v>0.14927536231884056</v>
      </c>
      <c r="P855">
        <f>IF(Table1[[#This Row],[Bet]]="Draw",IF(Table1[[#This Row],[FTR]]="D",100*Table1[[#This Row],[B365D]],0),0)</f>
        <v>0</v>
      </c>
      <c r="Q855">
        <f>IF(Table1[[#This Row],[Bet]]="Draw-",IF(Table1[[#This Row],[FTR]]="D",100*Table1[[#This Row],[B365D]],0),0)</f>
        <v>0</v>
      </c>
      <c r="R855">
        <f>1/Table1[[#This Row],[B365A]]-Table1[[#This Row],[Margin1X2]]</f>
        <v>4.2028985507246375E-2</v>
      </c>
      <c r="S855">
        <f>IF(Table1[[#This Row],[Bet]]="Away",IF(Table1[[#This Row],[FTR]]="A",100*Table1[[#This Row],[B365A]],0),0)</f>
        <v>0</v>
      </c>
      <c r="T855">
        <f>IF(Table1[[#This Row],[Bet2]]="Away",IF(Table1[[#This Row],[FTR]]="A",100*Table1[[#This Row],[B365A]]),0)</f>
        <v>0</v>
      </c>
      <c r="X855">
        <v>1.2</v>
      </c>
      <c r="Y855">
        <v>5.75</v>
      </c>
      <c r="Z855">
        <v>15</v>
      </c>
      <c r="AA855" s="3">
        <f>(1/Table1[[#This Row],[B365H]]+1/Table1[[#This Row],[B365D]]+1/Table1[[#This Row],[B365A]]-1)/3</f>
        <v>2.4637681159420294E-2</v>
      </c>
      <c r="AB855">
        <v>1.53</v>
      </c>
      <c r="AC855">
        <v>2.4</v>
      </c>
      <c r="AD855">
        <f>(1/Table1[[#This Row],[B365&gt;2.5]]+1/Table1[[#This Row],[B365&lt;2.5]]-1)/2</f>
        <v>3.5130718954248352E-2</v>
      </c>
    </row>
    <row r="856" spans="1:30" hidden="1" x14ac:dyDescent="0.45">
      <c r="A856" t="s">
        <v>201</v>
      </c>
      <c r="B856" t="s">
        <v>4</v>
      </c>
      <c r="C856" s="1">
        <v>44614</v>
      </c>
      <c r="D856" t="s">
        <v>203</v>
      </c>
      <c r="E856" t="s">
        <v>215</v>
      </c>
      <c r="F856">
        <v>0</v>
      </c>
      <c r="G856">
        <v>2</v>
      </c>
      <c r="H856" t="s">
        <v>20</v>
      </c>
      <c r="I856" t="s">
        <v>207</v>
      </c>
      <c r="L856">
        <f>1/Table1[[#This Row],[B365H]]-Table1[[#This Row],[Margin1X2]]</f>
        <v>0.37078477078477079</v>
      </c>
      <c r="M856">
        <f>IF(Table1[[#This Row],[Bet]]="Home",IF(Table1[[#This Row],[FTR]]="H",100*Table1[[#This Row],[B365H]],0),0)</f>
        <v>0</v>
      </c>
      <c r="N856">
        <f>IF(Table1[[#This Row],[Bet]]="Home-",IF(Table1[[#This Row],[FTR]]="H",100*Table1[[#This Row],[B365H]],0),0)</f>
        <v>0</v>
      </c>
      <c r="O856">
        <f>1/Table1[[#This Row],[B365D]]-Table1[[#This Row],[Margin1X2]]</f>
        <v>0.27381507381507381</v>
      </c>
      <c r="P856">
        <f>IF(Table1[[#This Row],[Bet]]="Draw",IF(Table1[[#This Row],[FTR]]="D",100*Table1[[#This Row],[B365D]],0),0)</f>
        <v>0</v>
      </c>
      <c r="Q856">
        <f>IF(Table1[[#This Row],[Bet]]="Draw-",IF(Table1[[#This Row],[FTR]]="D",100*Table1[[#This Row],[B365D]],0),0)</f>
        <v>0</v>
      </c>
      <c r="R856">
        <f>1/Table1[[#This Row],[B365A]]-Table1[[#This Row],[Margin1X2]]</f>
        <v>0.35540015540015535</v>
      </c>
      <c r="S856">
        <f>IF(Table1[[#This Row],[Bet]]="Away",IF(Table1[[#This Row],[FTR]]="A",100*Table1[[#This Row],[B365A]],0),0)</f>
        <v>0</v>
      </c>
      <c r="T856">
        <f>IF(Table1[[#This Row],[Bet2]]="Away",IF(Table1[[#This Row],[FTR]]="A",100*Table1[[#This Row],[B365A]]),0)</f>
        <v>0</v>
      </c>
      <c r="X856">
        <v>2.5</v>
      </c>
      <c r="Y856">
        <v>3.3</v>
      </c>
      <c r="Z856">
        <v>2.6</v>
      </c>
      <c r="AA856" s="3">
        <f>(1/Table1[[#This Row],[B365H]]+1/Table1[[#This Row],[B365D]]+1/Table1[[#This Row],[B365A]]-1)/3</f>
        <v>2.9215229215229233E-2</v>
      </c>
      <c r="AB856">
        <v>2.0499999999999998</v>
      </c>
      <c r="AC856">
        <v>1.75</v>
      </c>
      <c r="AD856">
        <f>(1/Table1[[#This Row],[B365&gt;2.5]]+1/Table1[[#This Row],[B365&lt;2.5]]-1)/2</f>
        <v>2.9616724738675937E-2</v>
      </c>
    </row>
    <row r="857" spans="1:30" hidden="1" x14ac:dyDescent="0.45">
      <c r="A857" t="s">
        <v>201</v>
      </c>
      <c r="B857" t="s">
        <v>4</v>
      </c>
      <c r="C857" s="1">
        <v>44618</v>
      </c>
      <c r="D857" t="s">
        <v>208</v>
      </c>
      <c r="E857" t="s">
        <v>205</v>
      </c>
      <c r="F857">
        <v>1</v>
      </c>
      <c r="G857">
        <v>0</v>
      </c>
      <c r="H857" t="s">
        <v>13</v>
      </c>
      <c r="I857" t="s">
        <v>207</v>
      </c>
      <c r="L857">
        <f>1/Table1[[#This Row],[B365H]]-Table1[[#This Row],[Margin1X2]]</f>
        <v>0.57830940988835722</v>
      </c>
      <c r="M857">
        <f>IF(Table1[[#This Row],[Bet]]="Home",IF(Table1[[#This Row],[FTR]]="H",100*Table1[[#This Row],[B365H]],0),0)</f>
        <v>0</v>
      </c>
      <c r="N857">
        <f>IF(Table1[[#This Row],[Bet]]="Home-",IF(Table1[[#This Row],[FTR]]="H",100*Table1[[#This Row],[B365H]],0),0)</f>
        <v>0</v>
      </c>
      <c r="O857">
        <f>1/Table1[[#This Row],[B365D]]-Table1[[#This Row],[Margin1X2]]</f>
        <v>0.23891547049441783</v>
      </c>
      <c r="P857">
        <f>IF(Table1[[#This Row],[Bet]]="Draw",IF(Table1[[#This Row],[FTR]]="D",100*Table1[[#This Row],[B365D]],0),0)</f>
        <v>0</v>
      </c>
      <c r="Q857">
        <f>IF(Table1[[#This Row],[Bet]]="Draw-",IF(Table1[[#This Row],[FTR]]="D",100*Table1[[#This Row],[B365D]],0),0)</f>
        <v>0</v>
      </c>
      <c r="R857">
        <f>1/Table1[[#This Row],[B365A]]-Table1[[#This Row],[Margin1X2]]</f>
        <v>0.18277511961722484</v>
      </c>
      <c r="S857">
        <f>IF(Table1[[#This Row],[Bet]]="Away",IF(Table1[[#This Row],[FTR]]="A",100*Table1[[#This Row],[B365A]],0),0)</f>
        <v>0</v>
      </c>
      <c r="T857">
        <f>IF(Table1[[#This Row],[Bet2]]="Away",IF(Table1[[#This Row],[FTR]]="A",100*Table1[[#This Row],[B365A]]),0)</f>
        <v>0</v>
      </c>
      <c r="X857">
        <v>1.65</v>
      </c>
      <c r="Y857">
        <v>3.75</v>
      </c>
      <c r="Z857">
        <v>4.75</v>
      </c>
      <c r="AA857" s="3">
        <f>(1/Table1[[#This Row],[B365H]]+1/Table1[[#This Row],[B365D]]+1/Table1[[#This Row],[B365A]]-1)/3</f>
        <v>2.7751196172248822E-2</v>
      </c>
      <c r="AB857">
        <v>1.72</v>
      </c>
      <c r="AC857">
        <v>2.0699999999999998</v>
      </c>
      <c r="AD857">
        <f>(1/Table1[[#This Row],[B365&gt;2.5]]+1/Table1[[#This Row],[B365&lt;2.5]]-1)/2</f>
        <v>3.2243568138411449E-2</v>
      </c>
    </row>
    <row r="858" spans="1:30" hidden="1" x14ac:dyDescent="0.45">
      <c r="A858" t="s">
        <v>201</v>
      </c>
      <c r="B858" t="s">
        <v>4</v>
      </c>
      <c r="C858" s="1">
        <v>44625</v>
      </c>
      <c r="D858" t="s">
        <v>235</v>
      </c>
      <c r="E858" t="s">
        <v>224</v>
      </c>
      <c r="F858">
        <v>1</v>
      </c>
      <c r="G858">
        <v>0</v>
      </c>
      <c r="H858" t="s">
        <v>13</v>
      </c>
      <c r="I858" t="s">
        <v>207</v>
      </c>
      <c r="L858">
        <f>1/Table1[[#This Row],[B365H]]-Table1[[#This Row],[Margin1X2]]</f>
        <v>0.59093567251461987</v>
      </c>
      <c r="M858">
        <f>IF(Table1[[#This Row],[Bet]]="Home",IF(Table1[[#This Row],[FTR]]="H",100*Table1[[#This Row],[B365H]],0),0)</f>
        <v>0</v>
      </c>
      <c r="N858">
        <f>IF(Table1[[#This Row],[Bet]]="Home-",IF(Table1[[#This Row],[FTR]]="H",100*Table1[[#This Row],[B365H]],0),0)</f>
        <v>0</v>
      </c>
      <c r="O858">
        <f>1/Table1[[#This Row],[B365D]]-Table1[[#This Row],[Margin1X2]]</f>
        <v>0.23260233918128656</v>
      </c>
      <c r="P858">
        <f>IF(Table1[[#This Row],[Bet]]="Draw",IF(Table1[[#This Row],[FTR]]="D",100*Table1[[#This Row],[B365D]],0),0)</f>
        <v>0</v>
      </c>
      <c r="Q858">
        <f>IF(Table1[[#This Row],[Bet]]="Draw-",IF(Table1[[#This Row],[FTR]]="D",100*Table1[[#This Row],[B365D]],0),0)</f>
        <v>0</v>
      </c>
      <c r="R858">
        <f>1/Table1[[#This Row],[B365A]]-Table1[[#This Row],[Margin1X2]]</f>
        <v>0.17646198830409357</v>
      </c>
      <c r="S858">
        <f>IF(Table1[[#This Row],[Bet]]="Away",IF(Table1[[#This Row],[FTR]]="A",100*Table1[[#This Row],[B365A]],0),0)</f>
        <v>0</v>
      </c>
      <c r="T858">
        <f>IF(Table1[[#This Row],[Bet2]]="Away",IF(Table1[[#This Row],[FTR]]="A",100*Table1[[#This Row],[B365A]]),0)</f>
        <v>0</v>
      </c>
      <c r="X858">
        <v>1.6</v>
      </c>
      <c r="Y858">
        <v>3.75</v>
      </c>
      <c r="Z858">
        <v>4.75</v>
      </c>
      <c r="AA858" s="3">
        <f>(1/Table1[[#This Row],[B365H]]+1/Table1[[#This Row],[B365D]]+1/Table1[[#This Row],[B365A]]-1)/3</f>
        <v>3.4064327485380096E-2</v>
      </c>
      <c r="AB858">
        <v>1.88</v>
      </c>
      <c r="AC858">
        <v>1.93</v>
      </c>
      <c r="AD858">
        <f>(1/Table1[[#This Row],[B365&gt;2.5]]+1/Table1[[#This Row],[B365&lt;2.5]]-1)/2</f>
        <v>2.5024804321464034E-2</v>
      </c>
    </row>
    <row r="859" spans="1:30" hidden="1" x14ac:dyDescent="0.45">
      <c r="A859" t="s">
        <v>201</v>
      </c>
      <c r="B859" t="s">
        <v>4</v>
      </c>
      <c r="C859" s="1">
        <v>44628</v>
      </c>
      <c r="D859" t="s">
        <v>221</v>
      </c>
      <c r="E859" t="s">
        <v>226</v>
      </c>
      <c r="F859">
        <v>5</v>
      </c>
      <c r="G859">
        <v>0</v>
      </c>
      <c r="H859" t="s">
        <v>13</v>
      </c>
      <c r="I859" t="s">
        <v>207</v>
      </c>
      <c r="L859">
        <f>1/Table1[[#This Row],[B365H]]-Table1[[#This Row],[Margin1X2]]</f>
        <v>0.49637983848510159</v>
      </c>
      <c r="M859">
        <f>IF(Table1[[#This Row],[Bet]]="Home",IF(Table1[[#This Row],[FTR]]="H",100*Table1[[#This Row],[B365H]],0),0)</f>
        <v>0</v>
      </c>
      <c r="N859">
        <f>IF(Table1[[#This Row],[Bet]]="Home-",IF(Table1[[#This Row],[FTR]]="H",100*Table1[[#This Row],[B365H]],0),0)</f>
        <v>0</v>
      </c>
      <c r="O859">
        <f>1/Table1[[#This Row],[B365D]]-Table1[[#This Row],[Margin1X2]]</f>
        <v>0.2478418267891952</v>
      </c>
      <c r="P859">
        <f>IF(Table1[[#This Row],[Bet]]="Draw",IF(Table1[[#This Row],[FTR]]="D",100*Table1[[#This Row],[B365D]],0),0)</f>
        <v>0</v>
      </c>
      <c r="Q859">
        <f>IF(Table1[[#This Row],[Bet]]="Draw-",IF(Table1[[#This Row],[FTR]]="D",100*Table1[[#This Row],[B365D]],0),0)</f>
        <v>0</v>
      </c>
      <c r="R859">
        <f>1/Table1[[#This Row],[B365A]]-Table1[[#This Row],[Margin1X2]]</f>
        <v>0.2557783347257031</v>
      </c>
      <c r="S859">
        <f>IF(Table1[[#This Row],[Bet]]="Away",IF(Table1[[#This Row],[FTR]]="A",100*Table1[[#This Row],[B365A]],0),0)</f>
        <v>0</v>
      </c>
      <c r="T859">
        <f>IF(Table1[[#This Row],[Bet2]]="Away",IF(Table1[[#This Row],[FTR]]="A",100*Table1[[#This Row],[B365A]]),0)</f>
        <v>0</v>
      </c>
      <c r="X859">
        <v>1.9</v>
      </c>
      <c r="Y859">
        <v>3.6</v>
      </c>
      <c r="Z859">
        <v>3.5</v>
      </c>
      <c r="AA859" s="3">
        <f>(1/Table1[[#This Row],[B365H]]+1/Table1[[#This Row],[B365D]]+1/Table1[[#This Row],[B365A]]-1)/3</f>
        <v>2.9935950988582594E-2</v>
      </c>
      <c r="AB859">
        <v>1.75</v>
      </c>
      <c r="AC859">
        <v>2.0499999999999998</v>
      </c>
      <c r="AD859">
        <f>(1/Table1[[#This Row],[B365&gt;2.5]]+1/Table1[[#This Row],[B365&lt;2.5]]-1)/2</f>
        <v>2.9616724738675937E-2</v>
      </c>
    </row>
    <row r="860" spans="1:30" hidden="1" x14ac:dyDescent="0.45">
      <c r="A860" t="s">
        <v>201</v>
      </c>
      <c r="B860" t="s">
        <v>4</v>
      </c>
      <c r="C860" s="1">
        <v>44666</v>
      </c>
      <c r="D860" t="s">
        <v>215</v>
      </c>
      <c r="E860" t="s">
        <v>214</v>
      </c>
      <c r="F860">
        <v>1</v>
      </c>
      <c r="G860">
        <v>1</v>
      </c>
      <c r="H860" t="s">
        <v>42</v>
      </c>
      <c r="I860" t="s">
        <v>207</v>
      </c>
      <c r="L860">
        <f>1/Table1[[#This Row],[B365H]]-Table1[[#This Row],[Margin1X2]]</f>
        <v>0.51221221221221214</v>
      </c>
      <c r="M860">
        <f>IF(Table1[[#This Row],[Bet]]="Home",IF(Table1[[#This Row],[FTR]]="H",100*Table1[[#This Row],[B365H]],0),0)</f>
        <v>0</v>
      </c>
      <c r="N860">
        <f>IF(Table1[[#This Row],[Bet]]="Home-",IF(Table1[[#This Row],[FTR]]="H",100*Table1[[#This Row],[B365H]],0),0)</f>
        <v>0</v>
      </c>
      <c r="O860">
        <f>1/Table1[[#This Row],[B365D]]-Table1[[#This Row],[Margin1X2]]</f>
        <v>0.2494494494494495</v>
      </c>
      <c r="P860">
        <f>IF(Table1[[#This Row],[Bet]]="Draw",IF(Table1[[#This Row],[FTR]]="D",100*Table1[[#This Row],[B365D]],0),0)</f>
        <v>0</v>
      </c>
      <c r="Q860">
        <f>IF(Table1[[#This Row],[Bet]]="Draw-",IF(Table1[[#This Row],[FTR]]="D",100*Table1[[#This Row],[B365D]],0),0)</f>
        <v>0</v>
      </c>
      <c r="R860">
        <f>1/Table1[[#This Row],[B365A]]-Table1[[#This Row],[Margin1X2]]</f>
        <v>0.23833833833833837</v>
      </c>
      <c r="S860">
        <f>IF(Table1[[#This Row],[Bet]]="Away",IF(Table1[[#This Row],[FTR]]="A",100*Table1[[#This Row],[B365A]],0),0)</f>
        <v>0</v>
      </c>
      <c r="T860">
        <f>IF(Table1[[#This Row],[Bet2]]="Away",IF(Table1[[#This Row],[FTR]]="A",100*Table1[[#This Row],[B365A]]),0)</f>
        <v>0</v>
      </c>
      <c r="X860">
        <v>1.85</v>
      </c>
      <c r="Y860">
        <v>3.6</v>
      </c>
      <c r="Z860">
        <v>3.75</v>
      </c>
      <c r="AA860" s="3">
        <f>(1/Table1[[#This Row],[B365H]]+1/Table1[[#This Row],[B365D]]+1/Table1[[#This Row],[B365A]]-1)/3</f>
        <v>2.8328328328328285E-2</v>
      </c>
      <c r="AB860">
        <v>1.9</v>
      </c>
      <c r="AC860">
        <v>1.9</v>
      </c>
      <c r="AD860">
        <f>(1/Table1[[#This Row],[B365&gt;2.5]]+1/Table1[[#This Row],[B365&lt;2.5]]-1)/2</f>
        <v>2.6315789473684181E-2</v>
      </c>
    </row>
    <row r="861" spans="1:30" hidden="1" x14ac:dyDescent="0.45">
      <c r="A861" t="s">
        <v>201</v>
      </c>
      <c r="B861" t="s">
        <v>4</v>
      </c>
      <c r="C861" s="1">
        <v>44674</v>
      </c>
      <c r="D861" t="s">
        <v>218</v>
      </c>
      <c r="E861" t="s">
        <v>211</v>
      </c>
      <c r="F861">
        <v>1</v>
      </c>
      <c r="G861">
        <v>1</v>
      </c>
      <c r="H861" t="s">
        <v>42</v>
      </c>
      <c r="I861" t="s">
        <v>207</v>
      </c>
      <c r="L861">
        <f>1/Table1[[#This Row],[B365H]]-Table1[[#This Row],[Margin1X2]]</f>
        <v>0.66483910292144743</v>
      </c>
      <c r="M861">
        <f>IF(Table1[[#This Row],[Bet]]="Home",IF(Table1[[#This Row],[FTR]]="H",100*Table1[[#This Row],[B365H]],0),0)</f>
        <v>0</v>
      </c>
      <c r="N861">
        <f>IF(Table1[[#This Row],[Bet]]="Home-",IF(Table1[[#This Row],[FTR]]="H",100*Table1[[#This Row],[B365H]],0),0)</f>
        <v>0</v>
      </c>
      <c r="O861">
        <f>1/Table1[[#This Row],[B365D]]-Table1[[#This Row],[Margin1X2]]</f>
        <v>0.20613081272474437</v>
      </c>
      <c r="P861">
        <f>IF(Table1[[#This Row],[Bet]]="Draw",IF(Table1[[#This Row],[FTR]]="D",100*Table1[[#This Row],[B365D]],0),0)</f>
        <v>0</v>
      </c>
      <c r="Q861">
        <f>IF(Table1[[#This Row],[Bet]]="Draw-",IF(Table1[[#This Row],[FTR]]="D",100*Table1[[#This Row],[B365D]],0),0)</f>
        <v>0</v>
      </c>
      <c r="R861">
        <f>1/Table1[[#This Row],[B365A]]-Table1[[#This Row],[Margin1X2]]</f>
        <v>0.12903008435380817</v>
      </c>
      <c r="S861">
        <f>IF(Table1[[#This Row],[Bet]]="Away",IF(Table1[[#This Row],[FTR]]="A",100*Table1[[#This Row],[B365A]],0),0)</f>
        <v>0</v>
      </c>
      <c r="T861">
        <f>IF(Table1[[#This Row],[Bet2]]="Away",IF(Table1[[#This Row],[FTR]]="A",100*Table1[[#This Row],[B365A]]),0)</f>
        <v>0</v>
      </c>
      <c r="X861">
        <v>1.45</v>
      </c>
      <c r="Y861">
        <v>4.33</v>
      </c>
      <c r="Z861">
        <v>6.5</v>
      </c>
      <c r="AA861" s="3">
        <f>(1/Table1[[#This Row],[B365H]]+1/Table1[[#This Row],[B365D]]+1/Table1[[#This Row],[B365A]]-1)/3</f>
        <v>2.4816069492345678E-2</v>
      </c>
      <c r="AB861">
        <v>1.7</v>
      </c>
      <c r="AC861">
        <v>2.1</v>
      </c>
      <c r="AD861">
        <f>(1/Table1[[#This Row],[B365&gt;2.5]]+1/Table1[[#This Row],[B365&lt;2.5]]-1)/2</f>
        <v>3.2212885154061621E-2</v>
      </c>
    </row>
    <row r="862" spans="1:30" hidden="1" x14ac:dyDescent="0.45">
      <c r="A862" t="s">
        <v>201</v>
      </c>
      <c r="B862" t="s">
        <v>4</v>
      </c>
      <c r="C862" s="1">
        <v>44569</v>
      </c>
      <c r="D862" t="s">
        <v>205</v>
      </c>
      <c r="E862" t="s">
        <v>221</v>
      </c>
      <c r="F862">
        <v>1</v>
      </c>
      <c r="G862">
        <v>1</v>
      </c>
      <c r="H862" t="s">
        <v>42</v>
      </c>
      <c r="I862" t="s">
        <v>255</v>
      </c>
      <c r="L862">
        <f>1/Table1[[#This Row],[B365H]]-Table1[[#This Row],[Margin1X2]]</f>
        <v>0.48005698005698011</v>
      </c>
      <c r="M862">
        <f>IF(Table1[[#This Row],[Bet]]="Home",IF(Table1[[#This Row],[FTR]]="H",100*Table1[[#This Row],[B365H]],0),0)</f>
        <v>0</v>
      </c>
      <c r="N862">
        <f>IF(Table1[[#This Row],[Bet]]="Home-",IF(Table1[[#This Row],[FTR]]="H",100*Table1[[#This Row],[B365H]],0),0)</f>
        <v>0</v>
      </c>
      <c r="O862">
        <f>1/Table1[[#This Row],[B365D]]-Table1[[#This Row],[Margin1X2]]</f>
        <v>0.24501424501424499</v>
      </c>
      <c r="P862">
        <f>IF(Table1[[#This Row],[Bet]]="Draw",IF(Table1[[#This Row],[FTR]]="D",100*Table1[[#This Row],[B365D]],0),0)</f>
        <v>0</v>
      </c>
      <c r="Q862">
        <f>IF(Table1[[#This Row],[Bet]]="Draw-",IF(Table1[[#This Row],[FTR]]="D",100*Table1[[#This Row],[B365D]],0),0)</f>
        <v>0</v>
      </c>
      <c r="R862">
        <f>1/Table1[[#This Row],[B365A]]-Table1[[#This Row],[Margin1X2]]</f>
        <v>0.27492877492877493</v>
      </c>
      <c r="S862">
        <f>IF(Table1[[#This Row],[Bet]]="Away",IF(Table1[[#This Row],[FTR]]="A",100*Table1[[#This Row],[B365A]],0),0)</f>
        <v>0</v>
      </c>
      <c r="T862">
        <f>IF(Table1[[#This Row],[Bet2]]="Away",IF(Table1[[#This Row],[FTR]]="A",100*Table1[[#This Row],[B365A]]),0)</f>
        <v>0</v>
      </c>
      <c r="X862">
        <v>1.95</v>
      </c>
      <c r="Y862">
        <v>3.6</v>
      </c>
      <c r="Z862">
        <v>3.25</v>
      </c>
      <c r="AA862" s="3">
        <f>(1/Table1[[#This Row],[B365H]]+1/Table1[[#This Row],[B365D]]+1/Table1[[#This Row],[B365A]]-1)/3</f>
        <v>3.2763532763532797E-2</v>
      </c>
      <c r="AB862">
        <v>1.85</v>
      </c>
      <c r="AC862">
        <v>1.95</v>
      </c>
      <c r="AD862">
        <f>(1/Table1[[#This Row],[B365&gt;2.5]]+1/Table1[[#This Row],[B365&lt;2.5]]-1)/2</f>
        <v>2.6680526680526673E-2</v>
      </c>
    </row>
    <row r="863" spans="1:30" hidden="1" x14ac:dyDescent="0.45">
      <c r="A863" t="s">
        <v>201</v>
      </c>
      <c r="B863" t="s">
        <v>4</v>
      </c>
      <c r="C863" s="1">
        <v>44597</v>
      </c>
      <c r="D863" t="s">
        <v>240</v>
      </c>
      <c r="E863" t="s">
        <v>214</v>
      </c>
      <c r="F863">
        <v>0</v>
      </c>
      <c r="G863">
        <v>0</v>
      </c>
      <c r="H863" t="s">
        <v>42</v>
      </c>
      <c r="I863" t="s">
        <v>255</v>
      </c>
      <c r="L863">
        <f>1/Table1[[#This Row],[B365H]]-Table1[[#This Row],[Margin1X2]]</f>
        <v>0.34829059829059822</v>
      </c>
      <c r="M863">
        <f>IF(Table1[[#This Row],[Bet]]="Home",IF(Table1[[#This Row],[FTR]]="H",100*Table1[[#This Row],[B365H]],0),0)</f>
        <v>0</v>
      </c>
      <c r="N863">
        <f>IF(Table1[[#This Row],[Bet]]="Home-",IF(Table1[[#This Row],[FTR]]="H",100*Table1[[#This Row],[B365H]],0),0)</f>
        <v>0</v>
      </c>
      <c r="O863">
        <f>1/Table1[[#This Row],[B365D]]-Table1[[#This Row],[Margin1X2]]</f>
        <v>0.27136752136752135</v>
      </c>
      <c r="P863">
        <f>IF(Table1[[#This Row],[Bet]]="Draw",IF(Table1[[#This Row],[FTR]]="D",100*Table1[[#This Row],[B365D]],0),0)</f>
        <v>0</v>
      </c>
      <c r="Q863">
        <f>IF(Table1[[#This Row],[Bet]]="Draw-",IF(Table1[[#This Row],[FTR]]="D",100*Table1[[#This Row],[B365D]],0),0)</f>
        <v>0</v>
      </c>
      <c r="R863">
        <f>1/Table1[[#This Row],[B365A]]-Table1[[#This Row],[Margin1X2]]</f>
        <v>0.38034188034188032</v>
      </c>
      <c r="S863">
        <f>IF(Table1[[#This Row],[Bet]]="Away",IF(Table1[[#This Row],[FTR]]="A",100*Table1[[#This Row],[B365A]],0),0)</f>
        <v>0</v>
      </c>
      <c r="T863">
        <f>IF(Table1[[#This Row],[Bet2]]="Away",IF(Table1[[#This Row],[FTR]]="A",100*Table1[[#This Row],[B365A]]),0)</f>
        <v>0</v>
      </c>
      <c r="X863">
        <v>2.6</v>
      </c>
      <c r="Y863">
        <v>3.25</v>
      </c>
      <c r="Z863">
        <v>2.4</v>
      </c>
      <c r="AA863" s="3">
        <f>(1/Table1[[#This Row],[B365H]]+1/Table1[[#This Row],[B365D]]+1/Table1[[#This Row],[B365A]]-1)/3</f>
        <v>3.6324786324786341E-2</v>
      </c>
      <c r="AB863">
        <v>1.95</v>
      </c>
      <c r="AC863">
        <v>1.85</v>
      </c>
      <c r="AD863">
        <f>(1/Table1[[#This Row],[B365&gt;2.5]]+1/Table1[[#This Row],[B365&lt;2.5]]-1)/2</f>
        <v>2.6680526680526673E-2</v>
      </c>
    </row>
    <row r="864" spans="1:30" hidden="1" x14ac:dyDescent="0.45">
      <c r="A864" t="s">
        <v>201</v>
      </c>
      <c r="B864" t="s">
        <v>4</v>
      </c>
      <c r="C864" s="1">
        <v>44604</v>
      </c>
      <c r="D864" t="s">
        <v>226</v>
      </c>
      <c r="E864" t="s">
        <v>203</v>
      </c>
      <c r="F864">
        <v>1</v>
      </c>
      <c r="G864">
        <v>1</v>
      </c>
      <c r="H864" t="s">
        <v>42</v>
      </c>
      <c r="I864" t="s">
        <v>255</v>
      </c>
      <c r="L864">
        <f>1/Table1[[#This Row],[B365H]]-Table1[[#This Row],[Margin1X2]]</f>
        <v>0.13398692810457513</v>
      </c>
      <c r="M864">
        <f>IF(Table1[[#This Row],[Bet]]="Home",IF(Table1[[#This Row],[FTR]]="H",100*Table1[[#This Row],[B365H]],0),0)</f>
        <v>0</v>
      </c>
      <c r="N864">
        <f>IF(Table1[[#This Row],[Bet]]="Home-",IF(Table1[[#This Row],[FTR]]="H",100*Table1[[#This Row],[B365H]],0),0)</f>
        <v>0</v>
      </c>
      <c r="O864">
        <f>1/Table1[[#This Row],[B365D]]-Table1[[#This Row],[Margin1X2]]</f>
        <v>0.24509803921568626</v>
      </c>
      <c r="P864">
        <f>IF(Table1[[#This Row],[Bet]]="Draw",IF(Table1[[#This Row],[FTR]]="D",100*Table1[[#This Row],[B365D]],0),0)</f>
        <v>0</v>
      </c>
      <c r="Q864">
        <f>IF(Table1[[#This Row],[Bet]]="Draw-",IF(Table1[[#This Row],[FTR]]="D",100*Table1[[#This Row],[B365D]],0),0)</f>
        <v>0</v>
      </c>
      <c r="R864">
        <f>1/Table1[[#This Row],[B365A]]-Table1[[#This Row],[Margin1X2]]</f>
        <v>0.62091503267973858</v>
      </c>
      <c r="S864">
        <f>IF(Table1[[#This Row],[Bet]]="Away",IF(Table1[[#This Row],[FTR]]="A",100*Table1[[#This Row],[B365A]],0),0)</f>
        <v>0</v>
      </c>
      <c r="T864">
        <f>IF(Table1[[#This Row],[Bet2]]="Away",IF(Table1[[#This Row],[FTR]]="A",100*Table1[[#This Row],[B365A]]),0)</f>
        <v>0</v>
      </c>
      <c r="X864">
        <v>6</v>
      </c>
      <c r="Y864">
        <v>3.6</v>
      </c>
      <c r="Z864">
        <v>1.53</v>
      </c>
      <c r="AA864" s="3">
        <f>(1/Table1[[#This Row],[B365H]]+1/Table1[[#This Row],[B365D]]+1/Table1[[#This Row],[B365A]]-1)/3</f>
        <v>3.2679738562091533E-2</v>
      </c>
      <c r="AB864">
        <v>1.8</v>
      </c>
      <c r="AC864">
        <v>2</v>
      </c>
      <c r="AD864">
        <f>(1/Table1[[#This Row],[B365&gt;2.5]]+1/Table1[[#This Row],[B365&lt;2.5]]-1)/2</f>
        <v>2.777777777777779E-2</v>
      </c>
    </row>
    <row r="865" spans="1:30" hidden="1" x14ac:dyDescent="0.45">
      <c r="A865" t="s">
        <v>201</v>
      </c>
      <c r="B865" t="s">
        <v>4</v>
      </c>
      <c r="C865" s="1">
        <v>44639</v>
      </c>
      <c r="D865" t="s">
        <v>218</v>
      </c>
      <c r="E865" t="s">
        <v>206</v>
      </c>
      <c r="F865">
        <v>1</v>
      </c>
      <c r="G865">
        <v>2</v>
      </c>
      <c r="H865" t="s">
        <v>20</v>
      </c>
      <c r="I865" t="s">
        <v>255</v>
      </c>
      <c r="L865">
        <f>1/Table1[[#This Row],[B365H]]-Table1[[#This Row],[Margin1X2]]</f>
        <v>0.33543327082356617</v>
      </c>
      <c r="M865">
        <f>IF(Table1[[#This Row],[Bet]]="Home",IF(Table1[[#This Row],[FTR]]="H",100*Table1[[#This Row],[B365H]],0),0)</f>
        <v>0</v>
      </c>
      <c r="N865">
        <f>IF(Table1[[#This Row],[Bet]]="Home-",IF(Table1[[#This Row],[FTR]]="H",100*Table1[[#This Row],[B365H]],0),0)</f>
        <v>0</v>
      </c>
      <c r="O865">
        <f>1/Table1[[#This Row],[B365D]]-Table1[[#This Row],[Margin1X2]]</f>
        <v>0.27756290045319582</v>
      </c>
      <c r="P865">
        <f>IF(Table1[[#This Row],[Bet]]="Draw",IF(Table1[[#This Row],[FTR]]="D",100*Table1[[#This Row],[B365D]],0),0)</f>
        <v>0</v>
      </c>
      <c r="Q865">
        <f>IF(Table1[[#This Row],[Bet]]="Draw-",IF(Table1[[#This Row],[FTR]]="D",100*Table1[[#This Row],[B365D]],0),0)</f>
        <v>0</v>
      </c>
      <c r="R865">
        <f>1/Table1[[#This Row],[B365A]]-Table1[[#This Row],[Margin1X2]]</f>
        <v>0.38700382872323796</v>
      </c>
      <c r="S865">
        <f>IF(Table1[[#This Row],[Bet]]="Away",IF(Table1[[#This Row],[FTR]]="A",100*Table1[[#This Row],[B365A]],0),0)</f>
        <v>0</v>
      </c>
      <c r="T865">
        <f>IF(Table1[[#This Row],[Bet2]]="Away",IF(Table1[[#This Row],[FTR]]="A",100*Table1[[#This Row],[B365A]]),0)</f>
        <v>0</v>
      </c>
      <c r="X865">
        <v>2.7</v>
      </c>
      <c r="Y865">
        <v>3.2</v>
      </c>
      <c r="Z865">
        <v>2.37</v>
      </c>
      <c r="AA865" s="3">
        <f>(1/Table1[[#This Row],[B365H]]+1/Table1[[#This Row],[B365D]]+1/Table1[[#This Row],[B365A]]-1)/3</f>
        <v>3.4937099546804205E-2</v>
      </c>
      <c r="AB865">
        <v>1.8</v>
      </c>
      <c r="AC865">
        <v>2</v>
      </c>
      <c r="AD865">
        <f>(1/Table1[[#This Row],[B365&gt;2.5]]+1/Table1[[#This Row],[B365&lt;2.5]]-1)/2</f>
        <v>2.777777777777779E-2</v>
      </c>
    </row>
    <row r="866" spans="1:30" hidden="1" x14ac:dyDescent="0.45">
      <c r="A866" t="s">
        <v>201</v>
      </c>
      <c r="B866" t="s">
        <v>4</v>
      </c>
      <c r="C866" s="1">
        <v>44642</v>
      </c>
      <c r="D866" t="s">
        <v>221</v>
      </c>
      <c r="E866" t="s">
        <v>203</v>
      </c>
      <c r="F866">
        <v>1</v>
      </c>
      <c r="G866">
        <v>0</v>
      </c>
      <c r="H866" t="s">
        <v>13</v>
      </c>
      <c r="I866" t="s">
        <v>255</v>
      </c>
      <c r="L866">
        <f>1/Table1[[#This Row],[B365H]]-Table1[[#This Row],[Margin1X2]]</f>
        <v>0.23466241360978204</v>
      </c>
      <c r="M866">
        <f>IF(Table1[[#This Row],[Bet]]="Home",IF(Table1[[#This Row],[FTR]]="H",100*Table1[[#This Row],[B365H]],0),0)</f>
        <v>0</v>
      </c>
      <c r="N866">
        <f>IF(Table1[[#This Row],[Bet]]="Home-",IF(Table1[[#This Row],[FTR]]="H",100*Table1[[#This Row],[B365H]],0),0)</f>
        <v>0</v>
      </c>
      <c r="O866">
        <f>1/Table1[[#This Row],[B365D]]-Table1[[#This Row],[Margin1X2]]</f>
        <v>0.27102604997341839</v>
      </c>
      <c r="P866">
        <f>IF(Table1[[#This Row],[Bet]]="Draw",IF(Table1[[#This Row],[FTR]]="D",100*Table1[[#This Row],[B365D]],0),0)</f>
        <v>0</v>
      </c>
      <c r="Q866">
        <f>IF(Table1[[#This Row],[Bet]]="Draw-",IF(Table1[[#This Row],[FTR]]="D",100*Table1[[#This Row],[B365D]],0),0)</f>
        <v>0</v>
      </c>
      <c r="R866">
        <f>1/Table1[[#This Row],[B365A]]-Table1[[#This Row],[Margin1X2]]</f>
        <v>0.49431153641679954</v>
      </c>
      <c r="S866">
        <f>IF(Table1[[#This Row],[Bet]]="Away",IF(Table1[[#This Row],[FTR]]="A",100*Table1[[#This Row],[B365A]],0),0)</f>
        <v>0</v>
      </c>
      <c r="T866">
        <f>IF(Table1[[#This Row],[Bet2]]="Away",IF(Table1[[#This Row],[FTR]]="A",100*Table1[[#This Row],[B365A]]),0)</f>
        <v>0</v>
      </c>
      <c r="X866">
        <v>3.75</v>
      </c>
      <c r="Y866">
        <v>3.3</v>
      </c>
      <c r="Z866">
        <v>1.9</v>
      </c>
      <c r="AA866" s="3">
        <f>(1/Table1[[#This Row],[B365H]]+1/Table1[[#This Row],[B365D]]+1/Table1[[#This Row],[B365A]]-1)/3</f>
        <v>3.2004253056884625E-2</v>
      </c>
      <c r="AB866">
        <v>1.93</v>
      </c>
      <c r="AC866">
        <v>1.88</v>
      </c>
      <c r="AD866">
        <f>(1/Table1[[#This Row],[B365&gt;2.5]]+1/Table1[[#This Row],[B365&lt;2.5]]-1)/2</f>
        <v>2.5024804321464034E-2</v>
      </c>
    </row>
    <row r="867" spans="1:30" hidden="1" x14ac:dyDescent="0.45">
      <c r="A867" t="s">
        <v>201</v>
      </c>
      <c r="B867" t="s">
        <v>4</v>
      </c>
      <c r="C867" s="1">
        <v>44666</v>
      </c>
      <c r="D867" t="s">
        <v>224</v>
      </c>
      <c r="E867" t="s">
        <v>220</v>
      </c>
      <c r="F867">
        <v>0</v>
      </c>
      <c r="G867">
        <v>1</v>
      </c>
      <c r="H867" t="s">
        <v>20</v>
      </c>
      <c r="I867" t="s">
        <v>255</v>
      </c>
      <c r="L867">
        <f>1/Table1[[#This Row],[B365H]]-Table1[[#This Row],[Margin1X2]]</f>
        <v>0.33728016166208835</v>
      </c>
      <c r="M867">
        <f>IF(Table1[[#This Row],[Bet]]="Home",IF(Table1[[#This Row],[FTR]]="H",100*Table1[[#This Row],[B365H]],0),0)</f>
        <v>0</v>
      </c>
      <c r="N867">
        <f>IF(Table1[[#This Row],[Bet]]="Home-",IF(Table1[[#This Row],[FTR]]="H",100*Table1[[#This Row],[B365H]],0),0)</f>
        <v>0</v>
      </c>
      <c r="O867">
        <f>1/Table1[[#This Row],[B365D]]-Table1[[#This Row],[Margin1X2]]</f>
        <v>0.26102743835054154</v>
      </c>
      <c r="P867">
        <f>IF(Table1[[#This Row],[Bet]]="Draw",IF(Table1[[#This Row],[FTR]]="D",100*Table1[[#This Row],[B365D]],0),0)</f>
        <v>0</v>
      </c>
      <c r="Q867">
        <f>IF(Table1[[#This Row],[Bet]]="Draw-",IF(Table1[[#This Row],[FTR]]="D",100*Table1[[#This Row],[B365D]],0),0)</f>
        <v>0</v>
      </c>
      <c r="R867">
        <f>1/Table1[[#This Row],[B365A]]-Table1[[#This Row],[Margin1X2]]</f>
        <v>0.40169239998737022</v>
      </c>
      <c r="S867">
        <f>IF(Table1[[#This Row],[Bet]]="Away",IF(Table1[[#This Row],[FTR]]="A",100*Table1[[#This Row],[B365A]],0),0)</f>
        <v>0</v>
      </c>
      <c r="T867">
        <f>IF(Table1[[#This Row],[Bet2]]="Away",IF(Table1[[#This Row],[FTR]]="A",100*Table1[[#This Row],[B365A]]),0)</f>
        <v>0</v>
      </c>
      <c r="X867">
        <v>2.7</v>
      </c>
      <c r="Y867">
        <v>3.4</v>
      </c>
      <c r="Z867">
        <v>2.2999999999999998</v>
      </c>
      <c r="AA867" s="3">
        <f>(1/Table1[[#This Row],[B365H]]+1/Table1[[#This Row],[B365D]]+1/Table1[[#This Row],[B365A]]-1)/3</f>
        <v>3.3090208708281978E-2</v>
      </c>
      <c r="AB867">
        <v>1.8</v>
      </c>
      <c r="AC867">
        <v>2</v>
      </c>
      <c r="AD867">
        <f>(1/Table1[[#This Row],[B365&gt;2.5]]+1/Table1[[#This Row],[B365&lt;2.5]]-1)/2</f>
        <v>2.777777777777779E-2</v>
      </c>
    </row>
    <row r="868" spans="1:30" hidden="1" x14ac:dyDescent="0.45">
      <c r="A868" t="s">
        <v>201</v>
      </c>
      <c r="B868" t="s">
        <v>4</v>
      </c>
      <c r="C868" s="1">
        <v>44669</v>
      </c>
      <c r="D868" t="s">
        <v>231</v>
      </c>
      <c r="E868" t="s">
        <v>209</v>
      </c>
      <c r="F868">
        <v>0</v>
      </c>
      <c r="G868">
        <v>0</v>
      </c>
      <c r="H868" t="s">
        <v>42</v>
      </c>
      <c r="I868" t="s">
        <v>255</v>
      </c>
      <c r="L868">
        <f>1/Table1[[#This Row],[B365H]]-Table1[[#This Row],[Margin1X2]]</f>
        <v>0.52777777777777779</v>
      </c>
      <c r="M868">
        <f>IF(Table1[[#This Row],[Bet]]="Home",IF(Table1[[#This Row],[FTR]]="H",100*Table1[[#This Row],[B365H]],0),0)</f>
        <v>0</v>
      </c>
      <c r="N868">
        <f>IF(Table1[[#This Row],[Bet]]="Home-",IF(Table1[[#This Row],[FTR]]="H",100*Table1[[#This Row],[B365H]],0),0)</f>
        <v>0</v>
      </c>
      <c r="O868">
        <f>1/Table1[[#This Row],[B365D]]-Table1[[#This Row],[Margin1X2]]</f>
        <v>0.24999999999999997</v>
      </c>
      <c r="P868">
        <f>IF(Table1[[#This Row],[Bet]]="Draw",IF(Table1[[#This Row],[FTR]]="D",100*Table1[[#This Row],[B365D]],0),0)</f>
        <v>0</v>
      </c>
      <c r="Q868">
        <f>IF(Table1[[#This Row],[Bet]]="Draw-",IF(Table1[[#This Row],[FTR]]="D",100*Table1[[#This Row],[B365D]],0),0)</f>
        <v>0</v>
      </c>
      <c r="R868">
        <f>1/Table1[[#This Row],[B365A]]-Table1[[#This Row],[Margin1X2]]</f>
        <v>0.22222222222222218</v>
      </c>
      <c r="S868">
        <f>IF(Table1[[#This Row],[Bet]]="Away",IF(Table1[[#This Row],[FTR]]="A",100*Table1[[#This Row],[B365A]],0),0)</f>
        <v>0</v>
      </c>
      <c r="T868">
        <f>IF(Table1[[#This Row],[Bet2]]="Away",IF(Table1[[#This Row],[FTR]]="A",100*Table1[[#This Row],[B365A]]),0)</f>
        <v>0</v>
      </c>
      <c r="X868">
        <v>1.8</v>
      </c>
      <c r="Y868">
        <v>3.6</v>
      </c>
      <c r="Z868">
        <v>4</v>
      </c>
      <c r="AA868" s="3">
        <f>(1/Table1[[#This Row],[B365H]]+1/Table1[[#This Row],[B365D]]+1/Table1[[#This Row],[B365A]]-1)/3</f>
        <v>2.7777777777777828E-2</v>
      </c>
      <c r="AB868">
        <v>1.8</v>
      </c>
      <c r="AC868">
        <v>2</v>
      </c>
      <c r="AD868">
        <f>(1/Table1[[#This Row],[B365&gt;2.5]]+1/Table1[[#This Row],[B365&lt;2.5]]-1)/2</f>
        <v>2.777777777777779E-2</v>
      </c>
    </row>
    <row r="869" spans="1:30" hidden="1" x14ac:dyDescent="0.45">
      <c r="A869" t="s">
        <v>201</v>
      </c>
      <c r="B869" t="s">
        <v>4</v>
      </c>
      <c r="C869" s="1">
        <v>44674</v>
      </c>
      <c r="D869" t="s">
        <v>240</v>
      </c>
      <c r="E869" t="s">
        <v>217</v>
      </c>
      <c r="F869">
        <v>2</v>
      </c>
      <c r="G869">
        <v>1</v>
      </c>
      <c r="H869" t="s">
        <v>13</v>
      </c>
      <c r="I869" t="s">
        <v>255</v>
      </c>
      <c r="L869">
        <f>1/Table1[[#This Row],[B365H]]-Table1[[#This Row],[Margin1X2]]</f>
        <v>0.10079365079365077</v>
      </c>
      <c r="M869">
        <f>IF(Table1[[#This Row],[Bet]]="Home",IF(Table1[[#This Row],[FTR]]="H",100*Table1[[#This Row],[B365H]],0),0)</f>
        <v>0</v>
      </c>
      <c r="N869">
        <f>IF(Table1[[#This Row],[Bet]]="Home-",IF(Table1[[#This Row],[FTR]]="H",100*Table1[[#This Row],[B365H]],0),0)</f>
        <v>0</v>
      </c>
      <c r="O869">
        <f>1/Table1[[#This Row],[B365D]]-Table1[[#This Row],[Margin1X2]]</f>
        <v>0.21746031746031744</v>
      </c>
      <c r="P869">
        <f>IF(Table1[[#This Row],[Bet]]="Draw",IF(Table1[[#This Row],[FTR]]="D",100*Table1[[#This Row],[B365D]],0),0)</f>
        <v>0</v>
      </c>
      <c r="Q869">
        <f>IF(Table1[[#This Row],[Bet]]="Draw-",IF(Table1[[#This Row],[FTR]]="D",100*Table1[[#This Row],[B365D]],0),0)</f>
        <v>0</v>
      </c>
      <c r="R869">
        <f>1/Table1[[#This Row],[B365A]]-Table1[[#This Row],[Margin1X2]]</f>
        <v>0.68174603174603177</v>
      </c>
      <c r="S869">
        <f>IF(Table1[[#This Row],[Bet]]="Away",IF(Table1[[#This Row],[FTR]]="A",100*Table1[[#This Row],[B365A]],0),0)</f>
        <v>0</v>
      </c>
      <c r="T869">
        <f>IF(Table1[[#This Row],[Bet2]]="Away",IF(Table1[[#This Row],[FTR]]="A",100*Table1[[#This Row],[B365A]]),0)</f>
        <v>0</v>
      </c>
      <c r="X869">
        <v>7.5</v>
      </c>
      <c r="Y869">
        <v>4</v>
      </c>
      <c r="Z869">
        <v>1.4</v>
      </c>
      <c r="AA869" s="3">
        <f>(1/Table1[[#This Row],[B365H]]+1/Table1[[#This Row],[B365D]]+1/Table1[[#This Row],[B365A]]-1)/3</f>
        <v>3.253968253968257E-2</v>
      </c>
      <c r="AB869">
        <v>1.9</v>
      </c>
      <c r="AC869">
        <v>1.9</v>
      </c>
      <c r="AD869">
        <f>(1/Table1[[#This Row],[B365&gt;2.5]]+1/Table1[[#This Row],[B365&lt;2.5]]-1)/2</f>
        <v>2.6315789473684181E-2</v>
      </c>
    </row>
    <row r="870" spans="1:30" x14ac:dyDescent="0.45">
      <c r="A870" t="s">
        <v>61</v>
      </c>
      <c r="B870" t="s">
        <v>4</v>
      </c>
      <c r="C870" s="1">
        <v>44564</v>
      </c>
      <c r="D870" t="s">
        <v>87</v>
      </c>
      <c r="E870" t="s">
        <v>74</v>
      </c>
      <c r="F870">
        <v>2</v>
      </c>
      <c r="G870">
        <v>2</v>
      </c>
      <c r="H870" t="s">
        <v>42</v>
      </c>
      <c r="I870" t="s">
        <v>98</v>
      </c>
      <c r="J870" t="s">
        <v>271</v>
      </c>
      <c r="L870">
        <f>1/Table1[[#This Row],[B365H]]-Table1[[#This Row],[Margin1X2]]</f>
        <v>0.43576031811325922</v>
      </c>
      <c r="M870">
        <f>IF(Table1[[#This Row],[Bet]]="Home",IF(Table1[[#This Row],[FTR]]="H",100*Table1[[#This Row],[B365H]],0),0)</f>
        <v>0</v>
      </c>
      <c r="N870">
        <f>IF(Table1[[#This Row],[Bet]]="Home-",IF(Table1[[#This Row],[FTR]]="H",100*Table1[[#This Row],[B365H]],0),0)</f>
        <v>0</v>
      </c>
      <c r="O870">
        <f>1/Table1[[#This Row],[B365D]]-Table1[[#This Row],[Margin1X2]]</f>
        <v>0.27533251062662822</v>
      </c>
      <c r="P870">
        <f>IF(Table1[[#This Row],[Bet]]="Draw",IF(Table1[[#This Row],[FTR]]="D",100*Table1[[#This Row],[B365D]],0),0)</f>
        <v>0</v>
      </c>
      <c r="Q870">
        <f>IF(Table1[[#This Row],[Bet]]="Draw-",IF(Table1[[#This Row],[FTR]]="D",100*Table1[[#This Row],[B365D]],0),0)</f>
        <v>0</v>
      </c>
      <c r="R870">
        <f>1/Table1[[#This Row],[B365A]]-Table1[[#This Row],[Margin1X2]]</f>
        <v>0.28890717126011239</v>
      </c>
      <c r="S870">
        <f>IF(Table1[[#This Row],[Bet]]="Away",IF(Table1[[#This Row],[FTR]]="A",100*Table1[[#This Row],[B365A]],0),0)</f>
        <v>0</v>
      </c>
      <c r="T870">
        <f>IF(Table1[[#This Row],[Bet2]]="Away",IF(Table1[[#This Row],[FTR]]="A",100*Table1[[#This Row],[B365A]]),0)</f>
        <v>0</v>
      </c>
      <c r="X870">
        <v>2.2000000000000002</v>
      </c>
      <c r="Y870">
        <v>3.4</v>
      </c>
      <c r="Z870">
        <v>3.25</v>
      </c>
      <c r="AA870" s="3">
        <f>(1/Table1[[#This Row],[B365H]]+1/Table1[[#This Row],[B365D]]+1/Table1[[#This Row],[B365A]]-1)/3</f>
        <v>1.8785136432195298E-2</v>
      </c>
      <c r="AB870">
        <v>2.2999999999999998</v>
      </c>
      <c r="AC870">
        <v>1.61</v>
      </c>
      <c r="AD870">
        <f>(1/Table1[[#This Row],[B365&gt;2.5]]+1/Table1[[#This Row],[B365&lt;2.5]]-1)/2</f>
        <v>2.7950310559006208E-2</v>
      </c>
    </row>
    <row r="871" spans="1:30" hidden="1" x14ac:dyDescent="0.45">
      <c r="A871" t="s">
        <v>61</v>
      </c>
      <c r="B871" t="s">
        <v>4</v>
      </c>
      <c r="C871" s="1">
        <v>44576</v>
      </c>
      <c r="D871" t="s">
        <v>93</v>
      </c>
      <c r="E871" t="s">
        <v>87</v>
      </c>
      <c r="F871">
        <v>2</v>
      </c>
      <c r="G871">
        <v>1</v>
      </c>
      <c r="H871" t="s">
        <v>13</v>
      </c>
      <c r="I871" t="s">
        <v>97</v>
      </c>
      <c r="J871" t="s">
        <v>266</v>
      </c>
      <c r="L871">
        <f>1/Table1[[#This Row],[B365H]]-Table1[[#This Row],[Margin1X2]]</f>
        <v>0.6777777777777777</v>
      </c>
      <c r="M871">
        <f>IF(Table1[[#This Row],[Bet]]="Home",IF(Table1[[#This Row],[FTR]]="H",100*Table1[[#This Row],[B365H]],0),0)</f>
        <v>0</v>
      </c>
      <c r="N871">
        <f>IF(Table1[[#This Row],[Bet]]="Home-",IF(Table1[[#This Row],[FTR]]="H",100*Table1[[#This Row],[B365H]],0),0)</f>
        <v>0</v>
      </c>
      <c r="O871">
        <f>1/Table1[[#This Row],[B365D]]-Table1[[#This Row],[Margin1X2]]</f>
        <v>0.20555555555555552</v>
      </c>
      <c r="P871">
        <f>IF(Table1[[#This Row],[Bet]]="Draw",IF(Table1[[#This Row],[FTR]]="D",100*Table1[[#This Row],[B365D]],0),0)</f>
        <v>0</v>
      </c>
      <c r="Q871">
        <f>IF(Table1[[#This Row],[Bet]]="Draw-",IF(Table1[[#This Row],[FTR]]="D",100*Table1[[#This Row],[B365D]],0),0)</f>
        <v>0</v>
      </c>
      <c r="R871">
        <f>1/Table1[[#This Row],[B365A]]-Table1[[#This Row],[Margin1X2]]</f>
        <v>0.11666666666666665</v>
      </c>
      <c r="S871">
        <f>IF(Table1[[#This Row],[Bet]]="Away",IF(Table1[[#This Row],[FTR]]="A",100*Table1[[#This Row],[B365A]],0),0)</f>
        <v>0</v>
      </c>
      <c r="T871">
        <f>IF(Table1[[#This Row],[Bet2]]="Away",IF(Table1[[#This Row],[FTR]]="A",100*Table1[[#This Row],[B365A]]),0)</f>
        <v>0</v>
      </c>
      <c r="X871">
        <v>1.44</v>
      </c>
      <c r="Y871">
        <v>4.5</v>
      </c>
      <c r="Z871">
        <v>7.5</v>
      </c>
      <c r="AA871" s="3">
        <f>(1/Table1[[#This Row],[B365H]]+1/Table1[[#This Row],[B365D]]+1/Table1[[#This Row],[B365A]]-1)/3</f>
        <v>1.666666666666668E-2</v>
      </c>
      <c r="AB871">
        <v>1.9</v>
      </c>
      <c r="AC871">
        <v>1.95</v>
      </c>
      <c r="AD871">
        <f>(1/Table1[[#This Row],[B365&gt;2.5]]+1/Table1[[#This Row],[B365&lt;2.5]]-1)/2</f>
        <v>1.9568151147098534E-2</v>
      </c>
    </row>
    <row r="872" spans="1:30" hidden="1" x14ac:dyDescent="0.45">
      <c r="A872" t="s">
        <v>106</v>
      </c>
      <c r="B872" t="s">
        <v>4</v>
      </c>
      <c r="C872" s="1">
        <v>44513</v>
      </c>
      <c r="D872" t="s">
        <v>108</v>
      </c>
      <c r="E872" t="s">
        <v>110</v>
      </c>
      <c r="F872">
        <v>4</v>
      </c>
      <c r="G872">
        <v>1</v>
      </c>
      <c r="H872" t="s">
        <v>13</v>
      </c>
      <c r="I872" t="s">
        <v>129</v>
      </c>
      <c r="J872" t="s">
        <v>273</v>
      </c>
      <c r="L872">
        <f>1/Table1[[#This Row],[B365H]]-Table1[[#This Row],[Margin1X2]]</f>
        <v>0.60672514619883045</v>
      </c>
      <c r="M872">
        <f>IF(Table1[[#This Row],[Bet]]="Home",IF(Table1[[#This Row],[FTR]]="H",100*Table1[[#This Row],[B365H]],0),0)</f>
        <v>0</v>
      </c>
      <c r="N872">
        <f>IF(Table1[[#This Row],[Bet]]="Home-",IF(Table1[[#This Row],[FTR]]="H",100*Table1[[#This Row],[B365H]],0),0)</f>
        <v>160</v>
      </c>
      <c r="O872">
        <f>1/Table1[[#This Row],[B365D]]-Table1[[#This Row],[Margin1X2]]</f>
        <v>0.24488304093567251</v>
      </c>
      <c r="P872">
        <f>IF(Table1[[#This Row],[Bet]]="Draw",IF(Table1[[#This Row],[FTR]]="D",100*Table1[[#This Row],[B365D]],0),0)</f>
        <v>0</v>
      </c>
      <c r="Q872">
        <f>IF(Table1[[#This Row],[Bet]]="Draw-",IF(Table1[[#This Row],[FTR]]="D",100*Table1[[#This Row],[B365D]],0),0)</f>
        <v>0</v>
      </c>
      <c r="R872">
        <f>1/Table1[[#This Row],[B365A]]-Table1[[#This Row],[Margin1X2]]</f>
        <v>0.14839181286549707</v>
      </c>
      <c r="S872">
        <f>IF(Table1[[#This Row],[Bet]]="Away",IF(Table1[[#This Row],[FTR]]="A",100*Table1[[#This Row],[B365A]],0),0)</f>
        <v>0</v>
      </c>
      <c r="T872">
        <f>IF(Table1[[#This Row],[Bet2]]="Away",IF(Table1[[#This Row],[FTR]]="A",100*Table1[[#This Row],[B365A]]),0)</f>
        <v>0</v>
      </c>
      <c r="X872">
        <v>1.6</v>
      </c>
      <c r="Y872">
        <v>3.8</v>
      </c>
      <c r="Z872">
        <v>6</v>
      </c>
      <c r="AA872" s="3">
        <f>(1/Table1[[#This Row],[B365H]]+1/Table1[[#This Row],[B365D]]+1/Table1[[#This Row],[B365A]]-1)/3</f>
        <v>1.8274853801169593E-2</v>
      </c>
      <c r="AB872">
        <v>1.8</v>
      </c>
      <c r="AC872">
        <v>2</v>
      </c>
      <c r="AD872">
        <f>(1/Table1[[#This Row],[B365&gt;2.5]]+1/Table1[[#This Row],[B365&lt;2.5]]-1)/2</f>
        <v>2.777777777777779E-2</v>
      </c>
    </row>
    <row r="873" spans="1:30" hidden="1" x14ac:dyDescent="0.45">
      <c r="A873" t="s">
        <v>201</v>
      </c>
      <c r="B873" t="s">
        <v>4</v>
      </c>
      <c r="C873" s="1">
        <v>44520</v>
      </c>
      <c r="D873" t="s">
        <v>224</v>
      </c>
      <c r="E873" t="s">
        <v>217</v>
      </c>
      <c r="F873">
        <v>1</v>
      </c>
      <c r="G873">
        <v>2</v>
      </c>
      <c r="H873" t="s">
        <v>20</v>
      </c>
      <c r="I873" t="s">
        <v>162</v>
      </c>
      <c r="J873" t="s">
        <v>270</v>
      </c>
      <c r="L873">
        <f>1/Table1[[#This Row],[B365H]]-Table1[[#This Row],[Margin1X2]]</f>
        <v>0.30600118835412948</v>
      </c>
      <c r="M873">
        <f>IF(Table1[[#This Row],[Bet]]="Home",IF(Table1[[#This Row],[FTR]]="H",100*Table1[[#This Row],[B365H]],0),0)</f>
        <v>0</v>
      </c>
      <c r="N873">
        <f>IF(Table1[[#This Row],[Bet]]="Home-",IF(Table1[[#This Row],[FTR]]="H",100*Table1[[#This Row],[B365H]],0),0)</f>
        <v>0</v>
      </c>
      <c r="O873">
        <f>1/Table1[[#This Row],[B365D]]-Table1[[#This Row],[Margin1X2]]</f>
        <v>0.26678550207961971</v>
      </c>
      <c r="P873">
        <f>IF(Table1[[#This Row],[Bet]]="Draw",IF(Table1[[#This Row],[FTR]]="D",100*Table1[[#This Row],[B365D]],0),0)</f>
        <v>0</v>
      </c>
      <c r="Q873">
        <f>IF(Table1[[#This Row],[Bet]]="Draw-",IF(Table1[[#This Row],[FTR]]="D",100*Table1[[#This Row],[B365D]],0),0)</f>
        <v>0</v>
      </c>
      <c r="R873">
        <f>1/Table1[[#This Row],[B365A]]-Table1[[#This Row],[Margin1X2]]</f>
        <v>0.4272133095662507</v>
      </c>
      <c r="S873">
        <f>IF(Table1[[#This Row],[Bet]]="Away",IF(Table1[[#This Row],[FTR]]="A",100*Table1[[#This Row],[B365A]],0),0)</f>
        <v>0</v>
      </c>
      <c r="T873">
        <f>IF(Table1[[#This Row],[Bet2]]="Away",IF(Table1[[#This Row],[FTR]]="A",100*Table1[[#This Row],[B365A]]),0)</f>
        <v>0</v>
      </c>
      <c r="X873">
        <v>3</v>
      </c>
      <c r="Y873">
        <v>3.4</v>
      </c>
      <c r="Z873">
        <v>2.2000000000000002</v>
      </c>
      <c r="AA873" s="3">
        <f>(1/Table1[[#This Row],[B365H]]+1/Table1[[#This Row],[B365D]]+1/Table1[[#This Row],[B365A]]-1)/3</f>
        <v>2.7332144979203814E-2</v>
      </c>
      <c r="AB873">
        <v>1.8</v>
      </c>
      <c r="AC873">
        <v>2</v>
      </c>
      <c r="AD873">
        <f>(1/Table1[[#This Row],[B365&gt;2.5]]+1/Table1[[#This Row],[B365&lt;2.5]]-1)/2</f>
        <v>2.777777777777779E-2</v>
      </c>
    </row>
    <row r="874" spans="1:30" hidden="1" x14ac:dyDescent="0.45">
      <c r="A874" t="s">
        <v>106</v>
      </c>
      <c r="B874" t="s">
        <v>4</v>
      </c>
      <c r="C874" s="1">
        <v>44520</v>
      </c>
      <c r="D874" t="s">
        <v>119</v>
      </c>
      <c r="E874" t="s">
        <v>125</v>
      </c>
      <c r="F874">
        <v>1</v>
      </c>
      <c r="G874">
        <v>2</v>
      </c>
      <c r="H874" t="s">
        <v>20</v>
      </c>
      <c r="I874" t="s">
        <v>156</v>
      </c>
      <c r="J874" t="s">
        <v>269</v>
      </c>
      <c r="L874">
        <f>1/Table1[[#This Row],[B365H]]-Table1[[#This Row],[Margin1X2]]</f>
        <v>0.47883597883597884</v>
      </c>
      <c r="M874">
        <f>IF(Table1[[#This Row],[Bet]]="Home",IF(Table1[[#This Row],[FTR]]="H",100*Table1[[#This Row],[B365H]],0),0)</f>
        <v>0</v>
      </c>
      <c r="N874">
        <f>IF(Table1[[#This Row],[Bet]]="Home-",IF(Table1[[#This Row],[FTR]]="H",100*Table1[[#This Row],[B365H]],0),0)</f>
        <v>0</v>
      </c>
      <c r="O874">
        <f>1/Table1[[#This Row],[B365D]]-Table1[[#This Row],[Margin1X2]]</f>
        <v>0.26455026455026454</v>
      </c>
      <c r="P874">
        <f>IF(Table1[[#This Row],[Bet]]="Draw",IF(Table1[[#This Row],[FTR]]="D",100*Table1[[#This Row],[B365D]],0),0)</f>
        <v>0</v>
      </c>
      <c r="Q874">
        <f>IF(Table1[[#This Row],[Bet]]="Draw-",IF(Table1[[#This Row],[FTR]]="D",100*Table1[[#This Row],[B365D]],0),0)</f>
        <v>0</v>
      </c>
      <c r="R874">
        <f>1/Table1[[#This Row],[B365A]]-Table1[[#This Row],[Margin1X2]]</f>
        <v>0.25661375661375663</v>
      </c>
      <c r="S874">
        <f>IF(Table1[[#This Row],[Bet]]="Away",IF(Table1[[#This Row],[FTR]]="A",100*Table1[[#This Row],[B365A]],0),0)</f>
        <v>0</v>
      </c>
      <c r="T874">
        <f>IF(Table1[[#This Row],[Bet2]]="Away",IF(Table1[[#This Row],[FTR]]="A",100*Table1[[#This Row],[B365A]]),0)</f>
        <v>0</v>
      </c>
      <c r="X874">
        <v>2</v>
      </c>
      <c r="Y874">
        <v>3.5</v>
      </c>
      <c r="Z874">
        <v>3.6</v>
      </c>
      <c r="AA874" s="3">
        <f>(1/Table1[[#This Row],[B365H]]+1/Table1[[#This Row],[B365D]]+1/Table1[[#This Row],[B365A]]-1)/3</f>
        <v>2.1164021164021163E-2</v>
      </c>
      <c r="AB874">
        <v>1.93</v>
      </c>
      <c r="AC874">
        <v>1.93</v>
      </c>
      <c r="AD874">
        <f>(1/Table1[[#This Row],[B365&gt;2.5]]+1/Table1[[#This Row],[B365&lt;2.5]]-1)/2</f>
        <v>1.81347150259068E-2</v>
      </c>
    </row>
    <row r="875" spans="1:30" hidden="1" x14ac:dyDescent="0.45">
      <c r="A875" t="s">
        <v>61</v>
      </c>
      <c r="B875" t="s">
        <v>4</v>
      </c>
      <c r="C875" s="1">
        <v>44520</v>
      </c>
      <c r="D875" t="s">
        <v>86</v>
      </c>
      <c r="E875" t="s">
        <v>78</v>
      </c>
      <c r="F875">
        <v>2</v>
      </c>
      <c r="G875">
        <v>0</v>
      </c>
      <c r="H875" t="s">
        <v>13</v>
      </c>
      <c r="I875" t="s">
        <v>76</v>
      </c>
      <c r="J875" t="s">
        <v>266</v>
      </c>
      <c r="L875">
        <f>1/Table1[[#This Row],[B365H]]-Table1[[#This Row],[Margin1X2]]</f>
        <v>0.62882547559966917</v>
      </c>
      <c r="M875">
        <f>IF(Table1[[#This Row],[Bet]]="Home",IF(Table1[[#This Row],[FTR]]="H",100*Table1[[#This Row],[B365H]],0),0)</f>
        <v>0</v>
      </c>
      <c r="N875">
        <f>IF(Table1[[#This Row],[Bet]]="Home-",IF(Table1[[#This Row],[FTR]]="H",100*Table1[[#This Row],[B365H]],0),0)</f>
        <v>0</v>
      </c>
      <c r="O875">
        <f>1/Table1[[#This Row],[B365D]]-Table1[[#This Row],[Margin1X2]]</f>
        <v>0.23366418527708852</v>
      </c>
      <c r="P875">
        <f>IF(Table1[[#This Row],[Bet]]="Draw",IF(Table1[[#This Row],[FTR]]="D",100*Table1[[#This Row],[B365D]],0),0)</f>
        <v>0</v>
      </c>
      <c r="Q875">
        <f>IF(Table1[[#This Row],[Bet]]="Draw-",IF(Table1[[#This Row],[FTR]]="D",100*Table1[[#This Row],[B365D]],0),0)</f>
        <v>0</v>
      </c>
      <c r="R875">
        <f>1/Table1[[#This Row],[B365A]]-Table1[[#This Row],[Margin1X2]]</f>
        <v>0.13751033912324237</v>
      </c>
      <c r="S875">
        <f>IF(Table1[[#This Row],[Bet]]="Away",IF(Table1[[#This Row],[FTR]]="A",100*Table1[[#This Row],[B365A]],0),0)</f>
        <v>0</v>
      </c>
      <c r="T875">
        <f>IF(Table1[[#This Row],[Bet2]]="Away",IF(Table1[[#This Row],[FTR]]="A",100*Table1[[#This Row],[B365A]]),0)</f>
        <v>0</v>
      </c>
      <c r="X875">
        <v>1.55</v>
      </c>
      <c r="Y875">
        <v>4</v>
      </c>
      <c r="Z875">
        <v>6.5</v>
      </c>
      <c r="AA875" s="3">
        <f>(1/Table1[[#This Row],[B365H]]+1/Table1[[#This Row],[B365D]]+1/Table1[[#This Row],[B365A]]-1)/3</f>
        <v>1.6335814722911495E-2</v>
      </c>
      <c r="AB875">
        <v>1.83</v>
      </c>
      <c r="AC875">
        <v>2.02</v>
      </c>
      <c r="AD875">
        <f>(1/Table1[[#This Row],[B365&gt;2.5]]+1/Table1[[#This Row],[B365&lt;2.5]]-1)/2</f>
        <v>2.0748796191094487E-2</v>
      </c>
    </row>
    <row r="876" spans="1:30" x14ac:dyDescent="0.45">
      <c r="A876" t="s">
        <v>61</v>
      </c>
      <c r="B876" t="s">
        <v>4</v>
      </c>
      <c r="C876" s="1">
        <v>44590</v>
      </c>
      <c r="D876" t="s">
        <v>80</v>
      </c>
      <c r="E876" t="s">
        <v>68</v>
      </c>
      <c r="F876">
        <v>2</v>
      </c>
      <c r="G876">
        <v>2</v>
      </c>
      <c r="H876" t="s">
        <v>42</v>
      </c>
      <c r="I876" t="s">
        <v>98</v>
      </c>
      <c r="J876" t="s">
        <v>271</v>
      </c>
      <c r="L876">
        <f>1/Table1[[#This Row],[B365H]]-Table1[[#This Row],[Margin1X2]]</f>
        <v>0.52158040393334515</v>
      </c>
      <c r="M876">
        <f>IF(Table1[[#This Row],[Bet]]="Home",IF(Table1[[#This Row],[FTR]]="H",100*Table1[[#This Row],[B365H]],0),0)</f>
        <v>0</v>
      </c>
      <c r="N876">
        <f>IF(Table1[[#This Row],[Bet]]="Home-",IF(Table1[[#This Row],[FTR]]="H",100*Table1[[#This Row],[B365H]],0),0)</f>
        <v>0</v>
      </c>
      <c r="O876">
        <f>1/Table1[[#This Row],[B365D]]-Table1[[#This Row],[Margin1X2]]</f>
        <v>0.27515751045162817</v>
      </c>
      <c r="P876">
        <f>IF(Table1[[#This Row],[Bet]]="Draw",IF(Table1[[#This Row],[FTR]]="D",100*Table1[[#This Row],[B365D]],0),0)</f>
        <v>0</v>
      </c>
      <c r="Q876">
        <f>IF(Table1[[#This Row],[Bet]]="Draw-",IF(Table1[[#This Row],[FTR]]="D",100*Table1[[#This Row],[B365D]],0),0)</f>
        <v>0</v>
      </c>
      <c r="R876">
        <f>1/Table1[[#This Row],[B365A]]-Table1[[#This Row],[Margin1X2]]</f>
        <v>0.20326208561502687</v>
      </c>
      <c r="S876">
        <f>IF(Table1[[#This Row],[Bet]]="Away",IF(Table1[[#This Row],[FTR]]="A",100*Table1[[#This Row],[B365A]],0),0)</f>
        <v>0</v>
      </c>
      <c r="T876">
        <f>IF(Table1[[#This Row],[Bet2]]="Away",IF(Table1[[#This Row],[FTR]]="A",100*Table1[[#This Row],[B365A]]),0)</f>
        <v>0</v>
      </c>
      <c r="X876">
        <v>1.85</v>
      </c>
      <c r="Y876">
        <v>3.4</v>
      </c>
      <c r="Z876">
        <v>4.5</v>
      </c>
      <c r="AA876" s="3">
        <f>(1/Table1[[#This Row],[B365H]]+1/Table1[[#This Row],[B365D]]+1/Table1[[#This Row],[B365A]]-1)/3</f>
        <v>1.8960136607195349E-2</v>
      </c>
      <c r="AB876">
        <v>2.1</v>
      </c>
      <c r="AC876">
        <v>1.72</v>
      </c>
      <c r="AD876">
        <f>(1/Table1[[#This Row],[B365&gt;2.5]]+1/Table1[[#This Row],[B365&lt;2.5]]-1)/2</f>
        <v>2.879291251384275E-2</v>
      </c>
    </row>
    <row r="877" spans="1:30" hidden="1" x14ac:dyDescent="0.45">
      <c r="A877" t="s">
        <v>61</v>
      </c>
      <c r="B877" t="s">
        <v>4</v>
      </c>
      <c r="C877" s="1">
        <v>44590</v>
      </c>
      <c r="D877" t="s">
        <v>77</v>
      </c>
      <c r="E877" t="s">
        <v>65</v>
      </c>
      <c r="F877">
        <v>0</v>
      </c>
      <c r="G877">
        <v>0</v>
      </c>
      <c r="H877" t="s">
        <v>42</v>
      </c>
      <c r="I877" t="s">
        <v>97</v>
      </c>
      <c r="J877" t="s">
        <v>266</v>
      </c>
      <c r="L877">
        <f>1/Table1[[#This Row],[B365H]]-Table1[[#This Row],[Margin1X2]]</f>
        <v>0.39941756272401435</v>
      </c>
      <c r="M877">
        <f>IF(Table1[[#This Row],[Bet]]="Home",IF(Table1[[#This Row],[FTR]]="H",100*Table1[[#This Row],[B365H]],0),0)</f>
        <v>0</v>
      </c>
      <c r="N877">
        <f>IF(Table1[[#This Row],[Bet]]="Home-",IF(Table1[[#This Row],[FTR]]="H",100*Table1[[#This Row],[B365H]],0),0)</f>
        <v>0</v>
      </c>
      <c r="O877">
        <f>1/Table1[[#This Row],[B365D]]-Table1[[#This Row],[Margin1X2]]</f>
        <v>0.29525089605734767</v>
      </c>
      <c r="P877">
        <f>IF(Table1[[#This Row],[Bet]]="Draw",IF(Table1[[#This Row],[FTR]]="D",100*Table1[[#This Row],[B365D]],0),0)</f>
        <v>0</v>
      </c>
      <c r="Q877">
        <f>IF(Table1[[#This Row],[Bet]]="Draw-",IF(Table1[[#This Row],[FTR]]="D",100*Table1[[#This Row],[B365D]],0),0)</f>
        <v>0</v>
      </c>
      <c r="R877">
        <f>1/Table1[[#This Row],[B365A]]-Table1[[#This Row],[Margin1X2]]</f>
        <v>0.30533154121863798</v>
      </c>
      <c r="S877">
        <f>IF(Table1[[#This Row],[Bet]]="Away",IF(Table1[[#This Row],[FTR]]="A",100*Table1[[#This Row],[B365A]],0),0)</f>
        <v>0</v>
      </c>
      <c r="T877">
        <f>IF(Table1[[#This Row],[Bet2]]="Away",IF(Table1[[#This Row],[FTR]]="A",100*Table1[[#This Row],[B365A]]),0)</f>
        <v>0</v>
      </c>
      <c r="X877">
        <v>2.4</v>
      </c>
      <c r="Y877">
        <v>3.2</v>
      </c>
      <c r="Z877">
        <v>3.1</v>
      </c>
      <c r="AA877" s="3">
        <f>(1/Table1[[#This Row],[B365H]]+1/Table1[[#This Row],[B365D]]+1/Table1[[#This Row],[B365A]]-1)/3</f>
        <v>1.7249103942652333E-2</v>
      </c>
      <c r="AB877">
        <v>2.2000000000000002</v>
      </c>
      <c r="AC877">
        <v>1.66</v>
      </c>
      <c r="AD877">
        <f>(1/Table1[[#This Row],[B365&gt;2.5]]+1/Table1[[#This Row],[B365&lt;2.5]]-1)/2</f>
        <v>2.8477546549835697E-2</v>
      </c>
    </row>
    <row r="878" spans="1:30" hidden="1" x14ac:dyDescent="0.45">
      <c r="A878" t="s">
        <v>2</v>
      </c>
      <c r="B878" t="s">
        <v>4</v>
      </c>
      <c r="C878" s="1">
        <v>44549</v>
      </c>
      <c r="D878" t="s">
        <v>37</v>
      </c>
      <c r="E878" t="s">
        <v>41</v>
      </c>
      <c r="F878">
        <v>0</v>
      </c>
      <c r="G878">
        <v>4</v>
      </c>
      <c r="H878" t="s">
        <v>20</v>
      </c>
      <c r="I878" t="s">
        <v>39</v>
      </c>
      <c r="J878" t="s">
        <v>266</v>
      </c>
      <c r="L878">
        <f>1/Table1[[#This Row],[B365H]]-Table1[[#This Row],[Margin1X2]]</f>
        <v>5.7685064464725447E-2</v>
      </c>
      <c r="M878">
        <f>IF(Table1[[#This Row],[Bet]]="Home",IF(Table1[[#This Row],[FTR]]="H",100*Table1[[#This Row],[B365H]],0),0)</f>
        <v>0</v>
      </c>
      <c r="N878">
        <f>IF(Table1[[#This Row],[Bet]]="Home-",IF(Table1[[#This Row],[FTR]]="H",100*Table1[[#This Row],[B365H]],0),0)</f>
        <v>0</v>
      </c>
      <c r="O878">
        <f>1/Table1[[#This Row],[B365D]]-Table1[[#This Row],[Margin1X2]]</f>
        <v>0.11409532087498185</v>
      </c>
      <c r="P878">
        <f>IF(Table1[[#This Row],[Bet]]="Draw",IF(Table1[[#This Row],[FTR]]="D",100*Table1[[#This Row],[B365D]],0),0)</f>
        <v>0</v>
      </c>
      <c r="Q878">
        <f>IF(Table1[[#This Row],[Bet]]="Draw-",IF(Table1[[#This Row],[FTR]]="D",100*Table1[[#This Row],[B365D]],0),0)</f>
        <v>0</v>
      </c>
      <c r="R878">
        <f>1/Table1[[#This Row],[B365A]]-Table1[[#This Row],[Margin1X2]]</f>
        <v>0.8282196146602927</v>
      </c>
      <c r="S878">
        <f>IF(Table1[[#This Row],[Bet]]="Away",IF(Table1[[#This Row],[FTR]]="A",100*Table1[[#This Row],[B365A]],0),0)</f>
        <v>0</v>
      </c>
      <c r="T878">
        <f>IF(Table1[[#This Row],[Bet2]]="Away",IF(Table1[[#This Row],[FTR]]="A",100*Table1[[#This Row],[B365A]]),0)</f>
        <v>0</v>
      </c>
      <c r="X878">
        <v>13</v>
      </c>
      <c r="Y878">
        <v>7.5</v>
      </c>
      <c r="Z878">
        <v>1.18</v>
      </c>
      <c r="AA878" s="3">
        <f>(1/Table1[[#This Row],[B365H]]+1/Table1[[#This Row],[B365D]]+1/Table1[[#This Row],[B365A]]-1)/3</f>
        <v>1.9238012458351477E-2</v>
      </c>
      <c r="AB878">
        <v>2</v>
      </c>
      <c r="AC878">
        <v>1.8</v>
      </c>
      <c r="AD878">
        <f>(1/Table1[[#This Row],[B365&gt;2.5]]+1/Table1[[#This Row],[B365&lt;2.5]]-1)/2</f>
        <v>2.777777777777779E-2</v>
      </c>
    </row>
    <row r="879" spans="1:30" hidden="1" x14ac:dyDescent="0.45">
      <c r="A879" t="s">
        <v>2</v>
      </c>
      <c r="B879" t="s">
        <v>4</v>
      </c>
      <c r="C879" s="1">
        <v>44549</v>
      </c>
      <c r="D879" t="s">
        <v>40</v>
      </c>
      <c r="E879" t="s">
        <v>35</v>
      </c>
      <c r="F879">
        <v>2</v>
      </c>
      <c r="G879">
        <v>2</v>
      </c>
      <c r="H879" t="s">
        <v>42</v>
      </c>
      <c r="I879" t="s">
        <v>17</v>
      </c>
      <c r="J879" t="s">
        <v>267</v>
      </c>
      <c r="L879">
        <f>1/Table1[[#This Row],[B365H]]-Table1[[#This Row],[Margin1X2]]</f>
        <v>0.17227709797369242</v>
      </c>
      <c r="M879">
        <f>IF(Table1[[#This Row],[Bet]]="Home",IF(Table1[[#This Row],[FTR]]="H",100*Table1[[#This Row],[B365H]],0),0)</f>
        <v>0</v>
      </c>
      <c r="N879">
        <f>IF(Table1[[#This Row],[Bet]]="Home-",IF(Table1[[#This Row],[FTR]]="H",100*Table1[[#This Row],[B365H]],0),0)</f>
        <v>0</v>
      </c>
      <c r="O879">
        <f>1/Table1[[#This Row],[B365D]]-Table1[[#This Row],[Margin1X2]]</f>
        <v>0.19232722328697563</v>
      </c>
      <c r="P879">
        <f>IF(Table1[[#This Row],[Bet]]="Draw",IF(Table1[[#This Row],[FTR]]="D",100*Table1[[#This Row],[B365D]],0),0)</f>
        <v>0</v>
      </c>
      <c r="Q879">
        <f>IF(Table1[[#This Row],[Bet]]="Draw-",IF(Table1[[#This Row],[FTR]]="D",100*Table1[[#This Row],[B365D]],0),0)</f>
        <v>0</v>
      </c>
      <c r="R879">
        <f>1/Table1[[#This Row],[B365A]]-Table1[[#This Row],[Margin1X2]]</f>
        <v>0.635395678739332</v>
      </c>
      <c r="S879">
        <f>IF(Table1[[#This Row],[Bet]]="Away",IF(Table1[[#This Row],[FTR]]="A",100*Table1[[#This Row],[B365A]],0),0)</f>
        <v>0</v>
      </c>
      <c r="T879">
        <f>IF(Table1[[#This Row],[Bet2]]="Away",IF(Table1[[#This Row],[FTR]]="A",100*Table1[[#This Row],[B365A]]),0)</f>
        <v>0</v>
      </c>
      <c r="X879">
        <v>5.25</v>
      </c>
      <c r="Y879">
        <v>4.75</v>
      </c>
      <c r="Z879">
        <v>1.53</v>
      </c>
      <c r="AA879" s="3">
        <f>(1/Table1[[#This Row],[B365H]]+1/Table1[[#This Row],[B365D]]+1/Table1[[#This Row],[B365A]]-1)/3</f>
        <v>1.8199092502498033E-2</v>
      </c>
      <c r="AB879">
        <v>2.2000000000000002</v>
      </c>
      <c r="AC879">
        <v>1.66</v>
      </c>
      <c r="AD879">
        <f>(1/Table1[[#This Row],[B365&gt;2.5]]+1/Table1[[#This Row],[B365&lt;2.5]]-1)/2</f>
        <v>2.8477546549835697E-2</v>
      </c>
    </row>
    <row r="880" spans="1:30" hidden="1" x14ac:dyDescent="0.45">
      <c r="A880" t="s">
        <v>106</v>
      </c>
      <c r="B880" t="s">
        <v>4</v>
      </c>
      <c r="C880" s="1">
        <v>44520</v>
      </c>
      <c r="D880" t="s">
        <v>114</v>
      </c>
      <c r="E880" t="s">
        <v>130</v>
      </c>
      <c r="F880">
        <v>2</v>
      </c>
      <c r="G880">
        <v>1</v>
      </c>
      <c r="H880" t="s">
        <v>13</v>
      </c>
      <c r="I880" t="s">
        <v>167</v>
      </c>
      <c r="J880" t="s">
        <v>272</v>
      </c>
      <c r="L880">
        <f>1/Table1[[#This Row],[B365H]]-Table1[[#This Row],[Margin1X2]]</f>
        <v>0.38632478632478634</v>
      </c>
      <c r="M880">
        <f>IF(Table1[[#This Row],[Bet]]="Home",IF(Table1[[#This Row],[FTR]]="H",100*Table1[[#This Row],[B365H]],0),0)</f>
        <v>0</v>
      </c>
      <c r="N880">
        <f>IF(Table1[[#This Row],[Bet]]="Home-",IF(Table1[[#This Row],[FTR]]="H",100*Table1[[#This Row],[B365H]],0),0)</f>
        <v>0</v>
      </c>
      <c r="O880">
        <f>1/Table1[[#This Row],[B365D]]-Table1[[#This Row],[Margin1X2]]</f>
        <v>0.29401709401709403</v>
      </c>
      <c r="P880">
        <f>IF(Table1[[#This Row],[Bet]]="Draw",IF(Table1[[#This Row],[FTR]]="D",100*Table1[[#This Row],[B365D]],0),0)</f>
        <v>0</v>
      </c>
      <c r="Q880">
        <f>IF(Table1[[#This Row],[Bet]]="Draw-",IF(Table1[[#This Row],[FTR]]="D",100*Table1[[#This Row],[B365D]],0),0)</f>
        <v>0</v>
      </c>
      <c r="R880">
        <f>1/Table1[[#This Row],[B365A]]-Table1[[#This Row],[Margin1X2]]</f>
        <v>0.31965811965811963</v>
      </c>
      <c r="S880">
        <f>IF(Table1[[#This Row],[Bet]]="Away",IF(Table1[[#This Row],[FTR]]="A",100*Table1[[#This Row],[B365A]],0),0)</f>
        <v>0</v>
      </c>
      <c r="T880">
        <f>IF(Table1[[#This Row],[Bet2]]="Away",IF(Table1[[#This Row],[FTR]]="A",100*Table1[[#This Row],[B365A]]),0)</f>
        <v>0</v>
      </c>
      <c r="X880">
        <v>2.5</v>
      </c>
      <c r="Y880">
        <v>3.25</v>
      </c>
      <c r="Z880">
        <v>3</v>
      </c>
      <c r="AA880" s="3">
        <f>(1/Table1[[#This Row],[B365H]]+1/Table1[[#This Row],[B365D]]+1/Table1[[#This Row],[B365A]]-1)/3</f>
        <v>1.3675213675213701E-2</v>
      </c>
      <c r="AB880">
        <v>2.15</v>
      </c>
      <c r="AC880">
        <v>1.66</v>
      </c>
      <c r="AD880">
        <f>(1/Table1[[#This Row],[B365&gt;2.5]]+1/Table1[[#This Row],[B365&lt;2.5]]-1)/2</f>
        <v>3.3762958811992205E-2</v>
      </c>
    </row>
    <row r="881" spans="1:30" hidden="1" x14ac:dyDescent="0.45">
      <c r="A881" t="s">
        <v>2</v>
      </c>
      <c r="B881" t="s">
        <v>4</v>
      </c>
      <c r="C881" s="1">
        <v>44556</v>
      </c>
      <c r="D881" t="s">
        <v>40</v>
      </c>
      <c r="E881" t="s">
        <v>23</v>
      </c>
      <c r="F881">
        <v>3</v>
      </c>
      <c r="G881">
        <v>0</v>
      </c>
      <c r="H881" t="s">
        <v>13</v>
      </c>
      <c r="I881" t="s">
        <v>24</v>
      </c>
      <c r="J881" t="s">
        <v>266</v>
      </c>
      <c r="L881">
        <f>1/Table1[[#This Row],[B365H]]-Table1[[#This Row],[Margin1X2]]</f>
        <v>0.56303549571603428</v>
      </c>
      <c r="M881">
        <f>IF(Table1[[#This Row],[Bet]]="Home",IF(Table1[[#This Row],[FTR]]="H",100*Table1[[#This Row],[B365H]],0),0)</f>
        <v>0</v>
      </c>
      <c r="N881">
        <f>IF(Table1[[#This Row],[Bet]]="Home-",IF(Table1[[#This Row],[FTR]]="H",100*Table1[[#This Row],[B365H]],0),0)</f>
        <v>0</v>
      </c>
      <c r="O881">
        <f>1/Table1[[#This Row],[B365D]]-Table1[[#This Row],[Margin1X2]]</f>
        <v>0.24479804161566704</v>
      </c>
      <c r="P881">
        <f>IF(Table1[[#This Row],[Bet]]="Draw",IF(Table1[[#This Row],[FTR]]="D",100*Table1[[#This Row],[B365D]],0),0)</f>
        <v>0</v>
      </c>
      <c r="Q881">
        <f>IF(Table1[[#This Row],[Bet]]="Draw-",IF(Table1[[#This Row],[FTR]]="D",100*Table1[[#This Row],[B365D]],0),0)</f>
        <v>0</v>
      </c>
      <c r="R881">
        <f>1/Table1[[#This Row],[B365A]]-Table1[[#This Row],[Margin1X2]]</f>
        <v>0.19216646266829862</v>
      </c>
      <c r="S881">
        <f>IF(Table1[[#This Row],[Bet]]="Away",IF(Table1[[#This Row],[FTR]]="A",100*Table1[[#This Row],[B365A]],0),0)</f>
        <v>0</v>
      </c>
      <c r="T881">
        <f>IF(Table1[[#This Row],[Bet2]]="Away",IF(Table1[[#This Row],[FTR]]="A",100*Table1[[#This Row],[B365A]]),0)</f>
        <v>0</v>
      </c>
      <c r="X881">
        <v>1.72</v>
      </c>
      <c r="Y881">
        <v>3.8</v>
      </c>
      <c r="Z881">
        <v>4.75</v>
      </c>
      <c r="AA881" s="3">
        <f>(1/Table1[[#This Row],[B365H]]+1/Table1[[#This Row],[B365D]]+1/Table1[[#This Row],[B365A]]-1)/3</f>
        <v>1.8359853121175052E-2</v>
      </c>
      <c r="AB881">
        <v>2</v>
      </c>
      <c r="AC881">
        <v>1.85</v>
      </c>
      <c r="AD881">
        <f>(1/Table1[[#This Row],[B365&gt;2.5]]+1/Table1[[#This Row],[B365&lt;2.5]]-1)/2</f>
        <v>2.0270270270270174E-2</v>
      </c>
    </row>
    <row r="882" spans="1:30" hidden="1" x14ac:dyDescent="0.45">
      <c r="A882" t="s">
        <v>2</v>
      </c>
      <c r="B882" t="s">
        <v>4</v>
      </c>
      <c r="C882" s="1">
        <v>44556</v>
      </c>
      <c r="D882" t="s">
        <v>19</v>
      </c>
      <c r="E882" t="s">
        <v>11</v>
      </c>
      <c r="F882">
        <v>2</v>
      </c>
      <c r="G882">
        <v>0</v>
      </c>
      <c r="H882" t="s">
        <v>13</v>
      </c>
      <c r="I882" t="s">
        <v>44</v>
      </c>
      <c r="L882">
        <f>1/Table1[[#This Row],[B365H]]-Table1[[#This Row],[Margin1X2]]</f>
        <v>0.50680623126443558</v>
      </c>
      <c r="M882">
        <f>IF(Table1[[#This Row],[Bet]]="Home",IF(Table1[[#This Row],[FTR]]="H",100*Table1[[#This Row],[B365H]],0),0)</f>
        <v>0</v>
      </c>
      <c r="N882">
        <f>IF(Table1[[#This Row],[Bet]]="Home-",IF(Table1[[#This Row],[FTR]]="H",100*Table1[[#This Row],[B365H]],0),0)</f>
        <v>0</v>
      </c>
      <c r="O882">
        <f>1/Table1[[#This Row],[B365D]]-Table1[[#This Row],[Margin1X2]]</f>
        <v>0.27460808884957494</v>
      </c>
      <c r="P882">
        <f>IF(Table1[[#This Row],[Bet]]="Draw",IF(Table1[[#This Row],[FTR]]="D",100*Table1[[#This Row],[B365D]],0),0)</f>
        <v>0</v>
      </c>
      <c r="Q882">
        <f>IF(Table1[[#This Row],[Bet]]="Draw-",IF(Table1[[#This Row],[FTR]]="D",100*Table1[[#This Row],[B365D]],0),0)</f>
        <v>0</v>
      </c>
      <c r="R882">
        <f>1/Table1[[#This Row],[B365A]]-Table1[[#This Row],[Margin1X2]]</f>
        <v>0.21858567988598948</v>
      </c>
      <c r="S882">
        <f>IF(Table1[[#This Row],[Bet]]="Away",IF(Table1[[#This Row],[FTR]]="A",100*Table1[[#This Row],[B365A]],0),0)</f>
        <v>0</v>
      </c>
      <c r="T882">
        <f>IF(Table1[[#This Row],[Bet2]]="Away",IF(Table1[[#This Row],[FTR]]="A",100*Table1[[#This Row],[B365A]]),0)</f>
        <v>0</v>
      </c>
      <c r="X882">
        <v>1.9</v>
      </c>
      <c r="Y882">
        <v>3.4</v>
      </c>
      <c r="Z882">
        <v>4.2</v>
      </c>
      <c r="AA882" s="3">
        <f>(1/Table1[[#This Row],[B365H]]+1/Table1[[#This Row],[B365D]]+1/Table1[[#This Row],[B365A]]-1)/3</f>
        <v>1.9509558209248601E-2</v>
      </c>
      <c r="AB882">
        <v>2.5</v>
      </c>
      <c r="AC882">
        <v>1.53</v>
      </c>
      <c r="AD882">
        <f>(1/Table1[[#This Row],[B365&gt;2.5]]+1/Table1[[#This Row],[B365&lt;2.5]]-1)/2</f>
        <v>2.6797385620915048E-2</v>
      </c>
    </row>
    <row r="883" spans="1:30" hidden="1" x14ac:dyDescent="0.45">
      <c r="A883" t="s">
        <v>106</v>
      </c>
      <c r="B883" t="s">
        <v>4</v>
      </c>
      <c r="C883" s="1">
        <v>44520</v>
      </c>
      <c r="D883" t="s">
        <v>116</v>
      </c>
      <c r="E883" t="s">
        <v>123</v>
      </c>
      <c r="F883">
        <v>0</v>
      </c>
      <c r="G883">
        <v>0</v>
      </c>
      <c r="H883" t="s">
        <v>42</v>
      </c>
      <c r="I883" t="s">
        <v>149</v>
      </c>
      <c r="J883" t="s">
        <v>269</v>
      </c>
      <c r="L883">
        <f>1/Table1[[#This Row],[B365H]]-Table1[[#This Row],[Margin1X2]]</f>
        <v>0.26596980255516839</v>
      </c>
      <c r="M883">
        <f>IF(Table1[[#This Row],[Bet]]="Home",IF(Table1[[#This Row],[FTR]]="H",100*Table1[[#This Row],[B365H]],0),0)</f>
        <v>0</v>
      </c>
      <c r="N883">
        <f>IF(Table1[[#This Row],[Bet]]="Home-",IF(Table1[[#This Row],[FTR]]="H",100*Table1[[#This Row],[B365H]],0),0)</f>
        <v>0</v>
      </c>
      <c r="O883">
        <f>1/Table1[[#This Row],[B365D]]-Table1[[#This Row],[Margin1X2]]</f>
        <v>0.26596980255516839</v>
      </c>
      <c r="P883">
        <f>IF(Table1[[#This Row],[Bet]]="Draw",IF(Table1[[#This Row],[FTR]]="D",100*Table1[[#This Row],[B365D]],0),0)</f>
        <v>0</v>
      </c>
      <c r="Q883">
        <f>IF(Table1[[#This Row],[Bet]]="Draw-",IF(Table1[[#This Row],[FTR]]="D",100*Table1[[#This Row],[B365D]],0),0)</f>
        <v>350</v>
      </c>
      <c r="R883">
        <f>1/Table1[[#This Row],[B365A]]-Table1[[#This Row],[Margin1X2]]</f>
        <v>0.46806039488966322</v>
      </c>
      <c r="S883">
        <f>IF(Table1[[#This Row],[Bet]]="Away",IF(Table1[[#This Row],[FTR]]="A",100*Table1[[#This Row],[B365A]],0),0)</f>
        <v>0</v>
      </c>
      <c r="T883">
        <f>IF(Table1[[#This Row],[Bet2]]="Away",IF(Table1[[#This Row],[FTR]]="A",100*Table1[[#This Row],[B365A]]),0)</f>
        <v>0</v>
      </c>
      <c r="X883">
        <v>3.5</v>
      </c>
      <c r="Y883">
        <v>3.5</v>
      </c>
      <c r="Z883">
        <v>2.0499999999999998</v>
      </c>
      <c r="AA883" s="3">
        <f>(1/Table1[[#This Row],[B365H]]+1/Table1[[#This Row],[B365D]]+1/Table1[[#This Row],[B365A]]-1)/3</f>
        <v>1.9744483159117292E-2</v>
      </c>
      <c r="AB883">
        <v>2.0699999999999998</v>
      </c>
      <c r="AC883">
        <v>1.72</v>
      </c>
      <c r="AD883">
        <f>(1/Table1[[#This Row],[B365&gt;2.5]]+1/Table1[[#This Row],[B365&lt;2.5]]-1)/2</f>
        <v>3.2243568138411449E-2</v>
      </c>
    </row>
    <row r="884" spans="1:30" hidden="1" x14ac:dyDescent="0.45">
      <c r="A884" t="s">
        <v>61</v>
      </c>
      <c r="B884" t="s">
        <v>4</v>
      </c>
      <c r="C884" s="1">
        <v>44520</v>
      </c>
      <c r="D884" t="s">
        <v>81</v>
      </c>
      <c r="E884" t="s">
        <v>90</v>
      </c>
      <c r="F884">
        <v>2</v>
      </c>
      <c r="G884">
        <v>0</v>
      </c>
      <c r="H884" t="s">
        <v>13</v>
      </c>
      <c r="I884" t="s">
        <v>55</v>
      </c>
      <c r="J884" t="s">
        <v>266</v>
      </c>
      <c r="L884">
        <f>1/Table1[[#This Row],[B365H]]-Table1[[#This Row],[Margin1X2]]</f>
        <v>0.3681318681318681</v>
      </c>
      <c r="M884">
        <f>IF(Table1[[#This Row],[Bet]]="Home",IF(Table1[[#This Row],[FTR]]="H",100*Table1[[#This Row],[B365H]],0),0)</f>
        <v>0</v>
      </c>
      <c r="N884">
        <f>IF(Table1[[#This Row],[Bet]]="Home-",IF(Table1[[#This Row],[FTR]]="H",100*Table1[[#This Row],[B365H]],0),0)</f>
        <v>0</v>
      </c>
      <c r="O884">
        <f>1/Table1[[#This Row],[B365D]]-Table1[[#This Row],[Margin1X2]]</f>
        <v>0.29120879120879123</v>
      </c>
      <c r="P884">
        <f>IF(Table1[[#This Row],[Bet]]="Draw",IF(Table1[[#This Row],[FTR]]="D",100*Table1[[#This Row],[B365D]],0),0)</f>
        <v>0</v>
      </c>
      <c r="Q884">
        <f>IF(Table1[[#This Row],[Bet]]="Draw-",IF(Table1[[#This Row],[FTR]]="D",100*Table1[[#This Row],[B365D]],0),0)</f>
        <v>0</v>
      </c>
      <c r="R884">
        <f>1/Table1[[#This Row],[B365A]]-Table1[[#This Row],[Margin1X2]]</f>
        <v>0.34065934065934067</v>
      </c>
      <c r="S884">
        <f>IF(Table1[[#This Row],[Bet]]="Away",IF(Table1[[#This Row],[FTR]]="A",100*Table1[[#This Row],[B365A]],0),0)</f>
        <v>0</v>
      </c>
      <c r="T884">
        <f>IF(Table1[[#This Row],[Bet2]]="Away",IF(Table1[[#This Row],[FTR]]="A",100*Table1[[#This Row],[B365A]]),0)</f>
        <v>0</v>
      </c>
      <c r="X884">
        <v>2.6</v>
      </c>
      <c r="Y884">
        <v>3.25</v>
      </c>
      <c r="Z884">
        <v>2.8</v>
      </c>
      <c r="AA884" s="3">
        <f>(1/Table1[[#This Row],[B365H]]+1/Table1[[#This Row],[B365D]]+1/Table1[[#This Row],[B365A]]-1)/3</f>
        <v>1.6483516483516498E-2</v>
      </c>
      <c r="AB884">
        <v>2.2000000000000002</v>
      </c>
      <c r="AC884">
        <v>1.66</v>
      </c>
      <c r="AD884">
        <f>(1/Table1[[#This Row],[B365&gt;2.5]]+1/Table1[[#This Row],[B365&lt;2.5]]-1)/2</f>
        <v>2.8477546549835697E-2</v>
      </c>
    </row>
    <row r="885" spans="1:30" hidden="1" x14ac:dyDescent="0.45">
      <c r="A885" t="s">
        <v>2</v>
      </c>
      <c r="B885" t="s">
        <v>4</v>
      </c>
      <c r="C885" s="1">
        <v>44556</v>
      </c>
      <c r="D885" t="s">
        <v>41</v>
      </c>
      <c r="E885" t="s">
        <v>28</v>
      </c>
      <c r="F885">
        <v>6</v>
      </c>
      <c r="G885">
        <v>3</v>
      </c>
      <c r="H885" t="s">
        <v>13</v>
      </c>
      <c r="I885" t="s">
        <v>50</v>
      </c>
      <c r="J885" t="s">
        <v>270</v>
      </c>
      <c r="L885">
        <f>1/Table1[[#This Row],[B365H]]-Table1[[#This Row],[Margin1X2]]</f>
        <v>0.8282196146602927</v>
      </c>
      <c r="M885">
        <f>IF(Table1[[#This Row],[Bet]]="Home",IF(Table1[[#This Row],[FTR]]="H",100*Table1[[#This Row],[B365H]],0),0)</f>
        <v>118</v>
      </c>
      <c r="N885">
        <f>IF(Table1[[#This Row],[Bet]]="Home-",IF(Table1[[#This Row],[FTR]]="H",100*Table1[[#This Row],[B365H]],0),0)</f>
        <v>0</v>
      </c>
      <c r="O885">
        <f>1/Table1[[#This Row],[B365D]]-Table1[[#This Row],[Margin1X2]]</f>
        <v>0.11409532087498185</v>
      </c>
      <c r="P885">
        <f>IF(Table1[[#This Row],[Bet]]="Draw",IF(Table1[[#This Row],[FTR]]="D",100*Table1[[#This Row],[B365D]],0),0)</f>
        <v>0</v>
      </c>
      <c r="Q885">
        <f>IF(Table1[[#This Row],[Bet]]="Draw-",IF(Table1[[#This Row],[FTR]]="D",100*Table1[[#This Row],[B365D]],0),0)</f>
        <v>0</v>
      </c>
      <c r="R885">
        <f>1/Table1[[#This Row],[B365A]]-Table1[[#This Row],[Margin1X2]]</f>
        <v>5.7685064464725447E-2</v>
      </c>
      <c r="S885">
        <f>IF(Table1[[#This Row],[Bet]]="Away",IF(Table1[[#This Row],[FTR]]="A",100*Table1[[#This Row],[B365A]],0),0)</f>
        <v>0</v>
      </c>
      <c r="T885">
        <f>IF(Table1[[#This Row],[Bet2]]="Away",IF(Table1[[#This Row],[FTR]]="A",100*Table1[[#This Row],[B365A]]),0)</f>
        <v>0</v>
      </c>
      <c r="X885">
        <v>1.18</v>
      </c>
      <c r="Y885">
        <v>7.5</v>
      </c>
      <c r="Z885">
        <v>13</v>
      </c>
      <c r="AA885" s="3">
        <f>(1/Table1[[#This Row],[B365H]]+1/Table1[[#This Row],[B365D]]+1/Table1[[#This Row],[B365A]]-1)/3</f>
        <v>1.9238012458351477E-2</v>
      </c>
      <c r="AB885">
        <v>2.2999999999999998</v>
      </c>
      <c r="AC885">
        <v>1.61</v>
      </c>
      <c r="AD885">
        <f>(1/Table1[[#This Row],[B365&gt;2.5]]+1/Table1[[#This Row],[B365&lt;2.5]]-1)/2</f>
        <v>2.7950310559006208E-2</v>
      </c>
    </row>
    <row r="886" spans="1:30" hidden="1" x14ac:dyDescent="0.45">
      <c r="A886" t="s">
        <v>106</v>
      </c>
      <c r="B886" t="s">
        <v>4</v>
      </c>
      <c r="C886" s="1">
        <v>44523</v>
      </c>
      <c r="D886" t="s">
        <v>125</v>
      </c>
      <c r="E886" t="s">
        <v>139</v>
      </c>
      <c r="F886">
        <v>2</v>
      </c>
      <c r="G886">
        <v>2</v>
      </c>
      <c r="H886" t="s">
        <v>42</v>
      </c>
      <c r="I886" t="s">
        <v>157</v>
      </c>
      <c r="J886" t="s">
        <v>269</v>
      </c>
      <c r="L886">
        <f>1/Table1[[#This Row],[B365H]]-Table1[[#This Row],[Margin1X2]]</f>
        <v>0.24259366364629514</v>
      </c>
      <c r="M886">
        <f>IF(Table1[[#This Row],[Bet]]="Home",IF(Table1[[#This Row],[FTR]]="H",100*Table1[[#This Row],[B365H]],0),0)</f>
        <v>0</v>
      </c>
      <c r="N886">
        <f>IF(Table1[[#This Row],[Bet]]="Home-",IF(Table1[[#This Row],[FTR]]="H",100*Table1[[#This Row],[B365H]],0),0)</f>
        <v>0</v>
      </c>
      <c r="O886">
        <f>1/Table1[[#This Row],[B365D]]-Table1[[#This Row],[Margin1X2]]</f>
        <v>0.26515005462373875</v>
      </c>
      <c r="P886">
        <f>IF(Table1[[#This Row],[Bet]]="Draw",IF(Table1[[#This Row],[FTR]]="D",100*Table1[[#This Row],[B365D]],0),0)</f>
        <v>0</v>
      </c>
      <c r="Q886">
        <f>IF(Table1[[#This Row],[Bet]]="Draw-",IF(Table1[[#This Row],[FTR]]="D",100*Table1[[#This Row],[B365D]],0),0)</f>
        <v>350</v>
      </c>
      <c r="R886">
        <f>1/Table1[[#This Row],[B365A]]-Table1[[#This Row],[Margin1X2]]</f>
        <v>0.49225628172996594</v>
      </c>
      <c r="S886">
        <f>IF(Table1[[#This Row],[Bet]]="Away",IF(Table1[[#This Row],[FTR]]="A",100*Table1[[#This Row],[B365A]],0),0)</f>
        <v>0</v>
      </c>
      <c r="T886">
        <f>IF(Table1[[#This Row],[Bet2]]="Away",IF(Table1[[#This Row],[FTR]]="A",100*Table1[[#This Row],[B365A]]),0)</f>
        <v>0</v>
      </c>
      <c r="X886">
        <v>3.8</v>
      </c>
      <c r="Y886">
        <v>3.5</v>
      </c>
      <c r="Z886">
        <v>1.95</v>
      </c>
      <c r="AA886" s="3">
        <f>(1/Table1[[#This Row],[B365H]]+1/Table1[[#This Row],[B365D]]+1/Table1[[#This Row],[B365A]]-1)/3</f>
        <v>2.0564231090546947E-2</v>
      </c>
      <c r="AB886">
        <v>1.88</v>
      </c>
      <c r="AC886">
        <v>1.98</v>
      </c>
      <c r="AD886">
        <f>(1/Table1[[#This Row],[B365&gt;2.5]]+1/Table1[[#This Row],[B365&lt;2.5]]-1)/2</f>
        <v>1.8482699333763231E-2</v>
      </c>
    </row>
    <row r="887" spans="1:30" hidden="1" x14ac:dyDescent="0.45">
      <c r="A887" t="s">
        <v>172</v>
      </c>
      <c r="B887" t="s">
        <v>4</v>
      </c>
      <c r="C887" s="1">
        <v>44523</v>
      </c>
      <c r="D887" t="s">
        <v>185</v>
      </c>
      <c r="E887" t="s">
        <v>187</v>
      </c>
      <c r="F887">
        <v>2</v>
      </c>
      <c r="G887">
        <v>1</v>
      </c>
      <c r="H887" t="s">
        <v>13</v>
      </c>
      <c r="I887" t="s">
        <v>162</v>
      </c>
      <c r="J887" t="s">
        <v>270</v>
      </c>
      <c r="L887">
        <f>1/Table1[[#This Row],[B365H]]-Table1[[#This Row],[Margin1X2]]</f>
        <v>0.56220007382798087</v>
      </c>
      <c r="M887">
        <f>IF(Table1[[#This Row],[Bet]]="Home",IF(Table1[[#This Row],[FTR]]="H",100*Table1[[#This Row],[B365H]],0),0)</f>
        <v>172</v>
      </c>
      <c r="N887">
        <f>IF(Table1[[#This Row],[Bet]]="Home-",IF(Table1[[#This Row],[FTR]]="H",100*Table1[[#This Row],[B365H]],0),0)</f>
        <v>0</v>
      </c>
      <c r="O887">
        <f>1/Table1[[#This Row],[B365D]]-Table1[[#This Row],[Margin1X2]]</f>
        <v>0.26651901070505718</v>
      </c>
      <c r="P887">
        <f>IF(Table1[[#This Row],[Bet]]="Draw",IF(Table1[[#This Row],[FTR]]="D",100*Table1[[#This Row],[B365D]],0),0)</f>
        <v>0</v>
      </c>
      <c r="Q887">
        <f>IF(Table1[[#This Row],[Bet]]="Draw-",IF(Table1[[#This Row],[FTR]]="D",100*Table1[[#This Row],[B365D]],0),0)</f>
        <v>0</v>
      </c>
      <c r="R887">
        <f>1/Table1[[#This Row],[B365A]]-Table1[[#This Row],[Margin1X2]]</f>
        <v>0.17128091546696197</v>
      </c>
      <c r="S887">
        <f>IF(Table1[[#This Row],[Bet]]="Away",IF(Table1[[#This Row],[FTR]]="A",100*Table1[[#This Row],[B365A]],0),0)</f>
        <v>0</v>
      </c>
      <c r="T887">
        <f>IF(Table1[[#This Row],[Bet2]]="Away",IF(Table1[[#This Row],[FTR]]="A",100*Table1[[#This Row],[B365A]]),0)</f>
        <v>0</v>
      </c>
      <c r="X887">
        <v>1.72</v>
      </c>
      <c r="Y887">
        <v>3.5</v>
      </c>
      <c r="Z887">
        <v>5.25</v>
      </c>
      <c r="AA887" s="3">
        <f>(1/Table1[[#This Row],[B365H]]+1/Table1[[#This Row],[B365D]]+1/Table1[[#This Row],[B365A]]-1)/3</f>
        <v>1.9195275009228501E-2</v>
      </c>
      <c r="AB887">
        <v>2.0699999999999998</v>
      </c>
      <c r="AC887">
        <v>1.72</v>
      </c>
      <c r="AD887">
        <f>(1/Table1[[#This Row],[B365&gt;2.5]]+1/Table1[[#This Row],[B365&lt;2.5]]-1)/2</f>
        <v>3.2243568138411449E-2</v>
      </c>
    </row>
    <row r="888" spans="1:30" hidden="1" x14ac:dyDescent="0.45">
      <c r="A888" t="s">
        <v>61</v>
      </c>
      <c r="B888" t="s">
        <v>4</v>
      </c>
      <c r="C888" s="1">
        <v>44415</v>
      </c>
      <c r="D888" t="s">
        <v>80</v>
      </c>
      <c r="E888" t="s">
        <v>81</v>
      </c>
      <c r="F888">
        <v>1</v>
      </c>
      <c r="G888">
        <v>4</v>
      </c>
      <c r="H888" t="s">
        <v>20</v>
      </c>
      <c r="I888" t="s">
        <v>82</v>
      </c>
      <c r="L888">
        <f>1/Table1[[#This Row],[B365H]]-Table1[[#This Row],[Margin1X2]]</f>
        <v>0.42406353222292498</v>
      </c>
      <c r="M888">
        <f>IF(Table1[[#This Row],[Bet]]="Home",IF(Table1[[#This Row],[FTR]]="H",100*Table1[[#This Row],[B365H]],0),0)</f>
        <v>0</v>
      </c>
      <c r="N888">
        <f>IF(Table1[[#This Row],[Bet]]="Home-",IF(Table1[[#This Row],[FTR]]="H",100*Table1[[#This Row],[B365H]],0),0)</f>
        <v>0</v>
      </c>
      <c r="O888">
        <f>1/Table1[[#This Row],[B365D]]-Table1[[#This Row],[Margin1X2]]</f>
        <v>0.2737367348373041</v>
      </c>
      <c r="P888">
        <f>IF(Table1[[#This Row],[Bet]]="Draw",IF(Table1[[#This Row],[FTR]]="D",100*Table1[[#This Row],[B365D]],0),0)</f>
        <v>0</v>
      </c>
      <c r="Q888">
        <f>IF(Table1[[#This Row],[Bet]]="Draw-",IF(Table1[[#This Row],[FTR]]="D",100*Table1[[#This Row],[B365D]],0),0)</f>
        <v>0</v>
      </c>
      <c r="R888">
        <f>1/Table1[[#This Row],[B365A]]-Table1[[#This Row],[Margin1X2]]</f>
        <v>0.30219973293977087</v>
      </c>
      <c r="S888">
        <f>IF(Table1[[#This Row],[Bet]]="Away",IF(Table1[[#This Row],[FTR]]="A",100*Table1[[#This Row],[B365A]],0),0)</f>
        <v>0</v>
      </c>
      <c r="T888">
        <f>IF(Table1[[#This Row],[Bet2]]="Away",IF(Table1[[#This Row],[FTR]]="A",100*Table1[[#This Row],[B365A]]),0)</f>
        <v>0</v>
      </c>
      <c r="X888">
        <v>2.25</v>
      </c>
      <c r="Y888">
        <v>3.4</v>
      </c>
      <c r="Z888">
        <v>3.1</v>
      </c>
      <c r="AA888" s="3">
        <f>(1/Table1[[#This Row],[B365H]]+1/Table1[[#This Row],[B365D]]+1/Table1[[#This Row],[B365A]]-1)/3</f>
        <v>2.0380912221519425E-2</v>
      </c>
      <c r="AB888">
        <v>2</v>
      </c>
      <c r="AC888">
        <v>1.8</v>
      </c>
      <c r="AD888">
        <f>(1/Table1[[#This Row],[B365&gt;2.5]]+1/Table1[[#This Row],[B365&lt;2.5]]-1)/2</f>
        <v>2.777777777777779E-2</v>
      </c>
    </row>
    <row r="889" spans="1:30" hidden="1" x14ac:dyDescent="0.45">
      <c r="A889" t="s">
        <v>61</v>
      </c>
      <c r="B889" t="s">
        <v>4</v>
      </c>
      <c r="C889" s="1">
        <v>44422</v>
      </c>
      <c r="D889" t="s">
        <v>90</v>
      </c>
      <c r="E889" t="s">
        <v>86</v>
      </c>
      <c r="F889">
        <v>0</v>
      </c>
      <c r="G889">
        <v>0</v>
      </c>
      <c r="H889" t="s">
        <v>42</v>
      </c>
      <c r="I889" t="s">
        <v>82</v>
      </c>
      <c r="L889">
        <f>1/Table1[[#This Row],[B365H]]-Table1[[#This Row],[Margin1X2]]</f>
        <v>0.35367241281219769</v>
      </c>
      <c r="M889">
        <f>IF(Table1[[#This Row],[Bet]]="Home",IF(Table1[[#This Row],[FTR]]="H",100*Table1[[#This Row],[B365H]],0),0)</f>
        <v>0</v>
      </c>
      <c r="N889">
        <f>IF(Table1[[#This Row],[Bet]]="Home-",IF(Table1[[#This Row],[FTR]]="H",100*Table1[[#This Row],[B365H]],0),0)</f>
        <v>0</v>
      </c>
      <c r="O889">
        <f>1/Table1[[#This Row],[B365D]]-Table1[[#This Row],[Margin1X2]]</f>
        <v>0.30588268760311765</v>
      </c>
      <c r="P889">
        <f>IF(Table1[[#This Row],[Bet]]="Draw",IF(Table1[[#This Row],[FTR]]="D",100*Table1[[#This Row],[B365D]],0),0)</f>
        <v>0</v>
      </c>
      <c r="Q889">
        <f>IF(Table1[[#This Row],[Bet]]="Draw-",IF(Table1[[#This Row],[FTR]]="D",100*Table1[[#This Row],[B365D]],0),0)</f>
        <v>0</v>
      </c>
      <c r="R889">
        <f>1/Table1[[#This Row],[B365A]]-Table1[[#This Row],[Margin1X2]]</f>
        <v>0.34044489958468449</v>
      </c>
      <c r="S889">
        <f>IF(Table1[[#This Row],[Bet]]="Away",IF(Table1[[#This Row],[FTR]]="A",100*Table1[[#This Row],[B365A]],0),0)</f>
        <v>0</v>
      </c>
      <c r="T889">
        <f>IF(Table1[[#This Row],[Bet2]]="Away",IF(Table1[[#This Row],[FTR]]="A",100*Table1[[#This Row],[B365A]]),0)</f>
        <v>0</v>
      </c>
      <c r="X889">
        <v>2.7</v>
      </c>
      <c r="Y889">
        <v>3.1</v>
      </c>
      <c r="Z889">
        <v>2.8</v>
      </c>
      <c r="AA889" s="3">
        <f>(1/Table1[[#This Row],[B365H]]+1/Table1[[#This Row],[B365D]]+1/Table1[[#This Row],[B365A]]-1)/3</f>
        <v>1.6697957558172643E-2</v>
      </c>
      <c r="AB889">
        <v>2.5</v>
      </c>
      <c r="AC889">
        <v>1.53</v>
      </c>
      <c r="AD889">
        <f>(1/Table1[[#This Row],[B365&gt;2.5]]+1/Table1[[#This Row],[B365&lt;2.5]]-1)/2</f>
        <v>2.6797385620915048E-2</v>
      </c>
    </row>
    <row r="890" spans="1:30" hidden="1" x14ac:dyDescent="0.45">
      <c r="A890" t="s">
        <v>61</v>
      </c>
      <c r="B890" t="s">
        <v>4</v>
      </c>
      <c r="C890" s="1">
        <v>44426</v>
      </c>
      <c r="D890" t="s">
        <v>96</v>
      </c>
      <c r="E890" t="s">
        <v>65</v>
      </c>
      <c r="F890">
        <v>1</v>
      </c>
      <c r="G890">
        <v>2</v>
      </c>
      <c r="H890" t="s">
        <v>20</v>
      </c>
      <c r="I890" t="s">
        <v>82</v>
      </c>
      <c r="L890">
        <f>1/Table1[[#This Row],[B365H]]-Table1[[#This Row],[Margin1X2]]</f>
        <v>0.40609030278283037</v>
      </c>
      <c r="M890">
        <f>IF(Table1[[#This Row],[Bet]]="Home",IF(Table1[[#This Row],[FTR]]="H",100*Table1[[#This Row],[B365H]],0),0)</f>
        <v>0</v>
      </c>
      <c r="N890">
        <f>IF(Table1[[#This Row],[Bet]]="Home-",IF(Table1[[#This Row],[FTR]]="H",100*Table1[[#This Row],[B365H]],0),0)</f>
        <v>0</v>
      </c>
      <c r="O890">
        <f>1/Table1[[#This Row],[B365D]]-Table1[[#This Row],[Margin1X2]]</f>
        <v>0.28717967754309126</v>
      </c>
      <c r="P890">
        <f>IF(Table1[[#This Row],[Bet]]="Draw",IF(Table1[[#This Row],[FTR]]="D",100*Table1[[#This Row],[B365D]],0),0)</f>
        <v>0</v>
      </c>
      <c r="Q890">
        <f>IF(Table1[[#This Row],[Bet]]="Draw-",IF(Table1[[#This Row],[FTR]]="D",100*Table1[[#This Row],[B365D]],0),0)</f>
        <v>0</v>
      </c>
      <c r="R890">
        <f>1/Table1[[#This Row],[B365A]]-Table1[[#This Row],[Margin1X2]]</f>
        <v>0.30673001967407854</v>
      </c>
      <c r="S890">
        <f>IF(Table1[[#This Row],[Bet]]="Away",IF(Table1[[#This Row],[FTR]]="A",100*Table1[[#This Row],[B365A]],0),0)</f>
        <v>0</v>
      </c>
      <c r="T890">
        <f>IF(Table1[[#This Row],[Bet2]]="Away",IF(Table1[[#This Row],[FTR]]="A",100*Table1[[#This Row],[B365A]]),0)</f>
        <v>0</v>
      </c>
      <c r="X890">
        <v>2.37</v>
      </c>
      <c r="Y890">
        <v>3.3</v>
      </c>
      <c r="Z890">
        <v>3.1</v>
      </c>
      <c r="AA890" s="3">
        <f>(1/Table1[[#This Row],[B365H]]+1/Table1[[#This Row],[B365D]]+1/Table1[[#This Row],[B365A]]-1)/3</f>
        <v>1.5850625487211795E-2</v>
      </c>
      <c r="AB890">
        <v>2.1</v>
      </c>
      <c r="AC890">
        <v>1.72</v>
      </c>
      <c r="AD890">
        <f>(1/Table1[[#This Row],[B365&gt;2.5]]+1/Table1[[#This Row],[B365&lt;2.5]]-1)/2</f>
        <v>2.879291251384275E-2</v>
      </c>
    </row>
    <row r="891" spans="1:30" hidden="1" x14ac:dyDescent="0.45">
      <c r="A891" t="s">
        <v>61</v>
      </c>
      <c r="B891" t="s">
        <v>4</v>
      </c>
      <c r="C891" s="1">
        <v>44429</v>
      </c>
      <c r="D891" t="s">
        <v>83</v>
      </c>
      <c r="E891" t="s">
        <v>72</v>
      </c>
      <c r="F891">
        <v>2</v>
      </c>
      <c r="G891">
        <v>2</v>
      </c>
      <c r="H891" t="s">
        <v>42</v>
      </c>
      <c r="I891" t="s">
        <v>82</v>
      </c>
      <c r="L891">
        <f>1/Table1[[#This Row],[B365H]]-Table1[[#This Row],[Margin1X2]]</f>
        <v>0.46980718611013861</v>
      </c>
      <c r="M891">
        <f>IF(Table1[[#This Row],[Bet]]="Home",IF(Table1[[#This Row],[FTR]]="H",100*Table1[[#This Row],[B365H]],0),0)</f>
        <v>0</v>
      </c>
      <c r="N891">
        <f>IF(Table1[[#This Row],[Bet]]="Home-",IF(Table1[[#This Row],[FTR]]="H",100*Table1[[#This Row],[B365H]],0),0)</f>
        <v>0</v>
      </c>
      <c r="O891">
        <f>1/Table1[[#This Row],[B365D]]-Table1[[#This Row],[Margin1X2]]</f>
        <v>0.28503261109166111</v>
      </c>
      <c r="P891">
        <f>IF(Table1[[#This Row],[Bet]]="Draw",IF(Table1[[#This Row],[FTR]]="D",100*Table1[[#This Row],[B365D]],0),0)</f>
        <v>0</v>
      </c>
      <c r="Q891">
        <f>IF(Table1[[#This Row],[Bet]]="Draw-",IF(Table1[[#This Row],[FTR]]="D",100*Table1[[#This Row],[B365D]],0),0)</f>
        <v>0</v>
      </c>
      <c r="R891">
        <f>1/Table1[[#This Row],[B365A]]-Table1[[#This Row],[Margin1X2]]</f>
        <v>0.24516020279820019</v>
      </c>
      <c r="S891">
        <f>IF(Table1[[#This Row],[Bet]]="Away",IF(Table1[[#This Row],[FTR]]="A",100*Table1[[#This Row],[B365A]],0),0)</f>
        <v>0</v>
      </c>
      <c r="T891">
        <f>IF(Table1[[#This Row],[Bet2]]="Away",IF(Table1[[#This Row],[FTR]]="A",100*Table1[[#This Row],[B365A]]),0)</f>
        <v>0</v>
      </c>
      <c r="X891">
        <v>2.0499999999999998</v>
      </c>
      <c r="Y891">
        <v>3.3</v>
      </c>
      <c r="Z891">
        <v>3.8</v>
      </c>
      <c r="AA891" s="3">
        <f>(1/Table1[[#This Row],[B365H]]+1/Table1[[#This Row],[B365D]]+1/Table1[[#This Row],[B365A]]-1)/3</f>
        <v>1.7997691938641907E-2</v>
      </c>
      <c r="AB891">
        <v>2</v>
      </c>
      <c r="AC891">
        <v>1.8</v>
      </c>
      <c r="AD891">
        <f>(1/Table1[[#This Row],[B365&gt;2.5]]+1/Table1[[#This Row],[B365&lt;2.5]]-1)/2</f>
        <v>2.777777777777779E-2</v>
      </c>
    </row>
    <row r="892" spans="1:30" hidden="1" x14ac:dyDescent="0.45">
      <c r="A892" t="s">
        <v>61</v>
      </c>
      <c r="B892" t="s">
        <v>4</v>
      </c>
      <c r="C892" s="1">
        <v>44436</v>
      </c>
      <c r="D892" t="s">
        <v>84</v>
      </c>
      <c r="E892" t="s">
        <v>69</v>
      </c>
      <c r="F892">
        <v>2</v>
      </c>
      <c r="G892">
        <v>1</v>
      </c>
      <c r="H892" t="s">
        <v>13</v>
      </c>
      <c r="I892" t="s">
        <v>82</v>
      </c>
      <c r="L892">
        <f>1/Table1[[#This Row],[B365H]]-Table1[[#This Row],[Margin1X2]]</f>
        <v>0.52831988897562665</v>
      </c>
      <c r="M892">
        <f>IF(Table1[[#This Row],[Bet]]="Home",IF(Table1[[#This Row],[FTR]]="H",100*Table1[[#This Row],[B365H]],0),0)</f>
        <v>0</v>
      </c>
      <c r="N892">
        <f>IF(Table1[[#This Row],[Bet]]="Home-",IF(Table1[[#This Row],[FTR]]="H",100*Table1[[#This Row],[B365H]],0),0)</f>
        <v>0</v>
      </c>
      <c r="O892">
        <f>1/Table1[[#This Row],[B365D]]-Table1[[#This Row],[Margin1X2]]</f>
        <v>0.26758608725821842</v>
      </c>
      <c r="P892">
        <f>IF(Table1[[#This Row],[Bet]]="Draw",IF(Table1[[#This Row],[FTR]]="D",100*Table1[[#This Row],[B365D]],0),0)</f>
        <v>0</v>
      </c>
      <c r="Q892">
        <f>IF(Table1[[#This Row],[Bet]]="Draw-",IF(Table1[[#This Row],[FTR]]="D",100*Table1[[#This Row],[B365D]],0),0)</f>
        <v>0</v>
      </c>
      <c r="R892">
        <f>1/Table1[[#This Row],[B365A]]-Table1[[#This Row],[Margin1X2]]</f>
        <v>0.20409402376615493</v>
      </c>
      <c r="S892">
        <f>IF(Table1[[#This Row],[Bet]]="Away",IF(Table1[[#This Row],[FTR]]="A",100*Table1[[#This Row],[B365A]],0),0)</f>
        <v>0</v>
      </c>
      <c r="T892">
        <f>IF(Table1[[#This Row],[Bet2]]="Away",IF(Table1[[#This Row],[FTR]]="A",100*Table1[[#This Row],[B365A]]),0)</f>
        <v>0</v>
      </c>
      <c r="X892">
        <v>1.83</v>
      </c>
      <c r="Y892">
        <v>3.5</v>
      </c>
      <c r="Z892">
        <v>4.5</v>
      </c>
      <c r="AA892" s="3">
        <f>(1/Table1[[#This Row],[B365H]]+1/Table1[[#This Row],[B365D]]+1/Table1[[#This Row],[B365A]]-1)/3</f>
        <v>1.8128198456067279E-2</v>
      </c>
      <c r="AB892">
        <v>2.2000000000000002</v>
      </c>
      <c r="AC892">
        <v>1.66</v>
      </c>
      <c r="AD892">
        <f>(1/Table1[[#This Row],[B365&gt;2.5]]+1/Table1[[#This Row],[B365&lt;2.5]]-1)/2</f>
        <v>2.8477546549835697E-2</v>
      </c>
    </row>
    <row r="893" spans="1:30" hidden="1" x14ac:dyDescent="0.45">
      <c r="A893" t="s">
        <v>61</v>
      </c>
      <c r="B893" t="s">
        <v>4</v>
      </c>
      <c r="C893" s="1">
        <v>44449</v>
      </c>
      <c r="D893" t="s">
        <v>90</v>
      </c>
      <c r="E893" t="s">
        <v>74</v>
      </c>
      <c r="F893">
        <v>2</v>
      </c>
      <c r="G893">
        <v>0</v>
      </c>
      <c r="H893" t="s">
        <v>13</v>
      </c>
      <c r="I893" t="s">
        <v>82</v>
      </c>
      <c r="L893">
        <f>1/Table1[[#This Row],[B365H]]-Table1[[#This Row],[Margin1X2]]</f>
        <v>0.52250815408710138</v>
      </c>
      <c r="M893">
        <f>IF(Table1[[#This Row],[Bet]]="Home",IF(Table1[[#This Row],[FTR]]="H",100*Table1[[#This Row],[B365H]],0),0)</f>
        <v>0</v>
      </c>
      <c r="N893">
        <f>IF(Table1[[#This Row],[Bet]]="Home-",IF(Table1[[#This Row],[FTR]]="H",100*Table1[[#This Row],[B365H]],0),0)</f>
        <v>0</v>
      </c>
      <c r="O893">
        <f>1/Table1[[#This Row],[B365D]]-Table1[[#This Row],[Margin1X2]]</f>
        <v>0.28499791657686396</v>
      </c>
      <c r="P893">
        <f>IF(Table1[[#This Row],[Bet]]="Draw",IF(Table1[[#This Row],[FTR]]="D",100*Table1[[#This Row],[B365D]],0),0)</f>
        <v>0</v>
      </c>
      <c r="Q893">
        <f>IF(Table1[[#This Row],[Bet]]="Draw-",IF(Table1[[#This Row],[FTR]]="D",100*Table1[[#This Row],[B365D]],0),0)</f>
        <v>0</v>
      </c>
      <c r="R893">
        <f>1/Table1[[#This Row],[B365A]]-Table1[[#This Row],[Margin1X2]]</f>
        <v>0.1924939293360346</v>
      </c>
      <c r="S893">
        <f>IF(Table1[[#This Row],[Bet]]="Away",IF(Table1[[#This Row],[FTR]]="A",100*Table1[[#This Row],[B365A]],0),0)</f>
        <v>0</v>
      </c>
      <c r="T893">
        <f>IF(Table1[[#This Row],[Bet2]]="Away",IF(Table1[[#This Row],[FTR]]="A",100*Table1[[#This Row],[B365A]]),0)</f>
        <v>0</v>
      </c>
      <c r="X893">
        <v>1.85</v>
      </c>
      <c r="Y893">
        <v>3.3</v>
      </c>
      <c r="Z893">
        <v>4.75</v>
      </c>
      <c r="AA893" s="3">
        <f>(1/Table1[[#This Row],[B365H]]+1/Table1[[#This Row],[B365D]]+1/Table1[[#This Row],[B365A]]-1)/3</f>
        <v>1.8032386453439075E-2</v>
      </c>
      <c r="AB893">
        <v>2.37</v>
      </c>
      <c r="AC893">
        <v>1.57</v>
      </c>
      <c r="AD893">
        <f>(1/Table1[[#This Row],[B365&gt;2.5]]+1/Table1[[#This Row],[B365&lt;2.5]]-1)/2</f>
        <v>2.9441801714638949E-2</v>
      </c>
    </row>
    <row r="894" spans="1:30" hidden="1" x14ac:dyDescent="0.45">
      <c r="A894" t="s">
        <v>61</v>
      </c>
      <c r="B894" t="s">
        <v>4</v>
      </c>
      <c r="C894" s="1">
        <v>44464</v>
      </c>
      <c r="D894" t="s">
        <v>66</v>
      </c>
      <c r="E894" t="s">
        <v>75</v>
      </c>
      <c r="F894">
        <v>1</v>
      </c>
      <c r="G894">
        <v>0</v>
      </c>
      <c r="H894" t="s">
        <v>13</v>
      </c>
      <c r="I894" t="s">
        <v>82</v>
      </c>
      <c r="L894">
        <f>1/Table1[[#This Row],[B365H]]-Table1[[#This Row],[Margin1X2]]</f>
        <v>0.38472222222222224</v>
      </c>
      <c r="M894">
        <f>IF(Table1[[#This Row],[Bet]]="Home",IF(Table1[[#This Row],[FTR]]="H",100*Table1[[#This Row],[B365H]],0),0)</f>
        <v>0</v>
      </c>
      <c r="N894">
        <f>IF(Table1[[#This Row],[Bet]]="Home-",IF(Table1[[#This Row],[FTR]]="H",100*Table1[[#This Row],[B365H]],0),0)</f>
        <v>0</v>
      </c>
      <c r="O894">
        <f>1/Table1[[#This Row],[B365D]]-Table1[[#This Row],[Margin1X2]]</f>
        <v>0.29722222222222222</v>
      </c>
      <c r="P894">
        <f>IF(Table1[[#This Row],[Bet]]="Draw",IF(Table1[[#This Row],[FTR]]="D",100*Table1[[#This Row],[B365D]],0),0)</f>
        <v>0</v>
      </c>
      <c r="Q894">
        <f>IF(Table1[[#This Row],[Bet]]="Draw-",IF(Table1[[#This Row],[FTR]]="D",100*Table1[[#This Row],[B365D]],0),0)</f>
        <v>0</v>
      </c>
      <c r="R894">
        <f>1/Table1[[#This Row],[B365A]]-Table1[[#This Row],[Margin1X2]]</f>
        <v>0.31805555555555554</v>
      </c>
      <c r="S894">
        <f>IF(Table1[[#This Row],[Bet]]="Away",IF(Table1[[#This Row],[FTR]]="A",100*Table1[[#This Row],[B365A]],0),0)</f>
        <v>0</v>
      </c>
      <c r="T894">
        <f>IF(Table1[[#This Row],[Bet2]]="Away",IF(Table1[[#This Row],[FTR]]="A",100*Table1[[#This Row],[B365A]]),0)</f>
        <v>0</v>
      </c>
      <c r="X894">
        <v>2.5</v>
      </c>
      <c r="Y894">
        <v>3.2</v>
      </c>
      <c r="Z894">
        <v>3</v>
      </c>
      <c r="AA894" s="3">
        <f>(1/Table1[[#This Row],[B365H]]+1/Table1[[#This Row],[B365D]]+1/Table1[[#This Row],[B365A]]-1)/3</f>
        <v>1.5277777777777798E-2</v>
      </c>
      <c r="AB894">
        <v>2.2999999999999998</v>
      </c>
      <c r="AC894">
        <v>1.61</v>
      </c>
      <c r="AD894">
        <f>(1/Table1[[#This Row],[B365&gt;2.5]]+1/Table1[[#This Row],[B365&lt;2.5]]-1)/2</f>
        <v>2.7950310559006208E-2</v>
      </c>
    </row>
    <row r="895" spans="1:30" hidden="1" x14ac:dyDescent="0.45">
      <c r="A895" t="s">
        <v>61</v>
      </c>
      <c r="B895" t="s">
        <v>4</v>
      </c>
      <c r="C895" s="1">
        <v>44471</v>
      </c>
      <c r="D895" t="s">
        <v>95</v>
      </c>
      <c r="E895" t="s">
        <v>92</v>
      </c>
      <c r="F895">
        <v>4</v>
      </c>
      <c r="G895">
        <v>1</v>
      </c>
      <c r="H895" t="s">
        <v>13</v>
      </c>
      <c r="I895" t="s">
        <v>82</v>
      </c>
      <c r="L895">
        <f>1/Table1[[#This Row],[B365H]]-Table1[[#This Row],[Margin1X2]]</f>
        <v>0.24920634920634918</v>
      </c>
      <c r="M895">
        <f>IF(Table1[[#This Row],[Bet]]="Home",IF(Table1[[#This Row],[FTR]]="H",100*Table1[[#This Row],[B365H]],0),0)</f>
        <v>0</v>
      </c>
      <c r="N895">
        <f>IF(Table1[[#This Row],[Bet]]="Home-",IF(Table1[[#This Row],[FTR]]="H",100*Table1[[#This Row],[B365H]],0),0)</f>
        <v>0</v>
      </c>
      <c r="O895">
        <f>1/Table1[[#This Row],[B365D]]-Table1[[#This Row],[Margin1X2]]</f>
        <v>0.26825396825396824</v>
      </c>
      <c r="P895">
        <f>IF(Table1[[#This Row],[Bet]]="Draw",IF(Table1[[#This Row],[FTR]]="D",100*Table1[[#This Row],[B365D]],0),0)</f>
        <v>0</v>
      </c>
      <c r="Q895">
        <f>IF(Table1[[#This Row],[Bet]]="Draw-",IF(Table1[[#This Row],[FTR]]="D",100*Table1[[#This Row],[B365D]],0),0)</f>
        <v>0</v>
      </c>
      <c r="R895">
        <f>1/Table1[[#This Row],[B365A]]-Table1[[#This Row],[Margin1X2]]</f>
        <v>0.48253968253968255</v>
      </c>
      <c r="S895">
        <f>IF(Table1[[#This Row],[Bet]]="Away",IF(Table1[[#This Row],[FTR]]="A",100*Table1[[#This Row],[B365A]],0),0)</f>
        <v>0</v>
      </c>
      <c r="T895">
        <f>IF(Table1[[#This Row],[Bet2]]="Away",IF(Table1[[#This Row],[FTR]]="A",100*Table1[[#This Row],[B365A]]),0)</f>
        <v>0</v>
      </c>
      <c r="X895">
        <v>3.75</v>
      </c>
      <c r="Y895">
        <v>3.5</v>
      </c>
      <c r="Z895">
        <v>2</v>
      </c>
      <c r="AA895" s="3">
        <f>(1/Table1[[#This Row],[B365H]]+1/Table1[[#This Row],[B365D]]+1/Table1[[#This Row],[B365A]]-1)/3</f>
        <v>1.7460317460317471E-2</v>
      </c>
      <c r="AB895">
        <v>1.9</v>
      </c>
      <c r="AC895">
        <v>1.9</v>
      </c>
      <c r="AD895">
        <f>(1/Table1[[#This Row],[B365&gt;2.5]]+1/Table1[[#This Row],[B365&lt;2.5]]-1)/2</f>
        <v>2.6315789473684181E-2</v>
      </c>
    </row>
    <row r="896" spans="1:30" hidden="1" x14ac:dyDescent="0.45">
      <c r="A896" t="s">
        <v>61</v>
      </c>
      <c r="B896" t="s">
        <v>4</v>
      </c>
      <c r="C896" s="1">
        <v>44485</v>
      </c>
      <c r="D896" t="s">
        <v>68</v>
      </c>
      <c r="E896" t="s">
        <v>62</v>
      </c>
      <c r="F896">
        <v>0</v>
      </c>
      <c r="G896">
        <v>2</v>
      </c>
      <c r="H896" t="s">
        <v>20</v>
      </c>
      <c r="I896" t="s">
        <v>82</v>
      </c>
      <c r="L896">
        <f>1/Table1[[#This Row],[B365H]]-Table1[[#This Row],[Margin1X2]]</f>
        <v>0.20326208561502687</v>
      </c>
      <c r="M896">
        <f>IF(Table1[[#This Row],[Bet]]="Home",IF(Table1[[#This Row],[FTR]]="H",100*Table1[[#This Row],[B365H]],0),0)</f>
        <v>0</v>
      </c>
      <c r="N896">
        <f>IF(Table1[[#This Row],[Bet]]="Home-",IF(Table1[[#This Row],[FTR]]="H",100*Table1[[#This Row],[B365H]],0),0)</f>
        <v>0</v>
      </c>
      <c r="O896">
        <f>1/Table1[[#This Row],[B365D]]-Table1[[#This Row],[Margin1X2]]</f>
        <v>0.27515751045162817</v>
      </c>
      <c r="P896">
        <f>IF(Table1[[#This Row],[Bet]]="Draw",IF(Table1[[#This Row],[FTR]]="D",100*Table1[[#This Row],[B365D]],0),0)</f>
        <v>0</v>
      </c>
      <c r="Q896">
        <f>IF(Table1[[#This Row],[Bet]]="Draw-",IF(Table1[[#This Row],[FTR]]="D",100*Table1[[#This Row],[B365D]],0),0)</f>
        <v>0</v>
      </c>
      <c r="R896">
        <f>1/Table1[[#This Row],[B365A]]-Table1[[#This Row],[Margin1X2]]</f>
        <v>0.52158040393334515</v>
      </c>
      <c r="S896">
        <f>IF(Table1[[#This Row],[Bet]]="Away",IF(Table1[[#This Row],[FTR]]="A",100*Table1[[#This Row],[B365A]],0),0)</f>
        <v>0</v>
      </c>
      <c r="T896">
        <f>IF(Table1[[#This Row],[Bet2]]="Away",IF(Table1[[#This Row],[FTR]]="A",100*Table1[[#This Row],[B365A]]),0)</f>
        <v>0</v>
      </c>
      <c r="X896">
        <v>4.5</v>
      </c>
      <c r="Y896">
        <v>3.4</v>
      </c>
      <c r="Z896">
        <v>1.85</v>
      </c>
      <c r="AA896" s="3">
        <f>(1/Table1[[#This Row],[B365H]]+1/Table1[[#This Row],[B365D]]+1/Table1[[#This Row],[B365A]]-1)/3</f>
        <v>1.8960136607195349E-2</v>
      </c>
      <c r="AB896">
        <v>2</v>
      </c>
      <c r="AC896">
        <v>1.8</v>
      </c>
      <c r="AD896">
        <f>(1/Table1[[#This Row],[B365&gt;2.5]]+1/Table1[[#This Row],[B365&lt;2.5]]-1)/2</f>
        <v>2.777777777777779E-2</v>
      </c>
    </row>
    <row r="897" spans="1:30" hidden="1" x14ac:dyDescent="0.45">
      <c r="A897" t="s">
        <v>61</v>
      </c>
      <c r="B897" t="s">
        <v>4</v>
      </c>
      <c r="C897" s="1">
        <v>44493</v>
      </c>
      <c r="D897" t="s">
        <v>72</v>
      </c>
      <c r="E897" t="s">
        <v>89</v>
      </c>
      <c r="F897">
        <v>2</v>
      </c>
      <c r="G897">
        <v>3</v>
      </c>
      <c r="H897" t="s">
        <v>20</v>
      </c>
      <c r="I897" t="s">
        <v>82</v>
      </c>
      <c r="L897">
        <f>1/Table1[[#This Row],[B365H]]-Table1[[#This Row],[Margin1X2]]</f>
        <v>0.24813108812202672</v>
      </c>
      <c r="M897">
        <f>IF(Table1[[#This Row],[Bet]]="Home",IF(Table1[[#This Row],[FTR]]="H",100*Table1[[#This Row],[B365H]],0),0)</f>
        <v>0</v>
      </c>
      <c r="N897">
        <f>IF(Table1[[#This Row],[Bet]]="Home-",IF(Table1[[#This Row],[FTR]]="H",100*Table1[[#This Row],[B365H]],0),0)</f>
        <v>0</v>
      </c>
      <c r="O897">
        <f>1/Table1[[#This Row],[B365D]]-Table1[[#This Row],[Margin1X2]]</f>
        <v>0.27909084044400817</v>
      </c>
      <c r="P897">
        <f>IF(Table1[[#This Row],[Bet]]="Draw",IF(Table1[[#This Row],[FTR]]="D",100*Table1[[#This Row],[B365D]],0),0)</f>
        <v>0</v>
      </c>
      <c r="Q897">
        <f>IF(Table1[[#This Row],[Bet]]="Draw-",IF(Table1[[#This Row],[FTR]]="D",100*Table1[[#This Row],[B365D]],0),0)</f>
        <v>0</v>
      </c>
      <c r="R897">
        <f>1/Table1[[#This Row],[B365A]]-Table1[[#This Row],[Margin1X2]]</f>
        <v>0.47277807143396516</v>
      </c>
      <c r="S897">
        <f>IF(Table1[[#This Row],[Bet]]="Away",IF(Table1[[#This Row],[FTR]]="A",100*Table1[[#This Row],[B365A]],0),0)</f>
        <v>0</v>
      </c>
      <c r="T897">
        <f>IF(Table1[[#This Row],[Bet2]]="Away",IF(Table1[[#This Row],[FTR]]="A",100*Table1[[#This Row],[B365A]]),0)</f>
        <v>0</v>
      </c>
      <c r="X897">
        <v>3.8</v>
      </c>
      <c r="Y897">
        <v>3.4</v>
      </c>
      <c r="Z897">
        <v>2.0499999999999998</v>
      </c>
      <c r="AA897" s="3">
        <f>(1/Table1[[#This Row],[B365H]]+1/Table1[[#This Row],[B365D]]+1/Table1[[#This Row],[B365A]]-1)/3</f>
        <v>1.5026806614815369E-2</v>
      </c>
      <c r="AB897">
        <v>2.1</v>
      </c>
      <c r="AC897">
        <v>1.72</v>
      </c>
      <c r="AD897">
        <f>(1/Table1[[#This Row],[B365&gt;2.5]]+1/Table1[[#This Row],[B365&lt;2.5]]-1)/2</f>
        <v>2.879291251384275E-2</v>
      </c>
    </row>
    <row r="898" spans="1:30" hidden="1" x14ac:dyDescent="0.45">
      <c r="A898" t="s">
        <v>61</v>
      </c>
      <c r="B898" t="s">
        <v>4</v>
      </c>
      <c r="C898" s="1">
        <v>44502</v>
      </c>
      <c r="D898" t="s">
        <v>84</v>
      </c>
      <c r="E898" t="s">
        <v>87</v>
      </c>
      <c r="F898">
        <v>1</v>
      </c>
      <c r="G898">
        <v>0</v>
      </c>
      <c r="H898" t="s">
        <v>13</v>
      </c>
      <c r="I898" t="s">
        <v>82</v>
      </c>
      <c r="L898">
        <f>1/Table1[[#This Row],[B365H]]-Table1[[#This Row],[Margin1X2]]</f>
        <v>0.50680623126443558</v>
      </c>
      <c r="M898">
        <f>IF(Table1[[#This Row],[Bet]]="Home",IF(Table1[[#This Row],[FTR]]="H",100*Table1[[#This Row],[B365H]],0),0)</f>
        <v>0</v>
      </c>
      <c r="N898">
        <f>IF(Table1[[#This Row],[Bet]]="Home-",IF(Table1[[#This Row],[FTR]]="H",100*Table1[[#This Row],[B365H]],0),0)</f>
        <v>0</v>
      </c>
      <c r="O898">
        <f>1/Table1[[#This Row],[B365D]]-Table1[[#This Row],[Margin1X2]]</f>
        <v>0.27460808884957494</v>
      </c>
      <c r="P898">
        <f>IF(Table1[[#This Row],[Bet]]="Draw",IF(Table1[[#This Row],[FTR]]="D",100*Table1[[#This Row],[B365D]],0),0)</f>
        <v>0</v>
      </c>
      <c r="Q898">
        <f>IF(Table1[[#This Row],[Bet]]="Draw-",IF(Table1[[#This Row],[FTR]]="D",100*Table1[[#This Row],[B365D]],0),0)</f>
        <v>0</v>
      </c>
      <c r="R898">
        <f>1/Table1[[#This Row],[B365A]]-Table1[[#This Row],[Margin1X2]]</f>
        <v>0.21858567988598948</v>
      </c>
      <c r="S898">
        <f>IF(Table1[[#This Row],[Bet]]="Away",IF(Table1[[#This Row],[FTR]]="A",100*Table1[[#This Row],[B365A]],0),0)</f>
        <v>0</v>
      </c>
      <c r="T898">
        <f>IF(Table1[[#This Row],[Bet2]]="Away",IF(Table1[[#This Row],[FTR]]="A",100*Table1[[#This Row],[B365A]]),0)</f>
        <v>0</v>
      </c>
      <c r="X898">
        <v>1.9</v>
      </c>
      <c r="Y898">
        <v>3.4</v>
      </c>
      <c r="Z898">
        <v>4.2</v>
      </c>
      <c r="AA898" s="3">
        <f>(1/Table1[[#This Row],[B365H]]+1/Table1[[#This Row],[B365D]]+1/Table1[[#This Row],[B365A]]-1)/3</f>
        <v>1.9509558209248601E-2</v>
      </c>
      <c r="AB898">
        <v>2.1</v>
      </c>
      <c r="AC898">
        <v>1.72</v>
      </c>
      <c r="AD898">
        <f>(1/Table1[[#This Row],[B365&gt;2.5]]+1/Table1[[#This Row],[B365&lt;2.5]]-1)/2</f>
        <v>2.879291251384275E-2</v>
      </c>
    </row>
    <row r="899" spans="1:30" hidden="1" x14ac:dyDescent="0.45">
      <c r="A899" t="s">
        <v>61</v>
      </c>
      <c r="B899" t="s">
        <v>4</v>
      </c>
      <c r="C899" s="1">
        <v>44521</v>
      </c>
      <c r="D899" t="s">
        <v>74</v>
      </c>
      <c r="E899" t="s">
        <v>62</v>
      </c>
      <c r="F899">
        <v>3</v>
      </c>
      <c r="G899">
        <v>2</v>
      </c>
      <c r="H899" t="s">
        <v>13</v>
      </c>
      <c r="I899" t="s">
        <v>82</v>
      </c>
      <c r="L899">
        <f>1/Table1[[#This Row],[B365H]]-Table1[[#This Row],[Margin1X2]]</f>
        <v>0.20105820105820105</v>
      </c>
      <c r="M899">
        <f>IF(Table1[[#This Row],[Bet]]="Home",IF(Table1[[#This Row],[FTR]]="H",100*Table1[[#This Row],[B365H]],0),0)</f>
        <v>0</v>
      </c>
      <c r="N899">
        <f>IF(Table1[[#This Row],[Bet]]="Home-",IF(Table1[[#This Row],[FTR]]="H",100*Table1[[#This Row],[B365H]],0),0)</f>
        <v>0</v>
      </c>
      <c r="O899">
        <f>1/Table1[[#This Row],[B365D]]-Table1[[#This Row],[Margin1X2]]</f>
        <v>0.26455026455026454</v>
      </c>
      <c r="P899">
        <f>IF(Table1[[#This Row],[Bet]]="Draw",IF(Table1[[#This Row],[FTR]]="D",100*Table1[[#This Row],[B365D]],0),0)</f>
        <v>0</v>
      </c>
      <c r="Q899">
        <f>IF(Table1[[#This Row],[Bet]]="Draw-",IF(Table1[[#This Row],[FTR]]="D",100*Table1[[#This Row],[B365D]],0),0)</f>
        <v>0</v>
      </c>
      <c r="R899">
        <f>1/Table1[[#This Row],[B365A]]-Table1[[#This Row],[Margin1X2]]</f>
        <v>0.53439153439153442</v>
      </c>
      <c r="S899">
        <f>IF(Table1[[#This Row],[Bet]]="Away",IF(Table1[[#This Row],[FTR]]="A",100*Table1[[#This Row],[B365A]],0),0)</f>
        <v>0</v>
      </c>
      <c r="T899">
        <f>IF(Table1[[#This Row],[Bet2]]="Away",IF(Table1[[#This Row],[FTR]]="A",100*Table1[[#This Row],[B365A]]),0)</f>
        <v>0</v>
      </c>
      <c r="X899">
        <v>4.5</v>
      </c>
      <c r="Y899">
        <v>3.5</v>
      </c>
      <c r="Z899">
        <v>1.8</v>
      </c>
      <c r="AA899" s="3">
        <f>(1/Table1[[#This Row],[B365H]]+1/Table1[[#This Row],[B365D]]+1/Table1[[#This Row],[B365A]]-1)/3</f>
        <v>2.1164021164021163E-2</v>
      </c>
      <c r="AB899">
        <v>2.2999999999999998</v>
      </c>
      <c r="AC899">
        <v>1.61</v>
      </c>
      <c r="AD899">
        <f>(1/Table1[[#This Row],[B365&gt;2.5]]+1/Table1[[#This Row],[B365&lt;2.5]]-1)/2</f>
        <v>2.7950310559006208E-2</v>
      </c>
    </row>
    <row r="900" spans="1:30" hidden="1" x14ac:dyDescent="0.45">
      <c r="A900" t="s">
        <v>61</v>
      </c>
      <c r="B900" t="s">
        <v>4</v>
      </c>
      <c r="C900" s="1">
        <v>44526</v>
      </c>
      <c r="D900" t="s">
        <v>63</v>
      </c>
      <c r="E900" t="s">
        <v>96</v>
      </c>
      <c r="F900">
        <v>0</v>
      </c>
      <c r="G900">
        <v>0</v>
      </c>
      <c r="H900" t="s">
        <v>42</v>
      </c>
      <c r="I900" t="s">
        <v>82</v>
      </c>
      <c r="L900">
        <f>1/Table1[[#This Row],[B365H]]-Table1[[#This Row],[Margin1X2]]</f>
        <v>0.60672514619883045</v>
      </c>
      <c r="M900">
        <f>IF(Table1[[#This Row],[Bet]]="Home",IF(Table1[[#This Row],[FTR]]="H",100*Table1[[#This Row],[B365H]],0),0)</f>
        <v>0</v>
      </c>
      <c r="N900">
        <f>IF(Table1[[#This Row],[Bet]]="Home-",IF(Table1[[#This Row],[FTR]]="H",100*Table1[[#This Row],[B365H]],0),0)</f>
        <v>0</v>
      </c>
      <c r="O900">
        <f>1/Table1[[#This Row],[B365D]]-Table1[[#This Row],[Margin1X2]]</f>
        <v>0.24488304093567251</v>
      </c>
      <c r="P900">
        <f>IF(Table1[[#This Row],[Bet]]="Draw",IF(Table1[[#This Row],[FTR]]="D",100*Table1[[#This Row],[B365D]],0),0)</f>
        <v>0</v>
      </c>
      <c r="Q900">
        <f>IF(Table1[[#This Row],[Bet]]="Draw-",IF(Table1[[#This Row],[FTR]]="D",100*Table1[[#This Row],[B365D]],0),0)</f>
        <v>0</v>
      </c>
      <c r="R900">
        <f>1/Table1[[#This Row],[B365A]]-Table1[[#This Row],[Margin1X2]]</f>
        <v>0.14839181286549707</v>
      </c>
      <c r="S900">
        <f>IF(Table1[[#This Row],[Bet]]="Away",IF(Table1[[#This Row],[FTR]]="A",100*Table1[[#This Row],[B365A]],0),0)</f>
        <v>0</v>
      </c>
      <c r="T900">
        <f>IF(Table1[[#This Row],[Bet2]]="Away",IF(Table1[[#This Row],[FTR]]="A",100*Table1[[#This Row],[B365A]]),0)</f>
        <v>0</v>
      </c>
      <c r="X900">
        <v>1.6</v>
      </c>
      <c r="Y900">
        <v>3.8</v>
      </c>
      <c r="Z900">
        <v>6</v>
      </c>
      <c r="AA900" s="3">
        <f>(1/Table1[[#This Row],[B365H]]+1/Table1[[#This Row],[B365D]]+1/Table1[[#This Row],[B365A]]-1)/3</f>
        <v>1.8274853801169593E-2</v>
      </c>
      <c r="AB900">
        <v>2.2000000000000002</v>
      </c>
      <c r="AC900">
        <v>1.66</v>
      </c>
      <c r="AD900">
        <f>(1/Table1[[#This Row],[B365&gt;2.5]]+1/Table1[[#This Row],[B365&lt;2.5]]-1)/2</f>
        <v>2.8477546549835697E-2</v>
      </c>
    </row>
    <row r="901" spans="1:30" hidden="1" x14ac:dyDescent="0.45">
      <c r="A901" t="s">
        <v>61</v>
      </c>
      <c r="B901" t="s">
        <v>4</v>
      </c>
      <c r="C901" s="1">
        <v>44534</v>
      </c>
      <c r="D901" t="s">
        <v>65</v>
      </c>
      <c r="E901" t="s">
        <v>80</v>
      </c>
      <c r="F901">
        <v>1</v>
      </c>
      <c r="G901">
        <v>0</v>
      </c>
      <c r="H901" t="s">
        <v>13</v>
      </c>
      <c r="I901" t="s">
        <v>82</v>
      </c>
      <c r="L901">
        <f>1/Table1[[#This Row],[B365H]]-Table1[[#This Row],[Margin1X2]]</f>
        <v>0.42605542605542607</v>
      </c>
      <c r="M901">
        <f>IF(Table1[[#This Row],[Bet]]="Home",IF(Table1[[#This Row],[FTR]]="H",100*Table1[[#This Row],[B365H]],0),0)</f>
        <v>0</v>
      </c>
      <c r="N901">
        <f>IF(Table1[[#This Row],[Bet]]="Home-",IF(Table1[[#This Row],[FTR]]="H",100*Table1[[#This Row],[B365H]],0),0)</f>
        <v>0</v>
      </c>
      <c r="O901">
        <f>1/Table1[[#This Row],[B365D]]-Table1[[#This Row],[Margin1X2]]</f>
        <v>0.28464128464128469</v>
      </c>
      <c r="P901">
        <f>IF(Table1[[#This Row],[Bet]]="Draw",IF(Table1[[#This Row],[FTR]]="D",100*Table1[[#This Row],[B365D]],0),0)</f>
        <v>0</v>
      </c>
      <c r="Q901">
        <f>IF(Table1[[#This Row],[Bet]]="Draw-",IF(Table1[[#This Row],[FTR]]="D",100*Table1[[#This Row],[B365D]],0),0)</f>
        <v>0</v>
      </c>
      <c r="R901">
        <f>1/Table1[[#This Row],[B365A]]-Table1[[#This Row],[Margin1X2]]</f>
        <v>0.28930328930328936</v>
      </c>
      <c r="S901">
        <f>IF(Table1[[#This Row],[Bet]]="Away",IF(Table1[[#This Row],[FTR]]="A",100*Table1[[#This Row],[B365A]],0),0)</f>
        <v>0</v>
      </c>
      <c r="T901">
        <f>IF(Table1[[#This Row],[Bet2]]="Away",IF(Table1[[#This Row],[FTR]]="A",100*Table1[[#This Row],[B365A]]),0)</f>
        <v>0</v>
      </c>
      <c r="X901">
        <v>2.25</v>
      </c>
      <c r="Y901">
        <v>3.3</v>
      </c>
      <c r="Z901">
        <v>3.25</v>
      </c>
      <c r="AA901" s="3">
        <f>(1/Table1[[#This Row],[B365H]]+1/Table1[[#This Row],[B365D]]+1/Table1[[#This Row],[B365A]]-1)/3</f>
        <v>1.838901838901837E-2</v>
      </c>
      <c r="AB901">
        <v>2</v>
      </c>
      <c r="AC901">
        <v>1.85</v>
      </c>
      <c r="AD901">
        <f>(1/Table1[[#This Row],[B365&gt;2.5]]+1/Table1[[#This Row],[B365&lt;2.5]]-1)/2</f>
        <v>2.0270270270270174E-2</v>
      </c>
    </row>
    <row r="902" spans="1:30" hidden="1" x14ac:dyDescent="0.45">
      <c r="A902" t="s">
        <v>61</v>
      </c>
      <c r="B902" t="s">
        <v>4</v>
      </c>
      <c r="C902" s="1">
        <v>44541</v>
      </c>
      <c r="D902" t="s">
        <v>81</v>
      </c>
      <c r="E902" t="s">
        <v>68</v>
      </c>
      <c r="F902">
        <v>2</v>
      </c>
      <c r="G902">
        <v>2</v>
      </c>
      <c r="H902" t="s">
        <v>42</v>
      </c>
      <c r="I902" t="s">
        <v>82</v>
      </c>
      <c r="L902">
        <f>1/Table1[[#This Row],[B365H]]-Table1[[#This Row],[Margin1X2]]</f>
        <v>0.50563909774436089</v>
      </c>
      <c r="M902">
        <f>IF(Table1[[#This Row],[Bet]]="Home",IF(Table1[[#This Row],[FTR]]="H",100*Table1[[#This Row],[B365H]],0),0)</f>
        <v>0</v>
      </c>
      <c r="N902">
        <f>IF(Table1[[#This Row],[Bet]]="Home-",IF(Table1[[#This Row],[FTR]]="H",100*Table1[[#This Row],[B365H]],0),0)</f>
        <v>0</v>
      </c>
      <c r="O902">
        <f>1/Table1[[#This Row],[B365D]]-Table1[[#This Row],[Margin1X2]]</f>
        <v>0.26503759398496241</v>
      </c>
      <c r="P902">
        <f>IF(Table1[[#This Row],[Bet]]="Draw",IF(Table1[[#This Row],[FTR]]="D",100*Table1[[#This Row],[B365D]],0),0)</f>
        <v>0</v>
      </c>
      <c r="Q902">
        <f>IF(Table1[[#This Row],[Bet]]="Draw-",IF(Table1[[#This Row],[FTR]]="D",100*Table1[[#This Row],[B365D]],0),0)</f>
        <v>0</v>
      </c>
      <c r="R902">
        <f>1/Table1[[#This Row],[B365A]]-Table1[[#This Row],[Margin1X2]]</f>
        <v>0.22932330827067671</v>
      </c>
      <c r="S902">
        <f>IF(Table1[[#This Row],[Bet]]="Away",IF(Table1[[#This Row],[FTR]]="A",100*Table1[[#This Row],[B365A]],0),0)</f>
        <v>0</v>
      </c>
      <c r="T902">
        <f>IF(Table1[[#This Row],[Bet2]]="Away",IF(Table1[[#This Row],[FTR]]="A",100*Table1[[#This Row],[B365A]]),0)</f>
        <v>0</v>
      </c>
      <c r="X902">
        <v>1.9</v>
      </c>
      <c r="Y902">
        <v>3.5</v>
      </c>
      <c r="Z902">
        <v>4</v>
      </c>
      <c r="AA902" s="3">
        <f>(1/Table1[[#This Row],[B365H]]+1/Table1[[#This Row],[B365D]]+1/Table1[[#This Row],[B365A]]-1)/3</f>
        <v>2.0676691729323293E-2</v>
      </c>
      <c r="AB902">
        <v>2.1</v>
      </c>
      <c r="AC902">
        <v>1.72</v>
      </c>
      <c r="AD902">
        <f>(1/Table1[[#This Row],[B365&gt;2.5]]+1/Table1[[#This Row],[B365&lt;2.5]]-1)/2</f>
        <v>2.879291251384275E-2</v>
      </c>
    </row>
    <row r="903" spans="1:30" hidden="1" x14ac:dyDescent="0.45">
      <c r="A903" t="s">
        <v>61</v>
      </c>
      <c r="B903" t="s">
        <v>4</v>
      </c>
      <c r="C903" s="1">
        <v>44560</v>
      </c>
      <c r="D903" t="s">
        <v>96</v>
      </c>
      <c r="E903" t="s">
        <v>75</v>
      </c>
      <c r="F903">
        <v>0</v>
      </c>
      <c r="G903">
        <v>1</v>
      </c>
      <c r="H903" t="s">
        <v>20</v>
      </c>
      <c r="I903" t="s">
        <v>82</v>
      </c>
      <c r="L903">
        <f>1/Table1[[#This Row],[B365H]]-Table1[[#This Row],[Margin1X2]]</f>
        <v>0.4809081527347781</v>
      </c>
      <c r="M903">
        <f>IF(Table1[[#This Row],[Bet]]="Home",IF(Table1[[#This Row],[FTR]]="H",100*Table1[[#This Row],[B365H]],0),0)</f>
        <v>0</v>
      </c>
      <c r="N903">
        <f>IF(Table1[[#This Row],[Bet]]="Home-",IF(Table1[[#This Row],[FTR]]="H",100*Table1[[#This Row],[B365H]],0),0)</f>
        <v>0</v>
      </c>
      <c r="O903">
        <f>1/Table1[[#This Row],[B365D]]-Table1[[#This Row],[Margin1X2]]</f>
        <v>0.27502579979360164</v>
      </c>
      <c r="P903">
        <f>IF(Table1[[#This Row],[Bet]]="Draw",IF(Table1[[#This Row],[FTR]]="D",100*Table1[[#This Row],[B365D]],0),0)</f>
        <v>0</v>
      </c>
      <c r="Q903">
        <f>IF(Table1[[#This Row],[Bet]]="Draw-",IF(Table1[[#This Row],[FTR]]="D",100*Table1[[#This Row],[B365D]],0),0)</f>
        <v>0</v>
      </c>
      <c r="R903">
        <f>1/Table1[[#This Row],[B365A]]-Table1[[#This Row],[Margin1X2]]</f>
        <v>0.24406604747162022</v>
      </c>
      <c r="S903">
        <f>IF(Table1[[#This Row],[Bet]]="Away",IF(Table1[[#This Row],[FTR]]="A",100*Table1[[#This Row],[B365A]],0),0)</f>
        <v>0</v>
      </c>
      <c r="T903">
        <f>IF(Table1[[#This Row],[Bet2]]="Away",IF(Table1[[#This Row],[FTR]]="A",100*Table1[[#This Row],[B365A]]),0)</f>
        <v>0</v>
      </c>
      <c r="X903">
        <v>2</v>
      </c>
      <c r="Y903">
        <v>3.4</v>
      </c>
      <c r="Z903">
        <v>3.8</v>
      </c>
      <c r="AA903" s="3">
        <f>(1/Table1[[#This Row],[B365H]]+1/Table1[[#This Row],[B365D]]+1/Table1[[#This Row],[B365A]]-1)/3</f>
        <v>1.9091847265221878E-2</v>
      </c>
      <c r="AB903">
        <v>2.2000000000000002</v>
      </c>
      <c r="AC903">
        <v>1.66</v>
      </c>
      <c r="AD903">
        <f>(1/Table1[[#This Row],[B365&gt;2.5]]+1/Table1[[#This Row],[B365&lt;2.5]]-1)/2</f>
        <v>2.8477546549835697E-2</v>
      </c>
    </row>
    <row r="904" spans="1:30" hidden="1" x14ac:dyDescent="0.45">
      <c r="A904" t="s">
        <v>61</v>
      </c>
      <c r="B904" t="s">
        <v>4</v>
      </c>
      <c r="C904" s="1">
        <v>44579</v>
      </c>
      <c r="D904" t="s">
        <v>92</v>
      </c>
      <c r="E904" t="s">
        <v>90</v>
      </c>
      <c r="F904">
        <v>6</v>
      </c>
      <c r="G904">
        <v>2</v>
      </c>
      <c r="H904" t="s">
        <v>13</v>
      </c>
      <c r="I904" t="s">
        <v>82</v>
      </c>
      <c r="L904">
        <f>1/Table1[[#This Row],[B365H]]-Table1[[#This Row],[Margin1X2]]</f>
        <v>0.7632575757575758</v>
      </c>
      <c r="M904">
        <f>IF(Table1[[#This Row],[Bet]]="Home",IF(Table1[[#This Row],[FTR]]="H",100*Table1[[#This Row],[B365H]],0),0)</f>
        <v>0</v>
      </c>
      <c r="N904">
        <f>IF(Table1[[#This Row],[Bet]]="Home-",IF(Table1[[#This Row],[FTR]]="H",100*Table1[[#This Row],[B365H]],0),0)</f>
        <v>0</v>
      </c>
      <c r="O904">
        <f>1/Table1[[#This Row],[B365D]]-Table1[[#This Row],[Margin1X2]]</f>
        <v>0.1638257575757576</v>
      </c>
      <c r="P904">
        <f>IF(Table1[[#This Row],[Bet]]="Draw",IF(Table1[[#This Row],[FTR]]="D",100*Table1[[#This Row],[B365D]],0),0)</f>
        <v>0</v>
      </c>
      <c r="Q904">
        <f>IF(Table1[[#This Row],[Bet]]="Draw-",IF(Table1[[#This Row],[FTR]]="D",100*Table1[[#This Row],[B365D]],0),0)</f>
        <v>0</v>
      </c>
      <c r="R904">
        <f>1/Table1[[#This Row],[B365A]]-Table1[[#This Row],[Margin1X2]]</f>
        <v>7.2916666666666671E-2</v>
      </c>
      <c r="S904">
        <f>IF(Table1[[#This Row],[Bet]]="Away",IF(Table1[[#This Row],[FTR]]="A",100*Table1[[#This Row],[B365A]],0),0)</f>
        <v>0</v>
      </c>
      <c r="T904">
        <f>IF(Table1[[#This Row],[Bet2]]="Away",IF(Table1[[#This Row],[FTR]]="A",100*Table1[[#This Row],[B365A]]),0)</f>
        <v>0</v>
      </c>
      <c r="X904">
        <v>1.28</v>
      </c>
      <c r="Y904">
        <v>5.5</v>
      </c>
      <c r="Z904">
        <v>11</v>
      </c>
      <c r="AA904" s="3">
        <f>(1/Table1[[#This Row],[B365H]]+1/Table1[[#This Row],[B365D]]+1/Table1[[#This Row],[B365A]]-1)/3</f>
        <v>1.7992424242424237E-2</v>
      </c>
      <c r="AB904">
        <v>1.61</v>
      </c>
      <c r="AC904">
        <v>2.2999999999999998</v>
      </c>
      <c r="AD904">
        <f>(1/Table1[[#This Row],[B365&gt;2.5]]+1/Table1[[#This Row],[B365&lt;2.5]]-1)/2</f>
        <v>2.7950310559006208E-2</v>
      </c>
    </row>
    <row r="905" spans="1:30" hidden="1" x14ac:dyDescent="0.45">
      <c r="A905" t="s">
        <v>61</v>
      </c>
      <c r="B905" t="s">
        <v>4</v>
      </c>
      <c r="C905" s="1">
        <v>44583</v>
      </c>
      <c r="D905" t="s">
        <v>68</v>
      </c>
      <c r="E905" t="s">
        <v>71</v>
      </c>
      <c r="F905">
        <v>3</v>
      </c>
      <c r="G905">
        <v>2</v>
      </c>
      <c r="H905" t="s">
        <v>13</v>
      </c>
      <c r="I905" t="s">
        <v>82</v>
      </c>
      <c r="L905">
        <f>1/Table1[[#This Row],[B365H]]-Table1[[#This Row],[Margin1X2]]</f>
        <v>0.38249336870026529</v>
      </c>
      <c r="M905">
        <f>IF(Table1[[#This Row],[Bet]]="Home",IF(Table1[[#This Row],[FTR]]="H",100*Table1[[#This Row],[B365H]],0),0)</f>
        <v>0</v>
      </c>
      <c r="N905">
        <f>IF(Table1[[#This Row],[Bet]]="Home-",IF(Table1[[#This Row],[FTR]]="H",100*Table1[[#This Row],[B365H]],0),0)</f>
        <v>0</v>
      </c>
      <c r="O905">
        <f>1/Table1[[#This Row],[B365D]]-Table1[[#This Row],[Margin1X2]]</f>
        <v>0.29018567639257298</v>
      </c>
      <c r="P905">
        <f>IF(Table1[[#This Row],[Bet]]="Draw",IF(Table1[[#This Row],[FTR]]="D",100*Table1[[#This Row],[B365D]],0),0)</f>
        <v>0</v>
      </c>
      <c r="Q905">
        <f>IF(Table1[[#This Row],[Bet]]="Draw-",IF(Table1[[#This Row],[FTR]]="D",100*Table1[[#This Row],[B365D]],0),0)</f>
        <v>0</v>
      </c>
      <c r="R905">
        <f>1/Table1[[#This Row],[B365A]]-Table1[[#This Row],[Margin1X2]]</f>
        <v>0.32732095490716184</v>
      </c>
      <c r="S905">
        <f>IF(Table1[[#This Row],[Bet]]="Away",IF(Table1[[#This Row],[FTR]]="A",100*Table1[[#This Row],[B365A]],0),0)</f>
        <v>0</v>
      </c>
      <c r="T905">
        <f>IF(Table1[[#This Row],[Bet2]]="Away",IF(Table1[[#This Row],[FTR]]="A",100*Table1[[#This Row],[B365A]]),0)</f>
        <v>0</v>
      </c>
      <c r="X905">
        <v>2.5</v>
      </c>
      <c r="Y905">
        <v>3.25</v>
      </c>
      <c r="Z905">
        <v>2.9</v>
      </c>
      <c r="AA905" s="3">
        <f>(1/Table1[[#This Row],[B365H]]+1/Table1[[#This Row],[B365D]]+1/Table1[[#This Row],[B365A]]-1)/3</f>
        <v>1.7506631299734732E-2</v>
      </c>
      <c r="AB905">
        <v>1.93</v>
      </c>
      <c r="AC905">
        <v>1.93</v>
      </c>
      <c r="AD905">
        <f>(1/Table1[[#This Row],[B365&gt;2.5]]+1/Table1[[#This Row],[B365&lt;2.5]]-1)/2</f>
        <v>1.81347150259068E-2</v>
      </c>
    </row>
    <row r="906" spans="1:30" hidden="1" x14ac:dyDescent="0.45">
      <c r="A906" t="s">
        <v>61</v>
      </c>
      <c r="B906" t="s">
        <v>4</v>
      </c>
      <c r="C906" s="1">
        <v>44589</v>
      </c>
      <c r="D906" t="s">
        <v>75</v>
      </c>
      <c r="E906" t="s">
        <v>86</v>
      </c>
      <c r="F906">
        <v>1</v>
      </c>
      <c r="G906">
        <v>1</v>
      </c>
      <c r="H906" t="s">
        <v>42</v>
      </c>
      <c r="I906" t="s">
        <v>82</v>
      </c>
      <c r="L906">
        <f>1/Table1[[#This Row],[B365H]]-Table1[[#This Row],[Margin1X2]]</f>
        <v>0.37315952021834381</v>
      </c>
      <c r="M906">
        <f>IF(Table1[[#This Row],[Bet]]="Home",IF(Table1[[#This Row],[FTR]]="H",100*Table1[[#This Row],[B365H]],0),0)</f>
        <v>0</v>
      </c>
      <c r="N906">
        <f>IF(Table1[[#This Row],[Bet]]="Home-",IF(Table1[[#This Row],[FTR]]="H",100*Table1[[#This Row],[B365H]],0),0)</f>
        <v>0</v>
      </c>
      <c r="O906">
        <f>1/Table1[[#This Row],[B365D]]-Table1[[#This Row],[Margin1X2]]</f>
        <v>0.28869496516555343</v>
      </c>
      <c r="P906">
        <f>IF(Table1[[#This Row],[Bet]]="Draw",IF(Table1[[#This Row],[FTR]]="D",100*Table1[[#This Row],[B365D]],0),0)</f>
        <v>0</v>
      </c>
      <c r="Q906">
        <f>IF(Table1[[#This Row],[Bet]]="Draw-",IF(Table1[[#This Row],[FTR]]="D",100*Table1[[#This Row],[B365D]],0),0)</f>
        <v>0</v>
      </c>
      <c r="R906">
        <f>1/Table1[[#This Row],[B365A]]-Table1[[#This Row],[Margin1X2]]</f>
        <v>0.33814551461610287</v>
      </c>
      <c r="S906">
        <f>IF(Table1[[#This Row],[Bet]]="Away",IF(Table1[[#This Row],[FTR]]="A",100*Table1[[#This Row],[B365A]],0),0)</f>
        <v>0</v>
      </c>
      <c r="T906">
        <f>IF(Table1[[#This Row],[Bet2]]="Away",IF(Table1[[#This Row],[FTR]]="A",100*Table1[[#This Row],[B365A]]),0)</f>
        <v>0</v>
      </c>
      <c r="X906">
        <v>2.5499999999999998</v>
      </c>
      <c r="Y906">
        <v>3.25</v>
      </c>
      <c r="Z906">
        <v>2.8</v>
      </c>
      <c r="AA906" s="3">
        <f>(1/Table1[[#This Row],[B365H]]+1/Table1[[#This Row],[B365D]]+1/Table1[[#This Row],[B365A]]-1)/3</f>
        <v>1.8997342526754297E-2</v>
      </c>
      <c r="AB906">
        <v>2.2000000000000002</v>
      </c>
      <c r="AC906">
        <v>1.66</v>
      </c>
      <c r="AD906">
        <f>(1/Table1[[#This Row],[B365&gt;2.5]]+1/Table1[[#This Row],[B365&lt;2.5]]-1)/2</f>
        <v>2.8477546549835697E-2</v>
      </c>
    </row>
    <row r="907" spans="1:30" hidden="1" x14ac:dyDescent="0.45">
      <c r="A907" t="s">
        <v>61</v>
      </c>
      <c r="B907" t="s">
        <v>4</v>
      </c>
      <c r="C907" s="1">
        <v>44611</v>
      </c>
      <c r="D907" t="s">
        <v>77</v>
      </c>
      <c r="E907" t="s">
        <v>63</v>
      </c>
      <c r="F907">
        <v>2</v>
      </c>
      <c r="G907">
        <v>0</v>
      </c>
      <c r="H907" t="s">
        <v>13</v>
      </c>
      <c r="I907" t="s">
        <v>82</v>
      </c>
      <c r="L907">
        <f>1/Table1[[#This Row],[B365H]]-Table1[[#This Row],[Margin1X2]]</f>
        <v>0.30480579328505597</v>
      </c>
      <c r="M907">
        <f>IF(Table1[[#This Row],[Bet]]="Home",IF(Table1[[#This Row],[FTR]]="H",100*Table1[[#This Row],[B365H]],0),0)</f>
        <v>0</v>
      </c>
      <c r="N907">
        <f>IF(Table1[[#This Row],[Bet]]="Home-",IF(Table1[[#This Row],[FTR]]="H",100*Table1[[#This Row],[B365H]],0),0)</f>
        <v>0</v>
      </c>
      <c r="O907">
        <f>1/Table1[[#This Row],[B365D]]-Table1[[#This Row],[Margin1X2]]</f>
        <v>0.30480579328505597</v>
      </c>
      <c r="P907">
        <f>IF(Table1[[#This Row],[Bet]]="Draw",IF(Table1[[#This Row],[FTR]]="D",100*Table1[[#This Row],[B365D]],0),0)</f>
        <v>0</v>
      </c>
      <c r="Q907">
        <f>IF(Table1[[#This Row],[Bet]]="Draw-",IF(Table1[[#This Row],[FTR]]="D",100*Table1[[#This Row],[B365D]],0),0)</f>
        <v>0</v>
      </c>
      <c r="R907">
        <f>1/Table1[[#This Row],[B365A]]-Table1[[#This Row],[Margin1X2]]</f>
        <v>0.39038841342988806</v>
      </c>
      <c r="S907">
        <f>IF(Table1[[#This Row],[Bet]]="Away",IF(Table1[[#This Row],[FTR]]="A",100*Table1[[#This Row],[B365A]],0),0)</f>
        <v>0</v>
      </c>
      <c r="T907">
        <f>IF(Table1[[#This Row],[Bet2]]="Away",IF(Table1[[#This Row],[FTR]]="A",100*Table1[[#This Row],[B365A]]),0)</f>
        <v>0</v>
      </c>
      <c r="X907">
        <v>3.1</v>
      </c>
      <c r="Y907">
        <v>3.1</v>
      </c>
      <c r="Z907">
        <v>2.4500000000000002</v>
      </c>
      <c r="AA907" s="3">
        <f>(1/Table1[[#This Row],[B365H]]+1/Table1[[#This Row],[B365D]]+1/Table1[[#This Row],[B365A]]-1)/3</f>
        <v>1.7774851876234326E-2</v>
      </c>
      <c r="AB907">
        <v>2.2000000000000002</v>
      </c>
      <c r="AC907">
        <v>1.66</v>
      </c>
      <c r="AD907">
        <f>(1/Table1[[#This Row],[B365&gt;2.5]]+1/Table1[[#This Row],[B365&lt;2.5]]-1)/2</f>
        <v>2.8477546549835697E-2</v>
      </c>
    </row>
    <row r="908" spans="1:30" hidden="1" x14ac:dyDescent="0.45">
      <c r="A908" t="s">
        <v>61</v>
      </c>
      <c r="B908" t="s">
        <v>4</v>
      </c>
      <c r="C908" s="1">
        <v>44615</v>
      </c>
      <c r="D908" t="s">
        <v>83</v>
      </c>
      <c r="E908" t="s">
        <v>69</v>
      </c>
      <c r="F908">
        <v>2</v>
      </c>
      <c r="G908">
        <v>1</v>
      </c>
      <c r="H908" t="s">
        <v>13</v>
      </c>
      <c r="I908" t="s">
        <v>82</v>
      </c>
      <c r="L908">
        <f>1/Table1[[#This Row],[B365H]]-Table1[[#This Row],[Margin1X2]]</f>
        <v>0.50563909774436089</v>
      </c>
      <c r="M908">
        <f>IF(Table1[[#This Row],[Bet]]="Home",IF(Table1[[#This Row],[FTR]]="H",100*Table1[[#This Row],[B365H]],0),0)</f>
        <v>0</v>
      </c>
      <c r="N908">
        <f>IF(Table1[[#This Row],[Bet]]="Home-",IF(Table1[[#This Row],[FTR]]="H",100*Table1[[#This Row],[B365H]],0),0)</f>
        <v>0</v>
      </c>
      <c r="O908">
        <f>1/Table1[[#This Row],[B365D]]-Table1[[#This Row],[Margin1X2]]</f>
        <v>0.26503759398496241</v>
      </c>
      <c r="P908">
        <f>IF(Table1[[#This Row],[Bet]]="Draw",IF(Table1[[#This Row],[FTR]]="D",100*Table1[[#This Row],[B365D]],0),0)</f>
        <v>0</v>
      </c>
      <c r="Q908">
        <f>IF(Table1[[#This Row],[Bet]]="Draw-",IF(Table1[[#This Row],[FTR]]="D",100*Table1[[#This Row],[B365D]],0),0)</f>
        <v>0</v>
      </c>
      <c r="R908">
        <f>1/Table1[[#This Row],[B365A]]-Table1[[#This Row],[Margin1X2]]</f>
        <v>0.22932330827067671</v>
      </c>
      <c r="S908">
        <f>IF(Table1[[#This Row],[Bet]]="Away",IF(Table1[[#This Row],[FTR]]="A",100*Table1[[#This Row],[B365A]],0),0)</f>
        <v>0</v>
      </c>
      <c r="T908">
        <f>IF(Table1[[#This Row],[Bet2]]="Away",IF(Table1[[#This Row],[FTR]]="A",100*Table1[[#This Row],[B365A]]),0)</f>
        <v>0</v>
      </c>
      <c r="X908">
        <v>1.9</v>
      </c>
      <c r="Y908">
        <v>3.5</v>
      </c>
      <c r="Z908">
        <v>4</v>
      </c>
      <c r="AA908" s="3">
        <f>(1/Table1[[#This Row],[B365H]]+1/Table1[[#This Row],[B365D]]+1/Table1[[#This Row],[B365A]]-1)/3</f>
        <v>2.0676691729323293E-2</v>
      </c>
      <c r="AB908">
        <v>2</v>
      </c>
      <c r="AC908">
        <v>1.8</v>
      </c>
      <c r="AD908">
        <f>(1/Table1[[#This Row],[B365&gt;2.5]]+1/Table1[[#This Row],[B365&lt;2.5]]-1)/2</f>
        <v>2.777777777777779E-2</v>
      </c>
    </row>
    <row r="909" spans="1:30" hidden="1" x14ac:dyDescent="0.45">
      <c r="A909" t="s">
        <v>61</v>
      </c>
      <c r="B909" t="s">
        <v>4</v>
      </c>
      <c r="C909" s="1">
        <v>44628</v>
      </c>
      <c r="D909" t="s">
        <v>62</v>
      </c>
      <c r="E909" t="s">
        <v>78</v>
      </c>
      <c r="F909">
        <v>1</v>
      </c>
      <c r="G909">
        <v>1</v>
      </c>
      <c r="H909" t="s">
        <v>42</v>
      </c>
      <c r="I909" t="s">
        <v>82</v>
      </c>
      <c r="L909">
        <f>1/Table1[[#This Row],[B365H]]-Table1[[#This Row],[Margin1X2]]</f>
        <v>0.76578282828282829</v>
      </c>
      <c r="M909">
        <f>IF(Table1[[#This Row],[Bet]]="Home",IF(Table1[[#This Row],[FTR]]="H",100*Table1[[#This Row],[B365H]],0),0)</f>
        <v>0</v>
      </c>
      <c r="N909">
        <f>IF(Table1[[#This Row],[Bet]]="Home-",IF(Table1[[#This Row],[FTR]]="H",100*Table1[[#This Row],[B365H]],0),0)</f>
        <v>0</v>
      </c>
      <c r="O909">
        <f>1/Table1[[#This Row],[B365D]]-Table1[[#This Row],[Margin1X2]]</f>
        <v>0.16635101010101011</v>
      </c>
      <c r="P909">
        <f>IF(Table1[[#This Row],[Bet]]="Draw",IF(Table1[[#This Row],[FTR]]="D",100*Table1[[#This Row],[B365D]],0),0)</f>
        <v>0</v>
      </c>
      <c r="Q909">
        <f>IF(Table1[[#This Row],[Bet]]="Draw-",IF(Table1[[#This Row],[FTR]]="D",100*Table1[[#This Row],[B365D]],0),0)</f>
        <v>0</v>
      </c>
      <c r="R909">
        <f>1/Table1[[#This Row],[B365A]]-Table1[[#This Row],[Margin1X2]]</f>
        <v>6.7866161616161616E-2</v>
      </c>
      <c r="S909">
        <f>IF(Table1[[#This Row],[Bet]]="Away",IF(Table1[[#This Row],[FTR]]="A",100*Table1[[#This Row],[B365A]],0),0)</f>
        <v>0</v>
      </c>
      <c r="T909">
        <f>IF(Table1[[#This Row],[Bet2]]="Away",IF(Table1[[#This Row],[FTR]]="A",100*Table1[[#This Row],[B365A]]),0)</f>
        <v>0</v>
      </c>
      <c r="X909">
        <v>1.28</v>
      </c>
      <c r="Y909">
        <v>5.5</v>
      </c>
      <c r="Z909">
        <v>12</v>
      </c>
      <c r="AA909" s="3">
        <f>(1/Table1[[#This Row],[B365H]]+1/Table1[[#This Row],[B365D]]+1/Table1[[#This Row],[B365A]]-1)/3</f>
        <v>1.5467171717171713E-2</v>
      </c>
      <c r="AB909">
        <v>1.57</v>
      </c>
      <c r="AC909">
        <v>2.37</v>
      </c>
      <c r="AD909">
        <f>(1/Table1[[#This Row],[B365&gt;2.5]]+1/Table1[[#This Row],[B365&lt;2.5]]-1)/2</f>
        <v>2.9441801714638949E-2</v>
      </c>
    </row>
    <row r="910" spans="1:30" hidden="1" x14ac:dyDescent="0.45">
      <c r="A910" t="s">
        <v>61</v>
      </c>
      <c r="B910" t="s">
        <v>4</v>
      </c>
      <c r="C910" s="1">
        <v>44632</v>
      </c>
      <c r="D910" t="s">
        <v>65</v>
      </c>
      <c r="E910" t="s">
        <v>68</v>
      </c>
      <c r="F910">
        <v>0</v>
      </c>
      <c r="G910">
        <v>1</v>
      </c>
      <c r="H910" t="s">
        <v>20</v>
      </c>
      <c r="I910" t="s">
        <v>82</v>
      </c>
      <c r="L910">
        <f>1/Table1[[#This Row],[B365H]]-Table1[[#This Row],[Margin1X2]]</f>
        <v>0.56167097329888027</v>
      </c>
      <c r="M910">
        <f>IF(Table1[[#This Row],[Bet]]="Home",IF(Table1[[#This Row],[FTR]]="H",100*Table1[[#This Row],[B365H]],0),0)</f>
        <v>0</v>
      </c>
      <c r="N910">
        <f>IF(Table1[[#This Row],[Bet]]="Home-",IF(Table1[[#This Row],[FTR]]="H",100*Table1[[#This Row],[B365H]],0),0)</f>
        <v>0</v>
      </c>
      <c r="O910">
        <f>1/Table1[[#This Row],[B365D]]-Table1[[#This Row],[Margin1X2]]</f>
        <v>0.25805340223944878</v>
      </c>
      <c r="P910">
        <f>IF(Table1[[#This Row],[Bet]]="Draw",IF(Table1[[#This Row],[FTR]]="D",100*Table1[[#This Row],[B365D]],0),0)</f>
        <v>0</v>
      </c>
      <c r="Q910">
        <f>IF(Table1[[#This Row],[Bet]]="Draw-",IF(Table1[[#This Row],[FTR]]="D",100*Table1[[#This Row],[B365D]],0),0)</f>
        <v>0</v>
      </c>
      <c r="R910">
        <f>1/Table1[[#This Row],[B365A]]-Table1[[#This Row],[Margin1X2]]</f>
        <v>0.18027562446167097</v>
      </c>
      <c r="S910">
        <f>IF(Table1[[#This Row],[Bet]]="Away",IF(Table1[[#This Row],[FTR]]="A",100*Table1[[#This Row],[B365A]],0),0)</f>
        <v>0</v>
      </c>
      <c r="T910">
        <f>IF(Table1[[#This Row],[Bet2]]="Away",IF(Table1[[#This Row],[FTR]]="A",100*Table1[[#This Row],[B365A]]),0)</f>
        <v>0</v>
      </c>
      <c r="X910">
        <v>1.72</v>
      </c>
      <c r="Y910">
        <v>3.6</v>
      </c>
      <c r="Z910">
        <v>5</v>
      </c>
      <c r="AA910" s="3">
        <f>(1/Table1[[#This Row],[B365H]]+1/Table1[[#This Row],[B365D]]+1/Table1[[#This Row],[B365A]]-1)/3</f>
        <v>1.9724375538329026E-2</v>
      </c>
      <c r="AB910">
        <v>2.1</v>
      </c>
      <c r="AC910">
        <v>1.72</v>
      </c>
      <c r="AD910">
        <f>(1/Table1[[#This Row],[B365&gt;2.5]]+1/Table1[[#This Row],[B365&lt;2.5]]-1)/2</f>
        <v>2.879291251384275E-2</v>
      </c>
    </row>
    <row r="911" spans="1:30" hidden="1" x14ac:dyDescent="0.45">
      <c r="A911" t="s">
        <v>61</v>
      </c>
      <c r="B911" t="s">
        <v>4</v>
      </c>
      <c r="C911" s="1">
        <v>44653</v>
      </c>
      <c r="D911" t="s">
        <v>83</v>
      </c>
      <c r="E911" t="s">
        <v>92</v>
      </c>
      <c r="F911">
        <v>0</v>
      </c>
      <c r="G911">
        <v>2</v>
      </c>
      <c r="H911" t="s">
        <v>20</v>
      </c>
      <c r="I911" t="s">
        <v>82</v>
      </c>
      <c r="L911">
        <f>1/Table1[[#This Row],[B365H]]-Table1[[#This Row],[Margin1X2]]</f>
        <v>0.18286893704850363</v>
      </c>
      <c r="M911">
        <f>IF(Table1[[#This Row],[Bet]]="Home",IF(Table1[[#This Row],[FTR]]="H",100*Table1[[#This Row],[B365H]],0),0)</f>
        <v>0</v>
      </c>
      <c r="N911">
        <f>IF(Table1[[#This Row],[Bet]]="Home-",IF(Table1[[#This Row],[FTR]]="H",100*Table1[[#This Row],[B365H]],0),0)</f>
        <v>0</v>
      </c>
      <c r="O911">
        <f>1/Table1[[#This Row],[B365D]]-Table1[[#This Row],[Margin1X2]]</f>
        <v>0.24602683178534571</v>
      </c>
      <c r="P911">
        <f>IF(Table1[[#This Row],[Bet]]="Draw",IF(Table1[[#This Row],[FTR]]="D",100*Table1[[#This Row],[B365D]],0),0)</f>
        <v>0</v>
      </c>
      <c r="Q911">
        <f>IF(Table1[[#This Row],[Bet]]="Draw-",IF(Table1[[#This Row],[FTR]]="D",100*Table1[[#This Row],[B365D]],0),0)</f>
        <v>0</v>
      </c>
      <c r="R911">
        <f>1/Table1[[#This Row],[B365A]]-Table1[[#This Row],[Margin1X2]]</f>
        <v>0.57110423116615072</v>
      </c>
      <c r="S911">
        <f>IF(Table1[[#This Row],[Bet]]="Away",IF(Table1[[#This Row],[FTR]]="A",100*Table1[[#This Row],[B365A]],0),0)</f>
        <v>0</v>
      </c>
      <c r="T911">
        <f>IF(Table1[[#This Row],[Bet2]]="Away",IF(Table1[[#This Row],[FTR]]="A",100*Table1[[#This Row],[B365A]]),0)</f>
        <v>0</v>
      </c>
      <c r="X911">
        <v>5</v>
      </c>
      <c r="Y911">
        <v>3.8</v>
      </c>
      <c r="Z911">
        <v>1.7</v>
      </c>
      <c r="AA911" s="3">
        <f>(1/Table1[[#This Row],[B365H]]+1/Table1[[#This Row],[B365D]]+1/Table1[[#This Row],[B365A]]-1)/3</f>
        <v>1.7131062951496395E-2</v>
      </c>
      <c r="AB911">
        <v>1.72</v>
      </c>
      <c r="AC911">
        <v>2.1</v>
      </c>
      <c r="AD911">
        <f>(1/Table1[[#This Row],[B365&gt;2.5]]+1/Table1[[#This Row],[B365&lt;2.5]]-1)/2</f>
        <v>2.879291251384275E-2</v>
      </c>
    </row>
    <row r="912" spans="1:30" hidden="1" x14ac:dyDescent="0.45">
      <c r="A912" t="s">
        <v>61</v>
      </c>
      <c r="B912" t="s">
        <v>4</v>
      </c>
      <c r="C912" s="1">
        <v>44660</v>
      </c>
      <c r="D912" t="s">
        <v>96</v>
      </c>
      <c r="E912" t="s">
        <v>90</v>
      </c>
      <c r="F912">
        <v>2</v>
      </c>
      <c r="G912">
        <v>0</v>
      </c>
      <c r="H912" t="s">
        <v>13</v>
      </c>
      <c r="I912" t="s">
        <v>82</v>
      </c>
      <c r="L912">
        <f>1/Table1[[#This Row],[B365H]]-Table1[[#This Row],[Margin1X2]]</f>
        <v>0.62882547559966917</v>
      </c>
      <c r="M912">
        <f>IF(Table1[[#This Row],[Bet]]="Home",IF(Table1[[#This Row],[FTR]]="H",100*Table1[[#This Row],[B365H]],0),0)</f>
        <v>0</v>
      </c>
      <c r="N912">
        <f>IF(Table1[[#This Row],[Bet]]="Home-",IF(Table1[[#This Row],[FTR]]="H",100*Table1[[#This Row],[B365H]],0),0)</f>
        <v>0</v>
      </c>
      <c r="O912">
        <f>1/Table1[[#This Row],[B365D]]-Table1[[#This Row],[Margin1X2]]</f>
        <v>0.23366418527708852</v>
      </c>
      <c r="P912">
        <f>IF(Table1[[#This Row],[Bet]]="Draw",IF(Table1[[#This Row],[FTR]]="D",100*Table1[[#This Row],[B365D]],0),0)</f>
        <v>0</v>
      </c>
      <c r="Q912">
        <f>IF(Table1[[#This Row],[Bet]]="Draw-",IF(Table1[[#This Row],[FTR]]="D",100*Table1[[#This Row],[B365D]],0),0)</f>
        <v>0</v>
      </c>
      <c r="R912">
        <f>1/Table1[[#This Row],[B365A]]-Table1[[#This Row],[Margin1X2]]</f>
        <v>0.13751033912324237</v>
      </c>
      <c r="S912">
        <f>IF(Table1[[#This Row],[Bet]]="Away",IF(Table1[[#This Row],[FTR]]="A",100*Table1[[#This Row],[B365A]],0),0)</f>
        <v>0</v>
      </c>
      <c r="T912">
        <f>IF(Table1[[#This Row],[Bet2]]="Away",IF(Table1[[#This Row],[FTR]]="A",100*Table1[[#This Row],[B365A]]),0)</f>
        <v>0</v>
      </c>
      <c r="X912">
        <v>1.55</v>
      </c>
      <c r="Y912">
        <v>4</v>
      </c>
      <c r="Z912">
        <v>6.5</v>
      </c>
      <c r="AA912" s="3">
        <f>(1/Table1[[#This Row],[B365H]]+1/Table1[[#This Row],[B365D]]+1/Table1[[#This Row],[B365A]]-1)/3</f>
        <v>1.6335814722911495E-2</v>
      </c>
      <c r="AB912">
        <v>2.0499999999999998</v>
      </c>
      <c r="AC912">
        <v>1.8</v>
      </c>
      <c r="AD912">
        <f>(1/Table1[[#This Row],[B365&gt;2.5]]+1/Table1[[#This Row],[B365&lt;2.5]]-1)/2</f>
        <v>2.1680216802168029E-2</v>
      </c>
    </row>
    <row r="913" spans="1:30" hidden="1" x14ac:dyDescent="0.45">
      <c r="A913" t="s">
        <v>61</v>
      </c>
      <c r="B913" t="s">
        <v>4</v>
      </c>
      <c r="C913" s="1">
        <v>44666</v>
      </c>
      <c r="D913" t="s">
        <v>89</v>
      </c>
      <c r="E913" t="s">
        <v>87</v>
      </c>
      <c r="F913">
        <v>1</v>
      </c>
      <c r="G913">
        <v>2</v>
      </c>
      <c r="H913" t="s">
        <v>20</v>
      </c>
      <c r="I913" t="s">
        <v>82</v>
      </c>
      <c r="L913">
        <f>1/Table1[[#This Row],[B365H]]-Table1[[#This Row],[Margin1X2]]</f>
        <v>0.60672514619883045</v>
      </c>
      <c r="M913">
        <f>IF(Table1[[#This Row],[Bet]]="Home",IF(Table1[[#This Row],[FTR]]="H",100*Table1[[#This Row],[B365H]],0),0)</f>
        <v>0</v>
      </c>
      <c r="N913">
        <f>IF(Table1[[#This Row],[Bet]]="Home-",IF(Table1[[#This Row],[FTR]]="H",100*Table1[[#This Row],[B365H]],0),0)</f>
        <v>0</v>
      </c>
      <c r="O913">
        <f>1/Table1[[#This Row],[B365D]]-Table1[[#This Row],[Margin1X2]]</f>
        <v>0.24488304093567251</v>
      </c>
      <c r="P913">
        <f>IF(Table1[[#This Row],[Bet]]="Draw",IF(Table1[[#This Row],[FTR]]="D",100*Table1[[#This Row],[B365D]],0),0)</f>
        <v>0</v>
      </c>
      <c r="Q913">
        <f>IF(Table1[[#This Row],[Bet]]="Draw-",IF(Table1[[#This Row],[FTR]]="D",100*Table1[[#This Row],[B365D]],0),0)</f>
        <v>0</v>
      </c>
      <c r="R913">
        <f>1/Table1[[#This Row],[B365A]]-Table1[[#This Row],[Margin1X2]]</f>
        <v>0.14839181286549707</v>
      </c>
      <c r="S913">
        <f>IF(Table1[[#This Row],[Bet]]="Away",IF(Table1[[#This Row],[FTR]]="A",100*Table1[[#This Row],[B365A]],0),0)</f>
        <v>0</v>
      </c>
      <c r="T913">
        <f>IF(Table1[[#This Row],[Bet2]]="Away",IF(Table1[[#This Row],[FTR]]="A",100*Table1[[#This Row],[B365A]]),0)</f>
        <v>0</v>
      </c>
      <c r="X913">
        <v>1.6</v>
      </c>
      <c r="Y913">
        <v>3.8</v>
      </c>
      <c r="Z913">
        <v>6</v>
      </c>
      <c r="AA913" s="3">
        <f>(1/Table1[[#This Row],[B365H]]+1/Table1[[#This Row],[B365D]]+1/Table1[[#This Row],[B365A]]-1)/3</f>
        <v>1.8274853801169593E-2</v>
      </c>
      <c r="AB913">
        <v>1.88</v>
      </c>
      <c r="AC913">
        <v>1.98</v>
      </c>
      <c r="AD913">
        <f>(1/Table1[[#This Row],[B365&gt;2.5]]+1/Table1[[#This Row],[B365&lt;2.5]]-1)/2</f>
        <v>1.8482699333763231E-2</v>
      </c>
    </row>
    <row r="914" spans="1:30" hidden="1" x14ac:dyDescent="0.45">
      <c r="A914" t="s">
        <v>106</v>
      </c>
      <c r="B914" t="s">
        <v>4</v>
      </c>
      <c r="C914" s="1">
        <v>44457</v>
      </c>
      <c r="D914" t="s">
        <v>120</v>
      </c>
      <c r="E914" t="s">
        <v>110</v>
      </c>
      <c r="F914">
        <v>1</v>
      </c>
      <c r="G914">
        <v>2</v>
      </c>
      <c r="H914" t="s">
        <v>20</v>
      </c>
      <c r="I914" t="s">
        <v>82</v>
      </c>
      <c r="L914">
        <f>1/Table1[[#This Row],[B365H]]-Table1[[#This Row],[Margin1X2]]</f>
        <v>0.60347261434217958</v>
      </c>
      <c r="M914">
        <f>IF(Table1[[#This Row],[Bet]]="Home",IF(Table1[[#This Row],[FTR]]="H",100*Table1[[#This Row],[B365H]],0),0)</f>
        <v>0</v>
      </c>
      <c r="N914">
        <f>IF(Table1[[#This Row],[Bet]]="Home-",IF(Table1[[#This Row],[FTR]]="H",100*Table1[[#This Row],[B365H]],0),0)</f>
        <v>0</v>
      </c>
      <c r="O914">
        <f>1/Table1[[#This Row],[B365D]]-Table1[[#This Row],[Margin1X2]]</f>
        <v>0.23235460191981935</v>
      </c>
      <c r="P914">
        <f>IF(Table1[[#This Row],[Bet]]="Draw",IF(Table1[[#This Row],[FTR]]="D",100*Table1[[#This Row],[B365D]],0),0)</f>
        <v>0</v>
      </c>
      <c r="Q914">
        <f>IF(Table1[[#This Row],[Bet]]="Draw-",IF(Table1[[#This Row],[FTR]]="D",100*Table1[[#This Row],[B365D]],0),0)</f>
        <v>0</v>
      </c>
      <c r="R914">
        <f>1/Table1[[#This Row],[B365A]]-Table1[[#This Row],[Margin1X2]]</f>
        <v>0.16417278373800118</v>
      </c>
      <c r="S914">
        <f>IF(Table1[[#This Row],[Bet]]="Away",IF(Table1[[#This Row],[FTR]]="A",100*Table1[[#This Row],[B365A]],0),0)</f>
        <v>0</v>
      </c>
      <c r="T914">
        <f>IF(Table1[[#This Row],[Bet2]]="Away",IF(Table1[[#This Row],[FTR]]="A",100*Table1[[#This Row],[B365A]]),0)</f>
        <v>0</v>
      </c>
      <c r="X914">
        <v>1.61</v>
      </c>
      <c r="Y914">
        <v>4</v>
      </c>
      <c r="Z914">
        <v>5.5</v>
      </c>
      <c r="AA914" s="3">
        <f>(1/Table1[[#This Row],[B365H]]+1/Table1[[#This Row],[B365D]]+1/Table1[[#This Row],[B365A]]-1)/3</f>
        <v>1.7645398080180657E-2</v>
      </c>
      <c r="AB914">
        <v>1.91</v>
      </c>
      <c r="AC914">
        <v>2.02</v>
      </c>
      <c r="AD914">
        <f>(1/Table1[[#This Row],[B365&gt;2.5]]+1/Table1[[#This Row],[B365&lt;2.5]]-1)/2</f>
        <v>9.3048571872893504E-3</v>
      </c>
    </row>
    <row r="915" spans="1:30" hidden="1" x14ac:dyDescent="0.45">
      <c r="A915" t="s">
        <v>106</v>
      </c>
      <c r="B915" t="s">
        <v>4</v>
      </c>
      <c r="C915" s="1">
        <v>44523</v>
      </c>
      <c r="D915" t="s">
        <v>124</v>
      </c>
      <c r="E915" t="s">
        <v>127</v>
      </c>
      <c r="F915">
        <v>0</v>
      </c>
      <c r="G915">
        <v>2</v>
      </c>
      <c r="H915" t="s">
        <v>20</v>
      </c>
      <c r="I915" t="s">
        <v>82</v>
      </c>
      <c r="L915">
        <f>1/Table1[[#This Row],[B365H]]-Table1[[#This Row],[Margin1X2]]</f>
        <v>0.32615386802578922</v>
      </c>
      <c r="M915">
        <f>IF(Table1[[#This Row],[Bet]]="Home",IF(Table1[[#This Row],[FTR]]="H",100*Table1[[#This Row],[B365H]],0),0)</f>
        <v>0</v>
      </c>
      <c r="N915">
        <f>IF(Table1[[#This Row],[Bet]]="Home-",IF(Table1[[#This Row],[FTR]]="H",100*Table1[[#This Row],[B365H]],0),0)</f>
        <v>0</v>
      </c>
      <c r="O915">
        <f>1/Table1[[#This Row],[B365D]]-Table1[[#This Row],[Margin1X2]]</f>
        <v>0.28435658484919568</v>
      </c>
      <c r="P915">
        <f>IF(Table1[[#This Row],[Bet]]="Draw",IF(Table1[[#This Row],[FTR]]="D",100*Table1[[#This Row],[B365D]],0),0)</f>
        <v>0</v>
      </c>
      <c r="Q915">
        <f>IF(Table1[[#This Row],[Bet]]="Draw-",IF(Table1[[#This Row],[FTR]]="D",100*Table1[[#This Row],[B365D]],0),0)</f>
        <v>0</v>
      </c>
      <c r="R915">
        <f>1/Table1[[#This Row],[B365A]]-Table1[[#This Row],[Margin1X2]]</f>
        <v>0.38948954712501505</v>
      </c>
      <c r="S915">
        <f>IF(Table1[[#This Row],[Bet]]="Away",IF(Table1[[#This Row],[FTR]]="A",100*Table1[[#This Row],[B365A]],0),0)</f>
        <v>0</v>
      </c>
      <c r="T915">
        <f>IF(Table1[[#This Row],[Bet2]]="Away",IF(Table1[[#This Row],[FTR]]="A",100*Table1[[#This Row],[B365A]]),0)</f>
        <v>0</v>
      </c>
      <c r="X915">
        <v>2.9</v>
      </c>
      <c r="Y915">
        <v>3.3</v>
      </c>
      <c r="Z915">
        <v>2.4500000000000002</v>
      </c>
      <c r="AA915" s="3">
        <f>(1/Table1[[#This Row],[B365H]]+1/Table1[[#This Row],[B365D]]+1/Table1[[#This Row],[B365A]]-1)/3</f>
        <v>1.867371818110734E-2</v>
      </c>
      <c r="AB915">
        <v>2.1</v>
      </c>
      <c r="AC915">
        <v>1.77</v>
      </c>
      <c r="AD915">
        <f>(1/Table1[[#This Row],[B365&gt;2.5]]+1/Table1[[#This Row],[B365&lt;2.5]]-1)/2</f>
        <v>2.0581113801452777E-2</v>
      </c>
    </row>
    <row r="916" spans="1:30" hidden="1" x14ac:dyDescent="0.45">
      <c r="A916" t="s">
        <v>106</v>
      </c>
      <c r="B916" t="s">
        <v>4</v>
      </c>
      <c r="C916" s="1">
        <v>44576</v>
      </c>
      <c r="D916" t="s">
        <v>113</v>
      </c>
      <c r="E916" t="s">
        <v>130</v>
      </c>
      <c r="F916">
        <v>0</v>
      </c>
      <c r="G916">
        <v>0</v>
      </c>
      <c r="H916" t="s">
        <v>42</v>
      </c>
      <c r="I916" t="s">
        <v>82</v>
      </c>
      <c r="L916">
        <f>1/Table1[[#This Row],[B365H]]-Table1[[#This Row],[Margin1X2]]</f>
        <v>0.28936733556298777</v>
      </c>
      <c r="M916">
        <f>IF(Table1[[#This Row],[Bet]]="Home",IF(Table1[[#This Row],[FTR]]="H",100*Table1[[#This Row],[B365H]],0),0)</f>
        <v>0</v>
      </c>
      <c r="N916">
        <f>IF(Table1[[#This Row],[Bet]]="Home-",IF(Table1[[#This Row],[FTR]]="H",100*Table1[[#This Row],[B365H]],0),0)</f>
        <v>0</v>
      </c>
      <c r="O916">
        <f>1/Table1[[#This Row],[B365D]]-Table1[[#This Row],[Margin1X2]]</f>
        <v>0.29417502787068006</v>
      </c>
      <c r="P916">
        <f>IF(Table1[[#This Row],[Bet]]="Draw",IF(Table1[[#This Row],[FTR]]="D",100*Table1[[#This Row],[B365D]],0),0)</f>
        <v>0</v>
      </c>
      <c r="Q916">
        <f>IF(Table1[[#This Row],[Bet]]="Draw-",IF(Table1[[#This Row],[FTR]]="D",100*Table1[[#This Row],[B365D]],0),0)</f>
        <v>0</v>
      </c>
      <c r="R916">
        <f>1/Table1[[#This Row],[B365A]]-Table1[[#This Row],[Margin1X2]]</f>
        <v>0.41645763656633228</v>
      </c>
      <c r="S916">
        <f>IF(Table1[[#This Row],[Bet]]="Away",IF(Table1[[#This Row],[FTR]]="A",100*Table1[[#This Row],[B365A]],0),0)</f>
        <v>0</v>
      </c>
      <c r="T916">
        <f>IF(Table1[[#This Row],[Bet2]]="Away",IF(Table1[[#This Row],[FTR]]="A",100*Table1[[#This Row],[B365A]]),0)</f>
        <v>0</v>
      </c>
      <c r="X916">
        <v>3.25</v>
      </c>
      <c r="Y916">
        <v>3.2</v>
      </c>
      <c r="Z916">
        <v>2.2999999999999998</v>
      </c>
      <c r="AA916" s="3">
        <f>(1/Table1[[#This Row],[B365H]]+1/Table1[[#This Row],[B365D]]+1/Table1[[#This Row],[B365A]]-1)/3</f>
        <v>1.8324972129319939E-2</v>
      </c>
      <c r="AB916">
        <v>2.0699999999999998</v>
      </c>
      <c r="AC916">
        <v>1.72</v>
      </c>
      <c r="AD916">
        <f>(1/Table1[[#This Row],[B365&gt;2.5]]+1/Table1[[#This Row],[B365&lt;2.5]]-1)/2</f>
        <v>3.2243568138411449E-2</v>
      </c>
    </row>
    <row r="917" spans="1:30" hidden="1" x14ac:dyDescent="0.45">
      <c r="A917" t="s">
        <v>106</v>
      </c>
      <c r="B917" t="s">
        <v>4</v>
      </c>
      <c r="C917" s="1">
        <v>44604</v>
      </c>
      <c r="D917" t="s">
        <v>111</v>
      </c>
      <c r="E917" t="s">
        <v>107</v>
      </c>
      <c r="F917">
        <v>2</v>
      </c>
      <c r="G917">
        <v>3</v>
      </c>
      <c r="H917" t="s">
        <v>20</v>
      </c>
      <c r="I917" t="s">
        <v>82</v>
      </c>
      <c r="L917">
        <f>1/Table1[[#This Row],[B365H]]-Table1[[#This Row],[Margin1X2]]</f>
        <v>0.50283797729618163</v>
      </c>
      <c r="M917">
        <f>IF(Table1[[#This Row],[Bet]]="Home",IF(Table1[[#This Row],[FTR]]="H",100*Table1[[#This Row],[B365H]],0),0)</f>
        <v>0</v>
      </c>
      <c r="N917">
        <f>IF(Table1[[#This Row],[Bet]]="Home-",IF(Table1[[#This Row],[FTR]]="H",100*Table1[[#This Row],[B365H]],0),0)</f>
        <v>0</v>
      </c>
      <c r="O917">
        <f>1/Table1[[#This Row],[B365D]]-Table1[[#This Row],[Margin1X2]]</f>
        <v>0.27063983488132098</v>
      </c>
      <c r="P917">
        <f>IF(Table1[[#This Row],[Bet]]="Draw",IF(Table1[[#This Row],[FTR]]="D",100*Table1[[#This Row],[B365D]],0),0)</f>
        <v>0</v>
      </c>
      <c r="Q917">
        <f>IF(Table1[[#This Row],[Bet]]="Draw-",IF(Table1[[#This Row],[FTR]]="D",100*Table1[[#This Row],[B365D]],0),0)</f>
        <v>0</v>
      </c>
      <c r="R917">
        <f>1/Table1[[#This Row],[B365A]]-Table1[[#This Row],[Margin1X2]]</f>
        <v>0.22652218782249744</v>
      </c>
      <c r="S917">
        <f>IF(Table1[[#This Row],[Bet]]="Away",IF(Table1[[#This Row],[FTR]]="A",100*Table1[[#This Row],[B365A]],0),0)</f>
        <v>0</v>
      </c>
      <c r="T917">
        <f>IF(Table1[[#This Row],[Bet2]]="Away",IF(Table1[[#This Row],[FTR]]="A",100*Table1[[#This Row],[B365A]]),0)</f>
        <v>0</v>
      </c>
      <c r="X917">
        <v>1.9</v>
      </c>
      <c r="Y917">
        <v>3.4</v>
      </c>
      <c r="Z917">
        <v>4</v>
      </c>
      <c r="AA917" s="3">
        <f>(1/Table1[[#This Row],[B365H]]+1/Table1[[#This Row],[B365D]]+1/Table1[[#This Row],[B365A]]-1)/3</f>
        <v>2.3477812177502555E-2</v>
      </c>
      <c r="AB917">
        <v>1.75</v>
      </c>
      <c r="AC917">
        <v>2.0499999999999998</v>
      </c>
      <c r="AD917">
        <f>(1/Table1[[#This Row],[B365&gt;2.5]]+1/Table1[[#This Row],[B365&lt;2.5]]-1)/2</f>
        <v>2.9616724738675937E-2</v>
      </c>
    </row>
    <row r="918" spans="1:30" hidden="1" x14ac:dyDescent="0.45">
      <c r="A918" t="s">
        <v>106</v>
      </c>
      <c r="B918" t="s">
        <v>4</v>
      </c>
      <c r="C918" s="1">
        <v>44639</v>
      </c>
      <c r="D918" t="s">
        <v>122</v>
      </c>
      <c r="E918" t="s">
        <v>140</v>
      </c>
      <c r="F918">
        <v>0</v>
      </c>
      <c r="G918">
        <v>0</v>
      </c>
      <c r="H918" t="s">
        <v>42</v>
      </c>
      <c r="I918" t="s">
        <v>82</v>
      </c>
      <c r="L918">
        <f>1/Table1[[#This Row],[B365H]]-Table1[[#This Row],[Margin1X2]]</f>
        <v>0.16602294344843485</v>
      </c>
      <c r="M918">
        <f>IF(Table1[[#This Row],[Bet]]="Home",IF(Table1[[#This Row],[FTR]]="H",100*Table1[[#This Row],[B365H]],0),0)</f>
        <v>0</v>
      </c>
      <c r="N918">
        <f>IF(Table1[[#This Row],[Bet]]="Home-",IF(Table1[[#This Row],[FTR]]="H",100*Table1[[#This Row],[B365H]],0),0)</f>
        <v>0</v>
      </c>
      <c r="O918">
        <f>1/Table1[[#This Row],[B365D]]-Table1[[#This Row],[Margin1X2]]</f>
        <v>0.24736265636709512</v>
      </c>
      <c r="P918">
        <f>IF(Table1[[#This Row],[Bet]]="Draw",IF(Table1[[#This Row],[FTR]]="D",100*Table1[[#This Row],[B365D]],0),0)</f>
        <v>0</v>
      </c>
      <c r="Q918">
        <f>IF(Table1[[#This Row],[Bet]]="Draw-",IF(Table1[[#This Row],[FTR]]="D",100*Table1[[#This Row],[B365D]],0),0)</f>
        <v>0</v>
      </c>
      <c r="R918">
        <f>1/Table1[[#This Row],[B365A]]-Table1[[#This Row],[Margin1X2]]</f>
        <v>0.58661440018446998</v>
      </c>
      <c r="S918">
        <f>IF(Table1[[#This Row],[Bet]]="Away",IF(Table1[[#This Row],[FTR]]="A",100*Table1[[#This Row],[B365A]],0),0)</f>
        <v>0</v>
      </c>
      <c r="T918">
        <f>IF(Table1[[#This Row],[Bet2]]="Away",IF(Table1[[#This Row],[FTR]]="A",100*Table1[[#This Row],[B365A]]),0)</f>
        <v>0</v>
      </c>
      <c r="X918">
        <v>5.5</v>
      </c>
      <c r="Y918">
        <v>3.8</v>
      </c>
      <c r="Z918">
        <v>1.66</v>
      </c>
      <c r="AA918" s="3">
        <f>(1/Table1[[#This Row],[B365H]]+1/Table1[[#This Row],[B365D]]+1/Table1[[#This Row],[B365A]]-1)/3</f>
        <v>1.5795238369746983E-2</v>
      </c>
      <c r="AB918">
        <v>2.02</v>
      </c>
      <c r="AC918">
        <v>1.83</v>
      </c>
      <c r="AD918">
        <f>(1/Table1[[#This Row],[B365&gt;2.5]]+1/Table1[[#This Row],[B365&lt;2.5]]-1)/2</f>
        <v>2.0748796191094487E-2</v>
      </c>
    </row>
    <row r="919" spans="1:30" hidden="1" x14ac:dyDescent="0.45">
      <c r="A919" t="s">
        <v>172</v>
      </c>
      <c r="B919" t="s">
        <v>4</v>
      </c>
      <c r="C919" s="1">
        <v>44499</v>
      </c>
      <c r="D919" t="s">
        <v>174</v>
      </c>
      <c r="E919" t="s">
        <v>191</v>
      </c>
      <c r="F919">
        <v>2</v>
      </c>
      <c r="G919">
        <v>1</v>
      </c>
      <c r="H919" t="s">
        <v>13</v>
      </c>
      <c r="I919" t="s">
        <v>82</v>
      </c>
      <c r="L919">
        <f>1/Table1[[#This Row],[B365H]]-Table1[[#This Row],[Margin1X2]]</f>
        <v>0.49664224664224671</v>
      </c>
      <c r="M919">
        <f>IF(Table1[[#This Row],[Bet]]="Home",IF(Table1[[#This Row],[FTR]]="H",100*Table1[[#This Row],[B365H]],0),0)</f>
        <v>0</v>
      </c>
      <c r="N919">
        <f>IF(Table1[[#This Row],[Bet]]="Home-",IF(Table1[[#This Row],[FTR]]="H",100*Table1[[#This Row],[B365H]],0),0)</f>
        <v>0</v>
      </c>
      <c r="O919">
        <f>1/Table1[[#This Row],[B365D]]-Table1[[#This Row],[Margin1X2]]</f>
        <v>0.26953601953601952</v>
      </c>
      <c r="P919">
        <f>IF(Table1[[#This Row],[Bet]]="Draw",IF(Table1[[#This Row],[FTR]]="D",100*Table1[[#This Row],[B365D]],0),0)</f>
        <v>0</v>
      </c>
      <c r="Q919">
        <f>IF(Table1[[#This Row],[Bet]]="Draw-",IF(Table1[[#This Row],[FTR]]="D",100*Table1[[#This Row],[B365D]],0),0)</f>
        <v>0</v>
      </c>
      <c r="R919">
        <f>1/Table1[[#This Row],[B365A]]-Table1[[#This Row],[Margin1X2]]</f>
        <v>0.2338217338217338</v>
      </c>
      <c r="S919">
        <f>IF(Table1[[#This Row],[Bet]]="Away",IF(Table1[[#This Row],[FTR]]="A",100*Table1[[#This Row],[B365A]],0),0)</f>
        <v>0</v>
      </c>
      <c r="T919">
        <f>IF(Table1[[#This Row],[Bet2]]="Away",IF(Table1[[#This Row],[FTR]]="A",100*Table1[[#This Row],[B365A]]),0)</f>
        <v>0</v>
      </c>
      <c r="X919">
        <v>1.95</v>
      </c>
      <c r="Y919">
        <v>3.5</v>
      </c>
      <c r="Z919">
        <v>4</v>
      </c>
      <c r="AA919" s="3">
        <f>(1/Table1[[#This Row],[B365H]]+1/Table1[[#This Row],[B365D]]+1/Table1[[#This Row],[B365A]]-1)/3</f>
        <v>1.6178266178266194E-2</v>
      </c>
      <c r="AB919">
        <v>2.2000000000000002</v>
      </c>
      <c r="AC919">
        <v>1.65</v>
      </c>
      <c r="AD919">
        <f>(1/Table1[[#This Row],[B365&gt;2.5]]+1/Table1[[#This Row],[B365&lt;2.5]]-1)/2</f>
        <v>3.0303030303030276E-2</v>
      </c>
    </row>
    <row r="920" spans="1:30" hidden="1" x14ac:dyDescent="0.45">
      <c r="A920" t="s">
        <v>172</v>
      </c>
      <c r="B920" t="s">
        <v>4</v>
      </c>
      <c r="C920" s="1">
        <v>44600</v>
      </c>
      <c r="D920" t="s">
        <v>193</v>
      </c>
      <c r="E920" t="s">
        <v>176</v>
      </c>
      <c r="F920">
        <v>0</v>
      </c>
      <c r="G920">
        <v>1</v>
      </c>
      <c r="H920" t="s">
        <v>20</v>
      </c>
      <c r="I920" t="s">
        <v>82</v>
      </c>
      <c r="L920">
        <f>1/Table1[[#This Row],[B365H]]-Table1[[#This Row],[Margin1X2]]</f>
        <v>0.33686067019400351</v>
      </c>
      <c r="M920">
        <f>IF(Table1[[#This Row],[Bet]]="Home",IF(Table1[[#This Row],[FTR]]="H",100*Table1[[#This Row],[B365H]],0),0)</f>
        <v>0</v>
      </c>
      <c r="N920">
        <f>IF(Table1[[#This Row],[Bet]]="Home-",IF(Table1[[#This Row],[FTR]]="H",100*Table1[[#This Row],[B365H]],0),0)</f>
        <v>0</v>
      </c>
      <c r="O920">
        <f>1/Table1[[#This Row],[B365D]]-Table1[[#This Row],[Margin1X2]]</f>
        <v>0.31305114638447967</v>
      </c>
      <c r="P920">
        <f>IF(Table1[[#This Row],[Bet]]="Draw",IF(Table1[[#This Row],[FTR]]="D",100*Table1[[#This Row],[B365D]],0),0)</f>
        <v>0</v>
      </c>
      <c r="Q920">
        <f>IF(Table1[[#This Row],[Bet]]="Draw-",IF(Table1[[#This Row],[FTR]]="D",100*Table1[[#This Row],[B365D]],0),0)</f>
        <v>0</v>
      </c>
      <c r="R920">
        <f>1/Table1[[#This Row],[B365A]]-Table1[[#This Row],[Margin1X2]]</f>
        <v>0.35008818342151671</v>
      </c>
      <c r="S920">
        <f>IF(Table1[[#This Row],[Bet]]="Away",IF(Table1[[#This Row],[FTR]]="A",100*Table1[[#This Row],[B365A]],0),0)</f>
        <v>0</v>
      </c>
      <c r="T920">
        <f>IF(Table1[[#This Row],[Bet2]]="Away",IF(Table1[[#This Row],[FTR]]="A",100*Table1[[#This Row],[B365A]]),0)</f>
        <v>0</v>
      </c>
      <c r="X920">
        <v>2.8</v>
      </c>
      <c r="Y920">
        <v>3</v>
      </c>
      <c r="Z920">
        <v>2.7</v>
      </c>
      <c r="AA920" s="3">
        <f>(1/Table1[[#This Row],[B365H]]+1/Table1[[#This Row],[B365D]]+1/Table1[[#This Row],[B365A]]-1)/3</f>
        <v>2.0282186948853642E-2</v>
      </c>
      <c r="AB920">
        <v>2.2999999999999998</v>
      </c>
      <c r="AC920">
        <v>1.6</v>
      </c>
      <c r="AD920">
        <f>(1/Table1[[#This Row],[B365&gt;2.5]]+1/Table1[[#This Row],[B365&lt;2.5]]-1)/2</f>
        <v>2.9891304347826164E-2</v>
      </c>
    </row>
    <row r="921" spans="1:30" hidden="1" x14ac:dyDescent="0.45">
      <c r="A921" t="s">
        <v>172</v>
      </c>
      <c r="B921" t="s">
        <v>4</v>
      </c>
      <c r="C921" s="1">
        <v>44674</v>
      </c>
      <c r="D921" t="s">
        <v>184</v>
      </c>
      <c r="E921" t="s">
        <v>177</v>
      </c>
      <c r="F921">
        <v>0</v>
      </c>
      <c r="G921">
        <v>0</v>
      </c>
      <c r="H921" t="s">
        <v>42</v>
      </c>
      <c r="I921" t="s">
        <v>82</v>
      </c>
      <c r="L921">
        <f>1/Table1[[#This Row],[B365H]]-Table1[[#This Row],[Margin1X2]]</f>
        <v>0.36401003576576096</v>
      </c>
      <c r="M921">
        <f>IF(Table1[[#This Row],[Bet]]="Home",IF(Table1[[#This Row],[FTR]]="H",100*Table1[[#This Row],[B365H]],0),0)</f>
        <v>0</v>
      </c>
      <c r="N921">
        <f>IF(Table1[[#This Row],[Bet]]="Home-",IF(Table1[[#This Row],[FTR]]="H",100*Table1[[#This Row],[B365H]],0),0)</f>
        <v>0</v>
      </c>
      <c r="O921">
        <f>1/Table1[[#This Row],[B365D]]-Table1[[#This Row],[Margin1X2]]</f>
        <v>0.2900229541450916</v>
      </c>
      <c r="P921">
        <f>IF(Table1[[#This Row],[Bet]]="Draw",IF(Table1[[#This Row],[FTR]]="D",100*Table1[[#This Row],[B365D]],0),0)</f>
        <v>0</v>
      </c>
      <c r="Q921">
        <f>IF(Table1[[#This Row],[Bet]]="Draw-",IF(Table1[[#This Row],[FTR]]="D",100*Table1[[#This Row],[B365D]],0),0)</f>
        <v>0</v>
      </c>
      <c r="R921">
        <f>1/Table1[[#This Row],[B365A]]-Table1[[#This Row],[Margin1X2]]</f>
        <v>0.34596701008914754</v>
      </c>
      <c r="S921">
        <f>IF(Table1[[#This Row],[Bet]]="Away",IF(Table1[[#This Row],[FTR]]="A",100*Table1[[#This Row],[B365A]],0),0)</f>
        <v>0</v>
      </c>
      <c r="T921">
        <f>IF(Table1[[#This Row],[Bet2]]="Away",IF(Table1[[#This Row],[FTR]]="A",100*Table1[[#This Row],[B365A]]),0)</f>
        <v>0</v>
      </c>
      <c r="X921">
        <v>2.62</v>
      </c>
      <c r="Y921">
        <v>3.25</v>
      </c>
      <c r="Z921">
        <v>2.75</v>
      </c>
      <c r="AA921" s="3">
        <f>(1/Table1[[#This Row],[B365H]]+1/Table1[[#This Row],[B365D]]+1/Table1[[#This Row],[B365A]]-1)/3</f>
        <v>1.7669353547216105E-2</v>
      </c>
      <c r="AB921">
        <v>2.0499999999999998</v>
      </c>
      <c r="AC921">
        <v>1.75</v>
      </c>
      <c r="AD921">
        <f>(1/Table1[[#This Row],[B365&gt;2.5]]+1/Table1[[#This Row],[B365&lt;2.5]]-1)/2</f>
        <v>2.9616724738675937E-2</v>
      </c>
    </row>
    <row r="922" spans="1:30" hidden="1" x14ac:dyDescent="0.45">
      <c r="A922" t="s">
        <v>61</v>
      </c>
      <c r="B922" t="s">
        <v>4</v>
      </c>
      <c r="C922" s="1">
        <v>44541</v>
      </c>
      <c r="D922" t="s">
        <v>63</v>
      </c>
      <c r="E922" t="s">
        <v>87</v>
      </c>
      <c r="F922">
        <v>1</v>
      </c>
      <c r="G922">
        <v>0</v>
      </c>
      <c r="H922" t="s">
        <v>13</v>
      </c>
      <c r="I922" t="s">
        <v>103</v>
      </c>
      <c r="L922">
        <f>1/Table1[[#This Row],[B365H]]-Table1[[#This Row],[Margin1X2]]</f>
        <v>0.67850181008075749</v>
      </c>
      <c r="M922">
        <f>IF(Table1[[#This Row],[Bet]]="Home",IF(Table1[[#This Row],[FTR]]="H",100*Table1[[#This Row],[B365H]],0),0)</f>
        <v>0</v>
      </c>
      <c r="N922">
        <f>IF(Table1[[#This Row],[Bet]]="Home-",IF(Table1[[#This Row],[FTR]]="H",100*Table1[[#This Row],[B365H]],0),0)</f>
        <v>0</v>
      </c>
      <c r="O922">
        <f>1/Table1[[#This Row],[B365D]]-Table1[[#This Row],[Margin1X2]]</f>
        <v>0.19458368142578672</v>
      </c>
      <c r="P922">
        <f>IF(Table1[[#This Row],[Bet]]="Draw",IF(Table1[[#This Row],[FTR]]="D",100*Table1[[#This Row],[B365D]],0),0)</f>
        <v>0</v>
      </c>
      <c r="Q922">
        <f>IF(Table1[[#This Row],[Bet]]="Draw-",IF(Table1[[#This Row],[FTR]]="D",100*Table1[[#This Row],[B365D]],0),0)</f>
        <v>0</v>
      </c>
      <c r="R922">
        <f>1/Table1[[#This Row],[B365A]]-Table1[[#This Row],[Margin1X2]]</f>
        <v>0.1269145084934559</v>
      </c>
      <c r="S922">
        <f>IF(Table1[[#This Row],[Bet]]="Away",IF(Table1[[#This Row],[FTR]]="A",100*Table1[[#This Row],[B365A]],0),0)</f>
        <v>0</v>
      </c>
      <c r="T922">
        <f>IF(Table1[[#This Row],[Bet2]]="Away",IF(Table1[[#This Row],[FTR]]="A",100*Table1[[#This Row],[B365A]]),0)</f>
        <v>0</v>
      </c>
      <c r="X922">
        <v>1.44</v>
      </c>
      <c r="Y922">
        <v>4.75</v>
      </c>
      <c r="Z922">
        <v>7</v>
      </c>
      <c r="AA922" s="3">
        <f>(1/Table1[[#This Row],[B365H]]+1/Table1[[#This Row],[B365D]]+1/Table1[[#This Row],[B365A]]-1)/3</f>
        <v>1.5942634363686963E-2</v>
      </c>
      <c r="AB922">
        <v>1.9</v>
      </c>
      <c r="AC922">
        <v>1.95</v>
      </c>
      <c r="AD922">
        <f>(1/Table1[[#This Row],[B365&gt;2.5]]+1/Table1[[#This Row],[B365&lt;2.5]]-1)/2</f>
        <v>1.9568151147098534E-2</v>
      </c>
    </row>
    <row r="923" spans="1:30" hidden="1" x14ac:dyDescent="0.45">
      <c r="A923" t="s">
        <v>106</v>
      </c>
      <c r="B923" t="s">
        <v>4</v>
      </c>
      <c r="C923" s="1">
        <v>44422</v>
      </c>
      <c r="D923" t="s">
        <v>108</v>
      </c>
      <c r="E923" t="s">
        <v>133</v>
      </c>
      <c r="F923">
        <v>1</v>
      </c>
      <c r="G923">
        <v>2</v>
      </c>
      <c r="H923" t="s">
        <v>20</v>
      </c>
      <c r="I923" t="s">
        <v>146</v>
      </c>
      <c r="L923">
        <f>1/Table1[[#This Row],[B365H]]-Table1[[#This Row],[Margin1X2]]</f>
        <v>0.27633378932968533</v>
      </c>
      <c r="M923">
        <f>IF(Table1[[#This Row],[Bet]]="Home",IF(Table1[[#This Row],[FTR]]="H",100*Table1[[#This Row],[B365H]],0),0)</f>
        <v>0</v>
      </c>
      <c r="N923">
        <f>IF(Table1[[#This Row],[Bet]]="Home-",IF(Table1[[#This Row],[FTR]]="H",100*Table1[[#This Row],[B365H]],0),0)</f>
        <v>0</v>
      </c>
      <c r="O923">
        <f>1/Table1[[#This Row],[B365D]]-Table1[[#This Row],[Margin1X2]]</f>
        <v>0.27633378932968533</v>
      </c>
      <c r="P923">
        <f>IF(Table1[[#This Row],[Bet]]="Draw",IF(Table1[[#This Row],[FTR]]="D",100*Table1[[#This Row],[B365D]],0),0)</f>
        <v>0</v>
      </c>
      <c r="Q923">
        <f>IF(Table1[[#This Row],[Bet]]="Draw-",IF(Table1[[#This Row],[FTR]]="D",100*Table1[[#This Row],[B365D]],0),0)</f>
        <v>0</v>
      </c>
      <c r="R923">
        <f>1/Table1[[#This Row],[B365A]]-Table1[[#This Row],[Margin1X2]]</f>
        <v>0.44733242134062923</v>
      </c>
      <c r="S923">
        <f>IF(Table1[[#This Row],[Bet]]="Away",IF(Table1[[#This Row],[FTR]]="A",100*Table1[[#This Row],[B365A]],0),0)</f>
        <v>0</v>
      </c>
      <c r="T923">
        <f>IF(Table1[[#This Row],[Bet2]]="Away",IF(Table1[[#This Row],[FTR]]="A",100*Table1[[#This Row],[B365A]]),0)</f>
        <v>0</v>
      </c>
      <c r="X923">
        <v>3.4</v>
      </c>
      <c r="Y923">
        <v>3.4</v>
      </c>
      <c r="Z923">
        <v>2.15</v>
      </c>
      <c r="AA923" s="3">
        <f>(1/Table1[[#This Row],[B365H]]+1/Table1[[#This Row],[B365D]]+1/Table1[[#This Row],[B365A]]-1)/3</f>
        <v>1.7783857729138191E-2</v>
      </c>
      <c r="AB923">
        <v>2.02</v>
      </c>
      <c r="AC923">
        <v>1.91</v>
      </c>
      <c r="AD923">
        <f>(1/Table1[[#This Row],[B365&gt;2.5]]+1/Table1[[#This Row],[B365&lt;2.5]]-1)/2</f>
        <v>9.3048571872893504E-3</v>
      </c>
    </row>
    <row r="924" spans="1:30" hidden="1" x14ac:dyDescent="0.45">
      <c r="A924" t="s">
        <v>106</v>
      </c>
      <c r="B924" t="s">
        <v>4</v>
      </c>
      <c r="C924" s="1">
        <v>44429</v>
      </c>
      <c r="D924" t="s">
        <v>136</v>
      </c>
      <c r="E924" t="s">
        <v>123</v>
      </c>
      <c r="F924">
        <v>1</v>
      </c>
      <c r="G924">
        <v>0</v>
      </c>
      <c r="H924" t="s">
        <v>13</v>
      </c>
      <c r="I924" t="s">
        <v>146</v>
      </c>
      <c r="L924">
        <f>1/Table1[[#This Row],[B365H]]-Table1[[#This Row],[Margin1X2]]</f>
        <v>0.38948954712501505</v>
      </c>
      <c r="M924">
        <f>IF(Table1[[#This Row],[Bet]]="Home",IF(Table1[[#This Row],[FTR]]="H",100*Table1[[#This Row],[B365H]],0),0)</f>
        <v>0</v>
      </c>
      <c r="N924">
        <f>IF(Table1[[#This Row],[Bet]]="Home-",IF(Table1[[#This Row],[FTR]]="H",100*Table1[[#This Row],[B365H]],0),0)</f>
        <v>0</v>
      </c>
      <c r="O924">
        <f>1/Table1[[#This Row],[B365D]]-Table1[[#This Row],[Margin1X2]]</f>
        <v>0.28435658484919568</v>
      </c>
      <c r="P924">
        <f>IF(Table1[[#This Row],[Bet]]="Draw",IF(Table1[[#This Row],[FTR]]="D",100*Table1[[#This Row],[B365D]],0),0)</f>
        <v>0</v>
      </c>
      <c r="Q924">
        <f>IF(Table1[[#This Row],[Bet]]="Draw-",IF(Table1[[#This Row],[FTR]]="D",100*Table1[[#This Row],[B365D]],0),0)</f>
        <v>0</v>
      </c>
      <c r="R924">
        <f>1/Table1[[#This Row],[B365A]]-Table1[[#This Row],[Margin1X2]]</f>
        <v>0.32615386802578922</v>
      </c>
      <c r="S924">
        <f>IF(Table1[[#This Row],[Bet]]="Away",IF(Table1[[#This Row],[FTR]]="A",100*Table1[[#This Row],[B365A]],0),0)</f>
        <v>0</v>
      </c>
      <c r="T924">
        <f>IF(Table1[[#This Row],[Bet2]]="Away",IF(Table1[[#This Row],[FTR]]="A",100*Table1[[#This Row],[B365A]]),0)</f>
        <v>0</v>
      </c>
      <c r="X924">
        <v>2.4500000000000002</v>
      </c>
      <c r="Y924">
        <v>3.3</v>
      </c>
      <c r="Z924">
        <v>2.9</v>
      </c>
      <c r="AA924" s="3">
        <f>(1/Table1[[#This Row],[B365H]]+1/Table1[[#This Row],[B365D]]+1/Table1[[#This Row],[B365A]]-1)/3</f>
        <v>1.867371818110734E-2</v>
      </c>
      <c r="AB924">
        <v>1.95</v>
      </c>
      <c r="AC924">
        <v>1.85</v>
      </c>
      <c r="AD924">
        <f>(1/Table1[[#This Row],[B365&gt;2.5]]+1/Table1[[#This Row],[B365&lt;2.5]]-1)/2</f>
        <v>2.6680526680526673E-2</v>
      </c>
    </row>
    <row r="925" spans="1:30" hidden="1" x14ac:dyDescent="0.45">
      <c r="A925" t="s">
        <v>106</v>
      </c>
      <c r="B925" t="s">
        <v>4</v>
      </c>
      <c r="C925" s="1">
        <v>44436</v>
      </c>
      <c r="D925" t="s">
        <v>139</v>
      </c>
      <c r="E925" t="s">
        <v>113</v>
      </c>
      <c r="F925">
        <v>2</v>
      </c>
      <c r="G925">
        <v>0</v>
      </c>
      <c r="H925" t="s">
        <v>13</v>
      </c>
      <c r="I925" t="s">
        <v>146</v>
      </c>
      <c r="L925">
        <f>1/Table1[[#This Row],[B365H]]-Table1[[#This Row],[Margin1X2]]</f>
        <v>0.53783252074245147</v>
      </c>
      <c r="M925">
        <f>IF(Table1[[#This Row],[Bet]]="Home",IF(Table1[[#This Row],[FTR]]="H",100*Table1[[#This Row],[B365H]],0),0)</f>
        <v>0</v>
      </c>
      <c r="N925">
        <f>IF(Table1[[#This Row],[Bet]]="Home-",IF(Table1[[#This Row],[FTR]]="H",100*Table1[[#This Row],[B365H]],0),0)</f>
        <v>0</v>
      </c>
      <c r="O925">
        <f>1/Table1[[#This Row],[B365D]]-Table1[[#This Row],[Margin1X2]]</f>
        <v>0.24894363185356255</v>
      </c>
      <c r="P925">
        <f>IF(Table1[[#This Row],[Bet]]="Draw",IF(Table1[[#This Row],[FTR]]="D",100*Table1[[#This Row],[B365D]],0),0)</f>
        <v>0</v>
      </c>
      <c r="Q925">
        <f>IF(Table1[[#This Row],[Bet]]="Draw-",IF(Table1[[#This Row],[FTR]]="D",100*Table1[[#This Row],[B365D]],0),0)</f>
        <v>0</v>
      </c>
      <c r="R925">
        <f>1/Table1[[#This Row],[B365A]]-Table1[[#This Row],[Margin1X2]]</f>
        <v>0.21322384740398595</v>
      </c>
      <c r="S925">
        <f>IF(Table1[[#This Row],[Bet]]="Away",IF(Table1[[#This Row],[FTR]]="A",100*Table1[[#This Row],[B365A]],0),0)</f>
        <v>0</v>
      </c>
      <c r="T925">
        <f>IF(Table1[[#This Row],[Bet2]]="Away",IF(Table1[[#This Row],[FTR]]="A",100*Table1[[#This Row],[B365A]]),0)</f>
        <v>0</v>
      </c>
      <c r="X925">
        <v>1.8</v>
      </c>
      <c r="Y925">
        <v>3.75</v>
      </c>
      <c r="Z925">
        <v>4.33</v>
      </c>
      <c r="AA925" s="3">
        <f>(1/Table1[[#This Row],[B365H]]+1/Table1[[#This Row],[B365D]]+1/Table1[[#This Row],[B365A]]-1)/3</f>
        <v>1.772303481310411E-2</v>
      </c>
      <c r="AB925">
        <v>2</v>
      </c>
      <c r="AC925">
        <v>1.8</v>
      </c>
      <c r="AD925">
        <f>(1/Table1[[#This Row],[B365&gt;2.5]]+1/Table1[[#This Row],[B365&lt;2.5]]-1)/2</f>
        <v>2.777777777777779E-2</v>
      </c>
    </row>
    <row r="926" spans="1:30" hidden="1" x14ac:dyDescent="0.45">
      <c r="A926" t="s">
        <v>106</v>
      </c>
      <c r="B926" t="s">
        <v>4</v>
      </c>
      <c r="C926" s="1">
        <v>44457</v>
      </c>
      <c r="D926" t="s">
        <v>107</v>
      </c>
      <c r="E926" t="s">
        <v>127</v>
      </c>
      <c r="F926">
        <v>0</v>
      </c>
      <c r="G926">
        <v>2</v>
      </c>
      <c r="H926" t="s">
        <v>20</v>
      </c>
      <c r="I926" t="s">
        <v>146</v>
      </c>
      <c r="L926">
        <f>1/Table1[[#This Row],[B365H]]-Table1[[#This Row],[Margin1X2]]</f>
        <v>0.35201034946582016</v>
      </c>
      <c r="M926">
        <f>IF(Table1[[#This Row],[Bet]]="Home",IF(Table1[[#This Row],[FTR]]="H",100*Table1[[#This Row],[B365H]],0),0)</f>
        <v>0</v>
      </c>
      <c r="N926">
        <f>IF(Table1[[#This Row],[Bet]]="Home-",IF(Table1[[#This Row],[FTR]]="H",100*Table1[[#This Row],[B365H]],0),0)</f>
        <v>0</v>
      </c>
      <c r="O926">
        <f>1/Table1[[#This Row],[B365D]]-Table1[[#This Row],[Margin1X2]]</f>
        <v>0.28467028212575285</v>
      </c>
      <c r="P926">
        <f>IF(Table1[[#This Row],[Bet]]="Draw",IF(Table1[[#This Row],[FTR]]="D",100*Table1[[#This Row],[B365D]],0),0)</f>
        <v>0</v>
      </c>
      <c r="Q926">
        <f>IF(Table1[[#This Row],[Bet]]="Draw-",IF(Table1[[#This Row],[FTR]]="D",100*Table1[[#This Row],[B365D]],0),0)</f>
        <v>0</v>
      </c>
      <c r="R926">
        <f>1/Table1[[#This Row],[B365A]]-Table1[[#This Row],[Margin1X2]]</f>
        <v>0.36331936840842688</v>
      </c>
      <c r="S926">
        <f>IF(Table1[[#This Row],[Bet]]="Away",IF(Table1[[#This Row],[FTR]]="A",100*Table1[[#This Row],[B365A]],0),0)</f>
        <v>0</v>
      </c>
      <c r="T926">
        <f>IF(Table1[[#This Row],[Bet2]]="Away",IF(Table1[[#This Row],[FTR]]="A",100*Table1[[#This Row],[B365A]]),0)</f>
        <v>0</v>
      </c>
      <c r="X926">
        <v>2.7</v>
      </c>
      <c r="Y926">
        <v>3.3</v>
      </c>
      <c r="Z926">
        <v>2.62</v>
      </c>
      <c r="AA926" s="3">
        <f>(1/Table1[[#This Row],[B365H]]+1/Table1[[#This Row],[B365D]]+1/Table1[[#This Row],[B365A]]-1)/3</f>
        <v>1.8360020904550172E-2</v>
      </c>
      <c r="AB926">
        <v>1.95</v>
      </c>
      <c r="AC926">
        <v>1.85</v>
      </c>
      <c r="AD926">
        <f>(1/Table1[[#This Row],[B365&gt;2.5]]+1/Table1[[#This Row],[B365&lt;2.5]]-1)/2</f>
        <v>2.6680526680526673E-2</v>
      </c>
    </row>
    <row r="927" spans="1:30" hidden="1" x14ac:dyDescent="0.45">
      <c r="A927" t="s">
        <v>106</v>
      </c>
      <c r="B927" t="s">
        <v>4</v>
      </c>
      <c r="C927" s="1">
        <v>44464</v>
      </c>
      <c r="D927" t="s">
        <v>130</v>
      </c>
      <c r="E927" t="s">
        <v>117</v>
      </c>
      <c r="F927">
        <v>2</v>
      </c>
      <c r="G927">
        <v>1</v>
      </c>
      <c r="H927" t="s">
        <v>13</v>
      </c>
      <c r="I927" t="s">
        <v>146</v>
      </c>
      <c r="L927">
        <f>1/Table1[[#This Row],[B365H]]-Table1[[#This Row],[Margin1X2]]</f>
        <v>0.36252058075138449</v>
      </c>
      <c r="M927">
        <f>IF(Table1[[#This Row],[Bet]]="Home",IF(Table1[[#This Row],[FTR]]="H",100*Table1[[#This Row],[B365H]],0),0)</f>
        <v>0</v>
      </c>
      <c r="N927">
        <f>IF(Table1[[#This Row],[Bet]]="Home-",IF(Table1[[#This Row],[FTR]]="H",100*Table1[[#This Row],[B365H]],0),0)</f>
        <v>0</v>
      </c>
      <c r="O927">
        <f>1/Table1[[#This Row],[B365D]]-Table1[[#This Row],[Margin1X2]]</f>
        <v>0.27495883849723096</v>
      </c>
      <c r="P927">
        <f>IF(Table1[[#This Row],[Bet]]="Draw",IF(Table1[[#This Row],[FTR]]="D",100*Table1[[#This Row],[B365D]],0),0)</f>
        <v>0</v>
      </c>
      <c r="Q927">
        <f>IF(Table1[[#This Row],[Bet]]="Draw-",IF(Table1[[#This Row],[FTR]]="D",100*Table1[[#This Row],[B365D]],0),0)</f>
        <v>0</v>
      </c>
      <c r="R927">
        <f>1/Table1[[#This Row],[B365A]]-Table1[[#This Row],[Margin1X2]]</f>
        <v>0.36252058075138449</v>
      </c>
      <c r="S927">
        <f>IF(Table1[[#This Row],[Bet]]="Away",IF(Table1[[#This Row],[FTR]]="A",100*Table1[[#This Row],[B365A]],0),0)</f>
        <v>0</v>
      </c>
      <c r="T927">
        <f>IF(Table1[[#This Row],[Bet2]]="Away",IF(Table1[[#This Row],[FTR]]="A",100*Table1[[#This Row],[B365A]]),0)</f>
        <v>0</v>
      </c>
      <c r="X927">
        <v>2.62</v>
      </c>
      <c r="Y927">
        <v>3.4</v>
      </c>
      <c r="Z927">
        <v>2.62</v>
      </c>
      <c r="AA927" s="3">
        <f>(1/Table1[[#This Row],[B365H]]+1/Table1[[#This Row],[B365D]]+1/Table1[[#This Row],[B365A]]-1)/3</f>
        <v>1.9158808561592577E-2</v>
      </c>
      <c r="AB927">
        <v>2.1</v>
      </c>
      <c r="AC927">
        <v>1.7</v>
      </c>
      <c r="AD927">
        <f>(1/Table1[[#This Row],[B365&gt;2.5]]+1/Table1[[#This Row],[B365&lt;2.5]]-1)/2</f>
        <v>3.2212885154061621E-2</v>
      </c>
    </row>
    <row r="928" spans="1:30" hidden="1" x14ac:dyDescent="0.45">
      <c r="A928" t="s">
        <v>106</v>
      </c>
      <c r="B928" t="s">
        <v>4</v>
      </c>
      <c r="C928" s="1">
        <v>44467</v>
      </c>
      <c r="D928" t="s">
        <v>110</v>
      </c>
      <c r="E928" t="s">
        <v>122</v>
      </c>
      <c r="F928">
        <v>0</v>
      </c>
      <c r="G928">
        <v>2</v>
      </c>
      <c r="H928" t="s">
        <v>20</v>
      </c>
      <c r="I928" t="s">
        <v>146</v>
      </c>
      <c r="L928">
        <f>1/Table1[[#This Row],[B365H]]-Table1[[#This Row],[Margin1X2]]</f>
        <v>0.42760942760942761</v>
      </c>
      <c r="M928">
        <f>IF(Table1[[#This Row],[Bet]]="Home",IF(Table1[[#This Row],[FTR]]="H",100*Table1[[#This Row],[B365H]],0),0)</f>
        <v>0</v>
      </c>
      <c r="N928">
        <f>IF(Table1[[#This Row],[Bet]]="Home-",IF(Table1[[#This Row],[FTR]]="H",100*Table1[[#This Row],[B365H]],0),0)</f>
        <v>0</v>
      </c>
      <c r="O928">
        <f>1/Table1[[#This Row],[B365D]]-Table1[[#This Row],[Margin1X2]]</f>
        <v>0.28619528619528622</v>
      </c>
      <c r="P928">
        <f>IF(Table1[[#This Row],[Bet]]="Draw",IF(Table1[[#This Row],[FTR]]="D",100*Table1[[#This Row],[B365D]],0),0)</f>
        <v>0</v>
      </c>
      <c r="Q928">
        <f>IF(Table1[[#This Row],[Bet]]="Draw-",IF(Table1[[#This Row],[FTR]]="D",100*Table1[[#This Row],[B365D]],0),0)</f>
        <v>0</v>
      </c>
      <c r="R928">
        <f>1/Table1[[#This Row],[B365A]]-Table1[[#This Row],[Margin1X2]]</f>
        <v>0.28619528619528622</v>
      </c>
      <c r="S928">
        <f>IF(Table1[[#This Row],[Bet]]="Away",IF(Table1[[#This Row],[FTR]]="A",100*Table1[[#This Row],[B365A]],0),0)</f>
        <v>0</v>
      </c>
      <c r="T928">
        <f>IF(Table1[[#This Row],[Bet2]]="Away",IF(Table1[[#This Row],[FTR]]="A",100*Table1[[#This Row],[B365A]]),0)</f>
        <v>0</v>
      </c>
      <c r="X928">
        <v>2.25</v>
      </c>
      <c r="Y928">
        <v>3.3</v>
      </c>
      <c r="Z928">
        <v>3.3</v>
      </c>
      <c r="AA928" s="3">
        <f>(1/Table1[[#This Row],[B365H]]+1/Table1[[#This Row],[B365D]]+1/Table1[[#This Row],[B365A]]-1)/3</f>
        <v>1.6835016835016797E-2</v>
      </c>
      <c r="AB928">
        <v>2.0699999999999998</v>
      </c>
      <c r="AC928">
        <v>1.72</v>
      </c>
      <c r="AD928">
        <f>(1/Table1[[#This Row],[B365&gt;2.5]]+1/Table1[[#This Row],[B365&lt;2.5]]-1)/2</f>
        <v>3.2243568138411449E-2</v>
      </c>
    </row>
    <row r="929" spans="1:30" hidden="1" x14ac:dyDescent="0.45">
      <c r="A929" t="s">
        <v>106</v>
      </c>
      <c r="B929" t="s">
        <v>4</v>
      </c>
      <c r="C929" s="1">
        <v>44485</v>
      </c>
      <c r="D929" t="s">
        <v>111</v>
      </c>
      <c r="E929" t="s">
        <v>128</v>
      </c>
      <c r="F929">
        <v>1</v>
      </c>
      <c r="G929">
        <v>3</v>
      </c>
      <c r="H929" t="s">
        <v>20</v>
      </c>
      <c r="I929" t="s">
        <v>146</v>
      </c>
      <c r="L929">
        <f>1/Table1[[#This Row],[B365H]]-Table1[[#This Row],[Margin1X2]]</f>
        <v>0.50828460038986356</v>
      </c>
      <c r="M929">
        <f>IF(Table1[[#This Row],[Bet]]="Home",IF(Table1[[#This Row],[FTR]]="H",100*Table1[[#This Row],[B365H]],0),0)</f>
        <v>0</v>
      </c>
      <c r="N929">
        <f>IF(Table1[[#This Row],[Bet]]="Home-",IF(Table1[[#This Row],[FTR]]="H",100*Table1[[#This Row],[B365H]],0),0)</f>
        <v>0</v>
      </c>
      <c r="O929">
        <f>1/Table1[[#This Row],[B365D]]-Table1[[#This Row],[Margin1X2]]</f>
        <v>0.25974658869395711</v>
      </c>
      <c r="P929">
        <f>IF(Table1[[#This Row],[Bet]]="Draw",IF(Table1[[#This Row],[FTR]]="D",100*Table1[[#This Row],[B365D]],0),0)</f>
        <v>0</v>
      </c>
      <c r="Q929">
        <f>IF(Table1[[#This Row],[Bet]]="Draw-",IF(Table1[[#This Row],[FTR]]="D",100*Table1[[#This Row],[B365D]],0),0)</f>
        <v>0</v>
      </c>
      <c r="R929">
        <f>1/Table1[[#This Row],[B365A]]-Table1[[#This Row],[Margin1X2]]</f>
        <v>0.23196881091617935</v>
      </c>
      <c r="S929">
        <f>IF(Table1[[#This Row],[Bet]]="Away",IF(Table1[[#This Row],[FTR]]="A",100*Table1[[#This Row],[B365A]],0),0)</f>
        <v>0</v>
      </c>
      <c r="T929">
        <f>IF(Table1[[#This Row],[Bet2]]="Away",IF(Table1[[#This Row],[FTR]]="A",100*Table1[[#This Row],[B365A]]),0)</f>
        <v>0</v>
      </c>
      <c r="X929">
        <v>1.9</v>
      </c>
      <c r="Y929">
        <v>3.6</v>
      </c>
      <c r="Z929">
        <v>4</v>
      </c>
      <c r="AA929" s="3">
        <f>(1/Table1[[#This Row],[B365H]]+1/Table1[[#This Row],[B365D]]+1/Table1[[#This Row],[B365A]]-1)/3</f>
        <v>1.8031189083820658E-2</v>
      </c>
      <c r="AB929">
        <v>1.85</v>
      </c>
      <c r="AC929">
        <v>1.95</v>
      </c>
      <c r="AD929">
        <f>(1/Table1[[#This Row],[B365&gt;2.5]]+1/Table1[[#This Row],[B365&lt;2.5]]-1)/2</f>
        <v>2.6680526680526673E-2</v>
      </c>
    </row>
    <row r="930" spans="1:30" hidden="1" x14ac:dyDescent="0.45">
      <c r="A930" t="s">
        <v>106</v>
      </c>
      <c r="B930" t="s">
        <v>4</v>
      </c>
      <c r="C930" s="1">
        <v>44512</v>
      </c>
      <c r="D930" t="s">
        <v>107</v>
      </c>
      <c r="E930" t="s">
        <v>113</v>
      </c>
      <c r="F930">
        <v>2</v>
      </c>
      <c r="G930">
        <v>0</v>
      </c>
      <c r="H930" t="s">
        <v>13</v>
      </c>
      <c r="I930" t="s">
        <v>146</v>
      </c>
      <c r="L930">
        <f>1/Table1[[#This Row],[B365H]]-Table1[[#This Row],[Margin1X2]]</f>
        <v>0.58493975903614459</v>
      </c>
      <c r="M930">
        <f>IF(Table1[[#This Row],[Bet]]="Home",IF(Table1[[#This Row],[FTR]]="H",100*Table1[[#This Row],[B365H]],0),0)</f>
        <v>0</v>
      </c>
      <c r="N930">
        <f>IF(Table1[[#This Row],[Bet]]="Home-",IF(Table1[[#This Row],[FTR]]="H",100*Table1[[#This Row],[B365H]],0),0)</f>
        <v>0</v>
      </c>
      <c r="O930">
        <f>1/Table1[[#This Row],[B365D]]-Table1[[#This Row],[Margin1X2]]</f>
        <v>0.23253012048192767</v>
      </c>
      <c r="P930">
        <f>IF(Table1[[#This Row],[Bet]]="Draw",IF(Table1[[#This Row],[FTR]]="D",100*Table1[[#This Row],[B365D]],0),0)</f>
        <v>0</v>
      </c>
      <c r="Q930">
        <f>IF(Table1[[#This Row],[Bet]]="Draw-",IF(Table1[[#This Row],[FTR]]="D",100*Table1[[#This Row],[B365D]],0),0)</f>
        <v>0</v>
      </c>
      <c r="R930">
        <f>1/Table1[[#This Row],[B365A]]-Table1[[#This Row],[Margin1X2]]</f>
        <v>0.18253012048192768</v>
      </c>
      <c r="S930">
        <f>IF(Table1[[#This Row],[Bet]]="Away",IF(Table1[[#This Row],[FTR]]="A",100*Table1[[#This Row],[B365A]],0),0)</f>
        <v>0</v>
      </c>
      <c r="T930">
        <f>IF(Table1[[#This Row],[Bet2]]="Away",IF(Table1[[#This Row],[FTR]]="A",100*Table1[[#This Row],[B365A]]),0)</f>
        <v>0</v>
      </c>
      <c r="X930">
        <v>1.66</v>
      </c>
      <c r="Y930">
        <v>4</v>
      </c>
      <c r="Z930">
        <v>5</v>
      </c>
      <c r="AA930" s="3">
        <f>(1/Table1[[#This Row],[B365H]]+1/Table1[[#This Row],[B365D]]+1/Table1[[#This Row],[B365A]]-1)/3</f>
        <v>1.7469879518072329E-2</v>
      </c>
      <c r="AB930">
        <v>1.7</v>
      </c>
      <c r="AC930">
        <v>2.1</v>
      </c>
      <c r="AD930">
        <f>(1/Table1[[#This Row],[B365&gt;2.5]]+1/Table1[[#This Row],[B365&lt;2.5]]-1)/2</f>
        <v>3.2212885154061621E-2</v>
      </c>
    </row>
    <row r="931" spans="1:30" hidden="1" x14ac:dyDescent="0.45">
      <c r="A931" t="s">
        <v>106</v>
      </c>
      <c r="B931" t="s">
        <v>4</v>
      </c>
      <c r="C931" s="1">
        <v>44548</v>
      </c>
      <c r="D931" t="s">
        <v>111</v>
      </c>
      <c r="E931" t="s">
        <v>134</v>
      </c>
      <c r="F931">
        <v>2</v>
      </c>
      <c r="G931">
        <v>3</v>
      </c>
      <c r="H931" t="s">
        <v>20</v>
      </c>
      <c r="I931" t="s">
        <v>146</v>
      </c>
      <c r="L931">
        <f>1/Table1[[#This Row],[B365H]]-Table1[[#This Row],[Margin1X2]]</f>
        <v>0.39898989898989901</v>
      </c>
      <c r="M931">
        <f>IF(Table1[[#This Row],[Bet]]="Home",IF(Table1[[#This Row],[FTR]]="H",100*Table1[[#This Row],[B365H]],0),0)</f>
        <v>0</v>
      </c>
      <c r="N931">
        <f>IF(Table1[[#This Row],[Bet]]="Home-",IF(Table1[[#This Row],[FTR]]="H",100*Table1[[#This Row],[B365H]],0),0)</f>
        <v>0</v>
      </c>
      <c r="O931">
        <f>1/Table1[[#This Row],[B365D]]-Table1[[#This Row],[Margin1X2]]</f>
        <v>0.28535353535353536</v>
      </c>
      <c r="P931">
        <f>IF(Table1[[#This Row],[Bet]]="Draw",IF(Table1[[#This Row],[FTR]]="D",100*Table1[[#This Row],[B365D]],0),0)</f>
        <v>0</v>
      </c>
      <c r="Q931">
        <f>IF(Table1[[#This Row],[Bet]]="Draw-",IF(Table1[[#This Row],[FTR]]="D",100*Table1[[#This Row],[B365D]],0),0)</f>
        <v>0</v>
      </c>
      <c r="R931">
        <f>1/Table1[[#This Row],[B365A]]-Table1[[#This Row],[Margin1X2]]</f>
        <v>0.31565656565656564</v>
      </c>
      <c r="S931">
        <f>IF(Table1[[#This Row],[Bet]]="Away",IF(Table1[[#This Row],[FTR]]="A",100*Table1[[#This Row],[B365A]],0),0)</f>
        <v>0</v>
      </c>
      <c r="T931">
        <f>IF(Table1[[#This Row],[Bet2]]="Away",IF(Table1[[#This Row],[FTR]]="A",100*Table1[[#This Row],[B365A]]),0)</f>
        <v>0</v>
      </c>
      <c r="X931">
        <v>2.4</v>
      </c>
      <c r="Y931">
        <v>3.3</v>
      </c>
      <c r="Z931">
        <v>3</v>
      </c>
      <c r="AA931" s="3">
        <f>(1/Table1[[#This Row],[B365H]]+1/Table1[[#This Row],[B365D]]+1/Table1[[#This Row],[B365A]]-1)/3</f>
        <v>1.7676767676767662E-2</v>
      </c>
      <c r="AB931">
        <v>1.95</v>
      </c>
      <c r="AC931">
        <v>1.9</v>
      </c>
      <c r="AD931">
        <f>(1/Table1[[#This Row],[B365&gt;2.5]]+1/Table1[[#This Row],[B365&lt;2.5]]-1)/2</f>
        <v>1.9568151147098534E-2</v>
      </c>
    </row>
    <row r="932" spans="1:30" hidden="1" x14ac:dyDescent="0.45">
      <c r="A932" t="s">
        <v>106</v>
      </c>
      <c r="B932" t="s">
        <v>4</v>
      </c>
      <c r="C932" s="1">
        <v>44563</v>
      </c>
      <c r="D932" t="s">
        <v>125</v>
      </c>
      <c r="E932" t="s">
        <v>116</v>
      </c>
      <c r="F932">
        <v>4</v>
      </c>
      <c r="G932">
        <v>3</v>
      </c>
      <c r="H932" t="s">
        <v>13</v>
      </c>
      <c r="I932" t="s">
        <v>146</v>
      </c>
      <c r="L932">
        <f>1/Table1[[#This Row],[B365H]]-Table1[[#This Row],[Margin1X2]]</f>
        <v>0.47070589753516578</v>
      </c>
      <c r="M932">
        <f>IF(Table1[[#This Row],[Bet]]="Home",IF(Table1[[#This Row],[FTR]]="H",100*Table1[[#This Row],[B365H]],0),0)</f>
        <v>0</v>
      </c>
      <c r="N932">
        <f>IF(Table1[[#This Row],[Bet]]="Home-",IF(Table1[[#This Row],[FTR]]="H",100*Table1[[#This Row],[B365H]],0),0)</f>
        <v>0</v>
      </c>
      <c r="O932">
        <f>1/Table1[[#This Row],[B365D]]-Table1[[#This Row],[Margin1X2]]</f>
        <v>0.26861530520067095</v>
      </c>
      <c r="P932">
        <f>IF(Table1[[#This Row],[Bet]]="Draw",IF(Table1[[#This Row],[FTR]]="D",100*Table1[[#This Row],[B365D]],0),0)</f>
        <v>0</v>
      </c>
      <c r="Q932">
        <f>IF(Table1[[#This Row],[Bet]]="Draw-",IF(Table1[[#This Row],[FTR]]="D",100*Table1[[#This Row],[B365D]],0),0)</f>
        <v>0</v>
      </c>
      <c r="R932">
        <f>1/Table1[[#This Row],[B365A]]-Table1[[#This Row],[Margin1X2]]</f>
        <v>0.26067879726416304</v>
      </c>
      <c r="S932">
        <f>IF(Table1[[#This Row],[Bet]]="Away",IF(Table1[[#This Row],[FTR]]="A",100*Table1[[#This Row],[B365A]],0),0)</f>
        <v>0</v>
      </c>
      <c r="T932">
        <f>IF(Table1[[#This Row],[Bet2]]="Away",IF(Table1[[#This Row],[FTR]]="A",100*Table1[[#This Row],[B365A]]),0)</f>
        <v>0</v>
      </c>
      <c r="X932">
        <v>2.0499999999999998</v>
      </c>
      <c r="Y932">
        <v>3.5</v>
      </c>
      <c r="Z932">
        <v>3.6</v>
      </c>
      <c r="AA932" s="3">
        <f>(1/Table1[[#This Row],[B365H]]+1/Table1[[#This Row],[B365D]]+1/Table1[[#This Row],[B365A]]-1)/3</f>
        <v>1.709898051361473E-2</v>
      </c>
      <c r="AB932">
        <v>2</v>
      </c>
      <c r="AC932">
        <v>1.85</v>
      </c>
      <c r="AD932">
        <f>(1/Table1[[#This Row],[B365&gt;2.5]]+1/Table1[[#This Row],[B365&lt;2.5]]-1)/2</f>
        <v>2.0270270270270174E-2</v>
      </c>
    </row>
    <row r="933" spans="1:30" hidden="1" x14ac:dyDescent="0.45">
      <c r="A933" t="s">
        <v>106</v>
      </c>
      <c r="B933" t="s">
        <v>4</v>
      </c>
      <c r="C933" s="1">
        <v>44576</v>
      </c>
      <c r="D933" t="s">
        <v>137</v>
      </c>
      <c r="E933" t="s">
        <v>133</v>
      </c>
      <c r="F933">
        <v>1</v>
      </c>
      <c r="G933">
        <v>1</v>
      </c>
      <c r="H933" t="s">
        <v>42</v>
      </c>
      <c r="I933" t="s">
        <v>146</v>
      </c>
      <c r="L933">
        <f>1/Table1[[#This Row],[B365H]]-Table1[[#This Row],[Margin1X2]]</f>
        <v>0.23196881091617935</v>
      </c>
      <c r="M933">
        <f>IF(Table1[[#This Row],[Bet]]="Home",IF(Table1[[#This Row],[FTR]]="H",100*Table1[[#This Row],[B365H]],0),0)</f>
        <v>0</v>
      </c>
      <c r="N933">
        <f>IF(Table1[[#This Row],[Bet]]="Home-",IF(Table1[[#This Row],[FTR]]="H",100*Table1[[#This Row],[B365H]],0),0)</f>
        <v>0</v>
      </c>
      <c r="O933">
        <f>1/Table1[[#This Row],[B365D]]-Table1[[#This Row],[Margin1X2]]</f>
        <v>0.25974658869395711</v>
      </c>
      <c r="P933">
        <f>IF(Table1[[#This Row],[Bet]]="Draw",IF(Table1[[#This Row],[FTR]]="D",100*Table1[[#This Row],[B365D]],0),0)</f>
        <v>0</v>
      </c>
      <c r="Q933">
        <f>IF(Table1[[#This Row],[Bet]]="Draw-",IF(Table1[[#This Row],[FTR]]="D",100*Table1[[#This Row],[B365D]],0),0)</f>
        <v>0</v>
      </c>
      <c r="R933">
        <f>1/Table1[[#This Row],[B365A]]-Table1[[#This Row],[Margin1X2]]</f>
        <v>0.50828460038986356</v>
      </c>
      <c r="S933">
        <f>IF(Table1[[#This Row],[Bet]]="Away",IF(Table1[[#This Row],[FTR]]="A",100*Table1[[#This Row],[B365A]],0),0)</f>
        <v>0</v>
      </c>
      <c r="T933">
        <f>IF(Table1[[#This Row],[Bet2]]="Away",IF(Table1[[#This Row],[FTR]]="A",100*Table1[[#This Row],[B365A]]),0)</f>
        <v>0</v>
      </c>
      <c r="X933">
        <v>4</v>
      </c>
      <c r="Y933">
        <v>3.6</v>
      </c>
      <c r="Z933">
        <v>1.9</v>
      </c>
      <c r="AA933" s="3">
        <f>(1/Table1[[#This Row],[B365H]]+1/Table1[[#This Row],[B365D]]+1/Table1[[#This Row],[B365A]]-1)/3</f>
        <v>1.8031189083820658E-2</v>
      </c>
      <c r="AB933">
        <v>1.83</v>
      </c>
      <c r="AC933">
        <v>2.02</v>
      </c>
      <c r="AD933">
        <f>(1/Table1[[#This Row],[B365&gt;2.5]]+1/Table1[[#This Row],[B365&lt;2.5]]-1)/2</f>
        <v>2.0748796191094487E-2</v>
      </c>
    </row>
    <row r="934" spans="1:30" hidden="1" x14ac:dyDescent="0.45">
      <c r="A934" t="s">
        <v>106</v>
      </c>
      <c r="B934" t="s">
        <v>4</v>
      </c>
      <c r="C934" s="1">
        <v>44597</v>
      </c>
      <c r="D934" t="s">
        <v>130</v>
      </c>
      <c r="E934" t="s">
        <v>119</v>
      </c>
      <c r="F934">
        <v>1</v>
      </c>
      <c r="G934">
        <v>1</v>
      </c>
      <c r="H934" t="s">
        <v>42</v>
      </c>
      <c r="I934" t="s">
        <v>146</v>
      </c>
      <c r="L934">
        <f>1/Table1[[#This Row],[B365H]]-Table1[[#This Row],[Margin1X2]]</f>
        <v>0.46863759546686379</v>
      </c>
      <c r="M934">
        <f>IF(Table1[[#This Row],[Bet]]="Home",IF(Table1[[#This Row],[FTR]]="H",100*Table1[[#This Row],[B365H]],0),0)</f>
        <v>0</v>
      </c>
      <c r="N934">
        <f>IF(Table1[[#This Row],[Bet]]="Home-",IF(Table1[[#This Row],[FTR]]="H",100*Table1[[#This Row],[B365H]],0),0)</f>
        <v>0</v>
      </c>
      <c r="O934">
        <f>1/Table1[[#This Row],[B365D]]-Table1[[#This Row],[Margin1X2]]</f>
        <v>0.28386302044838629</v>
      </c>
      <c r="P934">
        <f>IF(Table1[[#This Row],[Bet]]="Draw",IF(Table1[[#This Row],[FTR]]="D",100*Table1[[#This Row],[B365D]],0),0)</f>
        <v>0</v>
      </c>
      <c r="Q934">
        <f>IF(Table1[[#This Row],[Bet]]="Draw-",IF(Table1[[#This Row],[FTR]]="D",100*Table1[[#This Row],[B365D]],0),0)</f>
        <v>0</v>
      </c>
      <c r="R934">
        <f>1/Table1[[#This Row],[B365A]]-Table1[[#This Row],[Margin1X2]]</f>
        <v>0.24749938408474989</v>
      </c>
      <c r="S934">
        <f>IF(Table1[[#This Row],[Bet]]="Away",IF(Table1[[#This Row],[FTR]]="A",100*Table1[[#This Row],[B365A]],0),0)</f>
        <v>0</v>
      </c>
      <c r="T934">
        <f>IF(Table1[[#This Row],[Bet2]]="Away",IF(Table1[[#This Row],[FTR]]="A",100*Table1[[#This Row],[B365A]]),0)</f>
        <v>0</v>
      </c>
      <c r="X934">
        <v>2.0499999999999998</v>
      </c>
      <c r="Y934">
        <v>3.3</v>
      </c>
      <c r="Z934">
        <v>3.75</v>
      </c>
      <c r="AA934" s="3">
        <f>(1/Table1[[#This Row],[B365H]]+1/Table1[[#This Row],[B365D]]+1/Table1[[#This Row],[B365A]]-1)/3</f>
        <v>1.9167282581916762E-2</v>
      </c>
      <c r="AB934">
        <v>2.25</v>
      </c>
      <c r="AC934">
        <v>1.61</v>
      </c>
      <c r="AD934">
        <f>(1/Table1[[#This Row],[B365&gt;2.5]]+1/Table1[[#This Row],[B365&lt;2.5]]-1)/2</f>
        <v>3.2781228433402365E-2</v>
      </c>
    </row>
    <row r="935" spans="1:30" hidden="1" x14ac:dyDescent="0.45">
      <c r="A935" t="s">
        <v>106</v>
      </c>
      <c r="B935" t="s">
        <v>4</v>
      </c>
      <c r="C935" s="1">
        <v>44600</v>
      </c>
      <c r="D935" t="s">
        <v>122</v>
      </c>
      <c r="E935" t="s">
        <v>110</v>
      </c>
      <c r="F935">
        <v>1</v>
      </c>
      <c r="G935">
        <v>0</v>
      </c>
      <c r="H935" t="s">
        <v>13</v>
      </c>
      <c r="I935" t="s">
        <v>146</v>
      </c>
      <c r="L935">
        <f>1/Table1[[#This Row],[B365H]]-Table1[[#This Row],[Margin1X2]]</f>
        <v>0.37949346405228762</v>
      </c>
      <c r="M935">
        <f>IF(Table1[[#This Row],[Bet]]="Home",IF(Table1[[#This Row],[FTR]]="H",100*Table1[[#This Row],[B365H]],0),0)</f>
        <v>0</v>
      </c>
      <c r="N935">
        <f>IF(Table1[[#This Row],[Bet]]="Home-",IF(Table1[[#This Row],[FTR]]="H",100*Table1[[#This Row],[B365H]],0),0)</f>
        <v>0</v>
      </c>
      <c r="O935">
        <f>1/Table1[[#This Row],[B365D]]-Table1[[#This Row],[Margin1X2]]</f>
        <v>0.29983660130718953</v>
      </c>
      <c r="P935">
        <f>IF(Table1[[#This Row],[Bet]]="Draw",IF(Table1[[#This Row],[FTR]]="D",100*Table1[[#This Row],[B365D]],0),0)</f>
        <v>0</v>
      </c>
      <c r="Q935">
        <f>IF(Table1[[#This Row],[Bet]]="Draw-",IF(Table1[[#This Row],[FTR]]="D",100*Table1[[#This Row],[B365D]],0),0)</f>
        <v>0</v>
      </c>
      <c r="R935">
        <f>1/Table1[[#This Row],[B365A]]-Table1[[#This Row],[Margin1X2]]</f>
        <v>0.32066993464052285</v>
      </c>
      <c r="S935">
        <f>IF(Table1[[#This Row],[Bet]]="Away",IF(Table1[[#This Row],[FTR]]="A",100*Table1[[#This Row],[B365A]],0),0)</f>
        <v>0</v>
      </c>
      <c r="T935">
        <f>IF(Table1[[#This Row],[Bet2]]="Away",IF(Table1[[#This Row],[FTR]]="A",100*Table1[[#This Row],[B365A]]),0)</f>
        <v>0</v>
      </c>
      <c r="X935">
        <v>2.5499999999999998</v>
      </c>
      <c r="Y935">
        <v>3.2</v>
      </c>
      <c r="Z935">
        <v>3</v>
      </c>
      <c r="AA935" s="3">
        <f>(1/Table1[[#This Row],[B365H]]+1/Table1[[#This Row],[B365D]]+1/Table1[[#This Row],[B365A]]-1)/3</f>
        <v>1.2663398692810487E-2</v>
      </c>
      <c r="AB935">
        <v>2.0699999999999998</v>
      </c>
      <c r="AC935">
        <v>1.72</v>
      </c>
      <c r="AD935">
        <f>(1/Table1[[#This Row],[B365&gt;2.5]]+1/Table1[[#This Row],[B365&lt;2.5]]-1)/2</f>
        <v>3.2243568138411449E-2</v>
      </c>
    </row>
    <row r="936" spans="1:30" hidden="1" x14ac:dyDescent="0.45">
      <c r="A936" t="s">
        <v>172</v>
      </c>
      <c r="B936" t="s">
        <v>4</v>
      </c>
      <c r="C936" s="1">
        <v>44415</v>
      </c>
      <c r="D936" t="s">
        <v>177</v>
      </c>
      <c r="E936" t="s">
        <v>178</v>
      </c>
      <c r="F936">
        <v>2</v>
      </c>
      <c r="G936">
        <v>1</v>
      </c>
      <c r="H936" t="s">
        <v>13</v>
      </c>
      <c r="I936" t="s">
        <v>146</v>
      </c>
      <c r="L936">
        <f>1/Table1[[#This Row],[B365H]]-Table1[[#This Row],[Margin1X2]]</f>
        <v>0.53544973544973551</v>
      </c>
      <c r="M936">
        <f>IF(Table1[[#This Row],[Bet]]="Home",IF(Table1[[#This Row],[FTR]]="H",100*Table1[[#This Row],[B365H]],0),0)</f>
        <v>0</v>
      </c>
      <c r="N936">
        <f>IF(Table1[[#This Row],[Bet]]="Home-",IF(Table1[[#This Row],[FTR]]="H",100*Table1[[#This Row],[B365H]],0),0)</f>
        <v>0</v>
      </c>
      <c r="O936">
        <f>1/Table1[[#This Row],[B365D]]-Table1[[#This Row],[Margin1X2]]</f>
        <v>0.24656084656084656</v>
      </c>
      <c r="P936">
        <f>IF(Table1[[#This Row],[Bet]]="Draw",IF(Table1[[#This Row],[FTR]]="D",100*Table1[[#This Row],[B365D]],0),0)</f>
        <v>0</v>
      </c>
      <c r="Q936">
        <f>IF(Table1[[#This Row],[Bet]]="Draw-",IF(Table1[[#This Row],[FTR]]="D",100*Table1[[#This Row],[B365D]],0),0)</f>
        <v>0</v>
      </c>
      <c r="R936">
        <f>1/Table1[[#This Row],[B365A]]-Table1[[#This Row],[Margin1X2]]</f>
        <v>0.21798941798941798</v>
      </c>
      <c r="S936">
        <f>IF(Table1[[#This Row],[Bet]]="Away",IF(Table1[[#This Row],[FTR]]="A",100*Table1[[#This Row],[B365A]],0),0)</f>
        <v>0</v>
      </c>
      <c r="T936">
        <f>IF(Table1[[#This Row],[Bet2]]="Away",IF(Table1[[#This Row],[FTR]]="A",100*Table1[[#This Row],[B365A]]),0)</f>
        <v>0</v>
      </c>
      <c r="X936">
        <v>1.8</v>
      </c>
      <c r="Y936">
        <v>3.75</v>
      </c>
      <c r="Z936">
        <v>4.2</v>
      </c>
      <c r="AA936" s="3">
        <f>(1/Table1[[#This Row],[B365H]]+1/Table1[[#This Row],[B365D]]+1/Table1[[#This Row],[B365A]]-1)/3</f>
        <v>2.010582010582011E-2</v>
      </c>
      <c r="AB936">
        <v>1.93</v>
      </c>
      <c r="AC936">
        <v>1.93</v>
      </c>
      <c r="AD936">
        <f>(1/Table1[[#This Row],[B365&gt;2.5]]+1/Table1[[#This Row],[B365&lt;2.5]]-1)/2</f>
        <v>1.81347150259068E-2</v>
      </c>
    </row>
    <row r="937" spans="1:30" hidden="1" x14ac:dyDescent="0.45">
      <c r="A937" t="s">
        <v>172</v>
      </c>
      <c r="B937" t="s">
        <v>4</v>
      </c>
      <c r="C937" s="1">
        <v>44471</v>
      </c>
      <c r="D937" t="s">
        <v>176</v>
      </c>
      <c r="E937" t="s">
        <v>180</v>
      </c>
      <c r="F937">
        <v>2</v>
      </c>
      <c r="G937">
        <v>0</v>
      </c>
      <c r="H937" t="s">
        <v>13</v>
      </c>
      <c r="I937" t="s">
        <v>146</v>
      </c>
      <c r="L937">
        <f>1/Table1[[#This Row],[B365H]]-Table1[[#This Row],[Margin1X2]]</f>
        <v>0.44716265646498204</v>
      </c>
      <c r="M937">
        <f>IF(Table1[[#This Row],[Bet]]="Home",IF(Table1[[#This Row],[FTR]]="H",100*Table1[[#This Row],[B365H]],0),0)</f>
        <v>0</v>
      </c>
      <c r="N937">
        <f>IF(Table1[[#This Row],[Bet]]="Home-",IF(Table1[[#This Row],[FTR]]="H",100*Table1[[#This Row],[B365H]],0),0)</f>
        <v>0</v>
      </c>
      <c r="O937">
        <f>1/Table1[[#This Row],[B365D]]-Table1[[#This Row],[Margin1X2]]</f>
        <v>0.26776066310950031</v>
      </c>
      <c r="P937">
        <f>IF(Table1[[#This Row],[Bet]]="Draw",IF(Table1[[#This Row],[FTR]]="D",100*Table1[[#This Row],[B365D]],0),0)</f>
        <v>0</v>
      </c>
      <c r="Q937">
        <f>IF(Table1[[#This Row],[Bet]]="Draw-",IF(Table1[[#This Row],[FTR]]="D",100*Table1[[#This Row],[B365D]],0),0)</f>
        <v>0</v>
      </c>
      <c r="R937">
        <f>1/Table1[[#This Row],[B365A]]-Table1[[#This Row],[Margin1X2]]</f>
        <v>0.28507668042551765</v>
      </c>
      <c r="S937">
        <f>IF(Table1[[#This Row],[Bet]]="Away",IF(Table1[[#This Row],[FTR]]="A",100*Table1[[#This Row],[B365A]],0),0)</f>
        <v>0</v>
      </c>
      <c r="T937">
        <f>IF(Table1[[#This Row],[Bet2]]="Away",IF(Table1[[#This Row],[FTR]]="A",100*Table1[[#This Row],[B365A]]),0)</f>
        <v>0</v>
      </c>
      <c r="X937">
        <v>2.15</v>
      </c>
      <c r="Y937">
        <v>3.5</v>
      </c>
      <c r="Z937">
        <v>3.3</v>
      </c>
      <c r="AA937" s="3">
        <f>(1/Table1[[#This Row],[B365H]]+1/Table1[[#This Row],[B365D]]+1/Table1[[#This Row],[B365A]]-1)/3</f>
        <v>1.7953622604785391E-2</v>
      </c>
      <c r="AB937">
        <v>1.85</v>
      </c>
      <c r="AC937">
        <v>1.95</v>
      </c>
      <c r="AD937">
        <f>(1/Table1[[#This Row],[B365&gt;2.5]]+1/Table1[[#This Row],[B365&lt;2.5]]-1)/2</f>
        <v>2.6680526680526673E-2</v>
      </c>
    </row>
    <row r="938" spans="1:30" hidden="1" x14ac:dyDescent="0.45">
      <c r="A938" t="s">
        <v>172</v>
      </c>
      <c r="B938" t="s">
        <v>4</v>
      </c>
      <c r="C938" s="1">
        <v>44492</v>
      </c>
      <c r="D938" t="s">
        <v>193</v>
      </c>
      <c r="E938" t="s">
        <v>190</v>
      </c>
      <c r="F938">
        <v>0</v>
      </c>
      <c r="G938">
        <v>0</v>
      </c>
      <c r="H938" t="s">
        <v>42</v>
      </c>
      <c r="I938" t="s">
        <v>146</v>
      </c>
      <c r="L938">
        <f>1/Table1[[#This Row],[B365H]]-Table1[[#This Row],[Margin1X2]]</f>
        <v>0.28930328930328936</v>
      </c>
      <c r="M938">
        <f>IF(Table1[[#This Row],[Bet]]="Home",IF(Table1[[#This Row],[FTR]]="H",100*Table1[[#This Row],[B365H]],0),0)</f>
        <v>0</v>
      </c>
      <c r="N938">
        <f>IF(Table1[[#This Row],[Bet]]="Home-",IF(Table1[[#This Row],[FTR]]="H",100*Table1[[#This Row],[B365H]],0),0)</f>
        <v>0</v>
      </c>
      <c r="O938">
        <f>1/Table1[[#This Row],[B365D]]-Table1[[#This Row],[Margin1X2]]</f>
        <v>0.28464128464128469</v>
      </c>
      <c r="P938">
        <f>IF(Table1[[#This Row],[Bet]]="Draw",IF(Table1[[#This Row],[FTR]]="D",100*Table1[[#This Row],[B365D]],0),0)</f>
        <v>0</v>
      </c>
      <c r="Q938">
        <f>IF(Table1[[#This Row],[Bet]]="Draw-",IF(Table1[[#This Row],[FTR]]="D",100*Table1[[#This Row],[B365D]],0),0)</f>
        <v>0</v>
      </c>
      <c r="R938">
        <f>1/Table1[[#This Row],[B365A]]-Table1[[#This Row],[Margin1X2]]</f>
        <v>0.42605542605542607</v>
      </c>
      <c r="S938">
        <f>IF(Table1[[#This Row],[Bet]]="Away",IF(Table1[[#This Row],[FTR]]="A",100*Table1[[#This Row],[B365A]],0),0)</f>
        <v>0</v>
      </c>
      <c r="T938">
        <f>IF(Table1[[#This Row],[Bet2]]="Away",IF(Table1[[#This Row],[FTR]]="A",100*Table1[[#This Row],[B365A]]),0)</f>
        <v>0</v>
      </c>
      <c r="X938">
        <v>3.25</v>
      </c>
      <c r="Y938">
        <v>3.3</v>
      </c>
      <c r="Z938">
        <v>2.25</v>
      </c>
      <c r="AA938" s="3">
        <f>(1/Table1[[#This Row],[B365H]]+1/Table1[[#This Row],[B365D]]+1/Table1[[#This Row],[B365A]]-1)/3</f>
        <v>1.838901838901837E-2</v>
      </c>
      <c r="AB938">
        <v>2.25</v>
      </c>
      <c r="AC938">
        <v>1.61</v>
      </c>
      <c r="AD938">
        <f>(1/Table1[[#This Row],[B365&gt;2.5]]+1/Table1[[#This Row],[B365&lt;2.5]]-1)/2</f>
        <v>3.2781228433402365E-2</v>
      </c>
    </row>
    <row r="939" spans="1:30" hidden="1" x14ac:dyDescent="0.45">
      <c r="A939" t="s">
        <v>172</v>
      </c>
      <c r="B939" t="s">
        <v>4</v>
      </c>
      <c r="C939" s="1">
        <v>44499</v>
      </c>
      <c r="D939" t="s">
        <v>183</v>
      </c>
      <c r="E939" t="s">
        <v>195</v>
      </c>
      <c r="F939">
        <v>2</v>
      </c>
      <c r="G939">
        <v>0</v>
      </c>
      <c r="H939" t="s">
        <v>13</v>
      </c>
      <c r="I939" t="s">
        <v>146</v>
      </c>
      <c r="L939">
        <f>1/Table1[[#This Row],[B365H]]-Table1[[#This Row],[Margin1X2]]</f>
        <v>0.40293373712626468</v>
      </c>
      <c r="M939">
        <f>IF(Table1[[#This Row],[Bet]]="Home",IF(Table1[[#This Row],[FTR]]="H",100*Table1[[#This Row],[B365H]],0),0)</f>
        <v>0</v>
      </c>
      <c r="N939">
        <f>IF(Table1[[#This Row],[Bet]]="Home-",IF(Table1[[#This Row],[FTR]]="H",100*Table1[[#This Row],[B365H]],0),0)</f>
        <v>0</v>
      </c>
      <c r="O939">
        <f>1/Table1[[#This Row],[B365D]]-Table1[[#This Row],[Margin1X2]]</f>
        <v>0.29349280885622253</v>
      </c>
      <c r="P939">
        <f>IF(Table1[[#This Row],[Bet]]="Draw",IF(Table1[[#This Row],[FTR]]="D",100*Table1[[#This Row],[B365D]],0),0)</f>
        <v>0</v>
      </c>
      <c r="Q939">
        <f>IF(Table1[[#This Row],[Bet]]="Draw-",IF(Table1[[#This Row],[FTR]]="D",100*Table1[[#This Row],[B365D]],0),0)</f>
        <v>0</v>
      </c>
      <c r="R939">
        <f>1/Table1[[#This Row],[B365A]]-Table1[[#This Row],[Margin1X2]]</f>
        <v>0.30357345401751284</v>
      </c>
      <c r="S939">
        <f>IF(Table1[[#This Row],[Bet]]="Away",IF(Table1[[#This Row],[FTR]]="A",100*Table1[[#This Row],[B365A]],0),0)</f>
        <v>0</v>
      </c>
      <c r="T939">
        <f>IF(Table1[[#This Row],[Bet2]]="Away",IF(Table1[[#This Row],[FTR]]="A",100*Table1[[#This Row],[B365A]]),0)</f>
        <v>0</v>
      </c>
      <c r="X939">
        <v>2.37</v>
      </c>
      <c r="Y939">
        <v>3.2</v>
      </c>
      <c r="Z939">
        <v>3.1</v>
      </c>
      <c r="AA939" s="3">
        <f>(1/Table1[[#This Row],[B365H]]+1/Table1[[#This Row],[B365D]]+1/Table1[[#This Row],[B365A]]-1)/3</f>
        <v>1.9007191143777469E-2</v>
      </c>
      <c r="AB939">
        <v>2.25</v>
      </c>
      <c r="AC939">
        <v>1.61</v>
      </c>
      <c r="AD939">
        <f>(1/Table1[[#This Row],[B365&gt;2.5]]+1/Table1[[#This Row],[B365&lt;2.5]]-1)/2</f>
        <v>3.2781228433402365E-2</v>
      </c>
    </row>
    <row r="940" spans="1:30" hidden="1" x14ac:dyDescent="0.45">
      <c r="A940" t="s">
        <v>172</v>
      </c>
      <c r="B940" t="s">
        <v>4</v>
      </c>
      <c r="C940" s="1">
        <v>44520</v>
      </c>
      <c r="D940" t="s">
        <v>188</v>
      </c>
      <c r="E940" t="s">
        <v>192</v>
      </c>
      <c r="F940">
        <v>1</v>
      </c>
      <c r="G940">
        <v>2</v>
      </c>
      <c r="H940" t="s">
        <v>20</v>
      </c>
      <c r="I940" t="s">
        <v>146</v>
      </c>
      <c r="L940">
        <f>1/Table1[[#This Row],[B365H]]-Table1[[#This Row],[Margin1X2]]</f>
        <v>0.42902631137925251</v>
      </c>
      <c r="M940">
        <f>IF(Table1[[#This Row],[Bet]]="Home",IF(Table1[[#This Row],[FTR]]="H",100*Table1[[#This Row],[B365H]],0),0)</f>
        <v>0</v>
      </c>
      <c r="N940">
        <f>IF(Table1[[#This Row],[Bet]]="Home-",IF(Table1[[#This Row],[FTR]]="H",100*Table1[[#This Row],[B365H]],0),0)</f>
        <v>0</v>
      </c>
      <c r="O940">
        <f>1/Table1[[#This Row],[B365D]]-Table1[[#This Row],[Margin1X2]]</f>
        <v>0.2922741746271158</v>
      </c>
      <c r="P940">
        <f>IF(Table1[[#This Row],[Bet]]="Draw",IF(Table1[[#This Row],[FTR]]="D",100*Table1[[#This Row],[B365D]],0),0)</f>
        <v>0</v>
      </c>
      <c r="Q940">
        <f>IF(Table1[[#This Row],[Bet]]="Draw-",IF(Table1[[#This Row],[FTR]]="D",100*Table1[[#This Row],[B365D]],0),0)</f>
        <v>0</v>
      </c>
      <c r="R940">
        <f>1/Table1[[#This Row],[B365A]]-Table1[[#This Row],[Margin1X2]]</f>
        <v>0.27869951399363163</v>
      </c>
      <c r="S940">
        <f>IF(Table1[[#This Row],[Bet]]="Away",IF(Table1[[#This Row],[FTR]]="A",100*Table1[[#This Row],[B365A]],0),0)</f>
        <v>0</v>
      </c>
      <c r="T940">
        <f>IF(Table1[[#This Row],[Bet2]]="Away",IF(Table1[[#This Row],[FTR]]="A",100*Table1[[#This Row],[B365A]]),0)</f>
        <v>0</v>
      </c>
      <c r="X940">
        <v>2.25</v>
      </c>
      <c r="Y940">
        <v>3.25</v>
      </c>
      <c r="Z940">
        <v>3.4</v>
      </c>
      <c r="AA940" s="3">
        <f>(1/Table1[[#This Row],[B365H]]+1/Table1[[#This Row],[B365D]]+1/Table1[[#This Row],[B365A]]-1)/3</f>
        <v>1.5418133065191908E-2</v>
      </c>
      <c r="AB940">
        <v>2.1</v>
      </c>
      <c r="AC940">
        <v>1.77</v>
      </c>
      <c r="AD940">
        <f>(1/Table1[[#This Row],[B365&gt;2.5]]+1/Table1[[#This Row],[B365&lt;2.5]]-1)/2</f>
        <v>2.0581113801452777E-2</v>
      </c>
    </row>
    <row r="941" spans="1:30" hidden="1" x14ac:dyDescent="0.45">
      <c r="A941" t="s">
        <v>172</v>
      </c>
      <c r="B941" t="s">
        <v>4</v>
      </c>
      <c r="C941" s="1">
        <v>44537</v>
      </c>
      <c r="D941" t="s">
        <v>196</v>
      </c>
      <c r="E941" t="s">
        <v>182</v>
      </c>
      <c r="F941">
        <v>1</v>
      </c>
      <c r="G941">
        <v>1</v>
      </c>
      <c r="H941" t="s">
        <v>42</v>
      </c>
      <c r="I941" t="s">
        <v>146</v>
      </c>
      <c r="L941">
        <f>1/Table1[[#This Row],[B365H]]-Table1[[#This Row],[Margin1X2]]</f>
        <v>0.4978093801623214</v>
      </c>
      <c r="M941">
        <f>IF(Table1[[#This Row],[Bet]]="Home",IF(Table1[[#This Row],[FTR]]="H",100*Table1[[#This Row],[B365H]],0),0)</f>
        <v>0</v>
      </c>
      <c r="N941">
        <f>IF(Table1[[#This Row],[Bet]]="Home-",IF(Table1[[#This Row],[FTR]]="H",100*Table1[[#This Row],[B365H]],0),0)</f>
        <v>0</v>
      </c>
      <c r="O941">
        <f>1/Table1[[#This Row],[B365D]]-Table1[[#This Row],[Margin1X2]]</f>
        <v>0.27910651440063206</v>
      </c>
      <c r="P941">
        <f>IF(Table1[[#This Row],[Bet]]="Draw",IF(Table1[[#This Row],[FTR]]="D",100*Table1[[#This Row],[B365D]],0),0)</f>
        <v>0</v>
      </c>
      <c r="Q941">
        <f>IF(Table1[[#This Row],[Bet]]="Draw-",IF(Table1[[#This Row],[FTR]]="D",100*Table1[[#This Row],[B365D]],0),0)</f>
        <v>0</v>
      </c>
      <c r="R941">
        <f>1/Table1[[#This Row],[B365A]]-Table1[[#This Row],[Margin1X2]]</f>
        <v>0.22308410543704657</v>
      </c>
      <c r="S941">
        <f>IF(Table1[[#This Row],[Bet]]="Away",IF(Table1[[#This Row],[FTR]]="A",100*Table1[[#This Row],[B365A]],0),0)</f>
        <v>0</v>
      </c>
      <c r="T941">
        <f>IF(Table1[[#This Row],[Bet2]]="Away",IF(Table1[[#This Row],[FTR]]="A",100*Table1[[#This Row],[B365A]]),0)</f>
        <v>0</v>
      </c>
      <c r="X941">
        <v>1.95</v>
      </c>
      <c r="Y941">
        <v>3.4</v>
      </c>
      <c r="Z941">
        <v>4.2</v>
      </c>
      <c r="AA941" s="3">
        <f>(1/Table1[[#This Row],[B365H]]+1/Table1[[#This Row],[B365D]]+1/Table1[[#This Row],[B365A]]-1)/3</f>
        <v>1.5011132658191503E-2</v>
      </c>
      <c r="AB941">
        <v>2.15</v>
      </c>
      <c r="AC941">
        <v>1.66</v>
      </c>
      <c r="AD941">
        <f>(1/Table1[[#This Row],[B365&gt;2.5]]+1/Table1[[#This Row],[B365&lt;2.5]]-1)/2</f>
        <v>3.3762958811992205E-2</v>
      </c>
    </row>
    <row r="942" spans="1:30" hidden="1" x14ac:dyDescent="0.45">
      <c r="A942" t="s">
        <v>172</v>
      </c>
      <c r="B942" t="s">
        <v>4</v>
      </c>
      <c r="C942" s="1">
        <v>44579</v>
      </c>
      <c r="D942" t="s">
        <v>186</v>
      </c>
      <c r="E942" t="s">
        <v>189</v>
      </c>
      <c r="F942">
        <v>0</v>
      </c>
      <c r="G942">
        <v>1</v>
      </c>
      <c r="H942" t="s">
        <v>20</v>
      </c>
      <c r="I942" t="s">
        <v>146</v>
      </c>
      <c r="L942">
        <f>1/Table1[[#This Row],[B365H]]-Table1[[#This Row],[Margin1X2]]</f>
        <v>0.42760942760942761</v>
      </c>
      <c r="M942">
        <f>IF(Table1[[#This Row],[Bet]]="Home",IF(Table1[[#This Row],[FTR]]="H",100*Table1[[#This Row],[B365H]],0),0)</f>
        <v>0</v>
      </c>
      <c r="N942">
        <f>IF(Table1[[#This Row],[Bet]]="Home-",IF(Table1[[#This Row],[FTR]]="H",100*Table1[[#This Row],[B365H]],0),0)</f>
        <v>0</v>
      </c>
      <c r="O942">
        <f>1/Table1[[#This Row],[B365D]]-Table1[[#This Row],[Margin1X2]]</f>
        <v>0.28619528619528622</v>
      </c>
      <c r="P942">
        <f>IF(Table1[[#This Row],[Bet]]="Draw",IF(Table1[[#This Row],[FTR]]="D",100*Table1[[#This Row],[B365D]],0),0)</f>
        <v>0</v>
      </c>
      <c r="Q942">
        <f>IF(Table1[[#This Row],[Bet]]="Draw-",IF(Table1[[#This Row],[FTR]]="D",100*Table1[[#This Row],[B365D]],0),0)</f>
        <v>0</v>
      </c>
      <c r="R942">
        <f>1/Table1[[#This Row],[B365A]]-Table1[[#This Row],[Margin1X2]]</f>
        <v>0.28619528619528622</v>
      </c>
      <c r="S942">
        <f>IF(Table1[[#This Row],[Bet]]="Away",IF(Table1[[#This Row],[FTR]]="A",100*Table1[[#This Row],[B365A]],0),0)</f>
        <v>0</v>
      </c>
      <c r="T942">
        <f>IF(Table1[[#This Row],[Bet2]]="Away",IF(Table1[[#This Row],[FTR]]="A",100*Table1[[#This Row],[B365A]]),0)</f>
        <v>0</v>
      </c>
      <c r="X942">
        <v>2.25</v>
      </c>
      <c r="Y942">
        <v>3.3</v>
      </c>
      <c r="Z942">
        <v>3.3</v>
      </c>
      <c r="AA942" s="3">
        <f>(1/Table1[[#This Row],[B365H]]+1/Table1[[#This Row],[B365D]]+1/Table1[[#This Row],[B365A]]-1)/3</f>
        <v>1.6835016835016797E-2</v>
      </c>
      <c r="AB942">
        <v>2.15</v>
      </c>
      <c r="AC942">
        <v>1.66</v>
      </c>
      <c r="AD942">
        <f>(1/Table1[[#This Row],[B365&gt;2.5]]+1/Table1[[#This Row],[B365&lt;2.5]]-1)/2</f>
        <v>3.3762958811992205E-2</v>
      </c>
    </row>
    <row r="943" spans="1:30" hidden="1" x14ac:dyDescent="0.45">
      <c r="A943" t="s">
        <v>172</v>
      </c>
      <c r="B943" t="s">
        <v>4</v>
      </c>
      <c r="C943" s="1">
        <v>44586</v>
      </c>
      <c r="D943" t="s">
        <v>190</v>
      </c>
      <c r="E943" t="s">
        <v>188</v>
      </c>
      <c r="F943">
        <v>0</v>
      </c>
      <c r="G943">
        <v>1</v>
      </c>
      <c r="H943" t="s">
        <v>20</v>
      </c>
      <c r="I943" t="s">
        <v>146</v>
      </c>
      <c r="L943">
        <f>1/Table1[[#This Row],[B365H]]-Table1[[#This Row],[Margin1X2]]</f>
        <v>0.39246043244884155</v>
      </c>
      <c r="M943">
        <f>IF(Table1[[#This Row],[Bet]]="Home",IF(Table1[[#This Row],[FTR]]="H",100*Table1[[#This Row],[B365H]],0),0)</f>
        <v>0</v>
      </c>
      <c r="N943">
        <f>IF(Table1[[#This Row],[Bet]]="Home-",IF(Table1[[#This Row],[FTR]]="H",100*Table1[[#This Row],[B365H]],0),0)</f>
        <v>0</v>
      </c>
      <c r="O943">
        <f>1/Table1[[#This Row],[B365D]]-Table1[[#This Row],[Margin1X2]]</f>
        <v>0.27841481420154268</v>
      </c>
      <c r="P943">
        <f>IF(Table1[[#This Row],[Bet]]="Draw",IF(Table1[[#This Row],[FTR]]="D",100*Table1[[#This Row],[B365D]],0),0)</f>
        <v>0</v>
      </c>
      <c r="Q943">
        <f>IF(Table1[[#This Row],[Bet]]="Draw-",IF(Table1[[#This Row],[FTR]]="D",100*Table1[[#This Row],[B365D]],0),0)</f>
        <v>0</v>
      </c>
      <c r="R943">
        <f>1/Table1[[#This Row],[B365A]]-Table1[[#This Row],[Margin1X2]]</f>
        <v>0.32912475334961572</v>
      </c>
      <c r="S943">
        <f>IF(Table1[[#This Row],[Bet]]="Away",IF(Table1[[#This Row],[FTR]]="A",100*Table1[[#This Row],[B365A]],0),0)</f>
        <v>0</v>
      </c>
      <c r="T943">
        <f>IF(Table1[[#This Row],[Bet2]]="Away",IF(Table1[[#This Row],[FTR]]="A",100*Table1[[#This Row],[B365A]]),0)</f>
        <v>0</v>
      </c>
      <c r="X943">
        <v>2.4500000000000002</v>
      </c>
      <c r="Y943">
        <v>3.4</v>
      </c>
      <c r="Z943">
        <v>2.9</v>
      </c>
      <c r="AA943" s="3">
        <f>(1/Table1[[#This Row],[B365H]]+1/Table1[[#This Row],[B365D]]+1/Table1[[#This Row],[B365A]]-1)/3</f>
        <v>1.5702832857280875E-2</v>
      </c>
      <c r="AB943">
        <v>1.98</v>
      </c>
      <c r="AC943">
        <v>1.88</v>
      </c>
      <c r="AD943">
        <f>(1/Table1[[#This Row],[B365&gt;2.5]]+1/Table1[[#This Row],[B365&lt;2.5]]-1)/2</f>
        <v>1.8482699333763231E-2</v>
      </c>
    </row>
    <row r="944" spans="1:30" hidden="1" x14ac:dyDescent="0.45">
      <c r="A944" t="s">
        <v>172</v>
      </c>
      <c r="B944" t="s">
        <v>4</v>
      </c>
      <c r="C944" s="1">
        <v>44604</v>
      </c>
      <c r="D944" t="s">
        <v>178</v>
      </c>
      <c r="E944" t="s">
        <v>177</v>
      </c>
      <c r="F944">
        <v>1</v>
      </c>
      <c r="G944">
        <v>1</v>
      </c>
      <c r="H944" t="s">
        <v>42</v>
      </c>
      <c r="I944" t="s">
        <v>146</v>
      </c>
      <c r="L944">
        <f>1/Table1[[#This Row],[B365H]]-Table1[[#This Row],[Margin1X2]]</f>
        <v>0.295479302832244</v>
      </c>
      <c r="M944">
        <f>IF(Table1[[#This Row],[Bet]]="Home",IF(Table1[[#This Row],[FTR]]="H",100*Table1[[#This Row],[B365H]],0),0)</f>
        <v>0</v>
      </c>
      <c r="N944">
        <f>IF(Table1[[#This Row],[Bet]]="Home-",IF(Table1[[#This Row],[FTR]]="H",100*Table1[[#This Row],[B365H]],0),0)</f>
        <v>0</v>
      </c>
      <c r="O944">
        <f>1/Table1[[#This Row],[B365D]]-Table1[[#This Row],[Margin1X2]]</f>
        <v>0.27709694989106753</v>
      </c>
      <c r="P944">
        <f>IF(Table1[[#This Row],[Bet]]="Draw",IF(Table1[[#This Row],[FTR]]="D",100*Table1[[#This Row],[B365D]],0),0)</f>
        <v>0</v>
      </c>
      <c r="Q944">
        <f>IF(Table1[[#This Row],[Bet]]="Draw-",IF(Table1[[#This Row],[FTR]]="D",100*Table1[[#This Row],[B365D]],0),0)</f>
        <v>0</v>
      </c>
      <c r="R944">
        <f>1/Table1[[#This Row],[B365A]]-Table1[[#This Row],[Margin1X2]]</f>
        <v>0.42742374727668841</v>
      </c>
      <c r="S944">
        <f>IF(Table1[[#This Row],[Bet]]="Away",IF(Table1[[#This Row],[FTR]]="A",100*Table1[[#This Row],[B365A]],0),0)</f>
        <v>0</v>
      </c>
      <c r="T944">
        <f>IF(Table1[[#This Row],[Bet2]]="Away",IF(Table1[[#This Row],[FTR]]="A",100*Table1[[#This Row],[B365A]]),0)</f>
        <v>0</v>
      </c>
      <c r="X944">
        <v>3.2</v>
      </c>
      <c r="Y944">
        <v>3.4</v>
      </c>
      <c r="Z944">
        <v>2.25</v>
      </c>
      <c r="AA944" s="3">
        <f>(1/Table1[[#This Row],[B365H]]+1/Table1[[#This Row],[B365D]]+1/Table1[[#This Row],[B365A]]-1)/3</f>
        <v>1.7020697167756005E-2</v>
      </c>
      <c r="AB944">
        <v>2.02</v>
      </c>
      <c r="AC944">
        <v>1.83</v>
      </c>
      <c r="AD944">
        <f>(1/Table1[[#This Row],[B365&gt;2.5]]+1/Table1[[#This Row],[B365&lt;2.5]]-1)/2</f>
        <v>2.0748796191094487E-2</v>
      </c>
    </row>
    <row r="945" spans="1:30" hidden="1" x14ac:dyDescent="0.45">
      <c r="A945" t="s">
        <v>172</v>
      </c>
      <c r="B945" t="s">
        <v>4</v>
      </c>
      <c r="C945" s="1">
        <v>44614</v>
      </c>
      <c r="D945" t="s">
        <v>176</v>
      </c>
      <c r="E945" t="s">
        <v>179</v>
      </c>
      <c r="F945">
        <v>1</v>
      </c>
      <c r="G945">
        <v>3</v>
      </c>
      <c r="H945" t="s">
        <v>20</v>
      </c>
      <c r="I945" t="s">
        <v>146</v>
      </c>
      <c r="L945">
        <f>1/Table1[[#This Row],[B365H]]-Table1[[#This Row],[Margin1X2]]</f>
        <v>0.43731431966726081</v>
      </c>
      <c r="M945">
        <f>IF(Table1[[#This Row],[Bet]]="Home",IF(Table1[[#This Row],[FTR]]="H",100*Table1[[#This Row],[B365H]],0),0)</f>
        <v>0</v>
      </c>
      <c r="N945">
        <f>IF(Table1[[#This Row],[Bet]]="Home-",IF(Table1[[#This Row],[FTR]]="H",100*Table1[[#This Row],[B365H]],0),0)</f>
        <v>0</v>
      </c>
      <c r="O945">
        <f>1/Table1[[#This Row],[B365D]]-Table1[[#This Row],[Margin1X2]]</f>
        <v>0.28579916815210932</v>
      </c>
      <c r="P945">
        <f>IF(Table1[[#This Row],[Bet]]="Draw",IF(Table1[[#This Row],[FTR]]="D",100*Table1[[#This Row],[B365D]],0),0)</f>
        <v>0</v>
      </c>
      <c r="Q945">
        <f>IF(Table1[[#This Row],[Bet]]="Draw-",IF(Table1[[#This Row],[FTR]]="D",100*Table1[[#This Row],[B365D]],0),0)</f>
        <v>0</v>
      </c>
      <c r="R945">
        <f>1/Table1[[#This Row],[B365A]]-Table1[[#This Row],[Margin1X2]]</f>
        <v>0.27688651218062982</v>
      </c>
      <c r="S945">
        <f>IF(Table1[[#This Row],[Bet]]="Away",IF(Table1[[#This Row],[FTR]]="A",100*Table1[[#This Row],[B365A]],0),0)</f>
        <v>0</v>
      </c>
      <c r="T945">
        <f>IF(Table1[[#This Row],[Bet2]]="Away",IF(Table1[[#This Row],[FTR]]="A",100*Table1[[#This Row],[B365A]]),0)</f>
        <v>0</v>
      </c>
      <c r="X945">
        <v>2.2000000000000002</v>
      </c>
      <c r="Y945">
        <v>3.3</v>
      </c>
      <c r="Z945">
        <v>3.4</v>
      </c>
      <c r="AA945" s="3">
        <f>(1/Table1[[#This Row],[B365H]]+1/Table1[[#This Row],[B365D]]+1/Table1[[#This Row],[B365A]]-1)/3</f>
        <v>1.7231134878193721E-2</v>
      </c>
      <c r="AB945">
        <v>1.95</v>
      </c>
      <c r="AC945">
        <v>1.9</v>
      </c>
      <c r="AD945">
        <f>(1/Table1[[#This Row],[B365&gt;2.5]]+1/Table1[[#This Row],[B365&lt;2.5]]-1)/2</f>
        <v>1.9568151147098534E-2</v>
      </c>
    </row>
    <row r="946" spans="1:30" hidden="1" x14ac:dyDescent="0.45">
      <c r="A946" t="s">
        <v>172</v>
      </c>
      <c r="B946" t="s">
        <v>4</v>
      </c>
      <c r="C946" s="1">
        <v>44625</v>
      </c>
      <c r="D946" t="s">
        <v>182</v>
      </c>
      <c r="E946" t="s">
        <v>191</v>
      </c>
      <c r="F946">
        <v>0</v>
      </c>
      <c r="G946">
        <v>0</v>
      </c>
      <c r="H946" t="s">
        <v>42</v>
      </c>
      <c r="I946" t="s">
        <v>146</v>
      </c>
      <c r="L946">
        <f>1/Table1[[#This Row],[B365H]]-Table1[[#This Row],[Margin1X2]]</f>
        <v>0.55522138680033417</v>
      </c>
      <c r="M946">
        <f>IF(Table1[[#This Row],[Bet]]="Home",IF(Table1[[#This Row],[FTR]]="H",100*Table1[[#This Row],[B365H]],0),0)</f>
        <v>0</v>
      </c>
      <c r="N946">
        <f>IF(Table1[[#This Row],[Bet]]="Home-",IF(Table1[[#This Row],[FTR]]="H",100*Table1[[#This Row],[B365H]],0),0)</f>
        <v>0</v>
      </c>
      <c r="O946">
        <f>1/Table1[[#This Row],[B365D]]-Table1[[#This Row],[Margin1X2]]</f>
        <v>0.25045948203842944</v>
      </c>
      <c r="P946">
        <f>IF(Table1[[#This Row],[Bet]]="Draw",IF(Table1[[#This Row],[FTR]]="D",100*Table1[[#This Row],[B365D]],0),0)</f>
        <v>0</v>
      </c>
      <c r="Q946">
        <f>IF(Table1[[#This Row],[Bet]]="Draw-",IF(Table1[[#This Row],[FTR]]="D",100*Table1[[#This Row],[B365D]],0),0)</f>
        <v>0</v>
      </c>
      <c r="R946">
        <f>1/Table1[[#This Row],[B365A]]-Table1[[#This Row],[Margin1X2]]</f>
        <v>0.19431913116123645</v>
      </c>
      <c r="S946">
        <f>IF(Table1[[#This Row],[Bet]]="Away",IF(Table1[[#This Row],[FTR]]="A",100*Table1[[#This Row],[B365A]],0),0)</f>
        <v>0</v>
      </c>
      <c r="T946">
        <f>IF(Table1[[#This Row],[Bet2]]="Away",IF(Table1[[#This Row],[FTR]]="A",100*Table1[[#This Row],[B365A]]),0)</f>
        <v>0</v>
      </c>
      <c r="X946">
        <v>1.75</v>
      </c>
      <c r="Y946">
        <v>3.75</v>
      </c>
      <c r="Z946">
        <v>4.75</v>
      </c>
      <c r="AA946" s="3">
        <f>(1/Table1[[#This Row],[B365H]]+1/Table1[[#This Row],[B365D]]+1/Table1[[#This Row],[B365A]]-1)/3</f>
        <v>1.6207184628237226E-2</v>
      </c>
      <c r="AB946">
        <v>1.95</v>
      </c>
      <c r="AC946">
        <v>1.9</v>
      </c>
      <c r="AD946">
        <f>(1/Table1[[#This Row],[B365&gt;2.5]]+1/Table1[[#This Row],[B365&lt;2.5]]-1)/2</f>
        <v>1.9568151147098534E-2</v>
      </c>
    </row>
    <row r="947" spans="1:30" hidden="1" x14ac:dyDescent="0.45">
      <c r="A947" t="s">
        <v>172</v>
      </c>
      <c r="B947" t="s">
        <v>4</v>
      </c>
      <c r="C947" s="1">
        <v>44632</v>
      </c>
      <c r="D947" t="s">
        <v>173</v>
      </c>
      <c r="E947" t="s">
        <v>185</v>
      </c>
      <c r="F947">
        <v>2</v>
      </c>
      <c r="G947">
        <v>1</v>
      </c>
      <c r="H947" t="s">
        <v>13</v>
      </c>
      <c r="I947" t="s">
        <v>146</v>
      </c>
      <c r="L947">
        <f>1/Table1[[#This Row],[B365H]]-Table1[[#This Row],[Margin1X2]]</f>
        <v>0.29685302390998597</v>
      </c>
      <c r="M947">
        <f>IF(Table1[[#This Row],[Bet]]="Home",IF(Table1[[#This Row],[FTR]]="H",100*Table1[[#This Row],[B365H]],0),0)</f>
        <v>0</v>
      </c>
      <c r="N947">
        <f>IF(Table1[[#This Row],[Bet]]="Home-",IF(Table1[[#This Row],[FTR]]="H",100*Table1[[#This Row],[B365H]],0),0)</f>
        <v>0</v>
      </c>
      <c r="O947">
        <f>1/Table1[[#This Row],[B365D]]-Table1[[#This Row],[Margin1X2]]</f>
        <v>0.29685302390998597</v>
      </c>
      <c r="P947">
        <f>IF(Table1[[#This Row],[Bet]]="Draw",IF(Table1[[#This Row],[FTR]]="D",100*Table1[[#This Row],[B365D]],0),0)</f>
        <v>0</v>
      </c>
      <c r="Q947">
        <f>IF(Table1[[#This Row],[Bet]]="Draw-",IF(Table1[[#This Row],[FTR]]="D",100*Table1[[#This Row],[B365D]],0),0)</f>
        <v>0</v>
      </c>
      <c r="R947">
        <f>1/Table1[[#This Row],[B365A]]-Table1[[#This Row],[Margin1X2]]</f>
        <v>0.40629395218002812</v>
      </c>
      <c r="S947">
        <f>IF(Table1[[#This Row],[Bet]]="Away",IF(Table1[[#This Row],[FTR]]="A",100*Table1[[#This Row],[B365A]],0),0)</f>
        <v>0</v>
      </c>
      <c r="T947">
        <f>IF(Table1[[#This Row],[Bet2]]="Away",IF(Table1[[#This Row],[FTR]]="A",100*Table1[[#This Row],[B365A]]),0)</f>
        <v>0</v>
      </c>
      <c r="X947">
        <v>3.2</v>
      </c>
      <c r="Y947">
        <v>3.2</v>
      </c>
      <c r="Z947">
        <v>2.37</v>
      </c>
      <c r="AA947" s="3">
        <f>(1/Table1[[#This Row],[B365H]]+1/Table1[[#This Row],[B365D]]+1/Table1[[#This Row],[B365A]]-1)/3</f>
        <v>1.5646976090014048E-2</v>
      </c>
      <c r="AB947">
        <v>2.35</v>
      </c>
      <c r="AC947">
        <v>1.57</v>
      </c>
      <c r="AD947">
        <f>(1/Table1[[#This Row],[B365&gt;2.5]]+1/Table1[[#This Row],[B365&lt;2.5]]-1)/2</f>
        <v>3.1237295026426359E-2</v>
      </c>
    </row>
    <row r="948" spans="1:30" hidden="1" x14ac:dyDescent="0.45">
      <c r="A948" t="s">
        <v>61</v>
      </c>
      <c r="B948" t="s">
        <v>4</v>
      </c>
      <c r="C948" s="1">
        <v>44597</v>
      </c>
      <c r="D948" t="s">
        <v>69</v>
      </c>
      <c r="E948" t="s">
        <v>68</v>
      </c>
      <c r="F948">
        <v>3</v>
      </c>
      <c r="G948">
        <v>1</v>
      </c>
      <c r="H948" t="s">
        <v>13</v>
      </c>
      <c r="I948" t="s">
        <v>97</v>
      </c>
      <c r="J948" t="s">
        <v>266</v>
      </c>
      <c r="L948">
        <f>1/Table1[[#This Row],[B365H]]-Table1[[#This Row],[Margin1X2]]</f>
        <v>0.42760942760942761</v>
      </c>
      <c r="M948">
        <f>IF(Table1[[#This Row],[Bet]]="Home",IF(Table1[[#This Row],[FTR]]="H",100*Table1[[#This Row],[B365H]],0),0)</f>
        <v>0</v>
      </c>
      <c r="N948">
        <f>IF(Table1[[#This Row],[Bet]]="Home-",IF(Table1[[#This Row],[FTR]]="H",100*Table1[[#This Row],[B365H]],0),0)</f>
        <v>0</v>
      </c>
      <c r="O948">
        <f>1/Table1[[#This Row],[B365D]]-Table1[[#This Row],[Margin1X2]]</f>
        <v>0.28619528619528622</v>
      </c>
      <c r="P948">
        <f>IF(Table1[[#This Row],[Bet]]="Draw",IF(Table1[[#This Row],[FTR]]="D",100*Table1[[#This Row],[B365D]],0),0)</f>
        <v>0</v>
      </c>
      <c r="Q948">
        <f>IF(Table1[[#This Row],[Bet]]="Draw-",IF(Table1[[#This Row],[FTR]]="D",100*Table1[[#This Row],[B365D]],0),0)</f>
        <v>0</v>
      </c>
      <c r="R948">
        <f>1/Table1[[#This Row],[B365A]]-Table1[[#This Row],[Margin1X2]]</f>
        <v>0.28619528619528622</v>
      </c>
      <c r="S948">
        <f>IF(Table1[[#This Row],[Bet]]="Away",IF(Table1[[#This Row],[FTR]]="A",100*Table1[[#This Row],[B365A]],0),0)</f>
        <v>0</v>
      </c>
      <c r="T948">
        <f>IF(Table1[[#This Row],[Bet2]]="Away",IF(Table1[[#This Row],[FTR]]="A",100*Table1[[#This Row],[B365A]]),0)</f>
        <v>0</v>
      </c>
      <c r="X948">
        <v>2.25</v>
      </c>
      <c r="Y948">
        <v>3.3</v>
      </c>
      <c r="Z948">
        <v>3.3</v>
      </c>
      <c r="AA948" s="3">
        <f>(1/Table1[[#This Row],[B365H]]+1/Table1[[#This Row],[B365D]]+1/Table1[[#This Row],[B365A]]-1)/3</f>
        <v>1.6835016835016797E-2</v>
      </c>
      <c r="AB948">
        <v>2.1</v>
      </c>
      <c r="AC948">
        <v>1.72</v>
      </c>
      <c r="AD948">
        <f>(1/Table1[[#This Row],[B365&gt;2.5]]+1/Table1[[#This Row],[B365&lt;2.5]]-1)/2</f>
        <v>2.879291251384275E-2</v>
      </c>
    </row>
    <row r="949" spans="1:30" hidden="1" x14ac:dyDescent="0.45">
      <c r="A949" t="s">
        <v>106</v>
      </c>
      <c r="B949" t="s">
        <v>4</v>
      </c>
      <c r="C949" s="1">
        <v>44523</v>
      </c>
      <c r="D949" t="s">
        <v>131</v>
      </c>
      <c r="E949" t="s">
        <v>137</v>
      </c>
      <c r="F949">
        <v>4</v>
      </c>
      <c r="G949">
        <v>0</v>
      </c>
      <c r="H949" t="s">
        <v>13</v>
      </c>
      <c r="I949" t="s">
        <v>156</v>
      </c>
      <c r="J949" t="s">
        <v>269</v>
      </c>
      <c r="L949">
        <f>1/Table1[[#This Row],[B365H]]-Table1[[#This Row],[Margin1X2]]</f>
        <v>0.46031746031746035</v>
      </c>
      <c r="M949">
        <f>IF(Table1[[#This Row],[Bet]]="Home",IF(Table1[[#This Row],[FTR]]="H",100*Table1[[#This Row],[B365H]],0),0)</f>
        <v>0</v>
      </c>
      <c r="N949">
        <f>IF(Table1[[#This Row],[Bet]]="Home-",IF(Table1[[#This Row],[FTR]]="H",100*Table1[[#This Row],[B365H]],0),0)</f>
        <v>0</v>
      </c>
      <c r="O949">
        <f>1/Table1[[#This Row],[B365D]]-Table1[[#This Row],[Margin1X2]]</f>
        <v>0.26984126984126988</v>
      </c>
      <c r="P949">
        <f>IF(Table1[[#This Row],[Bet]]="Draw",IF(Table1[[#This Row],[FTR]]="D",100*Table1[[#This Row],[B365D]],0),0)</f>
        <v>0</v>
      </c>
      <c r="Q949">
        <f>IF(Table1[[#This Row],[Bet]]="Draw-",IF(Table1[[#This Row],[FTR]]="D",100*Table1[[#This Row],[B365D]],0),0)</f>
        <v>0</v>
      </c>
      <c r="R949">
        <f>1/Table1[[#This Row],[B365A]]-Table1[[#This Row],[Margin1X2]]</f>
        <v>0.26984126984126988</v>
      </c>
      <c r="S949">
        <f>IF(Table1[[#This Row],[Bet]]="Away",IF(Table1[[#This Row],[FTR]]="A",100*Table1[[#This Row],[B365A]],0),0)</f>
        <v>0</v>
      </c>
      <c r="T949">
        <f>IF(Table1[[#This Row],[Bet2]]="Away",IF(Table1[[#This Row],[FTR]]="A",100*Table1[[#This Row],[B365A]]),0)</f>
        <v>0</v>
      </c>
      <c r="X949">
        <v>2.1</v>
      </c>
      <c r="Y949">
        <v>3.5</v>
      </c>
      <c r="Z949">
        <v>3.5</v>
      </c>
      <c r="AA949" s="3">
        <f>(1/Table1[[#This Row],[B365H]]+1/Table1[[#This Row],[B365D]]+1/Table1[[#This Row],[B365A]]-1)/3</f>
        <v>1.5873015873015817E-2</v>
      </c>
      <c r="AB949">
        <v>1.95</v>
      </c>
      <c r="AC949">
        <v>1.9</v>
      </c>
      <c r="AD949">
        <f>(1/Table1[[#This Row],[B365&gt;2.5]]+1/Table1[[#This Row],[B365&lt;2.5]]-1)/2</f>
        <v>1.9568151147098534E-2</v>
      </c>
    </row>
    <row r="950" spans="1:30" hidden="1" x14ac:dyDescent="0.45">
      <c r="A950" t="s">
        <v>61</v>
      </c>
      <c r="B950" t="s">
        <v>4</v>
      </c>
      <c r="C950" s="1">
        <v>44601</v>
      </c>
      <c r="D950" t="s">
        <v>62</v>
      </c>
      <c r="E950" t="s">
        <v>90</v>
      </c>
      <c r="F950">
        <v>3</v>
      </c>
      <c r="G950">
        <v>1</v>
      </c>
      <c r="H950" t="s">
        <v>13</v>
      </c>
      <c r="I950" t="s">
        <v>97</v>
      </c>
      <c r="J950" t="s">
        <v>266</v>
      </c>
      <c r="L950">
        <f>1/Table1[[#This Row],[B365H]]-Table1[[#This Row],[Margin1X2]]</f>
        <v>0.63811079987550579</v>
      </c>
      <c r="M950">
        <f>IF(Table1[[#This Row],[Bet]]="Home",IF(Table1[[#This Row],[FTR]]="H",100*Table1[[#This Row],[B365H]],0),0)</f>
        <v>0</v>
      </c>
      <c r="N950">
        <f>IF(Table1[[#This Row],[Bet]]="Home-",IF(Table1[[#This Row],[FTR]]="H",100*Table1[[#This Row],[B365H]],0),0)</f>
        <v>0</v>
      </c>
      <c r="O950">
        <f>1/Table1[[#This Row],[B365D]]-Table1[[#This Row],[Margin1X2]]</f>
        <v>0.23451602863367568</v>
      </c>
      <c r="P950">
        <f>IF(Table1[[#This Row],[Bet]]="Draw",IF(Table1[[#This Row],[FTR]]="D",100*Table1[[#This Row],[B365D]],0),0)</f>
        <v>0</v>
      </c>
      <c r="Q950">
        <f>IF(Table1[[#This Row],[Bet]]="Draw-",IF(Table1[[#This Row],[FTR]]="D",100*Table1[[#This Row],[B365D]],0),0)</f>
        <v>0</v>
      </c>
      <c r="R950">
        <f>1/Table1[[#This Row],[B365A]]-Table1[[#This Row],[Margin1X2]]</f>
        <v>0.12737317149081853</v>
      </c>
      <c r="S950">
        <f>IF(Table1[[#This Row],[Bet]]="Away",IF(Table1[[#This Row],[FTR]]="A",100*Table1[[#This Row],[B365A]],0),0)</f>
        <v>0</v>
      </c>
      <c r="T950">
        <f>IF(Table1[[#This Row],[Bet2]]="Away",IF(Table1[[#This Row],[FTR]]="A",100*Table1[[#This Row],[B365A]]),0)</f>
        <v>0</v>
      </c>
      <c r="X950">
        <v>1.53</v>
      </c>
      <c r="Y950">
        <v>4</v>
      </c>
      <c r="Z950">
        <v>7</v>
      </c>
      <c r="AA950" s="3">
        <f>(1/Table1[[#This Row],[B365H]]+1/Table1[[#This Row],[B365D]]+1/Table1[[#This Row],[B365A]]-1)/3</f>
        <v>1.5483971366324326E-2</v>
      </c>
      <c r="AB950">
        <v>1.95</v>
      </c>
      <c r="AC950">
        <v>1.9</v>
      </c>
      <c r="AD950">
        <f>(1/Table1[[#This Row],[B365&gt;2.5]]+1/Table1[[#This Row],[B365&lt;2.5]]-1)/2</f>
        <v>1.9568151147098534E-2</v>
      </c>
    </row>
    <row r="951" spans="1:30" hidden="1" x14ac:dyDescent="0.45">
      <c r="A951" t="s">
        <v>61</v>
      </c>
      <c r="B951" t="s">
        <v>4</v>
      </c>
      <c r="C951" s="1">
        <v>44604</v>
      </c>
      <c r="D951" t="s">
        <v>75</v>
      </c>
      <c r="E951" t="s">
        <v>89</v>
      </c>
      <c r="F951">
        <v>0</v>
      </c>
      <c r="G951">
        <v>0</v>
      </c>
      <c r="H951" t="s">
        <v>42</v>
      </c>
      <c r="I951" t="s">
        <v>97</v>
      </c>
      <c r="J951" t="s">
        <v>266</v>
      </c>
      <c r="L951">
        <f>1/Table1[[#This Row],[B365H]]-Table1[[#This Row],[Margin1X2]]</f>
        <v>0.28579916815210932</v>
      </c>
      <c r="M951">
        <f>IF(Table1[[#This Row],[Bet]]="Home",IF(Table1[[#This Row],[FTR]]="H",100*Table1[[#This Row],[B365H]],0),0)</f>
        <v>0</v>
      </c>
      <c r="N951">
        <f>IF(Table1[[#This Row],[Bet]]="Home-",IF(Table1[[#This Row],[FTR]]="H",100*Table1[[#This Row],[B365H]],0),0)</f>
        <v>0</v>
      </c>
      <c r="O951">
        <f>1/Table1[[#This Row],[B365D]]-Table1[[#This Row],[Margin1X2]]</f>
        <v>0.27688651218062982</v>
      </c>
      <c r="P951">
        <f>IF(Table1[[#This Row],[Bet]]="Draw",IF(Table1[[#This Row],[FTR]]="D",100*Table1[[#This Row],[B365D]],0),0)</f>
        <v>0</v>
      </c>
      <c r="Q951">
        <f>IF(Table1[[#This Row],[Bet]]="Draw-",IF(Table1[[#This Row],[FTR]]="D",100*Table1[[#This Row],[B365D]],0),0)</f>
        <v>0</v>
      </c>
      <c r="R951">
        <f>1/Table1[[#This Row],[B365A]]-Table1[[#This Row],[Margin1X2]]</f>
        <v>0.43731431966726081</v>
      </c>
      <c r="S951">
        <f>IF(Table1[[#This Row],[Bet]]="Away",IF(Table1[[#This Row],[FTR]]="A",100*Table1[[#This Row],[B365A]],0),0)</f>
        <v>0</v>
      </c>
      <c r="T951">
        <f>IF(Table1[[#This Row],[Bet2]]="Away",IF(Table1[[#This Row],[FTR]]="A",100*Table1[[#This Row],[B365A]]),0)</f>
        <v>0</v>
      </c>
      <c r="X951">
        <v>3.3</v>
      </c>
      <c r="Y951">
        <v>3.4</v>
      </c>
      <c r="Z951">
        <v>2.2000000000000002</v>
      </c>
      <c r="AA951" s="3">
        <f>(1/Table1[[#This Row],[B365H]]+1/Table1[[#This Row],[B365D]]+1/Table1[[#This Row],[B365A]]-1)/3</f>
        <v>1.7231134878193721E-2</v>
      </c>
      <c r="AB951">
        <v>2.2000000000000002</v>
      </c>
      <c r="AC951">
        <v>1.66</v>
      </c>
      <c r="AD951">
        <f>(1/Table1[[#This Row],[B365&gt;2.5]]+1/Table1[[#This Row],[B365&lt;2.5]]-1)/2</f>
        <v>2.8477546549835697E-2</v>
      </c>
    </row>
    <row r="952" spans="1:30" hidden="1" x14ac:dyDescent="0.45">
      <c r="A952" t="s">
        <v>106</v>
      </c>
      <c r="B952" t="s">
        <v>4</v>
      </c>
      <c r="C952" s="1">
        <v>44523</v>
      </c>
      <c r="D952" t="s">
        <v>111</v>
      </c>
      <c r="E952" t="s">
        <v>119</v>
      </c>
      <c r="F952">
        <v>3</v>
      </c>
      <c r="G952">
        <v>1</v>
      </c>
      <c r="H952" t="s">
        <v>13</v>
      </c>
      <c r="I952" t="s">
        <v>167</v>
      </c>
      <c r="J952" t="s">
        <v>272</v>
      </c>
      <c r="L952">
        <f>1/Table1[[#This Row],[B365H]]-Table1[[#This Row],[Margin1X2]]</f>
        <v>0.4363636363636364</v>
      </c>
      <c r="M952">
        <f>IF(Table1[[#This Row],[Bet]]="Home",IF(Table1[[#This Row],[FTR]]="H",100*Table1[[#This Row],[B365H]],0),0)</f>
        <v>0</v>
      </c>
      <c r="N952">
        <f>IF(Table1[[#This Row],[Bet]]="Home-",IF(Table1[[#This Row],[FTR]]="H",100*Table1[[#This Row],[B365H]],0),0)</f>
        <v>0</v>
      </c>
      <c r="O952">
        <f>1/Table1[[#This Row],[B365D]]-Table1[[#This Row],[Margin1X2]]</f>
        <v>0.2484848484848485</v>
      </c>
      <c r="P952">
        <f>IF(Table1[[#This Row],[Bet]]="Draw",IF(Table1[[#This Row],[FTR]]="D",100*Table1[[#This Row],[B365D]],0),0)</f>
        <v>0</v>
      </c>
      <c r="Q952">
        <f>IF(Table1[[#This Row],[Bet]]="Draw-",IF(Table1[[#This Row],[FTR]]="D",100*Table1[[#This Row],[B365D]],0),0)</f>
        <v>0</v>
      </c>
      <c r="R952">
        <f>1/Table1[[#This Row],[B365A]]-Table1[[#This Row],[Margin1X2]]</f>
        <v>0.31515151515151518</v>
      </c>
      <c r="S952">
        <f>IF(Table1[[#This Row],[Bet]]="Away",IF(Table1[[#This Row],[FTR]]="A",100*Table1[[#This Row],[B365A]],0),0)</f>
        <v>0</v>
      </c>
      <c r="T952">
        <f>IF(Table1[[#This Row],[Bet2]]="Away",IF(Table1[[#This Row],[FTR]]="A",100*Table1[[#This Row],[B365A]]),0)</f>
        <v>0</v>
      </c>
      <c r="X952">
        <v>2.2000000000000002</v>
      </c>
      <c r="Y952">
        <v>3.75</v>
      </c>
      <c r="Z952">
        <v>3</v>
      </c>
      <c r="AA952" s="3">
        <f>(1/Table1[[#This Row],[B365H]]+1/Table1[[#This Row],[B365D]]+1/Table1[[#This Row],[B365A]]-1)/3</f>
        <v>1.818181818181815E-2</v>
      </c>
      <c r="AB952">
        <v>1.75</v>
      </c>
      <c r="AC952">
        <v>2.13</v>
      </c>
      <c r="AD952">
        <f>(1/Table1[[#This Row],[B365&gt;2.5]]+1/Table1[[#This Row],[B365&lt;2.5]]-1)/2</f>
        <v>2.045606975184433E-2</v>
      </c>
    </row>
    <row r="953" spans="1:30" hidden="1" x14ac:dyDescent="0.45">
      <c r="A953" t="s">
        <v>106</v>
      </c>
      <c r="B953" t="s">
        <v>4</v>
      </c>
      <c r="C953" s="1">
        <v>44523</v>
      </c>
      <c r="D953" t="s">
        <v>140</v>
      </c>
      <c r="E953" t="s">
        <v>108</v>
      </c>
      <c r="F953">
        <v>2</v>
      </c>
      <c r="G953">
        <v>1</v>
      </c>
      <c r="H953" t="s">
        <v>13</v>
      </c>
      <c r="I953" t="s">
        <v>135</v>
      </c>
      <c r="J953" t="s">
        <v>273</v>
      </c>
      <c r="L953">
        <f>1/Table1[[#This Row],[B365H]]-Table1[[#This Row],[Margin1X2]]</f>
        <v>0.41762230839039688</v>
      </c>
      <c r="M953">
        <f>IF(Table1[[#This Row],[Bet]]="Home",IF(Table1[[#This Row],[FTR]]="H",100*Table1[[#This Row],[B365H]],0),0)</f>
        <v>0</v>
      </c>
      <c r="N953">
        <f>IF(Table1[[#This Row],[Bet]]="Home-",IF(Table1[[#This Row],[FTR]]="H",100*Table1[[#This Row],[B365H]],0),0)</f>
        <v>229.99999999999997</v>
      </c>
      <c r="O953">
        <f>1/Table1[[#This Row],[B365D]]-Table1[[#This Row],[Margin1X2]]</f>
        <v>0.2769573467535682</v>
      </c>
      <c r="P953">
        <f>IF(Table1[[#This Row],[Bet]]="Draw",IF(Table1[[#This Row],[FTR]]="D",100*Table1[[#This Row],[B365D]],0),0)</f>
        <v>0</v>
      </c>
      <c r="Q953">
        <f>IF(Table1[[#This Row],[Bet]]="Draw-",IF(Table1[[#This Row],[FTR]]="D",100*Table1[[#This Row],[B365D]],0),0)</f>
        <v>0</v>
      </c>
      <c r="R953">
        <f>1/Table1[[#This Row],[B365A]]-Table1[[#This Row],[Margin1X2]]</f>
        <v>0.30542034485603498</v>
      </c>
      <c r="S953">
        <f>IF(Table1[[#This Row],[Bet]]="Away",IF(Table1[[#This Row],[FTR]]="A",100*Table1[[#This Row],[B365A]],0),0)</f>
        <v>0</v>
      </c>
      <c r="T953">
        <f>IF(Table1[[#This Row],[Bet2]]="Away",IF(Table1[[#This Row],[FTR]]="A",100*Table1[[#This Row],[B365A]]),0)</f>
        <v>0</v>
      </c>
      <c r="X953">
        <v>2.2999999999999998</v>
      </c>
      <c r="Y953">
        <v>3.4</v>
      </c>
      <c r="Z953">
        <v>3.1</v>
      </c>
      <c r="AA953" s="3">
        <f>(1/Table1[[#This Row],[B365H]]+1/Table1[[#This Row],[B365D]]+1/Table1[[#This Row],[B365A]]-1)/3</f>
        <v>1.7160300305255321E-2</v>
      </c>
      <c r="AB953">
        <v>1.9</v>
      </c>
      <c r="AC953">
        <v>1.95</v>
      </c>
      <c r="AD953">
        <f>(1/Table1[[#This Row],[B365&gt;2.5]]+1/Table1[[#This Row],[B365&lt;2.5]]-1)/2</f>
        <v>1.9568151147098534E-2</v>
      </c>
    </row>
    <row r="954" spans="1:30" hidden="1" x14ac:dyDescent="0.45">
      <c r="A954" t="s">
        <v>172</v>
      </c>
      <c r="B954" t="s">
        <v>4</v>
      </c>
      <c r="C954" s="1">
        <v>44523</v>
      </c>
      <c r="D954" t="s">
        <v>173</v>
      </c>
      <c r="E954" t="s">
        <v>179</v>
      </c>
      <c r="F954">
        <v>0</v>
      </c>
      <c r="G954">
        <v>2</v>
      </c>
      <c r="H954" t="s">
        <v>20</v>
      </c>
      <c r="I954" t="s">
        <v>129</v>
      </c>
      <c r="J954" t="s">
        <v>273</v>
      </c>
      <c r="L954">
        <f>1/Table1[[#This Row],[B365H]]-Table1[[#This Row],[Margin1X2]]</f>
        <v>0.38948954712501505</v>
      </c>
      <c r="M954">
        <f>IF(Table1[[#This Row],[Bet]]="Home",IF(Table1[[#This Row],[FTR]]="H",100*Table1[[#This Row],[B365H]],0),0)</f>
        <v>0</v>
      </c>
      <c r="N954">
        <f>IF(Table1[[#This Row],[Bet]]="Home-",IF(Table1[[#This Row],[FTR]]="H",100*Table1[[#This Row],[B365H]],0),0)</f>
        <v>0</v>
      </c>
      <c r="O954">
        <f>1/Table1[[#This Row],[B365D]]-Table1[[#This Row],[Margin1X2]]</f>
        <v>0.28435658484919568</v>
      </c>
      <c r="P954">
        <f>IF(Table1[[#This Row],[Bet]]="Draw",IF(Table1[[#This Row],[FTR]]="D",100*Table1[[#This Row],[B365D]],0),0)</f>
        <v>0</v>
      </c>
      <c r="Q954">
        <f>IF(Table1[[#This Row],[Bet]]="Draw-",IF(Table1[[#This Row],[FTR]]="D",100*Table1[[#This Row],[B365D]],0),0)</f>
        <v>0</v>
      </c>
      <c r="R954">
        <f>1/Table1[[#This Row],[B365A]]-Table1[[#This Row],[Margin1X2]]</f>
        <v>0.32615386802578922</v>
      </c>
      <c r="S954">
        <f>IF(Table1[[#This Row],[Bet]]="Away",IF(Table1[[#This Row],[FTR]]="A",100*Table1[[#This Row],[B365A]],0),0)</f>
        <v>0</v>
      </c>
      <c r="T954">
        <f>IF(Table1[[#This Row],[Bet2]]="Away",IF(Table1[[#This Row],[FTR]]="A",100*Table1[[#This Row],[B365A]]),0)</f>
        <v>0</v>
      </c>
      <c r="X954">
        <v>2.4500000000000002</v>
      </c>
      <c r="Y954">
        <v>3.3</v>
      </c>
      <c r="Z954">
        <v>2.9</v>
      </c>
      <c r="AA954" s="3">
        <f>(1/Table1[[#This Row],[B365H]]+1/Table1[[#This Row],[B365D]]+1/Table1[[#This Row],[B365A]]-1)/3</f>
        <v>1.867371818110734E-2</v>
      </c>
      <c r="AB954">
        <v>2.1</v>
      </c>
      <c r="AC954">
        <v>1.7</v>
      </c>
      <c r="AD954">
        <f>(1/Table1[[#This Row],[B365&gt;2.5]]+1/Table1[[#This Row],[B365&lt;2.5]]-1)/2</f>
        <v>3.2212885154061621E-2</v>
      </c>
    </row>
    <row r="955" spans="1:30" hidden="1" x14ac:dyDescent="0.45">
      <c r="A955" t="s">
        <v>61</v>
      </c>
      <c r="B955" t="s">
        <v>4</v>
      </c>
      <c r="C955" s="1">
        <v>44524</v>
      </c>
      <c r="D955" t="s">
        <v>92</v>
      </c>
      <c r="E955" t="s">
        <v>74</v>
      </c>
      <c r="F955">
        <v>0</v>
      </c>
      <c r="G955">
        <v>0</v>
      </c>
      <c r="H955" t="s">
        <v>42</v>
      </c>
      <c r="I955" t="s">
        <v>76</v>
      </c>
      <c r="J955" t="s">
        <v>266</v>
      </c>
      <c r="L955">
        <f>1/Table1[[#This Row],[B365H]]-Table1[[#This Row],[Margin1X2]]</f>
        <v>0.76022727272727264</v>
      </c>
      <c r="M955">
        <f>IF(Table1[[#This Row],[Bet]]="Home",IF(Table1[[#This Row],[FTR]]="H",100*Table1[[#This Row],[B365H]],0),0)</f>
        <v>0</v>
      </c>
      <c r="N955">
        <f>IF(Table1[[#This Row],[Bet]]="Home-",IF(Table1[[#This Row],[FTR]]="H",100*Table1[[#This Row],[B365H]],0),0)</f>
        <v>0</v>
      </c>
      <c r="O955">
        <f>1/Table1[[#This Row],[B365D]]-Table1[[#This Row],[Margin1X2]]</f>
        <v>0.16079545454545449</v>
      </c>
      <c r="P955">
        <f>IF(Table1[[#This Row],[Bet]]="Draw",IF(Table1[[#This Row],[FTR]]="D",100*Table1[[#This Row],[B365D]],0),0)</f>
        <v>0</v>
      </c>
      <c r="Q955">
        <f>IF(Table1[[#This Row],[Bet]]="Draw-",IF(Table1[[#This Row],[FTR]]="D",100*Table1[[#This Row],[B365D]],0),0)</f>
        <v>0</v>
      </c>
      <c r="R955">
        <f>1/Table1[[#This Row],[B365A]]-Table1[[#This Row],[Margin1X2]]</f>
        <v>7.8977272727272688E-2</v>
      </c>
      <c r="S955">
        <f>IF(Table1[[#This Row],[Bet]]="Away",IF(Table1[[#This Row],[FTR]]="A",100*Table1[[#This Row],[B365A]],0),0)</f>
        <v>0</v>
      </c>
      <c r="T955">
        <f>IF(Table1[[#This Row],[Bet2]]="Away",IF(Table1[[#This Row],[FTR]]="A",100*Table1[[#This Row],[B365A]]),0)</f>
        <v>0</v>
      </c>
      <c r="X955">
        <v>1.28</v>
      </c>
      <c r="Y955">
        <v>5.5</v>
      </c>
      <c r="Z955">
        <v>10</v>
      </c>
      <c r="AA955" s="3">
        <f>(1/Table1[[#This Row],[B365H]]+1/Table1[[#This Row],[B365D]]+1/Table1[[#This Row],[B365A]]-1)/3</f>
        <v>2.1022727272727321E-2</v>
      </c>
      <c r="AB955">
        <v>1.72</v>
      </c>
      <c r="AC955">
        <v>2.1</v>
      </c>
      <c r="AD955">
        <f>(1/Table1[[#This Row],[B365&gt;2.5]]+1/Table1[[#This Row],[B365&lt;2.5]]-1)/2</f>
        <v>2.879291251384275E-2</v>
      </c>
    </row>
    <row r="956" spans="1:30" hidden="1" x14ac:dyDescent="0.45">
      <c r="A956" t="s">
        <v>61</v>
      </c>
      <c r="B956" t="s">
        <v>4</v>
      </c>
      <c r="C956" s="1">
        <v>44524</v>
      </c>
      <c r="D956" t="s">
        <v>83</v>
      </c>
      <c r="E956" t="s">
        <v>75</v>
      </c>
      <c r="F956">
        <v>1</v>
      </c>
      <c r="G956">
        <v>0</v>
      </c>
      <c r="H956" t="s">
        <v>13</v>
      </c>
      <c r="I956" t="s">
        <v>45</v>
      </c>
      <c r="J956" t="s">
        <v>266</v>
      </c>
      <c r="L956">
        <f>1/Table1[[#This Row],[B365H]]-Table1[[#This Row],[Margin1X2]]</f>
        <v>0.47160848079069029</v>
      </c>
      <c r="M956">
        <f>IF(Table1[[#This Row],[Bet]]="Home",IF(Table1[[#This Row],[FTR]]="H",100*Table1[[#This Row],[B365H]],0),0)</f>
        <v>0</v>
      </c>
      <c r="N956">
        <f>IF(Table1[[#This Row],[Bet]]="Home-",IF(Table1[[#This Row],[FTR]]="H",100*Table1[[#This Row],[B365H]],0),0)</f>
        <v>0</v>
      </c>
      <c r="O956">
        <f>1/Table1[[#This Row],[B365D]]-Table1[[#This Row],[Margin1X2]]</f>
        <v>0.27792124980073329</v>
      </c>
      <c r="P956">
        <f>IF(Table1[[#This Row],[Bet]]="Draw",IF(Table1[[#This Row],[FTR]]="D",100*Table1[[#This Row],[B365D]],0),0)</f>
        <v>0</v>
      </c>
      <c r="Q956">
        <f>IF(Table1[[#This Row],[Bet]]="Draw-",IF(Table1[[#This Row],[FTR]]="D",100*Table1[[#This Row],[B365D]],0),0)</f>
        <v>0</v>
      </c>
      <c r="R956">
        <f>1/Table1[[#This Row],[B365A]]-Table1[[#This Row],[Margin1X2]]</f>
        <v>0.25047026940857642</v>
      </c>
      <c r="S956">
        <f>IF(Table1[[#This Row],[Bet]]="Away",IF(Table1[[#This Row],[FTR]]="A",100*Table1[[#This Row],[B365A]],0),0)</f>
        <v>0</v>
      </c>
      <c r="T956">
        <f>IF(Table1[[#This Row],[Bet2]]="Away",IF(Table1[[#This Row],[FTR]]="A",100*Table1[[#This Row],[B365A]]),0)</f>
        <v>0</v>
      </c>
      <c r="X956">
        <v>2.0499999999999998</v>
      </c>
      <c r="Y956">
        <v>3.4</v>
      </c>
      <c r="Z956">
        <v>3.75</v>
      </c>
      <c r="AA956" s="3">
        <f>(1/Table1[[#This Row],[B365H]]+1/Table1[[#This Row],[B365D]]+1/Table1[[#This Row],[B365A]]-1)/3</f>
        <v>1.6196397258090228E-2</v>
      </c>
      <c r="AB956">
        <v>2.0499999999999998</v>
      </c>
      <c r="AC956">
        <v>1.8</v>
      </c>
      <c r="AD956">
        <f>(1/Table1[[#This Row],[B365&gt;2.5]]+1/Table1[[#This Row],[B365&lt;2.5]]-1)/2</f>
        <v>2.1680216802168029E-2</v>
      </c>
    </row>
    <row r="957" spans="1:30" hidden="1" x14ac:dyDescent="0.45">
      <c r="A957" t="s">
        <v>61</v>
      </c>
      <c r="B957" t="s">
        <v>4</v>
      </c>
      <c r="C957" s="1">
        <v>44524</v>
      </c>
      <c r="D957" t="s">
        <v>65</v>
      </c>
      <c r="E957" t="s">
        <v>78</v>
      </c>
      <c r="F957">
        <v>4</v>
      </c>
      <c r="G957">
        <v>0</v>
      </c>
      <c r="H957" t="s">
        <v>13</v>
      </c>
      <c r="I957" t="s">
        <v>54</v>
      </c>
      <c r="J957" t="s">
        <v>272</v>
      </c>
      <c r="L957">
        <f>1/Table1[[#This Row],[B365H]]-Table1[[#This Row],[Margin1X2]]</f>
        <v>0.56993464052287579</v>
      </c>
      <c r="M957">
        <f>IF(Table1[[#This Row],[Bet]]="Home",IF(Table1[[#This Row],[FTR]]="H",100*Table1[[#This Row],[B365H]],0),0)</f>
        <v>0</v>
      </c>
      <c r="N957">
        <f>IF(Table1[[#This Row],[Bet]]="Home-",IF(Table1[[#This Row],[FTR]]="H",100*Table1[[#This Row],[B365H]],0),0)</f>
        <v>0</v>
      </c>
      <c r="O957">
        <f>1/Table1[[#This Row],[B365D]]-Table1[[#This Row],[Margin1X2]]</f>
        <v>0.2483660130718954</v>
      </c>
      <c r="P957">
        <f>IF(Table1[[#This Row],[Bet]]="Draw",IF(Table1[[#This Row],[FTR]]="D",100*Table1[[#This Row],[B365D]],0),0)</f>
        <v>0</v>
      </c>
      <c r="Q957">
        <f>IF(Table1[[#This Row],[Bet]]="Draw-",IF(Table1[[#This Row],[FTR]]="D",100*Table1[[#This Row],[B365D]],0),0)</f>
        <v>0</v>
      </c>
      <c r="R957">
        <f>1/Table1[[#This Row],[B365A]]-Table1[[#This Row],[Margin1X2]]</f>
        <v>0.18169934640522875</v>
      </c>
      <c r="S957">
        <f>IF(Table1[[#This Row],[Bet]]="Away",IF(Table1[[#This Row],[FTR]]="A",100*Table1[[#This Row],[B365A]],0),0)</f>
        <v>0</v>
      </c>
      <c r="T957">
        <f>IF(Table1[[#This Row],[Bet2]]="Away",IF(Table1[[#This Row],[FTR]]="A",100*Table1[[#This Row],[B365A]]),0)</f>
        <v>0</v>
      </c>
      <c r="X957">
        <v>1.7</v>
      </c>
      <c r="Y957">
        <v>3.75</v>
      </c>
      <c r="Z957">
        <v>5</v>
      </c>
      <c r="AA957" s="3">
        <f>(1/Table1[[#This Row],[B365H]]+1/Table1[[#This Row],[B365D]]+1/Table1[[#This Row],[B365A]]-1)/3</f>
        <v>1.830065359477125E-2</v>
      </c>
      <c r="AB957">
        <v>1.83</v>
      </c>
      <c r="AC957">
        <v>2.02</v>
      </c>
      <c r="AD957">
        <f>(1/Table1[[#This Row],[B365&gt;2.5]]+1/Table1[[#This Row],[B365&lt;2.5]]-1)/2</f>
        <v>2.0748796191094487E-2</v>
      </c>
    </row>
    <row r="958" spans="1:30" hidden="1" x14ac:dyDescent="0.45">
      <c r="A958" t="s">
        <v>172</v>
      </c>
      <c r="B958" t="s">
        <v>4</v>
      </c>
      <c r="C958" s="1">
        <v>44527</v>
      </c>
      <c r="D958" t="s">
        <v>180</v>
      </c>
      <c r="E958" t="s">
        <v>175</v>
      </c>
      <c r="F958">
        <v>1</v>
      </c>
      <c r="G958">
        <v>1</v>
      </c>
      <c r="H958" t="s">
        <v>42</v>
      </c>
      <c r="I958" t="s">
        <v>157</v>
      </c>
      <c r="J958" t="s">
        <v>269</v>
      </c>
      <c r="L958">
        <f>1/Table1[[#This Row],[B365H]]-Table1[[#This Row],[Margin1X2]]</f>
        <v>0.37471352177234529</v>
      </c>
      <c r="M958">
        <f>IF(Table1[[#This Row],[Bet]]="Home",IF(Table1[[#This Row],[FTR]]="H",100*Table1[[#This Row],[B365H]],0),0)</f>
        <v>0</v>
      </c>
      <c r="N958">
        <f>IF(Table1[[#This Row],[Bet]]="Home-",IF(Table1[[#This Row],[FTR]]="H",100*Table1[[#This Row],[B365H]],0),0)</f>
        <v>0</v>
      </c>
      <c r="O958">
        <f>1/Table1[[#This Row],[B365D]]-Table1[[#This Row],[Margin1X2]]</f>
        <v>0.28558696205755024</v>
      </c>
      <c r="P958">
        <f>IF(Table1[[#This Row],[Bet]]="Draw",IF(Table1[[#This Row],[FTR]]="D",100*Table1[[#This Row],[B365D]],0),0)</f>
        <v>0</v>
      </c>
      <c r="Q958">
        <f>IF(Table1[[#This Row],[Bet]]="Draw-",IF(Table1[[#This Row],[FTR]]="D",100*Table1[[#This Row],[B365D]],0),0)</f>
        <v>330</v>
      </c>
      <c r="R958">
        <f>1/Table1[[#This Row],[B365A]]-Table1[[#This Row],[Margin1X2]]</f>
        <v>0.33969951617010435</v>
      </c>
      <c r="S958">
        <f>IF(Table1[[#This Row],[Bet]]="Away",IF(Table1[[#This Row],[FTR]]="A",100*Table1[[#This Row],[B365A]],0),0)</f>
        <v>0</v>
      </c>
      <c r="T958">
        <f>IF(Table1[[#This Row],[Bet2]]="Away",IF(Table1[[#This Row],[FTR]]="A",100*Table1[[#This Row],[B365A]]),0)</f>
        <v>0</v>
      </c>
      <c r="X958">
        <v>2.5499999999999998</v>
      </c>
      <c r="Y958">
        <v>3.3</v>
      </c>
      <c r="Z958">
        <v>2.8</v>
      </c>
      <c r="AA958" s="3">
        <f>(1/Table1[[#This Row],[B365H]]+1/Table1[[#This Row],[B365D]]+1/Table1[[#This Row],[B365A]]-1)/3</f>
        <v>1.7443340972752797E-2</v>
      </c>
      <c r="AB958">
        <v>1.95</v>
      </c>
      <c r="AC958">
        <v>1.9</v>
      </c>
      <c r="AD958">
        <f>(1/Table1[[#This Row],[B365&gt;2.5]]+1/Table1[[#This Row],[B365&lt;2.5]]-1)/2</f>
        <v>1.9568151147098534E-2</v>
      </c>
    </row>
    <row r="959" spans="1:30" hidden="1" x14ac:dyDescent="0.45">
      <c r="A959" t="s">
        <v>172</v>
      </c>
      <c r="B959" t="s">
        <v>4</v>
      </c>
      <c r="C959" s="1">
        <v>44527</v>
      </c>
      <c r="D959" t="s">
        <v>178</v>
      </c>
      <c r="E959" t="s">
        <v>194</v>
      </c>
      <c r="F959">
        <v>1</v>
      </c>
      <c r="G959">
        <v>0</v>
      </c>
      <c r="H959" t="s">
        <v>13</v>
      </c>
      <c r="I959" t="s">
        <v>162</v>
      </c>
      <c r="J959" t="s">
        <v>270</v>
      </c>
      <c r="L959">
        <f>1/Table1[[#This Row],[B365H]]-Table1[[#This Row],[Margin1X2]]</f>
        <v>0.45934065934065932</v>
      </c>
      <c r="M959">
        <f>IF(Table1[[#This Row],[Bet]]="Home",IF(Table1[[#This Row],[FTR]]="H",100*Table1[[#This Row],[B365H]],0),0)</f>
        <v>210</v>
      </c>
      <c r="N959">
        <f>IF(Table1[[#This Row],[Bet]]="Home-",IF(Table1[[#This Row],[FTR]]="H",100*Table1[[#This Row],[B365H]],0),0)</f>
        <v>0</v>
      </c>
      <c r="O959">
        <f>1/Table1[[#This Row],[B365D]]-Table1[[#This Row],[Margin1X2]]</f>
        <v>0.29084249084249086</v>
      </c>
      <c r="P959">
        <f>IF(Table1[[#This Row],[Bet]]="Draw",IF(Table1[[#This Row],[FTR]]="D",100*Table1[[#This Row],[B365D]],0),0)</f>
        <v>0</v>
      </c>
      <c r="Q959">
        <f>IF(Table1[[#This Row],[Bet]]="Draw-",IF(Table1[[#This Row],[FTR]]="D",100*Table1[[#This Row],[B365D]],0),0)</f>
        <v>0</v>
      </c>
      <c r="R959">
        <f>1/Table1[[#This Row],[B365A]]-Table1[[#This Row],[Margin1X2]]</f>
        <v>0.24981684981684979</v>
      </c>
      <c r="S959">
        <f>IF(Table1[[#This Row],[Bet]]="Away",IF(Table1[[#This Row],[FTR]]="A",100*Table1[[#This Row],[B365A]],0),0)</f>
        <v>0</v>
      </c>
      <c r="T959">
        <f>IF(Table1[[#This Row],[Bet2]]="Away",IF(Table1[[#This Row],[FTR]]="A",100*Table1[[#This Row],[B365A]]),0)</f>
        <v>0</v>
      </c>
      <c r="X959">
        <v>2.1</v>
      </c>
      <c r="Y959">
        <v>3.25</v>
      </c>
      <c r="Z959">
        <v>3.75</v>
      </c>
      <c r="AA959" s="3">
        <f>(1/Table1[[#This Row],[B365H]]+1/Table1[[#This Row],[B365D]]+1/Table1[[#This Row],[B365A]]-1)/3</f>
        <v>1.6849816849816863E-2</v>
      </c>
      <c r="AB959">
        <v>2.0699999999999998</v>
      </c>
      <c r="AC959">
        <v>1.72</v>
      </c>
      <c r="AD959">
        <f>(1/Table1[[#This Row],[B365&gt;2.5]]+1/Table1[[#This Row],[B365&lt;2.5]]-1)/2</f>
        <v>3.2243568138411449E-2</v>
      </c>
    </row>
    <row r="960" spans="1:30" x14ac:dyDescent="0.45">
      <c r="A960" t="s">
        <v>61</v>
      </c>
      <c r="B960" t="s">
        <v>4</v>
      </c>
      <c r="C960" s="1">
        <v>44607</v>
      </c>
      <c r="D960" t="s">
        <v>71</v>
      </c>
      <c r="E960" t="s">
        <v>95</v>
      </c>
      <c r="F960">
        <v>2</v>
      </c>
      <c r="G960">
        <v>0</v>
      </c>
      <c r="H960" t="s">
        <v>13</v>
      </c>
      <c r="I960" t="s">
        <v>98</v>
      </c>
      <c r="J960" t="s">
        <v>271</v>
      </c>
      <c r="L960">
        <f>1/Table1[[#This Row],[B365H]]-Table1[[#This Row],[Margin1X2]]</f>
        <v>0.32459986647178768</v>
      </c>
      <c r="M960">
        <f>IF(Table1[[#This Row],[Bet]]="Home",IF(Table1[[#This Row],[FTR]]="H",100*Table1[[#This Row],[B365H]],0),0)</f>
        <v>0</v>
      </c>
      <c r="N960">
        <f>IF(Table1[[#This Row],[Bet]]="Home-",IF(Table1[[#This Row],[FTR]]="H",100*Table1[[#This Row],[B365H]],0),0)</f>
        <v>0</v>
      </c>
      <c r="O960">
        <f>1/Table1[[#This Row],[B365D]]-Table1[[#This Row],[Margin1X2]]</f>
        <v>0.28746458795719881</v>
      </c>
      <c r="P960">
        <f>IF(Table1[[#This Row],[Bet]]="Draw",IF(Table1[[#This Row],[FTR]]="D",100*Table1[[#This Row],[B365D]],0),0)</f>
        <v>0</v>
      </c>
      <c r="Q960">
        <f>IF(Table1[[#This Row],[Bet]]="Draw-",IF(Table1[[#This Row],[FTR]]="D",100*Table1[[#This Row],[B365D]],0),0)</f>
        <v>0</v>
      </c>
      <c r="R960">
        <f>1/Table1[[#This Row],[B365A]]-Table1[[#This Row],[Margin1X2]]</f>
        <v>0.38793554557101351</v>
      </c>
      <c r="S960">
        <f>IF(Table1[[#This Row],[Bet]]="Away",IF(Table1[[#This Row],[FTR]]="A",100*Table1[[#This Row],[B365A]],0),0)</f>
        <v>0</v>
      </c>
      <c r="T960">
        <f>IF(Table1[[#This Row],[Bet2]]="Away",IF(Table1[[#This Row],[FTR]]="A",100*Table1[[#This Row],[B365A]]),0)</f>
        <v>0</v>
      </c>
      <c r="X960">
        <v>2.9</v>
      </c>
      <c r="Y960">
        <v>3.25</v>
      </c>
      <c r="Z960">
        <v>2.4500000000000002</v>
      </c>
      <c r="AA960" s="3">
        <f>(1/Table1[[#This Row],[B365H]]+1/Table1[[#This Row],[B365D]]+1/Table1[[#This Row],[B365A]]-1)/3</f>
        <v>2.0227719735108913E-2</v>
      </c>
      <c r="AB960">
        <v>2.2000000000000002</v>
      </c>
      <c r="AC960">
        <v>1.66</v>
      </c>
      <c r="AD960">
        <f>(1/Table1[[#This Row],[B365&gt;2.5]]+1/Table1[[#This Row],[B365&lt;2.5]]-1)/2</f>
        <v>2.8477546549835697E-2</v>
      </c>
    </row>
    <row r="961" spans="1:30" hidden="1" x14ac:dyDescent="0.45">
      <c r="A961" t="s">
        <v>61</v>
      </c>
      <c r="B961" t="s">
        <v>4</v>
      </c>
      <c r="C961" s="1">
        <v>44527</v>
      </c>
      <c r="D961" t="s">
        <v>80</v>
      </c>
      <c r="E961" t="s">
        <v>92</v>
      </c>
      <c r="F961">
        <v>1</v>
      </c>
      <c r="G961">
        <v>1</v>
      </c>
      <c r="H961" t="s">
        <v>42</v>
      </c>
      <c r="I961" t="s">
        <v>50</v>
      </c>
      <c r="J961" t="s">
        <v>270</v>
      </c>
      <c r="L961">
        <f>1/Table1[[#This Row],[B365H]]-Table1[[#This Row],[Margin1X2]]</f>
        <v>0.21255596640823615</v>
      </c>
      <c r="M961">
        <f>IF(Table1[[#This Row],[Bet]]="Home",IF(Table1[[#This Row],[FTR]]="H",100*Table1[[#This Row],[B365H]],0),0)</f>
        <v>0</v>
      </c>
      <c r="N961">
        <f>IF(Table1[[#This Row],[Bet]]="Home-",IF(Table1[[#This Row],[FTR]]="H",100*Table1[[#This Row],[B365H]],0),0)</f>
        <v>0</v>
      </c>
      <c r="O961">
        <f>1/Table1[[#This Row],[B365D]]-Table1[[#This Row],[Margin1X2]]</f>
        <v>0.25938686196892385</v>
      </c>
      <c r="P961">
        <f>IF(Table1[[#This Row],[Bet]]="Draw",IF(Table1[[#This Row],[FTR]]="D",100*Table1[[#This Row],[B365D]],0),0)</f>
        <v>0</v>
      </c>
      <c r="Q961">
        <f>IF(Table1[[#This Row],[Bet]]="Draw-",IF(Table1[[#This Row],[FTR]]="D",100*Table1[[#This Row],[B365D]],0),0)</f>
        <v>0</v>
      </c>
      <c r="R961">
        <f>1/Table1[[#This Row],[B365A]]-Table1[[#This Row],[Margin1X2]]</f>
        <v>0.52805717162284005</v>
      </c>
      <c r="S961">
        <f>IF(Table1[[#This Row],[Bet]]="Away",IF(Table1[[#This Row],[FTR]]="A",100*Table1[[#This Row],[B365A]],0),0)</f>
        <v>0</v>
      </c>
      <c r="T961">
        <f>IF(Table1[[#This Row],[Bet2]]="Away",IF(Table1[[#This Row],[FTR]]="A",100*Table1[[#This Row],[B365A]]),0)</f>
        <v>0</v>
      </c>
      <c r="X961">
        <v>4.33</v>
      </c>
      <c r="Y961">
        <v>3.6</v>
      </c>
      <c r="Z961">
        <v>1.83</v>
      </c>
      <c r="AA961" s="3">
        <f>(1/Table1[[#This Row],[B365H]]+1/Table1[[#This Row],[B365D]]+1/Table1[[#This Row],[B365A]]-1)/3</f>
        <v>1.8390915808853919E-2</v>
      </c>
      <c r="AB961">
        <v>1.88</v>
      </c>
      <c r="AC961">
        <v>1.98</v>
      </c>
      <c r="AD961">
        <f>(1/Table1[[#This Row],[B365&gt;2.5]]+1/Table1[[#This Row],[B365&lt;2.5]]-1)/2</f>
        <v>1.8482699333763231E-2</v>
      </c>
    </row>
    <row r="962" spans="1:30" hidden="1" x14ac:dyDescent="0.45">
      <c r="A962" t="s">
        <v>106</v>
      </c>
      <c r="B962" t="s">
        <v>4</v>
      </c>
      <c r="C962" s="1">
        <v>44527</v>
      </c>
      <c r="D962" t="s">
        <v>140</v>
      </c>
      <c r="E962" t="s">
        <v>136</v>
      </c>
      <c r="F962">
        <v>2</v>
      </c>
      <c r="G962">
        <v>2</v>
      </c>
      <c r="H962" t="s">
        <v>42</v>
      </c>
      <c r="I962" t="s">
        <v>156</v>
      </c>
      <c r="J962" t="s">
        <v>269</v>
      </c>
      <c r="L962">
        <f>1/Table1[[#This Row],[B365H]]-Table1[[#This Row],[Margin1X2]]</f>
        <v>0.42686465267110424</v>
      </c>
      <c r="M962">
        <f>IF(Table1[[#This Row],[Bet]]="Home",IF(Table1[[#This Row],[FTR]]="H",100*Table1[[#This Row],[B365H]],0),0)</f>
        <v>0</v>
      </c>
      <c r="N962">
        <f>IF(Table1[[#This Row],[Bet]]="Home-",IF(Table1[[#This Row],[FTR]]="H",100*Table1[[#This Row],[B365H]],0),0)</f>
        <v>0</v>
      </c>
      <c r="O962">
        <f>1/Table1[[#This Row],[B365D]]-Table1[[#This Row],[Margin1X2]]</f>
        <v>0.26813449394094552</v>
      </c>
      <c r="P962">
        <f>IF(Table1[[#This Row],[Bet]]="Draw",IF(Table1[[#This Row],[FTR]]="D",100*Table1[[#This Row],[B365D]],0),0)</f>
        <v>0</v>
      </c>
      <c r="Q962">
        <f>IF(Table1[[#This Row],[Bet]]="Draw-",IF(Table1[[#This Row],[FTR]]="D",100*Table1[[#This Row],[B365D]],0),0)</f>
        <v>350</v>
      </c>
      <c r="R962">
        <f>1/Table1[[#This Row],[B365A]]-Table1[[#This Row],[Margin1X2]]</f>
        <v>0.30500085338795013</v>
      </c>
      <c r="S962">
        <f>IF(Table1[[#This Row],[Bet]]="Away",IF(Table1[[#This Row],[FTR]]="A",100*Table1[[#This Row],[B365A]],0),0)</f>
        <v>0</v>
      </c>
      <c r="T962">
        <f>IF(Table1[[#This Row],[Bet2]]="Away",IF(Table1[[#This Row],[FTR]]="A",100*Table1[[#This Row],[B365A]]),0)</f>
        <v>0</v>
      </c>
      <c r="X962">
        <v>2.25</v>
      </c>
      <c r="Y962">
        <v>3.5</v>
      </c>
      <c r="Z962">
        <v>3.1</v>
      </c>
      <c r="AA962" s="3">
        <f>(1/Table1[[#This Row],[B365H]]+1/Table1[[#This Row],[B365D]]+1/Table1[[#This Row],[B365A]]-1)/3</f>
        <v>1.7579791773340164E-2</v>
      </c>
      <c r="AB962">
        <v>2</v>
      </c>
      <c r="AC962">
        <v>1.85</v>
      </c>
      <c r="AD962">
        <f>(1/Table1[[#This Row],[B365&gt;2.5]]+1/Table1[[#This Row],[B365&lt;2.5]]-1)/2</f>
        <v>2.0270270270270174E-2</v>
      </c>
    </row>
    <row r="963" spans="1:30" hidden="1" x14ac:dyDescent="0.45">
      <c r="A963" t="s">
        <v>61</v>
      </c>
      <c r="B963" t="s">
        <v>4</v>
      </c>
      <c r="C963" s="1">
        <v>44607</v>
      </c>
      <c r="D963" t="s">
        <v>84</v>
      </c>
      <c r="E963" t="s">
        <v>83</v>
      </c>
      <c r="F963">
        <v>2</v>
      </c>
      <c r="G963">
        <v>0</v>
      </c>
      <c r="H963" t="s">
        <v>13</v>
      </c>
      <c r="I963" t="s">
        <v>97</v>
      </c>
      <c r="J963" t="s">
        <v>266</v>
      </c>
      <c r="L963">
        <f>1/Table1[[#This Row],[B365H]]-Table1[[#This Row],[Margin1X2]]</f>
        <v>0.38494623655913979</v>
      </c>
      <c r="M963">
        <f>IF(Table1[[#This Row],[Bet]]="Home",IF(Table1[[#This Row],[FTR]]="H",100*Table1[[#This Row],[B365H]],0),0)</f>
        <v>0</v>
      </c>
      <c r="N963">
        <f>IF(Table1[[#This Row],[Bet]]="Home-",IF(Table1[[#This Row],[FTR]]="H",100*Table1[[#This Row],[B365H]],0),0)</f>
        <v>0</v>
      </c>
      <c r="O963">
        <f>1/Table1[[#This Row],[B365D]]-Table1[[#This Row],[Margin1X2]]</f>
        <v>0.30752688172043008</v>
      </c>
      <c r="P963">
        <f>IF(Table1[[#This Row],[Bet]]="Draw",IF(Table1[[#This Row],[FTR]]="D",100*Table1[[#This Row],[B365D]],0),0)</f>
        <v>0</v>
      </c>
      <c r="Q963">
        <f>IF(Table1[[#This Row],[Bet]]="Draw-",IF(Table1[[#This Row],[FTR]]="D",100*Table1[[#This Row],[B365D]],0),0)</f>
        <v>0</v>
      </c>
      <c r="R963">
        <f>1/Table1[[#This Row],[B365A]]-Table1[[#This Row],[Margin1X2]]</f>
        <v>0.30752688172043008</v>
      </c>
      <c r="S963">
        <f>IF(Table1[[#This Row],[Bet]]="Away",IF(Table1[[#This Row],[FTR]]="A",100*Table1[[#This Row],[B365A]],0),0)</f>
        <v>0</v>
      </c>
      <c r="T963">
        <f>IF(Table1[[#This Row],[Bet2]]="Away",IF(Table1[[#This Row],[FTR]]="A",100*Table1[[#This Row],[B365A]]),0)</f>
        <v>0</v>
      </c>
      <c r="X963">
        <v>2.5</v>
      </c>
      <c r="Y963">
        <v>3.1</v>
      </c>
      <c r="Z963">
        <v>3.1</v>
      </c>
      <c r="AA963" s="3">
        <f>(1/Table1[[#This Row],[B365H]]+1/Table1[[#This Row],[B365D]]+1/Table1[[#This Row],[B365A]]-1)/3</f>
        <v>1.5053763440860216E-2</v>
      </c>
      <c r="AB963">
        <v>2.2000000000000002</v>
      </c>
      <c r="AC963">
        <v>1.66</v>
      </c>
      <c r="AD963">
        <f>(1/Table1[[#This Row],[B365&gt;2.5]]+1/Table1[[#This Row],[B365&lt;2.5]]-1)/2</f>
        <v>2.8477546549835697E-2</v>
      </c>
    </row>
    <row r="964" spans="1:30" hidden="1" x14ac:dyDescent="0.45">
      <c r="A964" t="s">
        <v>106</v>
      </c>
      <c r="B964" t="s">
        <v>4</v>
      </c>
      <c r="C964" s="1">
        <v>44527</v>
      </c>
      <c r="D964" t="s">
        <v>110</v>
      </c>
      <c r="E964" t="s">
        <v>133</v>
      </c>
      <c r="F964">
        <v>1</v>
      </c>
      <c r="G964">
        <v>2</v>
      </c>
      <c r="H964" t="s">
        <v>20</v>
      </c>
      <c r="I964" t="s">
        <v>149</v>
      </c>
      <c r="J964" t="s">
        <v>269</v>
      </c>
      <c r="L964">
        <f>1/Table1[[#This Row],[B365H]]-Table1[[#This Row],[Margin1X2]]</f>
        <v>0.24523916629179779</v>
      </c>
      <c r="M964">
        <f>IF(Table1[[#This Row],[Bet]]="Home",IF(Table1[[#This Row],[FTR]]="H",100*Table1[[#This Row],[B365H]],0),0)</f>
        <v>0</v>
      </c>
      <c r="N964">
        <f>IF(Table1[[#This Row],[Bet]]="Home-",IF(Table1[[#This Row],[FTR]]="H",100*Table1[[#This Row],[B365H]],0),0)</f>
        <v>0</v>
      </c>
      <c r="O964">
        <f>1/Table1[[#This Row],[B365D]]-Table1[[#This Row],[Margin1X2]]</f>
        <v>0.25985904933273346</v>
      </c>
      <c r="P964">
        <f>IF(Table1[[#This Row],[Bet]]="Draw",IF(Table1[[#This Row],[FTR]]="D",100*Table1[[#This Row],[B365D]],0),0)</f>
        <v>0</v>
      </c>
      <c r="Q964">
        <f>IF(Table1[[#This Row],[Bet]]="Draw-",IF(Table1[[#This Row],[FTR]]="D",100*Table1[[#This Row],[B365D]],0),0)</f>
        <v>0</v>
      </c>
      <c r="R964">
        <f>1/Table1[[#This Row],[B365A]]-Table1[[#This Row],[Margin1X2]]</f>
        <v>0.49490178437546856</v>
      </c>
      <c r="S964">
        <f>IF(Table1[[#This Row],[Bet]]="Away",IF(Table1[[#This Row],[FTR]]="A",100*Table1[[#This Row],[B365A]],0),0)</f>
        <v>0</v>
      </c>
      <c r="T964">
        <f>IF(Table1[[#This Row],[Bet2]]="Away",IF(Table1[[#This Row],[FTR]]="A",100*Table1[[#This Row],[B365A]]),0)</f>
        <v>0</v>
      </c>
      <c r="X964">
        <v>3.8</v>
      </c>
      <c r="Y964">
        <v>3.6</v>
      </c>
      <c r="Z964">
        <v>1.95</v>
      </c>
      <c r="AA964" s="3">
        <f>(1/Table1[[#This Row],[B365H]]+1/Table1[[#This Row],[B365D]]+1/Table1[[#This Row],[B365A]]-1)/3</f>
        <v>1.7918728445044312E-2</v>
      </c>
      <c r="AB964">
        <v>1.98</v>
      </c>
      <c r="AC964">
        <v>1.88</v>
      </c>
      <c r="AD964">
        <f>(1/Table1[[#This Row],[B365&gt;2.5]]+1/Table1[[#This Row],[B365&lt;2.5]]-1)/2</f>
        <v>1.8482699333763231E-2</v>
      </c>
    </row>
    <row r="965" spans="1:30" hidden="1" x14ac:dyDescent="0.45">
      <c r="A965" t="s">
        <v>106</v>
      </c>
      <c r="B965" t="s">
        <v>4</v>
      </c>
      <c r="C965" s="1">
        <v>44527</v>
      </c>
      <c r="D965" t="s">
        <v>117</v>
      </c>
      <c r="E965" t="s">
        <v>119</v>
      </c>
      <c r="F965">
        <v>2</v>
      </c>
      <c r="G965">
        <v>2</v>
      </c>
      <c r="H965" t="s">
        <v>42</v>
      </c>
      <c r="I965" t="s">
        <v>135</v>
      </c>
      <c r="J965" t="s">
        <v>273</v>
      </c>
      <c r="L965">
        <f>1/Table1[[#This Row],[B365H]]-Table1[[#This Row],[Margin1X2]]</f>
        <v>0.48370927318295737</v>
      </c>
      <c r="M965">
        <f>IF(Table1[[#This Row],[Bet]]="Home",IF(Table1[[#This Row],[FTR]]="H",100*Table1[[#This Row],[B365H]],0),0)</f>
        <v>0</v>
      </c>
      <c r="N965">
        <f>IF(Table1[[#This Row],[Bet]]="Home-",IF(Table1[[#This Row],[FTR]]="H",100*Table1[[#This Row],[B365H]],0),0)</f>
        <v>0</v>
      </c>
      <c r="O965">
        <f>1/Table1[[#This Row],[B365D]]-Table1[[#This Row],[Margin1X2]]</f>
        <v>0.26942355889724307</v>
      </c>
      <c r="P965">
        <f>IF(Table1[[#This Row],[Bet]]="Draw",IF(Table1[[#This Row],[FTR]]="D",100*Table1[[#This Row],[B365D]],0),0)</f>
        <v>0</v>
      </c>
      <c r="Q965">
        <f>IF(Table1[[#This Row],[Bet]]="Draw-",IF(Table1[[#This Row],[FTR]]="D",100*Table1[[#This Row],[B365D]],0),0)</f>
        <v>0</v>
      </c>
      <c r="R965">
        <f>1/Table1[[#This Row],[B365A]]-Table1[[#This Row],[Margin1X2]]</f>
        <v>0.24686716791979949</v>
      </c>
      <c r="S965">
        <f>IF(Table1[[#This Row],[Bet]]="Away",IF(Table1[[#This Row],[FTR]]="A",100*Table1[[#This Row],[B365A]],0),0)</f>
        <v>0</v>
      </c>
      <c r="T965">
        <f>IF(Table1[[#This Row],[Bet2]]="Away",IF(Table1[[#This Row],[FTR]]="A",100*Table1[[#This Row],[B365A]]),0)</f>
        <v>0</v>
      </c>
      <c r="X965">
        <v>2</v>
      </c>
      <c r="Y965">
        <v>3.5</v>
      </c>
      <c r="Z965">
        <v>3.8</v>
      </c>
      <c r="AA965" s="3">
        <f>(1/Table1[[#This Row],[B365H]]+1/Table1[[#This Row],[B365D]]+1/Table1[[#This Row],[B365A]]-1)/3</f>
        <v>1.6290726817042616E-2</v>
      </c>
      <c r="AB965">
        <v>1.9</v>
      </c>
      <c r="AC965">
        <v>1.95</v>
      </c>
      <c r="AD965">
        <f>(1/Table1[[#This Row],[B365&gt;2.5]]+1/Table1[[#This Row],[B365&lt;2.5]]-1)/2</f>
        <v>1.9568151147098534E-2</v>
      </c>
    </row>
    <row r="966" spans="1:30" hidden="1" x14ac:dyDescent="0.45">
      <c r="A966" t="s">
        <v>2</v>
      </c>
      <c r="B966" t="s">
        <v>4</v>
      </c>
      <c r="C966" s="1">
        <v>44556</v>
      </c>
      <c r="D966" t="s">
        <v>34</v>
      </c>
      <c r="E966" t="s">
        <v>12</v>
      </c>
      <c r="F966">
        <v>0</v>
      </c>
      <c r="G966">
        <v>5</v>
      </c>
      <c r="H966" t="s">
        <v>20</v>
      </c>
      <c r="I966" t="s">
        <v>45</v>
      </c>
      <c r="J966" t="s">
        <v>266</v>
      </c>
      <c r="L966">
        <f>1/Table1[[#This Row],[B365H]]-Table1[[#This Row],[Margin1X2]]</f>
        <v>0.10839598997493738</v>
      </c>
      <c r="M966">
        <f>IF(Table1[[#This Row],[Bet]]="Home",IF(Table1[[#This Row],[FTR]]="H",100*Table1[[#This Row],[B365H]],0),0)</f>
        <v>0</v>
      </c>
      <c r="N966">
        <f>IF(Table1[[#This Row],[Bet]]="Home-",IF(Table1[[#This Row],[FTR]]="H",100*Table1[[#This Row],[B365H]],0),0)</f>
        <v>0</v>
      </c>
      <c r="O966">
        <f>1/Table1[[#This Row],[B365D]]-Table1[[#This Row],[Margin1X2]]</f>
        <v>0.19392230576441105</v>
      </c>
      <c r="P966">
        <f>IF(Table1[[#This Row],[Bet]]="Draw",IF(Table1[[#This Row],[FTR]]="D",100*Table1[[#This Row],[B365D]],0),0)</f>
        <v>0</v>
      </c>
      <c r="Q966">
        <f>IF(Table1[[#This Row],[Bet]]="Draw-",IF(Table1[[#This Row],[FTR]]="D",100*Table1[[#This Row],[B365D]],0),0)</f>
        <v>0</v>
      </c>
      <c r="R966">
        <f>1/Table1[[#This Row],[B365A]]-Table1[[#This Row],[Margin1X2]]</f>
        <v>0.69768170426065168</v>
      </c>
      <c r="S966">
        <f>IF(Table1[[#This Row],[Bet]]="Away",IF(Table1[[#This Row],[FTR]]="A",100*Table1[[#This Row],[B365A]],0),0)</f>
        <v>0</v>
      </c>
      <c r="T966">
        <f>IF(Table1[[#This Row],[Bet2]]="Away",IF(Table1[[#This Row],[FTR]]="A",100*Table1[[#This Row],[B365A]]),0)</f>
        <v>0</v>
      </c>
      <c r="X966">
        <v>8</v>
      </c>
      <c r="Y966">
        <v>4.75</v>
      </c>
      <c r="Z966">
        <v>1.4</v>
      </c>
      <c r="AA966" s="3">
        <f>(1/Table1[[#This Row],[B365H]]+1/Table1[[#This Row],[B365D]]+1/Table1[[#This Row],[B365A]]-1)/3</f>
        <v>1.6604010025062621E-2</v>
      </c>
      <c r="AB966">
        <v>2.1</v>
      </c>
      <c r="AC966">
        <v>1.72</v>
      </c>
      <c r="AD966">
        <f>(1/Table1[[#This Row],[B365&gt;2.5]]+1/Table1[[#This Row],[B365&lt;2.5]]-1)/2</f>
        <v>2.879291251384275E-2</v>
      </c>
    </row>
    <row r="967" spans="1:30" hidden="1" x14ac:dyDescent="0.45">
      <c r="A967" t="s">
        <v>61</v>
      </c>
      <c r="B967" t="s">
        <v>4</v>
      </c>
      <c r="C967" s="1">
        <v>44527</v>
      </c>
      <c r="D967" t="s">
        <v>66</v>
      </c>
      <c r="E967" t="s">
        <v>87</v>
      </c>
      <c r="F967">
        <v>2</v>
      </c>
      <c r="G967">
        <v>3</v>
      </c>
      <c r="H967" t="s">
        <v>20</v>
      </c>
      <c r="I967" t="s">
        <v>55</v>
      </c>
      <c r="J967" t="s">
        <v>266</v>
      </c>
      <c r="L967">
        <f>1/Table1[[#This Row],[B365H]]-Table1[[#This Row],[Margin1X2]]</f>
        <v>0.55151768309663052</v>
      </c>
      <c r="M967">
        <f>IF(Table1[[#This Row],[Bet]]="Home",IF(Table1[[#This Row],[FTR]]="H",100*Table1[[#This Row],[B365H]],0),0)</f>
        <v>0</v>
      </c>
      <c r="N967">
        <f>IF(Table1[[#This Row],[Bet]]="Home-",IF(Table1[[#This Row],[FTR]]="H",100*Table1[[#This Row],[B365H]],0),0)</f>
        <v>0</v>
      </c>
      <c r="O967">
        <f>1/Table1[[#This Row],[B365D]]-Table1[[#This Row],[Margin1X2]]</f>
        <v>0.25786688944583686</v>
      </c>
      <c r="P967">
        <f>IF(Table1[[#This Row],[Bet]]="Draw",IF(Table1[[#This Row],[FTR]]="D",100*Table1[[#This Row],[B365D]],0),0)</f>
        <v>0</v>
      </c>
      <c r="Q967">
        <f>IF(Table1[[#This Row],[Bet]]="Draw-",IF(Table1[[#This Row],[FTR]]="D",100*Table1[[#This Row],[B365D]],0),0)</f>
        <v>0</v>
      </c>
      <c r="R967">
        <f>1/Table1[[#This Row],[B365A]]-Table1[[#This Row],[Margin1X2]]</f>
        <v>0.19061542745753277</v>
      </c>
      <c r="S967">
        <f>IF(Table1[[#This Row],[Bet]]="Away",IF(Table1[[#This Row],[FTR]]="A",100*Table1[[#This Row],[B365A]],0),0)</f>
        <v>0</v>
      </c>
      <c r="T967">
        <f>IF(Table1[[#This Row],[Bet2]]="Away",IF(Table1[[#This Row],[FTR]]="A",100*Table1[[#This Row],[B365A]]),0)</f>
        <v>0</v>
      </c>
      <c r="X967">
        <v>1.75</v>
      </c>
      <c r="Y967">
        <v>3.6</v>
      </c>
      <c r="Z967">
        <v>4.75</v>
      </c>
      <c r="AA967" s="3">
        <f>(1/Table1[[#This Row],[B365H]]+1/Table1[[#This Row],[B365D]]+1/Table1[[#This Row],[B365A]]-1)/3</f>
        <v>1.9910888331940917E-2</v>
      </c>
      <c r="AB967">
        <v>2.1</v>
      </c>
      <c r="AC967">
        <v>1.72</v>
      </c>
      <c r="AD967">
        <f>(1/Table1[[#This Row],[B365&gt;2.5]]+1/Table1[[#This Row],[B365&lt;2.5]]-1)/2</f>
        <v>2.879291251384275E-2</v>
      </c>
    </row>
    <row r="968" spans="1:30" hidden="1" x14ac:dyDescent="0.45">
      <c r="A968" t="s">
        <v>2</v>
      </c>
      <c r="B968" t="s">
        <v>4</v>
      </c>
      <c r="C968" s="1">
        <v>44556</v>
      </c>
      <c r="D968" t="s">
        <v>32</v>
      </c>
      <c r="E968" t="s">
        <v>22</v>
      </c>
      <c r="F968">
        <v>1</v>
      </c>
      <c r="G968">
        <v>3</v>
      </c>
      <c r="H968" t="s">
        <v>20</v>
      </c>
      <c r="I968" t="s">
        <v>39</v>
      </c>
      <c r="J968" t="s">
        <v>266</v>
      </c>
      <c r="L968">
        <f>1/Table1[[#This Row],[B365H]]-Table1[[#This Row],[Margin1X2]]</f>
        <v>0.17057796005164425</v>
      </c>
      <c r="M968">
        <f>IF(Table1[[#This Row],[Bet]]="Home",IF(Table1[[#This Row],[FTR]]="H",100*Table1[[#This Row],[B365H]],0),0)</f>
        <v>0</v>
      </c>
      <c r="N968">
        <f>IF(Table1[[#This Row],[Bet]]="Home-",IF(Table1[[#This Row],[FTR]]="H",100*Table1[[#This Row],[B365H]],0),0)</f>
        <v>0</v>
      </c>
      <c r="O968">
        <f>1/Table1[[#This Row],[B365D]]-Table1[[#This Row],[Margin1X2]]</f>
        <v>0.24325966431229587</v>
      </c>
      <c r="P968">
        <f>IF(Table1[[#This Row],[Bet]]="Draw",IF(Table1[[#This Row],[FTR]]="D",100*Table1[[#This Row],[B365D]],0),0)</f>
        <v>0</v>
      </c>
      <c r="Q968">
        <f>IF(Table1[[#This Row],[Bet]]="Draw-",IF(Table1[[#This Row],[FTR]]="D",100*Table1[[#This Row],[B365D]],0),0)</f>
        <v>0</v>
      </c>
      <c r="R968">
        <f>1/Table1[[#This Row],[B365A]]-Table1[[#This Row],[Margin1X2]]</f>
        <v>0.58616237563605988</v>
      </c>
      <c r="S968">
        <f>IF(Table1[[#This Row],[Bet]]="Away",IF(Table1[[#This Row],[FTR]]="A",100*Table1[[#This Row],[B365A]],0),0)</f>
        <v>0</v>
      </c>
      <c r="T968">
        <f>IF(Table1[[#This Row],[Bet2]]="Away",IF(Table1[[#This Row],[FTR]]="A",100*Table1[[#This Row],[B365A]]),0)</f>
        <v>0</v>
      </c>
      <c r="X968">
        <v>5.25</v>
      </c>
      <c r="Y968">
        <v>3.8</v>
      </c>
      <c r="Z968">
        <v>1.65</v>
      </c>
      <c r="AA968" s="3">
        <f>(1/Table1[[#This Row],[B365H]]+1/Table1[[#This Row],[B365D]]+1/Table1[[#This Row],[B365A]]-1)/3</f>
        <v>1.9898230424546231E-2</v>
      </c>
      <c r="AB968">
        <v>2.2000000000000002</v>
      </c>
      <c r="AC968">
        <v>1.66</v>
      </c>
      <c r="AD968">
        <f>(1/Table1[[#This Row],[B365&gt;2.5]]+1/Table1[[#This Row],[B365&lt;2.5]]-1)/2</f>
        <v>2.8477546549835697E-2</v>
      </c>
    </row>
    <row r="969" spans="1:30" hidden="1" x14ac:dyDescent="0.45">
      <c r="A969" t="s">
        <v>61</v>
      </c>
      <c r="B969" t="s">
        <v>4</v>
      </c>
      <c r="C969" s="1">
        <v>44528</v>
      </c>
      <c r="D969" t="s">
        <v>89</v>
      </c>
      <c r="E969" t="s">
        <v>68</v>
      </c>
      <c r="F969">
        <v>2</v>
      </c>
      <c r="G969">
        <v>0</v>
      </c>
      <c r="H969" t="s">
        <v>13</v>
      </c>
      <c r="I969" t="s">
        <v>76</v>
      </c>
      <c r="J969" t="s">
        <v>266</v>
      </c>
      <c r="L969">
        <f>1/Table1[[#This Row],[B365H]]-Table1[[#This Row],[Margin1X2]]</f>
        <v>0.65317643608636677</v>
      </c>
      <c r="M969">
        <f>IF(Table1[[#This Row],[Bet]]="Home",IF(Table1[[#This Row],[FTR]]="H",100*Table1[[#This Row],[B365H]],0),0)</f>
        <v>0</v>
      </c>
      <c r="N969">
        <f>IF(Table1[[#This Row],[Bet]]="Home-",IF(Table1[[#This Row],[FTR]]="H",100*Table1[[#This Row],[B365H]],0),0)</f>
        <v>0</v>
      </c>
      <c r="O969">
        <f>1/Table1[[#This Row],[B365D]]-Table1[[#This Row],[Margin1X2]]</f>
        <v>0.21745665163679023</v>
      </c>
      <c r="P969">
        <f>IF(Table1[[#This Row],[Bet]]="Draw",IF(Table1[[#This Row],[FTR]]="D",100*Table1[[#This Row],[B365D]],0),0)</f>
        <v>0</v>
      </c>
      <c r="Q969">
        <f>IF(Table1[[#This Row],[Bet]]="Draw-",IF(Table1[[#This Row],[FTR]]="D",100*Table1[[#This Row],[B365D]],0),0)</f>
        <v>0</v>
      </c>
      <c r="R969">
        <f>1/Table1[[#This Row],[B365A]]-Table1[[#This Row],[Margin1X2]]</f>
        <v>0.12936691227684302</v>
      </c>
      <c r="S969">
        <f>IF(Table1[[#This Row],[Bet]]="Away",IF(Table1[[#This Row],[FTR]]="A",100*Table1[[#This Row],[B365A]],0),0)</f>
        <v>0</v>
      </c>
      <c r="T969">
        <f>IF(Table1[[#This Row],[Bet2]]="Away",IF(Table1[[#This Row],[FTR]]="A",100*Table1[[#This Row],[B365A]]),0)</f>
        <v>0</v>
      </c>
      <c r="X969">
        <v>1.5</v>
      </c>
      <c r="Y969">
        <v>4.33</v>
      </c>
      <c r="Z969">
        <v>7</v>
      </c>
      <c r="AA969" s="3">
        <f>(1/Table1[[#This Row],[B365H]]+1/Table1[[#This Row],[B365D]]+1/Table1[[#This Row],[B365A]]-1)/3</f>
        <v>1.3490230580299819E-2</v>
      </c>
      <c r="AB969">
        <v>1.8</v>
      </c>
      <c r="AC969">
        <v>2</v>
      </c>
      <c r="AD969">
        <f>(1/Table1[[#This Row],[B365&gt;2.5]]+1/Table1[[#This Row],[B365&lt;2.5]]-1)/2</f>
        <v>2.777777777777779E-2</v>
      </c>
    </row>
    <row r="970" spans="1:30" hidden="1" x14ac:dyDescent="0.45">
      <c r="A970" t="s">
        <v>2</v>
      </c>
      <c r="B970" t="s">
        <v>4</v>
      </c>
      <c r="C970" s="1">
        <v>44556</v>
      </c>
      <c r="D970" t="s">
        <v>38</v>
      </c>
      <c r="E970" t="s">
        <v>26</v>
      </c>
      <c r="F970">
        <v>2</v>
      </c>
      <c r="G970">
        <v>3</v>
      </c>
      <c r="H970" t="s">
        <v>20</v>
      </c>
      <c r="I970" t="s">
        <v>49</v>
      </c>
      <c r="L970">
        <f>1/Table1[[#This Row],[B365H]]-Table1[[#This Row],[Margin1X2]]</f>
        <v>0.53886853886853892</v>
      </c>
      <c r="M970">
        <f>IF(Table1[[#This Row],[Bet]]="Home",IF(Table1[[#This Row],[FTR]]="H",100*Table1[[#This Row],[B365H]],0),0)</f>
        <v>0</v>
      </c>
      <c r="N970">
        <f>IF(Table1[[#This Row],[Bet]]="Home-",IF(Table1[[#This Row],[FTR]]="H",100*Table1[[#This Row],[B365H]],0),0)</f>
        <v>0</v>
      </c>
      <c r="O970">
        <f>1/Table1[[#This Row],[B365D]]-Table1[[#This Row],[Margin1X2]]</f>
        <v>0.23972323972323975</v>
      </c>
      <c r="P970">
        <f>IF(Table1[[#This Row],[Bet]]="Draw",IF(Table1[[#This Row],[FTR]]="D",100*Table1[[#This Row],[B365D]],0),0)</f>
        <v>0</v>
      </c>
      <c r="Q970">
        <f>IF(Table1[[#This Row],[Bet]]="Draw-",IF(Table1[[#This Row],[FTR]]="D",100*Table1[[#This Row],[B365D]],0),0)</f>
        <v>0</v>
      </c>
      <c r="R970">
        <f>1/Table1[[#This Row],[B365A]]-Table1[[#This Row],[Margin1X2]]</f>
        <v>0.22140822140822139</v>
      </c>
      <c r="S970">
        <f>IF(Table1[[#This Row],[Bet]]="Away",IF(Table1[[#This Row],[FTR]]="A",100*Table1[[#This Row],[B365A]],0),0)</f>
        <v>0</v>
      </c>
      <c r="T970">
        <f>IF(Table1[[#This Row],[Bet2]]="Away",IF(Table1[[#This Row],[FTR]]="A",100*Table1[[#This Row],[B365A]]),0)</f>
        <v>0</v>
      </c>
      <c r="X970">
        <v>1.8</v>
      </c>
      <c r="Y970">
        <v>3.9</v>
      </c>
      <c r="Z970">
        <v>4.2</v>
      </c>
      <c r="AA970" s="3">
        <f>(1/Table1[[#This Row],[B365H]]+1/Table1[[#This Row],[B365D]]+1/Table1[[#This Row],[B365A]]-1)/3</f>
        <v>1.6687016687016703E-2</v>
      </c>
      <c r="AB970">
        <v>2</v>
      </c>
      <c r="AC970">
        <v>1.8</v>
      </c>
      <c r="AD970">
        <f>(1/Table1[[#This Row],[B365&gt;2.5]]+1/Table1[[#This Row],[B365&lt;2.5]]-1)/2</f>
        <v>2.777777777777779E-2</v>
      </c>
    </row>
    <row r="971" spans="1:30" hidden="1" x14ac:dyDescent="0.45">
      <c r="A971" t="s">
        <v>2</v>
      </c>
      <c r="B971" t="s">
        <v>4</v>
      </c>
      <c r="C971" s="1">
        <v>44557</v>
      </c>
      <c r="D971" t="s">
        <v>37</v>
      </c>
      <c r="E971" t="s">
        <v>15</v>
      </c>
      <c r="F971">
        <v>1</v>
      </c>
      <c r="G971">
        <v>1</v>
      </c>
      <c r="H971" t="s">
        <v>42</v>
      </c>
      <c r="I971" t="s">
        <v>30</v>
      </c>
      <c r="L971">
        <f>1/Table1[[#This Row],[B365H]]-Table1[[#This Row],[Margin1X2]]</f>
        <v>0.13424051581946325</v>
      </c>
      <c r="M971">
        <f>IF(Table1[[#This Row],[Bet]]="Home",IF(Table1[[#This Row],[FTR]]="H",100*Table1[[#This Row],[B365H]],0),0)</f>
        <v>0</v>
      </c>
      <c r="N971">
        <f>IF(Table1[[#This Row],[Bet]]="Home-",IF(Table1[[#This Row],[FTR]]="H",100*Table1[[#This Row],[B365H]],0),0)</f>
        <v>0</v>
      </c>
      <c r="O971">
        <f>1/Table1[[#This Row],[B365D]]-Table1[[#This Row],[Margin1X2]]</f>
        <v>0.19092067776278307</v>
      </c>
      <c r="P971">
        <f>IF(Table1[[#This Row],[Bet]]="Draw",IF(Table1[[#This Row],[FTR]]="D",100*Table1[[#This Row],[B365D]],0),0)</f>
        <v>0</v>
      </c>
      <c r="Q971">
        <f>IF(Table1[[#This Row],[Bet]]="Draw-",IF(Table1[[#This Row],[FTR]]="D",100*Table1[[#This Row],[B365D]],0),0)</f>
        <v>0</v>
      </c>
      <c r="R971">
        <f>1/Table1[[#This Row],[B365A]]-Table1[[#This Row],[Margin1X2]]</f>
        <v>0.67483880641775384</v>
      </c>
      <c r="S971">
        <f>IF(Table1[[#This Row],[Bet]]="Away",IF(Table1[[#This Row],[FTR]]="A",100*Table1[[#This Row],[B365A]],0),0)</f>
        <v>0</v>
      </c>
      <c r="T971">
        <f>IF(Table1[[#This Row],[Bet2]]="Away",IF(Table1[[#This Row],[FTR]]="A",100*Table1[[#This Row],[B365A]]),0)</f>
        <v>0</v>
      </c>
      <c r="X971">
        <v>6.5</v>
      </c>
      <c r="Y971">
        <v>4.75</v>
      </c>
      <c r="Z971">
        <v>1.44</v>
      </c>
      <c r="AA971" s="3">
        <f>(1/Table1[[#This Row],[B365H]]+1/Table1[[#This Row],[B365D]]+1/Table1[[#This Row],[B365A]]-1)/3</f>
        <v>1.9605638026690613E-2</v>
      </c>
      <c r="AB971">
        <v>2.2999999999999998</v>
      </c>
      <c r="AC971">
        <v>1.61</v>
      </c>
      <c r="AD971">
        <f>(1/Table1[[#This Row],[B365&gt;2.5]]+1/Table1[[#This Row],[B365&lt;2.5]]-1)/2</f>
        <v>2.7950310559006208E-2</v>
      </c>
    </row>
    <row r="972" spans="1:30" hidden="1" x14ac:dyDescent="0.45">
      <c r="A972" t="s">
        <v>2</v>
      </c>
      <c r="B972" t="s">
        <v>4</v>
      </c>
      <c r="C972" s="1">
        <v>44558</v>
      </c>
      <c r="D972" t="s">
        <v>26</v>
      </c>
      <c r="E972" t="s">
        <v>40</v>
      </c>
      <c r="F972">
        <v>1</v>
      </c>
      <c r="G972">
        <v>1</v>
      </c>
      <c r="H972" t="s">
        <v>42</v>
      </c>
      <c r="I972" t="s">
        <v>43</v>
      </c>
      <c r="L972">
        <f>1/Table1[[#This Row],[B365H]]-Table1[[#This Row],[Margin1X2]]</f>
        <v>0.24920634920634918</v>
      </c>
      <c r="M972">
        <f>IF(Table1[[#This Row],[Bet]]="Home",IF(Table1[[#This Row],[FTR]]="H",100*Table1[[#This Row],[B365H]],0),0)</f>
        <v>0</v>
      </c>
      <c r="N972">
        <f>IF(Table1[[#This Row],[Bet]]="Home-",IF(Table1[[#This Row],[FTR]]="H",100*Table1[[#This Row],[B365H]],0),0)</f>
        <v>0</v>
      </c>
      <c r="O972">
        <f>1/Table1[[#This Row],[B365D]]-Table1[[#This Row],[Margin1X2]]</f>
        <v>0.26825396825396824</v>
      </c>
      <c r="P972">
        <f>IF(Table1[[#This Row],[Bet]]="Draw",IF(Table1[[#This Row],[FTR]]="D",100*Table1[[#This Row],[B365D]],0),0)</f>
        <v>0</v>
      </c>
      <c r="Q972">
        <f>IF(Table1[[#This Row],[Bet]]="Draw-",IF(Table1[[#This Row],[FTR]]="D",100*Table1[[#This Row],[B365D]],0),0)</f>
        <v>0</v>
      </c>
      <c r="R972">
        <f>1/Table1[[#This Row],[B365A]]-Table1[[#This Row],[Margin1X2]]</f>
        <v>0.48253968253968255</v>
      </c>
      <c r="S972">
        <f>IF(Table1[[#This Row],[Bet]]="Away",IF(Table1[[#This Row],[FTR]]="A",100*Table1[[#This Row],[B365A]],0),0)</f>
        <v>0</v>
      </c>
      <c r="T972">
        <f>IF(Table1[[#This Row],[Bet2]]="Away",IF(Table1[[#This Row],[FTR]]="A",100*Table1[[#This Row],[B365A]]),0)</f>
        <v>0</v>
      </c>
      <c r="X972">
        <v>3.75</v>
      </c>
      <c r="Y972">
        <v>3.5</v>
      </c>
      <c r="Z972">
        <v>2</v>
      </c>
      <c r="AA972" s="3">
        <f>(1/Table1[[#This Row],[B365H]]+1/Table1[[#This Row],[B365D]]+1/Table1[[#This Row],[B365A]]-1)/3</f>
        <v>1.7460317460317471E-2</v>
      </c>
      <c r="AB972">
        <v>2.5</v>
      </c>
      <c r="AC972">
        <v>1.53</v>
      </c>
      <c r="AD972">
        <f>(1/Table1[[#This Row],[B365&gt;2.5]]+1/Table1[[#This Row],[B365&lt;2.5]]-1)/2</f>
        <v>2.6797385620915048E-2</v>
      </c>
    </row>
    <row r="973" spans="1:30" hidden="1" x14ac:dyDescent="0.45">
      <c r="A973" t="s">
        <v>2</v>
      </c>
      <c r="B973" t="s">
        <v>4</v>
      </c>
      <c r="C973" s="1">
        <v>44558</v>
      </c>
      <c r="D973" t="s">
        <v>31</v>
      </c>
      <c r="E973" t="s">
        <v>38</v>
      </c>
      <c r="F973">
        <v>1</v>
      </c>
      <c r="G973">
        <v>4</v>
      </c>
      <c r="H973" t="s">
        <v>20</v>
      </c>
      <c r="I973" t="s">
        <v>44</v>
      </c>
      <c r="L973">
        <f>1/Table1[[#This Row],[B365H]]-Table1[[#This Row],[Margin1X2]]</f>
        <v>0.27808901338313108</v>
      </c>
      <c r="M973">
        <f>IF(Table1[[#This Row],[Bet]]="Home",IF(Table1[[#This Row],[FTR]]="H",100*Table1[[#This Row],[B365H]],0),0)</f>
        <v>0</v>
      </c>
      <c r="N973">
        <f>IF(Table1[[#This Row],[Bet]]="Home-",IF(Table1[[#This Row],[FTR]]="H",100*Table1[[#This Row],[B365H]],0),0)</f>
        <v>0</v>
      </c>
      <c r="O973">
        <f>1/Table1[[#This Row],[B365D]]-Table1[[#This Row],[Margin1X2]]</f>
        <v>0.26174914410208533</v>
      </c>
      <c r="P973">
        <f>IF(Table1[[#This Row],[Bet]]="Draw",IF(Table1[[#This Row],[FTR]]="D",100*Table1[[#This Row],[B365D]],0),0)</f>
        <v>0</v>
      </c>
      <c r="Q973">
        <f>IF(Table1[[#This Row],[Bet]]="Draw-",IF(Table1[[#This Row],[FTR]]="D",100*Table1[[#This Row],[B365D]],0),0)</f>
        <v>0</v>
      </c>
      <c r="R973">
        <f>1/Table1[[#This Row],[B365A]]-Table1[[#This Row],[Margin1X2]]</f>
        <v>0.4601618425147837</v>
      </c>
      <c r="S973">
        <f>IF(Table1[[#This Row],[Bet]]="Away",IF(Table1[[#This Row],[FTR]]="A",100*Table1[[#This Row],[B365A]],0),0)</f>
        <v>0</v>
      </c>
      <c r="T973">
        <f>IF(Table1[[#This Row],[Bet2]]="Away",IF(Table1[[#This Row],[FTR]]="A",100*Table1[[#This Row],[B365A]]),0)</f>
        <v>0</v>
      </c>
      <c r="X973">
        <v>3.4</v>
      </c>
      <c r="Y973">
        <v>3.6</v>
      </c>
      <c r="Z973">
        <v>2.1</v>
      </c>
      <c r="AA973" s="3">
        <f>(1/Table1[[#This Row],[B365H]]+1/Table1[[#This Row],[B365D]]+1/Table1[[#This Row],[B365A]]-1)/3</f>
        <v>1.6028633675692443E-2</v>
      </c>
      <c r="AB973">
        <v>2.2000000000000002</v>
      </c>
      <c r="AC973">
        <v>1.66</v>
      </c>
      <c r="AD973">
        <f>(1/Table1[[#This Row],[B365&gt;2.5]]+1/Table1[[#This Row],[B365&lt;2.5]]-1)/2</f>
        <v>2.8477546549835697E-2</v>
      </c>
    </row>
    <row r="974" spans="1:30" hidden="1" x14ac:dyDescent="0.45">
      <c r="A974" t="s">
        <v>2</v>
      </c>
      <c r="B974" t="s">
        <v>4</v>
      </c>
      <c r="C974" s="1">
        <v>44558</v>
      </c>
      <c r="D974" t="s">
        <v>23</v>
      </c>
      <c r="E974" t="s">
        <v>34</v>
      </c>
      <c r="F974">
        <v>3</v>
      </c>
      <c r="G974">
        <v>0</v>
      </c>
      <c r="H974" t="s">
        <v>13</v>
      </c>
      <c r="I974" t="s">
        <v>17</v>
      </c>
      <c r="J974" t="s">
        <v>267</v>
      </c>
      <c r="L974">
        <f>1/Table1[[#This Row],[B365H]]-Table1[[#This Row],[Margin1X2]]</f>
        <v>0.58787878787878789</v>
      </c>
      <c r="M974">
        <f>IF(Table1[[#This Row],[Bet]]="Home",IF(Table1[[#This Row],[FTR]]="H",100*Table1[[#This Row],[B365H]],0),0)</f>
        <v>0</v>
      </c>
      <c r="N974">
        <f>IF(Table1[[#This Row],[Bet]]="Home-",IF(Table1[[#This Row],[FTR]]="H",100*Table1[[#This Row],[B365H]],0),0)</f>
        <v>0</v>
      </c>
      <c r="O974">
        <f>1/Table1[[#This Row],[B365D]]-Table1[[#This Row],[Margin1X2]]</f>
        <v>0.24848484848484845</v>
      </c>
      <c r="P974">
        <f>IF(Table1[[#This Row],[Bet]]="Draw",IF(Table1[[#This Row],[FTR]]="D",100*Table1[[#This Row],[B365D]],0),0)</f>
        <v>0</v>
      </c>
      <c r="Q974">
        <f>IF(Table1[[#This Row],[Bet]]="Draw-",IF(Table1[[#This Row],[FTR]]="D",100*Table1[[#This Row],[B365D]],0),0)</f>
        <v>0</v>
      </c>
      <c r="R974">
        <f>1/Table1[[#This Row],[B365A]]-Table1[[#This Row],[Margin1X2]]</f>
        <v>0.16363636363636361</v>
      </c>
      <c r="S974">
        <f>IF(Table1[[#This Row],[Bet]]="Away",IF(Table1[[#This Row],[FTR]]="A",100*Table1[[#This Row],[B365A]],0),0)</f>
        <v>0</v>
      </c>
      <c r="T974">
        <f>IF(Table1[[#This Row],[Bet2]]="Away",IF(Table1[[#This Row],[FTR]]="A",100*Table1[[#This Row],[B365A]]),0)</f>
        <v>0</v>
      </c>
      <c r="X974">
        <v>1.65</v>
      </c>
      <c r="Y974">
        <v>3.75</v>
      </c>
      <c r="Z974">
        <v>5.5</v>
      </c>
      <c r="AA974" s="3">
        <f>(1/Table1[[#This Row],[B365H]]+1/Table1[[#This Row],[B365D]]+1/Table1[[#This Row],[B365A]]-1)/3</f>
        <v>1.8181818181818226E-2</v>
      </c>
      <c r="AB974">
        <v>2.1</v>
      </c>
      <c r="AC974">
        <v>1.72</v>
      </c>
      <c r="AD974">
        <f>(1/Table1[[#This Row],[B365&gt;2.5]]+1/Table1[[#This Row],[B365&lt;2.5]]-1)/2</f>
        <v>2.879291251384275E-2</v>
      </c>
    </row>
    <row r="975" spans="1:30" hidden="1" x14ac:dyDescent="0.45">
      <c r="A975" t="s">
        <v>2</v>
      </c>
      <c r="B975" t="s">
        <v>4</v>
      </c>
      <c r="C975" s="1">
        <v>44558</v>
      </c>
      <c r="D975" t="s">
        <v>28</v>
      </c>
      <c r="E975" t="s">
        <v>35</v>
      </c>
      <c r="F975">
        <v>1</v>
      </c>
      <c r="G975">
        <v>0</v>
      </c>
      <c r="H975" t="s">
        <v>13</v>
      </c>
      <c r="I975" t="s">
        <v>14</v>
      </c>
      <c r="L975">
        <f>1/Table1[[#This Row],[B365H]]-Table1[[#This Row],[Margin1X2]]</f>
        <v>0.10543403964456595</v>
      </c>
      <c r="M975">
        <f>IF(Table1[[#This Row],[Bet]]="Home",IF(Table1[[#This Row],[FTR]]="H",100*Table1[[#This Row],[B365H]],0),0)</f>
        <v>0</v>
      </c>
      <c r="N975">
        <f>IF(Table1[[#This Row],[Bet]]="Home-",IF(Table1[[#This Row],[FTR]]="H",100*Table1[[#This Row],[B365H]],0),0)</f>
        <v>0</v>
      </c>
      <c r="O975">
        <f>1/Table1[[#This Row],[B365D]]-Table1[[#This Row],[Margin1X2]]</f>
        <v>0.16225222146274779</v>
      </c>
      <c r="P975">
        <f>IF(Table1[[#This Row],[Bet]]="Draw",IF(Table1[[#This Row],[FTR]]="D",100*Table1[[#This Row],[B365D]],0),0)</f>
        <v>0</v>
      </c>
      <c r="Q975">
        <f>IF(Table1[[#This Row],[Bet]]="Draw-",IF(Table1[[#This Row],[FTR]]="D",100*Table1[[#This Row],[B365D]],0),0)</f>
        <v>0</v>
      </c>
      <c r="R975">
        <f>1/Table1[[#This Row],[B365A]]-Table1[[#This Row],[Margin1X2]]</f>
        <v>0.73231373889268625</v>
      </c>
      <c r="S975">
        <f>IF(Table1[[#This Row],[Bet]]="Away",IF(Table1[[#This Row],[FTR]]="A",100*Table1[[#This Row],[B365A]],0),0)</f>
        <v>0</v>
      </c>
      <c r="T975">
        <f>IF(Table1[[#This Row],[Bet2]]="Away",IF(Table1[[#This Row],[FTR]]="A",100*Table1[[#This Row],[B365A]]),0)</f>
        <v>0</v>
      </c>
      <c r="X975">
        <v>8</v>
      </c>
      <c r="Y975">
        <v>5.5</v>
      </c>
      <c r="Z975">
        <v>1.33</v>
      </c>
      <c r="AA975" s="3">
        <f>(1/Table1[[#This Row],[B365H]]+1/Table1[[#This Row],[B365D]]+1/Table1[[#This Row],[B365A]]-1)/3</f>
        <v>1.9565960355434047E-2</v>
      </c>
      <c r="AB975">
        <v>2.2000000000000002</v>
      </c>
      <c r="AC975">
        <v>1.66</v>
      </c>
      <c r="AD975">
        <f>(1/Table1[[#This Row],[B365&gt;2.5]]+1/Table1[[#This Row],[B365&lt;2.5]]-1)/2</f>
        <v>2.8477546549835697E-2</v>
      </c>
    </row>
    <row r="976" spans="1:30" x14ac:dyDescent="0.45">
      <c r="A976" t="s">
        <v>61</v>
      </c>
      <c r="B976" t="s">
        <v>4</v>
      </c>
      <c r="C976" s="1">
        <v>44611</v>
      </c>
      <c r="D976" t="s">
        <v>80</v>
      </c>
      <c r="E976" t="s">
        <v>87</v>
      </c>
      <c r="F976">
        <v>2</v>
      </c>
      <c r="G976">
        <v>3</v>
      </c>
      <c r="H976" t="s">
        <v>20</v>
      </c>
      <c r="I976" t="s">
        <v>98</v>
      </c>
      <c r="J976" t="s">
        <v>271</v>
      </c>
      <c r="L976">
        <f>1/Table1[[#This Row],[B365H]]-Table1[[#This Row],[Margin1X2]]</f>
        <v>0.56167097329888027</v>
      </c>
      <c r="M976">
        <f>IF(Table1[[#This Row],[Bet]]="Home",IF(Table1[[#This Row],[FTR]]="H",100*Table1[[#This Row],[B365H]],0),0)</f>
        <v>0</v>
      </c>
      <c r="N976">
        <f>IF(Table1[[#This Row],[Bet]]="Home-",IF(Table1[[#This Row],[FTR]]="H",100*Table1[[#This Row],[B365H]],0),0)</f>
        <v>0</v>
      </c>
      <c r="O976">
        <f>1/Table1[[#This Row],[B365D]]-Table1[[#This Row],[Margin1X2]]</f>
        <v>0.25805340223944878</v>
      </c>
      <c r="P976">
        <f>IF(Table1[[#This Row],[Bet]]="Draw",IF(Table1[[#This Row],[FTR]]="D",100*Table1[[#This Row],[B365D]],0),0)</f>
        <v>0</v>
      </c>
      <c r="Q976">
        <f>IF(Table1[[#This Row],[Bet]]="Draw-",IF(Table1[[#This Row],[FTR]]="D",100*Table1[[#This Row],[B365D]],0),0)</f>
        <v>0</v>
      </c>
      <c r="R976">
        <f>1/Table1[[#This Row],[B365A]]-Table1[[#This Row],[Margin1X2]]</f>
        <v>0.18027562446167097</v>
      </c>
      <c r="S976">
        <f>IF(Table1[[#This Row],[Bet]]="Away",IF(Table1[[#This Row],[FTR]]="A",100*Table1[[#This Row],[B365A]],0),0)</f>
        <v>500</v>
      </c>
      <c r="T976">
        <f>IF(Table1[[#This Row],[Bet2]]="Away",IF(Table1[[#This Row],[FTR]]="A",100*Table1[[#This Row],[B365A]]),0)</f>
        <v>0</v>
      </c>
      <c r="X976">
        <v>1.72</v>
      </c>
      <c r="Y976">
        <v>3.6</v>
      </c>
      <c r="Z976">
        <v>5</v>
      </c>
      <c r="AA976" s="3">
        <f>(1/Table1[[#This Row],[B365H]]+1/Table1[[#This Row],[B365D]]+1/Table1[[#This Row],[B365A]]-1)/3</f>
        <v>1.9724375538329026E-2</v>
      </c>
      <c r="AB976">
        <v>2.1</v>
      </c>
      <c r="AC976">
        <v>1.77</v>
      </c>
      <c r="AD976">
        <f>(1/Table1[[#This Row],[B365&gt;2.5]]+1/Table1[[#This Row],[B365&lt;2.5]]-1)/2</f>
        <v>2.0581113801452777E-2</v>
      </c>
    </row>
    <row r="977" spans="1:30" hidden="1" x14ac:dyDescent="0.45">
      <c r="A977" t="s">
        <v>2</v>
      </c>
      <c r="B977" t="s">
        <v>4</v>
      </c>
      <c r="C977" s="1">
        <v>44559</v>
      </c>
      <c r="D977" t="s">
        <v>11</v>
      </c>
      <c r="E977" t="s">
        <v>41</v>
      </c>
      <c r="F977">
        <v>0</v>
      </c>
      <c r="G977">
        <v>1</v>
      </c>
      <c r="H977" t="s">
        <v>20</v>
      </c>
      <c r="I977" t="s">
        <v>21</v>
      </c>
      <c r="L977">
        <f>1/Table1[[#This Row],[B365H]]-Table1[[#This Row],[Margin1X2]]</f>
        <v>3.4356725146198822E-2</v>
      </c>
      <c r="M977">
        <f>IF(Table1[[#This Row],[Bet]]="Home",IF(Table1[[#This Row],[FTR]]="H",100*Table1[[#This Row],[B365H]],0),0)</f>
        <v>0</v>
      </c>
      <c r="N977">
        <f>IF(Table1[[#This Row],[Bet]]="Home-",IF(Table1[[#This Row],[FTR]]="H",100*Table1[[#This Row],[B365H]],0),0)</f>
        <v>0</v>
      </c>
      <c r="O977">
        <f>1/Table1[[#This Row],[B365D]]-Table1[[#This Row],[Margin1X2]]</f>
        <v>0.1067251461988304</v>
      </c>
      <c r="P977">
        <f>IF(Table1[[#This Row],[Bet]]="Draw",IF(Table1[[#This Row],[FTR]]="D",100*Table1[[#This Row],[B365D]],0),0)</f>
        <v>0</v>
      </c>
      <c r="Q977">
        <f>IF(Table1[[#This Row],[Bet]]="Draw-",IF(Table1[[#This Row],[FTR]]="D",100*Table1[[#This Row],[B365D]],0),0)</f>
        <v>0</v>
      </c>
      <c r="R977">
        <f>1/Table1[[#This Row],[B365A]]-Table1[[#This Row],[Margin1X2]]</f>
        <v>0.85891812865497086</v>
      </c>
      <c r="S977">
        <f>IF(Table1[[#This Row],[Bet]]="Away",IF(Table1[[#This Row],[FTR]]="A",100*Table1[[#This Row],[B365A]],0),0)</f>
        <v>0</v>
      </c>
      <c r="T977">
        <f>IF(Table1[[#This Row],[Bet2]]="Away",IF(Table1[[#This Row],[FTR]]="A",100*Table1[[#This Row],[B365A]]),0)</f>
        <v>0</v>
      </c>
      <c r="X977">
        <v>19</v>
      </c>
      <c r="Y977">
        <v>8</v>
      </c>
      <c r="Z977">
        <v>1.1399999999999999</v>
      </c>
      <c r="AA977" s="3">
        <f>(1/Table1[[#This Row],[B365H]]+1/Table1[[#This Row],[B365D]]+1/Table1[[#This Row],[B365A]]-1)/3</f>
        <v>1.8274853801169593E-2</v>
      </c>
      <c r="AB977">
        <v>2.2000000000000002</v>
      </c>
      <c r="AC977">
        <v>1.66</v>
      </c>
      <c r="AD977">
        <f>(1/Table1[[#This Row],[B365&gt;2.5]]+1/Table1[[#This Row],[B365&lt;2.5]]-1)/2</f>
        <v>2.8477546549835697E-2</v>
      </c>
    </row>
    <row r="978" spans="1:30" hidden="1" x14ac:dyDescent="0.45">
      <c r="A978" t="s">
        <v>2</v>
      </c>
      <c r="B978" t="s">
        <v>4</v>
      </c>
      <c r="C978" s="1">
        <v>44559</v>
      </c>
      <c r="D978" t="s">
        <v>22</v>
      </c>
      <c r="E978" t="s">
        <v>19</v>
      </c>
      <c r="F978">
        <v>1</v>
      </c>
      <c r="G978">
        <v>1</v>
      </c>
      <c r="H978" t="s">
        <v>42</v>
      </c>
      <c r="I978" t="s">
        <v>33</v>
      </c>
      <c r="J978" t="s">
        <v>269</v>
      </c>
      <c r="L978">
        <f>1/Table1[[#This Row],[B365H]]-Table1[[#This Row],[Margin1X2]]</f>
        <v>0.69100529100529107</v>
      </c>
      <c r="M978">
        <f>IF(Table1[[#This Row],[Bet]]="Home",IF(Table1[[#This Row],[FTR]]="H",100*Table1[[#This Row],[B365H]],0),0)</f>
        <v>0</v>
      </c>
      <c r="N978">
        <f>IF(Table1[[#This Row],[Bet]]="Home-",IF(Table1[[#This Row],[FTR]]="H",100*Table1[[#This Row],[B365H]],0),0)</f>
        <v>0</v>
      </c>
      <c r="O978">
        <f>1/Table1[[#This Row],[B365D]]-Table1[[#This Row],[Margin1X2]]</f>
        <v>0.19894179894179895</v>
      </c>
      <c r="P978">
        <f>IF(Table1[[#This Row],[Bet]]="Draw",IF(Table1[[#This Row],[FTR]]="D",100*Table1[[#This Row],[B365D]],0),0)</f>
        <v>0</v>
      </c>
      <c r="Q978">
        <f>IF(Table1[[#This Row],[Bet]]="Draw-",IF(Table1[[#This Row],[FTR]]="D",100*Table1[[#This Row],[B365D]],0),0)</f>
        <v>450</v>
      </c>
      <c r="R978">
        <f>1/Table1[[#This Row],[B365A]]-Table1[[#This Row],[Margin1X2]]</f>
        <v>0.11005291005291006</v>
      </c>
      <c r="S978">
        <f>IF(Table1[[#This Row],[Bet]]="Away",IF(Table1[[#This Row],[FTR]]="A",100*Table1[[#This Row],[B365A]],0),0)</f>
        <v>0</v>
      </c>
      <c r="T978">
        <f>IF(Table1[[#This Row],[Bet2]]="Away",IF(Table1[[#This Row],[FTR]]="A",100*Table1[[#This Row],[B365A]]),0)</f>
        <v>0</v>
      </c>
      <c r="X978">
        <v>1.4</v>
      </c>
      <c r="Y978">
        <v>4.5</v>
      </c>
      <c r="Z978">
        <v>7.5</v>
      </c>
      <c r="AA978" s="3">
        <f>(1/Table1[[#This Row],[B365H]]+1/Table1[[#This Row],[B365D]]+1/Table1[[#This Row],[B365A]]-1)/3</f>
        <v>2.3280423280423273E-2</v>
      </c>
      <c r="AB978">
        <v>2.5</v>
      </c>
      <c r="AC978">
        <v>1.53</v>
      </c>
      <c r="AD978">
        <f>(1/Table1[[#This Row],[B365&gt;2.5]]+1/Table1[[#This Row],[B365&lt;2.5]]-1)/2</f>
        <v>2.6797385620915048E-2</v>
      </c>
    </row>
    <row r="979" spans="1:30" hidden="1" x14ac:dyDescent="0.45">
      <c r="A979" t="s">
        <v>61</v>
      </c>
      <c r="B979" t="s">
        <v>4</v>
      </c>
      <c r="C979" s="1">
        <v>44534</v>
      </c>
      <c r="D979" t="s">
        <v>68</v>
      </c>
      <c r="E979" t="s">
        <v>74</v>
      </c>
      <c r="F979">
        <v>1</v>
      </c>
      <c r="G979">
        <v>0</v>
      </c>
      <c r="H979" t="s">
        <v>13</v>
      </c>
      <c r="I979" t="s">
        <v>45</v>
      </c>
      <c r="J979" t="s">
        <v>266</v>
      </c>
      <c r="L979">
        <f>1/Table1[[#This Row],[B365H]]-Table1[[#This Row],[Margin1X2]]</f>
        <v>0.38089080459770114</v>
      </c>
      <c r="M979">
        <f>IF(Table1[[#This Row],[Bet]]="Home",IF(Table1[[#This Row],[FTR]]="H",100*Table1[[#This Row],[B365H]],0),0)</f>
        <v>0</v>
      </c>
      <c r="N979">
        <f>IF(Table1[[#This Row],[Bet]]="Home-",IF(Table1[[#This Row],[FTR]]="H",100*Table1[[#This Row],[B365H]],0),0)</f>
        <v>0</v>
      </c>
      <c r="O979">
        <f>1/Table1[[#This Row],[B365D]]-Table1[[#This Row],[Margin1X2]]</f>
        <v>0.29339080459770112</v>
      </c>
      <c r="P979">
        <f>IF(Table1[[#This Row],[Bet]]="Draw",IF(Table1[[#This Row],[FTR]]="D",100*Table1[[#This Row],[B365D]],0),0)</f>
        <v>0</v>
      </c>
      <c r="Q979">
        <f>IF(Table1[[#This Row],[Bet]]="Draw-",IF(Table1[[#This Row],[FTR]]="D",100*Table1[[#This Row],[B365D]],0),0)</f>
        <v>0</v>
      </c>
      <c r="R979">
        <f>1/Table1[[#This Row],[B365A]]-Table1[[#This Row],[Margin1X2]]</f>
        <v>0.32571839080459769</v>
      </c>
      <c r="S979">
        <f>IF(Table1[[#This Row],[Bet]]="Away",IF(Table1[[#This Row],[FTR]]="A",100*Table1[[#This Row],[B365A]],0),0)</f>
        <v>0</v>
      </c>
      <c r="T979">
        <f>IF(Table1[[#This Row],[Bet2]]="Away",IF(Table1[[#This Row],[FTR]]="A",100*Table1[[#This Row],[B365A]]),0)</f>
        <v>0</v>
      </c>
      <c r="X979">
        <v>2.5</v>
      </c>
      <c r="Y979">
        <v>3.2</v>
      </c>
      <c r="Z979">
        <v>2.9</v>
      </c>
      <c r="AA979" s="3">
        <f>(1/Table1[[#This Row],[B365H]]+1/Table1[[#This Row],[B365D]]+1/Table1[[#This Row],[B365A]]-1)/3</f>
        <v>1.9109195402298901E-2</v>
      </c>
      <c r="AB979">
        <v>2.2000000000000002</v>
      </c>
      <c r="AC979">
        <v>1.66</v>
      </c>
      <c r="AD979">
        <f>(1/Table1[[#This Row],[B365&gt;2.5]]+1/Table1[[#This Row],[B365&lt;2.5]]-1)/2</f>
        <v>2.8477546549835697E-2</v>
      </c>
    </row>
    <row r="980" spans="1:30" hidden="1" x14ac:dyDescent="0.45">
      <c r="A980" t="s">
        <v>61</v>
      </c>
      <c r="B980" t="s">
        <v>4</v>
      </c>
      <c r="C980" s="1">
        <v>44611</v>
      </c>
      <c r="D980" t="s">
        <v>74</v>
      </c>
      <c r="E980" t="s">
        <v>78</v>
      </c>
      <c r="F980">
        <v>1</v>
      </c>
      <c r="G980">
        <v>0</v>
      </c>
      <c r="H980" t="s">
        <v>13</v>
      </c>
      <c r="I980" t="s">
        <v>97</v>
      </c>
      <c r="J980" t="s">
        <v>266</v>
      </c>
      <c r="L980">
        <f>1/Table1[[#This Row],[B365H]]-Table1[[#This Row],[Margin1X2]]</f>
        <v>0.52805717162284005</v>
      </c>
      <c r="M980">
        <f>IF(Table1[[#This Row],[Bet]]="Home",IF(Table1[[#This Row],[FTR]]="H",100*Table1[[#This Row],[B365H]],0),0)</f>
        <v>0</v>
      </c>
      <c r="N980">
        <f>IF(Table1[[#This Row],[Bet]]="Home-",IF(Table1[[#This Row],[FTR]]="H",100*Table1[[#This Row],[B365H]],0),0)</f>
        <v>0</v>
      </c>
      <c r="O980">
        <f>1/Table1[[#This Row],[B365D]]-Table1[[#This Row],[Margin1X2]]</f>
        <v>0.25938686196892385</v>
      </c>
      <c r="P980">
        <f>IF(Table1[[#This Row],[Bet]]="Draw",IF(Table1[[#This Row],[FTR]]="D",100*Table1[[#This Row],[B365D]],0),0)</f>
        <v>0</v>
      </c>
      <c r="Q980">
        <f>IF(Table1[[#This Row],[Bet]]="Draw-",IF(Table1[[#This Row],[FTR]]="D",100*Table1[[#This Row],[B365D]],0),0)</f>
        <v>0</v>
      </c>
      <c r="R980">
        <f>1/Table1[[#This Row],[B365A]]-Table1[[#This Row],[Margin1X2]]</f>
        <v>0.21255596640823615</v>
      </c>
      <c r="S980">
        <f>IF(Table1[[#This Row],[Bet]]="Away",IF(Table1[[#This Row],[FTR]]="A",100*Table1[[#This Row],[B365A]],0),0)</f>
        <v>0</v>
      </c>
      <c r="T980">
        <f>IF(Table1[[#This Row],[Bet2]]="Away",IF(Table1[[#This Row],[FTR]]="A",100*Table1[[#This Row],[B365A]]),0)</f>
        <v>0</v>
      </c>
      <c r="X980">
        <v>1.83</v>
      </c>
      <c r="Y980">
        <v>3.6</v>
      </c>
      <c r="Z980">
        <v>4.33</v>
      </c>
      <c r="AA980" s="3">
        <f>(1/Table1[[#This Row],[B365H]]+1/Table1[[#This Row],[B365D]]+1/Table1[[#This Row],[B365A]]-1)/3</f>
        <v>1.8390915808853919E-2</v>
      </c>
      <c r="AB980">
        <v>2.1</v>
      </c>
      <c r="AC980">
        <v>1.72</v>
      </c>
      <c r="AD980">
        <f>(1/Table1[[#This Row],[B365&gt;2.5]]+1/Table1[[#This Row],[B365&lt;2.5]]-1)/2</f>
        <v>2.879291251384275E-2</v>
      </c>
    </row>
    <row r="981" spans="1:30" hidden="1" x14ac:dyDescent="0.45">
      <c r="A981" t="s">
        <v>2</v>
      </c>
      <c r="B981" t="s">
        <v>4</v>
      </c>
      <c r="C981" s="1">
        <v>44560</v>
      </c>
      <c r="D981" t="s">
        <v>15</v>
      </c>
      <c r="E981" t="s">
        <v>18</v>
      </c>
      <c r="F981">
        <v>3</v>
      </c>
      <c r="G981">
        <v>1</v>
      </c>
      <c r="H981" t="s">
        <v>13</v>
      </c>
      <c r="I981" t="s">
        <v>24</v>
      </c>
      <c r="J981" t="s">
        <v>266</v>
      </c>
      <c r="L981">
        <f>1/Table1[[#This Row],[B365H]]-Table1[[#This Row],[Margin1X2]]</f>
        <v>0.7198257080610021</v>
      </c>
      <c r="M981">
        <f>IF(Table1[[#This Row],[Bet]]="Home",IF(Table1[[#This Row],[FTR]]="H",100*Table1[[#This Row],[B365H]],0),0)</f>
        <v>0</v>
      </c>
      <c r="N981">
        <f>IF(Table1[[#This Row],[Bet]]="Home-",IF(Table1[[#This Row],[FTR]]="H",100*Table1[[#This Row],[B365H]],0),0)</f>
        <v>0</v>
      </c>
      <c r="O981">
        <f>1/Table1[[#This Row],[B365D]]-Table1[[#This Row],[Margin1X2]]</f>
        <v>0.18453159041394335</v>
      </c>
      <c r="P981">
        <f>IF(Table1[[#This Row],[Bet]]="Draw",IF(Table1[[#This Row],[FTR]]="D",100*Table1[[#This Row],[B365D]],0),0)</f>
        <v>0</v>
      </c>
      <c r="Q981">
        <f>IF(Table1[[#This Row],[Bet]]="Draw-",IF(Table1[[#This Row],[FTR]]="D",100*Table1[[#This Row],[B365D]],0),0)</f>
        <v>0</v>
      </c>
      <c r="R981">
        <f>1/Table1[[#This Row],[B365A]]-Table1[[#This Row],[Margin1X2]]</f>
        <v>9.5642701525054441E-2</v>
      </c>
      <c r="S981">
        <f>IF(Table1[[#This Row],[Bet]]="Away",IF(Table1[[#This Row],[FTR]]="A",100*Table1[[#This Row],[B365A]],0),0)</f>
        <v>0</v>
      </c>
      <c r="T981">
        <f>IF(Table1[[#This Row],[Bet2]]="Away",IF(Table1[[#This Row],[FTR]]="A",100*Table1[[#This Row],[B365A]]),0)</f>
        <v>0</v>
      </c>
      <c r="X981">
        <v>1.36</v>
      </c>
      <c r="Y981">
        <v>5</v>
      </c>
      <c r="Z981">
        <v>9</v>
      </c>
      <c r="AA981" s="3">
        <f>(1/Table1[[#This Row],[B365H]]+1/Table1[[#This Row],[B365D]]+1/Table1[[#This Row],[B365A]]-1)/3</f>
        <v>1.5468409586056664E-2</v>
      </c>
      <c r="AB981">
        <v>2.1</v>
      </c>
      <c r="AC981">
        <v>1.72</v>
      </c>
      <c r="AD981">
        <f>(1/Table1[[#This Row],[B365&gt;2.5]]+1/Table1[[#This Row],[B365&lt;2.5]]-1)/2</f>
        <v>2.879291251384275E-2</v>
      </c>
    </row>
    <row r="982" spans="1:30" hidden="1" x14ac:dyDescent="0.45">
      <c r="A982" t="s">
        <v>61</v>
      </c>
      <c r="B982" t="s">
        <v>4</v>
      </c>
      <c r="C982" s="1">
        <v>44535</v>
      </c>
      <c r="D982" t="s">
        <v>83</v>
      </c>
      <c r="E982" t="s">
        <v>86</v>
      </c>
      <c r="F982">
        <v>0</v>
      </c>
      <c r="G982">
        <v>2</v>
      </c>
      <c r="H982" t="s">
        <v>20</v>
      </c>
      <c r="I982" t="s">
        <v>55</v>
      </c>
      <c r="J982" t="s">
        <v>266</v>
      </c>
      <c r="L982">
        <f>1/Table1[[#This Row],[B365H]]-Table1[[#This Row],[Margin1X2]]</f>
        <v>0.40293373712626468</v>
      </c>
      <c r="M982">
        <f>IF(Table1[[#This Row],[Bet]]="Home",IF(Table1[[#This Row],[FTR]]="H",100*Table1[[#This Row],[B365H]],0),0)</f>
        <v>0</v>
      </c>
      <c r="N982">
        <f>IF(Table1[[#This Row],[Bet]]="Home-",IF(Table1[[#This Row],[FTR]]="H",100*Table1[[#This Row],[B365H]],0),0)</f>
        <v>0</v>
      </c>
      <c r="O982">
        <f>1/Table1[[#This Row],[B365D]]-Table1[[#This Row],[Margin1X2]]</f>
        <v>0.29349280885622253</v>
      </c>
      <c r="P982">
        <f>IF(Table1[[#This Row],[Bet]]="Draw",IF(Table1[[#This Row],[FTR]]="D",100*Table1[[#This Row],[B365D]],0),0)</f>
        <v>0</v>
      </c>
      <c r="Q982">
        <f>IF(Table1[[#This Row],[Bet]]="Draw-",IF(Table1[[#This Row],[FTR]]="D",100*Table1[[#This Row],[B365D]],0),0)</f>
        <v>0</v>
      </c>
      <c r="R982">
        <f>1/Table1[[#This Row],[B365A]]-Table1[[#This Row],[Margin1X2]]</f>
        <v>0.30357345401751284</v>
      </c>
      <c r="S982">
        <f>IF(Table1[[#This Row],[Bet]]="Away",IF(Table1[[#This Row],[FTR]]="A",100*Table1[[#This Row],[B365A]],0),0)</f>
        <v>0</v>
      </c>
      <c r="T982">
        <f>IF(Table1[[#This Row],[Bet2]]="Away",IF(Table1[[#This Row],[FTR]]="A",100*Table1[[#This Row],[B365A]]),0)</f>
        <v>0</v>
      </c>
      <c r="X982">
        <v>2.37</v>
      </c>
      <c r="Y982">
        <v>3.2</v>
      </c>
      <c r="Z982">
        <v>3.1</v>
      </c>
      <c r="AA982" s="3">
        <f>(1/Table1[[#This Row],[B365H]]+1/Table1[[#This Row],[B365D]]+1/Table1[[#This Row],[B365A]]-1)/3</f>
        <v>1.9007191143777469E-2</v>
      </c>
      <c r="AB982">
        <v>2.0499999999999998</v>
      </c>
      <c r="AC982">
        <v>1.8</v>
      </c>
      <c r="AD982">
        <f>(1/Table1[[#This Row],[B365&gt;2.5]]+1/Table1[[#This Row],[B365&lt;2.5]]-1)/2</f>
        <v>2.1680216802168029E-2</v>
      </c>
    </row>
    <row r="983" spans="1:30" hidden="1" x14ac:dyDescent="0.45">
      <c r="A983" t="s">
        <v>2</v>
      </c>
      <c r="B983" t="s">
        <v>4</v>
      </c>
      <c r="C983" s="1">
        <v>44562</v>
      </c>
      <c r="D983" t="s">
        <v>23</v>
      </c>
      <c r="E983" t="s">
        <v>38</v>
      </c>
      <c r="F983">
        <v>2</v>
      </c>
      <c r="G983">
        <v>3</v>
      </c>
      <c r="H983" t="s">
        <v>20</v>
      </c>
      <c r="I983" t="s">
        <v>44</v>
      </c>
      <c r="L983">
        <f>1/Table1[[#This Row],[B365H]]-Table1[[#This Row],[Margin1X2]]</f>
        <v>0.30542034485603492</v>
      </c>
      <c r="M983">
        <f>IF(Table1[[#This Row],[Bet]]="Home",IF(Table1[[#This Row],[FTR]]="H",100*Table1[[#This Row],[B365H]],0),0)</f>
        <v>0</v>
      </c>
      <c r="N983">
        <f>IF(Table1[[#This Row],[Bet]]="Home-",IF(Table1[[#This Row],[FTR]]="H",100*Table1[[#This Row],[B365H]],0),0)</f>
        <v>0</v>
      </c>
      <c r="O983">
        <f>1/Table1[[#This Row],[B365D]]-Table1[[#This Row],[Margin1X2]]</f>
        <v>0.27695734675356815</v>
      </c>
      <c r="P983">
        <f>IF(Table1[[#This Row],[Bet]]="Draw",IF(Table1[[#This Row],[FTR]]="D",100*Table1[[#This Row],[B365D]],0),0)</f>
        <v>0</v>
      </c>
      <c r="Q983">
        <f>IF(Table1[[#This Row],[Bet]]="Draw-",IF(Table1[[#This Row],[FTR]]="D",100*Table1[[#This Row],[B365D]],0),0)</f>
        <v>0</v>
      </c>
      <c r="R983">
        <f>1/Table1[[#This Row],[B365A]]-Table1[[#This Row],[Margin1X2]]</f>
        <v>0.41762230839039682</v>
      </c>
      <c r="S983">
        <f>IF(Table1[[#This Row],[Bet]]="Away",IF(Table1[[#This Row],[FTR]]="A",100*Table1[[#This Row],[B365A]],0),0)</f>
        <v>0</v>
      </c>
      <c r="T983">
        <f>IF(Table1[[#This Row],[Bet2]]="Away",IF(Table1[[#This Row],[FTR]]="A",100*Table1[[#This Row],[B365A]]),0)</f>
        <v>0</v>
      </c>
      <c r="X983">
        <v>3.1</v>
      </c>
      <c r="Y983">
        <v>3.4</v>
      </c>
      <c r="Z983">
        <v>2.2999999999999998</v>
      </c>
      <c r="AA983" s="3">
        <f>(1/Table1[[#This Row],[B365H]]+1/Table1[[#This Row],[B365D]]+1/Table1[[#This Row],[B365A]]-1)/3</f>
        <v>1.7160300305255394E-2</v>
      </c>
      <c r="AB983">
        <v>2.2000000000000002</v>
      </c>
      <c r="AC983">
        <v>1.66</v>
      </c>
      <c r="AD983">
        <f>(1/Table1[[#This Row],[B365&gt;2.5]]+1/Table1[[#This Row],[B365&lt;2.5]]-1)/2</f>
        <v>2.8477546549835697E-2</v>
      </c>
    </row>
    <row r="984" spans="1:30" hidden="1" x14ac:dyDescent="0.45">
      <c r="A984" t="s">
        <v>172</v>
      </c>
      <c r="B984" t="s">
        <v>4</v>
      </c>
      <c r="C984" s="1">
        <v>44537</v>
      </c>
      <c r="D984" t="s">
        <v>187</v>
      </c>
      <c r="E984" t="s">
        <v>195</v>
      </c>
      <c r="F984">
        <v>0</v>
      </c>
      <c r="G984">
        <v>1</v>
      </c>
      <c r="H984" t="s">
        <v>20</v>
      </c>
      <c r="I984" t="s">
        <v>157</v>
      </c>
      <c r="J984" t="s">
        <v>269</v>
      </c>
      <c r="L984">
        <f>1/Table1[[#This Row],[B365H]]-Table1[[#This Row],[Margin1X2]]</f>
        <v>0.34699940582293526</v>
      </c>
      <c r="M984">
        <f>IF(Table1[[#This Row],[Bet]]="Home",IF(Table1[[#This Row],[FTR]]="H",100*Table1[[#This Row],[B365H]],0),0)</f>
        <v>0</v>
      </c>
      <c r="N984">
        <f>IF(Table1[[#This Row],[Bet]]="Home-",IF(Table1[[#This Row],[FTR]]="H",100*Table1[[#This Row],[B365H]],0),0)</f>
        <v>0</v>
      </c>
      <c r="O984">
        <f>1/Table1[[#This Row],[B365D]]-Table1[[#This Row],[Margin1X2]]</f>
        <v>0.27748068924539515</v>
      </c>
      <c r="P984">
        <f>IF(Table1[[#This Row],[Bet]]="Draw",IF(Table1[[#This Row],[FTR]]="D",100*Table1[[#This Row],[B365D]],0),0)</f>
        <v>0</v>
      </c>
      <c r="Q984">
        <f>IF(Table1[[#This Row],[Bet]]="Draw-",IF(Table1[[#This Row],[FTR]]="D",100*Table1[[#This Row],[B365D]],0),0)</f>
        <v>0</v>
      </c>
      <c r="R984">
        <f>1/Table1[[#This Row],[B365A]]-Table1[[#This Row],[Margin1X2]]</f>
        <v>0.3755199049316697</v>
      </c>
      <c r="S984">
        <f>IF(Table1[[#This Row],[Bet]]="Away",IF(Table1[[#This Row],[FTR]]="A",100*Table1[[#This Row],[B365A]],0),0)</f>
        <v>0</v>
      </c>
      <c r="T984">
        <f>IF(Table1[[#This Row],[Bet2]]="Away",IF(Table1[[#This Row],[FTR]]="A",100*Table1[[#This Row],[B365A]]),0)</f>
        <v>0</v>
      </c>
      <c r="X984">
        <v>2.75</v>
      </c>
      <c r="Y984">
        <v>3.4</v>
      </c>
      <c r="Z984">
        <v>2.5499999999999998</v>
      </c>
      <c r="AA984" s="3">
        <f>(1/Table1[[#This Row],[B365H]]+1/Table1[[#This Row],[B365D]]+1/Table1[[#This Row],[B365A]]-1)/3</f>
        <v>1.6636957813428371E-2</v>
      </c>
      <c r="AB984">
        <v>2.0699999999999998</v>
      </c>
      <c r="AC984">
        <v>1.72</v>
      </c>
      <c r="AD984">
        <f>(1/Table1[[#This Row],[B365&gt;2.5]]+1/Table1[[#This Row],[B365&lt;2.5]]-1)/2</f>
        <v>3.2243568138411449E-2</v>
      </c>
    </row>
    <row r="985" spans="1:30" hidden="1" x14ac:dyDescent="0.45">
      <c r="A985" t="s">
        <v>172</v>
      </c>
      <c r="B985" t="s">
        <v>4</v>
      </c>
      <c r="C985" s="1">
        <v>44537</v>
      </c>
      <c r="D985" t="s">
        <v>193</v>
      </c>
      <c r="E985" t="s">
        <v>191</v>
      </c>
      <c r="F985">
        <v>1</v>
      </c>
      <c r="G985">
        <v>1</v>
      </c>
      <c r="H985" t="s">
        <v>42</v>
      </c>
      <c r="I985" t="s">
        <v>162</v>
      </c>
      <c r="J985" t="s">
        <v>270</v>
      </c>
      <c r="L985">
        <f>1/Table1[[#This Row],[B365H]]-Table1[[#This Row],[Margin1X2]]</f>
        <v>0.45035529715762279</v>
      </c>
      <c r="M985">
        <f>IF(Table1[[#This Row],[Bet]]="Home",IF(Table1[[#This Row],[FTR]]="H",100*Table1[[#This Row],[B365H]],0),0)</f>
        <v>0</v>
      </c>
      <c r="N985">
        <f>IF(Table1[[#This Row],[Bet]]="Home-",IF(Table1[[#This Row],[FTR]]="H",100*Table1[[#This Row],[B365H]],0),0)</f>
        <v>0</v>
      </c>
      <c r="O985">
        <f>1/Table1[[#This Row],[B365D]]-Table1[[#This Row],[Margin1X2]]</f>
        <v>0.29773901808785536</v>
      </c>
      <c r="P985">
        <f>IF(Table1[[#This Row],[Bet]]="Draw",IF(Table1[[#This Row],[FTR]]="D",100*Table1[[#This Row],[B365D]],0),0)</f>
        <v>0</v>
      </c>
      <c r="Q985">
        <f>IF(Table1[[#This Row],[Bet]]="Draw-",IF(Table1[[#This Row],[FTR]]="D",100*Table1[[#This Row],[B365D]],0),0)</f>
        <v>0</v>
      </c>
      <c r="R985">
        <f>1/Table1[[#This Row],[B365A]]-Table1[[#This Row],[Margin1X2]]</f>
        <v>0.25190568475452202</v>
      </c>
      <c r="S985">
        <f>IF(Table1[[#This Row],[Bet]]="Away",IF(Table1[[#This Row],[FTR]]="A",100*Table1[[#This Row],[B365A]],0),0)</f>
        <v>0</v>
      </c>
      <c r="T985">
        <f>IF(Table1[[#This Row],[Bet2]]="Away",IF(Table1[[#This Row],[FTR]]="A",100*Table1[[#This Row],[B365A]]),0)</f>
        <v>0</v>
      </c>
      <c r="X985">
        <v>2.15</v>
      </c>
      <c r="Y985">
        <v>3.2</v>
      </c>
      <c r="Z985">
        <v>3.75</v>
      </c>
      <c r="AA985" s="3">
        <f>(1/Table1[[#This Row],[B365H]]+1/Table1[[#This Row],[B365D]]+1/Table1[[#This Row],[B365A]]-1)/3</f>
        <v>1.4760981912144663E-2</v>
      </c>
      <c r="AB985">
        <v>2.0699999999999998</v>
      </c>
      <c r="AC985">
        <v>1.72</v>
      </c>
      <c r="AD985">
        <f>(1/Table1[[#This Row],[B365&gt;2.5]]+1/Table1[[#This Row],[B365&lt;2.5]]-1)/2</f>
        <v>3.2243568138411449E-2</v>
      </c>
    </row>
    <row r="986" spans="1:30" x14ac:dyDescent="0.45">
      <c r="A986" t="s">
        <v>61</v>
      </c>
      <c r="B986" t="s">
        <v>4</v>
      </c>
      <c r="C986" s="1">
        <v>44615</v>
      </c>
      <c r="D986" t="s">
        <v>86</v>
      </c>
      <c r="E986" t="s">
        <v>77</v>
      </c>
      <c r="F986">
        <v>1</v>
      </c>
      <c r="G986">
        <v>2</v>
      </c>
      <c r="H986" t="s">
        <v>20</v>
      </c>
      <c r="I986" t="s">
        <v>98</v>
      </c>
      <c r="J986" t="s">
        <v>271</v>
      </c>
      <c r="L986">
        <f>1/Table1[[#This Row],[B365H]]-Table1[[#This Row],[Margin1X2]]</f>
        <v>0.45719095719095709</v>
      </c>
      <c r="M986">
        <f>IF(Table1[[#This Row],[Bet]]="Home",IF(Table1[[#This Row],[FTR]]="H",100*Table1[[#This Row],[B365H]],0),0)</f>
        <v>0</v>
      </c>
      <c r="N986">
        <f>IF(Table1[[#This Row],[Bet]]="Home-",IF(Table1[[#This Row],[FTR]]="H",100*Table1[[#This Row],[B365H]],0),0)</f>
        <v>0</v>
      </c>
      <c r="O986">
        <f>1/Table1[[#This Row],[B365D]]-Table1[[#This Row],[Margin1X2]]</f>
        <v>0.28403078403078397</v>
      </c>
      <c r="P986">
        <f>IF(Table1[[#This Row],[Bet]]="Draw",IF(Table1[[#This Row],[FTR]]="D",100*Table1[[#This Row],[B365D]],0),0)</f>
        <v>0</v>
      </c>
      <c r="Q986">
        <f>IF(Table1[[#This Row],[Bet]]="Draw-",IF(Table1[[#This Row],[FTR]]="D",100*Table1[[#This Row],[B365D]],0),0)</f>
        <v>0</v>
      </c>
      <c r="R986">
        <f>1/Table1[[#This Row],[B365A]]-Table1[[#This Row],[Margin1X2]]</f>
        <v>0.25877825877825872</v>
      </c>
      <c r="S986">
        <f>IF(Table1[[#This Row],[Bet]]="Away",IF(Table1[[#This Row],[FTR]]="A",100*Table1[[#This Row],[B365A]],0),0)</f>
        <v>360</v>
      </c>
      <c r="T986">
        <f>IF(Table1[[#This Row],[Bet2]]="Away",IF(Table1[[#This Row],[FTR]]="A",100*Table1[[#This Row],[B365A]]),0)</f>
        <v>0</v>
      </c>
      <c r="X986">
        <v>2.1</v>
      </c>
      <c r="Y986">
        <v>3.3</v>
      </c>
      <c r="Z986">
        <v>3.6</v>
      </c>
      <c r="AA986" s="3">
        <f>(1/Table1[[#This Row],[B365H]]+1/Table1[[#This Row],[B365D]]+1/Table1[[#This Row],[B365A]]-1)/3</f>
        <v>1.8999518999519054E-2</v>
      </c>
      <c r="AB986">
        <v>2.2000000000000002</v>
      </c>
      <c r="AC986">
        <v>1.66</v>
      </c>
      <c r="AD986">
        <f>(1/Table1[[#This Row],[B365&gt;2.5]]+1/Table1[[#This Row],[B365&lt;2.5]]-1)/2</f>
        <v>2.8477546549835697E-2</v>
      </c>
    </row>
    <row r="987" spans="1:30" hidden="1" x14ac:dyDescent="0.45">
      <c r="A987" t="s">
        <v>172</v>
      </c>
      <c r="B987" t="s">
        <v>4</v>
      </c>
      <c r="C987" s="1">
        <v>44537</v>
      </c>
      <c r="D987" t="s">
        <v>190</v>
      </c>
      <c r="E987" t="s">
        <v>192</v>
      </c>
      <c r="F987">
        <v>4</v>
      </c>
      <c r="G987">
        <v>1</v>
      </c>
      <c r="H987" t="s">
        <v>13</v>
      </c>
      <c r="I987" t="s">
        <v>156</v>
      </c>
      <c r="J987" t="s">
        <v>269</v>
      </c>
      <c r="L987">
        <f>1/Table1[[#This Row],[B365H]]-Table1[[#This Row],[Margin1X2]]</f>
        <v>0.43731431966726081</v>
      </c>
      <c r="M987">
        <f>IF(Table1[[#This Row],[Bet]]="Home",IF(Table1[[#This Row],[FTR]]="H",100*Table1[[#This Row],[B365H]],0),0)</f>
        <v>0</v>
      </c>
      <c r="N987">
        <f>IF(Table1[[#This Row],[Bet]]="Home-",IF(Table1[[#This Row],[FTR]]="H",100*Table1[[#This Row],[B365H]],0),0)</f>
        <v>0</v>
      </c>
      <c r="O987">
        <f>1/Table1[[#This Row],[B365D]]-Table1[[#This Row],[Margin1X2]]</f>
        <v>0.27688651218062982</v>
      </c>
      <c r="P987">
        <f>IF(Table1[[#This Row],[Bet]]="Draw",IF(Table1[[#This Row],[FTR]]="D",100*Table1[[#This Row],[B365D]],0),0)</f>
        <v>0</v>
      </c>
      <c r="Q987">
        <f>IF(Table1[[#This Row],[Bet]]="Draw-",IF(Table1[[#This Row],[FTR]]="D",100*Table1[[#This Row],[B365D]],0),0)</f>
        <v>0</v>
      </c>
      <c r="R987">
        <f>1/Table1[[#This Row],[B365A]]-Table1[[#This Row],[Margin1X2]]</f>
        <v>0.28579916815210932</v>
      </c>
      <c r="S987">
        <f>IF(Table1[[#This Row],[Bet]]="Away",IF(Table1[[#This Row],[FTR]]="A",100*Table1[[#This Row],[B365A]],0),0)</f>
        <v>0</v>
      </c>
      <c r="T987">
        <f>IF(Table1[[#This Row],[Bet2]]="Away",IF(Table1[[#This Row],[FTR]]="A",100*Table1[[#This Row],[B365A]]),0)</f>
        <v>0</v>
      </c>
      <c r="X987">
        <v>2.2000000000000002</v>
      </c>
      <c r="Y987">
        <v>3.4</v>
      </c>
      <c r="Z987">
        <v>3.3</v>
      </c>
      <c r="AA987" s="3">
        <f>(1/Table1[[#This Row],[B365H]]+1/Table1[[#This Row],[B365D]]+1/Table1[[#This Row],[B365A]]-1)/3</f>
        <v>1.7231134878193721E-2</v>
      </c>
      <c r="AB987">
        <v>2.02</v>
      </c>
      <c r="AC987">
        <v>1.83</v>
      </c>
      <c r="AD987">
        <f>(1/Table1[[#This Row],[B365&gt;2.5]]+1/Table1[[#This Row],[B365&lt;2.5]]-1)/2</f>
        <v>2.0748796191094487E-2</v>
      </c>
    </row>
    <row r="988" spans="1:30" hidden="1" x14ac:dyDescent="0.45">
      <c r="A988" t="s">
        <v>61</v>
      </c>
      <c r="B988" t="s">
        <v>4</v>
      </c>
      <c r="C988" s="1">
        <v>44618</v>
      </c>
      <c r="D988" t="s">
        <v>72</v>
      </c>
      <c r="E988" t="s">
        <v>93</v>
      </c>
      <c r="F988">
        <v>3</v>
      </c>
      <c r="G988">
        <v>2</v>
      </c>
      <c r="H988" t="s">
        <v>13</v>
      </c>
      <c r="I988" t="s">
        <v>97</v>
      </c>
      <c r="J988" t="s">
        <v>266</v>
      </c>
      <c r="L988">
        <f>1/Table1[[#This Row],[B365H]]-Table1[[#This Row],[Margin1X2]]</f>
        <v>0.21929071929071936</v>
      </c>
      <c r="M988">
        <f>IF(Table1[[#This Row],[Bet]]="Home",IF(Table1[[#This Row],[FTR]]="H",100*Table1[[#This Row],[B365H]],0),0)</f>
        <v>0</v>
      </c>
      <c r="N988">
        <f>IF(Table1[[#This Row],[Bet]]="Home-",IF(Table1[[#This Row],[FTR]]="H",100*Table1[[#This Row],[B365H]],0),0)</f>
        <v>0</v>
      </c>
      <c r="O988">
        <f>1/Table1[[#This Row],[B365D]]-Table1[[#This Row],[Margin1X2]]</f>
        <v>0.25897325897325907</v>
      </c>
      <c r="P988">
        <f>IF(Table1[[#This Row],[Bet]]="Draw",IF(Table1[[#This Row],[FTR]]="D",100*Table1[[#This Row],[B365D]],0),0)</f>
        <v>0</v>
      </c>
      <c r="Q988">
        <f>IF(Table1[[#This Row],[Bet]]="Draw-",IF(Table1[[#This Row],[FTR]]="D",100*Table1[[#This Row],[B365D]],0),0)</f>
        <v>0</v>
      </c>
      <c r="R988">
        <f>1/Table1[[#This Row],[B365A]]-Table1[[#This Row],[Margin1X2]]</f>
        <v>0.52173602173602174</v>
      </c>
      <c r="S988">
        <f>IF(Table1[[#This Row],[Bet]]="Away",IF(Table1[[#This Row],[FTR]]="A",100*Table1[[#This Row],[B365A]],0),0)</f>
        <v>0</v>
      </c>
      <c r="T988">
        <f>IF(Table1[[#This Row],[Bet2]]="Away",IF(Table1[[#This Row],[FTR]]="A",100*Table1[[#This Row],[B365A]]),0)</f>
        <v>0</v>
      </c>
      <c r="X988">
        <v>4.2</v>
      </c>
      <c r="Y988">
        <v>3.6</v>
      </c>
      <c r="Z988">
        <v>1.85</v>
      </c>
      <c r="AA988" s="3">
        <f>(1/Table1[[#This Row],[B365H]]+1/Table1[[#This Row],[B365D]]+1/Table1[[#This Row],[B365A]]-1)/3</f>
        <v>1.8804518804518722E-2</v>
      </c>
      <c r="AB988">
        <v>2.1</v>
      </c>
      <c r="AC988">
        <v>1.72</v>
      </c>
      <c r="AD988">
        <f>(1/Table1[[#This Row],[B365&gt;2.5]]+1/Table1[[#This Row],[B365&lt;2.5]]-1)/2</f>
        <v>2.879291251384275E-2</v>
      </c>
    </row>
    <row r="989" spans="1:30" hidden="1" x14ac:dyDescent="0.45">
      <c r="A989" t="s">
        <v>106</v>
      </c>
      <c r="B989" t="s">
        <v>4</v>
      </c>
      <c r="C989" s="1">
        <v>44537</v>
      </c>
      <c r="D989" t="s">
        <v>133</v>
      </c>
      <c r="E989" t="s">
        <v>125</v>
      </c>
      <c r="F989">
        <v>5</v>
      </c>
      <c r="G989">
        <v>0</v>
      </c>
      <c r="H989" t="s">
        <v>13</v>
      </c>
      <c r="I989" t="s">
        <v>167</v>
      </c>
      <c r="J989" t="s">
        <v>272</v>
      </c>
      <c r="L989">
        <f>1/Table1[[#This Row],[B365H]]-Table1[[#This Row],[Margin1X2]]</f>
        <v>0.64963132468853291</v>
      </c>
      <c r="M989">
        <f>IF(Table1[[#This Row],[Bet]]="Home",IF(Table1[[#This Row],[FTR]]="H",100*Table1[[#This Row],[B365H]],0),0)</f>
        <v>0</v>
      </c>
      <c r="N989">
        <f>IF(Table1[[#This Row],[Bet]]="Home-",IF(Table1[[#This Row],[FTR]]="H",100*Table1[[#This Row],[B365H]],0),0)</f>
        <v>0</v>
      </c>
      <c r="O989">
        <f>1/Table1[[#This Row],[B365D]]-Table1[[#This Row],[Margin1X2]]</f>
        <v>0.19349097381133995</v>
      </c>
      <c r="P989">
        <f>IF(Table1[[#This Row],[Bet]]="Draw",IF(Table1[[#This Row],[FTR]]="D",100*Table1[[#This Row],[B365D]],0),0)</f>
        <v>0</v>
      </c>
      <c r="Q989">
        <f>IF(Table1[[#This Row],[Bet]]="Draw-",IF(Table1[[#This Row],[FTR]]="D",100*Table1[[#This Row],[B365D]],0),0)</f>
        <v>0</v>
      </c>
      <c r="R989">
        <f>1/Table1[[#This Row],[B365A]]-Table1[[#This Row],[Margin1X2]]</f>
        <v>0.15687770150012714</v>
      </c>
      <c r="S989">
        <f>IF(Table1[[#This Row],[Bet]]="Away",IF(Table1[[#This Row],[FTR]]="A",100*Table1[[#This Row],[B365A]],0),0)</f>
        <v>0</v>
      </c>
      <c r="T989">
        <f>IF(Table1[[#This Row],[Bet2]]="Away",IF(Table1[[#This Row],[FTR]]="A",100*Table1[[#This Row],[B365A]]),0)</f>
        <v>0</v>
      </c>
      <c r="X989">
        <v>1.5</v>
      </c>
      <c r="Y989">
        <v>4.75</v>
      </c>
      <c r="Z989">
        <v>5.75</v>
      </c>
      <c r="AA989" s="3">
        <f>(1/Table1[[#This Row],[B365H]]+1/Table1[[#This Row],[B365D]]+1/Table1[[#This Row],[B365A]]-1)/3</f>
        <v>1.7035341978133722E-2</v>
      </c>
      <c r="AB989">
        <v>1.61</v>
      </c>
      <c r="AC989">
        <v>2.25</v>
      </c>
      <c r="AD989">
        <f>(1/Table1[[#This Row],[B365&gt;2.5]]+1/Table1[[#This Row],[B365&lt;2.5]]-1)/2</f>
        <v>3.2781228433402365E-2</v>
      </c>
    </row>
    <row r="990" spans="1:30" hidden="1" x14ac:dyDescent="0.45">
      <c r="A990" t="s">
        <v>106</v>
      </c>
      <c r="B990" t="s">
        <v>4</v>
      </c>
      <c r="C990" s="1">
        <v>44537</v>
      </c>
      <c r="D990" t="s">
        <v>119</v>
      </c>
      <c r="E990" t="s">
        <v>107</v>
      </c>
      <c r="F990">
        <v>3</v>
      </c>
      <c r="G990">
        <v>0</v>
      </c>
      <c r="H990" t="s">
        <v>13</v>
      </c>
      <c r="I990" t="s">
        <v>129</v>
      </c>
      <c r="J990" t="s">
        <v>273</v>
      </c>
      <c r="L990">
        <f>1/Table1[[#This Row],[B365H]]-Table1[[#This Row],[Margin1X2]]</f>
        <v>0.27633378932968533</v>
      </c>
      <c r="M990">
        <f>IF(Table1[[#This Row],[Bet]]="Home",IF(Table1[[#This Row],[FTR]]="H",100*Table1[[#This Row],[B365H]],0),0)</f>
        <v>0</v>
      </c>
      <c r="N990">
        <f>IF(Table1[[#This Row],[Bet]]="Home-",IF(Table1[[#This Row],[FTR]]="H",100*Table1[[#This Row],[B365H]],0),0)</f>
        <v>340</v>
      </c>
      <c r="O990">
        <f>1/Table1[[#This Row],[B365D]]-Table1[[#This Row],[Margin1X2]]</f>
        <v>0.27633378932968533</v>
      </c>
      <c r="P990">
        <f>IF(Table1[[#This Row],[Bet]]="Draw",IF(Table1[[#This Row],[FTR]]="D",100*Table1[[#This Row],[B365D]],0),0)</f>
        <v>0</v>
      </c>
      <c r="Q990">
        <f>IF(Table1[[#This Row],[Bet]]="Draw-",IF(Table1[[#This Row],[FTR]]="D",100*Table1[[#This Row],[B365D]],0),0)</f>
        <v>0</v>
      </c>
      <c r="R990">
        <f>1/Table1[[#This Row],[B365A]]-Table1[[#This Row],[Margin1X2]]</f>
        <v>0.44733242134062923</v>
      </c>
      <c r="S990">
        <f>IF(Table1[[#This Row],[Bet]]="Away",IF(Table1[[#This Row],[FTR]]="A",100*Table1[[#This Row],[B365A]],0),0)</f>
        <v>0</v>
      </c>
      <c r="T990">
        <f>IF(Table1[[#This Row],[Bet2]]="Away",IF(Table1[[#This Row],[FTR]]="A",100*Table1[[#This Row],[B365A]]),0)</f>
        <v>0</v>
      </c>
      <c r="X990">
        <v>3.4</v>
      </c>
      <c r="Y990">
        <v>3.4</v>
      </c>
      <c r="Z990">
        <v>2.15</v>
      </c>
      <c r="AA990" s="3">
        <f>(1/Table1[[#This Row],[B365H]]+1/Table1[[#This Row],[B365D]]+1/Table1[[#This Row],[B365A]]-1)/3</f>
        <v>1.7783857729138191E-2</v>
      </c>
      <c r="AB990">
        <v>1.8</v>
      </c>
      <c r="AC990">
        <v>2</v>
      </c>
      <c r="AD990">
        <f>(1/Table1[[#This Row],[B365&gt;2.5]]+1/Table1[[#This Row],[B365&lt;2.5]]-1)/2</f>
        <v>2.777777777777779E-2</v>
      </c>
    </row>
    <row r="991" spans="1:30" hidden="1" x14ac:dyDescent="0.45">
      <c r="A991" t="s">
        <v>2</v>
      </c>
      <c r="B991" t="s">
        <v>4</v>
      </c>
      <c r="C991" s="1">
        <v>44562</v>
      </c>
      <c r="D991" t="s">
        <v>31</v>
      </c>
      <c r="E991" t="s">
        <v>40</v>
      </c>
      <c r="F991">
        <v>0</v>
      </c>
      <c r="G991">
        <v>1</v>
      </c>
      <c r="H991" t="s">
        <v>20</v>
      </c>
      <c r="I991" t="s">
        <v>48</v>
      </c>
      <c r="J991" t="s">
        <v>266</v>
      </c>
      <c r="L991">
        <f>1/Table1[[#This Row],[B365H]]-Table1[[#This Row],[Margin1X2]]</f>
        <v>0.18026224982746722</v>
      </c>
      <c r="M991">
        <f>IF(Table1[[#This Row],[Bet]]="Home",IF(Table1[[#This Row],[FTR]]="H",100*Table1[[#This Row],[B365H]],0),0)</f>
        <v>0</v>
      </c>
      <c r="N991">
        <f>IF(Table1[[#This Row],[Bet]]="Home-",IF(Table1[[#This Row],[FTR]]="H",100*Table1[[#This Row],[B365H]],0),0)</f>
        <v>0</v>
      </c>
      <c r="O991">
        <f>1/Table1[[#This Row],[B365D]]-Table1[[#This Row],[Margin1X2]]</f>
        <v>0.21835748792270529</v>
      </c>
      <c r="P991">
        <f>IF(Table1[[#This Row],[Bet]]="Draw",IF(Table1[[#This Row],[FTR]]="D",100*Table1[[#This Row],[B365D]],0),0)</f>
        <v>0</v>
      </c>
      <c r="Q991">
        <f>IF(Table1[[#This Row],[Bet]]="Draw-",IF(Table1[[#This Row],[FTR]]="D",100*Table1[[#This Row],[B365D]],0),0)</f>
        <v>0</v>
      </c>
      <c r="R991">
        <f>1/Table1[[#This Row],[B365A]]-Table1[[#This Row],[Margin1X2]]</f>
        <v>0.60138026224982744</v>
      </c>
      <c r="S991">
        <f>IF(Table1[[#This Row],[Bet]]="Away",IF(Table1[[#This Row],[FTR]]="A",100*Table1[[#This Row],[B365A]],0),0)</f>
        <v>0</v>
      </c>
      <c r="T991">
        <f>IF(Table1[[#This Row],[Bet2]]="Away",IF(Table1[[#This Row],[FTR]]="A",100*Table1[[#This Row],[B365A]]),0)</f>
        <v>0</v>
      </c>
      <c r="X991">
        <v>5</v>
      </c>
      <c r="Y991">
        <v>4.2</v>
      </c>
      <c r="Z991">
        <v>1.61</v>
      </c>
      <c r="AA991" s="3">
        <f>(1/Table1[[#This Row],[B365H]]+1/Table1[[#This Row],[B365D]]+1/Table1[[#This Row],[B365A]]-1)/3</f>
        <v>1.9737750172532802E-2</v>
      </c>
      <c r="AB991">
        <v>2.2000000000000002</v>
      </c>
      <c r="AC991">
        <v>1.66</v>
      </c>
      <c r="AD991">
        <f>(1/Table1[[#This Row],[B365&gt;2.5]]+1/Table1[[#This Row],[B365&lt;2.5]]-1)/2</f>
        <v>2.8477546549835697E-2</v>
      </c>
    </row>
    <row r="992" spans="1:30" hidden="1" x14ac:dyDescent="0.45">
      <c r="A992" t="s">
        <v>61</v>
      </c>
      <c r="B992" t="s">
        <v>4</v>
      </c>
      <c r="C992" s="1">
        <v>44625</v>
      </c>
      <c r="D992" t="s">
        <v>81</v>
      </c>
      <c r="E992" t="s">
        <v>63</v>
      </c>
      <c r="F992">
        <v>0</v>
      </c>
      <c r="G992">
        <v>2</v>
      </c>
      <c r="H992" t="s">
        <v>20</v>
      </c>
      <c r="I992" t="s">
        <v>97</v>
      </c>
      <c r="J992" t="s">
        <v>266</v>
      </c>
      <c r="K992" t="s">
        <v>271</v>
      </c>
      <c r="L992">
        <f>1/Table1[[#This Row],[B365H]]-Table1[[#This Row],[Margin1X2]]</f>
        <v>0.25137085137085136</v>
      </c>
      <c r="M992">
        <f>IF(Table1[[#This Row],[Bet]]="Home",IF(Table1[[#This Row],[FTR]]="H",100*Table1[[#This Row],[B365H]],0),0)</f>
        <v>0</v>
      </c>
      <c r="N992">
        <f>IF(Table1[[#This Row],[Bet]]="Home-",IF(Table1[[#This Row],[FTR]]="H",100*Table1[[#This Row],[B365H]],0),0)</f>
        <v>0</v>
      </c>
      <c r="O992">
        <f>1/Table1[[#This Row],[B365D]]-Table1[[#This Row],[Margin1X2]]</f>
        <v>0.28773448773448773</v>
      </c>
      <c r="P992">
        <f>IF(Table1[[#This Row],[Bet]]="Draw",IF(Table1[[#This Row],[FTR]]="D",100*Table1[[#This Row],[B365D]],0),0)</f>
        <v>0</v>
      </c>
      <c r="Q992">
        <f>IF(Table1[[#This Row],[Bet]]="Draw-",IF(Table1[[#This Row],[FTR]]="D",100*Table1[[#This Row],[B365D]],0),0)</f>
        <v>0</v>
      </c>
      <c r="R992">
        <f>1/Table1[[#This Row],[B365A]]-Table1[[#This Row],[Margin1X2]]</f>
        <v>0.46089466089466086</v>
      </c>
      <c r="S992">
        <f>IF(Table1[[#This Row],[Bet]]="Away",IF(Table1[[#This Row],[FTR]]="A",100*Table1[[#This Row],[B365A]],0),0)</f>
        <v>0</v>
      </c>
      <c r="T992">
        <f>IF(Table1[[#This Row],[Bet2]]="Away",IF(Table1[[#This Row],[FTR]]="A",100*Table1[[#This Row],[B365A]]),0)</f>
        <v>210</v>
      </c>
      <c r="X992">
        <v>3.75</v>
      </c>
      <c r="Y992">
        <v>3.3</v>
      </c>
      <c r="Z992">
        <v>2.1</v>
      </c>
      <c r="AA992" s="3">
        <f>(1/Table1[[#This Row],[B365H]]+1/Table1[[#This Row],[B365D]]+1/Table1[[#This Row],[B365A]]-1)/3</f>
        <v>1.5295815295815288E-2</v>
      </c>
      <c r="AB992">
        <v>2.2000000000000002</v>
      </c>
      <c r="AC992">
        <v>1.66</v>
      </c>
      <c r="AD992">
        <f>(1/Table1[[#This Row],[B365&gt;2.5]]+1/Table1[[#This Row],[B365&lt;2.5]]-1)/2</f>
        <v>2.8477546549835697E-2</v>
      </c>
    </row>
    <row r="993" spans="1:30" hidden="1" x14ac:dyDescent="0.45">
      <c r="A993" t="s">
        <v>61</v>
      </c>
      <c r="B993" t="s">
        <v>4</v>
      </c>
      <c r="C993" s="1">
        <v>44632</v>
      </c>
      <c r="D993" t="s">
        <v>71</v>
      </c>
      <c r="E993" t="s">
        <v>80</v>
      </c>
      <c r="F993">
        <v>0</v>
      </c>
      <c r="G993">
        <v>0</v>
      </c>
      <c r="H993" t="s">
        <v>42</v>
      </c>
      <c r="I993" t="s">
        <v>97</v>
      </c>
      <c r="J993" t="s">
        <v>266</v>
      </c>
      <c r="L993">
        <f>1/Table1[[#This Row],[B365H]]-Table1[[#This Row],[Margin1X2]]</f>
        <v>0.38472222222222224</v>
      </c>
      <c r="M993">
        <f>IF(Table1[[#This Row],[Bet]]="Home",IF(Table1[[#This Row],[FTR]]="H",100*Table1[[#This Row],[B365H]],0),0)</f>
        <v>0</v>
      </c>
      <c r="N993">
        <f>IF(Table1[[#This Row],[Bet]]="Home-",IF(Table1[[#This Row],[FTR]]="H",100*Table1[[#This Row],[B365H]],0),0)</f>
        <v>0</v>
      </c>
      <c r="O993">
        <f>1/Table1[[#This Row],[B365D]]-Table1[[#This Row],[Margin1X2]]</f>
        <v>0.29722222222222222</v>
      </c>
      <c r="P993">
        <f>IF(Table1[[#This Row],[Bet]]="Draw",IF(Table1[[#This Row],[FTR]]="D",100*Table1[[#This Row],[B365D]],0),0)</f>
        <v>0</v>
      </c>
      <c r="Q993">
        <f>IF(Table1[[#This Row],[Bet]]="Draw-",IF(Table1[[#This Row],[FTR]]="D",100*Table1[[#This Row],[B365D]],0),0)</f>
        <v>0</v>
      </c>
      <c r="R993">
        <f>1/Table1[[#This Row],[B365A]]-Table1[[#This Row],[Margin1X2]]</f>
        <v>0.31805555555555554</v>
      </c>
      <c r="S993">
        <f>IF(Table1[[#This Row],[Bet]]="Away",IF(Table1[[#This Row],[FTR]]="A",100*Table1[[#This Row],[B365A]],0),0)</f>
        <v>0</v>
      </c>
      <c r="T993">
        <f>IF(Table1[[#This Row],[Bet2]]="Away",IF(Table1[[#This Row],[FTR]]="A",100*Table1[[#This Row],[B365A]]),0)</f>
        <v>0</v>
      </c>
      <c r="X993">
        <v>2.5</v>
      </c>
      <c r="Y993">
        <v>3.2</v>
      </c>
      <c r="Z993">
        <v>3</v>
      </c>
      <c r="AA993" s="3">
        <f>(1/Table1[[#This Row],[B365H]]+1/Table1[[#This Row],[B365D]]+1/Table1[[#This Row],[B365A]]-1)/3</f>
        <v>1.5277777777777798E-2</v>
      </c>
      <c r="AB993">
        <v>2.62</v>
      </c>
      <c r="AC993">
        <v>1.5</v>
      </c>
      <c r="AD993">
        <f>(1/Table1[[#This Row],[B365&gt;2.5]]+1/Table1[[#This Row],[B365&lt;2.5]]-1)/2</f>
        <v>2.4173027989821794E-2</v>
      </c>
    </row>
    <row r="994" spans="1:30" hidden="1" x14ac:dyDescent="0.45">
      <c r="A994" t="s">
        <v>201</v>
      </c>
      <c r="B994" t="s">
        <v>4</v>
      </c>
      <c r="C994" s="1">
        <v>44579</v>
      </c>
      <c r="D994" t="s">
        <v>209</v>
      </c>
      <c r="E994" t="s">
        <v>203</v>
      </c>
      <c r="F994">
        <v>3</v>
      </c>
      <c r="G994">
        <v>2</v>
      </c>
      <c r="H994" t="s">
        <v>13</v>
      </c>
      <c r="I994" t="s">
        <v>257</v>
      </c>
      <c r="L994">
        <f>1/Table1[[#This Row],[B365H]]-Table1[[#This Row],[Margin1X2]]</f>
        <v>0.19057239057239059</v>
      </c>
      <c r="M994">
        <f>IF(Table1[[#This Row],[Bet]]="Home",IF(Table1[[#This Row],[FTR]]="H",100*Table1[[#This Row],[B365H]],0),0)</f>
        <v>0</v>
      </c>
      <c r="N994">
        <f>IF(Table1[[#This Row],[Bet]]="Home-",IF(Table1[[#This Row],[FTR]]="H",100*Table1[[#This Row],[B365H]],0),0)</f>
        <v>0</v>
      </c>
      <c r="O994">
        <f>1/Table1[[#This Row],[B365D]]-Table1[[#This Row],[Margin1X2]]</f>
        <v>0.23501683501683504</v>
      </c>
      <c r="P994">
        <f>IF(Table1[[#This Row],[Bet]]="Draw",IF(Table1[[#This Row],[FTR]]="D",100*Table1[[#This Row],[B365D]],0),0)</f>
        <v>0</v>
      </c>
      <c r="Q994">
        <f>IF(Table1[[#This Row],[Bet]]="Draw-",IF(Table1[[#This Row],[FTR]]="D",100*Table1[[#This Row],[B365D]],0),0)</f>
        <v>0</v>
      </c>
      <c r="R994">
        <f>1/Table1[[#This Row],[B365A]]-Table1[[#This Row],[Margin1X2]]</f>
        <v>0.57441077441077448</v>
      </c>
      <c r="S994">
        <f>IF(Table1[[#This Row],[Bet]]="Away",IF(Table1[[#This Row],[FTR]]="A",100*Table1[[#This Row],[B365A]],0),0)</f>
        <v>0</v>
      </c>
      <c r="T994">
        <f>IF(Table1[[#This Row],[Bet2]]="Away",IF(Table1[[#This Row],[FTR]]="A",100*Table1[[#This Row],[B365A]]),0)</f>
        <v>0</v>
      </c>
      <c r="X994">
        <v>4.5</v>
      </c>
      <c r="Y994">
        <v>3.75</v>
      </c>
      <c r="Z994">
        <v>1.65</v>
      </c>
      <c r="AA994" s="3">
        <f>(1/Table1[[#This Row],[B365H]]+1/Table1[[#This Row],[B365D]]+1/Table1[[#This Row],[B365A]]-1)/3</f>
        <v>3.1649831649831629E-2</v>
      </c>
      <c r="AB994">
        <v>1.95</v>
      </c>
      <c r="AC994">
        <v>1.85</v>
      </c>
      <c r="AD994">
        <f>(1/Table1[[#This Row],[B365&gt;2.5]]+1/Table1[[#This Row],[B365&lt;2.5]]-1)/2</f>
        <v>2.6680526680526673E-2</v>
      </c>
    </row>
    <row r="995" spans="1:30" hidden="1" x14ac:dyDescent="0.45">
      <c r="A995" t="s">
        <v>201</v>
      </c>
      <c r="B995" t="s">
        <v>4</v>
      </c>
      <c r="C995" s="1">
        <v>44611</v>
      </c>
      <c r="D995" t="s">
        <v>220</v>
      </c>
      <c r="E995" t="s">
        <v>205</v>
      </c>
      <c r="F995">
        <v>2</v>
      </c>
      <c r="G995">
        <v>2</v>
      </c>
      <c r="H995" t="s">
        <v>42</v>
      </c>
      <c r="I995" t="s">
        <v>257</v>
      </c>
      <c r="L995">
        <f>1/Table1[[#This Row],[B365H]]-Table1[[#This Row],[Margin1X2]]</f>
        <v>0.52339181286549707</v>
      </c>
      <c r="M995">
        <f>IF(Table1[[#This Row],[Bet]]="Home",IF(Table1[[#This Row],[FTR]]="H",100*Table1[[#This Row],[B365H]],0),0)</f>
        <v>0</v>
      </c>
      <c r="N995">
        <f>IF(Table1[[#This Row],[Bet]]="Home-",IF(Table1[[#This Row],[FTR]]="H",100*Table1[[#This Row],[B365H]],0),0)</f>
        <v>0</v>
      </c>
      <c r="O995">
        <f>1/Table1[[#This Row],[B365D]]-Table1[[#This Row],[Margin1X2]]</f>
        <v>0.24561403508771928</v>
      </c>
      <c r="P995">
        <f>IF(Table1[[#This Row],[Bet]]="Draw",IF(Table1[[#This Row],[FTR]]="D",100*Table1[[#This Row],[B365D]],0),0)</f>
        <v>0</v>
      </c>
      <c r="Q995">
        <f>IF(Table1[[#This Row],[Bet]]="Draw-",IF(Table1[[#This Row],[FTR]]="D",100*Table1[[#This Row],[B365D]],0),0)</f>
        <v>0</v>
      </c>
      <c r="R995">
        <f>1/Table1[[#This Row],[B365A]]-Table1[[#This Row],[Margin1X2]]</f>
        <v>0.23099415204678359</v>
      </c>
      <c r="S995">
        <f>IF(Table1[[#This Row],[Bet]]="Away",IF(Table1[[#This Row],[FTR]]="A",100*Table1[[#This Row],[B365A]],0),0)</f>
        <v>0</v>
      </c>
      <c r="T995">
        <f>IF(Table1[[#This Row],[Bet2]]="Away",IF(Table1[[#This Row],[FTR]]="A",100*Table1[[#This Row],[B365A]]),0)</f>
        <v>0</v>
      </c>
      <c r="X995">
        <v>1.8</v>
      </c>
      <c r="Y995">
        <v>3.6</v>
      </c>
      <c r="Z995">
        <v>3.8</v>
      </c>
      <c r="AA995" s="3">
        <f>(1/Table1[[#This Row],[B365H]]+1/Table1[[#This Row],[B365D]]+1/Table1[[#This Row],[B365A]]-1)/3</f>
        <v>3.2163742690058506E-2</v>
      </c>
      <c r="AB995">
        <v>1.8</v>
      </c>
      <c r="AC995">
        <v>2</v>
      </c>
      <c r="AD995">
        <f>(1/Table1[[#This Row],[B365&gt;2.5]]+1/Table1[[#This Row],[B365&lt;2.5]]-1)/2</f>
        <v>2.777777777777779E-2</v>
      </c>
    </row>
    <row r="996" spans="1:30" hidden="1" x14ac:dyDescent="0.45">
      <c r="A996" t="s">
        <v>201</v>
      </c>
      <c r="B996" t="s">
        <v>4</v>
      </c>
      <c r="C996" s="1">
        <v>44614</v>
      </c>
      <c r="D996" t="s">
        <v>233</v>
      </c>
      <c r="E996" t="s">
        <v>212</v>
      </c>
      <c r="F996">
        <v>1</v>
      </c>
      <c r="G996">
        <v>1</v>
      </c>
      <c r="H996" t="s">
        <v>42</v>
      </c>
      <c r="I996" t="s">
        <v>257</v>
      </c>
      <c r="L996">
        <f>1/Table1[[#This Row],[B365H]]-Table1[[#This Row],[Margin1X2]]</f>
        <v>0.35028625954198472</v>
      </c>
      <c r="M996">
        <f>IF(Table1[[#This Row],[Bet]]="Home",IF(Table1[[#This Row],[FTR]]="H",100*Table1[[#This Row],[B365H]],0),0)</f>
        <v>0</v>
      </c>
      <c r="N996">
        <f>IF(Table1[[#This Row],[Bet]]="Home-",IF(Table1[[#This Row],[FTR]]="H",100*Table1[[#This Row],[B365H]],0),0)</f>
        <v>0</v>
      </c>
      <c r="O996">
        <f>1/Table1[[#This Row],[B365D]]-Table1[[#This Row],[Margin1X2]]</f>
        <v>0.28110687022900765</v>
      </c>
      <c r="P996">
        <f>IF(Table1[[#This Row],[Bet]]="Draw",IF(Table1[[#This Row],[FTR]]="D",100*Table1[[#This Row],[B365D]],0),0)</f>
        <v>0</v>
      </c>
      <c r="Q996">
        <f>IF(Table1[[#This Row],[Bet]]="Draw-",IF(Table1[[#This Row],[FTR]]="D",100*Table1[[#This Row],[B365D]],0),0)</f>
        <v>0</v>
      </c>
      <c r="R996">
        <f>1/Table1[[#This Row],[B365A]]-Table1[[#This Row],[Margin1X2]]</f>
        <v>0.36860687022900768</v>
      </c>
      <c r="S996">
        <f>IF(Table1[[#This Row],[Bet]]="Away",IF(Table1[[#This Row],[FTR]]="A",100*Table1[[#This Row],[B365A]],0),0)</f>
        <v>0</v>
      </c>
      <c r="T996">
        <f>IF(Table1[[#This Row],[Bet2]]="Away",IF(Table1[[#This Row],[FTR]]="A",100*Table1[[#This Row],[B365A]]),0)</f>
        <v>0</v>
      </c>
      <c r="X996">
        <v>2.62</v>
      </c>
      <c r="Y996">
        <v>3.2</v>
      </c>
      <c r="Z996">
        <v>2.5</v>
      </c>
      <c r="AA996" s="3">
        <f>(1/Table1[[#This Row],[B365H]]+1/Table1[[#This Row],[B365D]]+1/Table1[[#This Row],[B365A]]-1)/3</f>
        <v>3.1393129770992324E-2</v>
      </c>
      <c r="AB996">
        <v>2.2000000000000002</v>
      </c>
      <c r="AC996">
        <v>1.65</v>
      </c>
      <c r="AD996">
        <f>(1/Table1[[#This Row],[B365&gt;2.5]]+1/Table1[[#This Row],[B365&lt;2.5]]-1)/2</f>
        <v>3.0303030303030276E-2</v>
      </c>
    </row>
    <row r="997" spans="1:30" hidden="1" x14ac:dyDescent="0.45">
      <c r="A997" t="s">
        <v>201</v>
      </c>
      <c r="B997" t="s">
        <v>4</v>
      </c>
      <c r="C997" s="1">
        <v>44639</v>
      </c>
      <c r="D997" t="s">
        <v>202</v>
      </c>
      <c r="E997" t="s">
        <v>211</v>
      </c>
      <c r="F997">
        <v>0</v>
      </c>
      <c r="G997">
        <v>3</v>
      </c>
      <c r="H997" t="s">
        <v>20</v>
      </c>
      <c r="I997" t="s">
        <v>257</v>
      </c>
      <c r="L997">
        <f>1/Table1[[#This Row],[B365H]]-Table1[[#This Row],[Margin1X2]]</f>
        <v>0.54235880398671099</v>
      </c>
      <c r="M997">
        <f>IF(Table1[[#This Row],[Bet]]="Home",IF(Table1[[#This Row],[FTR]]="H",100*Table1[[#This Row],[B365H]],0),0)</f>
        <v>0</v>
      </c>
      <c r="N997">
        <f>IF(Table1[[#This Row],[Bet]]="Home-",IF(Table1[[#This Row],[FTR]]="H",100*Table1[[#This Row],[B365H]],0),0)</f>
        <v>0</v>
      </c>
      <c r="O997">
        <f>1/Table1[[#This Row],[B365D]]-Table1[[#This Row],[Margin1X2]]</f>
        <v>0.24667774086378735</v>
      </c>
      <c r="P997">
        <f>IF(Table1[[#This Row],[Bet]]="Draw",IF(Table1[[#This Row],[FTR]]="D",100*Table1[[#This Row],[B365D]],0),0)</f>
        <v>0</v>
      </c>
      <c r="Q997">
        <f>IF(Table1[[#This Row],[Bet]]="Draw-",IF(Table1[[#This Row],[FTR]]="D",100*Table1[[#This Row],[B365D]],0),0)</f>
        <v>0</v>
      </c>
      <c r="R997">
        <f>1/Table1[[#This Row],[B365A]]-Table1[[#This Row],[Margin1X2]]</f>
        <v>0.21096345514950166</v>
      </c>
      <c r="S997">
        <f>IF(Table1[[#This Row],[Bet]]="Away",IF(Table1[[#This Row],[FTR]]="A",100*Table1[[#This Row],[B365A]],0),0)</f>
        <v>0</v>
      </c>
      <c r="T997">
        <f>IF(Table1[[#This Row],[Bet2]]="Away",IF(Table1[[#This Row],[FTR]]="A",100*Table1[[#This Row],[B365A]]),0)</f>
        <v>0</v>
      </c>
      <c r="X997">
        <v>1.72</v>
      </c>
      <c r="Y997">
        <v>3.5</v>
      </c>
      <c r="Z997">
        <v>4</v>
      </c>
      <c r="AA997" s="3">
        <f>(1/Table1[[#This Row],[B365H]]+1/Table1[[#This Row],[B365D]]+1/Table1[[#This Row],[B365A]]-1)/3</f>
        <v>3.9036544850498345E-2</v>
      </c>
      <c r="AB997">
        <v>1.8</v>
      </c>
      <c r="AC997">
        <v>2</v>
      </c>
      <c r="AD997">
        <f>(1/Table1[[#This Row],[B365&gt;2.5]]+1/Table1[[#This Row],[B365&lt;2.5]]-1)/2</f>
        <v>2.777777777777779E-2</v>
      </c>
    </row>
    <row r="998" spans="1:30" hidden="1" x14ac:dyDescent="0.45">
      <c r="A998" t="s">
        <v>201</v>
      </c>
      <c r="B998" t="s">
        <v>4</v>
      </c>
      <c r="C998" s="1">
        <v>44642</v>
      </c>
      <c r="D998" t="s">
        <v>240</v>
      </c>
      <c r="E998" t="s">
        <v>231</v>
      </c>
      <c r="F998">
        <v>2</v>
      </c>
      <c r="G998">
        <v>1</v>
      </c>
      <c r="H998" t="s">
        <v>13</v>
      </c>
      <c r="I998" t="s">
        <v>257</v>
      </c>
      <c r="L998">
        <f>1/Table1[[#This Row],[B365H]]-Table1[[#This Row],[Margin1X2]]</f>
        <v>0.33553113553113545</v>
      </c>
      <c r="M998">
        <f>IF(Table1[[#This Row],[Bet]]="Home",IF(Table1[[#This Row],[FTR]]="H",100*Table1[[#This Row],[B365H]],0),0)</f>
        <v>0</v>
      </c>
      <c r="N998">
        <f>IF(Table1[[#This Row],[Bet]]="Home-",IF(Table1[[#This Row],[FTR]]="H",100*Table1[[#This Row],[B365H]],0),0)</f>
        <v>0</v>
      </c>
      <c r="O998">
        <f>1/Table1[[#This Row],[B365D]]-Table1[[#This Row],[Margin1X2]]</f>
        <v>0.28608058608058601</v>
      </c>
      <c r="P998">
        <f>IF(Table1[[#This Row],[Bet]]="Draw",IF(Table1[[#This Row],[FTR]]="D",100*Table1[[#This Row],[B365D]],0),0)</f>
        <v>0</v>
      </c>
      <c r="Q998">
        <f>IF(Table1[[#This Row],[Bet]]="Draw-",IF(Table1[[#This Row],[FTR]]="D",100*Table1[[#This Row],[B365D]],0),0)</f>
        <v>0</v>
      </c>
      <c r="R998">
        <f>1/Table1[[#This Row],[B365A]]-Table1[[#This Row],[Margin1X2]]</f>
        <v>0.37838827838827832</v>
      </c>
      <c r="S998">
        <f>IF(Table1[[#This Row],[Bet]]="Away",IF(Table1[[#This Row],[FTR]]="A",100*Table1[[#This Row],[B365A]],0),0)</f>
        <v>0</v>
      </c>
      <c r="T998">
        <f>IF(Table1[[#This Row],[Bet2]]="Away",IF(Table1[[#This Row],[FTR]]="A",100*Table1[[#This Row],[B365A]]),0)</f>
        <v>0</v>
      </c>
      <c r="X998">
        <v>2.8</v>
      </c>
      <c r="Y998">
        <v>3.25</v>
      </c>
      <c r="Z998">
        <v>2.5</v>
      </c>
      <c r="AA998" s="3">
        <f>(1/Table1[[#This Row],[B365H]]+1/Table1[[#This Row],[B365D]]+1/Table1[[#This Row],[B365A]]-1)/3</f>
        <v>2.1611721611721684E-2</v>
      </c>
      <c r="AB998">
        <v>2.25</v>
      </c>
      <c r="AC998">
        <v>1.61</v>
      </c>
      <c r="AD998">
        <f>(1/Table1[[#This Row],[B365&gt;2.5]]+1/Table1[[#This Row],[B365&lt;2.5]]-1)/2</f>
        <v>3.2781228433402365E-2</v>
      </c>
    </row>
    <row r="999" spans="1:30" hidden="1" x14ac:dyDescent="0.45">
      <c r="A999" t="s">
        <v>201</v>
      </c>
      <c r="B999" t="s">
        <v>4</v>
      </c>
      <c r="C999" s="1">
        <v>44653</v>
      </c>
      <c r="D999" t="s">
        <v>227</v>
      </c>
      <c r="E999" t="s">
        <v>224</v>
      </c>
      <c r="F999">
        <v>0</v>
      </c>
      <c r="G999">
        <v>1</v>
      </c>
      <c r="H999" t="s">
        <v>20</v>
      </c>
      <c r="I999" t="s">
        <v>257</v>
      </c>
      <c r="L999">
        <f>1/Table1[[#This Row],[B365H]]-Table1[[#This Row],[Margin1X2]]</f>
        <v>0.49093321539141971</v>
      </c>
      <c r="M999">
        <f>IF(Table1[[#This Row],[Bet]]="Home",IF(Table1[[#This Row],[FTR]]="H",100*Table1[[#This Row],[B365H]],0),0)</f>
        <v>0</v>
      </c>
      <c r="N999">
        <f>IF(Table1[[#This Row],[Bet]]="Home-",IF(Table1[[#This Row],[FTR]]="H",100*Table1[[#This Row],[B365H]],0),0)</f>
        <v>0</v>
      </c>
      <c r="O999">
        <f>1/Table1[[#This Row],[B365D]]-Table1[[#This Row],[Margin1X2]]</f>
        <v>0.25033171163202123</v>
      </c>
      <c r="P999">
        <f>IF(Table1[[#This Row],[Bet]]="Draw",IF(Table1[[#This Row],[FTR]]="D",100*Table1[[#This Row],[B365D]],0),0)</f>
        <v>0</v>
      </c>
      <c r="Q999">
        <f>IF(Table1[[#This Row],[Bet]]="Draw-",IF(Table1[[#This Row],[FTR]]="D",100*Table1[[#This Row],[B365D]],0),0)</f>
        <v>0</v>
      </c>
      <c r="R999">
        <f>1/Table1[[#This Row],[B365A]]-Table1[[#This Row],[Margin1X2]]</f>
        <v>0.25873507297655907</v>
      </c>
      <c r="S999">
        <f>IF(Table1[[#This Row],[Bet]]="Away",IF(Table1[[#This Row],[FTR]]="A",100*Table1[[#This Row],[B365A]],0),0)</f>
        <v>0</v>
      </c>
      <c r="T999">
        <f>IF(Table1[[#This Row],[Bet2]]="Away",IF(Table1[[#This Row],[FTR]]="A",100*Table1[[#This Row],[B365A]]),0)</f>
        <v>0</v>
      </c>
      <c r="X999">
        <v>1.9</v>
      </c>
      <c r="Y999">
        <v>3.5</v>
      </c>
      <c r="Z999">
        <v>3.4</v>
      </c>
      <c r="AA999" s="3">
        <f>(1/Table1[[#This Row],[B365H]]+1/Table1[[#This Row],[B365D]]+1/Table1[[#This Row],[B365A]]-1)/3</f>
        <v>3.5382574082264494E-2</v>
      </c>
      <c r="AB999">
        <v>2.2000000000000002</v>
      </c>
      <c r="AC999">
        <v>1.65</v>
      </c>
      <c r="AD999">
        <f>(1/Table1[[#This Row],[B365&gt;2.5]]+1/Table1[[#This Row],[B365&lt;2.5]]-1)/2</f>
        <v>3.0303030303030276E-2</v>
      </c>
    </row>
    <row r="1000" spans="1:30" hidden="1" x14ac:dyDescent="0.45">
      <c r="A1000" t="s">
        <v>201</v>
      </c>
      <c r="B1000" t="s">
        <v>4</v>
      </c>
      <c r="C1000" s="1">
        <v>44660</v>
      </c>
      <c r="D1000" t="s">
        <v>220</v>
      </c>
      <c r="E1000" t="s">
        <v>206</v>
      </c>
      <c r="F1000">
        <v>5</v>
      </c>
      <c r="G1000">
        <v>1</v>
      </c>
      <c r="H1000" t="s">
        <v>13</v>
      </c>
      <c r="I1000" t="s">
        <v>257</v>
      </c>
      <c r="L1000">
        <f>1/Table1[[#This Row],[B365H]]-Table1[[#This Row],[Margin1X2]]</f>
        <v>0.36860687022900768</v>
      </c>
      <c r="M1000">
        <f>IF(Table1[[#This Row],[Bet]]="Home",IF(Table1[[#This Row],[FTR]]="H",100*Table1[[#This Row],[B365H]],0),0)</f>
        <v>0</v>
      </c>
      <c r="N1000">
        <f>IF(Table1[[#This Row],[Bet]]="Home-",IF(Table1[[#This Row],[FTR]]="H",100*Table1[[#This Row],[B365H]],0),0)</f>
        <v>0</v>
      </c>
      <c r="O1000">
        <f>1/Table1[[#This Row],[B365D]]-Table1[[#This Row],[Margin1X2]]</f>
        <v>0.28110687022900765</v>
      </c>
      <c r="P1000">
        <f>IF(Table1[[#This Row],[Bet]]="Draw",IF(Table1[[#This Row],[FTR]]="D",100*Table1[[#This Row],[B365D]],0),0)</f>
        <v>0</v>
      </c>
      <c r="Q1000">
        <f>IF(Table1[[#This Row],[Bet]]="Draw-",IF(Table1[[#This Row],[FTR]]="D",100*Table1[[#This Row],[B365D]],0),0)</f>
        <v>0</v>
      </c>
      <c r="R1000">
        <f>1/Table1[[#This Row],[B365A]]-Table1[[#This Row],[Margin1X2]]</f>
        <v>0.35028625954198472</v>
      </c>
      <c r="S1000">
        <f>IF(Table1[[#This Row],[Bet]]="Away",IF(Table1[[#This Row],[FTR]]="A",100*Table1[[#This Row],[B365A]],0),0)</f>
        <v>0</v>
      </c>
      <c r="T1000">
        <f>IF(Table1[[#This Row],[Bet2]]="Away",IF(Table1[[#This Row],[FTR]]="A",100*Table1[[#This Row],[B365A]]),0)</f>
        <v>0</v>
      </c>
      <c r="X1000">
        <v>2.5</v>
      </c>
      <c r="Y1000">
        <v>3.2</v>
      </c>
      <c r="Z1000">
        <v>2.62</v>
      </c>
      <c r="AA1000" s="3">
        <f>(1/Table1[[#This Row],[B365H]]+1/Table1[[#This Row],[B365D]]+1/Table1[[#This Row],[B365A]]-1)/3</f>
        <v>3.1393129770992324E-2</v>
      </c>
      <c r="AB1000">
        <v>1.9</v>
      </c>
      <c r="AC1000">
        <v>1.9</v>
      </c>
      <c r="AD1000">
        <f>(1/Table1[[#This Row],[B365&gt;2.5]]+1/Table1[[#This Row],[B365&lt;2.5]]-1)/2</f>
        <v>2.6315789473684181E-2</v>
      </c>
    </row>
    <row r="1001" spans="1:30" hidden="1" x14ac:dyDescent="0.45">
      <c r="A1001" t="s">
        <v>2</v>
      </c>
      <c r="B1001" t="s">
        <v>4</v>
      </c>
      <c r="C1001" s="1">
        <v>44562</v>
      </c>
      <c r="D1001" t="s">
        <v>12</v>
      </c>
      <c r="E1001" t="s">
        <v>41</v>
      </c>
      <c r="F1001">
        <v>1</v>
      </c>
      <c r="G1001">
        <v>2</v>
      </c>
      <c r="H1001" t="s">
        <v>20</v>
      </c>
      <c r="I1001" t="s">
        <v>46</v>
      </c>
      <c r="J1001" t="s">
        <v>269</v>
      </c>
      <c r="L1001">
        <f>1/Table1[[#This Row],[B365H]]-Table1[[#This Row],[Margin1X2]]</f>
        <v>0.15687770150012714</v>
      </c>
      <c r="M1001">
        <f>IF(Table1[[#This Row],[Bet]]="Home",IF(Table1[[#This Row],[FTR]]="H",100*Table1[[#This Row],[B365H]],0),0)</f>
        <v>0</v>
      </c>
      <c r="N1001">
        <f>IF(Table1[[#This Row],[Bet]]="Home-",IF(Table1[[#This Row],[FTR]]="H",100*Table1[[#This Row],[B365H]],0),0)</f>
        <v>0</v>
      </c>
      <c r="O1001">
        <f>1/Table1[[#This Row],[B365D]]-Table1[[#This Row],[Margin1X2]]</f>
        <v>0.19349097381133995</v>
      </c>
      <c r="P1001">
        <f>IF(Table1[[#This Row],[Bet]]="Draw",IF(Table1[[#This Row],[FTR]]="D",100*Table1[[#This Row],[B365D]],0),0)</f>
        <v>0</v>
      </c>
      <c r="Q1001">
        <f>IF(Table1[[#This Row],[Bet]]="Draw-",IF(Table1[[#This Row],[FTR]]="D",100*Table1[[#This Row],[B365D]],0),0)</f>
        <v>0</v>
      </c>
      <c r="R1001">
        <f>1/Table1[[#This Row],[B365A]]-Table1[[#This Row],[Margin1X2]]</f>
        <v>0.64963132468853291</v>
      </c>
      <c r="S1001">
        <f>IF(Table1[[#This Row],[Bet]]="Away",IF(Table1[[#This Row],[FTR]]="A",100*Table1[[#This Row],[B365A]],0),0)</f>
        <v>0</v>
      </c>
      <c r="T1001">
        <f>IF(Table1[[#This Row],[Bet2]]="Away",IF(Table1[[#This Row],[FTR]]="A",100*Table1[[#This Row],[B365A]]),0)</f>
        <v>0</v>
      </c>
      <c r="X1001">
        <v>5.75</v>
      </c>
      <c r="Y1001">
        <v>4.75</v>
      </c>
      <c r="Z1001">
        <v>1.5</v>
      </c>
      <c r="AA1001" s="3">
        <f>(1/Table1[[#This Row],[B365H]]+1/Table1[[#This Row],[B365D]]+1/Table1[[#This Row],[B365A]]-1)/3</f>
        <v>1.7035341978133722E-2</v>
      </c>
      <c r="AB1001">
        <v>2.06</v>
      </c>
      <c r="AC1001">
        <v>1.87</v>
      </c>
      <c r="AD1001">
        <f>(1/Table1[[#This Row],[B365&gt;2.5]]+1/Table1[[#This Row],[B365&lt;2.5]]-1)/2</f>
        <v>1.0098125746326736E-2</v>
      </c>
    </row>
    <row r="1002" spans="1:30" hidden="1" x14ac:dyDescent="0.45">
      <c r="A1002" t="s">
        <v>2</v>
      </c>
      <c r="B1002" t="s">
        <v>4</v>
      </c>
      <c r="C1002" s="1">
        <v>44563</v>
      </c>
      <c r="D1002" t="s">
        <v>22</v>
      </c>
      <c r="E1002" t="s">
        <v>35</v>
      </c>
      <c r="F1002">
        <v>2</v>
      </c>
      <c r="G1002">
        <v>2</v>
      </c>
      <c r="H1002" t="s">
        <v>42</v>
      </c>
      <c r="I1002" t="s">
        <v>43</v>
      </c>
      <c r="L1002">
        <f>1/Table1[[#This Row],[B365H]]-Table1[[#This Row],[Margin1X2]]</f>
        <v>0.30500085338795013</v>
      </c>
      <c r="M1002">
        <f>IF(Table1[[#This Row],[Bet]]="Home",IF(Table1[[#This Row],[FTR]]="H",100*Table1[[#This Row],[B365H]],0),0)</f>
        <v>0</v>
      </c>
      <c r="N1002">
        <f>IF(Table1[[#This Row],[Bet]]="Home-",IF(Table1[[#This Row],[FTR]]="H",100*Table1[[#This Row],[B365H]],0),0)</f>
        <v>0</v>
      </c>
      <c r="O1002">
        <f>1/Table1[[#This Row],[B365D]]-Table1[[#This Row],[Margin1X2]]</f>
        <v>0.26813449394094552</v>
      </c>
      <c r="P1002">
        <f>IF(Table1[[#This Row],[Bet]]="Draw",IF(Table1[[#This Row],[FTR]]="D",100*Table1[[#This Row],[B365D]],0),0)</f>
        <v>0</v>
      </c>
      <c r="Q1002">
        <f>IF(Table1[[#This Row],[Bet]]="Draw-",IF(Table1[[#This Row],[FTR]]="D",100*Table1[[#This Row],[B365D]],0),0)</f>
        <v>0</v>
      </c>
      <c r="R1002">
        <f>1/Table1[[#This Row],[B365A]]-Table1[[#This Row],[Margin1X2]]</f>
        <v>0.42686465267110424</v>
      </c>
      <c r="S1002">
        <f>IF(Table1[[#This Row],[Bet]]="Away",IF(Table1[[#This Row],[FTR]]="A",100*Table1[[#This Row],[B365A]],0),0)</f>
        <v>0</v>
      </c>
      <c r="T1002">
        <f>IF(Table1[[#This Row],[Bet2]]="Away",IF(Table1[[#This Row],[FTR]]="A",100*Table1[[#This Row],[B365A]]),0)</f>
        <v>0</v>
      </c>
      <c r="X1002">
        <v>3.1</v>
      </c>
      <c r="Y1002">
        <v>3.5</v>
      </c>
      <c r="Z1002">
        <v>2.25</v>
      </c>
      <c r="AA1002" s="3">
        <f>(1/Table1[[#This Row],[B365H]]+1/Table1[[#This Row],[B365D]]+1/Table1[[#This Row],[B365A]]-1)/3</f>
        <v>1.7579791773340164E-2</v>
      </c>
      <c r="AB1002">
        <v>2.2999999999999998</v>
      </c>
      <c r="AC1002">
        <v>1.61</v>
      </c>
      <c r="AD1002">
        <f>(1/Table1[[#This Row],[B365&gt;2.5]]+1/Table1[[#This Row],[B365&lt;2.5]]-1)/2</f>
        <v>2.7950310559006208E-2</v>
      </c>
    </row>
    <row r="1003" spans="1:30" hidden="1" x14ac:dyDescent="0.45">
      <c r="A1003" t="s">
        <v>2</v>
      </c>
      <c r="B1003" t="s">
        <v>4</v>
      </c>
      <c r="C1003" s="1">
        <v>44563</v>
      </c>
      <c r="D1003" t="s">
        <v>11</v>
      </c>
      <c r="E1003" t="s">
        <v>32</v>
      </c>
      <c r="F1003">
        <v>2</v>
      </c>
      <c r="G1003">
        <v>1</v>
      </c>
      <c r="H1003" t="s">
        <v>13</v>
      </c>
      <c r="I1003" t="s">
        <v>30</v>
      </c>
      <c r="L1003">
        <f>1/Table1[[#This Row],[B365H]]-Table1[[#This Row],[Margin1X2]]</f>
        <v>0.31565656565656564</v>
      </c>
      <c r="M1003">
        <f>IF(Table1[[#This Row],[Bet]]="Home",IF(Table1[[#This Row],[FTR]]="H",100*Table1[[#This Row],[B365H]],0),0)</f>
        <v>0</v>
      </c>
      <c r="N1003">
        <f>IF(Table1[[#This Row],[Bet]]="Home-",IF(Table1[[#This Row],[FTR]]="H",100*Table1[[#This Row],[B365H]],0),0)</f>
        <v>0</v>
      </c>
      <c r="O1003">
        <f>1/Table1[[#This Row],[B365D]]-Table1[[#This Row],[Margin1X2]]</f>
        <v>0.28535353535353536</v>
      </c>
      <c r="P1003">
        <f>IF(Table1[[#This Row],[Bet]]="Draw",IF(Table1[[#This Row],[FTR]]="D",100*Table1[[#This Row],[B365D]],0),0)</f>
        <v>0</v>
      </c>
      <c r="Q1003">
        <f>IF(Table1[[#This Row],[Bet]]="Draw-",IF(Table1[[#This Row],[FTR]]="D",100*Table1[[#This Row],[B365D]],0),0)</f>
        <v>0</v>
      </c>
      <c r="R1003">
        <f>1/Table1[[#This Row],[B365A]]-Table1[[#This Row],[Margin1X2]]</f>
        <v>0.39898989898989901</v>
      </c>
      <c r="S1003">
        <f>IF(Table1[[#This Row],[Bet]]="Away",IF(Table1[[#This Row],[FTR]]="A",100*Table1[[#This Row],[B365A]],0),0)</f>
        <v>0</v>
      </c>
      <c r="T1003">
        <f>IF(Table1[[#This Row],[Bet2]]="Away",IF(Table1[[#This Row],[FTR]]="A",100*Table1[[#This Row],[B365A]]),0)</f>
        <v>0</v>
      </c>
      <c r="X1003">
        <v>3</v>
      </c>
      <c r="Y1003">
        <v>3.3</v>
      </c>
      <c r="Z1003">
        <v>2.4</v>
      </c>
      <c r="AA1003" s="3">
        <f>(1/Table1[[#This Row],[B365H]]+1/Table1[[#This Row],[B365D]]+1/Table1[[#This Row],[B365A]]-1)/3</f>
        <v>1.7676767676767662E-2</v>
      </c>
      <c r="AB1003">
        <v>2.2000000000000002</v>
      </c>
      <c r="AC1003">
        <v>1.66</v>
      </c>
      <c r="AD1003">
        <f>(1/Table1[[#This Row],[B365&gt;2.5]]+1/Table1[[#This Row],[B365&lt;2.5]]-1)/2</f>
        <v>2.8477546549835697E-2</v>
      </c>
    </row>
    <row r="1004" spans="1:30" hidden="1" x14ac:dyDescent="0.45">
      <c r="A1004" t="s">
        <v>2</v>
      </c>
      <c r="B1004" t="s">
        <v>4</v>
      </c>
      <c r="C1004" s="1">
        <v>44563</v>
      </c>
      <c r="D1004" t="s">
        <v>25</v>
      </c>
      <c r="E1004" t="s">
        <v>19</v>
      </c>
      <c r="F1004">
        <v>2</v>
      </c>
      <c r="G1004">
        <v>3</v>
      </c>
      <c r="H1004" t="s">
        <v>20</v>
      </c>
      <c r="I1004" t="s">
        <v>54</v>
      </c>
      <c r="J1004" t="s">
        <v>272</v>
      </c>
      <c r="L1004">
        <f>1/Table1[[#This Row],[B365H]]-Table1[[#This Row],[Margin1X2]]</f>
        <v>0.34436444598658339</v>
      </c>
      <c r="M1004">
        <f>IF(Table1[[#This Row],[Bet]]="Home",IF(Table1[[#This Row],[FTR]]="H",100*Table1[[#This Row],[B365H]],0),0)</f>
        <v>0</v>
      </c>
      <c r="N1004">
        <f>IF(Table1[[#This Row],[Bet]]="Home-",IF(Table1[[#This Row],[FTR]]="H",100*Table1[[#This Row],[B365H]],0),0)</f>
        <v>0</v>
      </c>
      <c r="O1004">
        <f>1/Table1[[#This Row],[B365D]]-Table1[[#This Row],[Margin1X2]]</f>
        <v>0.29322808235021974</v>
      </c>
      <c r="P1004">
        <f>IF(Table1[[#This Row],[Bet]]="Draw",IF(Table1[[#This Row],[FTR]]="D",100*Table1[[#This Row],[B365D]],0),0)</f>
        <v>0</v>
      </c>
      <c r="Q1004">
        <f>IF(Table1[[#This Row],[Bet]]="Draw-",IF(Table1[[#This Row],[FTR]]="D",100*Table1[[#This Row],[B365D]],0),0)</f>
        <v>0</v>
      </c>
      <c r="R1004">
        <f>1/Table1[[#This Row],[B365A]]-Table1[[#This Row],[Margin1X2]]</f>
        <v>0.36240747166319681</v>
      </c>
      <c r="S1004">
        <f>IF(Table1[[#This Row],[Bet]]="Away",IF(Table1[[#This Row],[FTR]]="A",100*Table1[[#This Row],[B365A]],0),0)</f>
        <v>0</v>
      </c>
      <c r="T1004">
        <f>IF(Table1[[#This Row],[Bet2]]="Away",IF(Table1[[#This Row],[FTR]]="A",100*Table1[[#This Row],[B365A]]),0)</f>
        <v>0</v>
      </c>
      <c r="X1004">
        <v>2.75</v>
      </c>
      <c r="Y1004">
        <v>3.2</v>
      </c>
      <c r="Z1004">
        <v>2.62</v>
      </c>
      <c r="AA1004" s="3">
        <f>(1/Table1[[#This Row],[B365H]]+1/Table1[[#This Row],[B365D]]+1/Table1[[#This Row],[B365A]]-1)/3</f>
        <v>1.9271917649780274E-2</v>
      </c>
      <c r="AB1004">
        <v>2.1</v>
      </c>
      <c r="AC1004">
        <v>1.72</v>
      </c>
      <c r="AD1004">
        <f>(1/Table1[[#This Row],[B365&gt;2.5]]+1/Table1[[#This Row],[B365&lt;2.5]]-1)/2</f>
        <v>2.879291251384275E-2</v>
      </c>
    </row>
    <row r="1005" spans="1:30" hidden="1" x14ac:dyDescent="0.45">
      <c r="A1005" t="s">
        <v>2</v>
      </c>
      <c r="B1005" t="s">
        <v>4</v>
      </c>
      <c r="C1005" s="1">
        <v>44563</v>
      </c>
      <c r="D1005" t="s">
        <v>16</v>
      </c>
      <c r="E1005" t="s">
        <v>18</v>
      </c>
      <c r="F1005">
        <v>3</v>
      </c>
      <c r="G1005">
        <v>1</v>
      </c>
      <c r="H1005" t="s">
        <v>13</v>
      </c>
      <c r="I1005" t="s">
        <v>17</v>
      </c>
      <c r="J1005" t="s">
        <v>267</v>
      </c>
      <c r="L1005">
        <f>1/Table1[[#This Row],[B365H]]-Table1[[#This Row],[Margin1X2]]</f>
        <v>0.46806039488966317</v>
      </c>
      <c r="M1005">
        <f>IF(Table1[[#This Row],[Bet]]="Home",IF(Table1[[#This Row],[FTR]]="H",100*Table1[[#This Row],[B365H]],0),0)</f>
        <v>0</v>
      </c>
      <c r="N1005">
        <f>IF(Table1[[#This Row],[Bet]]="Home-",IF(Table1[[#This Row],[FTR]]="H",100*Table1[[#This Row],[B365H]],0),0)</f>
        <v>0</v>
      </c>
      <c r="O1005">
        <f>1/Table1[[#This Row],[B365D]]-Table1[[#This Row],[Margin1X2]]</f>
        <v>0.26596980255516833</v>
      </c>
      <c r="P1005">
        <f>IF(Table1[[#This Row],[Bet]]="Draw",IF(Table1[[#This Row],[FTR]]="D",100*Table1[[#This Row],[B365D]],0),0)</f>
        <v>0</v>
      </c>
      <c r="Q1005">
        <f>IF(Table1[[#This Row],[Bet]]="Draw-",IF(Table1[[#This Row],[FTR]]="D",100*Table1[[#This Row],[B365D]],0),0)</f>
        <v>0</v>
      </c>
      <c r="R1005">
        <f>1/Table1[[#This Row],[B365A]]-Table1[[#This Row],[Margin1X2]]</f>
        <v>0.26596980255516833</v>
      </c>
      <c r="S1005">
        <f>IF(Table1[[#This Row],[Bet]]="Away",IF(Table1[[#This Row],[FTR]]="A",100*Table1[[#This Row],[B365A]],0),0)</f>
        <v>0</v>
      </c>
      <c r="T1005">
        <f>IF(Table1[[#This Row],[Bet2]]="Away",IF(Table1[[#This Row],[FTR]]="A",100*Table1[[#This Row],[B365A]]),0)</f>
        <v>0</v>
      </c>
      <c r="X1005">
        <v>2.0499999999999998</v>
      </c>
      <c r="Y1005">
        <v>3.5</v>
      </c>
      <c r="Z1005">
        <v>3.5</v>
      </c>
      <c r="AA1005" s="3">
        <f>(1/Table1[[#This Row],[B365H]]+1/Table1[[#This Row],[B365D]]+1/Table1[[#This Row],[B365A]]-1)/3</f>
        <v>1.9744483159117365E-2</v>
      </c>
      <c r="AB1005">
        <v>2</v>
      </c>
      <c r="AC1005">
        <v>1.93</v>
      </c>
      <c r="AD1005">
        <f>(1/Table1[[#This Row],[B365&gt;2.5]]+1/Table1[[#This Row],[B365&lt;2.5]]-1)/2</f>
        <v>9.0673575129534001E-3</v>
      </c>
    </row>
    <row r="1006" spans="1:30" hidden="1" x14ac:dyDescent="0.45">
      <c r="A1006" t="s">
        <v>2</v>
      </c>
      <c r="B1006" t="s">
        <v>4</v>
      </c>
      <c r="C1006" s="1">
        <v>44564</v>
      </c>
      <c r="D1006" t="s">
        <v>15</v>
      </c>
      <c r="E1006" t="s">
        <v>29</v>
      </c>
      <c r="F1006">
        <v>0</v>
      </c>
      <c r="G1006">
        <v>1</v>
      </c>
      <c r="H1006" t="s">
        <v>20</v>
      </c>
      <c r="I1006" t="s">
        <v>33</v>
      </c>
      <c r="J1006" t="s">
        <v>269</v>
      </c>
      <c r="L1006">
        <f>1/Table1[[#This Row],[B365H]]-Table1[[#This Row],[Margin1X2]]</f>
        <v>0.63652533119996779</v>
      </c>
      <c r="M1006">
        <f>IF(Table1[[#This Row],[Bet]]="Home",IF(Table1[[#This Row],[FTR]]="H",100*Table1[[#This Row],[B365H]],0),0)</f>
        <v>0</v>
      </c>
      <c r="N1006">
        <f>IF(Table1[[#This Row],[Bet]]="Home-",IF(Table1[[#This Row],[FTR]]="H",100*Table1[[#This Row],[B365H]],0),0)</f>
        <v>0</v>
      </c>
      <c r="O1006">
        <f>1/Table1[[#This Row],[B365D]]-Table1[[#This Row],[Margin1X2]]</f>
        <v>0.21387744217522778</v>
      </c>
      <c r="P1006">
        <f>IF(Table1[[#This Row],[Bet]]="Draw",IF(Table1[[#This Row],[FTR]]="D",100*Table1[[#This Row],[B365D]],0),0)</f>
        <v>0</v>
      </c>
      <c r="Q1006">
        <f>IF(Table1[[#This Row],[Bet]]="Draw-",IF(Table1[[#This Row],[FTR]]="D",100*Table1[[#This Row],[B365D]],0),0)</f>
        <v>0</v>
      </c>
      <c r="R1006">
        <f>1/Table1[[#This Row],[B365A]]-Table1[[#This Row],[Margin1X2]]</f>
        <v>0.14959722662480437</v>
      </c>
      <c r="S1006">
        <f>IF(Table1[[#This Row],[Bet]]="Away",IF(Table1[[#This Row],[FTR]]="A",100*Table1[[#This Row],[B365A]],0),0)</f>
        <v>0</v>
      </c>
      <c r="T1006">
        <f>IF(Table1[[#This Row],[Bet2]]="Away",IF(Table1[[#This Row],[FTR]]="A",100*Table1[[#This Row],[B365A]]),0)</f>
        <v>0</v>
      </c>
      <c r="X1006">
        <v>1.53</v>
      </c>
      <c r="Y1006">
        <v>4.33</v>
      </c>
      <c r="Z1006">
        <v>6</v>
      </c>
      <c r="AA1006" s="3">
        <f>(1/Table1[[#This Row],[B365H]]+1/Table1[[#This Row],[B365D]]+1/Table1[[#This Row],[B365A]]-1)/3</f>
        <v>1.7069440041862283E-2</v>
      </c>
      <c r="AB1006">
        <v>2.2999999999999998</v>
      </c>
      <c r="AC1006">
        <v>1.61</v>
      </c>
      <c r="AD1006">
        <f>(1/Table1[[#This Row],[B365&gt;2.5]]+1/Table1[[#This Row],[B365&lt;2.5]]-1)/2</f>
        <v>2.7950310559006208E-2</v>
      </c>
    </row>
    <row r="1007" spans="1:30" hidden="1" x14ac:dyDescent="0.45">
      <c r="A1007" t="s">
        <v>2</v>
      </c>
      <c r="B1007" t="s">
        <v>4</v>
      </c>
      <c r="C1007" s="1">
        <v>44572</v>
      </c>
      <c r="D1007" t="s">
        <v>26</v>
      </c>
      <c r="E1007" t="s">
        <v>11</v>
      </c>
      <c r="F1007">
        <v>4</v>
      </c>
      <c r="G1007">
        <v>1</v>
      </c>
      <c r="H1007" t="s">
        <v>13</v>
      </c>
      <c r="I1007" t="s">
        <v>46</v>
      </c>
      <c r="J1007" t="s">
        <v>269</v>
      </c>
      <c r="L1007">
        <f>1/Table1[[#This Row],[B365H]]-Table1[[#This Row],[Margin1X2]]</f>
        <v>0.46790477708698652</v>
      </c>
      <c r="M1007">
        <f>IF(Table1[[#This Row],[Bet]]="Home",IF(Table1[[#This Row],[FTR]]="H",100*Table1[[#This Row],[B365H]],0),0)</f>
        <v>0</v>
      </c>
      <c r="N1007">
        <f>IF(Table1[[#This Row],[Bet]]="Home-",IF(Table1[[#This Row],[FTR]]="H",100*Table1[[#This Row],[B365H]],0),0)</f>
        <v>0</v>
      </c>
      <c r="O1007">
        <f>1/Table1[[#This Row],[B365D]]-Table1[[#This Row],[Margin1X2]]</f>
        <v>0.27421754609702953</v>
      </c>
      <c r="P1007">
        <f>IF(Table1[[#This Row],[Bet]]="Draw",IF(Table1[[#This Row],[FTR]]="D",100*Table1[[#This Row],[B365D]],0),0)</f>
        <v>0</v>
      </c>
      <c r="Q1007">
        <f>IF(Table1[[#This Row],[Bet]]="Draw-",IF(Table1[[#This Row],[FTR]]="D",100*Table1[[#This Row],[B365D]],0),0)</f>
        <v>0</v>
      </c>
      <c r="R1007">
        <f>1/Table1[[#This Row],[B365A]]-Table1[[#This Row],[Margin1X2]]</f>
        <v>0.25787767681598378</v>
      </c>
      <c r="S1007">
        <f>IF(Table1[[#This Row],[Bet]]="Away",IF(Table1[[#This Row],[FTR]]="A",100*Table1[[#This Row],[B365A]],0),0)</f>
        <v>0</v>
      </c>
      <c r="T1007">
        <f>IF(Table1[[#This Row],[Bet2]]="Away",IF(Table1[[#This Row],[FTR]]="A",100*Table1[[#This Row],[B365A]]),0)</f>
        <v>0</v>
      </c>
      <c r="X1007">
        <v>2.0499999999999998</v>
      </c>
      <c r="Y1007">
        <v>3.4</v>
      </c>
      <c r="Z1007">
        <v>3.6</v>
      </c>
      <c r="AA1007" s="3">
        <f>(1/Table1[[#This Row],[B365H]]+1/Table1[[#This Row],[B365D]]+1/Table1[[#This Row],[B365A]]-1)/3</f>
        <v>1.9900100961793992E-2</v>
      </c>
      <c r="AB1007">
        <v>2.37</v>
      </c>
      <c r="AC1007">
        <v>1.57</v>
      </c>
      <c r="AD1007">
        <f>(1/Table1[[#This Row],[B365&gt;2.5]]+1/Table1[[#This Row],[B365&lt;2.5]]-1)/2</f>
        <v>2.9441801714638949E-2</v>
      </c>
    </row>
    <row r="1008" spans="1:30" hidden="1" x14ac:dyDescent="0.45">
      <c r="A1008" t="s">
        <v>61</v>
      </c>
      <c r="B1008" t="s">
        <v>4</v>
      </c>
      <c r="C1008" s="1">
        <v>44436</v>
      </c>
      <c r="D1008" t="s">
        <v>92</v>
      </c>
      <c r="E1008" t="s">
        <v>86</v>
      </c>
      <c r="F1008">
        <v>3</v>
      </c>
      <c r="G1008">
        <v>0</v>
      </c>
      <c r="H1008" t="s">
        <v>13</v>
      </c>
      <c r="I1008" t="s">
        <v>51</v>
      </c>
      <c r="L1008">
        <f>1/Table1[[#This Row],[B365H]]-Table1[[#This Row],[Margin1X2]]</f>
        <v>0.52551876852744728</v>
      </c>
      <c r="M1008">
        <f>IF(Table1[[#This Row],[Bet]]="Home",IF(Table1[[#This Row],[FTR]]="H",100*Table1[[#This Row],[B365H]],0),0)</f>
        <v>0</v>
      </c>
      <c r="N1008">
        <f>IF(Table1[[#This Row],[Bet]]="Home-",IF(Table1[[#This Row],[FTR]]="H",100*Table1[[#This Row],[B365H]],0),0)</f>
        <v>0</v>
      </c>
      <c r="O1008">
        <f>1/Table1[[#This Row],[B365D]]-Table1[[#This Row],[Margin1X2]]</f>
        <v>0.27318832815457694</v>
      </c>
      <c r="P1008">
        <f>IF(Table1[[#This Row],[Bet]]="Draw",IF(Table1[[#This Row],[FTR]]="D",100*Table1[[#This Row],[B365D]],0),0)</f>
        <v>0</v>
      </c>
      <c r="Q1008">
        <f>IF(Table1[[#This Row],[Bet]]="Draw-",IF(Table1[[#This Row],[FTR]]="D",100*Table1[[#This Row],[B365D]],0),0)</f>
        <v>0</v>
      </c>
      <c r="R1008">
        <f>1/Table1[[#This Row],[B365A]]-Table1[[#This Row],[Margin1X2]]</f>
        <v>0.20129290331797559</v>
      </c>
      <c r="S1008">
        <f>IF(Table1[[#This Row],[Bet]]="Away",IF(Table1[[#This Row],[FTR]]="A",100*Table1[[#This Row],[B365A]],0),0)</f>
        <v>0</v>
      </c>
      <c r="T1008">
        <f>IF(Table1[[#This Row],[Bet2]]="Away",IF(Table1[[#This Row],[FTR]]="A",100*Table1[[#This Row],[B365A]]),0)</f>
        <v>0</v>
      </c>
      <c r="X1008">
        <v>1.83</v>
      </c>
      <c r="Y1008">
        <v>3.4</v>
      </c>
      <c r="Z1008">
        <v>4.5</v>
      </c>
      <c r="AA1008" s="3">
        <f>(1/Table1[[#This Row],[B365H]]+1/Table1[[#This Row],[B365D]]+1/Table1[[#This Row],[B365A]]-1)/3</f>
        <v>2.0929318904246614E-2</v>
      </c>
      <c r="AB1008">
        <v>2.2000000000000002</v>
      </c>
      <c r="AC1008">
        <v>1.66</v>
      </c>
      <c r="AD1008">
        <f>(1/Table1[[#This Row],[B365&gt;2.5]]+1/Table1[[#This Row],[B365&lt;2.5]]-1)/2</f>
        <v>2.8477546549835697E-2</v>
      </c>
    </row>
    <row r="1009" spans="1:30" hidden="1" x14ac:dyDescent="0.45">
      <c r="A1009" t="s">
        <v>61</v>
      </c>
      <c r="B1009" t="s">
        <v>4</v>
      </c>
      <c r="C1009" s="1">
        <v>44457</v>
      </c>
      <c r="D1009" t="s">
        <v>78</v>
      </c>
      <c r="E1009" t="s">
        <v>90</v>
      </c>
      <c r="F1009">
        <v>3</v>
      </c>
      <c r="G1009">
        <v>0</v>
      </c>
      <c r="H1009" t="s">
        <v>13</v>
      </c>
      <c r="I1009" t="s">
        <v>51</v>
      </c>
      <c r="L1009">
        <f>1/Table1[[#This Row],[B365H]]-Table1[[#This Row],[Margin1X2]]</f>
        <v>0.27688651218062982</v>
      </c>
      <c r="M1009">
        <f>IF(Table1[[#This Row],[Bet]]="Home",IF(Table1[[#This Row],[FTR]]="H",100*Table1[[#This Row],[B365H]],0),0)</f>
        <v>0</v>
      </c>
      <c r="N1009">
        <f>IF(Table1[[#This Row],[Bet]]="Home-",IF(Table1[[#This Row],[FTR]]="H",100*Table1[[#This Row],[B365H]],0),0)</f>
        <v>0</v>
      </c>
      <c r="O1009">
        <f>1/Table1[[#This Row],[B365D]]-Table1[[#This Row],[Margin1X2]]</f>
        <v>0.28579916815210932</v>
      </c>
      <c r="P1009">
        <f>IF(Table1[[#This Row],[Bet]]="Draw",IF(Table1[[#This Row],[FTR]]="D",100*Table1[[#This Row],[B365D]],0),0)</f>
        <v>0</v>
      </c>
      <c r="Q1009">
        <f>IF(Table1[[#This Row],[Bet]]="Draw-",IF(Table1[[#This Row],[FTR]]="D",100*Table1[[#This Row],[B365D]],0),0)</f>
        <v>0</v>
      </c>
      <c r="R1009">
        <f>1/Table1[[#This Row],[B365A]]-Table1[[#This Row],[Margin1X2]]</f>
        <v>0.43731431966726081</v>
      </c>
      <c r="S1009">
        <f>IF(Table1[[#This Row],[Bet]]="Away",IF(Table1[[#This Row],[FTR]]="A",100*Table1[[#This Row],[B365A]],0),0)</f>
        <v>0</v>
      </c>
      <c r="T1009">
        <f>IF(Table1[[#This Row],[Bet2]]="Away",IF(Table1[[#This Row],[FTR]]="A",100*Table1[[#This Row],[B365A]]),0)</f>
        <v>0</v>
      </c>
      <c r="X1009">
        <v>3.4</v>
      </c>
      <c r="Y1009">
        <v>3.3</v>
      </c>
      <c r="Z1009">
        <v>2.2000000000000002</v>
      </c>
      <c r="AA1009" s="3">
        <f>(1/Table1[[#This Row],[B365H]]+1/Table1[[#This Row],[B365D]]+1/Table1[[#This Row],[B365A]]-1)/3</f>
        <v>1.7231134878193721E-2</v>
      </c>
      <c r="AB1009">
        <v>2.08</v>
      </c>
      <c r="AC1009">
        <v>1.85</v>
      </c>
      <c r="AD1009">
        <f>(1/Table1[[#This Row],[B365&gt;2.5]]+1/Table1[[#This Row],[B365&lt;2.5]]-1)/2</f>
        <v>1.0654885654885593E-2</v>
      </c>
    </row>
    <row r="1010" spans="1:30" hidden="1" x14ac:dyDescent="0.45">
      <c r="A1010" t="s">
        <v>61</v>
      </c>
      <c r="B1010" t="s">
        <v>4</v>
      </c>
      <c r="C1010" s="1">
        <v>44492</v>
      </c>
      <c r="D1010" t="s">
        <v>78</v>
      </c>
      <c r="E1010" t="s">
        <v>83</v>
      </c>
      <c r="F1010">
        <v>2</v>
      </c>
      <c r="G1010">
        <v>1</v>
      </c>
      <c r="H1010" t="s">
        <v>13</v>
      </c>
      <c r="I1010" t="s">
        <v>51</v>
      </c>
      <c r="L1010">
        <f>1/Table1[[#This Row],[B365H]]-Table1[[#This Row],[Margin1X2]]</f>
        <v>0.25498575498575493</v>
      </c>
      <c r="M1010">
        <f>IF(Table1[[#This Row],[Bet]]="Home",IF(Table1[[#This Row],[FTR]]="H",100*Table1[[#This Row],[B365H]],0),0)</f>
        <v>0</v>
      </c>
      <c r="N1010">
        <f>IF(Table1[[#This Row],[Bet]]="Home-",IF(Table1[[#This Row],[FTR]]="H",100*Table1[[#This Row],[B365H]],0),0)</f>
        <v>0</v>
      </c>
      <c r="O1010">
        <f>1/Table1[[#This Row],[B365D]]-Table1[[#This Row],[Margin1X2]]</f>
        <v>0.25498575498575493</v>
      </c>
      <c r="P1010">
        <f>IF(Table1[[#This Row],[Bet]]="Draw",IF(Table1[[#This Row],[FTR]]="D",100*Table1[[#This Row],[B365D]],0),0)</f>
        <v>0</v>
      </c>
      <c r="Q1010">
        <f>IF(Table1[[#This Row],[Bet]]="Draw-",IF(Table1[[#This Row],[FTR]]="D",100*Table1[[#This Row],[B365D]],0),0)</f>
        <v>0</v>
      </c>
      <c r="R1010">
        <f>1/Table1[[#This Row],[B365A]]-Table1[[#This Row],[Margin1X2]]</f>
        <v>0.49002849002849003</v>
      </c>
      <c r="S1010">
        <f>IF(Table1[[#This Row],[Bet]]="Away",IF(Table1[[#This Row],[FTR]]="A",100*Table1[[#This Row],[B365A]],0),0)</f>
        <v>0</v>
      </c>
      <c r="T1010">
        <f>IF(Table1[[#This Row],[Bet2]]="Away",IF(Table1[[#This Row],[FTR]]="A",100*Table1[[#This Row],[B365A]]),0)</f>
        <v>0</v>
      </c>
      <c r="X1010">
        <v>3.6</v>
      </c>
      <c r="Y1010">
        <v>3.6</v>
      </c>
      <c r="Z1010">
        <v>1.95</v>
      </c>
      <c r="AA1010" s="3">
        <f>(1/Table1[[#This Row],[B365H]]+1/Table1[[#This Row],[B365D]]+1/Table1[[#This Row],[B365A]]-1)/3</f>
        <v>2.2792022792022859E-2</v>
      </c>
      <c r="AB1010">
        <v>1.72</v>
      </c>
      <c r="AC1010">
        <v>2.1</v>
      </c>
      <c r="AD1010">
        <f>(1/Table1[[#This Row],[B365&gt;2.5]]+1/Table1[[#This Row],[B365&lt;2.5]]-1)/2</f>
        <v>2.879291251384275E-2</v>
      </c>
    </row>
    <row r="1011" spans="1:30" hidden="1" x14ac:dyDescent="0.45">
      <c r="A1011" t="s">
        <v>61</v>
      </c>
      <c r="B1011" t="s">
        <v>4</v>
      </c>
      <c r="C1011" s="1">
        <v>44503</v>
      </c>
      <c r="D1011" t="s">
        <v>65</v>
      </c>
      <c r="E1011" t="s">
        <v>92</v>
      </c>
      <c r="F1011">
        <v>0</v>
      </c>
      <c r="G1011">
        <v>7</v>
      </c>
      <c r="H1011" t="s">
        <v>20</v>
      </c>
      <c r="I1011" t="s">
        <v>51</v>
      </c>
      <c r="L1011">
        <f>1/Table1[[#This Row],[B365H]]-Table1[[#This Row],[Margin1X2]]</f>
        <v>0.22932330827067671</v>
      </c>
      <c r="M1011">
        <f>IF(Table1[[#This Row],[Bet]]="Home",IF(Table1[[#This Row],[FTR]]="H",100*Table1[[#This Row],[B365H]],0),0)</f>
        <v>0</v>
      </c>
      <c r="N1011">
        <f>IF(Table1[[#This Row],[Bet]]="Home-",IF(Table1[[#This Row],[FTR]]="H",100*Table1[[#This Row],[B365H]],0),0)</f>
        <v>0</v>
      </c>
      <c r="O1011">
        <f>1/Table1[[#This Row],[B365D]]-Table1[[#This Row],[Margin1X2]]</f>
        <v>0.26503759398496241</v>
      </c>
      <c r="P1011">
        <f>IF(Table1[[#This Row],[Bet]]="Draw",IF(Table1[[#This Row],[FTR]]="D",100*Table1[[#This Row],[B365D]],0),0)</f>
        <v>0</v>
      </c>
      <c r="Q1011">
        <f>IF(Table1[[#This Row],[Bet]]="Draw-",IF(Table1[[#This Row],[FTR]]="D",100*Table1[[#This Row],[B365D]],0),0)</f>
        <v>0</v>
      </c>
      <c r="R1011">
        <f>1/Table1[[#This Row],[B365A]]-Table1[[#This Row],[Margin1X2]]</f>
        <v>0.50563909774436089</v>
      </c>
      <c r="S1011">
        <f>IF(Table1[[#This Row],[Bet]]="Away",IF(Table1[[#This Row],[FTR]]="A",100*Table1[[#This Row],[B365A]],0),0)</f>
        <v>0</v>
      </c>
      <c r="T1011">
        <f>IF(Table1[[#This Row],[Bet2]]="Away",IF(Table1[[#This Row],[FTR]]="A",100*Table1[[#This Row],[B365A]]),0)</f>
        <v>0</v>
      </c>
      <c r="X1011">
        <v>4</v>
      </c>
      <c r="Y1011">
        <v>3.5</v>
      </c>
      <c r="Z1011">
        <v>1.9</v>
      </c>
      <c r="AA1011" s="3">
        <f>(1/Table1[[#This Row],[B365H]]+1/Table1[[#This Row],[B365D]]+1/Table1[[#This Row],[B365A]]-1)/3</f>
        <v>2.0676691729323293E-2</v>
      </c>
      <c r="AB1011">
        <v>1.8</v>
      </c>
      <c r="AC1011">
        <v>2</v>
      </c>
      <c r="AD1011">
        <f>(1/Table1[[#This Row],[B365&gt;2.5]]+1/Table1[[#This Row],[B365&lt;2.5]]-1)/2</f>
        <v>2.777777777777779E-2</v>
      </c>
    </row>
    <row r="1012" spans="1:30" hidden="1" x14ac:dyDescent="0.45">
      <c r="A1012" t="s">
        <v>61</v>
      </c>
      <c r="B1012" t="s">
        <v>4</v>
      </c>
      <c r="C1012" s="1">
        <v>44523</v>
      </c>
      <c r="D1012" t="s">
        <v>69</v>
      </c>
      <c r="E1012" t="s">
        <v>63</v>
      </c>
      <c r="F1012">
        <v>0</v>
      </c>
      <c r="G1012">
        <v>0</v>
      </c>
      <c r="H1012" t="s">
        <v>42</v>
      </c>
      <c r="I1012" t="s">
        <v>51</v>
      </c>
      <c r="L1012">
        <f>1/Table1[[#This Row],[B365H]]-Table1[[#This Row],[Margin1X2]]</f>
        <v>0.21187964605978463</v>
      </c>
      <c r="M1012">
        <f>IF(Table1[[#This Row],[Bet]]="Home",IF(Table1[[#This Row],[FTR]]="H",100*Table1[[#This Row],[B365H]],0),0)</f>
        <v>0</v>
      </c>
      <c r="N1012">
        <f>IF(Table1[[#This Row],[Bet]]="Home-",IF(Table1[[#This Row],[FTR]]="H",100*Table1[[#This Row],[B365H]],0),0)</f>
        <v>0</v>
      </c>
      <c r="O1012">
        <f>1/Table1[[#This Row],[B365D]]-Table1[[#This Row],[Margin1X2]]</f>
        <v>0.26664704955698026</v>
      </c>
      <c r="P1012">
        <f>IF(Table1[[#This Row],[Bet]]="Draw",IF(Table1[[#This Row],[FTR]]="D",100*Table1[[#This Row],[B365D]],0),0)</f>
        <v>0</v>
      </c>
      <c r="Q1012">
        <f>IF(Table1[[#This Row],[Bet]]="Draw-",IF(Table1[[#This Row],[FTR]]="D",100*Table1[[#This Row],[B365D]],0),0)</f>
        <v>0</v>
      </c>
      <c r="R1012">
        <f>1/Table1[[#This Row],[B365A]]-Table1[[#This Row],[Margin1X2]]</f>
        <v>0.52147330438323503</v>
      </c>
      <c r="S1012">
        <f>IF(Table1[[#This Row],[Bet]]="Away",IF(Table1[[#This Row],[FTR]]="A",100*Table1[[#This Row],[B365A]],0),0)</f>
        <v>0</v>
      </c>
      <c r="T1012">
        <f>IF(Table1[[#This Row],[Bet2]]="Away",IF(Table1[[#This Row],[FTR]]="A",100*Table1[[#This Row],[B365A]]),0)</f>
        <v>0</v>
      </c>
      <c r="X1012">
        <v>4.33</v>
      </c>
      <c r="Y1012">
        <v>3.5</v>
      </c>
      <c r="Z1012">
        <v>1.85</v>
      </c>
      <c r="AA1012" s="3">
        <f>(1/Table1[[#This Row],[B365H]]+1/Table1[[#This Row],[B365D]]+1/Table1[[#This Row],[B365A]]-1)/3</f>
        <v>1.9067236157305434E-2</v>
      </c>
      <c r="AB1012">
        <v>2</v>
      </c>
      <c r="AC1012">
        <v>1.8</v>
      </c>
      <c r="AD1012">
        <f>(1/Table1[[#This Row],[B365&gt;2.5]]+1/Table1[[#This Row],[B365&lt;2.5]]-1)/2</f>
        <v>2.777777777777779E-2</v>
      </c>
    </row>
    <row r="1013" spans="1:30" hidden="1" x14ac:dyDescent="0.45">
      <c r="A1013" t="s">
        <v>61</v>
      </c>
      <c r="B1013" t="s">
        <v>4</v>
      </c>
      <c r="C1013" s="1">
        <v>44615</v>
      </c>
      <c r="D1013" t="s">
        <v>92</v>
      </c>
      <c r="E1013" t="s">
        <v>78</v>
      </c>
      <c r="F1013">
        <v>2</v>
      </c>
      <c r="G1013">
        <v>1</v>
      </c>
      <c r="H1013" t="s">
        <v>13</v>
      </c>
      <c r="I1013" t="s">
        <v>51</v>
      </c>
      <c r="L1013">
        <f>1/Table1[[#This Row],[B365H]]-Table1[[#This Row],[Margin1X2]]</f>
        <v>0.83163841807909611</v>
      </c>
      <c r="M1013">
        <f>IF(Table1[[#This Row],[Bet]]="Home",IF(Table1[[#This Row],[FTR]]="H",100*Table1[[#This Row],[B365H]],0),0)</f>
        <v>0</v>
      </c>
      <c r="N1013">
        <f>IF(Table1[[#This Row],[Bet]]="Home-",IF(Table1[[#This Row],[FTR]]="H",100*Table1[[#This Row],[B365H]],0),0)</f>
        <v>0</v>
      </c>
      <c r="O1013">
        <f>1/Table1[[#This Row],[B365D]]-Table1[[#This Row],[Margin1X2]]</f>
        <v>0.11751412429378526</v>
      </c>
      <c r="P1013">
        <f>IF(Table1[[#This Row],[Bet]]="Draw",IF(Table1[[#This Row],[FTR]]="D",100*Table1[[#This Row],[B365D]],0),0)</f>
        <v>0</v>
      </c>
      <c r="Q1013">
        <f>IF(Table1[[#This Row],[Bet]]="Draw-",IF(Table1[[#This Row],[FTR]]="D",100*Table1[[#This Row],[B365D]],0),0)</f>
        <v>0</v>
      </c>
      <c r="R1013">
        <f>1/Table1[[#This Row],[B365A]]-Table1[[#This Row],[Margin1X2]]</f>
        <v>5.0847457627118592E-2</v>
      </c>
      <c r="S1013">
        <f>IF(Table1[[#This Row],[Bet]]="Away",IF(Table1[[#This Row],[FTR]]="A",100*Table1[[#This Row],[B365A]],0),0)</f>
        <v>0</v>
      </c>
      <c r="T1013">
        <f>IF(Table1[[#This Row],[Bet2]]="Away",IF(Table1[[#This Row],[FTR]]="A",100*Table1[[#This Row],[B365A]]),0)</f>
        <v>0</v>
      </c>
      <c r="X1013">
        <v>1.18</v>
      </c>
      <c r="Y1013">
        <v>7.5</v>
      </c>
      <c r="Z1013">
        <v>15</v>
      </c>
      <c r="AA1013" s="3">
        <f>(1/Table1[[#This Row],[B365H]]+1/Table1[[#This Row],[B365D]]+1/Table1[[#This Row],[B365A]]-1)/3</f>
        <v>1.581920903954807E-2</v>
      </c>
      <c r="AB1013">
        <v>1.44</v>
      </c>
      <c r="AC1013">
        <v>2.75</v>
      </c>
      <c r="AD1013">
        <f>(1/Table1[[#This Row],[B365&gt;2.5]]+1/Table1[[#This Row],[B365&lt;2.5]]-1)/2</f>
        <v>2.9040404040403978E-2</v>
      </c>
    </row>
    <row r="1014" spans="1:30" hidden="1" x14ac:dyDescent="0.45">
      <c r="A1014" t="s">
        <v>61</v>
      </c>
      <c r="B1014" t="s">
        <v>4</v>
      </c>
      <c r="C1014" s="1">
        <v>44628</v>
      </c>
      <c r="D1014" t="s">
        <v>66</v>
      </c>
      <c r="E1014" t="s">
        <v>92</v>
      </c>
      <c r="F1014">
        <v>1</v>
      </c>
      <c r="G1014">
        <v>5</v>
      </c>
      <c r="H1014" t="s">
        <v>20</v>
      </c>
      <c r="I1014" t="s">
        <v>51</v>
      </c>
      <c r="L1014">
        <f>1/Table1[[#This Row],[B365H]]-Table1[[#This Row],[Margin1X2]]</f>
        <v>0.17164643635231869</v>
      </c>
      <c r="M1014">
        <f>IF(Table1[[#This Row],[Bet]]="Home",IF(Table1[[#This Row],[FTR]]="H",100*Table1[[#This Row],[B365H]],0),0)</f>
        <v>0</v>
      </c>
      <c r="N1014">
        <f>IF(Table1[[#This Row],[Bet]]="Home-",IF(Table1[[#This Row],[FTR]]="H",100*Table1[[#This Row],[B365H]],0),0)</f>
        <v>0</v>
      </c>
      <c r="O1014">
        <f>1/Table1[[#This Row],[B365D]]-Table1[[#This Row],[Margin1X2]]</f>
        <v>0.25894802365390601</v>
      </c>
      <c r="P1014">
        <f>IF(Table1[[#This Row],[Bet]]="Draw",IF(Table1[[#This Row],[FTR]]="D",100*Table1[[#This Row],[B365D]],0),0)</f>
        <v>0</v>
      </c>
      <c r="Q1014">
        <f>IF(Table1[[#This Row],[Bet]]="Draw-",IF(Table1[[#This Row],[FTR]]="D",100*Table1[[#This Row],[B365D]],0),0)</f>
        <v>0</v>
      </c>
      <c r="R1014">
        <f>1/Table1[[#This Row],[B365A]]-Table1[[#This Row],[Margin1X2]]</f>
        <v>0.5694055399937753</v>
      </c>
      <c r="S1014">
        <f>IF(Table1[[#This Row],[Bet]]="Away",IF(Table1[[#This Row],[FTR]]="A",100*Table1[[#This Row],[B365A]],0),0)</f>
        <v>0</v>
      </c>
      <c r="T1014">
        <f>IF(Table1[[#This Row],[Bet2]]="Away",IF(Table1[[#This Row],[FTR]]="A",100*Table1[[#This Row],[B365A]]),0)</f>
        <v>0</v>
      </c>
      <c r="X1014">
        <v>5.25</v>
      </c>
      <c r="Y1014">
        <v>3.6</v>
      </c>
      <c r="Z1014">
        <v>1.7</v>
      </c>
      <c r="AA1014" s="3">
        <f>(1/Table1[[#This Row],[B365H]]+1/Table1[[#This Row],[B365D]]+1/Table1[[#This Row],[B365A]]-1)/3</f>
        <v>1.8829754123871778E-2</v>
      </c>
      <c r="AB1014">
        <v>1.95</v>
      </c>
      <c r="AC1014">
        <v>1.9</v>
      </c>
      <c r="AD1014">
        <f>(1/Table1[[#This Row],[B365&gt;2.5]]+1/Table1[[#This Row],[B365&lt;2.5]]-1)/2</f>
        <v>1.9568151147098534E-2</v>
      </c>
    </row>
    <row r="1015" spans="1:30" hidden="1" x14ac:dyDescent="0.45">
      <c r="A1015" t="s">
        <v>61</v>
      </c>
      <c r="B1015" t="s">
        <v>4</v>
      </c>
      <c r="C1015" s="1">
        <v>44653</v>
      </c>
      <c r="D1015" t="s">
        <v>69</v>
      </c>
      <c r="E1015" t="s">
        <v>96</v>
      </c>
      <c r="F1015">
        <v>1</v>
      </c>
      <c r="G1015">
        <v>4</v>
      </c>
      <c r="H1015" t="s">
        <v>20</v>
      </c>
      <c r="I1015" t="s">
        <v>51</v>
      </c>
      <c r="L1015">
        <f>1/Table1[[#This Row],[B365H]]-Table1[[#This Row],[Margin1X2]]</f>
        <v>0.30673001967407842</v>
      </c>
      <c r="M1015">
        <f>IF(Table1[[#This Row],[Bet]]="Home",IF(Table1[[#This Row],[FTR]]="H",100*Table1[[#This Row],[B365H]],0),0)</f>
        <v>0</v>
      </c>
      <c r="N1015">
        <f>IF(Table1[[#This Row],[Bet]]="Home-",IF(Table1[[#This Row],[FTR]]="H",100*Table1[[#This Row],[B365H]],0),0)</f>
        <v>0</v>
      </c>
      <c r="O1015">
        <f>1/Table1[[#This Row],[B365D]]-Table1[[#This Row],[Margin1X2]]</f>
        <v>0.28717967754309115</v>
      </c>
      <c r="P1015">
        <f>IF(Table1[[#This Row],[Bet]]="Draw",IF(Table1[[#This Row],[FTR]]="D",100*Table1[[#This Row],[B365D]],0),0)</f>
        <v>0</v>
      </c>
      <c r="Q1015">
        <f>IF(Table1[[#This Row],[Bet]]="Draw-",IF(Table1[[#This Row],[FTR]]="D",100*Table1[[#This Row],[B365D]],0),0)</f>
        <v>0</v>
      </c>
      <c r="R1015">
        <f>1/Table1[[#This Row],[B365A]]-Table1[[#This Row],[Margin1X2]]</f>
        <v>0.40609030278283026</v>
      </c>
      <c r="S1015">
        <f>IF(Table1[[#This Row],[Bet]]="Away",IF(Table1[[#This Row],[FTR]]="A",100*Table1[[#This Row],[B365A]],0),0)</f>
        <v>0</v>
      </c>
      <c r="T1015">
        <f>IF(Table1[[#This Row],[Bet2]]="Away",IF(Table1[[#This Row],[FTR]]="A",100*Table1[[#This Row],[B365A]]),0)</f>
        <v>0</v>
      </c>
      <c r="X1015">
        <v>3.1</v>
      </c>
      <c r="Y1015">
        <v>3.3</v>
      </c>
      <c r="Z1015">
        <v>2.37</v>
      </c>
      <c r="AA1015" s="3">
        <f>(1/Table1[[#This Row],[B365H]]+1/Table1[[#This Row],[B365D]]+1/Table1[[#This Row],[B365A]]-1)/3</f>
        <v>1.5850625487211872E-2</v>
      </c>
      <c r="AB1015">
        <v>2.1</v>
      </c>
      <c r="AC1015">
        <v>1.72</v>
      </c>
      <c r="AD1015">
        <f>(1/Table1[[#This Row],[B365&gt;2.5]]+1/Table1[[#This Row],[B365&lt;2.5]]-1)/2</f>
        <v>2.879291251384275E-2</v>
      </c>
    </row>
    <row r="1016" spans="1:30" x14ac:dyDescent="0.45">
      <c r="A1016" t="s">
        <v>61</v>
      </c>
      <c r="B1016" t="s">
        <v>4</v>
      </c>
      <c r="C1016" s="1">
        <v>44636</v>
      </c>
      <c r="D1016" t="s">
        <v>95</v>
      </c>
      <c r="E1016" t="s">
        <v>81</v>
      </c>
      <c r="F1016">
        <v>0</v>
      </c>
      <c r="G1016">
        <v>2</v>
      </c>
      <c r="H1016" t="s">
        <v>20</v>
      </c>
      <c r="I1016" t="s">
        <v>98</v>
      </c>
      <c r="J1016" t="s">
        <v>271</v>
      </c>
      <c r="L1016">
        <f>1/Table1[[#This Row],[B365H]]-Table1[[#This Row],[Margin1X2]]</f>
        <v>0.61779084326855016</v>
      </c>
      <c r="M1016">
        <f>IF(Table1[[#This Row],[Bet]]="Home",IF(Table1[[#This Row],[FTR]]="H",100*Table1[[#This Row],[B365H]],0),0)</f>
        <v>0</v>
      </c>
      <c r="N1016">
        <f>IF(Table1[[#This Row],[Bet]]="Home-",IF(Table1[[#This Row],[FTR]]="H",100*Table1[[#This Row],[B365H]],0),0)</f>
        <v>0</v>
      </c>
      <c r="O1016">
        <f>1/Table1[[#This Row],[B365D]]-Table1[[#This Row],[Margin1X2]]</f>
        <v>0.24751483477598121</v>
      </c>
      <c r="P1016">
        <f>IF(Table1[[#This Row],[Bet]]="Draw",IF(Table1[[#This Row],[FTR]]="D",100*Table1[[#This Row],[B365D]],0),0)</f>
        <v>0</v>
      </c>
      <c r="Q1016">
        <f>IF(Table1[[#This Row],[Bet]]="Draw-",IF(Table1[[#This Row],[FTR]]="D",100*Table1[[#This Row],[B365D]],0),0)</f>
        <v>0</v>
      </c>
      <c r="R1016">
        <f>1/Table1[[#This Row],[B365A]]-Table1[[#This Row],[Margin1X2]]</f>
        <v>0.1346943219554684</v>
      </c>
      <c r="S1016">
        <f>IF(Table1[[#This Row],[Bet]]="Away",IF(Table1[[#This Row],[FTR]]="A",100*Table1[[#This Row],[B365A]],0),0)</f>
        <v>650</v>
      </c>
      <c r="T1016">
        <f>IF(Table1[[#This Row],[Bet2]]="Away",IF(Table1[[#This Row],[FTR]]="A",100*Table1[[#This Row],[B365A]]),0)</f>
        <v>0</v>
      </c>
      <c r="X1016">
        <v>1.57</v>
      </c>
      <c r="Y1016">
        <v>3.75</v>
      </c>
      <c r="Z1016">
        <v>6.5</v>
      </c>
      <c r="AA1016" s="3">
        <f>(1/Table1[[#This Row],[B365H]]+1/Table1[[#This Row],[B365D]]+1/Table1[[#This Row],[B365A]]-1)/3</f>
        <v>1.915183189068544E-2</v>
      </c>
      <c r="AB1016">
        <v>2</v>
      </c>
      <c r="AC1016">
        <v>1.8</v>
      </c>
      <c r="AD1016">
        <f>(1/Table1[[#This Row],[B365&gt;2.5]]+1/Table1[[#This Row],[B365&lt;2.5]]-1)/2</f>
        <v>2.777777777777779E-2</v>
      </c>
    </row>
    <row r="1017" spans="1:30" hidden="1" x14ac:dyDescent="0.45">
      <c r="A1017" t="s">
        <v>172</v>
      </c>
      <c r="B1017" t="s">
        <v>4</v>
      </c>
      <c r="C1017" s="1">
        <v>44541</v>
      </c>
      <c r="D1017" t="s">
        <v>194</v>
      </c>
      <c r="E1017" t="s">
        <v>192</v>
      </c>
      <c r="F1017">
        <v>2</v>
      </c>
      <c r="G1017">
        <v>0</v>
      </c>
      <c r="H1017" t="s">
        <v>13</v>
      </c>
      <c r="I1017" t="s">
        <v>167</v>
      </c>
      <c r="J1017" t="s">
        <v>272</v>
      </c>
      <c r="L1017">
        <f>1/Table1[[#This Row],[B365H]]-Table1[[#This Row],[Margin1X2]]</f>
        <v>0.33969951617010435</v>
      </c>
      <c r="M1017">
        <f>IF(Table1[[#This Row],[Bet]]="Home",IF(Table1[[#This Row],[FTR]]="H",100*Table1[[#This Row],[B365H]],0),0)</f>
        <v>0</v>
      </c>
      <c r="N1017">
        <f>IF(Table1[[#This Row],[Bet]]="Home-",IF(Table1[[#This Row],[FTR]]="H",100*Table1[[#This Row],[B365H]],0),0)</f>
        <v>0</v>
      </c>
      <c r="O1017">
        <f>1/Table1[[#This Row],[B365D]]-Table1[[#This Row],[Margin1X2]]</f>
        <v>0.28558696205755024</v>
      </c>
      <c r="P1017">
        <f>IF(Table1[[#This Row],[Bet]]="Draw",IF(Table1[[#This Row],[FTR]]="D",100*Table1[[#This Row],[B365D]],0),0)</f>
        <v>0</v>
      </c>
      <c r="Q1017">
        <f>IF(Table1[[#This Row],[Bet]]="Draw-",IF(Table1[[#This Row],[FTR]]="D",100*Table1[[#This Row],[B365D]],0),0)</f>
        <v>0</v>
      </c>
      <c r="R1017">
        <f>1/Table1[[#This Row],[B365A]]-Table1[[#This Row],[Margin1X2]]</f>
        <v>0.37471352177234529</v>
      </c>
      <c r="S1017">
        <f>IF(Table1[[#This Row],[Bet]]="Away",IF(Table1[[#This Row],[FTR]]="A",100*Table1[[#This Row],[B365A]],0),0)</f>
        <v>0</v>
      </c>
      <c r="T1017">
        <f>IF(Table1[[#This Row],[Bet2]]="Away",IF(Table1[[#This Row],[FTR]]="A",100*Table1[[#This Row],[B365A]]),0)</f>
        <v>0</v>
      </c>
      <c r="X1017">
        <v>2.8</v>
      </c>
      <c r="Y1017">
        <v>3.3</v>
      </c>
      <c r="Z1017">
        <v>2.5499999999999998</v>
      </c>
      <c r="AA1017" s="3">
        <f>(1/Table1[[#This Row],[B365H]]+1/Table1[[#This Row],[B365D]]+1/Table1[[#This Row],[B365A]]-1)/3</f>
        <v>1.7443340972752797E-2</v>
      </c>
      <c r="AB1017">
        <v>2.15</v>
      </c>
      <c r="AC1017">
        <v>1.66</v>
      </c>
      <c r="AD1017">
        <f>(1/Table1[[#This Row],[B365&gt;2.5]]+1/Table1[[#This Row],[B365&lt;2.5]]-1)/2</f>
        <v>3.3762958811992205E-2</v>
      </c>
    </row>
    <row r="1018" spans="1:30" hidden="1" x14ac:dyDescent="0.45">
      <c r="A1018" t="s">
        <v>172</v>
      </c>
      <c r="B1018" t="s">
        <v>4</v>
      </c>
      <c r="C1018" s="1">
        <v>44541</v>
      </c>
      <c r="D1018" t="s">
        <v>181</v>
      </c>
      <c r="E1018" t="s">
        <v>191</v>
      </c>
      <c r="F1018">
        <v>0</v>
      </c>
      <c r="G1018">
        <v>0</v>
      </c>
      <c r="H1018" t="s">
        <v>42</v>
      </c>
      <c r="I1018" t="s">
        <v>149</v>
      </c>
      <c r="J1018" t="s">
        <v>269</v>
      </c>
      <c r="L1018">
        <f>1/Table1[[#This Row],[B365H]]-Table1[[#This Row],[Margin1X2]]</f>
        <v>0.53661932609301033</v>
      </c>
      <c r="M1018">
        <f>IF(Table1[[#This Row],[Bet]]="Home",IF(Table1[[#This Row],[FTR]]="H",100*Table1[[#This Row],[B365H]],0),0)</f>
        <v>0</v>
      </c>
      <c r="N1018">
        <f>IF(Table1[[#This Row],[Bet]]="Home-",IF(Table1[[#This Row],[FTR]]="H",100*Table1[[#This Row],[B365H]],0),0)</f>
        <v>0</v>
      </c>
      <c r="O1018">
        <f>1/Table1[[#This Row],[B365D]]-Table1[[#This Row],[Margin1X2]]</f>
        <v>0.24422166527429684</v>
      </c>
      <c r="P1018">
        <f>IF(Table1[[#This Row],[Bet]]="Draw",IF(Table1[[#This Row],[FTR]]="D",100*Table1[[#This Row],[B365D]],0),0)</f>
        <v>0</v>
      </c>
      <c r="Q1018">
        <f>IF(Table1[[#This Row],[Bet]]="Draw-",IF(Table1[[#This Row],[FTR]]="D",100*Table1[[#This Row],[B365D]],0),0)</f>
        <v>380</v>
      </c>
      <c r="R1018">
        <f>1/Table1[[#This Row],[B365A]]-Table1[[#This Row],[Margin1X2]]</f>
        <v>0.21915900863269283</v>
      </c>
      <c r="S1018">
        <f>IF(Table1[[#This Row],[Bet]]="Away",IF(Table1[[#This Row],[FTR]]="A",100*Table1[[#This Row],[B365A]],0),0)</f>
        <v>0</v>
      </c>
      <c r="T1018">
        <f>IF(Table1[[#This Row],[Bet2]]="Away",IF(Table1[[#This Row],[FTR]]="A",100*Table1[[#This Row],[B365A]]),0)</f>
        <v>0</v>
      </c>
      <c r="X1018">
        <v>1.8</v>
      </c>
      <c r="Y1018">
        <v>3.8</v>
      </c>
      <c r="Z1018">
        <v>4.2</v>
      </c>
      <c r="AA1018" s="3">
        <f>(1/Table1[[#This Row],[B365H]]+1/Table1[[#This Row],[B365D]]+1/Table1[[#This Row],[B365A]]-1)/3</f>
        <v>1.8936229462545251E-2</v>
      </c>
      <c r="AB1018">
        <v>1.95</v>
      </c>
      <c r="AC1018">
        <v>1.9</v>
      </c>
      <c r="AD1018">
        <f>(1/Table1[[#This Row],[B365&gt;2.5]]+1/Table1[[#This Row],[B365&lt;2.5]]-1)/2</f>
        <v>1.9568151147098534E-2</v>
      </c>
    </row>
    <row r="1019" spans="1:30" hidden="1" x14ac:dyDescent="0.45">
      <c r="A1019" t="s">
        <v>172</v>
      </c>
      <c r="B1019" t="s">
        <v>4</v>
      </c>
      <c r="C1019" s="1">
        <v>44541</v>
      </c>
      <c r="D1019" t="s">
        <v>175</v>
      </c>
      <c r="E1019" t="s">
        <v>195</v>
      </c>
      <c r="F1019">
        <v>0</v>
      </c>
      <c r="G1019">
        <v>1</v>
      </c>
      <c r="H1019" t="s">
        <v>20</v>
      </c>
      <c r="I1019" t="s">
        <v>135</v>
      </c>
      <c r="J1019" t="s">
        <v>273</v>
      </c>
      <c r="L1019">
        <f>1/Table1[[#This Row],[B365H]]-Table1[[#This Row],[Margin1X2]]</f>
        <v>0.45934065934065932</v>
      </c>
      <c r="M1019">
        <f>IF(Table1[[#This Row],[Bet]]="Home",IF(Table1[[#This Row],[FTR]]="H",100*Table1[[#This Row],[B365H]],0),0)</f>
        <v>0</v>
      </c>
      <c r="N1019">
        <f>IF(Table1[[#This Row],[Bet]]="Home-",IF(Table1[[#This Row],[FTR]]="H",100*Table1[[#This Row],[B365H]],0),0)</f>
        <v>0</v>
      </c>
      <c r="O1019">
        <f>1/Table1[[#This Row],[B365D]]-Table1[[#This Row],[Margin1X2]]</f>
        <v>0.29084249084249086</v>
      </c>
      <c r="P1019">
        <f>IF(Table1[[#This Row],[Bet]]="Draw",IF(Table1[[#This Row],[FTR]]="D",100*Table1[[#This Row],[B365D]],0),0)</f>
        <v>0</v>
      </c>
      <c r="Q1019">
        <f>IF(Table1[[#This Row],[Bet]]="Draw-",IF(Table1[[#This Row],[FTR]]="D",100*Table1[[#This Row],[B365D]],0),0)</f>
        <v>0</v>
      </c>
      <c r="R1019">
        <f>1/Table1[[#This Row],[B365A]]-Table1[[#This Row],[Margin1X2]]</f>
        <v>0.24981684981684979</v>
      </c>
      <c r="S1019">
        <f>IF(Table1[[#This Row],[Bet]]="Away",IF(Table1[[#This Row],[FTR]]="A",100*Table1[[#This Row],[B365A]],0),0)</f>
        <v>0</v>
      </c>
      <c r="T1019">
        <f>IF(Table1[[#This Row],[Bet2]]="Away",IF(Table1[[#This Row],[FTR]]="A",100*Table1[[#This Row],[B365A]]),0)</f>
        <v>0</v>
      </c>
      <c r="X1019">
        <v>2.1</v>
      </c>
      <c r="Y1019">
        <v>3.25</v>
      </c>
      <c r="Z1019">
        <v>3.75</v>
      </c>
      <c r="AA1019" s="3">
        <f>(1/Table1[[#This Row],[B365H]]+1/Table1[[#This Row],[B365D]]+1/Table1[[#This Row],[B365A]]-1)/3</f>
        <v>1.6849816849816863E-2</v>
      </c>
      <c r="AB1019">
        <v>2.25</v>
      </c>
      <c r="AC1019">
        <v>1.61</v>
      </c>
      <c r="AD1019">
        <f>(1/Table1[[#This Row],[B365&gt;2.5]]+1/Table1[[#This Row],[B365&lt;2.5]]-1)/2</f>
        <v>3.2781228433402365E-2</v>
      </c>
    </row>
    <row r="1020" spans="1:30" hidden="1" x14ac:dyDescent="0.45">
      <c r="A1020" t="s">
        <v>2</v>
      </c>
      <c r="B1020" t="s">
        <v>4</v>
      </c>
      <c r="C1020" s="1">
        <v>44573</v>
      </c>
      <c r="D1020" t="s">
        <v>38</v>
      </c>
      <c r="E1020" t="s">
        <v>34</v>
      </c>
      <c r="F1020">
        <v>2</v>
      </c>
      <c r="G1020">
        <v>0</v>
      </c>
      <c r="H1020" t="s">
        <v>13</v>
      </c>
      <c r="I1020" t="s">
        <v>52</v>
      </c>
      <c r="L1020">
        <f>1/Table1[[#This Row],[B365H]]-Table1[[#This Row],[Margin1X2]]</f>
        <v>0.76022727272727264</v>
      </c>
      <c r="M1020">
        <f>IF(Table1[[#This Row],[Bet]]="Home",IF(Table1[[#This Row],[FTR]]="H",100*Table1[[#This Row],[B365H]],0),0)</f>
        <v>0</v>
      </c>
      <c r="N1020">
        <f>IF(Table1[[#This Row],[Bet]]="Home-",IF(Table1[[#This Row],[FTR]]="H",100*Table1[[#This Row],[B365H]],0),0)</f>
        <v>0</v>
      </c>
      <c r="O1020">
        <f>1/Table1[[#This Row],[B365D]]-Table1[[#This Row],[Margin1X2]]</f>
        <v>0.16079545454545449</v>
      </c>
      <c r="P1020">
        <f>IF(Table1[[#This Row],[Bet]]="Draw",IF(Table1[[#This Row],[FTR]]="D",100*Table1[[#This Row],[B365D]],0),0)</f>
        <v>0</v>
      </c>
      <c r="Q1020">
        <f>IF(Table1[[#This Row],[Bet]]="Draw-",IF(Table1[[#This Row],[FTR]]="D",100*Table1[[#This Row],[B365D]],0),0)</f>
        <v>0</v>
      </c>
      <c r="R1020">
        <f>1/Table1[[#This Row],[B365A]]-Table1[[#This Row],[Margin1X2]]</f>
        <v>7.8977272727272688E-2</v>
      </c>
      <c r="S1020">
        <f>IF(Table1[[#This Row],[Bet]]="Away",IF(Table1[[#This Row],[FTR]]="A",100*Table1[[#This Row],[B365A]],0),0)</f>
        <v>0</v>
      </c>
      <c r="T1020">
        <f>IF(Table1[[#This Row],[Bet2]]="Away",IF(Table1[[#This Row],[FTR]]="A",100*Table1[[#This Row],[B365A]]),0)</f>
        <v>0</v>
      </c>
      <c r="X1020">
        <v>1.28</v>
      </c>
      <c r="Y1020">
        <v>5.5</v>
      </c>
      <c r="Z1020">
        <v>10</v>
      </c>
      <c r="AA1020" s="3">
        <f>(1/Table1[[#This Row],[B365H]]+1/Table1[[#This Row],[B365D]]+1/Table1[[#This Row],[B365A]]-1)/3</f>
        <v>2.1022727272727321E-2</v>
      </c>
      <c r="AB1020">
        <v>2.2999999999999998</v>
      </c>
      <c r="AC1020">
        <v>1.61</v>
      </c>
      <c r="AD1020">
        <f>(1/Table1[[#This Row],[B365&gt;2.5]]+1/Table1[[#This Row],[B365&lt;2.5]]-1)/2</f>
        <v>2.7950310559006208E-2</v>
      </c>
    </row>
    <row r="1021" spans="1:30" hidden="1" x14ac:dyDescent="0.45">
      <c r="A1021" t="s">
        <v>2</v>
      </c>
      <c r="B1021" t="s">
        <v>4</v>
      </c>
      <c r="C1021" s="1">
        <v>44575</v>
      </c>
      <c r="D1021" t="s">
        <v>19</v>
      </c>
      <c r="E1021" t="s">
        <v>23</v>
      </c>
      <c r="F1021">
        <v>1</v>
      </c>
      <c r="G1021">
        <v>1</v>
      </c>
      <c r="H1021" t="s">
        <v>42</v>
      </c>
      <c r="I1021" t="s">
        <v>48</v>
      </c>
      <c r="J1021" t="s">
        <v>266</v>
      </c>
      <c r="L1021">
        <f>1/Table1[[#This Row],[B365H]]-Table1[[#This Row],[Margin1X2]]</f>
        <v>0.46980718611013861</v>
      </c>
      <c r="M1021">
        <f>IF(Table1[[#This Row],[Bet]]="Home",IF(Table1[[#This Row],[FTR]]="H",100*Table1[[#This Row],[B365H]],0),0)</f>
        <v>0</v>
      </c>
      <c r="N1021">
        <f>IF(Table1[[#This Row],[Bet]]="Home-",IF(Table1[[#This Row],[FTR]]="H",100*Table1[[#This Row],[B365H]],0),0)</f>
        <v>0</v>
      </c>
      <c r="O1021">
        <f>1/Table1[[#This Row],[B365D]]-Table1[[#This Row],[Margin1X2]]</f>
        <v>0.28503261109166111</v>
      </c>
      <c r="P1021">
        <f>IF(Table1[[#This Row],[Bet]]="Draw",IF(Table1[[#This Row],[FTR]]="D",100*Table1[[#This Row],[B365D]],0),0)</f>
        <v>0</v>
      </c>
      <c r="Q1021">
        <f>IF(Table1[[#This Row],[Bet]]="Draw-",IF(Table1[[#This Row],[FTR]]="D",100*Table1[[#This Row],[B365D]],0),0)</f>
        <v>0</v>
      </c>
      <c r="R1021">
        <f>1/Table1[[#This Row],[B365A]]-Table1[[#This Row],[Margin1X2]]</f>
        <v>0.24516020279820019</v>
      </c>
      <c r="S1021">
        <f>IF(Table1[[#This Row],[Bet]]="Away",IF(Table1[[#This Row],[FTR]]="A",100*Table1[[#This Row],[B365A]],0),0)</f>
        <v>0</v>
      </c>
      <c r="T1021">
        <f>IF(Table1[[#This Row],[Bet2]]="Away",IF(Table1[[#This Row],[FTR]]="A",100*Table1[[#This Row],[B365A]]),0)</f>
        <v>0</v>
      </c>
      <c r="X1021">
        <v>2.0499999999999998</v>
      </c>
      <c r="Y1021">
        <v>3.3</v>
      </c>
      <c r="Z1021">
        <v>3.8</v>
      </c>
      <c r="AA1021" s="3">
        <f>(1/Table1[[#This Row],[B365H]]+1/Table1[[#This Row],[B365D]]+1/Table1[[#This Row],[B365A]]-1)/3</f>
        <v>1.7997691938641907E-2</v>
      </c>
      <c r="AB1021">
        <v>2.2999999999999998</v>
      </c>
      <c r="AC1021">
        <v>1.61</v>
      </c>
      <c r="AD1021">
        <f>(1/Table1[[#This Row],[B365&gt;2.5]]+1/Table1[[#This Row],[B365&lt;2.5]]-1)/2</f>
        <v>2.7950310559006208E-2</v>
      </c>
    </row>
    <row r="1022" spans="1:30" hidden="1" x14ac:dyDescent="0.45">
      <c r="A1022" t="s">
        <v>2</v>
      </c>
      <c r="B1022" t="s">
        <v>4</v>
      </c>
      <c r="C1022" s="1">
        <v>44576</v>
      </c>
      <c r="D1022" t="s">
        <v>41</v>
      </c>
      <c r="E1022" t="s">
        <v>22</v>
      </c>
      <c r="F1022">
        <v>1</v>
      </c>
      <c r="G1022">
        <v>0</v>
      </c>
      <c r="H1022" t="s">
        <v>13</v>
      </c>
      <c r="I1022" t="s">
        <v>30</v>
      </c>
      <c r="L1022">
        <f>1/Table1[[#This Row],[B365H]]-Table1[[#This Row],[Margin1X2]]</f>
        <v>0.58737373737373733</v>
      </c>
      <c r="M1022">
        <f>IF(Table1[[#This Row],[Bet]]="Home",IF(Table1[[#This Row],[FTR]]="H",100*Table1[[#This Row],[B365H]],0),0)</f>
        <v>0</v>
      </c>
      <c r="N1022">
        <f>IF(Table1[[#This Row],[Bet]]="Home-",IF(Table1[[#This Row],[FTR]]="H",100*Table1[[#This Row],[B365H]],0),0)</f>
        <v>0</v>
      </c>
      <c r="O1022">
        <f>1/Table1[[#This Row],[B365D]]-Table1[[#This Row],[Margin1X2]]</f>
        <v>0.23131313131313128</v>
      </c>
      <c r="P1022">
        <f>IF(Table1[[#This Row],[Bet]]="Draw",IF(Table1[[#This Row],[FTR]]="D",100*Table1[[#This Row],[B365D]],0),0)</f>
        <v>0</v>
      </c>
      <c r="Q1022">
        <f>IF(Table1[[#This Row],[Bet]]="Draw-",IF(Table1[[#This Row],[FTR]]="D",100*Table1[[#This Row],[B365D]],0),0)</f>
        <v>0</v>
      </c>
      <c r="R1022">
        <f>1/Table1[[#This Row],[B365A]]-Table1[[#This Row],[Margin1X2]]</f>
        <v>0.18131313131313129</v>
      </c>
      <c r="S1022">
        <f>IF(Table1[[#This Row],[Bet]]="Away",IF(Table1[[#This Row],[FTR]]="A",100*Table1[[#This Row],[B365A]],0),0)</f>
        <v>0</v>
      </c>
      <c r="T1022">
        <f>IF(Table1[[#This Row],[Bet2]]="Away",IF(Table1[[#This Row],[FTR]]="A",100*Table1[[#This Row],[B365A]]),0)</f>
        <v>0</v>
      </c>
      <c r="X1022">
        <v>1.65</v>
      </c>
      <c r="Y1022">
        <v>4</v>
      </c>
      <c r="Z1022">
        <v>5</v>
      </c>
      <c r="AA1022" s="3">
        <f>(1/Table1[[#This Row],[B365H]]+1/Table1[[#This Row],[B365D]]+1/Table1[[#This Row],[B365A]]-1)/3</f>
        <v>1.8686868686868714E-2</v>
      </c>
      <c r="AB1022">
        <v>2.2999999999999998</v>
      </c>
      <c r="AC1022">
        <v>1.61</v>
      </c>
      <c r="AD1022">
        <f>(1/Table1[[#This Row],[B365&gt;2.5]]+1/Table1[[#This Row],[B365&lt;2.5]]-1)/2</f>
        <v>2.7950310559006208E-2</v>
      </c>
    </row>
    <row r="1023" spans="1:30" hidden="1" x14ac:dyDescent="0.45">
      <c r="A1023" t="s">
        <v>2</v>
      </c>
      <c r="B1023" t="s">
        <v>4</v>
      </c>
      <c r="C1023" s="1">
        <v>44576</v>
      </c>
      <c r="D1023" t="s">
        <v>32</v>
      </c>
      <c r="E1023" t="s">
        <v>15</v>
      </c>
      <c r="F1023">
        <v>2</v>
      </c>
      <c r="G1023">
        <v>2</v>
      </c>
      <c r="H1023" t="s">
        <v>42</v>
      </c>
      <c r="I1023" t="s">
        <v>21</v>
      </c>
      <c r="L1023">
        <f>1/Table1[[#This Row],[B365H]]-Table1[[#This Row],[Margin1X2]]</f>
        <v>0.33149438637243511</v>
      </c>
      <c r="M1023">
        <f>IF(Table1[[#This Row],[Bet]]="Home",IF(Table1[[#This Row],[FTR]]="H",100*Table1[[#This Row],[B365H]],0),0)</f>
        <v>0</v>
      </c>
      <c r="N1023">
        <f>IF(Table1[[#This Row],[Bet]]="Home-",IF(Table1[[#This Row],[FTR]]="H",100*Table1[[#This Row],[B365H]],0),0)</f>
        <v>0</v>
      </c>
      <c r="O1023">
        <f>1/Table1[[#This Row],[B365D]]-Table1[[#This Row],[Margin1X2]]</f>
        <v>0.26877661633759192</v>
      </c>
      <c r="P1023">
        <f>IF(Table1[[#This Row],[Bet]]="Draw",IF(Table1[[#This Row],[FTR]]="D",100*Table1[[#This Row],[B365D]],0),0)</f>
        <v>0</v>
      </c>
      <c r="Q1023">
        <f>IF(Table1[[#This Row],[Bet]]="Draw-",IF(Table1[[#This Row],[FTR]]="D",100*Table1[[#This Row],[B365D]],0),0)</f>
        <v>0</v>
      </c>
      <c r="R1023">
        <f>1/Table1[[#This Row],[B365A]]-Table1[[#This Row],[Margin1X2]]</f>
        <v>0.39972899728997291</v>
      </c>
      <c r="S1023">
        <f>IF(Table1[[#This Row],[Bet]]="Away",IF(Table1[[#This Row],[FTR]]="A",100*Table1[[#This Row],[B365A]],0),0)</f>
        <v>0</v>
      </c>
      <c r="T1023">
        <f>IF(Table1[[#This Row],[Bet2]]="Away",IF(Table1[[#This Row],[FTR]]="A",100*Table1[[#This Row],[B365A]]),0)</f>
        <v>0</v>
      </c>
      <c r="X1023">
        <v>2.87</v>
      </c>
      <c r="Y1023">
        <v>3.5</v>
      </c>
      <c r="Z1023">
        <v>2.4</v>
      </c>
      <c r="AA1023" s="3">
        <f>(1/Table1[[#This Row],[B365H]]+1/Table1[[#This Row],[B365D]]+1/Table1[[#This Row],[B365A]]-1)/3</f>
        <v>1.6937669376693758E-2</v>
      </c>
      <c r="AB1023">
        <v>2.1</v>
      </c>
      <c r="AC1023">
        <v>1.72</v>
      </c>
      <c r="AD1023">
        <f>(1/Table1[[#This Row],[B365&gt;2.5]]+1/Table1[[#This Row],[B365&lt;2.5]]-1)/2</f>
        <v>2.879291251384275E-2</v>
      </c>
    </row>
    <row r="1024" spans="1:30" hidden="1" x14ac:dyDescent="0.45">
      <c r="A1024" t="s">
        <v>2</v>
      </c>
      <c r="B1024" t="s">
        <v>4</v>
      </c>
      <c r="C1024" s="1">
        <v>44576</v>
      </c>
      <c r="D1024" t="s">
        <v>34</v>
      </c>
      <c r="E1024" t="s">
        <v>25</v>
      </c>
      <c r="F1024">
        <v>2</v>
      </c>
      <c r="G1024">
        <v>1</v>
      </c>
      <c r="H1024" t="s">
        <v>13</v>
      </c>
      <c r="I1024" t="s">
        <v>27</v>
      </c>
      <c r="J1024" t="s">
        <v>266</v>
      </c>
      <c r="L1024">
        <f>1/Table1[[#This Row],[B365H]]-Table1[[#This Row],[Margin1X2]]</f>
        <v>0.24920634920634918</v>
      </c>
      <c r="M1024">
        <f>IF(Table1[[#This Row],[Bet]]="Home",IF(Table1[[#This Row],[FTR]]="H",100*Table1[[#This Row],[B365H]],0),0)</f>
        <v>0</v>
      </c>
      <c r="N1024">
        <f>IF(Table1[[#This Row],[Bet]]="Home-",IF(Table1[[#This Row],[FTR]]="H",100*Table1[[#This Row],[B365H]],0),0)</f>
        <v>0</v>
      </c>
      <c r="O1024">
        <f>1/Table1[[#This Row],[B365D]]-Table1[[#This Row],[Margin1X2]]</f>
        <v>0.26825396825396824</v>
      </c>
      <c r="P1024">
        <f>IF(Table1[[#This Row],[Bet]]="Draw",IF(Table1[[#This Row],[FTR]]="D",100*Table1[[#This Row],[B365D]],0),0)</f>
        <v>0</v>
      </c>
      <c r="Q1024">
        <f>IF(Table1[[#This Row],[Bet]]="Draw-",IF(Table1[[#This Row],[FTR]]="D",100*Table1[[#This Row],[B365D]],0),0)</f>
        <v>0</v>
      </c>
      <c r="R1024">
        <f>1/Table1[[#This Row],[B365A]]-Table1[[#This Row],[Margin1X2]]</f>
        <v>0.48253968253968255</v>
      </c>
      <c r="S1024">
        <f>IF(Table1[[#This Row],[Bet]]="Away",IF(Table1[[#This Row],[FTR]]="A",100*Table1[[#This Row],[B365A]],0),0)</f>
        <v>0</v>
      </c>
      <c r="T1024">
        <f>IF(Table1[[#This Row],[Bet2]]="Away",IF(Table1[[#This Row],[FTR]]="A",100*Table1[[#This Row],[B365A]]),0)</f>
        <v>0</v>
      </c>
      <c r="X1024">
        <v>3.75</v>
      </c>
      <c r="Y1024">
        <v>3.5</v>
      </c>
      <c r="Z1024">
        <v>2</v>
      </c>
      <c r="AA1024" s="3">
        <f>(1/Table1[[#This Row],[B365H]]+1/Table1[[#This Row],[B365D]]+1/Table1[[#This Row],[B365A]]-1)/3</f>
        <v>1.7460317460317471E-2</v>
      </c>
      <c r="AB1024">
        <v>2.2000000000000002</v>
      </c>
      <c r="AC1024">
        <v>1.66</v>
      </c>
      <c r="AD1024">
        <f>(1/Table1[[#This Row],[B365&gt;2.5]]+1/Table1[[#This Row],[B365&lt;2.5]]-1)/2</f>
        <v>2.8477546549835697E-2</v>
      </c>
    </row>
    <row r="1025" spans="1:30" hidden="1" x14ac:dyDescent="0.45">
      <c r="A1025" t="s">
        <v>2</v>
      </c>
      <c r="B1025" t="s">
        <v>4</v>
      </c>
      <c r="C1025" s="1">
        <v>44576</v>
      </c>
      <c r="D1025" t="s">
        <v>37</v>
      </c>
      <c r="E1025" t="s">
        <v>31</v>
      </c>
      <c r="F1025">
        <v>1</v>
      </c>
      <c r="G1025">
        <v>1</v>
      </c>
      <c r="H1025" t="s">
        <v>42</v>
      </c>
      <c r="I1025" t="s">
        <v>17</v>
      </c>
      <c r="J1025" t="s">
        <v>267</v>
      </c>
      <c r="L1025">
        <f>1/Table1[[#This Row],[B365H]]-Table1[[#This Row],[Margin1X2]]</f>
        <v>0.48148148148148145</v>
      </c>
      <c r="M1025">
        <f>IF(Table1[[#This Row],[Bet]]="Home",IF(Table1[[#This Row],[FTR]]="H",100*Table1[[#This Row],[B365H]],0),0)</f>
        <v>0</v>
      </c>
      <c r="N1025">
        <f>IF(Table1[[#This Row],[Bet]]="Home-",IF(Table1[[#This Row],[FTR]]="H",100*Table1[[#This Row],[B365H]],0),0)</f>
        <v>0</v>
      </c>
      <c r="O1025">
        <f>1/Table1[[#This Row],[B365D]]-Table1[[#This Row],[Margin1X2]]</f>
        <v>0.25925925925925924</v>
      </c>
      <c r="P1025">
        <f>IF(Table1[[#This Row],[Bet]]="Draw",IF(Table1[[#This Row],[FTR]]="D",100*Table1[[#This Row],[B365D]],0),0)</f>
        <v>0</v>
      </c>
      <c r="Q1025">
        <f>IF(Table1[[#This Row],[Bet]]="Draw-",IF(Table1[[#This Row],[FTR]]="D",100*Table1[[#This Row],[B365D]],0),0)</f>
        <v>0</v>
      </c>
      <c r="R1025">
        <f>1/Table1[[#This Row],[B365A]]-Table1[[#This Row],[Margin1X2]]</f>
        <v>0.25925925925925924</v>
      </c>
      <c r="S1025">
        <f>IF(Table1[[#This Row],[Bet]]="Away",IF(Table1[[#This Row],[FTR]]="A",100*Table1[[#This Row],[B365A]],0),0)</f>
        <v>0</v>
      </c>
      <c r="T1025">
        <f>IF(Table1[[#This Row],[Bet2]]="Away",IF(Table1[[#This Row],[FTR]]="A",100*Table1[[#This Row],[B365A]]),0)</f>
        <v>0</v>
      </c>
      <c r="X1025">
        <v>2</v>
      </c>
      <c r="Y1025">
        <v>3.6</v>
      </c>
      <c r="Z1025">
        <v>3.6</v>
      </c>
      <c r="AA1025" s="3">
        <f>(1/Table1[[#This Row],[B365H]]+1/Table1[[#This Row],[B365D]]+1/Table1[[#This Row],[B365A]]-1)/3</f>
        <v>1.8518518518518528E-2</v>
      </c>
      <c r="AB1025">
        <v>2.37</v>
      </c>
      <c r="AC1025">
        <v>1.57</v>
      </c>
      <c r="AD1025">
        <f>(1/Table1[[#This Row],[B365&gt;2.5]]+1/Table1[[#This Row],[B365&lt;2.5]]-1)/2</f>
        <v>2.9441801714638949E-2</v>
      </c>
    </row>
    <row r="1026" spans="1:30" hidden="1" x14ac:dyDescent="0.45">
      <c r="A1026" t="s">
        <v>61</v>
      </c>
      <c r="B1026" t="s">
        <v>4</v>
      </c>
      <c r="C1026" s="1">
        <v>44636</v>
      </c>
      <c r="D1026" t="s">
        <v>84</v>
      </c>
      <c r="E1026" t="s">
        <v>75</v>
      </c>
      <c r="F1026">
        <v>2</v>
      </c>
      <c r="G1026">
        <v>0</v>
      </c>
      <c r="H1026" t="s">
        <v>13</v>
      </c>
      <c r="I1026" t="s">
        <v>97</v>
      </c>
      <c r="J1026" t="s">
        <v>266</v>
      </c>
      <c r="L1026">
        <f>1/Table1[[#This Row],[B365H]]-Table1[[#This Row],[Margin1X2]]</f>
        <v>0.39038841342988806</v>
      </c>
      <c r="M1026">
        <f>IF(Table1[[#This Row],[Bet]]="Home",IF(Table1[[#This Row],[FTR]]="H",100*Table1[[#This Row],[B365H]],0),0)</f>
        <v>0</v>
      </c>
      <c r="N1026">
        <f>IF(Table1[[#This Row],[Bet]]="Home-",IF(Table1[[#This Row],[FTR]]="H",100*Table1[[#This Row],[B365H]],0),0)</f>
        <v>0</v>
      </c>
      <c r="O1026">
        <f>1/Table1[[#This Row],[B365D]]-Table1[[#This Row],[Margin1X2]]</f>
        <v>0.30480579328505597</v>
      </c>
      <c r="P1026">
        <f>IF(Table1[[#This Row],[Bet]]="Draw",IF(Table1[[#This Row],[FTR]]="D",100*Table1[[#This Row],[B365D]],0),0)</f>
        <v>0</v>
      </c>
      <c r="Q1026">
        <f>IF(Table1[[#This Row],[Bet]]="Draw-",IF(Table1[[#This Row],[FTR]]="D",100*Table1[[#This Row],[B365D]],0),0)</f>
        <v>0</v>
      </c>
      <c r="R1026">
        <f>1/Table1[[#This Row],[B365A]]-Table1[[#This Row],[Margin1X2]]</f>
        <v>0.30480579328505597</v>
      </c>
      <c r="S1026">
        <f>IF(Table1[[#This Row],[Bet]]="Away",IF(Table1[[#This Row],[FTR]]="A",100*Table1[[#This Row],[B365A]],0),0)</f>
        <v>0</v>
      </c>
      <c r="T1026">
        <f>IF(Table1[[#This Row],[Bet2]]="Away",IF(Table1[[#This Row],[FTR]]="A",100*Table1[[#This Row],[B365A]]),0)</f>
        <v>0</v>
      </c>
      <c r="X1026">
        <v>2.4500000000000002</v>
      </c>
      <c r="Y1026">
        <v>3.1</v>
      </c>
      <c r="Z1026">
        <v>3.1</v>
      </c>
      <c r="AA1026" s="3">
        <f>(1/Table1[[#This Row],[B365H]]+1/Table1[[#This Row],[B365D]]+1/Table1[[#This Row],[B365A]]-1)/3</f>
        <v>1.7774851876234326E-2</v>
      </c>
      <c r="AB1026">
        <v>2.62</v>
      </c>
      <c r="AC1026">
        <v>1.5</v>
      </c>
      <c r="AD1026">
        <f>(1/Table1[[#This Row],[B365&gt;2.5]]+1/Table1[[#This Row],[B365&lt;2.5]]-1)/2</f>
        <v>2.4173027989821794E-2</v>
      </c>
    </row>
    <row r="1027" spans="1:30" hidden="1" x14ac:dyDescent="0.45">
      <c r="A1027" t="s">
        <v>61</v>
      </c>
      <c r="B1027" t="s">
        <v>4</v>
      </c>
      <c r="C1027" s="1">
        <v>44548</v>
      </c>
      <c r="D1027" t="s">
        <v>93</v>
      </c>
      <c r="E1027" t="s">
        <v>62</v>
      </c>
      <c r="F1027">
        <v>1</v>
      </c>
      <c r="G1027">
        <v>0</v>
      </c>
      <c r="H1027" t="s">
        <v>13</v>
      </c>
      <c r="I1027" t="s">
        <v>50</v>
      </c>
      <c r="J1027" t="s">
        <v>270</v>
      </c>
      <c r="L1027">
        <f>1/Table1[[#This Row],[B365H]]-Table1[[#This Row],[Margin1X2]]</f>
        <v>0.3681318681318681</v>
      </c>
      <c r="M1027">
        <f>IF(Table1[[#This Row],[Bet]]="Home",IF(Table1[[#This Row],[FTR]]="H",100*Table1[[#This Row],[B365H]],0),0)</f>
        <v>260</v>
      </c>
      <c r="N1027">
        <f>IF(Table1[[#This Row],[Bet]]="Home-",IF(Table1[[#This Row],[FTR]]="H",100*Table1[[#This Row],[B365H]],0),0)</f>
        <v>0</v>
      </c>
      <c r="O1027">
        <f>1/Table1[[#This Row],[B365D]]-Table1[[#This Row],[Margin1X2]]</f>
        <v>0.29120879120879123</v>
      </c>
      <c r="P1027">
        <f>IF(Table1[[#This Row],[Bet]]="Draw",IF(Table1[[#This Row],[FTR]]="D",100*Table1[[#This Row],[B365D]],0),0)</f>
        <v>0</v>
      </c>
      <c r="Q1027">
        <f>IF(Table1[[#This Row],[Bet]]="Draw-",IF(Table1[[#This Row],[FTR]]="D",100*Table1[[#This Row],[B365D]],0),0)</f>
        <v>0</v>
      </c>
      <c r="R1027">
        <f>1/Table1[[#This Row],[B365A]]-Table1[[#This Row],[Margin1X2]]</f>
        <v>0.34065934065934067</v>
      </c>
      <c r="S1027">
        <f>IF(Table1[[#This Row],[Bet]]="Away",IF(Table1[[#This Row],[FTR]]="A",100*Table1[[#This Row],[B365A]],0),0)</f>
        <v>0</v>
      </c>
      <c r="T1027">
        <f>IF(Table1[[#This Row],[Bet2]]="Away",IF(Table1[[#This Row],[FTR]]="A",100*Table1[[#This Row],[B365A]]),0)</f>
        <v>0</v>
      </c>
      <c r="X1027">
        <v>2.6</v>
      </c>
      <c r="Y1027">
        <v>3.25</v>
      </c>
      <c r="Z1027">
        <v>2.8</v>
      </c>
      <c r="AA1027" s="3">
        <f>(1/Table1[[#This Row],[B365H]]+1/Table1[[#This Row],[B365D]]+1/Table1[[#This Row],[B365A]]-1)/3</f>
        <v>1.6483516483516498E-2</v>
      </c>
      <c r="AB1027">
        <v>2.1</v>
      </c>
      <c r="AC1027">
        <v>1.72</v>
      </c>
      <c r="AD1027">
        <f>(1/Table1[[#This Row],[B365&gt;2.5]]+1/Table1[[#This Row],[B365&lt;2.5]]-1)/2</f>
        <v>2.879291251384275E-2</v>
      </c>
    </row>
    <row r="1028" spans="1:30" hidden="1" x14ac:dyDescent="0.45">
      <c r="A1028" t="s">
        <v>61</v>
      </c>
      <c r="B1028" t="s">
        <v>4</v>
      </c>
      <c r="C1028" s="1">
        <v>44548</v>
      </c>
      <c r="D1028" t="s">
        <v>65</v>
      </c>
      <c r="E1028" t="s">
        <v>90</v>
      </c>
      <c r="F1028">
        <v>4</v>
      </c>
      <c r="G1028">
        <v>0</v>
      </c>
      <c r="H1028" t="s">
        <v>13</v>
      </c>
      <c r="I1028" t="s">
        <v>76</v>
      </c>
      <c r="J1028" t="s">
        <v>266</v>
      </c>
      <c r="L1028">
        <f>1/Table1[[#This Row],[B365H]]-Table1[[#This Row],[Margin1X2]]</f>
        <v>0.50828460038986356</v>
      </c>
      <c r="M1028">
        <f>IF(Table1[[#This Row],[Bet]]="Home",IF(Table1[[#This Row],[FTR]]="H",100*Table1[[#This Row],[B365H]],0),0)</f>
        <v>0</v>
      </c>
      <c r="N1028">
        <f>IF(Table1[[#This Row],[Bet]]="Home-",IF(Table1[[#This Row],[FTR]]="H",100*Table1[[#This Row],[B365H]],0),0)</f>
        <v>0</v>
      </c>
      <c r="O1028">
        <f>1/Table1[[#This Row],[B365D]]-Table1[[#This Row],[Margin1X2]]</f>
        <v>0.25974658869395711</v>
      </c>
      <c r="P1028">
        <f>IF(Table1[[#This Row],[Bet]]="Draw",IF(Table1[[#This Row],[FTR]]="D",100*Table1[[#This Row],[B365D]],0),0)</f>
        <v>0</v>
      </c>
      <c r="Q1028">
        <f>IF(Table1[[#This Row],[Bet]]="Draw-",IF(Table1[[#This Row],[FTR]]="D",100*Table1[[#This Row],[B365D]],0),0)</f>
        <v>0</v>
      </c>
      <c r="R1028">
        <f>1/Table1[[#This Row],[B365A]]-Table1[[#This Row],[Margin1X2]]</f>
        <v>0.23196881091617935</v>
      </c>
      <c r="S1028">
        <f>IF(Table1[[#This Row],[Bet]]="Away",IF(Table1[[#This Row],[FTR]]="A",100*Table1[[#This Row],[B365A]],0),0)</f>
        <v>0</v>
      </c>
      <c r="T1028">
        <f>IF(Table1[[#This Row],[Bet2]]="Away",IF(Table1[[#This Row],[FTR]]="A",100*Table1[[#This Row],[B365A]]),0)</f>
        <v>0</v>
      </c>
      <c r="X1028">
        <v>1.9</v>
      </c>
      <c r="Y1028">
        <v>3.6</v>
      </c>
      <c r="Z1028">
        <v>4</v>
      </c>
      <c r="AA1028" s="3">
        <f>(1/Table1[[#This Row],[B365H]]+1/Table1[[#This Row],[B365D]]+1/Table1[[#This Row],[B365A]]-1)/3</f>
        <v>1.8031189083820658E-2</v>
      </c>
      <c r="AB1028">
        <v>2.2000000000000002</v>
      </c>
      <c r="AC1028">
        <v>1.66</v>
      </c>
      <c r="AD1028">
        <f>(1/Table1[[#This Row],[B365&gt;2.5]]+1/Table1[[#This Row],[B365&lt;2.5]]-1)/2</f>
        <v>2.8477546549835697E-2</v>
      </c>
    </row>
    <row r="1029" spans="1:30" hidden="1" x14ac:dyDescent="0.45">
      <c r="A1029" t="s">
        <v>61</v>
      </c>
      <c r="B1029" t="s">
        <v>4</v>
      </c>
      <c r="C1029" s="1">
        <v>44639</v>
      </c>
      <c r="D1029" t="s">
        <v>87</v>
      </c>
      <c r="E1029" t="s">
        <v>65</v>
      </c>
      <c r="F1029">
        <v>1</v>
      </c>
      <c r="G1029">
        <v>0</v>
      </c>
      <c r="H1029" t="s">
        <v>13</v>
      </c>
      <c r="I1029" t="s">
        <v>97</v>
      </c>
      <c r="J1029" t="s">
        <v>266</v>
      </c>
      <c r="L1029">
        <f>1/Table1[[#This Row],[B365H]]-Table1[[#This Row],[Margin1X2]]</f>
        <v>0.29257246376811591</v>
      </c>
      <c r="M1029">
        <f>IF(Table1[[#This Row],[Bet]]="Home",IF(Table1[[#This Row],[FTR]]="H",100*Table1[[#This Row],[B365H]],0),0)</f>
        <v>0</v>
      </c>
      <c r="N1029">
        <f>IF(Table1[[#This Row],[Bet]]="Home-",IF(Table1[[#This Row],[FTR]]="H",100*Table1[[#This Row],[B365H]],0),0)</f>
        <v>0</v>
      </c>
      <c r="O1029">
        <f>1/Table1[[#This Row],[B365D]]-Table1[[#This Row],[Margin1X2]]</f>
        <v>0.29257246376811591</v>
      </c>
      <c r="P1029">
        <f>IF(Table1[[#This Row],[Bet]]="Draw",IF(Table1[[#This Row],[FTR]]="D",100*Table1[[#This Row],[B365D]],0),0)</f>
        <v>0</v>
      </c>
      <c r="Q1029">
        <f>IF(Table1[[#This Row],[Bet]]="Draw-",IF(Table1[[#This Row],[FTR]]="D",100*Table1[[#This Row],[B365D]],0),0)</f>
        <v>0</v>
      </c>
      <c r="R1029">
        <f>1/Table1[[#This Row],[B365A]]-Table1[[#This Row],[Margin1X2]]</f>
        <v>0.41485507246376813</v>
      </c>
      <c r="S1029">
        <f>IF(Table1[[#This Row],[Bet]]="Away",IF(Table1[[#This Row],[FTR]]="A",100*Table1[[#This Row],[B365A]],0),0)</f>
        <v>0</v>
      </c>
      <c r="T1029">
        <f>IF(Table1[[#This Row],[Bet2]]="Away",IF(Table1[[#This Row],[FTR]]="A",100*Table1[[#This Row],[B365A]]),0)</f>
        <v>0</v>
      </c>
      <c r="X1029">
        <v>3.2</v>
      </c>
      <c r="Y1029">
        <v>3.2</v>
      </c>
      <c r="Z1029">
        <v>2.2999999999999998</v>
      </c>
      <c r="AA1029" s="3">
        <f>(1/Table1[[#This Row],[B365H]]+1/Table1[[#This Row],[B365D]]+1/Table1[[#This Row],[B365A]]-1)/3</f>
        <v>1.9927536231884108E-2</v>
      </c>
      <c r="AB1029">
        <v>2.1</v>
      </c>
      <c r="AC1029">
        <v>1.72</v>
      </c>
      <c r="AD1029">
        <f>(1/Table1[[#This Row],[B365&gt;2.5]]+1/Table1[[#This Row],[B365&lt;2.5]]-1)/2</f>
        <v>2.879291251384275E-2</v>
      </c>
    </row>
    <row r="1030" spans="1:30" hidden="1" x14ac:dyDescent="0.45">
      <c r="A1030" t="s">
        <v>2</v>
      </c>
      <c r="B1030" t="s">
        <v>4</v>
      </c>
      <c r="C1030" s="1">
        <v>44576</v>
      </c>
      <c r="D1030" t="s">
        <v>29</v>
      </c>
      <c r="E1030" t="s">
        <v>26</v>
      </c>
      <c r="F1030">
        <v>3</v>
      </c>
      <c r="G1030">
        <v>1</v>
      </c>
      <c r="H1030" t="s">
        <v>13</v>
      </c>
      <c r="I1030" t="s">
        <v>53</v>
      </c>
      <c r="L1030">
        <f>1/Table1[[#This Row],[B365H]]-Table1[[#This Row],[Margin1X2]]</f>
        <v>0.42742374727668841</v>
      </c>
      <c r="M1030">
        <f>IF(Table1[[#This Row],[Bet]]="Home",IF(Table1[[#This Row],[FTR]]="H",100*Table1[[#This Row],[B365H]],0),0)</f>
        <v>0</v>
      </c>
      <c r="N1030">
        <f>IF(Table1[[#This Row],[Bet]]="Home-",IF(Table1[[#This Row],[FTR]]="H",100*Table1[[#This Row],[B365H]],0),0)</f>
        <v>0</v>
      </c>
      <c r="O1030">
        <f>1/Table1[[#This Row],[B365D]]-Table1[[#This Row],[Margin1X2]]</f>
        <v>0.295479302832244</v>
      </c>
      <c r="P1030">
        <f>IF(Table1[[#This Row],[Bet]]="Draw",IF(Table1[[#This Row],[FTR]]="D",100*Table1[[#This Row],[B365D]],0),0)</f>
        <v>0</v>
      </c>
      <c r="Q1030">
        <f>IF(Table1[[#This Row],[Bet]]="Draw-",IF(Table1[[#This Row],[FTR]]="D",100*Table1[[#This Row],[B365D]],0),0)</f>
        <v>0</v>
      </c>
      <c r="R1030">
        <f>1/Table1[[#This Row],[B365A]]-Table1[[#This Row],[Margin1X2]]</f>
        <v>0.27709694989106753</v>
      </c>
      <c r="S1030">
        <f>IF(Table1[[#This Row],[Bet]]="Away",IF(Table1[[#This Row],[FTR]]="A",100*Table1[[#This Row],[B365A]],0),0)</f>
        <v>0</v>
      </c>
      <c r="T1030">
        <f>IF(Table1[[#This Row],[Bet2]]="Away",IF(Table1[[#This Row],[FTR]]="A",100*Table1[[#This Row],[B365A]]),0)</f>
        <v>0</v>
      </c>
      <c r="X1030">
        <v>2.25</v>
      </c>
      <c r="Y1030">
        <v>3.2</v>
      </c>
      <c r="Z1030">
        <v>3.4</v>
      </c>
      <c r="AA1030" s="3">
        <f>(1/Table1[[#This Row],[B365H]]+1/Table1[[#This Row],[B365D]]+1/Table1[[#This Row],[B365A]]-1)/3</f>
        <v>1.7020697167756005E-2</v>
      </c>
      <c r="AB1030">
        <v>2.1</v>
      </c>
      <c r="AC1030">
        <v>1.72</v>
      </c>
      <c r="AD1030">
        <f>(1/Table1[[#This Row],[B365&gt;2.5]]+1/Table1[[#This Row],[B365&lt;2.5]]-1)/2</f>
        <v>2.879291251384275E-2</v>
      </c>
    </row>
    <row r="1031" spans="1:30" hidden="1" x14ac:dyDescent="0.45">
      <c r="A1031" t="s">
        <v>2</v>
      </c>
      <c r="B1031" t="s">
        <v>4</v>
      </c>
      <c r="C1031" s="1">
        <v>44577</v>
      </c>
      <c r="D1031" t="s">
        <v>35</v>
      </c>
      <c r="E1031" t="s">
        <v>11</v>
      </c>
      <c r="F1031">
        <v>3</v>
      </c>
      <c r="G1031">
        <v>0</v>
      </c>
      <c r="H1031" t="s">
        <v>13</v>
      </c>
      <c r="I1031" t="s">
        <v>24</v>
      </c>
      <c r="J1031" t="s">
        <v>266</v>
      </c>
      <c r="L1031">
        <f>1/Table1[[#This Row],[B365H]]-Table1[[#This Row],[Margin1X2]]</f>
        <v>0.75221445221445216</v>
      </c>
      <c r="M1031">
        <f>IF(Table1[[#This Row],[Bet]]="Home",IF(Table1[[#This Row],[FTR]]="H",100*Table1[[#This Row],[B365H]],0),0)</f>
        <v>0</v>
      </c>
      <c r="N1031">
        <f>IF(Table1[[#This Row],[Bet]]="Home-",IF(Table1[[#This Row],[FTR]]="H",100*Table1[[#This Row],[B365H]],0),0)</f>
        <v>0</v>
      </c>
      <c r="O1031">
        <f>1/Table1[[#This Row],[B365D]]-Table1[[#This Row],[Margin1X2]]</f>
        <v>0.16480186480186479</v>
      </c>
      <c r="P1031">
        <f>IF(Table1[[#This Row],[Bet]]="Draw",IF(Table1[[#This Row],[FTR]]="D",100*Table1[[#This Row],[B365D]],0),0)</f>
        <v>0</v>
      </c>
      <c r="Q1031">
        <f>IF(Table1[[#This Row],[Bet]]="Draw-",IF(Table1[[#This Row],[FTR]]="D",100*Table1[[#This Row],[B365D]],0),0)</f>
        <v>0</v>
      </c>
      <c r="R1031">
        <f>1/Table1[[#This Row],[B365A]]-Table1[[#This Row],[Margin1X2]]</f>
        <v>8.2983682983682958E-2</v>
      </c>
      <c r="S1031">
        <f>IF(Table1[[#This Row],[Bet]]="Away",IF(Table1[[#This Row],[FTR]]="A",100*Table1[[#This Row],[B365A]],0),0)</f>
        <v>0</v>
      </c>
      <c r="T1031">
        <f>IF(Table1[[#This Row],[Bet2]]="Away",IF(Table1[[#This Row],[FTR]]="A",100*Table1[[#This Row],[B365A]]),0)</f>
        <v>0</v>
      </c>
      <c r="X1031">
        <v>1.3</v>
      </c>
      <c r="Y1031">
        <v>5.5</v>
      </c>
      <c r="Z1031">
        <v>10</v>
      </c>
      <c r="AA1031" s="3">
        <f>(1/Table1[[#This Row],[B365H]]+1/Table1[[#This Row],[B365D]]+1/Table1[[#This Row],[B365A]]-1)/3</f>
        <v>1.7016317016317044E-2</v>
      </c>
      <c r="AB1031">
        <v>2.1</v>
      </c>
      <c r="AC1031">
        <v>1.72</v>
      </c>
      <c r="AD1031">
        <f>(1/Table1[[#This Row],[B365&gt;2.5]]+1/Table1[[#This Row],[B365&lt;2.5]]-1)/2</f>
        <v>2.879291251384275E-2</v>
      </c>
    </row>
    <row r="1032" spans="1:30" hidden="1" x14ac:dyDescent="0.45">
      <c r="A1032" t="s">
        <v>61</v>
      </c>
      <c r="B1032" t="s">
        <v>4</v>
      </c>
      <c r="C1032" s="1">
        <v>44657</v>
      </c>
      <c r="D1032" t="s">
        <v>93</v>
      </c>
      <c r="E1032" t="s">
        <v>92</v>
      </c>
      <c r="F1032">
        <v>0</v>
      </c>
      <c r="G1032">
        <v>1</v>
      </c>
      <c r="H1032" t="s">
        <v>20</v>
      </c>
      <c r="I1032" t="s">
        <v>97</v>
      </c>
      <c r="J1032" t="s">
        <v>266</v>
      </c>
      <c r="K1032" t="s">
        <v>271</v>
      </c>
      <c r="L1032">
        <f>1/Table1[[#This Row],[B365H]]-Table1[[#This Row],[Margin1X2]]</f>
        <v>0.27869951399363163</v>
      </c>
      <c r="M1032">
        <f>IF(Table1[[#This Row],[Bet]]="Home",IF(Table1[[#This Row],[FTR]]="H",100*Table1[[#This Row],[B365H]],0),0)</f>
        <v>0</v>
      </c>
      <c r="N1032">
        <f>IF(Table1[[#This Row],[Bet]]="Home-",IF(Table1[[#This Row],[FTR]]="H",100*Table1[[#This Row],[B365H]],0),0)</f>
        <v>0</v>
      </c>
      <c r="O1032">
        <f>1/Table1[[#This Row],[B365D]]-Table1[[#This Row],[Margin1X2]]</f>
        <v>0.2922741746271158</v>
      </c>
      <c r="P1032">
        <f>IF(Table1[[#This Row],[Bet]]="Draw",IF(Table1[[#This Row],[FTR]]="D",100*Table1[[#This Row],[B365D]],0),0)</f>
        <v>0</v>
      </c>
      <c r="Q1032">
        <f>IF(Table1[[#This Row],[Bet]]="Draw-",IF(Table1[[#This Row],[FTR]]="D",100*Table1[[#This Row],[B365D]],0),0)</f>
        <v>0</v>
      </c>
      <c r="R1032">
        <f>1/Table1[[#This Row],[B365A]]-Table1[[#This Row],[Margin1X2]]</f>
        <v>0.42902631137925251</v>
      </c>
      <c r="S1032">
        <f>IF(Table1[[#This Row],[Bet]]="Away",IF(Table1[[#This Row],[FTR]]="A",100*Table1[[#This Row],[B365A]],0),0)</f>
        <v>0</v>
      </c>
      <c r="T1032">
        <f>IF(Table1[[#This Row],[Bet2]]="Away",IF(Table1[[#This Row],[FTR]]="A",100*Table1[[#This Row],[B365A]]),0)</f>
        <v>225</v>
      </c>
      <c r="X1032">
        <v>3.4</v>
      </c>
      <c r="Y1032">
        <v>3.25</v>
      </c>
      <c r="Z1032">
        <v>2.25</v>
      </c>
      <c r="AA1032" s="3">
        <f>(1/Table1[[#This Row],[B365H]]+1/Table1[[#This Row],[B365D]]+1/Table1[[#This Row],[B365A]]-1)/3</f>
        <v>1.5418133065191908E-2</v>
      </c>
      <c r="AB1032">
        <v>2</v>
      </c>
      <c r="AC1032">
        <v>1.85</v>
      </c>
      <c r="AD1032">
        <f>(1/Table1[[#This Row],[B365&gt;2.5]]+1/Table1[[#This Row],[B365&lt;2.5]]-1)/2</f>
        <v>2.0270270270270174E-2</v>
      </c>
    </row>
    <row r="1033" spans="1:30" hidden="1" x14ac:dyDescent="0.45">
      <c r="A1033" t="s">
        <v>2</v>
      </c>
      <c r="B1033" t="s">
        <v>4</v>
      </c>
      <c r="C1033" s="1">
        <v>44577</v>
      </c>
      <c r="D1033" t="s">
        <v>38</v>
      </c>
      <c r="E1033" t="s">
        <v>16</v>
      </c>
      <c r="F1033">
        <v>2</v>
      </c>
      <c r="G1033">
        <v>3</v>
      </c>
      <c r="H1033" t="s">
        <v>20</v>
      </c>
      <c r="I1033" t="s">
        <v>33</v>
      </c>
      <c r="J1033" t="s">
        <v>269</v>
      </c>
      <c r="L1033">
        <f>1/Table1[[#This Row],[B365H]]-Table1[[#This Row],[Margin1X2]]</f>
        <v>0.60138026224982744</v>
      </c>
      <c r="M1033">
        <f>IF(Table1[[#This Row],[Bet]]="Home",IF(Table1[[#This Row],[FTR]]="H",100*Table1[[#This Row],[B365H]],0),0)</f>
        <v>0</v>
      </c>
      <c r="N1033">
        <f>IF(Table1[[#This Row],[Bet]]="Home-",IF(Table1[[#This Row],[FTR]]="H",100*Table1[[#This Row],[B365H]],0),0)</f>
        <v>0</v>
      </c>
      <c r="O1033">
        <f>1/Table1[[#This Row],[B365D]]-Table1[[#This Row],[Margin1X2]]</f>
        <v>0.21835748792270535</v>
      </c>
      <c r="P1033">
        <f>IF(Table1[[#This Row],[Bet]]="Draw",IF(Table1[[#This Row],[FTR]]="D",100*Table1[[#This Row],[B365D]],0),0)</f>
        <v>0</v>
      </c>
      <c r="Q1033">
        <f>IF(Table1[[#This Row],[Bet]]="Draw-",IF(Table1[[#This Row],[FTR]]="D",100*Table1[[#This Row],[B365D]],0),0)</f>
        <v>0</v>
      </c>
      <c r="R1033">
        <f>1/Table1[[#This Row],[B365A]]-Table1[[#This Row],[Margin1X2]]</f>
        <v>0.18026224982746727</v>
      </c>
      <c r="S1033">
        <f>IF(Table1[[#This Row],[Bet]]="Away",IF(Table1[[#This Row],[FTR]]="A",100*Table1[[#This Row],[B365A]],0),0)</f>
        <v>0</v>
      </c>
      <c r="T1033">
        <f>IF(Table1[[#This Row],[Bet2]]="Away",IF(Table1[[#This Row],[FTR]]="A",100*Table1[[#This Row],[B365A]]),0)</f>
        <v>0</v>
      </c>
      <c r="X1033">
        <v>1.61</v>
      </c>
      <c r="Y1033">
        <v>4.2</v>
      </c>
      <c r="Z1033">
        <v>5</v>
      </c>
      <c r="AA1033" s="3">
        <f>(1/Table1[[#This Row],[B365H]]+1/Table1[[#This Row],[B365D]]+1/Table1[[#This Row],[B365A]]-1)/3</f>
        <v>1.9737750172532726E-2</v>
      </c>
      <c r="AB1033">
        <v>2.1</v>
      </c>
      <c r="AC1033">
        <v>1.72</v>
      </c>
      <c r="AD1033">
        <f>(1/Table1[[#This Row],[B365&gt;2.5]]+1/Table1[[#This Row],[B365&lt;2.5]]-1)/2</f>
        <v>2.879291251384275E-2</v>
      </c>
    </row>
    <row r="1034" spans="1:30" hidden="1" x14ac:dyDescent="0.45">
      <c r="A1034" t="s">
        <v>2</v>
      </c>
      <c r="B1034" t="s">
        <v>4</v>
      </c>
      <c r="C1034" s="1">
        <v>44579</v>
      </c>
      <c r="D1034" t="s">
        <v>19</v>
      </c>
      <c r="E1034" t="s">
        <v>22</v>
      </c>
      <c r="F1034">
        <v>1</v>
      </c>
      <c r="G1034">
        <v>1</v>
      </c>
      <c r="H1034" t="s">
        <v>42</v>
      </c>
      <c r="I1034" t="s">
        <v>49</v>
      </c>
      <c r="L1034">
        <f>1/Table1[[#This Row],[B365H]]-Table1[[#This Row],[Margin1X2]]</f>
        <v>0.19099687202502377</v>
      </c>
      <c r="M1034">
        <f>IF(Table1[[#This Row],[Bet]]="Home",IF(Table1[[#This Row],[FTR]]="H",100*Table1[[#This Row],[B365H]],0),0)</f>
        <v>0</v>
      </c>
      <c r="N1034">
        <f>IF(Table1[[#This Row],[Bet]]="Home-",IF(Table1[[#This Row],[FTR]]="H",100*Table1[[#This Row],[B365H]],0),0)</f>
        <v>0</v>
      </c>
      <c r="O1034">
        <f>1/Table1[[#This Row],[B365D]]-Table1[[#This Row],[Margin1X2]]</f>
        <v>0.24713722290221676</v>
      </c>
      <c r="P1034">
        <f>IF(Table1[[#This Row],[Bet]]="Draw",IF(Table1[[#This Row],[FTR]]="D",100*Table1[[#This Row],[B365D]],0),0)</f>
        <v>0</v>
      </c>
      <c r="Q1034">
        <f>IF(Table1[[#This Row],[Bet]]="Draw-",IF(Table1[[#This Row],[FTR]]="D",100*Table1[[#This Row],[B365D]],0),0)</f>
        <v>0</v>
      </c>
      <c r="R1034">
        <f>1/Table1[[#This Row],[B365A]]-Table1[[#This Row],[Margin1X2]]</f>
        <v>0.56186590507275946</v>
      </c>
      <c r="S1034">
        <f>IF(Table1[[#This Row],[Bet]]="Away",IF(Table1[[#This Row],[FTR]]="A",100*Table1[[#This Row],[B365A]],0),0)</f>
        <v>0</v>
      </c>
      <c r="T1034">
        <f>IF(Table1[[#This Row],[Bet2]]="Away",IF(Table1[[#This Row],[FTR]]="A",100*Table1[[#This Row],[B365A]]),0)</f>
        <v>0</v>
      </c>
      <c r="X1034">
        <v>4.75</v>
      </c>
      <c r="Y1034">
        <v>3.75</v>
      </c>
      <c r="Z1034">
        <v>1.72</v>
      </c>
      <c r="AA1034" s="3">
        <f>(1/Table1[[#This Row],[B365H]]+1/Table1[[#This Row],[B365D]]+1/Table1[[#This Row],[B365A]]-1)/3</f>
        <v>1.952944376444991E-2</v>
      </c>
      <c r="AB1034">
        <v>2.1</v>
      </c>
      <c r="AC1034">
        <v>1.72</v>
      </c>
      <c r="AD1034">
        <f>(1/Table1[[#This Row],[B365&gt;2.5]]+1/Table1[[#This Row],[B365&lt;2.5]]-1)/2</f>
        <v>2.879291251384275E-2</v>
      </c>
    </row>
    <row r="1035" spans="1:30" hidden="1" x14ac:dyDescent="0.45">
      <c r="A1035" t="s">
        <v>61</v>
      </c>
      <c r="B1035" t="s">
        <v>4</v>
      </c>
      <c r="C1035" s="1">
        <v>44666</v>
      </c>
      <c r="D1035" t="s">
        <v>77</v>
      </c>
      <c r="E1035" t="s">
        <v>96</v>
      </c>
      <c r="F1035">
        <v>1</v>
      </c>
      <c r="G1035">
        <v>0</v>
      </c>
      <c r="H1035" t="s">
        <v>13</v>
      </c>
      <c r="I1035" t="s">
        <v>97</v>
      </c>
      <c r="J1035" t="s">
        <v>266</v>
      </c>
      <c r="L1035">
        <f>1/Table1[[#This Row],[B365H]]-Table1[[#This Row],[Margin1X2]]</f>
        <v>0.328332769889565</v>
      </c>
      <c r="M1035">
        <f>IF(Table1[[#This Row],[Bet]]="Home",IF(Table1[[#This Row],[FTR]]="H",100*Table1[[#This Row],[B365H]],0),0)</f>
        <v>0</v>
      </c>
      <c r="N1035">
        <f>IF(Table1[[#This Row],[Bet]]="Home-",IF(Table1[[#This Row],[FTR]]="H",100*Table1[[#This Row],[B365H]],0),0)</f>
        <v>0</v>
      </c>
      <c r="O1035">
        <f>1/Table1[[#This Row],[B365D]]-Table1[[#This Row],[Margin1X2]]</f>
        <v>0.29600518368266843</v>
      </c>
      <c r="P1035">
        <f>IF(Table1[[#This Row],[Bet]]="Draw",IF(Table1[[#This Row],[FTR]]="D",100*Table1[[#This Row],[B365D]],0),0)</f>
        <v>0</v>
      </c>
      <c r="Q1035">
        <f>IF(Table1[[#This Row],[Bet]]="Draw-",IF(Table1[[#This Row],[FTR]]="D",100*Table1[[#This Row],[B365D]],0),0)</f>
        <v>0</v>
      </c>
      <c r="R1035">
        <f>1/Table1[[#This Row],[B365A]]-Table1[[#This Row],[Margin1X2]]</f>
        <v>0.37566204642776652</v>
      </c>
      <c r="S1035">
        <f>IF(Table1[[#This Row],[Bet]]="Away",IF(Table1[[#This Row],[FTR]]="A",100*Table1[[#This Row],[B365A]],0),0)</f>
        <v>0</v>
      </c>
      <c r="T1035">
        <f>IF(Table1[[#This Row],[Bet2]]="Away",IF(Table1[[#This Row],[FTR]]="A",100*Table1[[#This Row],[B365A]]),0)</f>
        <v>0</v>
      </c>
      <c r="X1035">
        <v>2.9</v>
      </c>
      <c r="Y1035">
        <v>3.2</v>
      </c>
      <c r="Z1035">
        <v>2.5499999999999998</v>
      </c>
      <c r="AA1035" s="3">
        <f>(1/Table1[[#This Row],[B365H]]+1/Table1[[#This Row],[B365D]]+1/Table1[[#This Row],[B365A]]-1)/3</f>
        <v>1.6494816317331591E-2</v>
      </c>
      <c r="AB1035">
        <v>2.1</v>
      </c>
      <c r="AC1035">
        <v>1.72</v>
      </c>
      <c r="AD1035">
        <f>(1/Table1[[#This Row],[B365&gt;2.5]]+1/Table1[[#This Row],[B365&lt;2.5]]-1)/2</f>
        <v>2.879291251384275E-2</v>
      </c>
    </row>
    <row r="1036" spans="1:30" hidden="1" x14ac:dyDescent="0.45">
      <c r="A1036" t="s">
        <v>2</v>
      </c>
      <c r="B1036" t="s">
        <v>4</v>
      </c>
      <c r="C1036" s="1">
        <v>44580</v>
      </c>
      <c r="D1036" t="s">
        <v>28</v>
      </c>
      <c r="E1036" t="s">
        <v>40</v>
      </c>
      <c r="F1036">
        <v>2</v>
      </c>
      <c r="G1036">
        <v>3</v>
      </c>
      <c r="H1036" t="s">
        <v>20</v>
      </c>
      <c r="I1036" t="s">
        <v>24</v>
      </c>
      <c r="J1036" t="s">
        <v>266</v>
      </c>
      <c r="L1036">
        <f>1/Table1[[#This Row],[B365H]]-Table1[[#This Row],[Margin1X2]]</f>
        <v>0.3153899240855762</v>
      </c>
      <c r="M1036">
        <f>IF(Table1[[#This Row],[Bet]]="Home",IF(Table1[[#This Row],[FTR]]="H",100*Table1[[#This Row],[B365H]],0),0)</f>
        <v>0</v>
      </c>
      <c r="N1036">
        <f>IF(Table1[[#This Row],[Bet]]="Home-",IF(Table1[[#This Row],[FTR]]="H",100*Table1[[#This Row],[B365H]],0),0)</f>
        <v>0</v>
      </c>
      <c r="O1036">
        <f>1/Table1[[#This Row],[B365D]]-Table1[[#This Row],[Margin1X2]]</f>
        <v>0.26777087646652858</v>
      </c>
      <c r="P1036">
        <f>IF(Table1[[#This Row],[Bet]]="Draw",IF(Table1[[#This Row],[FTR]]="D",100*Table1[[#This Row],[B365D]],0),0)</f>
        <v>0</v>
      </c>
      <c r="Q1036">
        <f>IF(Table1[[#This Row],[Bet]]="Draw-",IF(Table1[[#This Row],[FTR]]="D",100*Table1[[#This Row],[B365D]],0),0)</f>
        <v>0</v>
      </c>
      <c r="R1036">
        <f>1/Table1[[#This Row],[B365A]]-Table1[[#This Row],[Margin1X2]]</f>
        <v>0.4168391994478951</v>
      </c>
      <c r="S1036">
        <f>IF(Table1[[#This Row],[Bet]]="Away",IF(Table1[[#This Row],[FTR]]="A",100*Table1[[#This Row],[B365A]],0),0)</f>
        <v>0</v>
      </c>
      <c r="T1036">
        <f>IF(Table1[[#This Row],[Bet2]]="Away",IF(Table1[[#This Row],[FTR]]="A",100*Table1[[#This Row],[B365A]]),0)</f>
        <v>0</v>
      </c>
      <c r="X1036">
        <v>3</v>
      </c>
      <c r="Y1036">
        <v>3.5</v>
      </c>
      <c r="Z1036">
        <v>2.2999999999999998</v>
      </c>
      <c r="AA1036" s="3">
        <f>(1/Table1[[#This Row],[B365H]]+1/Table1[[#This Row],[B365D]]+1/Table1[[#This Row],[B365A]]-1)/3</f>
        <v>1.7943409247757131E-2</v>
      </c>
      <c r="AB1036">
        <v>2.2000000000000002</v>
      </c>
      <c r="AC1036">
        <v>1.66</v>
      </c>
      <c r="AD1036">
        <f>(1/Table1[[#This Row],[B365&gt;2.5]]+1/Table1[[#This Row],[B365&lt;2.5]]-1)/2</f>
        <v>2.8477546549835697E-2</v>
      </c>
    </row>
    <row r="1037" spans="1:30" hidden="1" x14ac:dyDescent="0.45">
      <c r="A1037" t="s">
        <v>172</v>
      </c>
      <c r="B1037" t="s">
        <v>4</v>
      </c>
      <c r="C1037" s="1">
        <v>44556</v>
      </c>
      <c r="D1037" t="s">
        <v>187</v>
      </c>
      <c r="E1037" t="s">
        <v>191</v>
      </c>
      <c r="F1037">
        <v>1</v>
      </c>
      <c r="G1037">
        <v>3</v>
      </c>
      <c r="H1037" t="s">
        <v>20</v>
      </c>
      <c r="I1037" t="s">
        <v>129</v>
      </c>
      <c r="J1037" t="s">
        <v>273</v>
      </c>
      <c r="L1037">
        <f>1/Table1[[#This Row],[B365H]]-Table1[[#This Row],[Margin1X2]]</f>
        <v>0.45751633986928109</v>
      </c>
      <c r="M1037">
        <f>IF(Table1[[#This Row],[Bet]]="Home",IF(Table1[[#This Row],[FTR]]="H",100*Table1[[#This Row],[B365H]],0),0)</f>
        <v>0</v>
      </c>
      <c r="N1037">
        <f>IF(Table1[[#This Row],[Bet]]="Home-",IF(Table1[[#This Row],[FTR]]="H",100*Table1[[#This Row],[B365H]],0),0)</f>
        <v>0</v>
      </c>
      <c r="O1037">
        <f>1/Table1[[#This Row],[B365D]]-Table1[[#This Row],[Margin1X2]]</f>
        <v>0.27544351073762846</v>
      </c>
      <c r="P1037">
        <f>IF(Table1[[#This Row],[Bet]]="Draw",IF(Table1[[#This Row],[FTR]]="D",100*Table1[[#This Row],[B365D]],0),0)</f>
        <v>0</v>
      </c>
      <c r="Q1037">
        <f>IF(Table1[[#This Row],[Bet]]="Draw-",IF(Table1[[#This Row],[FTR]]="D",100*Table1[[#This Row],[B365D]],0),0)</f>
        <v>0</v>
      </c>
      <c r="R1037">
        <f>1/Table1[[#This Row],[B365A]]-Table1[[#This Row],[Margin1X2]]</f>
        <v>0.26704014939309062</v>
      </c>
      <c r="S1037">
        <f>IF(Table1[[#This Row],[Bet]]="Away",IF(Table1[[#This Row],[FTR]]="A",100*Table1[[#This Row],[B365A]],0),0)</f>
        <v>0</v>
      </c>
      <c r="T1037">
        <f>IF(Table1[[#This Row],[Bet2]]="Away",IF(Table1[[#This Row],[FTR]]="A",100*Table1[[#This Row],[B365A]]),0)</f>
        <v>0</v>
      </c>
      <c r="X1037">
        <v>2.1</v>
      </c>
      <c r="Y1037">
        <v>3.4</v>
      </c>
      <c r="Z1037">
        <v>3.5</v>
      </c>
      <c r="AA1037" s="3">
        <f>(1/Table1[[#This Row],[B365H]]+1/Table1[[#This Row],[B365D]]+1/Table1[[#This Row],[B365A]]-1)/3</f>
        <v>1.8674136321195078E-2</v>
      </c>
      <c r="AB1037">
        <v>2.0499999999999998</v>
      </c>
      <c r="AC1037">
        <v>1.75</v>
      </c>
      <c r="AD1037">
        <f>(1/Table1[[#This Row],[B365&gt;2.5]]+1/Table1[[#This Row],[B365&lt;2.5]]-1)/2</f>
        <v>2.9616724738675937E-2</v>
      </c>
    </row>
    <row r="1038" spans="1:30" hidden="1" x14ac:dyDescent="0.45">
      <c r="A1038" t="s">
        <v>61</v>
      </c>
      <c r="B1038" t="s">
        <v>4</v>
      </c>
      <c r="C1038" s="1">
        <v>44673</v>
      </c>
      <c r="D1038" t="s">
        <v>75</v>
      </c>
      <c r="E1038" t="s">
        <v>72</v>
      </c>
      <c r="F1038">
        <v>2</v>
      </c>
      <c r="G1038">
        <v>1</v>
      </c>
      <c r="H1038" t="s">
        <v>13</v>
      </c>
      <c r="I1038" t="s">
        <v>97</v>
      </c>
      <c r="J1038" t="s">
        <v>266</v>
      </c>
      <c r="L1038">
        <f>1/Table1[[#This Row],[B365H]]-Table1[[#This Row],[Margin1X2]]</f>
        <v>0.60555555555555551</v>
      </c>
      <c r="M1038">
        <f>IF(Table1[[#This Row],[Bet]]="Home",IF(Table1[[#This Row],[FTR]]="H",100*Table1[[#This Row],[B365H]],0),0)</f>
        <v>0</v>
      </c>
      <c r="N1038">
        <f>IF(Table1[[#This Row],[Bet]]="Home-",IF(Table1[[#This Row],[FTR]]="H",100*Table1[[#This Row],[B365H]],0),0)</f>
        <v>0</v>
      </c>
      <c r="O1038">
        <f>1/Table1[[#This Row],[B365D]]-Table1[[#This Row],[Margin1X2]]</f>
        <v>0.2472222222222222</v>
      </c>
      <c r="P1038">
        <f>IF(Table1[[#This Row],[Bet]]="Draw",IF(Table1[[#This Row],[FTR]]="D",100*Table1[[#This Row],[B365D]],0),0)</f>
        <v>0</v>
      </c>
      <c r="Q1038">
        <f>IF(Table1[[#This Row],[Bet]]="Draw-",IF(Table1[[#This Row],[FTR]]="D",100*Table1[[#This Row],[B365D]],0),0)</f>
        <v>0</v>
      </c>
      <c r="R1038">
        <f>1/Table1[[#This Row],[B365A]]-Table1[[#This Row],[Margin1X2]]</f>
        <v>0.1472222222222222</v>
      </c>
      <c r="S1038">
        <f>IF(Table1[[#This Row],[Bet]]="Away",IF(Table1[[#This Row],[FTR]]="A",100*Table1[[#This Row],[B365A]],0),0)</f>
        <v>0</v>
      </c>
      <c r="T1038">
        <f>IF(Table1[[#This Row],[Bet2]]="Away",IF(Table1[[#This Row],[FTR]]="A",100*Table1[[#This Row],[B365A]]),0)</f>
        <v>0</v>
      </c>
      <c r="X1038">
        <v>1.6</v>
      </c>
      <c r="Y1038">
        <v>3.75</v>
      </c>
      <c r="Z1038">
        <v>6</v>
      </c>
      <c r="AA1038" s="3">
        <f>(1/Table1[[#This Row],[B365H]]+1/Table1[[#This Row],[B365D]]+1/Table1[[#This Row],[B365A]]-1)/3</f>
        <v>1.9444444444444448E-2</v>
      </c>
      <c r="AB1038">
        <v>1.9</v>
      </c>
      <c r="AC1038">
        <v>1.95</v>
      </c>
      <c r="AD1038">
        <f>(1/Table1[[#This Row],[B365&gt;2.5]]+1/Table1[[#This Row],[B365&lt;2.5]]-1)/2</f>
        <v>1.9568151147098534E-2</v>
      </c>
    </row>
    <row r="1039" spans="1:30" hidden="1" x14ac:dyDescent="0.45">
      <c r="A1039" t="s">
        <v>106</v>
      </c>
      <c r="B1039" t="s">
        <v>4</v>
      </c>
      <c r="C1039" s="1">
        <v>44557</v>
      </c>
      <c r="D1039" t="s">
        <v>116</v>
      </c>
      <c r="E1039" t="s">
        <v>133</v>
      </c>
      <c r="F1039">
        <v>0</v>
      </c>
      <c r="G1039">
        <v>3</v>
      </c>
      <c r="H1039" t="s">
        <v>20</v>
      </c>
      <c r="I1039" t="s">
        <v>135</v>
      </c>
      <c r="J1039" t="s">
        <v>273</v>
      </c>
      <c r="L1039">
        <f>1/Table1[[#This Row],[B365H]]-Table1[[#This Row],[Margin1X2]]</f>
        <v>0.16994478951000688</v>
      </c>
      <c r="M1039">
        <f>IF(Table1[[#This Row],[Bet]]="Home",IF(Table1[[#This Row],[FTR]]="H",100*Table1[[#This Row],[B365H]],0),0)</f>
        <v>0</v>
      </c>
      <c r="N1039">
        <f>IF(Table1[[#This Row],[Bet]]="Home-",IF(Table1[[#This Row],[FTR]]="H",100*Table1[[#This Row],[B365H]],0),0)</f>
        <v>0</v>
      </c>
      <c r="O1039">
        <f>1/Table1[[#This Row],[B365D]]-Table1[[#This Row],[Margin1X2]]</f>
        <v>0.22946859903381642</v>
      </c>
      <c r="P1039">
        <f>IF(Table1[[#This Row],[Bet]]="Draw",IF(Table1[[#This Row],[FTR]]="D",100*Table1[[#This Row],[B365D]],0),0)</f>
        <v>0</v>
      </c>
      <c r="Q1039">
        <f>IF(Table1[[#This Row],[Bet]]="Draw-",IF(Table1[[#This Row],[FTR]]="D",100*Table1[[#This Row],[B365D]],0),0)</f>
        <v>0</v>
      </c>
      <c r="R1039">
        <f>1/Table1[[#This Row],[B365A]]-Table1[[#This Row],[Margin1X2]]</f>
        <v>0.60058661145617664</v>
      </c>
      <c r="S1039">
        <f>IF(Table1[[#This Row],[Bet]]="Away",IF(Table1[[#This Row],[FTR]]="A",100*Table1[[#This Row],[B365A]],0),0)</f>
        <v>0</v>
      </c>
      <c r="T1039">
        <f>IF(Table1[[#This Row],[Bet2]]="Away",IF(Table1[[#This Row],[FTR]]="A",100*Table1[[#This Row],[B365A]]),0)</f>
        <v>0</v>
      </c>
      <c r="X1039">
        <v>5.25</v>
      </c>
      <c r="Y1039">
        <v>4</v>
      </c>
      <c r="Z1039">
        <v>1.61</v>
      </c>
      <c r="AA1039" s="3">
        <f>(1/Table1[[#This Row],[B365H]]+1/Table1[[#This Row],[B365D]]+1/Table1[[#This Row],[B365A]]-1)/3</f>
        <v>2.0531400966183593E-2</v>
      </c>
      <c r="AB1039">
        <v>2</v>
      </c>
      <c r="AC1039">
        <v>1.85</v>
      </c>
      <c r="AD1039">
        <f>(1/Table1[[#This Row],[B365&gt;2.5]]+1/Table1[[#This Row],[B365&lt;2.5]]-1)/2</f>
        <v>2.0270270270270174E-2</v>
      </c>
    </row>
    <row r="1040" spans="1:30" hidden="1" x14ac:dyDescent="0.45">
      <c r="A1040" t="s">
        <v>2</v>
      </c>
      <c r="B1040" t="s">
        <v>4</v>
      </c>
      <c r="C1040" s="1">
        <v>44580</v>
      </c>
      <c r="D1040" t="s">
        <v>11</v>
      </c>
      <c r="E1040" t="s">
        <v>15</v>
      </c>
      <c r="F1040">
        <v>1</v>
      </c>
      <c r="G1040">
        <v>3</v>
      </c>
      <c r="H1040" t="s">
        <v>20</v>
      </c>
      <c r="I1040" t="s">
        <v>36</v>
      </c>
      <c r="L1040">
        <f>1/Table1[[#This Row],[B365H]]-Table1[[#This Row],[Margin1X2]]</f>
        <v>0.20620620620620619</v>
      </c>
      <c r="M1040">
        <f>IF(Table1[[#This Row],[Bet]]="Home",IF(Table1[[#This Row],[FTR]]="H",100*Table1[[#This Row],[B365H]],0),0)</f>
        <v>0</v>
      </c>
      <c r="N1040">
        <f>IF(Table1[[#This Row],[Bet]]="Home-",IF(Table1[[#This Row],[FTR]]="H",100*Table1[[#This Row],[B365H]],0),0)</f>
        <v>0</v>
      </c>
      <c r="O1040">
        <f>1/Table1[[#This Row],[B365D]]-Table1[[#This Row],[Margin1X2]]</f>
        <v>0.25425425425425419</v>
      </c>
      <c r="P1040">
        <f>IF(Table1[[#This Row],[Bet]]="Draw",IF(Table1[[#This Row],[FTR]]="D",100*Table1[[#This Row],[B365D]],0),0)</f>
        <v>0</v>
      </c>
      <c r="Q1040">
        <f>IF(Table1[[#This Row],[Bet]]="Draw-",IF(Table1[[#This Row],[FTR]]="D",100*Table1[[#This Row],[B365D]],0),0)</f>
        <v>0</v>
      </c>
      <c r="R1040">
        <f>1/Table1[[#This Row],[B365A]]-Table1[[#This Row],[Margin1X2]]</f>
        <v>0.53953953953953959</v>
      </c>
      <c r="S1040">
        <f>IF(Table1[[#This Row],[Bet]]="Away",IF(Table1[[#This Row],[FTR]]="A",100*Table1[[#This Row],[B365A]],0),0)</f>
        <v>0</v>
      </c>
      <c r="T1040">
        <f>IF(Table1[[#This Row],[Bet2]]="Away",IF(Table1[[#This Row],[FTR]]="A",100*Table1[[#This Row],[B365A]]),0)</f>
        <v>0</v>
      </c>
      <c r="X1040">
        <v>4.5</v>
      </c>
      <c r="Y1040">
        <v>3.7</v>
      </c>
      <c r="Z1040">
        <v>1.8</v>
      </c>
      <c r="AA1040" s="3">
        <f>(1/Table1[[#This Row],[B365H]]+1/Table1[[#This Row],[B365D]]+1/Table1[[#This Row],[B365A]]-1)/3</f>
        <v>1.6016016016016026E-2</v>
      </c>
      <c r="AB1040">
        <v>2</v>
      </c>
      <c r="AC1040">
        <v>1.8</v>
      </c>
      <c r="AD1040">
        <f>(1/Table1[[#This Row],[B365&gt;2.5]]+1/Table1[[#This Row],[B365&lt;2.5]]-1)/2</f>
        <v>2.777777777777779E-2</v>
      </c>
    </row>
    <row r="1041" spans="1:30" hidden="1" x14ac:dyDescent="0.45">
      <c r="A1041" t="s">
        <v>61</v>
      </c>
      <c r="B1041" t="s">
        <v>4</v>
      </c>
      <c r="C1041" s="1">
        <v>44559</v>
      </c>
      <c r="D1041" t="s">
        <v>95</v>
      </c>
      <c r="E1041" t="s">
        <v>84</v>
      </c>
      <c r="F1041">
        <v>0</v>
      </c>
      <c r="G1041">
        <v>1</v>
      </c>
      <c r="H1041" t="s">
        <v>20</v>
      </c>
      <c r="I1041" t="s">
        <v>76</v>
      </c>
      <c r="J1041" t="s">
        <v>266</v>
      </c>
      <c r="L1041">
        <f>1/Table1[[#This Row],[B365H]]-Table1[[#This Row],[Margin1X2]]</f>
        <v>0.4809081527347781</v>
      </c>
      <c r="M1041">
        <f>IF(Table1[[#This Row],[Bet]]="Home",IF(Table1[[#This Row],[FTR]]="H",100*Table1[[#This Row],[B365H]],0),0)</f>
        <v>0</v>
      </c>
      <c r="N1041">
        <f>IF(Table1[[#This Row],[Bet]]="Home-",IF(Table1[[#This Row],[FTR]]="H",100*Table1[[#This Row],[B365H]],0),0)</f>
        <v>0</v>
      </c>
      <c r="O1041">
        <f>1/Table1[[#This Row],[B365D]]-Table1[[#This Row],[Margin1X2]]</f>
        <v>0.27502579979360164</v>
      </c>
      <c r="P1041">
        <f>IF(Table1[[#This Row],[Bet]]="Draw",IF(Table1[[#This Row],[FTR]]="D",100*Table1[[#This Row],[B365D]],0),0)</f>
        <v>0</v>
      </c>
      <c r="Q1041">
        <f>IF(Table1[[#This Row],[Bet]]="Draw-",IF(Table1[[#This Row],[FTR]]="D",100*Table1[[#This Row],[B365D]],0),0)</f>
        <v>0</v>
      </c>
      <c r="R1041">
        <f>1/Table1[[#This Row],[B365A]]-Table1[[#This Row],[Margin1X2]]</f>
        <v>0.24406604747162022</v>
      </c>
      <c r="S1041">
        <f>IF(Table1[[#This Row],[Bet]]="Away",IF(Table1[[#This Row],[FTR]]="A",100*Table1[[#This Row],[B365A]],0),0)</f>
        <v>0</v>
      </c>
      <c r="T1041">
        <f>IF(Table1[[#This Row],[Bet2]]="Away",IF(Table1[[#This Row],[FTR]]="A",100*Table1[[#This Row],[B365A]]),0)</f>
        <v>0</v>
      </c>
      <c r="X1041">
        <v>2</v>
      </c>
      <c r="Y1041">
        <v>3.4</v>
      </c>
      <c r="Z1041">
        <v>3.8</v>
      </c>
      <c r="AA1041" s="3">
        <f>(1/Table1[[#This Row],[B365H]]+1/Table1[[#This Row],[B365D]]+1/Table1[[#This Row],[B365A]]-1)/3</f>
        <v>1.9091847265221878E-2</v>
      </c>
      <c r="AB1041">
        <v>2.2000000000000002</v>
      </c>
      <c r="AC1041">
        <v>1.66</v>
      </c>
      <c r="AD1041">
        <f>(1/Table1[[#This Row],[B365&gt;2.5]]+1/Table1[[#This Row],[B365&lt;2.5]]-1)/2</f>
        <v>2.8477546549835697E-2</v>
      </c>
    </row>
    <row r="1042" spans="1:30" x14ac:dyDescent="0.45">
      <c r="A1042" t="s">
        <v>106</v>
      </c>
      <c r="B1042" t="s">
        <v>4</v>
      </c>
      <c r="C1042" s="1">
        <v>44415</v>
      </c>
      <c r="D1042" t="s">
        <v>124</v>
      </c>
      <c r="E1042" t="s">
        <v>125</v>
      </c>
      <c r="F1042">
        <v>2</v>
      </c>
      <c r="G1042">
        <v>2</v>
      </c>
      <c r="H1042" t="s">
        <v>42</v>
      </c>
      <c r="I1042" t="s">
        <v>126</v>
      </c>
      <c r="J1042" t="s">
        <v>271</v>
      </c>
      <c r="L1042">
        <f>1/Table1[[#This Row],[B365H]]-Table1[[#This Row],[Margin1X2]]</f>
        <v>0.59741200828157348</v>
      </c>
      <c r="M1042">
        <f>IF(Table1[[#This Row],[Bet]]="Home",IF(Table1[[#This Row],[FTR]]="H",100*Table1[[#This Row],[B365H]],0),0)</f>
        <v>0</v>
      </c>
      <c r="N1042">
        <f>IF(Table1[[#This Row],[Bet]]="Home-",IF(Table1[[#This Row],[FTR]]="H",100*Table1[[#This Row],[B365H]],0),0)</f>
        <v>0</v>
      </c>
      <c r="O1042">
        <f>1/Table1[[#This Row],[B365D]]-Table1[[#This Row],[Margin1X2]]</f>
        <v>0.22629399585921325</v>
      </c>
      <c r="P1042">
        <f>IF(Table1[[#This Row],[Bet]]="Draw",IF(Table1[[#This Row],[FTR]]="D",100*Table1[[#This Row],[B365D]],0),0)</f>
        <v>0</v>
      </c>
      <c r="Q1042">
        <f>IF(Table1[[#This Row],[Bet]]="Draw-",IF(Table1[[#This Row],[FTR]]="D",100*Table1[[#This Row],[B365D]],0),0)</f>
        <v>0</v>
      </c>
      <c r="R1042">
        <f>1/Table1[[#This Row],[B365A]]-Table1[[#This Row],[Margin1X2]]</f>
        <v>0.17629399585921326</v>
      </c>
      <c r="S1042">
        <f>IF(Table1[[#This Row],[Bet]]="Away",IF(Table1[[#This Row],[FTR]]="A",100*Table1[[#This Row],[B365A]],0),0)</f>
        <v>0</v>
      </c>
      <c r="T1042">
        <f>IF(Table1[[#This Row],[Bet2]]="Away",IF(Table1[[#This Row],[FTR]]="A",100*Table1[[#This Row],[B365A]]),0)</f>
        <v>0</v>
      </c>
      <c r="X1042">
        <v>1.61</v>
      </c>
      <c r="Y1042">
        <v>4</v>
      </c>
      <c r="Z1042">
        <v>5</v>
      </c>
      <c r="AA1042" s="3">
        <f>(1/Table1[[#This Row],[B365H]]+1/Table1[[#This Row],[B365D]]+1/Table1[[#This Row],[B365A]]-1)/3</f>
        <v>2.3706004140786757E-2</v>
      </c>
      <c r="AB1042">
        <v>1.8</v>
      </c>
      <c r="AC1042">
        <v>2</v>
      </c>
      <c r="AD1042">
        <f>(1/Table1[[#This Row],[B365&gt;2.5]]+1/Table1[[#This Row],[B365&lt;2.5]]-1)/2</f>
        <v>2.777777777777779E-2</v>
      </c>
    </row>
    <row r="1043" spans="1:30" hidden="1" x14ac:dyDescent="0.45">
      <c r="A1043" t="s">
        <v>2</v>
      </c>
      <c r="B1043" t="s">
        <v>4</v>
      </c>
      <c r="C1043" s="1">
        <v>44582</v>
      </c>
      <c r="D1043" t="s">
        <v>31</v>
      </c>
      <c r="E1043" t="s">
        <v>34</v>
      </c>
      <c r="F1043">
        <v>0</v>
      </c>
      <c r="G1043">
        <v>3</v>
      </c>
      <c r="H1043" t="s">
        <v>20</v>
      </c>
      <c r="I1043" t="s">
        <v>33</v>
      </c>
      <c r="J1043" t="s">
        <v>269</v>
      </c>
      <c r="L1043">
        <f>1/Table1[[#This Row],[B365H]]-Table1[[#This Row],[Margin1X2]]</f>
        <v>0.48253968253968255</v>
      </c>
      <c r="M1043">
        <f>IF(Table1[[#This Row],[Bet]]="Home",IF(Table1[[#This Row],[FTR]]="H",100*Table1[[#This Row],[B365H]],0),0)</f>
        <v>0</v>
      </c>
      <c r="N1043">
        <f>IF(Table1[[#This Row],[Bet]]="Home-",IF(Table1[[#This Row],[FTR]]="H",100*Table1[[#This Row],[B365H]],0),0)</f>
        <v>0</v>
      </c>
      <c r="O1043">
        <f>1/Table1[[#This Row],[B365D]]-Table1[[#This Row],[Margin1X2]]</f>
        <v>0.26825396825396824</v>
      </c>
      <c r="P1043">
        <f>IF(Table1[[#This Row],[Bet]]="Draw",IF(Table1[[#This Row],[FTR]]="D",100*Table1[[#This Row],[B365D]],0),0)</f>
        <v>0</v>
      </c>
      <c r="Q1043">
        <f>IF(Table1[[#This Row],[Bet]]="Draw-",IF(Table1[[#This Row],[FTR]]="D",100*Table1[[#This Row],[B365D]],0),0)</f>
        <v>0</v>
      </c>
      <c r="R1043">
        <f>1/Table1[[#This Row],[B365A]]-Table1[[#This Row],[Margin1X2]]</f>
        <v>0.24920634920634918</v>
      </c>
      <c r="S1043">
        <f>IF(Table1[[#This Row],[Bet]]="Away",IF(Table1[[#This Row],[FTR]]="A",100*Table1[[#This Row],[B365A]],0),0)</f>
        <v>0</v>
      </c>
      <c r="T1043">
        <f>IF(Table1[[#This Row],[Bet2]]="Away",IF(Table1[[#This Row],[FTR]]="A",100*Table1[[#This Row],[B365A]]),0)</f>
        <v>0</v>
      </c>
      <c r="X1043">
        <v>2</v>
      </c>
      <c r="Y1043">
        <v>3.5</v>
      </c>
      <c r="Z1043">
        <v>3.75</v>
      </c>
      <c r="AA1043" s="3">
        <f>(1/Table1[[#This Row],[B365H]]+1/Table1[[#This Row],[B365D]]+1/Table1[[#This Row],[B365A]]-1)/3</f>
        <v>1.7460317460317471E-2</v>
      </c>
      <c r="AB1043">
        <v>2.1</v>
      </c>
      <c r="AC1043">
        <v>1.72</v>
      </c>
      <c r="AD1043">
        <f>(1/Table1[[#This Row],[B365&gt;2.5]]+1/Table1[[#This Row],[B365&lt;2.5]]-1)/2</f>
        <v>2.879291251384275E-2</v>
      </c>
    </row>
    <row r="1044" spans="1:30" hidden="1" x14ac:dyDescent="0.45">
      <c r="A1044" t="s">
        <v>106</v>
      </c>
      <c r="B1044" t="s">
        <v>4</v>
      </c>
      <c r="C1044" s="1">
        <v>44559</v>
      </c>
      <c r="D1044" t="s">
        <v>125</v>
      </c>
      <c r="E1044" t="s">
        <v>113</v>
      </c>
      <c r="F1044">
        <v>1</v>
      </c>
      <c r="G1044">
        <v>2</v>
      </c>
      <c r="H1044" t="s">
        <v>20</v>
      </c>
      <c r="I1044" t="s">
        <v>129</v>
      </c>
      <c r="J1044" t="s">
        <v>273</v>
      </c>
      <c r="L1044">
        <f>1/Table1[[#This Row],[B365H]]-Table1[[#This Row],[Margin1X2]]</f>
        <v>0.42592592592592587</v>
      </c>
      <c r="M1044">
        <f>IF(Table1[[#This Row],[Bet]]="Home",IF(Table1[[#This Row],[FTR]]="H",100*Table1[[#This Row],[B365H]],0),0)</f>
        <v>0</v>
      </c>
      <c r="N1044">
        <f>IF(Table1[[#This Row],[Bet]]="Home-",IF(Table1[[#This Row],[FTR]]="H",100*Table1[[#This Row],[B365H]],0),0)</f>
        <v>0</v>
      </c>
      <c r="O1044">
        <f>1/Table1[[#This Row],[B365D]]-Table1[[#This Row],[Margin1X2]]</f>
        <v>0.25925925925925924</v>
      </c>
      <c r="P1044">
        <f>IF(Table1[[#This Row],[Bet]]="Draw",IF(Table1[[#This Row],[FTR]]="D",100*Table1[[#This Row],[B365D]],0),0)</f>
        <v>0</v>
      </c>
      <c r="Q1044">
        <f>IF(Table1[[#This Row],[Bet]]="Draw-",IF(Table1[[#This Row],[FTR]]="D",100*Table1[[#This Row],[B365D]],0),0)</f>
        <v>0</v>
      </c>
      <c r="R1044">
        <f>1/Table1[[#This Row],[B365A]]-Table1[[#This Row],[Margin1X2]]</f>
        <v>0.31481481481481477</v>
      </c>
      <c r="S1044">
        <f>IF(Table1[[#This Row],[Bet]]="Away",IF(Table1[[#This Row],[FTR]]="A",100*Table1[[#This Row],[B365A]],0),0)</f>
        <v>0</v>
      </c>
      <c r="T1044">
        <f>IF(Table1[[#This Row],[Bet2]]="Away",IF(Table1[[#This Row],[FTR]]="A",100*Table1[[#This Row],[B365A]]),0)</f>
        <v>0</v>
      </c>
      <c r="X1044">
        <v>2.25</v>
      </c>
      <c r="Y1044">
        <v>3.6</v>
      </c>
      <c r="Z1044">
        <v>3</v>
      </c>
      <c r="AA1044" s="3">
        <f>(1/Table1[[#This Row],[B365H]]+1/Table1[[#This Row],[B365D]]+1/Table1[[#This Row],[B365A]]-1)/3</f>
        <v>1.8518518518518528E-2</v>
      </c>
      <c r="AB1044">
        <v>2</v>
      </c>
      <c r="AC1044">
        <v>1.85</v>
      </c>
      <c r="AD1044">
        <f>(1/Table1[[#This Row],[B365&gt;2.5]]+1/Table1[[#This Row],[B365&lt;2.5]]-1)/2</f>
        <v>2.0270270270270174E-2</v>
      </c>
    </row>
    <row r="1045" spans="1:30" x14ac:dyDescent="0.45">
      <c r="A1045" t="s">
        <v>106</v>
      </c>
      <c r="B1045" t="s">
        <v>4</v>
      </c>
      <c r="C1045" s="1">
        <v>44429</v>
      </c>
      <c r="D1045" t="s">
        <v>139</v>
      </c>
      <c r="E1045" t="s">
        <v>134</v>
      </c>
      <c r="F1045">
        <v>0</v>
      </c>
      <c r="G1045">
        <v>2</v>
      </c>
      <c r="H1045" t="s">
        <v>20</v>
      </c>
      <c r="I1045" t="s">
        <v>126</v>
      </c>
      <c r="J1045" t="s">
        <v>271</v>
      </c>
      <c r="L1045">
        <f>1/Table1[[#This Row],[B365H]]-Table1[[#This Row],[Margin1X2]]</f>
        <v>0.41762230839039688</v>
      </c>
      <c r="M1045">
        <f>IF(Table1[[#This Row],[Bet]]="Home",IF(Table1[[#This Row],[FTR]]="H",100*Table1[[#This Row],[B365H]],0),0)</f>
        <v>0</v>
      </c>
      <c r="N1045">
        <f>IF(Table1[[#This Row],[Bet]]="Home-",IF(Table1[[#This Row],[FTR]]="H",100*Table1[[#This Row],[B365H]],0),0)</f>
        <v>0</v>
      </c>
      <c r="O1045">
        <f>1/Table1[[#This Row],[B365D]]-Table1[[#This Row],[Margin1X2]]</f>
        <v>0.2769573467535682</v>
      </c>
      <c r="P1045">
        <f>IF(Table1[[#This Row],[Bet]]="Draw",IF(Table1[[#This Row],[FTR]]="D",100*Table1[[#This Row],[B365D]],0),0)</f>
        <v>0</v>
      </c>
      <c r="Q1045">
        <f>IF(Table1[[#This Row],[Bet]]="Draw-",IF(Table1[[#This Row],[FTR]]="D",100*Table1[[#This Row],[B365D]],0),0)</f>
        <v>0</v>
      </c>
      <c r="R1045">
        <f>1/Table1[[#This Row],[B365A]]-Table1[[#This Row],[Margin1X2]]</f>
        <v>0.30542034485603498</v>
      </c>
      <c r="S1045">
        <f>IF(Table1[[#This Row],[Bet]]="Away",IF(Table1[[#This Row],[FTR]]="A",100*Table1[[#This Row],[B365A]],0),0)</f>
        <v>310</v>
      </c>
      <c r="T1045">
        <f>IF(Table1[[#This Row],[Bet2]]="Away",IF(Table1[[#This Row],[FTR]]="A",100*Table1[[#This Row],[B365A]]),0)</f>
        <v>0</v>
      </c>
      <c r="X1045">
        <v>2.2999999999999998</v>
      </c>
      <c r="Y1045">
        <v>3.4</v>
      </c>
      <c r="Z1045">
        <v>3.1</v>
      </c>
      <c r="AA1045" s="3">
        <f>(1/Table1[[#This Row],[B365H]]+1/Table1[[#This Row],[B365D]]+1/Table1[[#This Row],[B365A]]-1)/3</f>
        <v>1.7160300305255321E-2</v>
      </c>
      <c r="AB1045">
        <v>2</v>
      </c>
      <c r="AC1045">
        <v>1.8</v>
      </c>
      <c r="AD1045">
        <f>(1/Table1[[#This Row],[B365&gt;2.5]]+1/Table1[[#This Row],[B365&lt;2.5]]-1)/2</f>
        <v>2.777777777777779E-2</v>
      </c>
    </row>
    <row r="1046" spans="1:30" hidden="1" x14ac:dyDescent="0.45">
      <c r="A1046" t="s">
        <v>201</v>
      </c>
      <c r="B1046" t="s">
        <v>4</v>
      </c>
      <c r="C1046" s="1">
        <v>44460</v>
      </c>
      <c r="D1046" t="s">
        <v>237</v>
      </c>
      <c r="E1046" t="s">
        <v>214</v>
      </c>
      <c r="F1046">
        <v>0</v>
      </c>
      <c r="G1046">
        <v>0</v>
      </c>
      <c r="H1046" t="s">
        <v>42</v>
      </c>
      <c r="I1046" t="s">
        <v>251</v>
      </c>
      <c r="L1046">
        <f>1/Table1[[#This Row],[B365H]]-Table1[[#This Row],[Margin1X2]]</f>
        <v>0.1343101343101343</v>
      </c>
      <c r="M1046">
        <f>IF(Table1[[#This Row],[Bet]]="Home",IF(Table1[[#This Row],[FTR]]="H",100*Table1[[#This Row],[B365H]],0),0)</f>
        <v>0</v>
      </c>
      <c r="N1046">
        <f>IF(Table1[[#This Row],[Bet]]="Home-",IF(Table1[[#This Row],[FTR]]="H",100*Table1[[#This Row],[B365H]],0),0)</f>
        <v>0</v>
      </c>
      <c r="O1046">
        <f>1/Table1[[#This Row],[B365D]]-Table1[[#This Row],[Margin1X2]]</f>
        <v>0.21855921855921853</v>
      </c>
      <c r="P1046">
        <f>IF(Table1[[#This Row],[Bet]]="Draw",IF(Table1[[#This Row],[FTR]]="D",100*Table1[[#This Row],[B365D]],0),0)</f>
        <v>0</v>
      </c>
      <c r="Q1046">
        <f>IF(Table1[[#This Row],[Bet]]="Draw-",IF(Table1[[#This Row],[FTR]]="D",100*Table1[[#This Row],[B365D]],0),0)</f>
        <v>0</v>
      </c>
      <c r="R1046">
        <f>1/Table1[[#This Row],[B365A]]-Table1[[#This Row],[Margin1X2]]</f>
        <v>0.64713064713064705</v>
      </c>
      <c r="S1046">
        <f>IF(Table1[[#This Row],[Bet]]="Away",IF(Table1[[#This Row],[FTR]]="A",100*Table1[[#This Row],[B365A]],0),0)</f>
        <v>0</v>
      </c>
      <c r="T1046">
        <f>IF(Table1[[#This Row],[Bet2]]="Away",IF(Table1[[#This Row],[FTR]]="A",100*Table1[[#This Row],[B365A]]),0)</f>
        <v>0</v>
      </c>
      <c r="X1046">
        <v>6.5</v>
      </c>
      <c r="Y1046">
        <v>4.2</v>
      </c>
      <c r="Z1046">
        <v>1.5</v>
      </c>
      <c r="AA1046" s="3">
        <f>(1/Table1[[#This Row],[B365H]]+1/Table1[[#This Row],[B365D]]+1/Table1[[#This Row],[B365A]]-1)/3</f>
        <v>1.9536019536019539E-2</v>
      </c>
      <c r="AB1046">
        <v>1.75</v>
      </c>
      <c r="AC1046">
        <v>2.0499999999999998</v>
      </c>
      <c r="AD1046">
        <f>(1/Table1[[#This Row],[B365&gt;2.5]]+1/Table1[[#This Row],[B365&lt;2.5]]-1)/2</f>
        <v>2.9616724738675937E-2</v>
      </c>
    </row>
    <row r="1047" spans="1:30" hidden="1" x14ac:dyDescent="0.45">
      <c r="A1047" t="s">
        <v>201</v>
      </c>
      <c r="B1047" t="s">
        <v>4</v>
      </c>
      <c r="C1047" s="1">
        <v>44464</v>
      </c>
      <c r="D1047" t="s">
        <v>209</v>
      </c>
      <c r="E1047" t="s">
        <v>235</v>
      </c>
      <c r="F1047">
        <v>1</v>
      </c>
      <c r="G1047">
        <v>1</v>
      </c>
      <c r="H1047" t="s">
        <v>42</v>
      </c>
      <c r="I1047" t="s">
        <v>251</v>
      </c>
      <c r="L1047">
        <f>1/Table1[[#This Row],[B365H]]-Table1[[#This Row],[Margin1X2]]</f>
        <v>0.33237133237133237</v>
      </c>
      <c r="M1047">
        <f>IF(Table1[[#This Row],[Bet]]="Home",IF(Table1[[#This Row],[FTR]]="H",100*Table1[[#This Row],[B365H]],0),0)</f>
        <v>0</v>
      </c>
      <c r="N1047">
        <f>IF(Table1[[#This Row],[Bet]]="Home-",IF(Table1[[#This Row],[FTR]]="H",100*Table1[[#This Row],[B365H]],0),0)</f>
        <v>0</v>
      </c>
      <c r="O1047">
        <f>1/Table1[[#This Row],[B365D]]-Table1[[#This Row],[Margin1X2]]</f>
        <v>0.25444925444925443</v>
      </c>
      <c r="P1047">
        <f>IF(Table1[[#This Row],[Bet]]="Draw",IF(Table1[[#This Row],[FTR]]="D",100*Table1[[#This Row],[B365D]],0),0)</f>
        <v>0</v>
      </c>
      <c r="Q1047">
        <f>IF(Table1[[#This Row],[Bet]]="Draw-",IF(Table1[[#This Row],[FTR]]="D",100*Table1[[#This Row],[B365D]],0),0)</f>
        <v>0</v>
      </c>
      <c r="R1047">
        <f>1/Table1[[#This Row],[B365A]]-Table1[[#This Row],[Margin1X2]]</f>
        <v>0.41317941317941315</v>
      </c>
      <c r="S1047">
        <f>IF(Table1[[#This Row],[Bet]]="Away",IF(Table1[[#This Row],[FTR]]="A",100*Table1[[#This Row],[B365A]],0),0)</f>
        <v>0</v>
      </c>
      <c r="T1047">
        <f>IF(Table1[[#This Row],[Bet2]]="Away",IF(Table1[[#This Row],[FTR]]="A",100*Table1[[#This Row],[B365A]]),0)</f>
        <v>0</v>
      </c>
      <c r="X1047">
        <v>2.75</v>
      </c>
      <c r="Y1047">
        <v>3.5</v>
      </c>
      <c r="Z1047">
        <v>2.25</v>
      </c>
      <c r="AA1047" s="3">
        <f>(1/Table1[[#This Row],[B365H]]+1/Table1[[#This Row],[B365D]]+1/Table1[[#This Row],[B365A]]-1)/3</f>
        <v>3.1265031265031253E-2</v>
      </c>
      <c r="AB1047">
        <v>1.72</v>
      </c>
      <c r="AC1047">
        <v>2.0699999999999998</v>
      </c>
      <c r="AD1047">
        <f>(1/Table1[[#This Row],[B365&gt;2.5]]+1/Table1[[#This Row],[B365&lt;2.5]]-1)/2</f>
        <v>3.2243568138411449E-2</v>
      </c>
    </row>
    <row r="1048" spans="1:30" hidden="1" x14ac:dyDescent="0.45">
      <c r="A1048" t="s">
        <v>201</v>
      </c>
      <c r="B1048" t="s">
        <v>4</v>
      </c>
      <c r="C1048" s="1">
        <v>44474</v>
      </c>
      <c r="D1048" t="s">
        <v>224</v>
      </c>
      <c r="E1048" t="s">
        <v>218</v>
      </c>
      <c r="F1048">
        <v>1</v>
      </c>
      <c r="G1048">
        <v>0</v>
      </c>
      <c r="H1048" t="s">
        <v>13</v>
      </c>
      <c r="I1048" t="s">
        <v>251</v>
      </c>
      <c r="L1048">
        <f>1/Table1[[#This Row],[B365H]]-Table1[[#This Row],[Margin1X2]]</f>
        <v>0.27544351073762846</v>
      </c>
      <c r="M1048">
        <f>IF(Table1[[#This Row],[Bet]]="Home",IF(Table1[[#This Row],[FTR]]="H",100*Table1[[#This Row],[B365H]],0),0)</f>
        <v>0</v>
      </c>
      <c r="N1048">
        <f>IF(Table1[[#This Row],[Bet]]="Home-",IF(Table1[[#This Row],[FTR]]="H",100*Table1[[#This Row],[B365H]],0),0)</f>
        <v>0</v>
      </c>
      <c r="O1048">
        <f>1/Table1[[#This Row],[B365D]]-Table1[[#This Row],[Margin1X2]]</f>
        <v>0.26704014939309062</v>
      </c>
      <c r="P1048">
        <f>IF(Table1[[#This Row],[Bet]]="Draw",IF(Table1[[#This Row],[FTR]]="D",100*Table1[[#This Row],[B365D]],0),0)</f>
        <v>0</v>
      </c>
      <c r="Q1048">
        <f>IF(Table1[[#This Row],[Bet]]="Draw-",IF(Table1[[#This Row],[FTR]]="D",100*Table1[[#This Row],[B365D]],0),0)</f>
        <v>0</v>
      </c>
      <c r="R1048">
        <f>1/Table1[[#This Row],[B365A]]-Table1[[#This Row],[Margin1X2]]</f>
        <v>0.45751633986928109</v>
      </c>
      <c r="S1048">
        <f>IF(Table1[[#This Row],[Bet]]="Away",IF(Table1[[#This Row],[FTR]]="A",100*Table1[[#This Row],[B365A]],0),0)</f>
        <v>0</v>
      </c>
      <c r="T1048">
        <f>IF(Table1[[#This Row],[Bet2]]="Away",IF(Table1[[#This Row],[FTR]]="A",100*Table1[[#This Row],[B365A]]),0)</f>
        <v>0</v>
      </c>
      <c r="X1048">
        <v>3.4</v>
      </c>
      <c r="Y1048">
        <v>3.5</v>
      </c>
      <c r="Z1048">
        <v>2.1</v>
      </c>
      <c r="AA1048" s="3">
        <f>(1/Table1[[#This Row],[B365H]]+1/Table1[[#This Row],[B365D]]+1/Table1[[#This Row],[B365A]]-1)/3</f>
        <v>1.8674136321195078E-2</v>
      </c>
      <c r="AB1048">
        <v>1.7</v>
      </c>
      <c r="AC1048">
        <v>2.1</v>
      </c>
      <c r="AD1048">
        <f>(1/Table1[[#This Row],[B365&gt;2.5]]+1/Table1[[#This Row],[B365&lt;2.5]]-1)/2</f>
        <v>3.2212885154061621E-2</v>
      </c>
    </row>
    <row r="1049" spans="1:30" hidden="1" x14ac:dyDescent="0.45">
      <c r="A1049" t="s">
        <v>201</v>
      </c>
      <c r="B1049" t="s">
        <v>4</v>
      </c>
      <c r="C1049" s="1">
        <v>44519</v>
      </c>
      <c r="D1049" t="s">
        <v>235</v>
      </c>
      <c r="E1049" t="s">
        <v>212</v>
      </c>
      <c r="F1049">
        <v>1</v>
      </c>
      <c r="G1049">
        <v>0</v>
      </c>
      <c r="H1049" t="s">
        <v>13</v>
      </c>
      <c r="I1049" t="s">
        <v>251</v>
      </c>
      <c r="L1049">
        <f>1/Table1[[#This Row],[B365H]]-Table1[[#This Row],[Margin1X2]]</f>
        <v>0.62073782197621208</v>
      </c>
      <c r="M1049">
        <f>IF(Table1[[#This Row],[Bet]]="Home",IF(Table1[[#This Row],[FTR]]="H",100*Table1[[#This Row],[B365H]],0),0)</f>
        <v>0</v>
      </c>
      <c r="N1049">
        <f>IF(Table1[[#This Row],[Bet]]="Home-",IF(Table1[[#This Row],[FTR]]="H",100*Table1[[#This Row],[B365H]],0),0)</f>
        <v>0</v>
      </c>
      <c r="O1049">
        <f>1/Table1[[#This Row],[B365D]]-Table1[[#This Row],[Margin1X2]]</f>
        <v>0.23030094547122407</v>
      </c>
      <c r="P1049">
        <f>IF(Table1[[#This Row],[Bet]]="Draw",IF(Table1[[#This Row],[FTR]]="D",100*Table1[[#This Row],[B365D]],0),0)</f>
        <v>0</v>
      </c>
      <c r="Q1049">
        <f>IF(Table1[[#This Row],[Bet]]="Draw-",IF(Table1[[#This Row],[FTR]]="D",100*Table1[[#This Row],[B365D]],0),0)</f>
        <v>0</v>
      </c>
      <c r="R1049">
        <f>1/Table1[[#This Row],[B365A]]-Table1[[#This Row],[Margin1X2]]</f>
        <v>0.1489612325525638</v>
      </c>
      <c r="S1049">
        <f>IF(Table1[[#This Row],[Bet]]="Away",IF(Table1[[#This Row],[FTR]]="A",100*Table1[[#This Row],[B365A]],0),0)</f>
        <v>0</v>
      </c>
      <c r="T1049">
        <f>IF(Table1[[#This Row],[Bet2]]="Away",IF(Table1[[#This Row],[FTR]]="A",100*Table1[[#This Row],[B365A]]),0)</f>
        <v>0</v>
      </c>
      <c r="X1049">
        <v>1.53</v>
      </c>
      <c r="Y1049">
        <v>3.8</v>
      </c>
      <c r="Z1049">
        <v>5.5</v>
      </c>
      <c r="AA1049" s="3">
        <f>(1/Table1[[#This Row],[B365H]]+1/Table1[[#This Row],[B365D]]+1/Table1[[#This Row],[B365A]]-1)/3</f>
        <v>3.2856949265618031E-2</v>
      </c>
      <c r="AB1049">
        <v>2.15</v>
      </c>
      <c r="AC1049">
        <v>1.66</v>
      </c>
      <c r="AD1049">
        <f>(1/Table1[[#This Row],[B365&gt;2.5]]+1/Table1[[#This Row],[B365&lt;2.5]]-1)/2</f>
        <v>3.3762958811992205E-2</v>
      </c>
    </row>
    <row r="1050" spans="1:30" hidden="1" x14ac:dyDescent="0.45">
      <c r="A1050" t="s">
        <v>201</v>
      </c>
      <c r="B1050" t="s">
        <v>4</v>
      </c>
      <c r="C1050" s="1">
        <v>44523</v>
      </c>
      <c r="D1050" t="s">
        <v>202</v>
      </c>
      <c r="E1050" t="s">
        <v>220</v>
      </c>
      <c r="F1050">
        <v>1</v>
      </c>
      <c r="G1050">
        <v>0</v>
      </c>
      <c r="H1050" t="s">
        <v>13</v>
      </c>
      <c r="I1050" t="s">
        <v>251</v>
      </c>
      <c r="L1050">
        <f>1/Table1[[#This Row],[B365H]]-Table1[[#This Row],[Margin1X2]]</f>
        <v>0.40449352043554948</v>
      </c>
      <c r="M1050">
        <f>IF(Table1[[#This Row],[Bet]]="Home",IF(Table1[[#This Row],[FTR]]="H",100*Table1[[#This Row],[B365H]],0),0)</f>
        <v>0</v>
      </c>
      <c r="N1050">
        <f>IF(Table1[[#This Row],[Bet]]="Home-",IF(Table1[[#This Row],[FTR]]="H",100*Table1[[#This Row],[B365H]],0),0)</f>
        <v>0</v>
      </c>
      <c r="O1050">
        <f>1/Table1[[#This Row],[B365D]]-Table1[[#This Row],[Margin1X2]]</f>
        <v>0.25542519745418296</v>
      </c>
      <c r="P1050">
        <f>IF(Table1[[#This Row],[Bet]]="Draw",IF(Table1[[#This Row],[FTR]]="D",100*Table1[[#This Row],[B365D]],0),0)</f>
        <v>0</v>
      </c>
      <c r="Q1050">
        <f>IF(Table1[[#This Row],[Bet]]="Draw-",IF(Table1[[#This Row],[FTR]]="D",100*Table1[[#This Row],[B365D]],0),0)</f>
        <v>0</v>
      </c>
      <c r="R1050">
        <f>1/Table1[[#This Row],[B365A]]-Table1[[#This Row],[Margin1X2]]</f>
        <v>0.34008128211026761</v>
      </c>
      <c r="S1050">
        <f>IF(Table1[[#This Row],[Bet]]="Away",IF(Table1[[#This Row],[FTR]]="A",100*Table1[[#This Row],[B365A]],0),0)</f>
        <v>0</v>
      </c>
      <c r="T1050">
        <f>IF(Table1[[#This Row],[Bet2]]="Away",IF(Table1[[#This Row],[FTR]]="A",100*Table1[[#This Row],[B365A]]),0)</f>
        <v>0</v>
      </c>
      <c r="X1050">
        <v>2.2999999999999998</v>
      </c>
      <c r="Y1050">
        <v>3.5</v>
      </c>
      <c r="Z1050">
        <v>2.7</v>
      </c>
      <c r="AA1050" s="3">
        <f>(1/Table1[[#This Row],[B365H]]+1/Table1[[#This Row],[B365D]]+1/Table1[[#This Row],[B365A]]-1)/3</f>
        <v>3.0289088260102719E-2</v>
      </c>
      <c r="AB1050">
        <v>1.8</v>
      </c>
      <c r="AC1050">
        <v>2</v>
      </c>
      <c r="AD1050">
        <f>(1/Table1[[#This Row],[B365&gt;2.5]]+1/Table1[[#This Row],[B365&lt;2.5]]-1)/2</f>
        <v>2.777777777777779E-2</v>
      </c>
    </row>
    <row r="1051" spans="1:30" hidden="1" x14ac:dyDescent="0.45">
      <c r="A1051" t="s">
        <v>201</v>
      </c>
      <c r="B1051" t="s">
        <v>4</v>
      </c>
      <c r="C1051" s="1">
        <v>44523</v>
      </c>
      <c r="D1051" t="s">
        <v>237</v>
      </c>
      <c r="E1051" t="s">
        <v>223</v>
      </c>
      <c r="F1051">
        <v>2</v>
      </c>
      <c r="G1051">
        <v>3</v>
      </c>
      <c r="H1051" t="s">
        <v>20</v>
      </c>
      <c r="I1051" t="s">
        <v>251</v>
      </c>
      <c r="L1051">
        <f>1/Table1[[#This Row],[B365H]]-Table1[[#This Row],[Margin1X2]]</f>
        <v>0.26138057562206168</v>
      </c>
      <c r="M1051">
        <f>IF(Table1[[#This Row],[Bet]]="Home",IF(Table1[[#This Row],[FTR]]="H",100*Table1[[#This Row],[B365H]],0),0)</f>
        <v>0</v>
      </c>
      <c r="N1051">
        <f>IF(Table1[[#This Row],[Bet]]="Home-",IF(Table1[[#This Row],[FTR]]="H",100*Table1[[#This Row],[B365H]],0),0)</f>
        <v>0</v>
      </c>
      <c r="O1051">
        <f>1/Table1[[#This Row],[B365D]]-Table1[[#This Row],[Margin1X2]]</f>
        <v>0.24504070634101593</v>
      </c>
      <c r="P1051">
        <f>IF(Table1[[#This Row],[Bet]]="Draw",IF(Table1[[#This Row],[FTR]]="D",100*Table1[[#This Row],[B365D]],0),0)</f>
        <v>0</v>
      </c>
      <c r="Q1051">
        <f>IF(Table1[[#This Row],[Bet]]="Draw-",IF(Table1[[#This Row],[FTR]]="D",100*Table1[[#This Row],[B365D]],0),0)</f>
        <v>0</v>
      </c>
      <c r="R1051">
        <f>1/Table1[[#This Row],[B365A]]-Table1[[#This Row],[Margin1X2]]</f>
        <v>0.49357871803692233</v>
      </c>
      <c r="S1051">
        <f>IF(Table1[[#This Row],[Bet]]="Away",IF(Table1[[#This Row],[FTR]]="A",100*Table1[[#This Row],[B365A]],0),0)</f>
        <v>0</v>
      </c>
      <c r="T1051">
        <f>IF(Table1[[#This Row],[Bet2]]="Away",IF(Table1[[#This Row],[FTR]]="A",100*Table1[[#This Row],[B365A]]),0)</f>
        <v>0</v>
      </c>
      <c r="X1051">
        <v>3.4</v>
      </c>
      <c r="Y1051">
        <v>3.6</v>
      </c>
      <c r="Z1051">
        <v>1.9</v>
      </c>
      <c r="AA1051" s="3">
        <f>(1/Table1[[#This Row],[B365H]]+1/Table1[[#This Row],[B365D]]+1/Table1[[#This Row],[B365A]]-1)/3</f>
        <v>3.2737071436761855E-2</v>
      </c>
      <c r="AB1051">
        <v>1.85</v>
      </c>
      <c r="AC1051">
        <v>1.95</v>
      </c>
      <c r="AD1051">
        <f>(1/Table1[[#This Row],[B365&gt;2.5]]+1/Table1[[#This Row],[B365&lt;2.5]]-1)/2</f>
        <v>2.6680526680526673E-2</v>
      </c>
    </row>
    <row r="1052" spans="1:30" hidden="1" x14ac:dyDescent="0.45">
      <c r="A1052" t="s">
        <v>201</v>
      </c>
      <c r="B1052" t="s">
        <v>4</v>
      </c>
      <c r="C1052" s="1">
        <v>44527</v>
      </c>
      <c r="D1052" t="s">
        <v>215</v>
      </c>
      <c r="E1052" t="s">
        <v>231</v>
      </c>
      <c r="F1052">
        <v>2</v>
      </c>
      <c r="G1052">
        <v>0</v>
      </c>
      <c r="H1052" t="s">
        <v>13</v>
      </c>
      <c r="I1052" t="s">
        <v>251</v>
      </c>
      <c r="L1052">
        <f>1/Table1[[#This Row],[B365H]]-Table1[[#This Row],[Margin1X2]]</f>
        <v>0.49637983848510159</v>
      </c>
      <c r="M1052">
        <f>IF(Table1[[#This Row],[Bet]]="Home",IF(Table1[[#This Row],[FTR]]="H",100*Table1[[#This Row],[B365H]],0),0)</f>
        <v>0</v>
      </c>
      <c r="N1052">
        <f>IF(Table1[[#This Row],[Bet]]="Home-",IF(Table1[[#This Row],[FTR]]="H",100*Table1[[#This Row],[B365H]],0),0)</f>
        <v>0</v>
      </c>
      <c r="O1052">
        <f>1/Table1[[#This Row],[B365D]]-Table1[[#This Row],[Margin1X2]]</f>
        <v>0.2557783347257031</v>
      </c>
      <c r="P1052">
        <f>IF(Table1[[#This Row],[Bet]]="Draw",IF(Table1[[#This Row],[FTR]]="D",100*Table1[[#This Row],[B365D]],0),0)</f>
        <v>0</v>
      </c>
      <c r="Q1052">
        <f>IF(Table1[[#This Row],[Bet]]="Draw-",IF(Table1[[#This Row],[FTR]]="D",100*Table1[[#This Row],[B365D]],0),0)</f>
        <v>0</v>
      </c>
      <c r="R1052">
        <f>1/Table1[[#This Row],[B365A]]-Table1[[#This Row],[Margin1X2]]</f>
        <v>0.2478418267891952</v>
      </c>
      <c r="S1052">
        <f>IF(Table1[[#This Row],[Bet]]="Away",IF(Table1[[#This Row],[FTR]]="A",100*Table1[[#This Row],[B365A]],0),0)</f>
        <v>0</v>
      </c>
      <c r="T1052">
        <f>IF(Table1[[#This Row],[Bet2]]="Away",IF(Table1[[#This Row],[FTR]]="A",100*Table1[[#This Row],[B365A]]),0)</f>
        <v>0</v>
      </c>
      <c r="X1052">
        <v>1.9</v>
      </c>
      <c r="Y1052">
        <v>3.5</v>
      </c>
      <c r="Z1052">
        <v>3.6</v>
      </c>
      <c r="AA1052" s="3">
        <f>(1/Table1[[#This Row],[B365H]]+1/Table1[[#This Row],[B365D]]+1/Table1[[#This Row],[B365A]]-1)/3</f>
        <v>2.9935950988582594E-2</v>
      </c>
      <c r="AB1052">
        <v>1.85</v>
      </c>
      <c r="AC1052">
        <v>1.95</v>
      </c>
      <c r="AD1052">
        <f>(1/Table1[[#This Row],[B365&gt;2.5]]+1/Table1[[#This Row],[B365&lt;2.5]]-1)/2</f>
        <v>2.6680526680526673E-2</v>
      </c>
    </row>
    <row r="1053" spans="1:30" hidden="1" x14ac:dyDescent="0.45">
      <c r="A1053" t="s">
        <v>201</v>
      </c>
      <c r="B1053" t="s">
        <v>4</v>
      </c>
      <c r="C1053" s="1">
        <v>44541</v>
      </c>
      <c r="D1053" t="s">
        <v>224</v>
      </c>
      <c r="E1053" t="s">
        <v>227</v>
      </c>
      <c r="F1053">
        <v>0</v>
      </c>
      <c r="G1053">
        <v>2</v>
      </c>
      <c r="H1053" t="s">
        <v>20</v>
      </c>
      <c r="I1053" t="s">
        <v>251</v>
      </c>
      <c r="L1053">
        <f>1/Table1[[#This Row],[B365H]]-Table1[[#This Row],[Margin1X2]]</f>
        <v>0.3515998992189468</v>
      </c>
      <c r="M1053">
        <f>IF(Table1[[#This Row],[Bet]]="Home",IF(Table1[[#This Row],[FTR]]="H",100*Table1[[#This Row],[B365H]],0),0)</f>
        <v>0</v>
      </c>
      <c r="N1053">
        <f>IF(Table1[[#This Row],[Bet]]="Home-",IF(Table1[[#This Row],[FTR]]="H",100*Table1[[#This Row],[B365H]],0),0)</f>
        <v>0</v>
      </c>
      <c r="O1053">
        <f>1/Table1[[#This Row],[B365D]]-Table1[[#This Row],[Margin1X2]]</f>
        <v>0.25900730662635424</v>
      </c>
      <c r="P1053">
        <f>IF(Table1[[#This Row],[Bet]]="Draw",IF(Table1[[#This Row],[FTR]]="D",100*Table1[[#This Row],[B365D]],0),0)</f>
        <v>0</v>
      </c>
      <c r="Q1053">
        <f>IF(Table1[[#This Row],[Bet]]="Draw-",IF(Table1[[#This Row],[FTR]]="D",100*Table1[[#This Row],[B365D]],0),0)</f>
        <v>0</v>
      </c>
      <c r="R1053">
        <f>1/Table1[[#This Row],[B365A]]-Table1[[#This Row],[Margin1X2]]</f>
        <v>0.38939279415469885</v>
      </c>
      <c r="S1053">
        <f>IF(Table1[[#This Row],[Bet]]="Away",IF(Table1[[#This Row],[FTR]]="A",100*Table1[[#This Row],[B365A]],0),0)</f>
        <v>0</v>
      </c>
      <c r="T1053">
        <f>IF(Table1[[#This Row],[Bet2]]="Away",IF(Table1[[#This Row],[FTR]]="A",100*Table1[[#This Row],[B365A]]),0)</f>
        <v>0</v>
      </c>
      <c r="X1053">
        <v>2.7</v>
      </c>
      <c r="Y1053">
        <v>3.6</v>
      </c>
      <c r="Z1053">
        <v>2.4500000000000002</v>
      </c>
      <c r="AA1053" s="3">
        <f>(1/Table1[[#This Row],[B365H]]+1/Table1[[#This Row],[B365D]]+1/Table1[[#This Row],[B365A]]-1)/3</f>
        <v>1.8770471151423534E-2</v>
      </c>
      <c r="AB1053">
        <v>2.0699999999999998</v>
      </c>
      <c r="AC1053">
        <v>1.72</v>
      </c>
      <c r="AD1053">
        <f>(1/Table1[[#This Row],[B365&gt;2.5]]+1/Table1[[#This Row],[B365&lt;2.5]]-1)/2</f>
        <v>3.2243568138411449E-2</v>
      </c>
    </row>
    <row r="1054" spans="1:30" hidden="1" x14ac:dyDescent="0.45">
      <c r="A1054" t="s">
        <v>201</v>
      </c>
      <c r="B1054" t="s">
        <v>4</v>
      </c>
      <c r="C1054" s="1">
        <v>44544</v>
      </c>
      <c r="D1054" t="s">
        <v>208</v>
      </c>
      <c r="E1054" t="s">
        <v>211</v>
      </c>
      <c r="F1054">
        <v>2</v>
      </c>
      <c r="G1054">
        <v>0</v>
      </c>
      <c r="H1054" t="s">
        <v>13</v>
      </c>
      <c r="I1054" t="s">
        <v>251</v>
      </c>
      <c r="L1054">
        <f>1/Table1[[#This Row],[B365H]]-Table1[[#This Row],[Margin1X2]]</f>
        <v>0.74918414918414922</v>
      </c>
      <c r="M1054">
        <f>IF(Table1[[#This Row],[Bet]]="Home",IF(Table1[[#This Row],[FTR]]="H",100*Table1[[#This Row],[B365H]],0),0)</f>
        <v>0</v>
      </c>
      <c r="N1054">
        <f>IF(Table1[[#This Row],[Bet]]="Home-",IF(Table1[[#This Row],[FTR]]="H",100*Table1[[#This Row],[B365H]],0),0)</f>
        <v>0</v>
      </c>
      <c r="O1054">
        <f>1/Table1[[#This Row],[B365D]]-Table1[[#This Row],[Margin1X2]]</f>
        <v>0.17995337995338004</v>
      </c>
      <c r="P1054">
        <f>IF(Table1[[#This Row],[Bet]]="Draw",IF(Table1[[#This Row],[FTR]]="D",100*Table1[[#This Row],[B365D]],0),0)</f>
        <v>0</v>
      </c>
      <c r="Q1054">
        <f>IF(Table1[[#This Row],[Bet]]="Draw-",IF(Table1[[#This Row],[FTR]]="D",100*Table1[[#This Row],[B365D]],0),0)</f>
        <v>0</v>
      </c>
      <c r="R1054">
        <f>1/Table1[[#This Row],[B365A]]-Table1[[#This Row],[Margin1X2]]</f>
        <v>7.0862470862470925E-2</v>
      </c>
      <c r="S1054">
        <f>IF(Table1[[#This Row],[Bet]]="Away",IF(Table1[[#This Row],[FTR]]="A",100*Table1[[#This Row],[B365A]],0),0)</f>
        <v>0</v>
      </c>
      <c r="T1054">
        <f>IF(Table1[[#This Row],[Bet2]]="Away",IF(Table1[[#This Row],[FTR]]="A",100*Table1[[#This Row],[B365A]]),0)</f>
        <v>0</v>
      </c>
      <c r="X1054">
        <v>1.3</v>
      </c>
      <c r="Y1054">
        <v>5</v>
      </c>
      <c r="Z1054">
        <v>11</v>
      </c>
      <c r="AA1054" s="3">
        <f>(1/Table1[[#This Row],[B365H]]+1/Table1[[#This Row],[B365D]]+1/Table1[[#This Row],[B365A]]-1)/3</f>
        <v>2.0046620046619983E-2</v>
      </c>
      <c r="AB1054">
        <v>1.72</v>
      </c>
      <c r="AC1054">
        <v>2.0699999999999998</v>
      </c>
      <c r="AD1054">
        <f>(1/Table1[[#This Row],[B365&gt;2.5]]+1/Table1[[#This Row],[B365&lt;2.5]]-1)/2</f>
        <v>3.2243568138411449E-2</v>
      </c>
    </row>
    <row r="1055" spans="1:30" hidden="1" x14ac:dyDescent="0.45">
      <c r="A1055" t="s">
        <v>201</v>
      </c>
      <c r="B1055" t="s">
        <v>4</v>
      </c>
      <c r="C1055" s="1">
        <v>44563</v>
      </c>
      <c r="D1055" t="s">
        <v>240</v>
      </c>
      <c r="E1055" t="s">
        <v>220</v>
      </c>
      <c r="F1055">
        <v>1</v>
      </c>
      <c r="G1055">
        <v>2</v>
      </c>
      <c r="H1055" t="s">
        <v>20</v>
      </c>
      <c r="I1055" t="s">
        <v>251</v>
      </c>
      <c r="L1055">
        <f>1/Table1[[#This Row],[B365H]]-Table1[[#This Row],[Margin1X2]]</f>
        <v>0.40336935010018321</v>
      </c>
      <c r="M1055">
        <f>IF(Table1[[#This Row],[Bet]]="Home",IF(Table1[[#This Row],[FTR]]="H",100*Table1[[#This Row],[B365H]],0),0)</f>
        <v>0</v>
      </c>
      <c r="N1055">
        <f>IF(Table1[[#This Row],[Bet]]="Home-",IF(Table1[[#This Row],[FTR]]="H",100*Table1[[#This Row],[B365H]],0),0)</f>
        <v>0</v>
      </c>
      <c r="O1055">
        <f>1/Table1[[#This Row],[B365D]]-Table1[[#This Row],[Margin1X2]]</f>
        <v>0.24636451918230876</v>
      </c>
      <c r="P1055">
        <f>IF(Table1[[#This Row],[Bet]]="Draw",IF(Table1[[#This Row],[FTR]]="D",100*Table1[[#This Row],[B365D]],0),0)</f>
        <v>0</v>
      </c>
      <c r="Q1055">
        <f>IF(Table1[[#This Row],[Bet]]="Draw-",IF(Table1[[#This Row],[FTR]]="D",100*Table1[[#This Row],[B365D]],0),0)</f>
        <v>0</v>
      </c>
      <c r="R1055">
        <f>1/Table1[[#This Row],[B365A]]-Table1[[#This Row],[Margin1X2]]</f>
        <v>0.35026613071750806</v>
      </c>
      <c r="S1055">
        <f>IF(Table1[[#This Row],[Bet]]="Away",IF(Table1[[#This Row],[FTR]]="A",100*Table1[[#This Row],[B365A]],0),0)</f>
        <v>0</v>
      </c>
      <c r="T1055">
        <f>IF(Table1[[#This Row],[Bet2]]="Away",IF(Table1[[#This Row],[FTR]]="A",100*Table1[[#This Row],[B365A]]),0)</f>
        <v>0</v>
      </c>
      <c r="X1055">
        <v>2.2999999999999998</v>
      </c>
      <c r="Y1055">
        <v>3.6</v>
      </c>
      <c r="Z1055">
        <v>2.62</v>
      </c>
      <c r="AA1055" s="3">
        <f>(1/Table1[[#This Row],[B365H]]+1/Table1[[#This Row],[B365D]]+1/Table1[[#This Row],[B365A]]-1)/3</f>
        <v>3.1413258595469028E-2</v>
      </c>
      <c r="AB1055">
        <v>2.0499999999999998</v>
      </c>
      <c r="AC1055">
        <v>1.75</v>
      </c>
      <c r="AD1055">
        <f>(1/Table1[[#This Row],[B365&gt;2.5]]+1/Table1[[#This Row],[B365&lt;2.5]]-1)/2</f>
        <v>2.9616724738675937E-2</v>
      </c>
    </row>
    <row r="1056" spans="1:30" hidden="1" x14ac:dyDescent="0.45">
      <c r="A1056" t="s">
        <v>201</v>
      </c>
      <c r="B1056" t="s">
        <v>4</v>
      </c>
      <c r="C1056" s="1">
        <v>44590</v>
      </c>
      <c r="D1056" t="s">
        <v>205</v>
      </c>
      <c r="E1056" t="s">
        <v>217</v>
      </c>
      <c r="F1056">
        <v>0</v>
      </c>
      <c r="G1056">
        <v>5</v>
      </c>
      <c r="H1056" t="s">
        <v>20</v>
      </c>
      <c r="I1056" t="s">
        <v>251</v>
      </c>
      <c r="L1056">
        <f>1/Table1[[#This Row],[B365H]]-Table1[[#This Row],[Margin1X2]]</f>
        <v>0.14441092114575182</v>
      </c>
      <c r="M1056">
        <f>IF(Table1[[#This Row],[Bet]]="Home",IF(Table1[[#This Row],[FTR]]="H",100*Table1[[#This Row],[B365H]],0),0)</f>
        <v>0</v>
      </c>
      <c r="N1056">
        <f>IF(Table1[[#This Row],[Bet]]="Home-",IF(Table1[[#This Row],[FTR]]="H",100*Table1[[#This Row],[B365H]],0),0)</f>
        <v>0</v>
      </c>
      <c r="O1056">
        <f>1/Table1[[#This Row],[B365D]]-Table1[[#This Row],[Margin1X2]]</f>
        <v>0.24090214921592726</v>
      </c>
      <c r="P1056">
        <f>IF(Table1[[#This Row],[Bet]]="Draw",IF(Table1[[#This Row],[FTR]]="D",100*Table1[[#This Row],[B365D]],0),0)</f>
        <v>0</v>
      </c>
      <c r="Q1056">
        <f>IF(Table1[[#This Row],[Bet]]="Draw-",IF(Table1[[#This Row],[FTR]]="D",100*Table1[[#This Row],[B365D]],0),0)</f>
        <v>0</v>
      </c>
      <c r="R1056">
        <f>1/Table1[[#This Row],[B365A]]-Table1[[#This Row],[Margin1X2]]</f>
        <v>0.61468692963832083</v>
      </c>
      <c r="S1056">
        <f>IF(Table1[[#This Row],[Bet]]="Away",IF(Table1[[#This Row],[FTR]]="A",100*Table1[[#This Row],[B365A]],0),0)</f>
        <v>0</v>
      </c>
      <c r="T1056">
        <f>IF(Table1[[#This Row],[Bet2]]="Away",IF(Table1[[#This Row],[FTR]]="A",100*Table1[[#This Row],[B365A]]),0)</f>
        <v>0</v>
      </c>
      <c r="X1056">
        <v>6</v>
      </c>
      <c r="Y1056">
        <v>3.8</v>
      </c>
      <c r="Z1056">
        <v>1.57</v>
      </c>
      <c r="AA1056" s="3">
        <f>(1/Table1[[#This Row],[B365H]]+1/Table1[[#This Row],[B365D]]+1/Table1[[#This Row],[B365A]]-1)/3</f>
        <v>2.2255745520914843E-2</v>
      </c>
      <c r="AB1056">
        <v>1.8</v>
      </c>
      <c r="AC1056">
        <v>2</v>
      </c>
      <c r="AD1056">
        <f>(1/Table1[[#This Row],[B365&gt;2.5]]+1/Table1[[#This Row],[B365&lt;2.5]]-1)/2</f>
        <v>2.777777777777779E-2</v>
      </c>
    </row>
    <row r="1057" spans="1:30" hidden="1" x14ac:dyDescent="0.45">
      <c r="A1057" t="s">
        <v>201</v>
      </c>
      <c r="B1057" t="s">
        <v>4</v>
      </c>
      <c r="C1057" s="1">
        <v>44607</v>
      </c>
      <c r="D1057" t="s">
        <v>227</v>
      </c>
      <c r="E1057" t="s">
        <v>221</v>
      </c>
      <c r="F1057">
        <v>2</v>
      </c>
      <c r="G1057">
        <v>0</v>
      </c>
      <c r="H1057" t="s">
        <v>13</v>
      </c>
      <c r="I1057" t="s">
        <v>251</v>
      </c>
      <c r="L1057">
        <f>1/Table1[[#This Row],[B365H]]-Table1[[#This Row],[Margin1X2]]</f>
        <v>0.60796178343949037</v>
      </c>
      <c r="M1057">
        <f>IF(Table1[[#This Row],[Bet]]="Home",IF(Table1[[#This Row],[FTR]]="H",100*Table1[[#This Row],[B365H]],0),0)</f>
        <v>0</v>
      </c>
      <c r="N1057">
        <f>IF(Table1[[#This Row],[Bet]]="Home-",IF(Table1[[#This Row],[FTR]]="H",100*Table1[[#This Row],[B365H]],0),0)</f>
        <v>0</v>
      </c>
      <c r="O1057">
        <f>1/Table1[[#This Row],[B365D]]-Table1[[#This Row],[Margin1X2]]</f>
        <v>0.22101910828025476</v>
      </c>
      <c r="P1057">
        <f>IF(Table1[[#This Row],[Bet]]="Draw",IF(Table1[[#This Row],[FTR]]="D",100*Table1[[#This Row],[B365D]],0),0)</f>
        <v>0</v>
      </c>
      <c r="Q1057">
        <f>IF(Table1[[#This Row],[Bet]]="Draw-",IF(Table1[[#This Row],[FTR]]="D",100*Table1[[#This Row],[B365D]],0),0)</f>
        <v>0</v>
      </c>
      <c r="R1057">
        <f>1/Table1[[#This Row],[B365A]]-Table1[[#This Row],[Margin1X2]]</f>
        <v>0.17101910828025477</v>
      </c>
      <c r="S1057">
        <f>IF(Table1[[#This Row],[Bet]]="Away",IF(Table1[[#This Row],[FTR]]="A",100*Table1[[#This Row],[B365A]],0),0)</f>
        <v>0</v>
      </c>
      <c r="T1057">
        <f>IF(Table1[[#This Row],[Bet2]]="Away",IF(Table1[[#This Row],[FTR]]="A",100*Table1[[#This Row],[B365A]]),0)</f>
        <v>0</v>
      </c>
      <c r="X1057">
        <v>1.57</v>
      </c>
      <c r="Y1057">
        <v>4</v>
      </c>
      <c r="Z1057">
        <v>5</v>
      </c>
      <c r="AA1057" s="3">
        <f>(1/Table1[[#This Row],[B365H]]+1/Table1[[#This Row],[B365D]]+1/Table1[[#This Row],[B365A]]-1)/3</f>
        <v>2.8980891719745234E-2</v>
      </c>
      <c r="AB1057">
        <v>1.75</v>
      </c>
      <c r="AC1057">
        <v>2.0499999999999998</v>
      </c>
      <c r="AD1057">
        <f>(1/Table1[[#This Row],[B365&gt;2.5]]+1/Table1[[#This Row],[B365&lt;2.5]]-1)/2</f>
        <v>2.9616724738675937E-2</v>
      </c>
    </row>
    <row r="1058" spans="1:30" hidden="1" x14ac:dyDescent="0.45">
      <c r="A1058" t="s">
        <v>201</v>
      </c>
      <c r="B1058" t="s">
        <v>4</v>
      </c>
      <c r="C1058" s="1">
        <v>44618</v>
      </c>
      <c r="D1058" t="s">
        <v>212</v>
      </c>
      <c r="E1058" t="s">
        <v>214</v>
      </c>
      <c r="F1058">
        <v>1</v>
      </c>
      <c r="G1058">
        <v>1</v>
      </c>
      <c r="H1058" t="s">
        <v>42</v>
      </c>
      <c r="I1058" t="s">
        <v>251</v>
      </c>
      <c r="L1058">
        <f>1/Table1[[#This Row],[B365H]]-Table1[[#This Row],[Margin1X2]]</f>
        <v>0.35564995228860768</v>
      </c>
      <c r="M1058">
        <f>IF(Table1[[#This Row],[Bet]]="Home",IF(Table1[[#This Row],[FTR]]="H",100*Table1[[#This Row],[B365H]],0),0)</f>
        <v>0</v>
      </c>
      <c r="N1058">
        <f>IF(Table1[[#This Row],[Bet]]="Home-",IF(Table1[[#This Row],[FTR]]="H",100*Table1[[#This Row],[B365H]],0),0)</f>
        <v>0</v>
      </c>
      <c r="O1058">
        <f>1/Table1[[#This Row],[B365D]]-Table1[[#This Row],[Margin1X2]]</f>
        <v>0.26515221473204664</v>
      </c>
      <c r="P1058">
        <f>IF(Table1[[#This Row],[Bet]]="Draw",IF(Table1[[#This Row],[FTR]]="D",100*Table1[[#This Row],[B365D]],0),0)</f>
        <v>0</v>
      </c>
      <c r="Q1058">
        <f>IF(Table1[[#This Row],[Bet]]="Draw-",IF(Table1[[#This Row],[FTR]]="D",100*Table1[[#This Row],[B365D]],0),0)</f>
        <v>0</v>
      </c>
      <c r="R1058">
        <f>1/Table1[[#This Row],[B365A]]-Table1[[#This Row],[Margin1X2]]</f>
        <v>0.37919783297934551</v>
      </c>
      <c r="S1058">
        <f>IF(Table1[[#This Row],[Bet]]="Away",IF(Table1[[#This Row],[FTR]]="A",100*Table1[[#This Row],[B365A]],0),0)</f>
        <v>0</v>
      </c>
      <c r="T1058">
        <f>IF(Table1[[#This Row],[Bet2]]="Away",IF(Table1[[#This Row],[FTR]]="A",100*Table1[[#This Row],[B365A]]),0)</f>
        <v>0</v>
      </c>
      <c r="X1058">
        <v>2.6</v>
      </c>
      <c r="Y1058">
        <v>3.4</v>
      </c>
      <c r="Z1058">
        <v>2.4500000000000002</v>
      </c>
      <c r="AA1058" s="3">
        <f>(1/Table1[[#This Row],[B365H]]+1/Table1[[#This Row],[B365D]]+1/Table1[[#This Row],[B365A]]-1)/3</f>
        <v>2.8965432326776879E-2</v>
      </c>
      <c r="AB1058">
        <v>1.93</v>
      </c>
      <c r="AC1058">
        <v>1.88</v>
      </c>
      <c r="AD1058">
        <f>(1/Table1[[#This Row],[B365&gt;2.5]]+1/Table1[[#This Row],[B365&lt;2.5]]-1)/2</f>
        <v>2.5024804321464034E-2</v>
      </c>
    </row>
    <row r="1059" spans="1:30" hidden="1" x14ac:dyDescent="0.45">
      <c r="A1059" t="s">
        <v>201</v>
      </c>
      <c r="B1059" t="s">
        <v>4</v>
      </c>
      <c r="C1059" s="1">
        <v>44628</v>
      </c>
      <c r="D1059" t="s">
        <v>211</v>
      </c>
      <c r="E1059" t="s">
        <v>224</v>
      </c>
      <c r="F1059">
        <v>0</v>
      </c>
      <c r="G1059">
        <v>0</v>
      </c>
      <c r="H1059" t="s">
        <v>42</v>
      </c>
      <c r="I1059" t="s">
        <v>251</v>
      </c>
      <c r="L1059">
        <f>1/Table1[[#This Row],[B365H]]-Table1[[#This Row],[Margin1X2]]</f>
        <v>0.27484981143517734</v>
      </c>
      <c r="M1059">
        <f>IF(Table1[[#This Row],[Bet]]="Home",IF(Table1[[#This Row],[FTR]]="H",100*Table1[[#This Row],[B365H]],0),0)</f>
        <v>0</v>
      </c>
      <c r="N1059">
        <f>IF(Table1[[#This Row],[Bet]]="Home-",IF(Table1[[#This Row],[FTR]]="H",100*Table1[[#This Row],[B365H]],0),0)</f>
        <v>0</v>
      </c>
      <c r="O1059">
        <f>1/Table1[[#This Row],[B365D]]-Table1[[#This Row],[Margin1X2]]</f>
        <v>0.27018780677317267</v>
      </c>
      <c r="P1059">
        <f>IF(Table1[[#This Row],[Bet]]="Draw",IF(Table1[[#This Row],[FTR]]="D",100*Table1[[#This Row],[B365D]],0),0)</f>
        <v>0</v>
      </c>
      <c r="Q1059">
        <f>IF(Table1[[#This Row],[Bet]]="Draw-",IF(Table1[[#This Row],[FTR]]="D",100*Table1[[#This Row],[B365D]],0),0)</f>
        <v>0</v>
      </c>
      <c r="R1059">
        <f>1/Table1[[#This Row],[B365A]]-Table1[[#This Row],[Margin1X2]]</f>
        <v>0.45496238179165016</v>
      </c>
      <c r="S1059">
        <f>IF(Table1[[#This Row],[Bet]]="Away",IF(Table1[[#This Row],[FTR]]="A",100*Table1[[#This Row],[B365A]],0),0)</f>
        <v>0</v>
      </c>
      <c r="T1059">
        <f>IF(Table1[[#This Row],[Bet2]]="Away",IF(Table1[[#This Row],[FTR]]="A",100*Table1[[#This Row],[B365A]]),0)</f>
        <v>0</v>
      </c>
      <c r="X1059">
        <v>3.25</v>
      </c>
      <c r="Y1059">
        <v>3.3</v>
      </c>
      <c r="Z1059">
        <v>2.0499999999999998</v>
      </c>
      <c r="AA1059" s="3">
        <f>(1/Table1[[#This Row],[B365H]]+1/Table1[[#This Row],[B365D]]+1/Table1[[#This Row],[B365A]]-1)/3</f>
        <v>3.2842496257130392E-2</v>
      </c>
      <c r="AB1059">
        <v>1.85</v>
      </c>
      <c r="AC1059">
        <v>1.95</v>
      </c>
      <c r="AD1059">
        <f>(1/Table1[[#This Row],[B365&gt;2.5]]+1/Table1[[#This Row],[B365&lt;2.5]]-1)/2</f>
        <v>2.6680526680526673E-2</v>
      </c>
    </row>
    <row r="1060" spans="1:30" hidden="1" x14ac:dyDescent="0.45">
      <c r="A1060" t="s">
        <v>201</v>
      </c>
      <c r="B1060" t="s">
        <v>4</v>
      </c>
      <c r="C1060" s="1">
        <v>44635</v>
      </c>
      <c r="D1060" t="s">
        <v>208</v>
      </c>
      <c r="E1060" t="s">
        <v>231</v>
      </c>
      <c r="F1060">
        <v>1</v>
      </c>
      <c r="G1060">
        <v>0</v>
      </c>
      <c r="H1060" t="s">
        <v>13</v>
      </c>
      <c r="I1060" t="s">
        <v>251</v>
      </c>
      <c r="L1060">
        <f>1/Table1[[#This Row],[B365H]]-Table1[[#This Row],[Margin1X2]]</f>
        <v>0.439100102406554</v>
      </c>
      <c r="M1060">
        <f>IF(Table1[[#This Row],[Bet]]="Home",IF(Table1[[#This Row],[FTR]]="H",100*Table1[[#This Row],[B365H]],0),0)</f>
        <v>0</v>
      </c>
      <c r="N1060">
        <f>IF(Table1[[#This Row],[Bet]]="Home-",IF(Table1[[#This Row],[FTR]]="H",100*Table1[[#This Row],[B365H]],0),0)</f>
        <v>0</v>
      </c>
      <c r="O1060">
        <f>1/Table1[[#This Row],[B365D]]-Table1[[#This Row],[Margin1X2]]</f>
        <v>0.27540962621607784</v>
      </c>
      <c r="P1060">
        <f>IF(Table1[[#This Row],[Bet]]="Draw",IF(Table1[[#This Row],[FTR]]="D",100*Table1[[#This Row],[B365D]],0),0)</f>
        <v>0</v>
      </c>
      <c r="Q1060">
        <f>IF(Table1[[#This Row],[Bet]]="Draw-",IF(Table1[[#This Row],[FTR]]="D",100*Table1[[#This Row],[B365D]],0),0)</f>
        <v>0</v>
      </c>
      <c r="R1060">
        <f>1/Table1[[#This Row],[B365A]]-Table1[[#This Row],[Margin1X2]]</f>
        <v>0.28549027137736815</v>
      </c>
      <c r="S1060">
        <f>IF(Table1[[#This Row],[Bet]]="Away",IF(Table1[[#This Row],[FTR]]="A",100*Table1[[#This Row],[B365A]],0),0)</f>
        <v>0</v>
      </c>
      <c r="T1060">
        <f>IF(Table1[[#This Row],[Bet2]]="Away",IF(Table1[[#This Row],[FTR]]="A",100*Table1[[#This Row],[B365A]]),0)</f>
        <v>0</v>
      </c>
      <c r="X1060">
        <v>2.1</v>
      </c>
      <c r="Y1060">
        <v>3.2</v>
      </c>
      <c r="Z1060">
        <v>3.1</v>
      </c>
      <c r="AA1060" s="3">
        <f>(1/Table1[[#This Row],[B365H]]+1/Table1[[#This Row],[B365D]]+1/Table1[[#This Row],[B365A]]-1)/3</f>
        <v>3.709037378392218E-2</v>
      </c>
      <c r="AB1060">
        <v>2.0499999999999998</v>
      </c>
      <c r="AC1060">
        <v>1.75</v>
      </c>
      <c r="AD1060">
        <f>(1/Table1[[#This Row],[B365&gt;2.5]]+1/Table1[[#This Row],[B365&lt;2.5]]-1)/2</f>
        <v>2.9616724738675937E-2</v>
      </c>
    </row>
    <row r="1061" spans="1:30" hidden="1" x14ac:dyDescent="0.45">
      <c r="A1061" t="s">
        <v>201</v>
      </c>
      <c r="B1061" t="s">
        <v>4</v>
      </c>
      <c r="C1061" s="1">
        <v>44666</v>
      </c>
      <c r="D1061" t="s">
        <v>212</v>
      </c>
      <c r="E1061" t="s">
        <v>223</v>
      </c>
      <c r="F1061">
        <v>0</v>
      </c>
      <c r="G1061">
        <v>1</v>
      </c>
      <c r="H1061" t="s">
        <v>20</v>
      </c>
      <c r="I1061" t="s">
        <v>251</v>
      </c>
      <c r="L1061">
        <f>1/Table1[[#This Row],[B365H]]-Table1[[#This Row],[Margin1X2]]</f>
        <v>0.52339181286549707</v>
      </c>
      <c r="M1061">
        <f>IF(Table1[[#This Row],[Bet]]="Home",IF(Table1[[#This Row],[FTR]]="H",100*Table1[[#This Row],[B365H]],0),0)</f>
        <v>0</v>
      </c>
      <c r="N1061">
        <f>IF(Table1[[#This Row],[Bet]]="Home-",IF(Table1[[#This Row],[FTR]]="H",100*Table1[[#This Row],[B365H]],0),0)</f>
        <v>0</v>
      </c>
      <c r="O1061">
        <f>1/Table1[[#This Row],[B365D]]-Table1[[#This Row],[Margin1X2]]</f>
        <v>0.24561403508771928</v>
      </c>
      <c r="P1061">
        <f>IF(Table1[[#This Row],[Bet]]="Draw",IF(Table1[[#This Row],[FTR]]="D",100*Table1[[#This Row],[B365D]],0),0)</f>
        <v>0</v>
      </c>
      <c r="Q1061">
        <f>IF(Table1[[#This Row],[Bet]]="Draw-",IF(Table1[[#This Row],[FTR]]="D",100*Table1[[#This Row],[B365D]],0),0)</f>
        <v>0</v>
      </c>
      <c r="R1061">
        <f>1/Table1[[#This Row],[B365A]]-Table1[[#This Row],[Margin1X2]]</f>
        <v>0.23099415204678359</v>
      </c>
      <c r="S1061">
        <f>IF(Table1[[#This Row],[Bet]]="Away",IF(Table1[[#This Row],[FTR]]="A",100*Table1[[#This Row],[B365A]],0),0)</f>
        <v>0</v>
      </c>
      <c r="T1061">
        <f>IF(Table1[[#This Row],[Bet2]]="Away",IF(Table1[[#This Row],[FTR]]="A",100*Table1[[#This Row],[B365A]]),0)</f>
        <v>0</v>
      </c>
      <c r="X1061">
        <v>1.8</v>
      </c>
      <c r="Y1061">
        <v>3.6</v>
      </c>
      <c r="Z1061">
        <v>3.8</v>
      </c>
      <c r="AA1061" s="3">
        <f>(1/Table1[[#This Row],[B365H]]+1/Table1[[#This Row],[B365D]]+1/Table1[[#This Row],[B365A]]-1)/3</f>
        <v>3.2163742690058506E-2</v>
      </c>
      <c r="AB1061">
        <v>2.1</v>
      </c>
      <c r="AC1061">
        <v>1.7</v>
      </c>
      <c r="AD1061">
        <f>(1/Table1[[#This Row],[B365&gt;2.5]]+1/Table1[[#This Row],[B365&lt;2.5]]-1)/2</f>
        <v>3.2212885154061621E-2</v>
      </c>
    </row>
    <row r="1062" spans="1:30" hidden="1" x14ac:dyDescent="0.45">
      <c r="A1062" t="s">
        <v>201</v>
      </c>
      <c r="B1062" t="s">
        <v>4</v>
      </c>
      <c r="C1062" s="1">
        <v>44674</v>
      </c>
      <c r="D1062" t="s">
        <v>235</v>
      </c>
      <c r="E1062" t="s">
        <v>220</v>
      </c>
      <c r="F1062">
        <v>2</v>
      </c>
      <c r="G1062">
        <v>1</v>
      </c>
      <c r="H1062" t="s">
        <v>13</v>
      </c>
      <c r="I1062" t="s">
        <v>251</v>
      </c>
      <c r="L1062">
        <f>1/Table1[[#This Row],[B365H]]-Table1[[#This Row],[Margin1X2]]</f>
        <v>0.49902534113060421</v>
      </c>
      <c r="M1062">
        <f>IF(Table1[[#This Row],[Bet]]="Home",IF(Table1[[#This Row],[FTR]]="H",100*Table1[[#This Row],[B365H]],0),0)</f>
        <v>0</v>
      </c>
      <c r="N1062">
        <f>IF(Table1[[#This Row],[Bet]]="Home-",IF(Table1[[#This Row],[FTR]]="H",100*Table1[[#This Row],[B365H]],0),0)</f>
        <v>0</v>
      </c>
      <c r="O1062">
        <f>1/Table1[[#This Row],[B365D]]-Table1[[#This Row],[Margin1X2]]</f>
        <v>0.25048732943469781</v>
      </c>
      <c r="P1062">
        <f>IF(Table1[[#This Row],[Bet]]="Draw",IF(Table1[[#This Row],[FTR]]="D",100*Table1[[#This Row],[B365D]],0),0)</f>
        <v>0</v>
      </c>
      <c r="Q1062">
        <f>IF(Table1[[#This Row],[Bet]]="Draw-",IF(Table1[[#This Row],[FTR]]="D",100*Table1[[#This Row],[B365D]],0),0)</f>
        <v>0</v>
      </c>
      <c r="R1062">
        <f>1/Table1[[#This Row],[B365A]]-Table1[[#This Row],[Margin1X2]]</f>
        <v>0.25048732943469781</v>
      </c>
      <c r="S1062">
        <f>IF(Table1[[#This Row],[Bet]]="Away",IF(Table1[[#This Row],[FTR]]="A",100*Table1[[#This Row],[B365A]],0),0)</f>
        <v>0</v>
      </c>
      <c r="T1062">
        <f>IF(Table1[[#This Row],[Bet2]]="Away",IF(Table1[[#This Row],[FTR]]="A",100*Table1[[#This Row],[B365A]]),0)</f>
        <v>0</v>
      </c>
      <c r="X1062">
        <v>1.9</v>
      </c>
      <c r="Y1062">
        <v>3.6</v>
      </c>
      <c r="Z1062">
        <v>3.6</v>
      </c>
      <c r="AA1062" s="3">
        <f>(1/Table1[[#This Row],[B365H]]+1/Table1[[#This Row],[B365D]]+1/Table1[[#This Row],[B365A]]-1)/3</f>
        <v>2.7290448343079959E-2</v>
      </c>
      <c r="AB1062">
        <v>1.98</v>
      </c>
      <c r="AC1062">
        <v>1.83</v>
      </c>
      <c r="AD1062">
        <f>(1/Table1[[#This Row],[B365&gt;2.5]]+1/Table1[[#This Row],[B365&lt;2.5]]-1)/2</f>
        <v>2.5749296241099451E-2</v>
      </c>
    </row>
    <row r="1063" spans="1:30" x14ac:dyDescent="0.45">
      <c r="A1063" t="s">
        <v>106</v>
      </c>
      <c r="B1063" t="s">
        <v>4</v>
      </c>
      <c r="C1063" s="1">
        <v>44436</v>
      </c>
      <c r="D1063" t="s">
        <v>133</v>
      </c>
      <c r="E1063" t="s">
        <v>136</v>
      </c>
      <c r="F1063">
        <v>3</v>
      </c>
      <c r="G1063">
        <v>1</v>
      </c>
      <c r="H1063" t="s">
        <v>13</v>
      </c>
      <c r="I1063" t="s">
        <v>98</v>
      </c>
      <c r="J1063" t="s">
        <v>271</v>
      </c>
      <c r="L1063">
        <f>1/Table1[[#This Row],[B365H]]-Table1[[#This Row],[Margin1X2]]</f>
        <v>0.49384112619406745</v>
      </c>
      <c r="M1063">
        <f>IF(Table1[[#This Row],[Bet]]="Home",IF(Table1[[#This Row],[FTR]]="H",100*Table1[[#This Row],[B365H]],0),0)</f>
        <v>0</v>
      </c>
      <c r="N1063">
        <f>IF(Table1[[#This Row],[Bet]]="Home-",IF(Table1[[#This Row],[FTR]]="H",100*Table1[[#This Row],[B365H]],0),0)</f>
        <v>0</v>
      </c>
      <c r="O1063">
        <f>1/Table1[[#This Row],[B365D]]-Table1[[#This Row],[Margin1X2]]</f>
        <v>0.2751382604323781</v>
      </c>
      <c r="P1063">
        <f>IF(Table1[[#This Row],[Bet]]="Draw",IF(Table1[[#This Row],[FTR]]="D",100*Table1[[#This Row],[B365D]],0),0)</f>
        <v>0</v>
      </c>
      <c r="Q1063">
        <f>IF(Table1[[#This Row],[Bet]]="Draw-",IF(Table1[[#This Row],[FTR]]="D",100*Table1[[#This Row],[B365D]],0),0)</f>
        <v>0</v>
      </c>
      <c r="R1063">
        <f>1/Table1[[#This Row],[B365A]]-Table1[[#This Row],[Margin1X2]]</f>
        <v>0.23102061337355453</v>
      </c>
      <c r="S1063">
        <f>IF(Table1[[#This Row],[Bet]]="Away",IF(Table1[[#This Row],[FTR]]="A",100*Table1[[#This Row],[B365A]],0),0)</f>
        <v>0</v>
      </c>
      <c r="T1063">
        <f>IF(Table1[[#This Row],[Bet2]]="Away",IF(Table1[[#This Row],[FTR]]="A",100*Table1[[#This Row],[B365A]]),0)</f>
        <v>0</v>
      </c>
      <c r="X1063">
        <v>1.95</v>
      </c>
      <c r="Y1063">
        <v>3.4</v>
      </c>
      <c r="Z1063">
        <v>4</v>
      </c>
      <c r="AA1063" s="3">
        <f>(1/Table1[[#This Row],[B365H]]+1/Table1[[#This Row],[B365D]]+1/Table1[[#This Row],[B365A]]-1)/3</f>
        <v>1.8979386626445455E-2</v>
      </c>
      <c r="AB1063">
        <v>2</v>
      </c>
      <c r="AC1063">
        <v>1.8</v>
      </c>
      <c r="AD1063">
        <f>(1/Table1[[#This Row],[B365&gt;2.5]]+1/Table1[[#This Row],[B365&lt;2.5]]-1)/2</f>
        <v>2.777777777777779E-2</v>
      </c>
    </row>
    <row r="1064" spans="1:30" hidden="1" x14ac:dyDescent="0.45">
      <c r="A1064" t="s">
        <v>172</v>
      </c>
      <c r="B1064" t="s">
        <v>4</v>
      </c>
      <c r="C1064" s="1">
        <v>44562</v>
      </c>
      <c r="D1064" t="s">
        <v>181</v>
      </c>
      <c r="E1064" t="s">
        <v>187</v>
      </c>
      <c r="F1064">
        <v>0</v>
      </c>
      <c r="G1064">
        <v>0</v>
      </c>
      <c r="H1064" t="s">
        <v>42</v>
      </c>
      <c r="I1064" t="s">
        <v>171</v>
      </c>
      <c r="J1064" t="s">
        <v>272</v>
      </c>
      <c r="L1064">
        <f>1/Table1[[#This Row],[B365H]]-Table1[[#This Row],[Margin1X2]]</f>
        <v>0.47070589753516578</v>
      </c>
      <c r="M1064">
        <f>IF(Table1[[#This Row],[Bet]]="Home",IF(Table1[[#This Row],[FTR]]="H",100*Table1[[#This Row],[B365H]],0),0)</f>
        <v>0</v>
      </c>
      <c r="N1064">
        <f>IF(Table1[[#This Row],[Bet]]="Home-",IF(Table1[[#This Row],[FTR]]="H",100*Table1[[#This Row],[B365H]],0),0)</f>
        <v>0</v>
      </c>
      <c r="O1064">
        <f>1/Table1[[#This Row],[B365D]]-Table1[[#This Row],[Margin1X2]]</f>
        <v>0.26861530520067095</v>
      </c>
      <c r="P1064">
        <f>IF(Table1[[#This Row],[Bet]]="Draw",IF(Table1[[#This Row],[FTR]]="D",100*Table1[[#This Row],[B365D]],0),0)</f>
        <v>350</v>
      </c>
      <c r="Q1064">
        <f>IF(Table1[[#This Row],[Bet]]="Draw-",IF(Table1[[#This Row],[FTR]]="D",100*Table1[[#This Row],[B365D]],0),0)</f>
        <v>0</v>
      </c>
      <c r="R1064">
        <f>1/Table1[[#This Row],[B365A]]-Table1[[#This Row],[Margin1X2]]</f>
        <v>0.26067879726416304</v>
      </c>
      <c r="S1064">
        <f>IF(Table1[[#This Row],[Bet]]="Away",IF(Table1[[#This Row],[FTR]]="A",100*Table1[[#This Row],[B365A]],0),0)</f>
        <v>0</v>
      </c>
      <c r="T1064">
        <f>IF(Table1[[#This Row],[Bet2]]="Away",IF(Table1[[#This Row],[FTR]]="A",100*Table1[[#This Row],[B365A]]),0)</f>
        <v>0</v>
      </c>
      <c r="X1064">
        <v>2.0499999999999998</v>
      </c>
      <c r="Y1064">
        <v>3.5</v>
      </c>
      <c r="Z1064">
        <v>3.6</v>
      </c>
      <c r="AA1064" s="3">
        <f>(1/Table1[[#This Row],[B365H]]+1/Table1[[#This Row],[B365D]]+1/Table1[[#This Row],[B365A]]-1)/3</f>
        <v>1.709898051361473E-2</v>
      </c>
      <c r="AB1064">
        <v>2</v>
      </c>
      <c r="AC1064">
        <v>1.85</v>
      </c>
      <c r="AD1064">
        <f>(1/Table1[[#This Row],[B365&gt;2.5]]+1/Table1[[#This Row],[B365&lt;2.5]]-1)/2</f>
        <v>2.0270270270270174E-2</v>
      </c>
    </row>
    <row r="1065" spans="1:30" hidden="1" x14ac:dyDescent="0.45">
      <c r="A1065" t="s">
        <v>106</v>
      </c>
      <c r="B1065" t="s">
        <v>4</v>
      </c>
      <c r="C1065" s="1">
        <v>44562</v>
      </c>
      <c r="D1065" t="s">
        <v>127</v>
      </c>
      <c r="E1065" t="s">
        <v>107</v>
      </c>
      <c r="F1065">
        <v>2</v>
      </c>
      <c r="G1065">
        <v>1</v>
      </c>
      <c r="H1065" t="s">
        <v>13</v>
      </c>
      <c r="I1065" t="s">
        <v>76</v>
      </c>
      <c r="J1065" t="s">
        <v>266</v>
      </c>
      <c r="L1065">
        <f>1/Table1[[#This Row],[B365H]]-Table1[[#This Row],[Margin1X2]]</f>
        <v>0.65317643608636677</v>
      </c>
      <c r="M1065">
        <f>IF(Table1[[#This Row],[Bet]]="Home",IF(Table1[[#This Row],[FTR]]="H",100*Table1[[#This Row],[B365H]],0),0)</f>
        <v>0</v>
      </c>
      <c r="N1065">
        <f>IF(Table1[[#This Row],[Bet]]="Home-",IF(Table1[[#This Row],[FTR]]="H",100*Table1[[#This Row],[B365H]],0),0)</f>
        <v>0</v>
      </c>
      <c r="O1065">
        <f>1/Table1[[#This Row],[B365D]]-Table1[[#This Row],[Margin1X2]]</f>
        <v>0.21745665163679023</v>
      </c>
      <c r="P1065">
        <f>IF(Table1[[#This Row],[Bet]]="Draw",IF(Table1[[#This Row],[FTR]]="D",100*Table1[[#This Row],[B365D]],0),0)</f>
        <v>0</v>
      </c>
      <c r="Q1065">
        <f>IF(Table1[[#This Row],[Bet]]="Draw-",IF(Table1[[#This Row],[FTR]]="D",100*Table1[[#This Row],[B365D]],0),0)</f>
        <v>0</v>
      </c>
      <c r="R1065">
        <f>1/Table1[[#This Row],[B365A]]-Table1[[#This Row],[Margin1X2]]</f>
        <v>0.12936691227684302</v>
      </c>
      <c r="S1065">
        <f>IF(Table1[[#This Row],[Bet]]="Away",IF(Table1[[#This Row],[FTR]]="A",100*Table1[[#This Row],[B365A]],0),0)</f>
        <v>0</v>
      </c>
      <c r="T1065">
        <f>IF(Table1[[#This Row],[Bet2]]="Away",IF(Table1[[#This Row],[FTR]]="A",100*Table1[[#This Row],[B365A]]),0)</f>
        <v>0</v>
      </c>
      <c r="X1065">
        <v>1.5</v>
      </c>
      <c r="Y1065">
        <v>4.33</v>
      </c>
      <c r="Z1065">
        <v>7</v>
      </c>
      <c r="AA1065" s="3">
        <f>(1/Table1[[#This Row],[B365H]]+1/Table1[[#This Row],[B365D]]+1/Table1[[#This Row],[B365A]]-1)/3</f>
        <v>1.3490230580299819E-2</v>
      </c>
      <c r="AB1065">
        <v>1.66</v>
      </c>
      <c r="AC1065">
        <v>2.15</v>
      </c>
      <c r="AD1065">
        <f>(1/Table1[[#This Row],[B365&gt;2.5]]+1/Table1[[#This Row],[B365&lt;2.5]]-1)/2</f>
        <v>3.3762958811992205E-2</v>
      </c>
    </row>
    <row r="1066" spans="1:30" hidden="1" x14ac:dyDescent="0.45">
      <c r="A1066" t="s">
        <v>2</v>
      </c>
      <c r="B1066" t="s">
        <v>4</v>
      </c>
      <c r="C1066" s="1">
        <v>44583</v>
      </c>
      <c r="D1066" t="s">
        <v>15</v>
      </c>
      <c r="E1066" t="s">
        <v>38</v>
      </c>
      <c r="F1066">
        <v>1</v>
      </c>
      <c r="G1066">
        <v>0</v>
      </c>
      <c r="H1066" t="s">
        <v>13</v>
      </c>
      <c r="I1066" t="s">
        <v>24</v>
      </c>
      <c r="J1066" t="s">
        <v>266</v>
      </c>
      <c r="L1066">
        <f>1/Table1[[#This Row],[B365H]]-Table1[[#This Row],[Margin1X2]]</f>
        <v>0.52264106211474626</v>
      </c>
      <c r="M1066">
        <f>IF(Table1[[#This Row],[Bet]]="Home",IF(Table1[[#This Row],[FTR]]="H",100*Table1[[#This Row],[B365H]],0),0)</f>
        <v>0</v>
      </c>
      <c r="N1066">
        <f>IF(Table1[[#This Row],[Bet]]="Home-",IF(Table1[[#This Row],[FTR]]="H",100*Table1[[#This Row],[B365H]],0),0)</f>
        <v>0</v>
      </c>
      <c r="O1066">
        <f>1/Table1[[#This Row],[B365D]]-Table1[[#This Row],[Margin1X2]]</f>
        <v>0.24525841631104789</v>
      </c>
      <c r="P1066">
        <f>IF(Table1[[#This Row],[Bet]]="Draw",IF(Table1[[#This Row],[FTR]]="D",100*Table1[[#This Row],[B365D]],0),0)</f>
        <v>0</v>
      </c>
      <c r="Q1066">
        <f>IF(Table1[[#This Row],[Bet]]="Draw-",IF(Table1[[#This Row],[FTR]]="D",100*Table1[[#This Row],[B365D]],0),0)</f>
        <v>0</v>
      </c>
      <c r="R1066">
        <f>1/Table1[[#This Row],[B365A]]-Table1[[#This Row],[Margin1X2]]</f>
        <v>0.2321005215742058</v>
      </c>
      <c r="S1066">
        <f>IF(Table1[[#This Row],[Bet]]="Away",IF(Table1[[#This Row],[FTR]]="A",100*Table1[[#This Row],[B365A]],0),0)</f>
        <v>0</v>
      </c>
      <c r="T1066">
        <f>IF(Table1[[#This Row],[Bet2]]="Away",IF(Table1[[#This Row],[FTR]]="A",100*Table1[[#This Row],[B365A]]),0)</f>
        <v>0</v>
      </c>
      <c r="X1066">
        <v>1.85</v>
      </c>
      <c r="Y1066">
        <v>3.8</v>
      </c>
      <c r="Z1066">
        <v>4</v>
      </c>
      <c r="AA1066" s="3">
        <f>(1/Table1[[#This Row],[B365H]]+1/Table1[[#This Row],[B365D]]+1/Table1[[#This Row],[B365A]]-1)/3</f>
        <v>1.7899478425794202E-2</v>
      </c>
      <c r="AB1066">
        <v>2.2999999999999998</v>
      </c>
      <c r="AC1066">
        <v>1.61</v>
      </c>
      <c r="AD1066">
        <f>(1/Table1[[#This Row],[B365&gt;2.5]]+1/Table1[[#This Row],[B365&lt;2.5]]-1)/2</f>
        <v>2.7950310559006208E-2</v>
      </c>
    </row>
    <row r="1067" spans="1:30" hidden="1" x14ac:dyDescent="0.45">
      <c r="A1067" t="s">
        <v>2</v>
      </c>
      <c r="B1067" t="s">
        <v>4</v>
      </c>
      <c r="C1067" s="1">
        <v>44583</v>
      </c>
      <c r="D1067" t="s">
        <v>25</v>
      </c>
      <c r="E1067" t="s">
        <v>32</v>
      </c>
      <c r="F1067">
        <v>0</v>
      </c>
      <c r="G1067">
        <v>1</v>
      </c>
      <c r="H1067" t="s">
        <v>20</v>
      </c>
      <c r="I1067" t="s">
        <v>30</v>
      </c>
      <c r="L1067">
        <f>1/Table1[[#This Row],[B365H]]-Table1[[#This Row],[Margin1X2]]</f>
        <v>0.34596701008914754</v>
      </c>
      <c r="M1067">
        <f>IF(Table1[[#This Row],[Bet]]="Home",IF(Table1[[#This Row],[FTR]]="H",100*Table1[[#This Row],[B365H]],0),0)</f>
        <v>0</v>
      </c>
      <c r="N1067">
        <f>IF(Table1[[#This Row],[Bet]]="Home-",IF(Table1[[#This Row],[FTR]]="H",100*Table1[[#This Row],[B365H]],0),0)</f>
        <v>0</v>
      </c>
      <c r="O1067">
        <f>1/Table1[[#This Row],[B365D]]-Table1[[#This Row],[Margin1X2]]</f>
        <v>0.2900229541450916</v>
      </c>
      <c r="P1067">
        <f>IF(Table1[[#This Row],[Bet]]="Draw",IF(Table1[[#This Row],[FTR]]="D",100*Table1[[#This Row],[B365D]],0),0)</f>
        <v>0</v>
      </c>
      <c r="Q1067">
        <f>IF(Table1[[#This Row],[Bet]]="Draw-",IF(Table1[[#This Row],[FTR]]="D",100*Table1[[#This Row],[B365D]],0),0)</f>
        <v>0</v>
      </c>
      <c r="R1067">
        <f>1/Table1[[#This Row],[B365A]]-Table1[[#This Row],[Margin1X2]]</f>
        <v>0.36401003576576096</v>
      </c>
      <c r="S1067">
        <f>IF(Table1[[#This Row],[Bet]]="Away",IF(Table1[[#This Row],[FTR]]="A",100*Table1[[#This Row],[B365A]],0),0)</f>
        <v>0</v>
      </c>
      <c r="T1067">
        <f>IF(Table1[[#This Row],[Bet2]]="Away",IF(Table1[[#This Row],[FTR]]="A",100*Table1[[#This Row],[B365A]]),0)</f>
        <v>0</v>
      </c>
      <c r="X1067">
        <v>2.75</v>
      </c>
      <c r="Y1067">
        <v>3.25</v>
      </c>
      <c r="Z1067">
        <v>2.62</v>
      </c>
      <c r="AA1067" s="3">
        <f>(1/Table1[[#This Row],[B365H]]+1/Table1[[#This Row],[B365D]]+1/Table1[[#This Row],[B365A]]-1)/3</f>
        <v>1.7669353547216105E-2</v>
      </c>
      <c r="AB1067">
        <v>2</v>
      </c>
      <c r="AC1067">
        <v>1.8</v>
      </c>
      <c r="AD1067">
        <f>(1/Table1[[#This Row],[B365&gt;2.5]]+1/Table1[[#This Row],[B365&lt;2.5]]-1)/2</f>
        <v>2.777777777777779E-2</v>
      </c>
    </row>
    <row r="1068" spans="1:30" hidden="1" x14ac:dyDescent="0.45">
      <c r="A1068" t="s">
        <v>172</v>
      </c>
      <c r="B1068" t="s">
        <v>4</v>
      </c>
      <c r="C1068" s="1">
        <v>44562</v>
      </c>
      <c r="D1068" t="s">
        <v>194</v>
      </c>
      <c r="E1068" t="s">
        <v>176</v>
      </c>
      <c r="F1068">
        <v>1</v>
      </c>
      <c r="G1068">
        <v>2</v>
      </c>
      <c r="H1068" t="s">
        <v>20</v>
      </c>
      <c r="I1068" t="s">
        <v>129</v>
      </c>
      <c r="J1068" t="s">
        <v>273</v>
      </c>
      <c r="L1068">
        <f>1/Table1[[#This Row],[B365H]]-Table1[[#This Row],[Margin1X2]]</f>
        <v>0.37606312068291986</v>
      </c>
      <c r="M1068">
        <f>IF(Table1[[#This Row],[Bet]]="Home",IF(Table1[[#This Row],[FTR]]="H",100*Table1[[#This Row],[B365H]],0),0)</f>
        <v>0</v>
      </c>
      <c r="N1068">
        <f>IF(Table1[[#This Row],[Bet]]="Home-",IF(Table1[[#This Row],[FTR]]="H",100*Table1[[#This Row],[B365H]],0),0)</f>
        <v>0</v>
      </c>
      <c r="O1068">
        <f>1/Table1[[#This Row],[B365D]]-Table1[[#This Row],[Margin1X2]]</f>
        <v>0.29159856563012948</v>
      </c>
      <c r="P1068">
        <f>IF(Table1[[#This Row],[Bet]]="Draw",IF(Table1[[#This Row],[FTR]]="D",100*Table1[[#This Row],[B365D]],0),0)</f>
        <v>0</v>
      </c>
      <c r="Q1068">
        <f>IF(Table1[[#This Row],[Bet]]="Draw-",IF(Table1[[#This Row],[FTR]]="D",100*Table1[[#This Row],[B365D]],0),0)</f>
        <v>0</v>
      </c>
      <c r="R1068">
        <f>1/Table1[[#This Row],[B365A]]-Table1[[#This Row],[Margin1X2]]</f>
        <v>0.33233831368695066</v>
      </c>
      <c r="S1068">
        <f>IF(Table1[[#This Row],[Bet]]="Away",IF(Table1[[#This Row],[FTR]]="A",100*Table1[[#This Row],[B365A]],0),0)</f>
        <v>0</v>
      </c>
      <c r="T1068">
        <f>IF(Table1[[#This Row],[Bet2]]="Away",IF(Table1[[#This Row],[FTR]]="A",100*Table1[[#This Row],[B365A]]),0)</f>
        <v>0</v>
      </c>
      <c r="X1068">
        <v>2.5499999999999998</v>
      </c>
      <c r="Y1068">
        <v>3.25</v>
      </c>
      <c r="Z1068">
        <v>2.87</v>
      </c>
      <c r="AA1068" s="3">
        <f>(1/Table1[[#This Row],[B365H]]+1/Table1[[#This Row],[B365D]]+1/Table1[[#This Row],[B365A]]-1)/3</f>
        <v>1.6093742062178212E-2</v>
      </c>
      <c r="AB1068">
        <v>2.1</v>
      </c>
      <c r="AC1068">
        <v>1.7</v>
      </c>
      <c r="AD1068">
        <f>(1/Table1[[#This Row],[B365&gt;2.5]]+1/Table1[[#This Row],[B365&lt;2.5]]-1)/2</f>
        <v>3.2212885154061621E-2</v>
      </c>
    </row>
    <row r="1069" spans="1:30" hidden="1" x14ac:dyDescent="0.45">
      <c r="A1069" t="s">
        <v>2</v>
      </c>
      <c r="B1069" t="s">
        <v>4</v>
      </c>
      <c r="C1069" s="1">
        <v>44583</v>
      </c>
      <c r="D1069" t="s">
        <v>16</v>
      </c>
      <c r="E1069" t="s">
        <v>37</v>
      </c>
      <c r="F1069">
        <v>0</v>
      </c>
      <c r="G1069">
        <v>1</v>
      </c>
      <c r="H1069" t="s">
        <v>20</v>
      </c>
      <c r="I1069" t="s">
        <v>50</v>
      </c>
      <c r="J1069" t="s">
        <v>270</v>
      </c>
      <c r="L1069">
        <f>1/Table1[[#This Row],[B365H]]-Table1[[#This Row],[Margin1X2]]</f>
        <v>0.48253968253968255</v>
      </c>
      <c r="M1069">
        <f>IF(Table1[[#This Row],[Bet]]="Home",IF(Table1[[#This Row],[FTR]]="H",100*Table1[[#This Row],[B365H]],0),0)</f>
        <v>0</v>
      </c>
      <c r="N1069">
        <f>IF(Table1[[#This Row],[Bet]]="Home-",IF(Table1[[#This Row],[FTR]]="H",100*Table1[[#This Row],[B365H]],0),0)</f>
        <v>0</v>
      </c>
      <c r="O1069">
        <f>1/Table1[[#This Row],[B365D]]-Table1[[#This Row],[Margin1X2]]</f>
        <v>0.26825396825396824</v>
      </c>
      <c r="P1069">
        <f>IF(Table1[[#This Row],[Bet]]="Draw",IF(Table1[[#This Row],[FTR]]="D",100*Table1[[#This Row],[B365D]],0),0)</f>
        <v>0</v>
      </c>
      <c r="Q1069">
        <f>IF(Table1[[#This Row],[Bet]]="Draw-",IF(Table1[[#This Row],[FTR]]="D",100*Table1[[#This Row],[B365D]],0),0)</f>
        <v>0</v>
      </c>
      <c r="R1069">
        <f>1/Table1[[#This Row],[B365A]]-Table1[[#This Row],[Margin1X2]]</f>
        <v>0.24920634920634918</v>
      </c>
      <c r="S1069">
        <f>IF(Table1[[#This Row],[Bet]]="Away",IF(Table1[[#This Row],[FTR]]="A",100*Table1[[#This Row],[B365A]],0),0)</f>
        <v>0</v>
      </c>
      <c r="T1069">
        <f>IF(Table1[[#This Row],[Bet2]]="Away",IF(Table1[[#This Row],[FTR]]="A",100*Table1[[#This Row],[B365A]]),0)</f>
        <v>0</v>
      </c>
      <c r="X1069">
        <v>2</v>
      </c>
      <c r="Y1069">
        <v>3.5</v>
      </c>
      <c r="Z1069">
        <v>3.75</v>
      </c>
      <c r="AA1069" s="3">
        <f>(1/Table1[[#This Row],[B365H]]+1/Table1[[#This Row],[B365D]]+1/Table1[[#This Row],[B365A]]-1)/3</f>
        <v>1.7460317460317471E-2</v>
      </c>
      <c r="AB1069">
        <v>2.2000000000000002</v>
      </c>
      <c r="AC1069">
        <v>1.66</v>
      </c>
      <c r="AD1069">
        <f>(1/Table1[[#This Row],[B365&gt;2.5]]+1/Table1[[#This Row],[B365&lt;2.5]]-1)/2</f>
        <v>2.8477546549835697E-2</v>
      </c>
    </row>
    <row r="1070" spans="1:30" hidden="1" x14ac:dyDescent="0.45">
      <c r="A1070" t="s">
        <v>2</v>
      </c>
      <c r="B1070" t="s">
        <v>4</v>
      </c>
      <c r="C1070" s="1">
        <v>44583</v>
      </c>
      <c r="D1070" t="s">
        <v>11</v>
      </c>
      <c r="E1070" t="s">
        <v>29</v>
      </c>
      <c r="F1070">
        <v>1</v>
      </c>
      <c r="G1070">
        <v>2</v>
      </c>
      <c r="H1070" t="s">
        <v>20</v>
      </c>
      <c r="I1070" t="s">
        <v>47</v>
      </c>
      <c r="L1070">
        <f>1/Table1[[#This Row],[B365H]]-Table1[[#This Row],[Margin1X2]]</f>
        <v>0.29441391941391942</v>
      </c>
      <c r="M1070">
        <f>IF(Table1[[#This Row],[Bet]]="Home",IF(Table1[[#This Row],[FTR]]="H",100*Table1[[#This Row],[B365H]],0),0)</f>
        <v>0</v>
      </c>
      <c r="N1070">
        <f>IF(Table1[[#This Row],[Bet]]="Home-",IF(Table1[[#This Row],[FTR]]="H",100*Table1[[#This Row],[B365H]],0),0)</f>
        <v>0</v>
      </c>
      <c r="O1070">
        <f>1/Table1[[#This Row],[B365D]]-Table1[[#This Row],[Margin1X2]]</f>
        <v>0.33905677655677657</v>
      </c>
      <c r="P1070">
        <f>IF(Table1[[#This Row],[Bet]]="Draw",IF(Table1[[#This Row],[FTR]]="D",100*Table1[[#This Row],[B365D]],0),0)</f>
        <v>0</v>
      </c>
      <c r="Q1070">
        <f>IF(Table1[[#This Row],[Bet]]="Draw-",IF(Table1[[#This Row],[FTR]]="D",100*Table1[[#This Row],[B365D]],0),0)</f>
        <v>0</v>
      </c>
      <c r="R1070">
        <f>1/Table1[[#This Row],[B365A]]-Table1[[#This Row],[Margin1X2]]</f>
        <v>0.366529304029304</v>
      </c>
      <c r="S1070">
        <f>IF(Table1[[#This Row],[Bet]]="Away",IF(Table1[[#This Row],[FTR]]="A",100*Table1[[#This Row],[B365A]],0),0)</f>
        <v>0</v>
      </c>
      <c r="T1070">
        <f>IF(Table1[[#This Row],[Bet2]]="Away",IF(Table1[[#This Row],[FTR]]="A",100*Table1[[#This Row],[B365A]]),0)</f>
        <v>0</v>
      </c>
      <c r="X1070">
        <v>3.2</v>
      </c>
      <c r="Y1070">
        <v>2.8</v>
      </c>
      <c r="Z1070">
        <v>2.6</v>
      </c>
      <c r="AA1070" s="3">
        <f>(1/Table1[[#This Row],[B365H]]+1/Table1[[#This Row],[B365D]]+1/Table1[[#This Row],[B365A]]-1)/3</f>
        <v>1.8086080586080595E-2</v>
      </c>
      <c r="AB1070">
        <v>2.5</v>
      </c>
      <c r="AC1070">
        <v>1.53</v>
      </c>
      <c r="AD1070">
        <f>(1/Table1[[#This Row],[B365&gt;2.5]]+1/Table1[[#This Row],[B365&lt;2.5]]-1)/2</f>
        <v>2.6797385620915048E-2</v>
      </c>
    </row>
    <row r="1071" spans="1:30" x14ac:dyDescent="0.45">
      <c r="A1071" t="s">
        <v>106</v>
      </c>
      <c r="B1071" t="s">
        <v>4</v>
      </c>
      <c r="C1071" s="1">
        <v>44450</v>
      </c>
      <c r="D1071" t="s">
        <v>127</v>
      </c>
      <c r="E1071" t="s">
        <v>119</v>
      </c>
      <c r="F1071">
        <v>2</v>
      </c>
      <c r="G1071">
        <v>4</v>
      </c>
      <c r="H1071" t="s">
        <v>20</v>
      </c>
      <c r="I1071" t="s">
        <v>126</v>
      </c>
      <c r="J1071" t="s">
        <v>271</v>
      </c>
      <c r="L1071">
        <f>1/Table1[[#This Row],[B365H]]-Table1[[#This Row],[Margin1X2]]</f>
        <v>0.60612535612535612</v>
      </c>
      <c r="M1071">
        <f>IF(Table1[[#This Row],[Bet]]="Home",IF(Table1[[#This Row],[FTR]]="H",100*Table1[[#This Row],[B365H]],0),0)</f>
        <v>0</v>
      </c>
      <c r="N1071">
        <f>IF(Table1[[#This Row],[Bet]]="Home-",IF(Table1[[#This Row],[FTR]]="H",100*Table1[[#This Row],[B365H]],0),0)</f>
        <v>0</v>
      </c>
      <c r="O1071">
        <f>1/Table1[[#This Row],[B365D]]-Table1[[#This Row],[Margin1X2]]</f>
        <v>0.25890313390313391</v>
      </c>
      <c r="P1071">
        <f>IF(Table1[[#This Row],[Bet]]="Draw",IF(Table1[[#This Row],[FTR]]="D",100*Table1[[#This Row],[B365D]],0),0)</f>
        <v>0</v>
      </c>
      <c r="Q1071">
        <f>IF(Table1[[#This Row],[Bet]]="Draw-",IF(Table1[[#This Row],[FTR]]="D",100*Table1[[#This Row],[B365D]],0),0)</f>
        <v>0</v>
      </c>
      <c r="R1071">
        <f>1/Table1[[#This Row],[B365A]]-Table1[[#This Row],[Margin1X2]]</f>
        <v>0.13497150997150997</v>
      </c>
      <c r="S1071">
        <f>IF(Table1[[#This Row],[Bet]]="Away",IF(Table1[[#This Row],[FTR]]="A",100*Table1[[#This Row],[B365A]],0),0)</f>
        <v>650</v>
      </c>
      <c r="T1071">
        <f>IF(Table1[[#This Row],[Bet2]]="Away",IF(Table1[[#This Row],[FTR]]="A",100*Table1[[#This Row],[B365A]]),0)</f>
        <v>0</v>
      </c>
      <c r="X1071">
        <v>1.6</v>
      </c>
      <c r="Y1071">
        <v>3.6</v>
      </c>
      <c r="Z1071">
        <v>6.5</v>
      </c>
      <c r="AA1071" s="3">
        <f>(1/Table1[[#This Row],[B365H]]+1/Table1[[#This Row],[B365D]]+1/Table1[[#This Row],[B365A]]-1)/3</f>
        <v>1.8874643874643882E-2</v>
      </c>
      <c r="AB1071">
        <v>2.15</v>
      </c>
      <c r="AC1071">
        <v>1.66</v>
      </c>
      <c r="AD1071">
        <f>(1/Table1[[#This Row],[B365&gt;2.5]]+1/Table1[[#This Row],[B365&lt;2.5]]-1)/2</f>
        <v>3.3762958811992205E-2</v>
      </c>
    </row>
    <row r="1072" spans="1:30" hidden="1" x14ac:dyDescent="0.45">
      <c r="A1072" t="s">
        <v>2</v>
      </c>
      <c r="B1072" t="s">
        <v>4</v>
      </c>
      <c r="C1072" s="1">
        <v>44583</v>
      </c>
      <c r="D1072" t="s">
        <v>26</v>
      </c>
      <c r="E1072" t="s">
        <v>41</v>
      </c>
      <c r="F1072">
        <v>1</v>
      </c>
      <c r="G1072">
        <v>1</v>
      </c>
      <c r="H1072" t="s">
        <v>42</v>
      </c>
      <c r="I1072" t="s">
        <v>52</v>
      </c>
      <c r="L1072">
        <f>1/Table1[[#This Row],[B365H]]-Table1[[#This Row],[Margin1X2]]</f>
        <v>8.2051282051282051E-2</v>
      </c>
      <c r="M1072">
        <f>IF(Table1[[#This Row],[Bet]]="Home",IF(Table1[[#This Row],[FTR]]="H",100*Table1[[#This Row],[B365H]],0),0)</f>
        <v>0</v>
      </c>
      <c r="N1072">
        <f>IF(Table1[[#This Row],[Bet]]="Home-",IF(Table1[[#This Row],[FTR]]="H",100*Table1[[#This Row],[B365H]],0),0)</f>
        <v>0</v>
      </c>
      <c r="O1072">
        <f>1/Table1[[#This Row],[B365D]]-Table1[[#This Row],[Margin1X2]]</f>
        <v>0.13589743589743589</v>
      </c>
      <c r="P1072">
        <f>IF(Table1[[#This Row],[Bet]]="Draw",IF(Table1[[#This Row],[FTR]]="D",100*Table1[[#This Row],[B365D]],0),0)</f>
        <v>0</v>
      </c>
      <c r="Q1072">
        <f>IF(Table1[[#This Row],[Bet]]="Draw-",IF(Table1[[#This Row],[FTR]]="D",100*Table1[[#This Row],[B365D]],0),0)</f>
        <v>0</v>
      </c>
      <c r="R1072">
        <f>1/Table1[[#This Row],[B365A]]-Table1[[#This Row],[Margin1X2]]</f>
        <v>0.78205128205128205</v>
      </c>
      <c r="S1072">
        <f>IF(Table1[[#This Row],[Bet]]="Away",IF(Table1[[#This Row],[FTR]]="A",100*Table1[[#This Row],[B365A]],0),0)</f>
        <v>0</v>
      </c>
      <c r="T1072">
        <f>IF(Table1[[#This Row],[Bet2]]="Away",IF(Table1[[#This Row],[FTR]]="A",100*Table1[[#This Row],[B365A]]),0)</f>
        <v>0</v>
      </c>
      <c r="X1072">
        <v>10</v>
      </c>
      <c r="Y1072">
        <v>6.5</v>
      </c>
      <c r="Z1072">
        <v>1.25</v>
      </c>
      <c r="AA1072" s="3">
        <f>(1/Table1[[#This Row],[B365H]]+1/Table1[[#This Row],[B365D]]+1/Table1[[#This Row],[B365A]]-1)/3</f>
        <v>1.7948717948717958E-2</v>
      </c>
      <c r="AB1072">
        <v>1.85</v>
      </c>
      <c r="AC1072">
        <v>2</v>
      </c>
      <c r="AD1072">
        <f>(1/Table1[[#This Row],[B365&gt;2.5]]+1/Table1[[#This Row],[B365&lt;2.5]]-1)/2</f>
        <v>2.0270270270270174E-2</v>
      </c>
    </row>
    <row r="1073" spans="1:30" hidden="1" x14ac:dyDescent="0.45">
      <c r="A1073" t="s">
        <v>172</v>
      </c>
      <c r="B1073" t="s">
        <v>4</v>
      </c>
      <c r="C1073" s="1">
        <v>44569</v>
      </c>
      <c r="D1073" t="s">
        <v>173</v>
      </c>
      <c r="E1073" t="s">
        <v>176</v>
      </c>
      <c r="F1073">
        <v>2</v>
      </c>
      <c r="G1073">
        <v>0</v>
      </c>
      <c r="H1073" t="s">
        <v>13</v>
      </c>
      <c r="I1073" t="s">
        <v>157</v>
      </c>
      <c r="J1073" t="s">
        <v>269</v>
      </c>
      <c r="L1073">
        <f>1/Table1[[#This Row],[B365H]]-Table1[[#This Row],[Margin1X2]]</f>
        <v>0.38129187885285448</v>
      </c>
      <c r="M1073">
        <f>IF(Table1[[#This Row],[Bet]]="Home",IF(Table1[[#This Row],[FTR]]="H",100*Table1[[#This Row],[B365H]],0),0)</f>
        <v>0</v>
      </c>
      <c r="N1073">
        <f>IF(Table1[[#This Row],[Bet]]="Home-",IF(Table1[[#This Row],[FTR]]="H",100*Table1[[#This Row],[B365H]],0),0)</f>
        <v>0</v>
      </c>
      <c r="O1073">
        <f>1/Table1[[#This Row],[B365D]]-Table1[[#This Row],[Margin1X2]]</f>
        <v>0.28898418654516217</v>
      </c>
      <c r="P1073">
        <f>IF(Table1[[#This Row],[Bet]]="Draw",IF(Table1[[#This Row],[FTR]]="D",100*Table1[[#This Row],[B365D]],0),0)</f>
        <v>0</v>
      </c>
      <c r="Q1073">
        <f>IF(Table1[[#This Row],[Bet]]="Draw-",IF(Table1[[#This Row],[FTR]]="D",100*Table1[[#This Row],[B365D]],0),0)</f>
        <v>0</v>
      </c>
      <c r="R1073">
        <f>1/Table1[[#This Row],[B365A]]-Table1[[#This Row],[Margin1X2]]</f>
        <v>0.32972393460198335</v>
      </c>
      <c r="S1073">
        <f>IF(Table1[[#This Row],[Bet]]="Away",IF(Table1[[#This Row],[FTR]]="A",100*Table1[[#This Row],[B365A]],0),0)</f>
        <v>0</v>
      </c>
      <c r="T1073">
        <f>IF(Table1[[#This Row],[Bet2]]="Away",IF(Table1[[#This Row],[FTR]]="A",100*Table1[[#This Row],[B365A]]),0)</f>
        <v>0</v>
      </c>
      <c r="X1073">
        <v>2.5</v>
      </c>
      <c r="Y1073">
        <v>3.25</v>
      </c>
      <c r="Z1073">
        <v>2.87</v>
      </c>
      <c r="AA1073" s="3">
        <f>(1/Table1[[#This Row],[B365H]]+1/Table1[[#This Row],[B365D]]+1/Table1[[#This Row],[B365A]]-1)/3</f>
        <v>1.8708121147145523E-2</v>
      </c>
      <c r="AB1073">
        <v>2.15</v>
      </c>
      <c r="AC1073">
        <v>1.66</v>
      </c>
      <c r="AD1073">
        <f>(1/Table1[[#This Row],[B365&gt;2.5]]+1/Table1[[#This Row],[B365&lt;2.5]]-1)/2</f>
        <v>3.3762958811992205E-2</v>
      </c>
    </row>
    <row r="1074" spans="1:30" hidden="1" x14ac:dyDescent="0.45">
      <c r="A1074" t="s">
        <v>172</v>
      </c>
      <c r="B1074" t="s">
        <v>4</v>
      </c>
      <c r="C1074" s="1">
        <v>44569</v>
      </c>
      <c r="D1074" t="s">
        <v>188</v>
      </c>
      <c r="E1074" t="s">
        <v>189</v>
      </c>
      <c r="F1074">
        <v>0</v>
      </c>
      <c r="G1074">
        <v>2</v>
      </c>
      <c r="H1074" t="s">
        <v>20</v>
      </c>
      <c r="I1074" t="s">
        <v>162</v>
      </c>
      <c r="J1074" t="s">
        <v>270</v>
      </c>
      <c r="L1074">
        <f>1/Table1[[#This Row],[B365H]]-Table1[[#This Row],[Margin1X2]]</f>
        <v>0.45934065934065932</v>
      </c>
      <c r="M1074">
        <f>IF(Table1[[#This Row],[Bet]]="Home",IF(Table1[[#This Row],[FTR]]="H",100*Table1[[#This Row],[B365H]],0),0)</f>
        <v>0</v>
      </c>
      <c r="N1074">
        <f>IF(Table1[[#This Row],[Bet]]="Home-",IF(Table1[[#This Row],[FTR]]="H",100*Table1[[#This Row],[B365H]],0),0)</f>
        <v>0</v>
      </c>
      <c r="O1074">
        <f>1/Table1[[#This Row],[B365D]]-Table1[[#This Row],[Margin1X2]]</f>
        <v>0.29084249084249086</v>
      </c>
      <c r="P1074">
        <f>IF(Table1[[#This Row],[Bet]]="Draw",IF(Table1[[#This Row],[FTR]]="D",100*Table1[[#This Row],[B365D]],0),0)</f>
        <v>0</v>
      </c>
      <c r="Q1074">
        <f>IF(Table1[[#This Row],[Bet]]="Draw-",IF(Table1[[#This Row],[FTR]]="D",100*Table1[[#This Row],[B365D]],0),0)</f>
        <v>0</v>
      </c>
      <c r="R1074">
        <f>1/Table1[[#This Row],[B365A]]-Table1[[#This Row],[Margin1X2]]</f>
        <v>0.24981684981684979</v>
      </c>
      <c r="S1074">
        <f>IF(Table1[[#This Row],[Bet]]="Away",IF(Table1[[#This Row],[FTR]]="A",100*Table1[[#This Row],[B365A]],0),0)</f>
        <v>0</v>
      </c>
      <c r="T1074">
        <f>IF(Table1[[#This Row],[Bet2]]="Away",IF(Table1[[#This Row],[FTR]]="A",100*Table1[[#This Row],[B365A]]),0)</f>
        <v>0</v>
      </c>
      <c r="X1074">
        <v>2.1</v>
      </c>
      <c r="Y1074">
        <v>3.25</v>
      </c>
      <c r="Z1074">
        <v>3.75</v>
      </c>
      <c r="AA1074" s="3">
        <f>(1/Table1[[#This Row],[B365H]]+1/Table1[[#This Row],[B365D]]+1/Table1[[#This Row],[B365A]]-1)/3</f>
        <v>1.6849816849816863E-2</v>
      </c>
      <c r="AB1074">
        <v>2.15</v>
      </c>
      <c r="AC1074">
        <v>1.66</v>
      </c>
      <c r="AD1074">
        <f>(1/Table1[[#This Row],[B365&gt;2.5]]+1/Table1[[#This Row],[B365&lt;2.5]]-1)/2</f>
        <v>3.3762958811992205E-2</v>
      </c>
    </row>
    <row r="1075" spans="1:30" hidden="1" x14ac:dyDescent="0.45">
      <c r="A1075" t="s">
        <v>106</v>
      </c>
      <c r="B1075" t="s">
        <v>4</v>
      </c>
      <c r="C1075" s="1">
        <v>44569</v>
      </c>
      <c r="D1075" t="s">
        <v>123</v>
      </c>
      <c r="E1075" t="s">
        <v>111</v>
      </c>
      <c r="F1075">
        <v>2</v>
      </c>
      <c r="G1075">
        <v>0</v>
      </c>
      <c r="H1075" t="s">
        <v>13</v>
      </c>
      <c r="I1075" t="s">
        <v>129</v>
      </c>
      <c r="J1075" t="s">
        <v>273</v>
      </c>
      <c r="L1075">
        <f>1/Table1[[#This Row],[B365H]]-Table1[[#This Row],[Margin1X2]]</f>
        <v>0.2922741746271158</v>
      </c>
      <c r="M1075">
        <f>IF(Table1[[#This Row],[Bet]]="Home",IF(Table1[[#This Row],[FTR]]="H",100*Table1[[#This Row],[B365H]],0),0)</f>
        <v>0</v>
      </c>
      <c r="N1075">
        <f>IF(Table1[[#This Row],[Bet]]="Home-",IF(Table1[[#This Row],[FTR]]="H",100*Table1[[#This Row],[B365H]],0),0)</f>
        <v>325</v>
      </c>
      <c r="O1075">
        <f>1/Table1[[#This Row],[B365D]]-Table1[[#This Row],[Margin1X2]]</f>
        <v>0.27869951399363163</v>
      </c>
      <c r="P1075">
        <f>IF(Table1[[#This Row],[Bet]]="Draw",IF(Table1[[#This Row],[FTR]]="D",100*Table1[[#This Row],[B365D]],0),0)</f>
        <v>0</v>
      </c>
      <c r="Q1075">
        <f>IF(Table1[[#This Row],[Bet]]="Draw-",IF(Table1[[#This Row],[FTR]]="D",100*Table1[[#This Row],[B365D]],0),0)</f>
        <v>0</v>
      </c>
      <c r="R1075">
        <f>1/Table1[[#This Row],[B365A]]-Table1[[#This Row],[Margin1X2]]</f>
        <v>0.42902631137925251</v>
      </c>
      <c r="S1075">
        <f>IF(Table1[[#This Row],[Bet]]="Away",IF(Table1[[#This Row],[FTR]]="A",100*Table1[[#This Row],[B365A]],0),0)</f>
        <v>0</v>
      </c>
      <c r="T1075">
        <f>IF(Table1[[#This Row],[Bet2]]="Away",IF(Table1[[#This Row],[FTR]]="A",100*Table1[[#This Row],[B365A]]),0)</f>
        <v>0</v>
      </c>
      <c r="X1075">
        <v>3.25</v>
      </c>
      <c r="Y1075">
        <v>3.4</v>
      </c>
      <c r="Z1075">
        <v>2.25</v>
      </c>
      <c r="AA1075" s="3">
        <f>(1/Table1[[#This Row],[B365H]]+1/Table1[[#This Row],[B365D]]+1/Table1[[#This Row],[B365A]]-1)/3</f>
        <v>1.5418133065191908E-2</v>
      </c>
      <c r="AB1075">
        <v>1.9</v>
      </c>
      <c r="AC1075">
        <v>1.95</v>
      </c>
      <c r="AD1075">
        <f>(1/Table1[[#This Row],[B365&gt;2.5]]+1/Table1[[#This Row],[B365&lt;2.5]]-1)/2</f>
        <v>1.9568151147098534E-2</v>
      </c>
    </row>
    <row r="1076" spans="1:30" hidden="1" x14ac:dyDescent="0.45">
      <c r="A1076" t="s">
        <v>2</v>
      </c>
      <c r="B1076" t="s">
        <v>4</v>
      </c>
      <c r="C1076" s="1">
        <v>44584</v>
      </c>
      <c r="D1076" t="s">
        <v>12</v>
      </c>
      <c r="E1076" t="s">
        <v>18</v>
      </c>
      <c r="F1076">
        <v>0</v>
      </c>
      <c r="G1076">
        <v>0</v>
      </c>
      <c r="H1076" t="s">
        <v>42</v>
      </c>
      <c r="I1076" t="s">
        <v>21</v>
      </c>
      <c r="L1076">
        <f>1/Table1[[#This Row],[B365H]]-Table1[[#This Row],[Margin1X2]]</f>
        <v>0.71631693613117764</v>
      </c>
      <c r="M1076">
        <f>IF(Table1[[#This Row],[Bet]]="Home",IF(Table1[[#This Row],[FTR]]="H",100*Table1[[#This Row],[B365H]],0),0)</f>
        <v>0</v>
      </c>
      <c r="N1076">
        <f>IF(Table1[[#This Row],[Bet]]="Home-",IF(Table1[[#This Row],[FTR]]="H",100*Table1[[#This Row],[B365H]],0),0)</f>
        <v>0</v>
      </c>
      <c r="O1076">
        <f>1/Table1[[#This Row],[B365D]]-Table1[[#This Row],[Margin1X2]]</f>
        <v>0.19154913427359252</v>
      </c>
      <c r="P1076">
        <f>IF(Table1[[#This Row],[Bet]]="Draw",IF(Table1[[#This Row],[FTR]]="D",100*Table1[[#This Row],[B365D]],0),0)</f>
        <v>0</v>
      </c>
      <c r="Q1076">
        <f>IF(Table1[[#This Row],[Bet]]="Draw-",IF(Table1[[#This Row],[FTR]]="D",100*Table1[[#This Row],[B365D]],0),0)</f>
        <v>0</v>
      </c>
      <c r="R1076">
        <f>1/Table1[[#This Row],[B365A]]-Table1[[#This Row],[Margin1X2]]</f>
        <v>9.2133929595229938E-2</v>
      </c>
      <c r="S1076">
        <f>IF(Table1[[#This Row],[Bet]]="Away",IF(Table1[[#This Row],[FTR]]="A",100*Table1[[#This Row],[B365A]],0),0)</f>
        <v>0</v>
      </c>
      <c r="T1076">
        <f>IF(Table1[[#This Row],[Bet2]]="Away",IF(Table1[[#This Row],[FTR]]="A",100*Table1[[#This Row],[B365A]]),0)</f>
        <v>0</v>
      </c>
      <c r="X1076">
        <v>1.36</v>
      </c>
      <c r="Y1076">
        <v>4.75</v>
      </c>
      <c r="Z1076">
        <v>9</v>
      </c>
      <c r="AA1076" s="3">
        <f>(1/Table1[[#This Row],[B365H]]+1/Table1[[#This Row],[B365D]]+1/Table1[[#This Row],[B365A]]-1)/3</f>
        <v>1.8977181515881163E-2</v>
      </c>
      <c r="AB1076">
        <v>2.2000000000000002</v>
      </c>
      <c r="AC1076">
        <v>1.66</v>
      </c>
      <c r="AD1076">
        <f>(1/Table1[[#This Row],[B365&gt;2.5]]+1/Table1[[#This Row],[B365&lt;2.5]]-1)/2</f>
        <v>2.8477546549835697E-2</v>
      </c>
    </row>
    <row r="1077" spans="1:30" hidden="1" x14ac:dyDescent="0.45">
      <c r="A1077" t="s">
        <v>61</v>
      </c>
      <c r="B1077" t="s">
        <v>4</v>
      </c>
      <c r="C1077" s="1">
        <v>44572</v>
      </c>
      <c r="D1077" t="s">
        <v>87</v>
      </c>
      <c r="E1077" t="s">
        <v>92</v>
      </c>
      <c r="F1077">
        <v>0</v>
      </c>
      <c r="G1077">
        <v>7</v>
      </c>
      <c r="H1077" t="s">
        <v>20</v>
      </c>
      <c r="I1077" t="s">
        <v>55</v>
      </c>
      <c r="J1077" t="s">
        <v>266</v>
      </c>
      <c r="L1077">
        <f>1/Table1[[#This Row],[B365H]]-Table1[[#This Row],[Margin1X2]]</f>
        <v>0.12301587301587301</v>
      </c>
      <c r="M1077">
        <f>IF(Table1[[#This Row],[Bet]]="Home",IF(Table1[[#This Row],[FTR]]="H",100*Table1[[#This Row],[B365H]],0),0)</f>
        <v>0</v>
      </c>
      <c r="N1077">
        <f>IF(Table1[[#This Row],[Bet]]="Home-",IF(Table1[[#This Row],[FTR]]="H",100*Table1[[#This Row],[B365H]],0),0)</f>
        <v>0</v>
      </c>
      <c r="O1077">
        <f>1/Table1[[#This Row],[B365D]]-Table1[[#This Row],[Margin1X2]]</f>
        <v>0.20238095238095236</v>
      </c>
      <c r="P1077">
        <f>IF(Table1[[#This Row],[Bet]]="Draw",IF(Table1[[#This Row],[FTR]]="D",100*Table1[[#This Row],[B365D]],0),0)</f>
        <v>0</v>
      </c>
      <c r="Q1077">
        <f>IF(Table1[[#This Row],[Bet]]="Draw-",IF(Table1[[#This Row],[FTR]]="D",100*Table1[[#This Row],[B365D]],0),0)</f>
        <v>0</v>
      </c>
      <c r="R1077">
        <f>1/Table1[[#This Row],[B365A]]-Table1[[#This Row],[Margin1X2]]</f>
        <v>0.67460317460317454</v>
      </c>
      <c r="S1077">
        <f>IF(Table1[[#This Row],[Bet]]="Away",IF(Table1[[#This Row],[FTR]]="A",100*Table1[[#This Row],[B365A]],0),0)</f>
        <v>0</v>
      </c>
      <c r="T1077">
        <f>IF(Table1[[#This Row],[Bet2]]="Away",IF(Table1[[#This Row],[FTR]]="A",100*Table1[[#This Row],[B365A]]),0)</f>
        <v>0</v>
      </c>
      <c r="X1077">
        <v>7</v>
      </c>
      <c r="Y1077">
        <v>4.5</v>
      </c>
      <c r="Z1077">
        <v>1.44</v>
      </c>
      <c r="AA1077" s="3">
        <f>(1/Table1[[#This Row],[B365H]]+1/Table1[[#This Row],[B365D]]+1/Table1[[#This Row],[B365A]]-1)/3</f>
        <v>1.9841269841269844E-2</v>
      </c>
      <c r="AB1077">
        <v>1.61</v>
      </c>
      <c r="AC1077">
        <v>2.2999999999999998</v>
      </c>
      <c r="AD1077">
        <f>(1/Table1[[#This Row],[B365&gt;2.5]]+1/Table1[[#This Row],[B365&lt;2.5]]-1)/2</f>
        <v>2.7950310559006208E-2</v>
      </c>
    </row>
    <row r="1078" spans="1:30" hidden="1" x14ac:dyDescent="0.45">
      <c r="A1078" t="s">
        <v>106</v>
      </c>
      <c r="B1078" t="s">
        <v>4</v>
      </c>
      <c r="C1078" s="1">
        <v>44573</v>
      </c>
      <c r="D1078" t="s">
        <v>113</v>
      </c>
      <c r="E1078" t="s">
        <v>139</v>
      </c>
      <c r="F1078">
        <v>2</v>
      </c>
      <c r="G1078">
        <v>1</v>
      </c>
      <c r="H1078" t="s">
        <v>13</v>
      </c>
      <c r="I1078" t="s">
        <v>149</v>
      </c>
      <c r="J1078" t="s">
        <v>269</v>
      </c>
      <c r="L1078">
        <f>1/Table1[[#This Row],[B365H]]-Table1[[#This Row],[Margin1X2]]</f>
        <v>0.24981684981684987</v>
      </c>
      <c r="M1078">
        <f>IF(Table1[[#This Row],[Bet]]="Home",IF(Table1[[#This Row],[FTR]]="H",100*Table1[[#This Row],[B365H]],0),0)</f>
        <v>0</v>
      </c>
      <c r="N1078">
        <f>IF(Table1[[#This Row],[Bet]]="Home-",IF(Table1[[#This Row],[FTR]]="H",100*Table1[[#This Row],[B365H]],0),0)</f>
        <v>0</v>
      </c>
      <c r="O1078">
        <f>1/Table1[[#This Row],[B365D]]-Table1[[#This Row],[Margin1X2]]</f>
        <v>0.29084249084249092</v>
      </c>
      <c r="P1078">
        <f>IF(Table1[[#This Row],[Bet]]="Draw",IF(Table1[[#This Row],[FTR]]="D",100*Table1[[#This Row],[B365D]],0),0)</f>
        <v>0</v>
      </c>
      <c r="Q1078">
        <f>IF(Table1[[#This Row],[Bet]]="Draw-",IF(Table1[[#This Row],[FTR]]="D",100*Table1[[#This Row],[B365D]],0),0)</f>
        <v>0</v>
      </c>
      <c r="R1078">
        <f>1/Table1[[#This Row],[B365A]]-Table1[[#This Row],[Margin1X2]]</f>
        <v>0.45934065934065937</v>
      </c>
      <c r="S1078">
        <f>IF(Table1[[#This Row],[Bet]]="Away",IF(Table1[[#This Row],[FTR]]="A",100*Table1[[#This Row],[B365A]],0),0)</f>
        <v>0</v>
      </c>
      <c r="T1078">
        <f>IF(Table1[[#This Row],[Bet2]]="Away",IF(Table1[[#This Row],[FTR]]="A",100*Table1[[#This Row],[B365A]]),0)</f>
        <v>0</v>
      </c>
      <c r="X1078">
        <v>3.75</v>
      </c>
      <c r="Y1078">
        <v>3.25</v>
      </c>
      <c r="Z1078">
        <v>2.1</v>
      </c>
      <c r="AA1078" s="3">
        <f>(1/Table1[[#This Row],[B365H]]+1/Table1[[#This Row],[B365D]]+1/Table1[[#This Row],[B365A]]-1)/3</f>
        <v>1.684981684981679E-2</v>
      </c>
      <c r="AB1078">
        <v>1.9</v>
      </c>
      <c r="AC1078">
        <v>1.95</v>
      </c>
      <c r="AD1078">
        <f>(1/Table1[[#This Row],[B365&gt;2.5]]+1/Table1[[#This Row],[B365&lt;2.5]]-1)/2</f>
        <v>1.9568151147098534E-2</v>
      </c>
    </row>
    <row r="1079" spans="1:30" hidden="1" x14ac:dyDescent="0.45">
      <c r="A1079" t="s">
        <v>2</v>
      </c>
      <c r="B1079" t="s">
        <v>4</v>
      </c>
      <c r="C1079" s="1">
        <v>44584</v>
      </c>
      <c r="D1079" t="s">
        <v>23</v>
      </c>
      <c r="E1079" t="s">
        <v>35</v>
      </c>
      <c r="F1079">
        <v>1</v>
      </c>
      <c r="G1079">
        <v>3</v>
      </c>
      <c r="H1079" t="s">
        <v>20</v>
      </c>
      <c r="I1079" t="s">
        <v>49</v>
      </c>
      <c r="L1079">
        <f>1/Table1[[#This Row],[B365H]]-Table1[[#This Row],[Margin1X2]]</f>
        <v>0.14721444133208839</v>
      </c>
      <c r="M1079">
        <f>IF(Table1[[#This Row],[Bet]]="Home",IF(Table1[[#This Row],[FTR]]="H",100*Table1[[#This Row],[B365H]],0),0)</f>
        <v>0</v>
      </c>
      <c r="N1079">
        <f>IF(Table1[[#This Row],[Bet]]="Home-",IF(Table1[[#This Row],[FTR]]="H",100*Table1[[#This Row],[B365H]],0),0)</f>
        <v>0</v>
      </c>
      <c r="O1079">
        <f>1/Table1[[#This Row],[B365D]]-Table1[[#This Row],[Margin1X2]]</f>
        <v>0.21864301276065981</v>
      </c>
      <c r="P1079">
        <f>IF(Table1[[#This Row],[Bet]]="Draw",IF(Table1[[#This Row],[FTR]]="D",100*Table1[[#This Row],[B365D]],0),0)</f>
        <v>0</v>
      </c>
      <c r="Q1079">
        <f>IF(Table1[[#This Row],[Bet]]="Draw-",IF(Table1[[#This Row],[FTR]]="D",100*Table1[[#This Row],[B365D]],0),0)</f>
        <v>0</v>
      </c>
      <c r="R1079">
        <f>1/Table1[[#This Row],[B365A]]-Table1[[#This Row],[Margin1X2]]</f>
        <v>0.63414254590725183</v>
      </c>
      <c r="S1079">
        <f>IF(Table1[[#This Row],[Bet]]="Away",IF(Table1[[#This Row],[FTR]]="A",100*Table1[[#This Row],[B365A]],0),0)</f>
        <v>0</v>
      </c>
      <c r="T1079">
        <f>IF(Table1[[#This Row],[Bet2]]="Away",IF(Table1[[#This Row],[FTR]]="A",100*Table1[[#This Row],[B365A]]),0)</f>
        <v>0</v>
      </c>
      <c r="X1079">
        <v>6</v>
      </c>
      <c r="Y1079">
        <v>4.2</v>
      </c>
      <c r="Z1079">
        <v>1.53</v>
      </c>
      <c r="AA1079" s="3">
        <f>(1/Table1[[#This Row],[B365H]]+1/Table1[[#This Row],[B365D]]+1/Table1[[#This Row],[B365A]]-1)/3</f>
        <v>1.9452225334578282E-2</v>
      </c>
      <c r="AB1079">
        <v>2.2000000000000002</v>
      </c>
      <c r="AC1079">
        <v>1.66</v>
      </c>
      <c r="AD1079">
        <f>(1/Table1[[#This Row],[B365&gt;2.5]]+1/Table1[[#This Row],[B365&lt;2.5]]-1)/2</f>
        <v>2.8477546549835697E-2</v>
      </c>
    </row>
    <row r="1080" spans="1:30" hidden="1" x14ac:dyDescent="0.45">
      <c r="A1080" t="s">
        <v>172</v>
      </c>
      <c r="B1080" t="s">
        <v>4</v>
      </c>
      <c r="C1080" s="1">
        <v>44576</v>
      </c>
      <c r="D1080" t="s">
        <v>186</v>
      </c>
      <c r="E1080" t="s">
        <v>192</v>
      </c>
      <c r="F1080">
        <v>1</v>
      </c>
      <c r="G1080">
        <v>3</v>
      </c>
      <c r="H1080" t="s">
        <v>20</v>
      </c>
      <c r="I1080" t="s">
        <v>157</v>
      </c>
      <c r="J1080" t="s">
        <v>269</v>
      </c>
      <c r="L1080">
        <f>1/Table1[[#This Row],[B365H]]-Table1[[#This Row],[Margin1X2]]</f>
        <v>0.42605542605542607</v>
      </c>
      <c r="M1080">
        <f>IF(Table1[[#This Row],[Bet]]="Home",IF(Table1[[#This Row],[FTR]]="H",100*Table1[[#This Row],[B365H]],0),0)</f>
        <v>0</v>
      </c>
      <c r="N1080">
        <f>IF(Table1[[#This Row],[Bet]]="Home-",IF(Table1[[#This Row],[FTR]]="H",100*Table1[[#This Row],[B365H]],0),0)</f>
        <v>0</v>
      </c>
      <c r="O1080">
        <f>1/Table1[[#This Row],[B365D]]-Table1[[#This Row],[Margin1X2]]</f>
        <v>0.28464128464128469</v>
      </c>
      <c r="P1080">
        <f>IF(Table1[[#This Row],[Bet]]="Draw",IF(Table1[[#This Row],[FTR]]="D",100*Table1[[#This Row],[B365D]],0),0)</f>
        <v>0</v>
      </c>
      <c r="Q1080">
        <f>IF(Table1[[#This Row],[Bet]]="Draw-",IF(Table1[[#This Row],[FTR]]="D",100*Table1[[#This Row],[B365D]],0),0)</f>
        <v>0</v>
      </c>
      <c r="R1080">
        <f>1/Table1[[#This Row],[B365A]]-Table1[[#This Row],[Margin1X2]]</f>
        <v>0.28930328930328936</v>
      </c>
      <c r="S1080">
        <f>IF(Table1[[#This Row],[Bet]]="Away",IF(Table1[[#This Row],[FTR]]="A",100*Table1[[#This Row],[B365A]],0),0)</f>
        <v>0</v>
      </c>
      <c r="T1080">
        <f>IF(Table1[[#This Row],[Bet2]]="Away",IF(Table1[[#This Row],[FTR]]="A",100*Table1[[#This Row],[B365A]]),0)</f>
        <v>0</v>
      </c>
      <c r="X1080">
        <v>2.25</v>
      </c>
      <c r="Y1080">
        <v>3.3</v>
      </c>
      <c r="Z1080">
        <v>3.25</v>
      </c>
      <c r="AA1080" s="3">
        <f>(1/Table1[[#This Row],[B365H]]+1/Table1[[#This Row],[B365D]]+1/Table1[[#This Row],[B365A]]-1)/3</f>
        <v>1.838901838901837E-2</v>
      </c>
      <c r="AB1080">
        <v>2.1</v>
      </c>
      <c r="AC1080">
        <v>1.7</v>
      </c>
      <c r="AD1080">
        <f>(1/Table1[[#This Row],[B365&gt;2.5]]+1/Table1[[#This Row],[B365&lt;2.5]]-1)/2</f>
        <v>3.2212885154061621E-2</v>
      </c>
    </row>
    <row r="1081" spans="1:30" hidden="1" x14ac:dyDescent="0.45">
      <c r="A1081" t="s">
        <v>2</v>
      </c>
      <c r="B1081" t="s">
        <v>4</v>
      </c>
      <c r="C1081" s="1">
        <v>44584</v>
      </c>
      <c r="D1081" t="s">
        <v>28</v>
      </c>
      <c r="E1081" t="s">
        <v>19</v>
      </c>
      <c r="F1081">
        <v>1</v>
      </c>
      <c r="G1081">
        <v>1</v>
      </c>
      <c r="H1081" t="s">
        <v>42</v>
      </c>
      <c r="I1081" t="s">
        <v>39</v>
      </c>
      <c r="J1081" t="s">
        <v>266</v>
      </c>
      <c r="L1081">
        <f>1/Table1[[#This Row],[B365H]]-Table1[[#This Row],[Margin1X2]]</f>
        <v>0.38249336870026529</v>
      </c>
      <c r="M1081">
        <f>IF(Table1[[#This Row],[Bet]]="Home",IF(Table1[[#This Row],[FTR]]="H",100*Table1[[#This Row],[B365H]],0),0)</f>
        <v>0</v>
      </c>
      <c r="N1081">
        <f>IF(Table1[[#This Row],[Bet]]="Home-",IF(Table1[[#This Row],[FTR]]="H",100*Table1[[#This Row],[B365H]],0),0)</f>
        <v>0</v>
      </c>
      <c r="O1081">
        <f>1/Table1[[#This Row],[B365D]]-Table1[[#This Row],[Margin1X2]]</f>
        <v>0.29018567639257298</v>
      </c>
      <c r="P1081">
        <f>IF(Table1[[#This Row],[Bet]]="Draw",IF(Table1[[#This Row],[FTR]]="D",100*Table1[[#This Row],[B365D]],0),0)</f>
        <v>0</v>
      </c>
      <c r="Q1081">
        <f>IF(Table1[[#This Row],[Bet]]="Draw-",IF(Table1[[#This Row],[FTR]]="D",100*Table1[[#This Row],[B365D]],0),0)</f>
        <v>0</v>
      </c>
      <c r="R1081">
        <f>1/Table1[[#This Row],[B365A]]-Table1[[#This Row],[Margin1X2]]</f>
        <v>0.32732095490716184</v>
      </c>
      <c r="S1081">
        <f>IF(Table1[[#This Row],[Bet]]="Away",IF(Table1[[#This Row],[FTR]]="A",100*Table1[[#This Row],[B365A]],0),0)</f>
        <v>0</v>
      </c>
      <c r="T1081">
        <f>IF(Table1[[#This Row],[Bet2]]="Away",IF(Table1[[#This Row],[FTR]]="A",100*Table1[[#This Row],[B365A]]),0)</f>
        <v>0</v>
      </c>
      <c r="X1081">
        <v>2.5</v>
      </c>
      <c r="Y1081">
        <v>3.25</v>
      </c>
      <c r="Z1081">
        <v>2.9</v>
      </c>
      <c r="AA1081" s="3">
        <f>(1/Table1[[#This Row],[B365H]]+1/Table1[[#This Row],[B365D]]+1/Table1[[#This Row],[B365A]]-1)/3</f>
        <v>1.7506631299734732E-2</v>
      </c>
      <c r="AB1081">
        <v>2.1</v>
      </c>
      <c r="AC1081">
        <v>1.72</v>
      </c>
      <c r="AD1081">
        <f>(1/Table1[[#This Row],[B365&gt;2.5]]+1/Table1[[#This Row],[B365&lt;2.5]]-1)/2</f>
        <v>2.879291251384275E-2</v>
      </c>
    </row>
    <row r="1082" spans="1:30" x14ac:dyDescent="0.45">
      <c r="A1082" t="s">
        <v>106</v>
      </c>
      <c r="B1082" t="s">
        <v>4</v>
      </c>
      <c r="C1082" s="1">
        <v>44457</v>
      </c>
      <c r="D1082" t="s">
        <v>122</v>
      </c>
      <c r="E1082" t="s">
        <v>108</v>
      </c>
      <c r="F1082">
        <v>1</v>
      </c>
      <c r="G1082">
        <v>4</v>
      </c>
      <c r="H1082" t="s">
        <v>20</v>
      </c>
      <c r="I1082" t="s">
        <v>98</v>
      </c>
      <c r="J1082" t="s">
        <v>271</v>
      </c>
      <c r="L1082">
        <f>1/Table1[[#This Row],[B365H]]-Table1[[#This Row],[Margin1X2]]</f>
        <v>0.34718614718614721</v>
      </c>
      <c r="M1082">
        <f>IF(Table1[[#This Row],[Bet]]="Home",IF(Table1[[#This Row],[FTR]]="H",100*Table1[[#This Row],[B365H]],0),0)</f>
        <v>0</v>
      </c>
      <c r="N1082">
        <f>IF(Table1[[#This Row],[Bet]]="Home-",IF(Table1[[#This Row],[FTR]]="H",100*Table1[[#This Row],[B365H]],0),0)</f>
        <v>0</v>
      </c>
      <c r="O1082">
        <f>1/Table1[[#This Row],[B365D]]-Table1[[#This Row],[Margin1X2]]</f>
        <v>0.26926406926406926</v>
      </c>
      <c r="P1082">
        <f>IF(Table1[[#This Row],[Bet]]="Draw",IF(Table1[[#This Row],[FTR]]="D",100*Table1[[#This Row],[B365D]],0),0)</f>
        <v>0</v>
      </c>
      <c r="Q1082">
        <f>IF(Table1[[#This Row],[Bet]]="Draw-",IF(Table1[[#This Row],[FTR]]="D",100*Table1[[#This Row],[B365D]],0),0)</f>
        <v>0</v>
      </c>
      <c r="R1082">
        <f>1/Table1[[#This Row],[B365A]]-Table1[[#This Row],[Margin1X2]]</f>
        <v>0.38354978354978359</v>
      </c>
      <c r="S1082">
        <f>IF(Table1[[#This Row],[Bet]]="Away",IF(Table1[[#This Row],[FTR]]="A",100*Table1[[#This Row],[B365A]],0),0)</f>
        <v>250</v>
      </c>
      <c r="T1082">
        <f>IF(Table1[[#This Row],[Bet2]]="Away",IF(Table1[[#This Row],[FTR]]="A",100*Table1[[#This Row],[B365A]]),0)</f>
        <v>0</v>
      </c>
      <c r="X1082">
        <v>2.75</v>
      </c>
      <c r="Y1082">
        <v>3.5</v>
      </c>
      <c r="Z1082">
        <v>2.5</v>
      </c>
      <c r="AA1082" s="3">
        <f>(1/Table1[[#This Row],[B365H]]+1/Table1[[#This Row],[B365D]]+1/Table1[[#This Row],[B365A]]-1)/3</f>
        <v>1.645021645021642E-2</v>
      </c>
      <c r="AB1082">
        <v>1.85</v>
      </c>
      <c r="AC1082">
        <v>1.95</v>
      </c>
      <c r="AD1082">
        <f>(1/Table1[[#This Row],[B365&gt;2.5]]+1/Table1[[#This Row],[B365&lt;2.5]]-1)/2</f>
        <v>2.6680526680526673E-2</v>
      </c>
    </row>
    <row r="1083" spans="1:30" hidden="1" x14ac:dyDescent="0.45">
      <c r="A1083" t="s">
        <v>61</v>
      </c>
      <c r="B1083" t="s">
        <v>4</v>
      </c>
      <c r="C1083" s="1">
        <v>44576</v>
      </c>
      <c r="D1083" t="s">
        <v>74</v>
      </c>
      <c r="E1083" t="s">
        <v>89</v>
      </c>
      <c r="F1083">
        <v>2</v>
      </c>
      <c r="G1083">
        <v>0</v>
      </c>
      <c r="H1083" t="s">
        <v>13</v>
      </c>
      <c r="I1083" t="s">
        <v>45</v>
      </c>
      <c r="J1083" t="s">
        <v>266</v>
      </c>
      <c r="L1083">
        <f>1/Table1[[#This Row],[B365H]]-Table1[[#This Row],[Margin1X2]]</f>
        <v>0.26812770562770566</v>
      </c>
      <c r="M1083">
        <f>IF(Table1[[#This Row],[Bet]]="Home",IF(Table1[[#This Row],[FTR]]="H",100*Table1[[#This Row],[B365H]],0),0)</f>
        <v>0</v>
      </c>
      <c r="N1083">
        <f>IF(Table1[[#This Row],[Bet]]="Home-",IF(Table1[[#This Row],[FTR]]="H",100*Table1[[#This Row],[B365H]],0),0)</f>
        <v>0</v>
      </c>
      <c r="O1083">
        <f>1/Table1[[#This Row],[B365D]]-Table1[[#This Row],[Margin1X2]]</f>
        <v>0.29491341991341996</v>
      </c>
      <c r="P1083">
        <f>IF(Table1[[#This Row],[Bet]]="Draw",IF(Table1[[#This Row],[FTR]]="D",100*Table1[[#This Row],[B365D]],0),0)</f>
        <v>0</v>
      </c>
      <c r="Q1083">
        <f>IF(Table1[[#This Row],[Bet]]="Draw-",IF(Table1[[#This Row],[FTR]]="D",100*Table1[[#This Row],[B365D]],0),0)</f>
        <v>0</v>
      </c>
      <c r="R1083">
        <f>1/Table1[[#This Row],[B365A]]-Table1[[#This Row],[Margin1X2]]</f>
        <v>0.43695887445887449</v>
      </c>
      <c r="S1083">
        <f>IF(Table1[[#This Row],[Bet]]="Away",IF(Table1[[#This Row],[FTR]]="A",100*Table1[[#This Row],[B365A]],0),0)</f>
        <v>0</v>
      </c>
      <c r="T1083">
        <f>IF(Table1[[#This Row],[Bet2]]="Away",IF(Table1[[#This Row],[FTR]]="A",100*Table1[[#This Row],[B365A]]),0)</f>
        <v>0</v>
      </c>
      <c r="X1083">
        <v>3.5</v>
      </c>
      <c r="Y1083">
        <v>3.2</v>
      </c>
      <c r="Z1083">
        <v>2.2000000000000002</v>
      </c>
      <c r="AA1083" s="3">
        <f>(1/Table1[[#This Row],[B365H]]+1/Table1[[#This Row],[B365D]]+1/Table1[[#This Row],[B365A]]-1)/3</f>
        <v>1.7586580086580057E-2</v>
      </c>
      <c r="AB1083">
        <v>2.2999999999999998</v>
      </c>
      <c r="AC1083">
        <v>1.61</v>
      </c>
      <c r="AD1083">
        <f>(1/Table1[[#This Row],[B365&gt;2.5]]+1/Table1[[#This Row],[B365&lt;2.5]]-1)/2</f>
        <v>2.7950310559006208E-2</v>
      </c>
    </row>
    <row r="1084" spans="1:30" x14ac:dyDescent="0.45">
      <c r="A1084" t="s">
        <v>106</v>
      </c>
      <c r="B1084" t="s">
        <v>4</v>
      </c>
      <c r="C1084" s="1">
        <v>44464</v>
      </c>
      <c r="D1084" t="s">
        <v>131</v>
      </c>
      <c r="E1084" t="s">
        <v>123</v>
      </c>
      <c r="F1084">
        <v>1</v>
      </c>
      <c r="G1084">
        <v>2</v>
      </c>
      <c r="H1084" t="s">
        <v>20</v>
      </c>
      <c r="I1084" t="s">
        <v>126</v>
      </c>
      <c r="J1084" t="s">
        <v>271</v>
      </c>
      <c r="L1084">
        <f>1/Table1[[#This Row],[B365H]]-Table1[[#This Row],[Margin1X2]]</f>
        <v>0.37607635646851334</v>
      </c>
      <c r="M1084">
        <f>IF(Table1[[#This Row],[Bet]]="Home",IF(Table1[[#This Row],[FTR]]="H",100*Table1[[#This Row],[B365H]],0),0)</f>
        <v>0</v>
      </c>
      <c r="N1084">
        <f>IF(Table1[[#This Row],[Bet]]="Home-",IF(Table1[[#This Row],[FTR]]="H",100*Table1[[#This Row],[B365H]],0),0)</f>
        <v>0</v>
      </c>
      <c r="O1084">
        <f>1/Table1[[#This Row],[B365D]]-Table1[[#This Row],[Margin1X2]]</f>
        <v>0.26963377943770095</v>
      </c>
      <c r="P1084">
        <f>IF(Table1[[#This Row],[Bet]]="Draw",IF(Table1[[#This Row],[FTR]]="D",100*Table1[[#This Row],[B365D]],0),0)</f>
        <v>0</v>
      </c>
      <c r="Q1084">
        <f>IF(Table1[[#This Row],[Bet]]="Draw-",IF(Table1[[#This Row],[FTR]]="D",100*Table1[[#This Row],[B365D]],0),0)</f>
        <v>0</v>
      </c>
      <c r="R1084">
        <f>1/Table1[[#This Row],[B365A]]-Table1[[#This Row],[Margin1X2]]</f>
        <v>0.3542898640937856</v>
      </c>
      <c r="S1084">
        <f>IF(Table1[[#This Row],[Bet]]="Away",IF(Table1[[#This Row],[FTR]]="A",100*Table1[[#This Row],[B365A]],0),0)</f>
        <v>270</v>
      </c>
      <c r="T1084">
        <f>IF(Table1[[#This Row],[Bet2]]="Away",IF(Table1[[#This Row],[FTR]]="A",100*Table1[[#This Row],[B365A]]),0)</f>
        <v>0</v>
      </c>
      <c r="X1084">
        <v>2.5499999999999998</v>
      </c>
      <c r="Y1084">
        <v>3.5</v>
      </c>
      <c r="Z1084">
        <v>2.7</v>
      </c>
      <c r="AA1084" s="3">
        <f>(1/Table1[[#This Row],[B365H]]+1/Table1[[#This Row],[B365D]]+1/Table1[[#This Row],[B365A]]-1)/3</f>
        <v>1.608050627658475E-2</v>
      </c>
      <c r="AB1084">
        <v>2.0499999999999998</v>
      </c>
      <c r="AC1084">
        <v>1.75</v>
      </c>
      <c r="AD1084">
        <f>(1/Table1[[#This Row],[B365&gt;2.5]]+1/Table1[[#This Row],[B365&lt;2.5]]-1)/2</f>
        <v>2.9616724738675937E-2</v>
      </c>
    </row>
    <row r="1085" spans="1:30" hidden="1" x14ac:dyDescent="0.45">
      <c r="A1085" t="s">
        <v>172</v>
      </c>
      <c r="B1085" t="s">
        <v>4</v>
      </c>
      <c r="C1085" s="1">
        <v>44576</v>
      </c>
      <c r="D1085" t="s">
        <v>188</v>
      </c>
      <c r="E1085" t="s">
        <v>179</v>
      </c>
      <c r="F1085">
        <v>4</v>
      </c>
      <c r="G1085">
        <v>0</v>
      </c>
      <c r="H1085" t="s">
        <v>13</v>
      </c>
      <c r="I1085" t="s">
        <v>167</v>
      </c>
      <c r="J1085" t="s">
        <v>272</v>
      </c>
      <c r="L1085">
        <f>1/Table1[[#This Row],[B365H]]-Table1[[#This Row],[Margin1X2]]</f>
        <v>0.50680623126443558</v>
      </c>
      <c r="M1085">
        <f>IF(Table1[[#This Row],[Bet]]="Home",IF(Table1[[#This Row],[FTR]]="H",100*Table1[[#This Row],[B365H]],0),0)</f>
        <v>0</v>
      </c>
      <c r="N1085">
        <f>IF(Table1[[#This Row],[Bet]]="Home-",IF(Table1[[#This Row],[FTR]]="H",100*Table1[[#This Row],[B365H]],0),0)</f>
        <v>0</v>
      </c>
      <c r="O1085">
        <f>1/Table1[[#This Row],[B365D]]-Table1[[#This Row],[Margin1X2]]</f>
        <v>0.27460808884957494</v>
      </c>
      <c r="P1085">
        <f>IF(Table1[[#This Row],[Bet]]="Draw",IF(Table1[[#This Row],[FTR]]="D",100*Table1[[#This Row],[B365D]],0),0)</f>
        <v>0</v>
      </c>
      <c r="Q1085">
        <f>IF(Table1[[#This Row],[Bet]]="Draw-",IF(Table1[[#This Row],[FTR]]="D",100*Table1[[#This Row],[B365D]],0),0)</f>
        <v>0</v>
      </c>
      <c r="R1085">
        <f>1/Table1[[#This Row],[B365A]]-Table1[[#This Row],[Margin1X2]]</f>
        <v>0.21858567988598948</v>
      </c>
      <c r="S1085">
        <f>IF(Table1[[#This Row],[Bet]]="Away",IF(Table1[[#This Row],[FTR]]="A",100*Table1[[#This Row],[B365A]],0),0)</f>
        <v>0</v>
      </c>
      <c r="T1085">
        <f>IF(Table1[[#This Row],[Bet2]]="Away",IF(Table1[[#This Row],[FTR]]="A",100*Table1[[#This Row],[B365A]]),0)</f>
        <v>0</v>
      </c>
      <c r="X1085">
        <v>1.9</v>
      </c>
      <c r="Y1085">
        <v>3.4</v>
      </c>
      <c r="Z1085">
        <v>4.2</v>
      </c>
      <c r="AA1085" s="3">
        <f>(1/Table1[[#This Row],[B365H]]+1/Table1[[#This Row],[B365D]]+1/Table1[[#This Row],[B365A]]-1)/3</f>
        <v>1.9509558209248601E-2</v>
      </c>
      <c r="AB1085">
        <v>1.98</v>
      </c>
      <c r="AC1085">
        <v>1.88</v>
      </c>
      <c r="AD1085">
        <f>(1/Table1[[#This Row],[B365&gt;2.5]]+1/Table1[[#This Row],[B365&lt;2.5]]-1)/2</f>
        <v>1.8482699333763231E-2</v>
      </c>
    </row>
    <row r="1086" spans="1:30" hidden="1" x14ac:dyDescent="0.45">
      <c r="A1086" t="s">
        <v>106</v>
      </c>
      <c r="B1086" t="s">
        <v>4</v>
      </c>
      <c r="C1086" s="1">
        <v>44422</v>
      </c>
      <c r="D1086" t="s">
        <v>123</v>
      </c>
      <c r="E1086" t="s">
        <v>119</v>
      </c>
      <c r="F1086">
        <v>2</v>
      </c>
      <c r="G1086">
        <v>1</v>
      </c>
      <c r="H1086" t="s">
        <v>13</v>
      </c>
      <c r="I1086" t="s">
        <v>145</v>
      </c>
      <c r="L1086">
        <f>1/Table1[[#This Row],[B365H]]-Table1[[#This Row],[Margin1X2]]</f>
        <v>0.46206425153793573</v>
      </c>
      <c r="M1086">
        <f>IF(Table1[[#This Row],[Bet]]="Home",IF(Table1[[#This Row],[FTR]]="H",100*Table1[[#This Row],[B365H]],0),0)</f>
        <v>0</v>
      </c>
      <c r="N1086">
        <f>IF(Table1[[#This Row],[Bet]]="Home-",IF(Table1[[#This Row],[FTR]]="H",100*Table1[[#This Row],[B365H]],0),0)</f>
        <v>0</v>
      </c>
      <c r="O1086">
        <f>1/Table1[[#This Row],[B365D]]-Table1[[#This Row],[Margin1X2]]</f>
        <v>0.28890407837776261</v>
      </c>
      <c r="P1086">
        <f>IF(Table1[[#This Row],[Bet]]="Draw",IF(Table1[[#This Row],[FTR]]="D",100*Table1[[#This Row],[B365D]],0),0)</f>
        <v>0</v>
      </c>
      <c r="Q1086">
        <f>IF(Table1[[#This Row],[Bet]]="Draw-",IF(Table1[[#This Row],[FTR]]="D",100*Table1[[#This Row],[B365D]],0),0)</f>
        <v>0</v>
      </c>
      <c r="R1086">
        <f>1/Table1[[#This Row],[B365A]]-Table1[[#This Row],[Margin1X2]]</f>
        <v>0.24903167008430166</v>
      </c>
      <c r="S1086">
        <f>IF(Table1[[#This Row],[Bet]]="Away",IF(Table1[[#This Row],[FTR]]="A",100*Table1[[#This Row],[B365A]],0),0)</f>
        <v>0</v>
      </c>
      <c r="T1086">
        <f>IF(Table1[[#This Row],[Bet2]]="Away",IF(Table1[[#This Row],[FTR]]="A",100*Table1[[#This Row],[B365A]]),0)</f>
        <v>0</v>
      </c>
      <c r="X1086">
        <v>2.1</v>
      </c>
      <c r="Y1086">
        <v>3.3</v>
      </c>
      <c r="Z1086">
        <v>3.8</v>
      </c>
      <c r="AA1086" s="3">
        <f>(1/Table1[[#This Row],[B365H]]+1/Table1[[#This Row],[B365D]]+1/Table1[[#This Row],[B365A]]-1)/3</f>
        <v>1.4126224652540431E-2</v>
      </c>
      <c r="AB1086">
        <v>2.1</v>
      </c>
      <c r="AC1086">
        <v>1.7</v>
      </c>
      <c r="AD1086">
        <f>(1/Table1[[#This Row],[B365&gt;2.5]]+1/Table1[[#This Row],[B365&lt;2.5]]-1)/2</f>
        <v>3.2212885154061621E-2</v>
      </c>
    </row>
    <row r="1087" spans="1:30" hidden="1" x14ac:dyDescent="0.45">
      <c r="A1087" t="s">
        <v>106</v>
      </c>
      <c r="B1087" t="s">
        <v>4</v>
      </c>
      <c r="C1087" s="1">
        <v>44429</v>
      </c>
      <c r="D1087" t="s">
        <v>133</v>
      </c>
      <c r="E1087" t="s">
        <v>117</v>
      </c>
      <c r="F1087">
        <v>1</v>
      </c>
      <c r="G1087">
        <v>0</v>
      </c>
      <c r="H1087" t="s">
        <v>13</v>
      </c>
      <c r="I1087" t="s">
        <v>145</v>
      </c>
      <c r="L1087">
        <f>1/Table1[[#This Row],[B365H]]-Table1[[#This Row],[Margin1X2]]</f>
        <v>0.58372839729846704</v>
      </c>
      <c r="M1087">
        <f>IF(Table1[[#This Row],[Bet]]="Home",IF(Table1[[#This Row],[FTR]]="H",100*Table1[[#This Row],[B365H]],0),0)</f>
        <v>0</v>
      </c>
      <c r="N1087">
        <f>IF(Table1[[#This Row],[Bet]]="Home-",IF(Table1[[#This Row],[FTR]]="H",100*Table1[[#This Row],[B365H]],0),0)</f>
        <v>0</v>
      </c>
      <c r="O1087">
        <f>1/Table1[[#This Row],[B365D]]-Table1[[#This Row],[Margin1X2]]</f>
        <v>0.24447665348109224</v>
      </c>
      <c r="P1087">
        <f>IF(Table1[[#This Row],[Bet]]="Draw",IF(Table1[[#This Row],[FTR]]="D",100*Table1[[#This Row],[B365D]],0),0)</f>
        <v>0</v>
      </c>
      <c r="Q1087">
        <f>IF(Table1[[#This Row],[Bet]]="Draw-",IF(Table1[[#This Row],[FTR]]="D",100*Table1[[#This Row],[B365D]],0),0)</f>
        <v>0</v>
      </c>
      <c r="R1087">
        <f>1/Table1[[#This Row],[B365A]]-Table1[[#This Row],[Margin1X2]]</f>
        <v>0.17179494922044061</v>
      </c>
      <c r="S1087">
        <f>IF(Table1[[#This Row],[Bet]]="Away",IF(Table1[[#This Row],[FTR]]="A",100*Table1[[#This Row],[B365A]],0),0)</f>
        <v>0</v>
      </c>
      <c r="T1087">
        <f>IF(Table1[[#This Row],[Bet2]]="Away",IF(Table1[[#This Row],[FTR]]="A",100*Table1[[#This Row],[B365A]]),0)</f>
        <v>0</v>
      </c>
      <c r="X1087">
        <v>1.66</v>
      </c>
      <c r="Y1087">
        <v>3.8</v>
      </c>
      <c r="Z1087">
        <v>5.25</v>
      </c>
      <c r="AA1087" s="3">
        <f>(1/Table1[[#This Row],[B365H]]+1/Table1[[#This Row],[B365D]]+1/Table1[[#This Row],[B365A]]-1)/3</f>
        <v>1.8681241255749843E-2</v>
      </c>
      <c r="AB1087">
        <v>1.85</v>
      </c>
      <c r="AC1087">
        <v>1.95</v>
      </c>
      <c r="AD1087">
        <f>(1/Table1[[#This Row],[B365&gt;2.5]]+1/Table1[[#This Row],[B365&lt;2.5]]-1)/2</f>
        <v>2.6680526680526673E-2</v>
      </c>
    </row>
    <row r="1088" spans="1:30" hidden="1" x14ac:dyDescent="0.45">
      <c r="A1088" t="s">
        <v>106</v>
      </c>
      <c r="B1088" t="s">
        <v>4</v>
      </c>
      <c r="C1088" s="1">
        <v>44485</v>
      </c>
      <c r="D1088" t="s">
        <v>114</v>
      </c>
      <c r="E1088" t="s">
        <v>137</v>
      </c>
      <c r="F1088">
        <v>1</v>
      </c>
      <c r="G1088">
        <v>0</v>
      </c>
      <c r="H1088" t="s">
        <v>13</v>
      </c>
      <c r="I1088" t="s">
        <v>145</v>
      </c>
      <c r="L1088">
        <f>1/Table1[[#This Row],[B365H]]-Table1[[#This Row],[Margin1X2]]</f>
        <v>0.3681318681318681</v>
      </c>
      <c r="M1088">
        <f>IF(Table1[[#This Row],[Bet]]="Home",IF(Table1[[#This Row],[FTR]]="H",100*Table1[[#This Row],[B365H]],0),0)</f>
        <v>0</v>
      </c>
      <c r="N1088">
        <f>IF(Table1[[#This Row],[Bet]]="Home-",IF(Table1[[#This Row],[FTR]]="H",100*Table1[[#This Row],[B365H]],0),0)</f>
        <v>0</v>
      </c>
      <c r="O1088">
        <f>1/Table1[[#This Row],[B365D]]-Table1[[#This Row],[Margin1X2]]</f>
        <v>0.29120879120879123</v>
      </c>
      <c r="P1088">
        <f>IF(Table1[[#This Row],[Bet]]="Draw",IF(Table1[[#This Row],[FTR]]="D",100*Table1[[#This Row],[B365D]],0),0)</f>
        <v>0</v>
      </c>
      <c r="Q1088">
        <f>IF(Table1[[#This Row],[Bet]]="Draw-",IF(Table1[[#This Row],[FTR]]="D",100*Table1[[#This Row],[B365D]],0),0)</f>
        <v>0</v>
      </c>
      <c r="R1088">
        <f>1/Table1[[#This Row],[B365A]]-Table1[[#This Row],[Margin1X2]]</f>
        <v>0.34065934065934067</v>
      </c>
      <c r="S1088">
        <f>IF(Table1[[#This Row],[Bet]]="Away",IF(Table1[[#This Row],[FTR]]="A",100*Table1[[#This Row],[B365A]],0),0)</f>
        <v>0</v>
      </c>
      <c r="T1088">
        <f>IF(Table1[[#This Row],[Bet2]]="Away",IF(Table1[[#This Row],[FTR]]="A",100*Table1[[#This Row],[B365A]]),0)</f>
        <v>0</v>
      </c>
      <c r="X1088">
        <v>2.6</v>
      </c>
      <c r="Y1088">
        <v>3.25</v>
      </c>
      <c r="Z1088">
        <v>2.8</v>
      </c>
      <c r="AA1088" s="3">
        <f>(1/Table1[[#This Row],[B365H]]+1/Table1[[#This Row],[B365D]]+1/Table1[[#This Row],[B365A]]-1)/3</f>
        <v>1.6483516483516498E-2</v>
      </c>
      <c r="AB1088">
        <v>2.0499999999999998</v>
      </c>
      <c r="AC1088">
        <v>1.75</v>
      </c>
      <c r="AD1088">
        <f>(1/Table1[[#This Row],[B365&gt;2.5]]+1/Table1[[#This Row],[B365&lt;2.5]]-1)/2</f>
        <v>2.9616724738675937E-2</v>
      </c>
    </row>
    <row r="1089" spans="1:30" hidden="1" x14ac:dyDescent="0.45">
      <c r="A1089" t="s">
        <v>106</v>
      </c>
      <c r="B1089" t="s">
        <v>4</v>
      </c>
      <c r="C1089" s="1">
        <v>44520</v>
      </c>
      <c r="D1089" t="s">
        <v>136</v>
      </c>
      <c r="E1089" t="s">
        <v>107</v>
      </c>
      <c r="F1089">
        <v>1</v>
      </c>
      <c r="G1089">
        <v>0</v>
      </c>
      <c r="H1089" t="s">
        <v>13</v>
      </c>
      <c r="I1089" t="s">
        <v>145</v>
      </c>
      <c r="L1089">
        <f>1/Table1[[#This Row],[B365H]]-Table1[[#This Row],[Margin1X2]]</f>
        <v>0.49450549450549458</v>
      </c>
      <c r="M1089">
        <f>IF(Table1[[#This Row],[Bet]]="Home",IF(Table1[[#This Row],[FTR]]="H",100*Table1[[#This Row],[B365H]],0),0)</f>
        <v>0</v>
      </c>
      <c r="N1089">
        <f>IF(Table1[[#This Row],[Bet]]="Home-",IF(Table1[[#This Row],[FTR]]="H",100*Table1[[#This Row],[B365H]],0),0)</f>
        <v>0</v>
      </c>
      <c r="O1089">
        <f>1/Table1[[#This Row],[B365D]]-Table1[[#This Row],[Margin1X2]]</f>
        <v>0.26739926739926739</v>
      </c>
      <c r="P1089">
        <f>IF(Table1[[#This Row],[Bet]]="Draw",IF(Table1[[#This Row],[FTR]]="D",100*Table1[[#This Row],[B365D]],0),0)</f>
        <v>0</v>
      </c>
      <c r="Q1089">
        <f>IF(Table1[[#This Row],[Bet]]="Draw-",IF(Table1[[#This Row],[FTR]]="D",100*Table1[[#This Row],[B365D]],0),0)</f>
        <v>0</v>
      </c>
      <c r="R1089">
        <f>1/Table1[[#This Row],[B365A]]-Table1[[#This Row],[Margin1X2]]</f>
        <v>0.23809523809523811</v>
      </c>
      <c r="S1089">
        <f>IF(Table1[[#This Row],[Bet]]="Away",IF(Table1[[#This Row],[FTR]]="A",100*Table1[[#This Row],[B365A]],0),0)</f>
        <v>0</v>
      </c>
      <c r="T1089">
        <f>IF(Table1[[#This Row],[Bet2]]="Away",IF(Table1[[#This Row],[FTR]]="A",100*Table1[[#This Row],[B365A]]),0)</f>
        <v>0</v>
      </c>
      <c r="X1089">
        <v>1.95</v>
      </c>
      <c r="Y1089">
        <v>3.5</v>
      </c>
      <c r="Z1089">
        <v>3.9</v>
      </c>
      <c r="AA1089" s="3">
        <f>(1/Table1[[#This Row],[B365H]]+1/Table1[[#This Row],[B365D]]+1/Table1[[#This Row],[B365A]]-1)/3</f>
        <v>1.8315018315018323E-2</v>
      </c>
      <c r="AB1089">
        <v>1.98</v>
      </c>
      <c r="AC1089">
        <v>1.88</v>
      </c>
      <c r="AD1089">
        <f>(1/Table1[[#This Row],[B365&gt;2.5]]+1/Table1[[#This Row],[B365&lt;2.5]]-1)/2</f>
        <v>1.8482699333763231E-2</v>
      </c>
    </row>
    <row r="1090" spans="1:30" hidden="1" x14ac:dyDescent="0.45">
      <c r="A1090" t="s">
        <v>106</v>
      </c>
      <c r="B1090" t="s">
        <v>4</v>
      </c>
      <c r="C1090" s="1">
        <v>44528</v>
      </c>
      <c r="D1090" t="s">
        <v>124</v>
      </c>
      <c r="E1090" t="s">
        <v>113</v>
      </c>
      <c r="F1090">
        <v>2</v>
      </c>
      <c r="G1090">
        <v>1</v>
      </c>
      <c r="H1090" t="s">
        <v>13</v>
      </c>
      <c r="I1090" t="s">
        <v>145</v>
      </c>
      <c r="L1090">
        <f>1/Table1[[#This Row],[B365H]]-Table1[[#This Row],[Margin1X2]]</f>
        <v>0.6777777777777777</v>
      </c>
      <c r="M1090">
        <f>IF(Table1[[#This Row],[Bet]]="Home",IF(Table1[[#This Row],[FTR]]="H",100*Table1[[#This Row],[B365H]],0),0)</f>
        <v>0</v>
      </c>
      <c r="N1090">
        <f>IF(Table1[[#This Row],[Bet]]="Home-",IF(Table1[[#This Row],[FTR]]="H",100*Table1[[#This Row],[B365H]],0),0)</f>
        <v>0</v>
      </c>
      <c r="O1090">
        <f>1/Table1[[#This Row],[B365D]]-Table1[[#This Row],[Margin1X2]]</f>
        <v>0.20555555555555552</v>
      </c>
      <c r="P1090">
        <f>IF(Table1[[#This Row],[Bet]]="Draw",IF(Table1[[#This Row],[FTR]]="D",100*Table1[[#This Row],[B365D]],0),0)</f>
        <v>0</v>
      </c>
      <c r="Q1090">
        <f>IF(Table1[[#This Row],[Bet]]="Draw-",IF(Table1[[#This Row],[FTR]]="D",100*Table1[[#This Row],[B365D]],0),0)</f>
        <v>0</v>
      </c>
      <c r="R1090">
        <f>1/Table1[[#This Row],[B365A]]-Table1[[#This Row],[Margin1X2]]</f>
        <v>0.11666666666666665</v>
      </c>
      <c r="S1090">
        <f>IF(Table1[[#This Row],[Bet]]="Away",IF(Table1[[#This Row],[FTR]]="A",100*Table1[[#This Row],[B365A]],0),0)</f>
        <v>0</v>
      </c>
      <c r="T1090">
        <f>IF(Table1[[#This Row],[Bet2]]="Away",IF(Table1[[#This Row],[FTR]]="A",100*Table1[[#This Row],[B365A]]),0)</f>
        <v>0</v>
      </c>
      <c r="X1090">
        <v>1.44</v>
      </c>
      <c r="Y1090">
        <v>4.5</v>
      </c>
      <c r="Z1090">
        <v>7.5</v>
      </c>
      <c r="AA1090" s="3">
        <f>(1/Table1[[#This Row],[B365H]]+1/Table1[[#This Row],[B365D]]+1/Table1[[#This Row],[B365A]]-1)/3</f>
        <v>1.666666666666668E-2</v>
      </c>
      <c r="AB1090">
        <v>1.75</v>
      </c>
      <c r="AC1090">
        <v>2.0499999999999998</v>
      </c>
      <c r="AD1090">
        <f>(1/Table1[[#This Row],[B365&gt;2.5]]+1/Table1[[#This Row],[B365&lt;2.5]]-1)/2</f>
        <v>2.9616724738675937E-2</v>
      </c>
    </row>
    <row r="1091" spans="1:30" hidden="1" x14ac:dyDescent="0.45">
      <c r="A1091" t="s">
        <v>106</v>
      </c>
      <c r="B1091" t="s">
        <v>4</v>
      </c>
      <c r="C1091" s="1">
        <v>44537</v>
      </c>
      <c r="D1091" t="s">
        <v>116</v>
      </c>
      <c r="E1091" t="s">
        <v>111</v>
      </c>
      <c r="F1091">
        <v>1</v>
      </c>
      <c r="G1091">
        <v>2</v>
      </c>
      <c r="H1091" t="s">
        <v>20</v>
      </c>
      <c r="I1091" t="s">
        <v>145</v>
      </c>
      <c r="L1091">
        <f>1/Table1[[#This Row],[B365H]]-Table1[[#This Row],[Margin1X2]]</f>
        <v>0.15978681882572041</v>
      </c>
      <c r="M1091">
        <f>IF(Table1[[#This Row],[Bet]]="Home",IF(Table1[[#This Row],[FTR]]="H",100*Table1[[#This Row],[B365H]],0),0)</f>
        <v>0</v>
      </c>
      <c r="N1091">
        <f>IF(Table1[[#This Row],[Bet]]="Home-",IF(Table1[[#This Row],[FTR]]="H",100*Table1[[#This Row],[B365H]],0),0)</f>
        <v>0</v>
      </c>
      <c r="O1091">
        <f>1/Table1[[#This Row],[B365D]]-Table1[[#This Row],[Margin1X2]]</f>
        <v>0.24112653174438067</v>
      </c>
      <c r="P1091">
        <f>IF(Table1[[#This Row],[Bet]]="Draw",IF(Table1[[#This Row],[FTR]]="D",100*Table1[[#This Row],[B365D]],0),0)</f>
        <v>0</v>
      </c>
      <c r="Q1091">
        <f>IF(Table1[[#This Row],[Bet]]="Draw-",IF(Table1[[#This Row],[FTR]]="D",100*Table1[[#This Row],[B365D]],0),0)</f>
        <v>0</v>
      </c>
      <c r="R1091">
        <f>1/Table1[[#This Row],[B365A]]-Table1[[#This Row],[Margin1X2]]</f>
        <v>0.59908664942989875</v>
      </c>
      <c r="S1091">
        <f>IF(Table1[[#This Row],[Bet]]="Away",IF(Table1[[#This Row],[FTR]]="A",100*Table1[[#This Row],[B365A]],0),0)</f>
        <v>0</v>
      </c>
      <c r="T1091">
        <f>IF(Table1[[#This Row],[Bet2]]="Away",IF(Table1[[#This Row],[FTR]]="A",100*Table1[[#This Row],[B365A]]),0)</f>
        <v>0</v>
      </c>
      <c r="X1091">
        <v>5.5</v>
      </c>
      <c r="Y1091">
        <v>3.8</v>
      </c>
      <c r="Z1091">
        <v>1.61</v>
      </c>
      <c r="AA1091" s="3">
        <f>(1/Table1[[#This Row],[B365H]]+1/Table1[[#This Row],[B365D]]+1/Table1[[#This Row],[B365A]]-1)/3</f>
        <v>2.2031362992461407E-2</v>
      </c>
      <c r="AB1091">
        <v>1.93</v>
      </c>
      <c r="AC1091">
        <v>1.93</v>
      </c>
      <c r="AD1091">
        <f>(1/Table1[[#This Row],[B365&gt;2.5]]+1/Table1[[#This Row],[B365&lt;2.5]]-1)/2</f>
        <v>1.81347150259068E-2</v>
      </c>
    </row>
    <row r="1092" spans="1:30" hidden="1" x14ac:dyDescent="0.45">
      <c r="A1092" t="s">
        <v>106</v>
      </c>
      <c r="B1092" t="s">
        <v>4</v>
      </c>
      <c r="C1092" s="1">
        <v>44579</v>
      </c>
      <c r="D1092" t="s">
        <v>117</v>
      </c>
      <c r="E1092" t="s">
        <v>120</v>
      </c>
      <c r="F1092">
        <v>0</v>
      </c>
      <c r="G1092">
        <v>0</v>
      </c>
      <c r="H1092" t="s">
        <v>42</v>
      </c>
      <c r="I1092" t="s">
        <v>145</v>
      </c>
      <c r="L1092">
        <f>1/Table1[[#This Row],[B365H]]-Table1[[#This Row],[Margin1X2]]</f>
        <v>0.28890717126011239</v>
      </c>
      <c r="M1092">
        <f>IF(Table1[[#This Row],[Bet]]="Home",IF(Table1[[#This Row],[FTR]]="H",100*Table1[[#This Row],[B365H]],0),0)</f>
        <v>0</v>
      </c>
      <c r="N1092">
        <f>IF(Table1[[#This Row],[Bet]]="Home-",IF(Table1[[#This Row],[FTR]]="H",100*Table1[[#This Row],[B365H]],0),0)</f>
        <v>0</v>
      </c>
      <c r="O1092">
        <f>1/Table1[[#This Row],[B365D]]-Table1[[#This Row],[Margin1X2]]</f>
        <v>0.27533251062662822</v>
      </c>
      <c r="P1092">
        <f>IF(Table1[[#This Row],[Bet]]="Draw",IF(Table1[[#This Row],[FTR]]="D",100*Table1[[#This Row],[B365D]],0),0)</f>
        <v>0</v>
      </c>
      <c r="Q1092">
        <f>IF(Table1[[#This Row],[Bet]]="Draw-",IF(Table1[[#This Row],[FTR]]="D",100*Table1[[#This Row],[B365D]],0),0)</f>
        <v>0</v>
      </c>
      <c r="R1092">
        <f>1/Table1[[#This Row],[B365A]]-Table1[[#This Row],[Margin1X2]]</f>
        <v>0.43576031811325922</v>
      </c>
      <c r="S1092">
        <f>IF(Table1[[#This Row],[Bet]]="Away",IF(Table1[[#This Row],[FTR]]="A",100*Table1[[#This Row],[B365A]],0),0)</f>
        <v>0</v>
      </c>
      <c r="T1092">
        <f>IF(Table1[[#This Row],[Bet2]]="Away",IF(Table1[[#This Row],[FTR]]="A",100*Table1[[#This Row],[B365A]]),0)</f>
        <v>0</v>
      </c>
      <c r="X1092">
        <v>3.25</v>
      </c>
      <c r="Y1092">
        <v>3.4</v>
      </c>
      <c r="Z1092">
        <v>2.2000000000000002</v>
      </c>
      <c r="AA1092" s="3">
        <f>(1/Table1[[#This Row],[B365H]]+1/Table1[[#This Row],[B365D]]+1/Table1[[#This Row],[B365A]]-1)/3</f>
        <v>1.8785136432195298E-2</v>
      </c>
      <c r="AB1092">
        <v>1.95</v>
      </c>
      <c r="AC1092">
        <v>1.9</v>
      </c>
      <c r="AD1092">
        <f>(1/Table1[[#This Row],[B365&gt;2.5]]+1/Table1[[#This Row],[B365&lt;2.5]]-1)/2</f>
        <v>1.9568151147098534E-2</v>
      </c>
    </row>
    <row r="1093" spans="1:30" hidden="1" x14ac:dyDescent="0.45">
      <c r="A1093" t="s">
        <v>106</v>
      </c>
      <c r="B1093" t="s">
        <v>4</v>
      </c>
      <c r="C1093" s="1">
        <v>44604</v>
      </c>
      <c r="D1093" t="s">
        <v>128</v>
      </c>
      <c r="E1093" t="s">
        <v>130</v>
      </c>
      <c r="F1093">
        <v>1</v>
      </c>
      <c r="G1093">
        <v>0</v>
      </c>
      <c r="H1093" t="s">
        <v>13</v>
      </c>
      <c r="I1093" t="s">
        <v>145</v>
      </c>
      <c r="L1093">
        <f>1/Table1[[#This Row],[B365H]]-Table1[[#This Row],[Margin1X2]]</f>
        <v>0.49108669108669117</v>
      </c>
      <c r="M1093">
        <f>IF(Table1[[#This Row],[Bet]]="Home",IF(Table1[[#This Row],[FTR]]="H",100*Table1[[#This Row],[B365H]],0),0)</f>
        <v>0</v>
      </c>
      <c r="N1093">
        <f>IF(Table1[[#This Row],[Bet]]="Home-",IF(Table1[[#This Row],[FTR]]="H",100*Table1[[#This Row],[B365H]],0),0)</f>
        <v>0</v>
      </c>
      <c r="O1093">
        <f>1/Table1[[#This Row],[B365D]]-Table1[[#This Row],[Margin1X2]]</f>
        <v>0.26398046398046399</v>
      </c>
      <c r="P1093">
        <f>IF(Table1[[#This Row],[Bet]]="Draw",IF(Table1[[#This Row],[FTR]]="D",100*Table1[[#This Row],[B365D]],0),0)</f>
        <v>0</v>
      </c>
      <c r="Q1093">
        <f>IF(Table1[[#This Row],[Bet]]="Draw-",IF(Table1[[#This Row],[FTR]]="D",100*Table1[[#This Row],[B365D]],0),0)</f>
        <v>0</v>
      </c>
      <c r="R1093">
        <f>1/Table1[[#This Row],[B365A]]-Table1[[#This Row],[Margin1X2]]</f>
        <v>0.24493284493284492</v>
      </c>
      <c r="S1093">
        <f>IF(Table1[[#This Row],[Bet]]="Away",IF(Table1[[#This Row],[FTR]]="A",100*Table1[[#This Row],[B365A]],0),0)</f>
        <v>0</v>
      </c>
      <c r="T1093">
        <f>IF(Table1[[#This Row],[Bet2]]="Away",IF(Table1[[#This Row],[FTR]]="A",100*Table1[[#This Row],[B365A]]),0)</f>
        <v>0</v>
      </c>
      <c r="X1093">
        <v>1.95</v>
      </c>
      <c r="Y1093">
        <v>3.5</v>
      </c>
      <c r="Z1093">
        <v>3.75</v>
      </c>
      <c r="AA1093" s="3">
        <f>(1/Table1[[#This Row],[B365H]]+1/Table1[[#This Row],[B365D]]+1/Table1[[#This Row],[B365A]]-1)/3</f>
        <v>2.1733821733821729E-2</v>
      </c>
      <c r="AB1093">
        <v>2.0499999999999998</v>
      </c>
      <c r="AC1093">
        <v>1.8</v>
      </c>
      <c r="AD1093">
        <f>(1/Table1[[#This Row],[B365&gt;2.5]]+1/Table1[[#This Row],[B365&lt;2.5]]-1)/2</f>
        <v>2.1680216802168029E-2</v>
      </c>
    </row>
    <row r="1094" spans="1:30" hidden="1" x14ac:dyDescent="0.45">
      <c r="A1094" t="s">
        <v>106</v>
      </c>
      <c r="B1094" t="s">
        <v>4</v>
      </c>
      <c r="C1094" s="1">
        <v>44621</v>
      </c>
      <c r="D1094" t="s">
        <v>136</v>
      </c>
      <c r="E1094" t="s">
        <v>110</v>
      </c>
      <c r="F1094">
        <v>3</v>
      </c>
      <c r="G1094">
        <v>0</v>
      </c>
      <c r="H1094" t="s">
        <v>13</v>
      </c>
      <c r="I1094" t="s">
        <v>145</v>
      </c>
      <c r="L1094">
        <f>1/Table1[[#This Row],[B365H]]-Table1[[#This Row],[Margin1X2]]</f>
        <v>0.55522138680033417</v>
      </c>
      <c r="M1094">
        <f>IF(Table1[[#This Row],[Bet]]="Home",IF(Table1[[#This Row],[FTR]]="H",100*Table1[[#This Row],[B365H]],0),0)</f>
        <v>0</v>
      </c>
      <c r="N1094">
        <f>IF(Table1[[#This Row],[Bet]]="Home-",IF(Table1[[#This Row],[FTR]]="H",100*Table1[[#This Row],[B365H]],0),0)</f>
        <v>0</v>
      </c>
      <c r="O1094">
        <f>1/Table1[[#This Row],[B365D]]-Table1[[#This Row],[Margin1X2]]</f>
        <v>0.25045948203842944</v>
      </c>
      <c r="P1094">
        <f>IF(Table1[[#This Row],[Bet]]="Draw",IF(Table1[[#This Row],[FTR]]="D",100*Table1[[#This Row],[B365D]],0),0)</f>
        <v>0</v>
      </c>
      <c r="Q1094">
        <f>IF(Table1[[#This Row],[Bet]]="Draw-",IF(Table1[[#This Row],[FTR]]="D",100*Table1[[#This Row],[B365D]],0),0)</f>
        <v>0</v>
      </c>
      <c r="R1094">
        <f>1/Table1[[#This Row],[B365A]]-Table1[[#This Row],[Margin1X2]]</f>
        <v>0.19431913116123645</v>
      </c>
      <c r="S1094">
        <f>IF(Table1[[#This Row],[Bet]]="Away",IF(Table1[[#This Row],[FTR]]="A",100*Table1[[#This Row],[B365A]],0),0)</f>
        <v>0</v>
      </c>
      <c r="T1094">
        <f>IF(Table1[[#This Row],[Bet2]]="Away",IF(Table1[[#This Row],[FTR]]="A",100*Table1[[#This Row],[B365A]]),0)</f>
        <v>0</v>
      </c>
      <c r="X1094">
        <v>1.75</v>
      </c>
      <c r="Y1094">
        <v>3.75</v>
      </c>
      <c r="Z1094">
        <v>4.75</v>
      </c>
      <c r="AA1094" s="3">
        <f>(1/Table1[[#This Row],[B365H]]+1/Table1[[#This Row],[B365D]]+1/Table1[[#This Row],[B365A]]-1)/3</f>
        <v>1.6207184628237226E-2</v>
      </c>
      <c r="AB1094">
        <v>1.9</v>
      </c>
      <c r="AC1094">
        <v>1.95</v>
      </c>
      <c r="AD1094">
        <f>(1/Table1[[#This Row],[B365&gt;2.5]]+1/Table1[[#This Row],[B365&lt;2.5]]-1)/2</f>
        <v>1.9568151147098534E-2</v>
      </c>
    </row>
    <row r="1095" spans="1:30" hidden="1" x14ac:dyDescent="0.45">
      <c r="A1095" t="s">
        <v>106</v>
      </c>
      <c r="B1095" t="s">
        <v>4</v>
      </c>
      <c r="C1095" s="1">
        <v>44639</v>
      </c>
      <c r="D1095" t="s">
        <v>134</v>
      </c>
      <c r="E1095" t="s">
        <v>125</v>
      </c>
      <c r="F1095">
        <v>4</v>
      </c>
      <c r="G1095">
        <v>1</v>
      </c>
      <c r="H1095" t="s">
        <v>13</v>
      </c>
      <c r="I1095" t="s">
        <v>145</v>
      </c>
      <c r="L1095">
        <f>1/Table1[[#This Row],[B365H]]-Table1[[#This Row],[Margin1X2]]</f>
        <v>0.69768170426065168</v>
      </c>
      <c r="M1095">
        <f>IF(Table1[[#This Row],[Bet]]="Home",IF(Table1[[#This Row],[FTR]]="H",100*Table1[[#This Row],[B365H]],0),0)</f>
        <v>0</v>
      </c>
      <c r="N1095">
        <f>IF(Table1[[#This Row],[Bet]]="Home-",IF(Table1[[#This Row],[FTR]]="H",100*Table1[[#This Row],[B365H]],0),0)</f>
        <v>0</v>
      </c>
      <c r="O1095">
        <f>1/Table1[[#This Row],[B365D]]-Table1[[#This Row],[Margin1X2]]</f>
        <v>0.19392230576441105</v>
      </c>
      <c r="P1095">
        <f>IF(Table1[[#This Row],[Bet]]="Draw",IF(Table1[[#This Row],[FTR]]="D",100*Table1[[#This Row],[B365D]],0),0)</f>
        <v>0</v>
      </c>
      <c r="Q1095">
        <f>IF(Table1[[#This Row],[Bet]]="Draw-",IF(Table1[[#This Row],[FTR]]="D",100*Table1[[#This Row],[B365D]],0),0)</f>
        <v>0</v>
      </c>
      <c r="R1095">
        <f>1/Table1[[#This Row],[B365A]]-Table1[[#This Row],[Margin1X2]]</f>
        <v>0.10839598997493738</v>
      </c>
      <c r="S1095">
        <f>IF(Table1[[#This Row],[Bet]]="Away",IF(Table1[[#This Row],[FTR]]="A",100*Table1[[#This Row],[B365A]],0),0)</f>
        <v>0</v>
      </c>
      <c r="T1095">
        <f>IF(Table1[[#This Row],[Bet2]]="Away",IF(Table1[[#This Row],[FTR]]="A",100*Table1[[#This Row],[B365A]]),0)</f>
        <v>0</v>
      </c>
      <c r="X1095">
        <v>1.4</v>
      </c>
      <c r="Y1095">
        <v>4.75</v>
      </c>
      <c r="Z1095">
        <v>8</v>
      </c>
      <c r="AA1095" s="3">
        <f>(1/Table1[[#This Row],[B365H]]+1/Table1[[#This Row],[B365D]]+1/Table1[[#This Row],[B365A]]-1)/3</f>
        <v>1.6604010025062621E-2</v>
      </c>
      <c r="AB1095">
        <v>1.95</v>
      </c>
      <c r="AC1095">
        <v>1.9</v>
      </c>
      <c r="AD1095">
        <f>(1/Table1[[#This Row],[B365&gt;2.5]]+1/Table1[[#This Row],[B365&lt;2.5]]-1)/2</f>
        <v>1.9568151147098534E-2</v>
      </c>
    </row>
    <row r="1096" spans="1:30" hidden="1" x14ac:dyDescent="0.45">
      <c r="A1096" t="s">
        <v>106</v>
      </c>
      <c r="B1096" t="s">
        <v>4</v>
      </c>
      <c r="C1096" s="1">
        <v>44660</v>
      </c>
      <c r="D1096" t="s">
        <v>117</v>
      </c>
      <c r="E1096" t="s">
        <v>108</v>
      </c>
      <c r="F1096">
        <v>1</v>
      </c>
      <c r="G1096">
        <v>1</v>
      </c>
      <c r="H1096" t="s">
        <v>42</v>
      </c>
      <c r="I1096" t="s">
        <v>145</v>
      </c>
      <c r="L1096">
        <f>1/Table1[[#This Row],[B365H]]-Table1[[#This Row],[Margin1X2]]</f>
        <v>0.19061542745753277</v>
      </c>
      <c r="M1096">
        <f>IF(Table1[[#This Row],[Bet]]="Home",IF(Table1[[#This Row],[FTR]]="H",100*Table1[[#This Row],[B365H]],0),0)</f>
        <v>0</v>
      </c>
      <c r="N1096">
        <f>IF(Table1[[#This Row],[Bet]]="Home-",IF(Table1[[#This Row],[FTR]]="H",100*Table1[[#This Row],[B365H]],0),0)</f>
        <v>0</v>
      </c>
      <c r="O1096">
        <f>1/Table1[[#This Row],[B365D]]-Table1[[#This Row],[Margin1X2]]</f>
        <v>0.25786688944583686</v>
      </c>
      <c r="P1096">
        <f>IF(Table1[[#This Row],[Bet]]="Draw",IF(Table1[[#This Row],[FTR]]="D",100*Table1[[#This Row],[B365D]],0),0)</f>
        <v>0</v>
      </c>
      <c r="Q1096">
        <f>IF(Table1[[#This Row],[Bet]]="Draw-",IF(Table1[[#This Row],[FTR]]="D",100*Table1[[#This Row],[B365D]],0),0)</f>
        <v>0</v>
      </c>
      <c r="R1096">
        <f>1/Table1[[#This Row],[B365A]]-Table1[[#This Row],[Margin1X2]]</f>
        <v>0.55151768309663052</v>
      </c>
      <c r="S1096">
        <f>IF(Table1[[#This Row],[Bet]]="Away",IF(Table1[[#This Row],[FTR]]="A",100*Table1[[#This Row],[B365A]],0),0)</f>
        <v>0</v>
      </c>
      <c r="T1096">
        <f>IF(Table1[[#This Row],[Bet2]]="Away",IF(Table1[[#This Row],[FTR]]="A",100*Table1[[#This Row],[B365A]]),0)</f>
        <v>0</v>
      </c>
      <c r="X1096">
        <v>4.75</v>
      </c>
      <c r="Y1096">
        <v>3.6</v>
      </c>
      <c r="Z1096">
        <v>1.75</v>
      </c>
      <c r="AA1096" s="3">
        <f>(1/Table1[[#This Row],[B365H]]+1/Table1[[#This Row],[B365D]]+1/Table1[[#This Row],[B365A]]-1)/3</f>
        <v>1.9910888331940917E-2</v>
      </c>
      <c r="AB1096">
        <v>2.15</v>
      </c>
      <c r="AC1096">
        <v>1.66</v>
      </c>
      <c r="AD1096">
        <f>(1/Table1[[#This Row],[B365&gt;2.5]]+1/Table1[[#This Row],[B365&lt;2.5]]-1)/2</f>
        <v>3.3762958811992205E-2</v>
      </c>
    </row>
    <row r="1097" spans="1:30" hidden="1" x14ac:dyDescent="0.45">
      <c r="A1097" t="s">
        <v>106</v>
      </c>
      <c r="B1097" t="s">
        <v>4</v>
      </c>
      <c r="C1097" s="1">
        <v>44666</v>
      </c>
      <c r="D1097" t="s">
        <v>116</v>
      </c>
      <c r="E1097" t="s">
        <v>107</v>
      </c>
      <c r="F1097">
        <v>1</v>
      </c>
      <c r="G1097">
        <v>2</v>
      </c>
      <c r="H1097" t="s">
        <v>20</v>
      </c>
      <c r="I1097" t="s">
        <v>145</v>
      </c>
      <c r="L1097">
        <f>1/Table1[[#This Row],[B365H]]-Table1[[#This Row],[Margin1X2]]</f>
        <v>0.22102524069737187</v>
      </c>
      <c r="M1097">
        <f>IF(Table1[[#This Row],[Bet]]="Home",IF(Table1[[#This Row],[FTR]]="H",100*Table1[[#This Row],[B365H]],0),0)</f>
        <v>0</v>
      </c>
      <c r="N1097">
        <f>IF(Table1[[#This Row],[Bet]]="Home-",IF(Table1[[#This Row],[FTR]]="H",100*Table1[[#This Row],[B365H]],0),0)</f>
        <v>0</v>
      </c>
      <c r="O1097">
        <f>1/Table1[[#This Row],[B365D]]-Table1[[#This Row],[Margin1X2]]</f>
        <v>0.24959666926880045</v>
      </c>
      <c r="P1097">
        <f>IF(Table1[[#This Row],[Bet]]="Draw",IF(Table1[[#This Row],[FTR]]="D",100*Table1[[#This Row],[B365D]],0),0)</f>
        <v>0</v>
      </c>
      <c r="Q1097">
        <f>IF(Table1[[#This Row],[Bet]]="Draw-",IF(Table1[[#This Row],[FTR]]="D",100*Table1[[#This Row],[B365D]],0),0)</f>
        <v>0</v>
      </c>
      <c r="R1097">
        <f>1/Table1[[#This Row],[B365A]]-Table1[[#This Row],[Margin1X2]]</f>
        <v>0.52937809003382774</v>
      </c>
      <c r="S1097">
        <f>IF(Table1[[#This Row],[Bet]]="Away",IF(Table1[[#This Row],[FTR]]="A",100*Table1[[#This Row],[B365A]],0),0)</f>
        <v>0</v>
      </c>
      <c r="T1097">
        <f>IF(Table1[[#This Row],[Bet2]]="Away",IF(Table1[[#This Row],[FTR]]="A",100*Table1[[#This Row],[B365A]]),0)</f>
        <v>0</v>
      </c>
      <c r="X1097">
        <v>4.2</v>
      </c>
      <c r="Y1097">
        <v>3.75</v>
      </c>
      <c r="Z1097">
        <v>1.83</v>
      </c>
      <c r="AA1097" s="3">
        <f>(1/Table1[[#This Row],[B365H]]+1/Table1[[#This Row],[B365D]]+1/Table1[[#This Row],[B365A]]-1)/3</f>
        <v>1.7069997397866226E-2</v>
      </c>
      <c r="AB1097">
        <v>2</v>
      </c>
      <c r="AC1097">
        <v>1.85</v>
      </c>
      <c r="AD1097">
        <f>(1/Table1[[#This Row],[B365&gt;2.5]]+1/Table1[[#This Row],[B365&lt;2.5]]-1)/2</f>
        <v>2.0270270270270174E-2</v>
      </c>
    </row>
    <row r="1098" spans="1:30" hidden="1" x14ac:dyDescent="0.45">
      <c r="A1098" t="s">
        <v>172</v>
      </c>
      <c r="B1098" t="s">
        <v>4</v>
      </c>
      <c r="C1098" s="1">
        <v>44415</v>
      </c>
      <c r="D1098" t="s">
        <v>193</v>
      </c>
      <c r="E1098" t="s">
        <v>194</v>
      </c>
      <c r="F1098">
        <v>1</v>
      </c>
      <c r="G1098">
        <v>0</v>
      </c>
      <c r="H1098" t="s">
        <v>13</v>
      </c>
      <c r="I1098" t="s">
        <v>145</v>
      </c>
      <c r="L1098">
        <f>1/Table1[[#This Row],[B365H]]-Table1[[#This Row],[Margin1X2]]</f>
        <v>0.44400609080841646</v>
      </c>
      <c r="M1098">
        <f>IF(Table1[[#This Row],[Bet]]="Home",IF(Table1[[#This Row],[FTR]]="H",100*Table1[[#This Row],[B365H]],0),0)</f>
        <v>0</v>
      </c>
      <c r="N1098">
        <f>IF(Table1[[#This Row],[Bet]]="Home-",IF(Table1[[#This Row],[FTR]]="H",100*Table1[[#This Row],[B365H]],0),0)</f>
        <v>0</v>
      </c>
      <c r="O1098">
        <f>1/Table1[[#This Row],[B365D]]-Table1[[#This Row],[Margin1X2]]</f>
        <v>0.29138981173864903</v>
      </c>
      <c r="P1098">
        <f>IF(Table1[[#This Row],[Bet]]="Draw",IF(Table1[[#This Row],[FTR]]="D",100*Table1[[#This Row],[B365D]],0),0)</f>
        <v>0</v>
      </c>
      <c r="Q1098">
        <f>IF(Table1[[#This Row],[Bet]]="Draw-",IF(Table1[[#This Row],[FTR]]="D",100*Table1[[#This Row],[B365D]],0),0)</f>
        <v>0</v>
      </c>
      <c r="R1098">
        <f>1/Table1[[#This Row],[B365A]]-Table1[[#This Row],[Margin1X2]]</f>
        <v>0.26460409745293473</v>
      </c>
      <c r="S1098">
        <f>IF(Table1[[#This Row],[Bet]]="Away",IF(Table1[[#This Row],[FTR]]="A",100*Table1[[#This Row],[B365A]],0),0)</f>
        <v>0</v>
      </c>
      <c r="T1098">
        <f>IF(Table1[[#This Row],[Bet2]]="Away",IF(Table1[[#This Row],[FTR]]="A",100*Table1[[#This Row],[B365A]]),0)</f>
        <v>0</v>
      </c>
      <c r="X1098">
        <v>2.15</v>
      </c>
      <c r="Y1098">
        <v>3.2</v>
      </c>
      <c r="Z1098">
        <v>3.5</v>
      </c>
      <c r="AA1098" s="3">
        <f>(1/Table1[[#This Row],[B365H]]+1/Table1[[#This Row],[B365D]]+1/Table1[[#This Row],[B365A]]-1)/3</f>
        <v>2.1110188261350988E-2</v>
      </c>
      <c r="AB1098">
        <v>2.25</v>
      </c>
      <c r="AC1098">
        <v>1.61</v>
      </c>
      <c r="AD1098">
        <f>(1/Table1[[#This Row],[B365&gt;2.5]]+1/Table1[[#This Row],[B365&lt;2.5]]-1)/2</f>
        <v>3.2781228433402365E-2</v>
      </c>
    </row>
    <row r="1099" spans="1:30" hidden="1" x14ac:dyDescent="0.45">
      <c r="A1099" t="s">
        <v>172</v>
      </c>
      <c r="B1099" t="s">
        <v>4</v>
      </c>
      <c r="C1099" s="1">
        <v>44477</v>
      </c>
      <c r="D1099" t="s">
        <v>195</v>
      </c>
      <c r="E1099" t="s">
        <v>174</v>
      </c>
      <c r="F1099">
        <v>2</v>
      </c>
      <c r="G1099">
        <v>0</v>
      </c>
      <c r="H1099" t="s">
        <v>13</v>
      </c>
      <c r="I1099" t="s">
        <v>145</v>
      </c>
      <c r="L1099">
        <f>1/Table1[[#This Row],[B365H]]-Table1[[#This Row],[Margin1X2]]</f>
        <v>0.48076923076923078</v>
      </c>
      <c r="M1099">
        <f>IF(Table1[[#This Row],[Bet]]="Home",IF(Table1[[#This Row],[FTR]]="H",100*Table1[[#This Row],[B365H]],0),0)</f>
        <v>0</v>
      </c>
      <c r="N1099">
        <f>IF(Table1[[#This Row],[Bet]]="Home-",IF(Table1[[#This Row],[FTR]]="H",100*Table1[[#This Row],[B365H]],0),0)</f>
        <v>0</v>
      </c>
      <c r="O1099">
        <f>1/Table1[[#This Row],[B365D]]-Table1[[#This Row],[Margin1X2]]</f>
        <v>0.28846153846153849</v>
      </c>
      <c r="P1099">
        <f>IF(Table1[[#This Row],[Bet]]="Draw",IF(Table1[[#This Row],[FTR]]="D",100*Table1[[#This Row],[B365D]],0),0)</f>
        <v>0</v>
      </c>
      <c r="Q1099">
        <f>IF(Table1[[#This Row],[Bet]]="Draw-",IF(Table1[[#This Row],[FTR]]="D",100*Table1[[#This Row],[B365D]],0),0)</f>
        <v>0</v>
      </c>
      <c r="R1099">
        <f>1/Table1[[#This Row],[B365A]]-Table1[[#This Row],[Margin1X2]]</f>
        <v>0.23076923076923075</v>
      </c>
      <c r="S1099">
        <f>IF(Table1[[#This Row],[Bet]]="Away",IF(Table1[[#This Row],[FTR]]="A",100*Table1[[#This Row],[B365A]],0),0)</f>
        <v>0</v>
      </c>
      <c r="T1099">
        <f>IF(Table1[[#This Row],[Bet2]]="Away",IF(Table1[[#This Row],[FTR]]="A",100*Table1[[#This Row],[B365A]]),0)</f>
        <v>0</v>
      </c>
      <c r="X1099">
        <v>2</v>
      </c>
      <c r="Y1099">
        <v>3.25</v>
      </c>
      <c r="Z1099">
        <v>4</v>
      </c>
      <c r="AA1099" s="3">
        <f>(1/Table1[[#This Row],[B365H]]+1/Table1[[#This Row],[B365D]]+1/Table1[[#This Row],[B365A]]-1)/3</f>
        <v>1.9230769230769235E-2</v>
      </c>
      <c r="AB1099">
        <v>2.35</v>
      </c>
      <c r="AC1099">
        <v>1.57</v>
      </c>
      <c r="AD1099">
        <f>(1/Table1[[#This Row],[B365&gt;2.5]]+1/Table1[[#This Row],[B365&lt;2.5]]-1)/2</f>
        <v>3.1237295026426359E-2</v>
      </c>
    </row>
    <row r="1100" spans="1:30" hidden="1" x14ac:dyDescent="0.45">
      <c r="A1100" t="s">
        <v>172</v>
      </c>
      <c r="B1100" t="s">
        <v>4</v>
      </c>
      <c r="C1100" s="1">
        <v>44488</v>
      </c>
      <c r="D1100" t="s">
        <v>182</v>
      </c>
      <c r="E1100" t="s">
        <v>175</v>
      </c>
      <c r="F1100">
        <v>1</v>
      </c>
      <c r="G1100">
        <v>3</v>
      </c>
      <c r="H1100" t="s">
        <v>20</v>
      </c>
      <c r="I1100" t="s">
        <v>145</v>
      </c>
      <c r="L1100">
        <f>1/Table1[[#This Row],[B365H]]-Table1[[#This Row],[Margin1X2]]</f>
        <v>0.31849103277674706</v>
      </c>
      <c r="M1100">
        <f>IF(Table1[[#This Row],[Bet]]="Home",IF(Table1[[#This Row],[FTR]]="H",100*Table1[[#This Row],[B365H]],0),0)</f>
        <v>0</v>
      </c>
      <c r="N1100">
        <f>IF(Table1[[#This Row],[Bet]]="Home-",IF(Table1[[#This Row],[FTR]]="H",100*Table1[[#This Row],[B365H]],0),0)</f>
        <v>0</v>
      </c>
      <c r="O1100">
        <f>1/Table1[[#This Row],[B365D]]-Table1[[#This Row],[Margin1X2]]</f>
        <v>0.28818800247371679</v>
      </c>
      <c r="P1100">
        <f>IF(Table1[[#This Row],[Bet]]="Draw",IF(Table1[[#This Row],[FTR]]="D",100*Table1[[#This Row],[B365D]],0),0)</f>
        <v>0</v>
      </c>
      <c r="Q1100">
        <f>IF(Table1[[#This Row],[Bet]]="Draw-",IF(Table1[[#This Row],[FTR]]="D",100*Table1[[#This Row],[B365D]],0),0)</f>
        <v>0</v>
      </c>
      <c r="R1100">
        <f>1/Table1[[#This Row],[B365A]]-Table1[[#This Row],[Margin1X2]]</f>
        <v>0.39332096474953615</v>
      </c>
      <c r="S1100">
        <f>IF(Table1[[#This Row],[Bet]]="Away",IF(Table1[[#This Row],[FTR]]="A",100*Table1[[#This Row],[B365A]],0),0)</f>
        <v>0</v>
      </c>
      <c r="T1100">
        <f>IF(Table1[[#This Row],[Bet2]]="Away",IF(Table1[[#This Row],[FTR]]="A",100*Table1[[#This Row],[B365A]]),0)</f>
        <v>0</v>
      </c>
      <c r="X1100">
        <v>3</v>
      </c>
      <c r="Y1100">
        <v>3.3</v>
      </c>
      <c r="Z1100">
        <v>2.4500000000000002</v>
      </c>
      <c r="AA1100" s="3">
        <f>(1/Table1[[#This Row],[B365H]]+1/Table1[[#This Row],[B365D]]+1/Table1[[#This Row],[B365A]]-1)/3</f>
        <v>1.4842300556586233E-2</v>
      </c>
      <c r="AB1100">
        <v>2.0499999999999998</v>
      </c>
      <c r="AC1100">
        <v>1.75</v>
      </c>
      <c r="AD1100">
        <f>(1/Table1[[#This Row],[B365&gt;2.5]]+1/Table1[[#This Row],[B365&lt;2.5]]-1)/2</f>
        <v>2.9616724738675937E-2</v>
      </c>
    </row>
    <row r="1101" spans="1:30" hidden="1" x14ac:dyDescent="0.45">
      <c r="A1101" t="s">
        <v>172</v>
      </c>
      <c r="B1101" t="s">
        <v>4</v>
      </c>
      <c r="C1101" s="1">
        <v>44492</v>
      </c>
      <c r="D1101" t="s">
        <v>181</v>
      </c>
      <c r="E1101" t="s">
        <v>179</v>
      </c>
      <c r="F1101">
        <v>3</v>
      </c>
      <c r="G1101">
        <v>2</v>
      </c>
      <c r="H1101" t="s">
        <v>13</v>
      </c>
      <c r="I1101" t="s">
        <v>145</v>
      </c>
      <c r="L1101">
        <f>1/Table1[[#This Row],[B365H]]-Table1[[#This Row],[Margin1X2]]</f>
        <v>0.35262345679012347</v>
      </c>
      <c r="M1101">
        <f>IF(Table1[[#This Row],[Bet]]="Home",IF(Table1[[#This Row],[FTR]]="H",100*Table1[[#This Row],[B365H]],0),0)</f>
        <v>0</v>
      </c>
      <c r="N1101">
        <f>IF(Table1[[#This Row],[Bet]]="Home-",IF(Table1[[#This Row],[FTR]]="H",100*Table1[[#This Row],[B365H]],0),0)</f>
        <v>0</v>
      </c>
      <c r="O1101">
        <f>1/Table1[[#This Row],[B365D]]-Table1[[#This Row],[Margin1X2]]</f>
        <v>0.29475308641975312</v>
      </c>
      <c r="P1101">
        <f>IF(Table1[[#This Row],[Bet]]="Draw",IF(Table1[[#This Row],[FTR]]="D",100*Table1[[#This Row],[B365D]],0),0)</f>
        <v>0</v>
      </c>
      <c r="Q1101">
        <f>IF(Table1[[#This Row],[Bet]]="Draw-",IF(Table1[[#This Row],[FTR]]="D",100*Table1[[#This Row],[B365D]],0),0)</f>
        <v>0</v>
      </c>
      <c r="R1101">
        <f>1/Table1[[#This Row],[B365A]]-Table1[[#This Row],[Margin1X2]]</f>
        <v>0.35262345679012347</v>
      </c>
      <c r="S1101">
        <f>IF(Table1[[#This Row],[Bet]]="Away",IF(Table1[[#This Row],[FTR]]="A",100*Table1[[#This Row],[B365A]],0),0)</f>
        <v>0</v>
      </c>
      <c r="T1101">
        <f>IF(Table1[[#This Row],[Bet2]]="Away",IF(Table1[[#This Row],[FTR]]="A",100*Table1[[#This Row],[B365A]]),0)</f>
        <v>0</v>
      </c>
      <c r="X1101">
        <v>2.7</v>
      </c>
      <c r="Y1101">
        <v>3.2</v>
      </c>
      <c r="Z1101">
        <v>2.7</v>
      </c>
      <c r="AA1101" s="3">
        <f>(1/Table1[[#This Row],[B365H]]+1/Table1[[#This Row],[B365D]]+1/Table1[[#This Row],[B365A]]-1)/3</f>
        <v>1.7746913580246899E-2</v>
      </c>
      <c r="AB1101">
        <v>2.15</v>
      </c>
      <c r="AC1101">
        <v>1.66</v>
      </c>
      <c r="AD1101">
        <f>(1/Table1[[#This Row],[B365&gt;2.5]]+1/Table1[[#This Row],[B365&lt;2.5]]-1)/2</f>
        <v>3.3762958811992205E-2</v>
      </c>
    </row>
    <row r="1102" spans="1:30" hidden="1" x14ac:dyDescent="0.45">
      <c r="A1102" t="s">
        <v>172</v>
      </c>
      <c r="B1102" t="s">
        <v>4</v>
      </c>
      <c r="C1102" s="1">
        <v>44569</v>
      </c>
      <c r="D1102" t="s">
        <v>193</v>
      </c>
      <c r="E1102" t="s">
        <v>196</v>
      </c>
      <c r="F1102">
        <v>3</v>
      </c>
      <c r="G1102">
        <v>1</v>
      </c>
      <c r="H1102" t="s">
        <v>13</v>
      </c>
      <c r="I1102" t="s">
        <v>145</v>
      </c>
      <c r="L1102">
        <f>1/Table1[[#This Row],[B365H]]-Table1[[#This Row],[Margin1X2]]</f>
        <v>0.35486812570145904</v>
      </c>
      <c r="M1102">
        <f>IF(Table1[[#This Row],[Bet]]="Home",IF(Table1[[#This Row],[FTR]]="H",100*Table1[[#This Row],[B365H]],0),0)</f>
        <v>0</v>
      </c>
      <c r="N1102">
        <f>IF(Table1[[#This Row],[Bet]]="Home-",IF(Table1[[#This Row],[FTR]]="H",100*Table1[[#This Row],[B365H]],0),0)</f>
        <v>0</v>
      </c>
      <c r="O1102">
        <f>1/Table1[[#This Row],[B365D]]-Table1[[#This Row],[Margin1X2]]</f>
        <v>0.29699775533108869</v>
      </c>
      <c r="P1102">
        <f>IF(Table1[[#This Row],[Bet]]="Draw",IF(Table1[[#This Row],[FTR]]="D",100*Table1[[#This Row],[B365D]],0),0)</f>
        <v>0</v>
      </c>
      <c r="Q1102">
        <f>IF(Table1[[#This Row],[Bet]]="Draw-",IF(Table1[[#This Row],[FTR]]="D",100*Table1[[#This Row],[B365D]],0),0)</f>
        <v>0</v>
      </c>
      <c r="R1102">
        <f>1/Table1[[#This Row],[B365A]]-Table1[[#This Row],[Margin1X2]]</f>
        <v>0.34813411896745233</v>
      </c>
      <c r="S1102">
        <f>IF(Table1[[#This Row],[Bet]]="Away",IF(Table1[[#This Row],[FTR]]="A",100*Table1[[#This Row],[B365A]],0),0)</f>
        <v>0</v>
      </c>
      <c r="T1102">
        <f>IF(Table1[[#This Row],[Bet2]]="Away",IF(Table1[[#This Row],[FTR]]="A",100*Table1[[#This Row],[B365A]]),0)</f>
        <v>0</v>
      </c>
      <c r="X1102">
        <v>2.7</v>
      </c>
      <c r="Y1102">
        <v>3.2</v>
      </c>
      <c r="Z1102">
        <v>2.75</v>
      </c>
      <c r="AA1102" s="3">
        <f>(1/Table1[[#This Row],[B365H]]+1/Table1[[#This Row],[B365D]]+1/Table1[[#This Row],[B365A]]-1)/3</f>
        <v>1.5502244668911333E-2</v>
      </c>
      <c r="AB1102">
        <v>2.2999999999999998</v>
      </c>
      <c r="AC1102">
        <v>1.6</v>
      </c>
      <c r="AD1102">
        <f>(1/Table1[[#This Row],[B365&gt;2.5]]+1/Table1[[#This Row],[B365&lt;2.5]]-1)/2</f>
        <v>2.9891304347826164E-2</v>
      </c>
    </row>
    <row r="1103" spans="1:30" hidden="1" x14ac:dyDescent="0.45">
      <c r="A1103" t="s">
        <v>172</v>
      </c>
      <c r="B1103" t="s">
        <v>4</v>
      </c>
      <c r="C1103" s="1">
        <v>44576</v>
      </c>
      <c r="D1103" t="s">
        <v>176</v>
      </c>
      <c r="E1103" t="s">
        <v>189</v>
      </c>
      <c r="F1103">
        <v>2</v>
      </c>
      <c r="G1103">
        <v>1</v>
      </c>
      <c r="H1103" t="s">
        <v>13</v>
      </c>
      <c r="I1103" t="s">
        <v>145</v>
      </c>
      <c r="L1103">
        <f>1/Table1[[#This Row],[B365H]]-Table1[[#This Row],[Margin1X2]]</f>
        <v>0.45719095719095709</v>
      </c>
      <c r="M1103">
        <f>IF(Table1[[#This Row],[Bet]]="Home",IF(Table1[[#This Row],[FTR]]="H",100*Table1[[#This Row],[B365H]],0),0)</f>
        <v>0</v>
      </c>
      <c r="N1103">
        <f>IF(Table1[[#This Row],[Bet]]="Home-",IF(Table1[[#This Row],[FTR]]="H",100*Table1[[#This Row],[B365H]],0),0)</f>
        <v>0</v>
      </c>
      <c r="O1103">
        <f>1/Table1[[#This Row],[B365D]]-Table1[[#This Row],[Margin1X2]]</f>
        <v>0.28403078403078397</v>
      </c>
      <c r="P1103">
        <f>IF(Table1[[#This Row],[Bet]]="Draw",IF(Table1[[#This Row],[FTR]]="D",100*Table1[[#This Row],[B365D]],0),0)</f>
        <v>0</v>
      </c>
      <c r="Q1103">
        <f>IF(Table1[[#This Row],[Bet]]="Draw-",IF(Table1[[#This Row],[FTR]]="D",100*Table1[[#This Row],[B365D]],0),0)</f>
        <v>0</v>
      </c>
      <c r="R1103">
        <f>1/Table1[[#This Row],[B365A]]-Table1[[#This Row],[Margin1X2]]</f>
        <v>0.25877825877825872</v>
      </c>
      <c r="S1103">
        <f>IF(Table1[[#This Row],[Bet]]="Away",IF(Table1[[#This Row],[FTR]]="A",100*Table1[[#This Row],[B365A]],0),0)</f>
        <v>0</v>
      </c>
      <c r="T1103">
        <f>IF(Table1[[#This Row],[Bet2]]="Away",IF(Table1[[#This Row],[FTR]]="A",100*Table1[[#This Row],[B365A]]),0)</f>
        <v>0</v>
      </c>
      <c r="X1103">
        <v>2.1</v>
      </c>
      <c r="Y1103">
        <v>3.3</v>
      </c>
      <c r="Z1103">
        <v>3.6</v>
      </c>
      <c r="AA1103" s="3">
        <f>(1/Table1[[#This Row],[B365H]]+1/Table1[[#This Row],[B365D]]+1/Table1[[#This Row],[B365A]]-1)/3</f>
        <v>1.8999518999519054E-2</v>
      </c>
      <c r="AB1103">
        <v>2.15</v>
      </c>
      <c r="AC1103">
        <v>1.66</v>
      </c>
      <c r="AD1103">
        <f>(1/Table1[[#This Row],[B365&gt;2.5]]+1/Table1[[#This Row],[B365&lt;2.5]]-1)/2</f>
        <v>3.3762958811992205E-2</v>
      </c>
    </row>
    <row r="1104" spans="1:30" hidden="1" x14ac:dyDescent="0.45">
      <c r="A1104" t="s">
        <v>172</v>
      </c>
      <c r="B1104" t="s">
        <v>4</v>
      </c>
      <c r="C1104" s="1">
        <v>44632</v>
      </c>
      <c r="D1104" t="s">
        <v>181</v>
      </c>
      <c r="E1104" t="s">
        <v>190</v>
      </c>
      <c r="F1104">
        <v>0</v>
      </c>
      <c r="G1104">
        <v>0</v>
      </c>
      <c r="H1104" t="s">
        <v>42</v>
      </c>
      <c r="I1104" t="s">
        <v>145</v>
      </c>
      <c r="L1104">
        <f>1/Table1[[#This Row],[B365H]]-Table1[[#This Row],[Margin1X2]]</f>
        <v>0.40547695871597583</v>
      </c>
      <c r="M1104">
        <f>IF(Table1[[#This Row],[Bet]]="Home",IF(Table1[[#This Row],[FTR]]="H",100*Table1[[#This Row],[B365H]],0),0)</f>
        <v>0</v>
      </c>
      <c r="N1104">
        <f>IF(Table1[[#This Row],[Bet]]="Home-",IF(Table1[[#This Row],[FTR]]="H",100*Table1[[#This Row],[B365H]],0),0)</f>
        <v>0</v>
      </c>
      <c r="O1104">
        <f>1/Table1[[#This Row],[B365D]]-Table1[[#This Row],[Margin1X2]]</f>
        <v>0.27765367750475722</v>
      </c>
      <c r="P1104">
        <f>IF(Table1[[#This Row],[Bet]]="Draw",IF(Table1[[#This Row],[FTR]]="D",100*Table1[[#This Row],[B365D]],0),0)</f>
        <v>0</v>
      </c>
      <c r="Q1104">
        <f>IF(Table1[[#This Row],[Bet]]="Draw-",IF(Table1[[#This Row],[FTR]]="D",100*Table1[[#This Row],[B365D]],0),0)</f>
        <v>0</v>
      </c>
      <c r="R1104">
        <f>1/Table1[[#This Row],[B365A]]-Table1[[#This Row],[Margin1X2]]</f>
        <v>0.316869363779267</v>
      </c>
      <c r="S1104">
        <f>IF(Table1[[#This Row],[Bet]]="Away",IF(Table1[[#This Row],[FTR]]="A",100*Table1[[#This Row],[B365A]],0),0)</f>
        <v>0</v>
      </c>
      <c r="T1104">
        <f>IF(Table1[[#This Row],[Bet2]]="Away",IF(Table1[[#This Row],[FTR]]="A",100*Table1[[#This Row],[B365A]]),0)</f>
        <v>0</v>
      </c>
      <c r="X1104">
        <v>2.37</v>
      </c>
      <c r="Y1104">
        <v>3.4</v>
      </c>
      <c r="Z1104">
        <v>3</v>
      </c>
      <c r="AA1104" s="3">
        <f>(1/Table1[[#This Row],[B365H]]+1/Table1[[#This Row],[B365D]]+1/Table1[[#This Row],[B365A]]-1)/3</f>
        <v>1.6463969554066333E-2</v>
      </c>
      <c r="AB1104">
        <v>2.2000000000000002</v>
      </c>
      <c r="AC1104">
        <v>1.65</v>
      </c>
      <c r="AD1104">
        <f>(1/Table1[[#This Row],[B365&gt;2.5]]+1/Table1[[#This Row],[B365&lt;2.5]]-1)/2</f>
        <v>3.0303030303030276E-2</v>
      </c>
    </row>
    <row r="1105" spans="1:30" hidden="1" x14ac:dyDescent="0.45">
      <c r="A1105" t="s">
        <v>172</v>
      </c>
      <c r="B1105" t="s">
        <v>4</v>
      </c>
      <c r="C1105" s="1">
        <v>44649</v>
      </c>
      <c r="D1105" t="s">
        <v>180</v>
      </c>
      <c r="E1105" t="s">
        <v>173</v>
      </c>
      <c r="F1105">
        <v>2</v>
      </c>
      <c r="G1105">
        <v>0</v>
      </c>
      <c r="H1105" t="s">
        <v>13</v>
      </c>
      <c r="I1105" t="s">
        <v>145</v>
      </c>
      <c r="L1105">
        <f>1/Table1[[#This Row],[B365H]]-Table1[[#This Row],[Margin1X2]]</f>
        <v>0.49384112619406745</v>
      </c>
      <c r="M1105">
        <f>IF(Table1[[#This Row],[Bet]]="Home",IF(Table1[[#This Row],[FTR]]="H",100*Table1[[#This Row],[B365H]],0),0)</f>
        <v>0</v>
      </c>
      <c r="N1105">
        <f>IF(Table1[[#This Row],[Bet]]="Home-",IF(Table1[[#This Row],[FTR]]="H",100*Table1[[#This Row],[B365H]],0),0)</f>
        <v>0</v>
      </c>
      <c r="O1105">
        <f>1/Table1[[#This Row],[B365D]]-Table1[[#This Row],[Margin1X2]]</f>
        <v>0.2751382604323781</v>
      </c>
      <c r="P1105">
        <f>IF(Table1[[#This Row],[Bet]]="Draw",IF(Table1[[#This Row],[FTR]]="D",100*Table1[[#This Row],[B365D]],0),0)</f>
        <v>0</v>
      </c>
      <c r="Q1105">
        <f>IF(Table1[[#This Row],[Bet]]="Draw-",IF(Table1[[#This Row],[FTR]]="D",100*Table1[[#This Row],[B365D]],0),0)</f>
        <v>0</v>
      </c>
      <c r="R1105">
        <f>1/Table1[[#This Row],[B365A]]-Table1[[#This Row],[Margin1X2]]</f>
        <v>0.23102061337355453</v>
      </c>
      <c r="S1105">
        <f>IF(Table1[[#This Row],[Bet]]="Away",IF(Table1[[#This Row],[FTR]]="A",100*Table1[[#This Row],[B365A]],0),0)</f>
        <v>0</v>
      </c>
      <c r="T1105">
        <f>IF(Table1[[#This Row],[Bet2]]="Away",IF(Table1[[#This Row],[FTR]]="A",100*Table1[[#This Row],[B365A]]),0)</f>
        <v>0</v>
      </c>
      <c r="X1105">
        <v>1.95</v>
      </c>
      <c r="Y1105">
        <v>3.4</v>
      </c>
      <c r="Z1105">
        <v>4</v>
      </c>
      <c r="AA1105" s="3">
        <f>(1/Table1[[#This Row],[B365H]]+1/Table1[[#This Row],[B365D]]+1/Table1[[#This Row],[B365A]]-1)/3</f>
        <v>1.8979386626445455E-2</v>
      </c>
      <c r="AB1105">
        <v>2.1</v>
      </c>
      <c r="AC1105">
        <v>1.7</v>
      </c>
      <c r="AD1105">
        <f>(1/Table1[[#This Row],[B365&gt;2.5]]+1/Table1[[#This Row],[B365&lt;2.5]]-1)/2</f>
        <v>3.2212885154061621E-2</v>
      </c>
    </row>
    <row r="1106" spans="1:30" hidden="1" x14ac:dyDescent="0.45">
      <c r="A1106" t="s">
        <v>172</v>
      </c>
      <c r="B1106" t="s">
        <v>4</v>
      </c>
      <c r="C1106" s="1">
        <v>44653</v>
      </c>
      <c r="D1106" t="s">
        <v>194</v>
      </c>
      <c r="E1106" t="s">
        <v>186</v>
      </c>
      <c r="F1106">
        <v>1</v>
      </c>
      <c r="G1106">
        <v>2</v>
      </c>
      <c r="H1106" t="s">
        <v>20</v>
      </c>
      <c r="I1106" t="s">
        <v>145</v>
      </c>
      <c r="L1106">
        <f>1/Table1[[#This Row],[B365H]]-Table1[[#This Row],[Margin1X2]]</f>
        <v>0.26812770562770566</v>
      </c>
      <c r="M1106">
        <f>IF(Table1[[#This Row],[Bet]]="Home",IF(Table1[[#This Row],[FTR]]="H",100*Table1[[#This Row],[B365H]],0),0)</f>
        <v>0</v>
      </c>
      <c r="N1106">
        <f>IF(Table1[[#This Row],[Bet]]="Home-",IF(Table1[[#This Row],[FTR]]="H",100*Table1[[#This Row],[B365H]],0),0)</f>
        <v>0</v>
      </c>
      <c r="O1106">
        <f>1/Table1[[#This Row],[B365D]]-Table1[[#This Row],[Margin1X2]]</f>
        <v>0.29491341991341996</v>
      </c>
      <c r="P1106">
        <f>IF(Table1[[#This Row],[Bet]]="Draw",IF(Table1[[#This Row],[FTR]]="D",100*Table1[[#This Row],[B365D]],0),0)</f>
        <v>0</v>
      </c>
      <c r="Q1106">
        <f>IF(Table1[[#This Row],[Bet]]="Draw-",IF(Table1[[#This Row],[FTR]]="D",100*Table1[[#This Row],[B365D]],0),0)</f>
        <v>0</v>
      </c>
      <c r="R1106">
        <f>1/Table1[[#This Row],[B365A]]-Table1[[#This Row],[Margin1X2]]</f>
        <v>0.43695887445887449</v>
      </c>
      <c r="S1106">
        <f>IF(Table1[[#This Row],[Bet]]="Away",IF(Table1[[#This Row],[FTR]]="A",100*Table1[[#This Row],[B365A]],0),0)</f>
        <v>0</v>
      </c>
      <c r="T1106">
        <f>IF(Table1[[#This Row],[Bet2]]="Away",IF(Table1[[#This Row],[FTR]]="A",100*Table1[[#This Row],[B365A]]),0)</f>
        <v>0</v>
      </c>
      <c r="X1106">
        <v>3.5</v>
      </c>
      <c r="Y1106">
        <v>3.2</v>
      </c>
      <c r="Z1106">
        <v>2.2000000000000002</v>
      </c>
      <c r="AA1106" s="3">
        <f>(1/Table1[[#This Row],[B365H]]+1/Table1[[#This Row],[B365D]]+1/Table1[[#This Row],[B365A]]-1)/3</f>
        <v>1.7586580086580057E-2</v>
      </c>
      <c r="AB1106">
        <v>2.5</v>
      </c>
      <c r="AC1106">
        <v>1.5</v>
      </c>
      <c r="AD1106">
        <f>(1/Table1[[#This Row],[B365&gt;2.5]]+1/Table1[[#This Row],[B365&lt;2.5]]-1)/2</f>
        <v>3.3333333333333326E-2</v>
      </c>
    </row>
    <row r="1107" spans="1:30" hidden="1" x14ac:dyDescent="0.45">
      <c r="A1107" t="s">
        <v>61</v>
      </c>
      <c r="B1107" t="s">
        <v>4</v>
      </c>
      <c r="C1107" s="1">
        <v>44454</v>
      </c>
      <c r="D1107" t="s">
        <v>68</v>
      </c>
      <c r="E1107" t="s">
        <v>77</v>
      </c>
      <c r="F1107">
        <v>1</v>
      </c>
      <c r="G1107">
        <v>1</v>
      </c>
      <c r="H1107" t="s">
        <v>42</v>
      </c>
      <c r="I1107" t="s">
        <v>102</v>
      </c>
      <c r="L1107">
        <f>1/Table1[[#This Row],[B365H]]-Table1[[#This Row],[Margin1X2]]</f>
        <v>0.39016439909297052</v>
      </c>
      <c r="M1107">
        <f>IF(Table1[[#This Row],[Bet]]="Home",IF(Table1[[#This Row],[FTR]]="H",100*Table1[[#This Row],[B365H]],0),0)</f>
        <v>0</v>
      </c>
      <c r="N1107">
        <f>IF(Table1[[#This Row],[Bet]]="Home-",IF(Table1[[#This Row],[FTR]]="H",100*Table1[[#This Row],[B365H]],0),0)</f>
        <v>0</v>
      </c>
      <c r="O1107">
        <f>1/Table1[[#This Row],[B365D]]-Table1[[#This Row],[Margin1X2]]</f>
        <v>0.29450113378684811</v>
      </c>
      <c r="P1107">
        <f>IF(Table1[[#This Row],[Bet]]="Draw",IF(Table1[[#This Row],[FTR]]="D",100*Table1[[#This Row],[B365D]],0),0)</f>
        <v>0</v>
      </c>
      <c r="Q1107">
        <f>IF(Table1[[#This Row],[Bet]]="Draw-",IF(Table1[[#This Row],[FTR]]="D",100*Table1[[#This Row],[B365D]],0),0)</f>
        <v>0</v>
      </c>
      <c r="R1107">
        <f>1/Table1[[#This Row],[B365A]]-Table1[[#This Row],[Margin1X2]]</f>
        <v>0.31533446712018143</v>
      </c>
      <c r="S1107">
        <f>IF(Table1[[#This Row],[Bet]]="Away",IF(Table1[[#This Row],[FTR]]="A",100*Table1[[#This Row],[B365A]],0),0)</f>
        <v>0</v>
      </c>
      <c r="T1107">
        <f>IF(Table1[[#This Row],[Bet2]]="Away",IF(Table1[[#This Row],[FTR]]="A",100*Table1[[#This Row],[B365A]]),0)</f>
        <v>0</v>
      </c>
      <c r="X1107">
        <v>2.4500000000000002</v>
      </c>
      <c r="Y1107">
        <v>3.2</v>
      </c>
      <c r="Z1107">
        <v>3</v>
      </c>
      <c r="AA1107" s="3">
        <f>(1/Table1[[#This Row],[B365H]]+1/Table1[[#This Row],[B365D]]+1/Table1[[#This Row],[B365A]]-1)/3</f>
        <v>1.7998866213151905E-2</v>
      </c>
      <c r="AB1107">
        <v>2.2000000000000002</v>
      </c>
      <c r="AC1107">
        <v>1.66</v>
      </c>
      <c r="AD1107">
        <f>(1/Table1[[#This Row],[B365&gt;2.5]]+1/Table1[[#This Row],[B365&lt;2.5]]-1)/2</f>
        <v>2.8477546549835697E-2</v>
      </c>
    </row>
    <row r="1108" spans="1:30" hidden="1" x14ac:dyDescent="0.45">
      <c r="A1108" t="s">
        <v>61</v>
      </c>
      <c r="B1108" t="s">
        <v>4</v>
      </c>
      <c r="C1108" s="1">
        <v>44457</v>
      </c>
      <c r="D1108" t="s">
        <v>74</v>
      </c>
      <c r="E1108" t="s">
        <v>86</v>
      </c>
      <c r="F1108">
        <v>2</v>
      </c>
      <c r="G1108">
        <v>1</v>
      </c>
      <c r="H1108" t="s">
        <v>13</v>
      </c>
      <c r="I1108" t="s">
        <v>102</v>
      </c>
      <c r="L1108">
        <f>1/Table1[[#This Row],[B365H]]-Table1[[#This Row],[Margin1X2]]</f>
        <v>0.30480579328505597</v>
      </c>
      <c r="M1108">
        <f>IF(Table1[[#This Row],[Bet]]="Home",IF(Table1[[#This Row],[FTR]]="H",100*Table1[[#This Row],[B365H]],0),0)</f>
        <v>0</v>
      </c>
      <c r="N1108">
        <f>IF(Table1[[#This Row],[Bet]]="Home-",IF(Table1[[#This Row],[FTR]]="H",100*Table1[[#This Row],[B365H]],0),0)</f>
        <v>0</v>
      </c>
      <c r="O1108">
        <f>1/Table1[[#This Row],[B365D]]-Table1[[#This Row],[Margin1X2]]</f>
        <v>0.30480579328505597</v>
      </c>
      <c r="P1108">
        <f>IF(Table1[[#This Row],[Bet]]="Draw",IF(Table1[[#This Row],[FTR]]="D",100*Table1[[#This Row],[B365D]],0),0)</f>
        <v>0</v>
      </c>
      <c r="Q1108">
        <f>IF(Table1[[#This Row],[Bet]]="Draw-",IF(Table1[[#This Row],[FTR]]="D",100*Table1[[#This Row],[B365D]],0),0)</f>
        <v>0</v>
      </c>
      <c r="R1108">
        <f>1/Table1[[#This Row],[B365A]]-Table1[[#This Row],[Margin1X2]]</f>
        <v>0.39038841342988806</v>
      </c>
      <c r="S1108">
        <f>IF(Table1[[#This Row],[Bet]]="Away",IF(Table1[[#This Row],[FTR]]="A",100*Table1[[#This Row],[B365A]],0),0)</f>
        <v>0</v>
      </c>
      <c r="T1108">
        <f>IF(Table1[[#This Row],[Bet2]]="Away",IF(Table1[[#This Row],[FTR]]="A",100*Table1[[#This Row],[B365A]]),0)</f>
        <v>0</v>
      </c>
      <c r="X1108">
        <v>3.1</v>
      </c>
      <c r="Y1108">
        <v>3.1</v>
      </c>
      <c r="Z1108">
        <v>2.4500000000000002</v>
      </c>
      <c r="AA1108" s="3">
        <f>(1/Table1[[#This Row],[B365H]]+1/Table1[[#This Row],[B365D]]+1/Table1[[#This Row],[B365A]]-1)/3</f>
        <v>1.7774851876234326E-2</v>
      </c>
      <c r="AB1108">
        <v>2.37</v>
      </c>
      <c r="AC1108">
        <v>1.57</v>
      </c>
      <c r="AD1108">
        <f>(1/Table1[[#This Row],[B365&gt;2.5]]+1/Table1[[#This Row],[B365&lt;2.5]]-1)/2</f>
        <v>2.9441801714638949E-2</v>
      </c>
    </row>
    <row r="1109" spans="1:30" hidden="1" x14ac:dyDescent="0.45">
      <c r="A1109" t="s">
        <v>61</v>
      </c>
      <c r="B1109" t="s">
        <v>4</v>
      </c>
      <c r="C1109" s="1">
        <v>44464</v>
      </c>
      <c r="D1109" t="s">
        <v>96</v>
      </c>
      <c r="E1109" t="s">
        <v>84</v>
      </c>
      <c r="F1109">
        <v>1</v>
      </c>
      <c r="G1109">
        <v>1</v>
      </c>
      <c r="H1109" t="s">
        <v>42</v>
      </c>
      <c r="I1109" t="s">
        <v>102</v>
      </c>
      <c r="L1109">
        <f>1/Table1[[#This Row],[B365H]]-Table1[[#This Row],[Margin1X2]]</f>
        <v>0.38494623655913979</v>
      </c>
      <c r="M1109">
        <f>IF(Table1[[#This Row],[Bet]]="Home",IF(Table1[[#This Row],[FTR]]="H",100*Table1[[#This Row],[B365H]],0),0)</f>
        <v>0</v>
      </c>
      <c r="N1109">
        <f>IF(Table1[[#This Row],[Bet]]="Home-",IF(Table1[[#This Row],[FTR]]="H",100*Table1[[#This Row],[B365H]],0),0)</f>
        <v>0</v>
      </c>
      <c r="O1109">
        <f>1/Table1[[#This Row],[B365D]]-Table1[[#This Row],[Margin1X2]]</f>
        <v>0.30752688172043008</v>
      </c>
      <c r="P1109">
        <f>IF(Table1[[#This Row],[Bet]]="Draw",IF(Table1[[#This Row],[FTR]]="D",100*Table1[[#This Row],[B365D]],0),0)</f>
        <v>0</v>
      </c>
      <c r="Q1109">
        <f>IF(Table1[[#This Row],[Bet]]="Draw-",IF(Table1[[#This Row],[FTR]]="D",100*Table1[[#This Row],[B365D]],0),0)</f>
        <v>0</v>
      </c>
      <c r="R1109">
        <f>1/Table1[[#This Row],[B365A]]-Table1[[#This Row],[Margin1X2]]</f>
        <v>0.30752688172043008</v>
      </c>
      <c r="S1109">
        <f>IF(Table1[[#This Row],[Bet]]="Away",IF(Table1[[#This Row],[FTR]]="A",100*Table1[[#This Row],[B365A]],0),0)</f>
        <v>0</v>
      </c>
      <c r="T1109">
        <f>IF(Table1[[#This Row],[Bet2]]="Away",IF(Table1[[#This Row],[FTR]]="A",100*Table1[[#This Row],[B365A]]),0)</f>
        <v>0</v>
      </c>
      <c r="X1109">
        <v>2.5</v>
      </c>
      <c r="Y1109">
        <v>3.1</v>
      </c>
      <c r="Z1109">
        <v>3.1</v>
      </c>
      <c r="AA1109" s="3">
        <f>(1/Table1[[#This Row],[B365H]]+1/Table1[[#This Row],[B365D]]+1/Table1[[#This Row],[B365A]]-1)/3</f>
        <v>1.5053763440860216E-2</v>
      </c>
      <c r="AB1109">
        <v>2.37</v>
      </c>
      <c r="AC1109">
        <v>1.57</v>
      </c>
      <c r="AD1109">
        <f>(1/Table1[[#This Row],[B365&gt;2.5]]+1/Table1[[#This Row],[B365&lt;2.5]]-1)/2</f>
        <v>2.9441801714638949E-2</v>
      </c>
    </row>
    <row r="1110" spans="1:30" hidden="1" x14ac:dyDescent="0.45">
      <c r="A1110" t="s">
        <v>61</v>
      </c>
      <c r="B1110" t="s">
        <v>4</v>
      </c>
      <c r="C1110" s="1">
        <v>44467</v>
      </c>
      <c r="D1110" t="s">
        <v>75</v>
      </c>
      <c r="E1110" t="s">
        <v>65</v>
      </c>
      <c r="F1110">
        <v>3</v>
      </c>
      <c r="G1110">
        <v>2</v>
      </c>
      <c r="H1110" t="s">
        <v>13</v>
      </c>
      <c r="I1110" t="s">
        <v>102</v>
      </c>
      <c r="L1110">
        <f>1/Table1[[#This Row],[B365H]]-Table1[[#This Row],[Margin1X2]]</f>
        <v>0.37471352177234529</v>
      </c>
      <c r="M1110">
        <f>IF(Table1[[#This Row],[Bet]]="Home",IF(Table1[[#This Row],[FTR]]="H",100*Table1[[#This Row],[B365H]],0),0)</f>
        <v>0</v>
      </c>
      <c r="N1110">
        <f>IF(Table1[[#This Row],[Bet]]="Home-",IF(Table1[[#This Row],[FTR]]="H",100*Table1[[#This Row],[B365H]],0),0)</f>
        <v>0</v>
      </c>
      <c r="O1110">
        <f>1/Table1[[#This Row],[B365D]]-Table1[[#This Row],[Margin1X2]]</f>
        <v>0.28558696205755024</v>
      </c>
      <c r="P1110">
        <f>IF(Table1[[#This Row],[Bet]]="Draw",IF(Table1[[#This Row],[FTR]]="D",100*Table1[[#This Row],[B365D]],0),0)</f>
        <v>0</v>
      </c>
      <c r="Q1110">
        <f>IF(Table1[[#This Row],[Bet]]="Draw-",IF(Table1[[#This Row],[FTR]]="D",100*Table1[[#This Row],[B365D]],0),0)</f>
        <v>0</v>
      </c>
      <c r="R1110">
        <f>1/Table1[[#This Row],[B365A]]-Table1[[#This Row],[Margin1X2]]</f>
        <v>0.33969951617010435</v>
      </c>
      <c r="S1110">
        <f>IF(Table1[[#This Row],[Bet]]="Away",IF(Table1[[#This Row],[FTR]]="A",100*Table1[[#This Row],[B365A]],0),0)</f>
        <v>0</v>
      </c>
      <c r="T1110">
        <f>IF(Table1[[#This Row],[Bet2]]="Away",IF(Table1[[#This Row],[FTR]]="A",100*Table1[[#This Row],[B365A]]),0)</f>
        <v>0</v>
      </c>
      <c r="X1110">
        <v>2.5499999999999998</v>
      </c>
      <c r="Y1110">
        <v>3.3</v>
      </c>
      <c r="Z1110">
        <v>2.8</v>
      </c>
      <c r="AA1110" s="3">
        <f>(1/Table1[[#This Row],[B365H]]+1/Table1[[#This Row],[B365D]]+1/Table1[[#This Row],[B365A]]-1)/3</f>
        <v>1.7443340972752797E-2</v>
      </c>
      <c r="AB1110">
        <v>2</v>
      </c>
      <c r="AC1110">
        <v>1.8</v>
      </c>
      <c r="AD1110">
        <f>(1/Table1[[#This Row],[B365&gt;2.5]]+1/Table1[[#This Row],[B365&lt;2.5]]-1)/2</f>
        <v>2.777777777777779E-2</v>
      </c>
    </row>
    <row r="1111" spans="1:30" hidden="1" x14ac:dyDescent="0.45">
      <c r="A1111" t="s">
        <v>61</v>
      </c>
      <c r="B1111" t="s">
        <v>4</v>
      </c>
      <c r="C1111" s="1">
        <v>44471</v>
      </c>
      <c r="D1111" t="s">
        <v>83</v>
      </c>
      <c r="E1111" t="s">
        <v>80</v>
      </c>
      <c r="F1111">
        <v>3</v>
      </c>
      <c r="G1111">
        <v>2</v>
      </c>
      <c r="H1111" t="s">
        <v>13</v>
      </c>
      <c r="I1111" t="s">
        <v>102</v>
      </c>
      <c r="L1111">
        <f>1/Table1[[#This Row],[B365H]]-Table1[[#This Row],[Margin1X2]]</f>
        <v>0.47070589753516578</v>
      </c>
      <c r="M1111">
        <f>IF(Table1[[#This Row],[Bet]]="Home",IF(Table1[[#This Row],[FTR]]="H",100*Table1[[#This Row],[B365H]],0),0)</f>
        <v>0</v>
      </c>
      <c r="N1111">
        <f>IF(Table1[[#This Row],[Bet]]="Home-",IF(Table1[[#This Row],[FTR]]="H",100*Table1[[#This Row],[B365H]],0),0)</f>
        <v>0</v>
      </c>
      <c r="O1111">
        <f>1/Table1[[#This Row],[B365D]]-Table1[[#This Row],[Margin1X2]]</f>
        <v>0.26067879726416304</v>
      </c>
      <c r="P1111">
        <f>IF(Table1[[#This Row],[Bet]]="Draw",IF(Table1[[#This Row],[FTR]]="D",100*Table1[[#This Row],[B365D]],0),0)</f>
        <v>0</v>
      </c>
      <c r="Q1111">
        <f>IF(Table1[[#This Row],[Bet]]="Draw-",IF(Table1[[#This Row],[FTR]]="D",100*Table1[[#This Row],[B365D]],0),0)</f>
        <v>0</v>
      </c>
      <c r="R1111">
        <f>1/Table1[[#This Row],[B365A]]-Table1[[#This Row],[Margin1X2]]</f>
        <v>0.26861530520067095</v>
      </c>
      <c r="S1111">
        <f>IF(Table1[[#This Row],[Bet]]="Away",IF(Table1[[#This Row],[FTR]]="A",100*Table1[[#This Row],[B365A]],0),0)</f>
        <v>0</v>
      </c>
      <c r="T1111">
        <f>IF(Table1[[#This Row],[Bet2]]="Away",IF(Table1[[#This Row],[FTR]]="A",100*Table1[[#This Row],[B365A]]),0)</f>
        <v>0</v>
      </c>
      <c r="X1111">
        <v>2.0499999999999998</v>
      </c>
      <c r="Y1111">
        <v>3.6</v>
      </c>
      <c r="Z1111">
        <v>3.5</v>
      </c>
      <c r="AA1111" s="3">
        <f>(1/Table1[[#This Row],[B365H]]+1/Table1[[#This Row],[B365D]]+1/Table1[[#This Row],[B365A]]-1)/3</f>
        <v>1.709898051361473E-2</v>
      </c>
      <c r="AB1111">
        <v>1.9</v>
      </c>
      <c r="AC1111">
        <v>1.9</v>
      </c>
      <c r="AD1111">
        <f>(1/Table1[[#This Row],[B365&gt;2.5]]+1/Table1[[#This Row],[B365&lt;2.5]]-1)/2</f>
        <v>2.6315789473684181E-2</v>
      </c>
    </row>
    <row r="1112" spans="1:30" hidden="1" x14ac:dyDescent="0.45">
      <c r="A1112" t="s">
        <v>61</v>
      </c>
      <c r="B1112" t="s">
        <v>4</v>
      </c>
      <c r="C1112" s="1">
        <v>44484</v>
      </c>
      <c r="D1112" t="s">
        <v>63</v>
      </c>
      <c r="E1112" t="s">
        <v>90</v>
      </c>
      <c r="F1112">
        <v>1</v>
      </c>
      <c r="G1112">
        <v>0</v>
      </c>
      <c r="H1112" t="s">
        <v>13</v>
      </c>
      <c r="I1112" t="s">
        <v>102</v>
      </c>
      <c r="L1112">
        <f>1/Table1[[#This Row],[B365H]]-Table1[[#This Row],[Margin1X2]]</f>
        <v>0.60347261434217958</v>
      </c>
      <c r="M1112">
        <f>IF(Table1[[#This Row],[Bet]]="Home",IF(Table1[[#This Row],[FTR]]="H",100*Table1[[#This Row],[B365H]],0),0)</f>
        <v>0</v>
      </c>
      <c r="N1112">
        <f>IF(Table1[[#This Row],[Bet]]="Home-",IF(Table1[[#This Row],[FTR]]="H",100*Table1[[#This Row],[B365H]],0),0)</f>
        <v>0</v>
      </c>
      <c r="O1112">
        <f>1/Table1[[#This Row],[B365D]]-Table1[[#This Row],[Margin1X2]]</f>
        <v>0.23235460191981935</v>
      </c>
      <c r="P1112">
        <f>IF(Table1[[#This Row],[Bet]]="Draw",IF(Table1[[#This Row],[FTR]]="D",100*Table1[[#This Row],[B365D]],0),0)</f>
        <v>0</v>
      </c>
      <c r="Q1112">
        <f>IF(Table1[[#This Row],[Bet]]="Draw-",IF(Table1[[#This Row],[FTR]]="D",100*Table1[[#This Row],[B365D]],0),0)</f>
        <v>0</v>
      </c>
      <c r="R1112">
        <f>1/Table1[[#This Row],[B365A]]-Table1[[#This Row],[Margin1X2]]</f>
        <v>0.16417278373800118</v>
      </c>
      <c r="S1112">
        <f>IF(Table1[[#This Row],[Bet]]="Away",IF(Table1[[#This Row],[FTR]]="A",100*Table1[[#This Row],[B365A]],0),0)</f>
        <v>0</v>
      </c>
      <c r="T1112">
        <f>IF(Table1[[#This Row],[Bet2]]="Away",IF(Table1[[#This Row],[FTR]]="A",100*Table1[[#This Row],[B365A]]),0)</f>
        <v>0</v>
      </c>
      <c r="X1112">
        <v>1.61</v>
      </c>
      <c r="Y1112">
        <v>4</v>
      </c>
      <c r="Z1112">
        <v>5.5</v>
      </c>
      <c r="AA1112" s="3">
        <f>(1/Table1[[#This Row],[B365H]]+1/Table1[[#This Row],[B365D]]+1/Table1[[#This Row],[B365A]]-1)/3</f>
        <v>1.7645398080180657E-2</v>
      </c>
      <c r="AB1112">
        <v>1.88</v>
      </c>
      <c r="AC1112">
        <v>1.98</v>
      </c>
      <c r="AD1112">
        <f>(1/Table1[[#This Row],[B365&gt;2.5]]+1/Table1[[#This Row],[B365&lt;2.5]]-1)/2</f>
        <v>1.8482699333763231E-2</v>
      </c>
    </row>
    <row r="1113" spans="1:30" hidden="1" x14ac:dyDescent="0.45">
      <c r="A1113" t="s">
        <v>61</v>
      </c>
      <c r="B1113" t="s">
        <v>4</v>
      </c>
      <c r="C1113" s="1">
        <v>44489</v>
      </c>
      <c r="D1113" t="s">
        <v>87</v>
      </c>
      <c r="E1113" t="s">
        <v>69</v>
      </c>
      <c r="F1113">
        <v>2</v>
      </c>
      <c r="G1113">
        <v>3</v>
      </c>
      <c r="H1113" t="s">
        <v>20</v>
      </c>
      <c r="I1113" t="s">
        <v>102</v>
      </c>
      <c r="L1113">
        <f>1/Table1[[#This Row],[B365H]]-Table1[[#This Row],[Margin1X2]]</f>
        <v>0.43731431966726081</v>
      </c>
      <c r="M1113">
        <f>IF(Table1[[#This Row],[Bet]]="Home",IF(Table1[[#This Row],[FTR]]="H",100*Table1[[#This Row],[B365H]],0),0)</f>
        <v>0</v>
      </c>
      <c r="N1113">
        <f>IF(Table1[[#This Row],[Bet]]="Home-",IF(Table1[[#This Row],[FTR]]="H",100*Table1[[#This Row],[B365H]],0),0)</f>
        <v>0</v>
      </c>
      <c r="O1113">
        <f>1/Table1[[#This Row],[B365D]]-Table1[[#This Row],[Margin1X2]]</f>
        <v>0.28579916815210932</v>
      </c>
      <c r="P1113">
        <f>IF(Table1[[#This Row],[Bet]]="Draw",IF(Table1[[#This Row],[FTR]]="D",100*Table1[[#This Row],[B365D]],0),0)</f>
        <v>0</v>
      </c>
      <c r="Q1113">
        <f>IF(Table1[[#This Row],[Bet]]="Draw-",IF(Table1[[#This Row],[FTR]]="D",100*Table1[[#This Row],[B365D]],0),0)</f>
        <v>0</v>
      </c>
      <c r="R1113">
        <f>1/Table1[[#This Row],[B365A]]-Table1[[#This Row],[Margin1X2]]</f>
        <v>0.27688651218062982</v>
      </c>
      <c r="S1113">
        <f>IF(Table1[[#This Row],[Bet]]="Away",IF(Table1[[#This Row],[FTR]]="A",100*Table1[[#This Row],[B365A]],0),0)</f>
        <v>0</v>
      </c>
      <c r="T1113">
        <f>IF(Table1[[#This Row],[Bet2]]="Away",IF(Table1[[#This Row],[FTR]]="A",100*Table1[[#This Row],[B365A]]),0)</f>
        <v>0</v>
      </c>
      <c r="X1113">
        <v>2.2000000000000002</v>
      </c>
      <c r="Y1113">
        <v>3.3</v>
      </c>
      <c r="Z1113">
        <v>3.4</v>
      </c>
      <c r="AA1113" s="3">
        <f>(1/Table1[[#This Row],[B365H]]+1/Table1[[#This Row],[B365D]]+1/Table1[[#This Row],[B365A]]-1)/3</f>
        <v>1.7231134878193721E-2</v>
      </c>
      <c r="AB1113">
        <v>2</v>
      </c>
      <c r="AC1113">
        <v>1.8</v>
      </c>
      <c r="AD1113">
        <f>(1/Table1[[#This Row],[B365&gt;2.5]]+1/Table1[[#This Row],[B365&lt;2.5]]-1)/2</f>
        <v>2.777777777777779E-2</v>
      </c>
    </row>
    <row r="1114" spans="1:30" hidden="1" x14ac:dyDescent="0.45">
      <c r="A1114" t="s">
        <v>61</v>
      </c>
      <c r="B1114" t="s">
        <v>4</v>
      </c>
      <c r="C1114" s="1">
        <v>44492</v>
      </c>
      <c r="D1114" t="s">
        <v>71</v>
      </c>
      <c r="E1114" t="s">
        <v>93</v>
      </c>
      <c r="F1114">
        <v>0</v>
      </c>
      <c r="G1114">
        <v>2</v>
      </c>
      <c r="H1114" t="s">
        <v>20</v>
      </c>
      <c r="I1114" t="s">
        <v>102</v>
      </c>
      <c r="L1114">
        <f>1/Table1[[#This Row],[B365H]]-Table1[[#This Row],[Margin1X2]]</f>
        <v>0.35262345679012347</v>
      </c>
      <c r="M1114">
        <f>IF(Table1[[#This Row],[Bet]]="Home",IF(Table1[[#This Row],[FTR]]="H",100*Table1[[#This Row],[B365H]],0),0)</f>
        <v>0</v>
      </c>
      <c r="N1114">
        <f>IF(Table1[[#This Row],[Bet]]="Home-",IF(Table1[[#This Row],[FTR]]="H",100*Table1[[#This Row],[B365H]],0),0)</f>
        <v>0</v>
      </c>
      <c r="O1114">
        <f>1/Table1[[#This Row],[B365D]]-Table1[[#This Row],[Margin1X2]]</f>
        <v>0.29475308641975312</v>
      </c>
      <c r="P1114">
        <f>IF(Table1[[#This Row],[Bet]]="Draw",IF(Table1[[#This Row],[FTR]]="D",100*Table1[[#This Row],[B365D]],0),0)</f>
        <v>0</v>
      </c>
      <c r="Q1114">
        <f>IF(Table1[[#This Row],[Bet]]="Draw-",IF(Table1[[#This Row],[FTR]]="D",100*Table1[[#This Row],[B365D]],0),0)</f>
        <v>0</v>
      </c>
      <c r="R1114">
        <f>1/Table1[[#This Row],[B365A]]-Table1[[#This Row],[Margin1X2]]</f>
        <v>0.35262345679012347</v>
      </c>
      <c r="S1114">
        <f>IF(Table1[[#This Row],[Bet]]="Away",IF(Table1[[#This Row],[FTR]]="A",100*Table1[[#This Row],[B365A]],0),0)</f>
        <v>0</v>
      </c>
      <c r="T1114">
        <f>IF(Table1[[#This Row],[Bet2]]="Away",IF(Table1[[#This Row],[FTR]]="A",100*Table1[[#This Row],[B365A]]),0)</f>
        <v>0</v>
      </c>
      <c r="X1114">
        <v>2.7</v>
      </c>
      <c r="Y1114">
        <v>3.2</v>
      </c>
      <c r="Z1114">
        <v>2.7</v>
      </c>
      <c r="AA1114" s="3">
        <f>(1/Table1[[#This Row],[B365H]]+1/Table1[[#This Row],[B365D]]+1/Table1[[#This Row],[B365A]]-1)/3</f>
        <v>1.7746913580246899E-2</v>
      </c>
      <c r="AB1114">
        <v>2.2000000000000002</v>
      </c>
      <c r="AC1114">
        <v>1.66</v>
      </c>
      <c r="AD1114">
        <f>(1/Table1[[#This Row],[B365&gt;2.5]]+1/Table1[[#This Row],[B365&lt;2.5]]-1)/2</f>
        <v>2.8477546549835697E-2</v>
      </c>
    </row>
    <row r="1115" spans="1:30" hidden="1" x14ac:dyDescent="0.45">
      <c r="A1115" t="s">
        <v>61</v>
      </c>
      <c r="B1115" t="s">
        <v>4</v>
      </c>
      <c r="C1115" s="1">
        <v>44506</v>
      </c>
      <c r="D1115" t="s">
        <v>95</v>
      </c>
      <c r="E1115" t="s">
        <v>68</v>
      </c>
      <c r="F1115">
        <v>3</v>
      </c>
      <c r="G1115">
        <v>2</v>
      </c>
      <c r="H1115" t="s">
        <v>13</v>
      </c>
      <c r="I1115" t="s">
        <v>102</v>
      </c>
      <c r="L1115">
        <f>1/Table1[[#This Row],[B365H]]-Table1[[#This Row],[Margin1X2]]</f>
        <v>0.58787878787878789</v>
      </c>
      <c r="M1115">
        <f>IF(Table1[[#This Row],[Bet]]="Home",IF(Table1[[#This Row],[FTR]]="H",100*Table1[[#This Row],[B365H]],0),0)</f>
        <v>0</v>
      </c>
      <c r="N1115">
        <f>IF(Table1[[#This Row],[Bet]]="Home-",IF(Table1[[#This Row],[FTR]]="H",100*Table1[[#This Row],[B365H]],0),0)</f>
        <v>0</v>
      </c>
      <c r="O1115">
        <f>1/Table1[[#This Row],[B365D]]-Table1[[#This Row],[Margin1X2]]</f>
        <v>0.24848484848484845</v>
      </c>
      <c r="P1115">
        <f>IF(Table1[[#This Row],[Bet]]="Draw",IF(Table1[[#This Row],[FTR]]="D",100*Table1[[#This Row],[B365D]],0),0)</f>
        <v>0</v>
      </c>
      <c r="Q1115">
        <f>IF(Table1[[#This Row],[Bet]]="Draw-",IF(Table1[[#This Row],[FTR]]="D",100*Table1[[#This Row],[B365D]],0),0)</f>
        <v>0</v>
      </c>
      <c r="R1115">
        <f>1/Table1[[#This Row],[B365A]]-Table1[[#This Row],[Margin1X2]]</f>
        <v>0.16363636363636361</v>
      </c>
      <c r="S1115">
        <f>IF(Table1[[#This Row],[Bet]]="Away",IF(Table1[[#This Row],[FTR]]="A",100*Table1[[#This Row],[B365A]],0),0)</f>
        <v>0</v>
      </c>
      <c r="T1115">
        <f>IF(Table1[[#This Row],[Bet2]]="Away",IF(Table1[[#This Row],[FTR]]="A",100*Table1[[#This Row],[B365A]]),0)</f>
        <v>0</v>
      </c>
      <c r="X1115">
        <v>1.65</v>
      </c>
      <c r="Y1115">
        <v>3.75</v>
      </c>
      <c r="Z1115">
        <v>5.5</v>
      </c>
      <c r="AA1115" s="3">
        <f>(1/Table1[[#This Row],[B365H]]+1/Table1[[#This Row],[B365D]]+1/Table1[[#This Row],[B365A]]-1)/3</f>
        <v>1.8181818181818226E-2</v>
      </c>
      <c r="AB1115">
        <v>1.9</v>
      </c>
      <c r="AC1115">
        <v>1.95</v>
      </c>
      <c r="AD1115">
        <f>(1/Table1[[#This Row],[B365&gt;2.5]]+1/Table1[[#This Row],[B365&lt;2.5]]-1)/2</f>
        <v>1.9568151147098534E-2</v>
      </c>
    </row>
    <row r="1116" spans="1:30" hidden="1" x14ac:dyDescent="0.45">
      <c r="A1116" t="s">
        <v>61</v>
      </c>
      <c r="B1116" t="s">
        <v>4</v>
      </c>
      <c r="C1116" s="1">
        <v>44523</v>
      </c>
      <c r="D1116" t="s">
        <v>96</v>
      </c>
      <c r="E1116" t="s">
        <v>77</v>
      </c>
      <c r="F1116">
        <v>0</v>
      </c>
      <c r="G1116">
        <v>0</v>
      </c>
      <c r="H1116" t="s">
        <v>42</v>
      </c>
      <c r="I1116" t="s">
        <v>102</v>
      </c>
      <c r="L1116">
        <f>1/Table1[[#This Row],[B365H]]-Table1[[#This Row],[Margin1X2]]</f>
        <v>0.36607268944011667</v>
      </c>
      <c r="M1116">
        <f>IF(Table1[[#This Row],[Bet]]="Home",IF(Table1[[#This Row],[FTR]]="H",100*Table1[[#This Row],[B365H]],0),0)</f>
        <v>0</v>
      </c>
      <c r="N1116">
        <f>IF(Table1[[#This Row],[Bet]]="Home-",IF(Table1[[#This Row],[FTR]]="H",100*Table1[[#This Row],[B365H]],0),0)</f>
        <v>0</v>
      </c>
      <c r="O1116">
        <f>1/Table1[[#This Row],[B365D]]-Table1[[#This Row],[Margin1X2]]</f>
        <v>0.3040379499860224</v>
      </c>
      <c r="P1116">
        <f>IF(Table1[[#This Row],[Bet]]="Draw",IF(Table1[[#This Row],[FTR]]="D",100*Table1[[#This Row],[B365D]],0),0)</f>
        <v>0</v>
      </c>
      <c r="Q1116">
        <f>IF(Table1[[#This Row],[Bet]]="Draw-",IF(Table1[[#This Row],[FTR]]="D",100*Table1[[#This Row],[B365D]],0),0)</f>
        <v>0</v>
      </c>
      <c r="R1116">
        <f>1/Table1[[#This Row],[B365A]]-Table1[[#This Row],[Margin1X2]]</f>
        <v>0.32988936057386098</v>
      </c>
      <c r="S1116">
        <f>IF(Table1[[#This Row],[Bet]]="Away",IF(Table1[[#This Row],[FTR]]="A",100*Table1[[#This Row],[B365A]],0),0)</f>
        <v>0</v>
      </c>
      <c r="T1116">
        <f>IF(Table1[[#This Row],[Bet2]]="Away",IF(Table1[[#This Row],[FTR]]="A",100*Table1[[#This Row],[B365A]]),0)</f>
        <v>0</v>
      </c>
      <c r="X1116">
        <v>2.6</v>
      </c>
      <c r="Y1116">
        <v>3.1</v>
      </c>
      <c r="Z1116">
        <v>2.87</v>
      </c>
      <c r="AA1116" s="3">
        <f>(1/Table1[[#This Row],[B365H]]+1/Table1[[#This Row],[B365D]]+1/Table1[[#This Row],[B365A]]-1)/3</f>
        <v>1.8542695175267927E-2</v>
      </c>
      <c r="AB1116">
        <v>2.2999999999999998</v>
      </c>
      <c r="AC1116">
        <v>1.61</v>
      </c>
      <c r="AD1116">
        <f>(1/Table1[[#This Row],[B365&gt;2.5]]+1/Table1[[#This Row],[B365&lt;2.5]]-1)/2</f>
        <v>2.7950310559006208E-2</v>
      </c>
    </row>
    <row r="1117" spans="1:30" hidden="1" x14ac:dyDescent="0.45">
      <c r="A1117" t="s">
        <v>61</v>
      </c>
      <c r="B1117" t="s">
        <v>4</v>
      </c>
      <c r="C1117" s="1">
        <v>44529</v>
      </c>
      <c r="D1117" t="s">
        <v>74</v>
      </c>
      <c r="E1117" t="s">
        <v>83</v>
      </c>
      <c r="F1117">
        <v>1</v>
      </c>
      <c r="G1117">
        <v>2</v>
      </c>
      <c r="H1117" t="s">
        <v>20</v>
      </c>
      <c r="I1117" t="s">
        <v>102</v>
      </c>
      <c r="L1117">
        <f>1/Table1[[#This Row],[B365H]]-Table1[[#This Row],[Margin1X2]]</f>
        <v>0.31862745098039214</v>
      </c>
      <c r="M1117">
        <f>IF(Table1[[#This Row],[Bet]]="Home",IF(Table1[[#This Row],[FTR]]="H",100*Table1[[#This Row],[B365H]],0),0)</f>
        <v>0</v>
      </c>
      <c r="N1117">
        <f>IF(Table1[[#This Row],[Bet]]="Home-",IF(Table1[[#This Row],[FTR]]="H",100*Table1[[#This Row],[B365H]],0),0)</f>
        <v>0</v>
      </c>
      <c r="O1117">
        <f>1/Table1[[#This Row],[B365D]]-Table1[[#This Row],[Margin1X2]]</f>
        <v>0.27941176470588236</v>
      </c>
      <c r="P1117">
        <f>IF(Table1[[#This Row],[Bet]]="Draw",IF(Table1[[#This Row],[FTR]]="D",100*Table1[[#This Row],[B365D]],0),0)</f>
        <v>0</v>
      </c>
      <c r="Q1117">
        <f>IF(Table1[[#This Row],[Bet]]="Draw-",IF(Table1[[#This Row],[FTR]]="D",100*Table1[[#This Row],[B365D]],0),0)</f>
        <v>0</v>
      </c>
      <c r="R1117">
        <f>1/Table1[[#This Row],[B365A]]-Table1[[#This Row],[Margin1X2]]</f>
        <v>0.40196078431372551</v>
      </c>
      <c r="S1117">
        <f>IF(Table1[[#This Row],[Bet]]="Away",IF(Table1[[#This Row],[FTR]]="A",100*Table1[[#This Row],[B365A]],0),0)</f>
        <v>0</v>
      </c>
      <c r="T1117">
        <f>IF(Table1[[#This Row],[Bet2]]="Away",IF(Table1[[#This Row],[FTR]]="A",100*Table1[[#This Row],[B365A]]),0)</f>
        <v>0</v>
      </c>
      <c r="X1117">
        <v>3</v>
      </c>
      <c r="Y1117">
        <v>3.4</v>
      </c>
      <c r="Z1117">
        <v>2.4</v>
      </c>
      <c r="AA1117" s="3">
        <f>(1/Table1[[#This Row],[B365H]]+1/Table1[[#This Row],[B365D]]+1/Table1[[#This Row],[B365A]]-1)/3</f>
        <v>1.4705882352941199E-2</v>
      </c>
      <c r="AB1117">
        <v>2</v>
      </c>
      <c r="AC1117">
        <v>1.8</v>
      </c>
      <c r="AD1117">
        <f>(1/Table1[[#This Row],[B365&gt;2.5]]+1/Table1[[#This Row],[B365&lt;2.5]]-1)/2</f>
        <v>2.777777777777779E-2</v>
      </c>
    </row>
    <row r="1118" spans="1:30" hidden="1" x14ac:dyDescent="0.45">
      <c r="A1118" t="s">
        <v>61</v>
      </c>
      <c r="B1118" t="s">
        <v>4</v>
      </c>
      <c r="C1118" s="1">
        <v>44541</v>
      </c>
      <c r="D1118" t="s">
        <v>90</v>
      </c>
      <c r="E1118" t="s">
        <v>71</v>
      </c>
      <c r="F1118">
        <v>2</v>
      </c>
      <c r="G1118">
        <v>2</v>
      </c>
      <c r="H1118" t="s">
        <v>42</v>
      </c>
      <c r="I1118" t="s">
        <v>102</v>
      </c>
      <c r="L1118">
        <f>1/Table1[[#This Row],[B365H]]-Table1[[#This Row],[Margin1X2]]</f>
        <v>0.40609030278283037</v>
      </c>
      <c r="M1118">
        <f>IF(Table1[[#This Row],[Bet]]="Home",IF(Table1[[#This Row],[FTR]]="H",100*Table1[[#This Row],[B365H]],0),0)</f>
        <v>0</v>
      </c>
      <c r="N1118">
        <f>IF(Table1[[#This Row],[Bet]]="Home-",IF(Table1[[#This Row],[FTR]]="H",100*Table1[[#This Row],[B365H]],0),0)</f>
        <v>0</v>
      </c>
      <c r="O1118">
        <f>1/Table1[[#This Row],[B365D]]-Table1[[#This Row],[Margin1X2]]</f>
        <v>0.28717967754309126</v>
      </c>
      <c r="P1118">
        <f>IF(Table1[[#This Row],[Bet]]="Draw",IF(Table1[[#This Row],[FTR]]="D",100*Table1[[#This Row],[B365D]],0),0)</f>
        <v>0</v>
      </c>
      <c r="Q1118">
        <f>IF(Table1[[#This Row],[Bet]]="Draw-",IF(Table1[[#This Row],[FTR]]="D",100*Table1[[#This Row],[B365D]],0),0)</f>
        <v>0</v>
      </c>
      <c r="R1118">
        <f>1/Table1[[#This Row],[B365A]]-Table1[[#This Row],[Margin1X2]]</f>
        <v>0.30673001967407854</v>
      </c>
      <c r="S1118">
        <f>IF(Table1[[#This Row],[Bet]]="Away",IF(Table1[[#This Row],[FTR]]="A",100*Table1[[#This Row],[B365A]],0),0)</f>
        <v>0</v>
      </c>
      <c r="T1118">
        <f>IF(Table1[[#This Row],[Bet2]]="Away",IF(Table1[[#This Row],[FTR]]="A",100*Table1[[#This Row],[B365A]]),0)</f>
        <v>0</v>
      </c>
      <c r="X1118">
        <v>2.37</v>
      </c>
      <c r="Y1118">
        <v>3.3</v>
      </c>
      <c r="Z1118">
        <v>3.1</v>
      </c>
      <c r="AA1118" s="3">
        <f>(1/Table1[[#This Row],[B365H]]+1/Table1[[#This Row],[B365D]]+1/Table1[[#This Row],[B365A]]-1)/3</f>
        <v>1.5850625487211795E-2</v>
      </c>
      <c r="AB1118">
        <v>2.1</v>
      </c>
      <c r="AC1118">
        <v>1.72</v>
      </c>
      <c r="AD1118">
        <f>(1/Table1[[#This Row],[B365&gt;2.5]]+1/Table1[[#This Row],[B365&lt;2.5]]-1)/2</f>
        <v>2.879291251384275E-2</v>
      </c>
    </row>
    <row r="1119" spans="1:30" hidden="1" x14ac:dyDescent="0.45">
      <c r="A1119" t="s">
        <v>61</v>
      </c>
      <c r="B1119" t="s">
        <v>4</v>
      </c>
      <c r="C1119" s="1">
        <v>44556</v>
      </c>
      <c r="D1119" t="s">
        <v>75</v>
      </c>
      <c r="E1119" t="s">
        <v>69</v>
      </c>
      <c r="F1119">
        <v>3</v>
      </c>
      <c r="G1119">
        <v>2</v>
      </c>
      <c r="H1119" t="s">
        <v>13</v>
      </c>
      <c r="I1119" t="s">
        <v>102</v>
      </c>
      <c r="L1119">
        <f>1/Table1[[#This Row],[B365H]]-Table1[[#This Row],[Margin1X2]]</f>
        <v>0.44716265646498204</v>
      </c>
      <c r="M1119">
        <f>IF(Table1[[#This Row],[Bet]]="Home",IF(Table1[[#This Row],[FTR]]="H",100*Table1[[#This Row],[B365H]],0),0)</f>
        <v>0</v>
      </c>
      <c r="N1119">
        <f>IF(Table1[[#This Row],[Bet]]="Home-",IF(Table1[[#This Row],[FTR]]="H",100*Table1[[#This Row],[B365H]],0),0)</f>
        <v>0</v>
      </c>
      <c r="O1119">
        <f>1/Table1[[#This Row],[B365D]]-Table1[[#This Row],[Margin1X2]]</f>
        <v>0.28507668042551765</v>
      </c>
      <c r="P1119">
        <f>IF(Table1[[#This Row],[Bet]]="Draw",IF(Table1[[#This Row],[FTR]]="D",100*Table1[[#This Row],[B365D]],0),0)</f>
        <v>0</v>
      </c>
      <c r="Q1119">
        <f>IF(Table1[[#This Row],[Bet]]="Draw-",IF(Table1[[#This Row],[FTR]]="D",100*Table1[[#This Row],[B365D]],0),0)</f>
        <v>0</v>
      </c>
      <c r="R1119">
        <f>1/Table1[[#This Row],[B365A]]-Table1[[#This Row],[Margin1X2]]</f>
        <v>0.26776066310950031</v>
      </c>
      <c r="S1119">
        <f>IF(Table1[[#This Row],[Bet]]="Away",IF(Table1[[#This Row],[FTR]]="A",100*Table1[[#This Row],[B365A]],0),0)</f>
        <v>0</v>
      </c>
      <c r="T1119">
        <f>IF(Table1[[#This Row],[Bet2]]="Away",IF(Table1[[#This Row],[FTR]]="A",100*Table1[[#This Row],[B365A]]),0)</f>
        <v>0</v>
      </c>
      <c r="X1119">
        <v>2.15</v>
      </c>
      <c r="Y1119">
        <v>3.3</v>
      </c>
      <c r="Z1119">
        <v>3.5</v>
      </c>
      <c r="AA1119" s="3">
        <f>(1/Table1[[#This Row],[B365H]]+1/Table1[[#This Row],[B365D]]+1/Table1[[#This Row],[B365A]]-1)/3</f>
        <v>1.7953622604785391E-2</v>
      </c>
      <c r="AB1119">
        <v>2.2000000000000002</v>
      </c>
      <c r="AC1119">
        <v>1.66</v>
      </c>
      <c r="AD1119">
        <f>(1/Table1[[#This Row],[B365&gt;2.5]]+1/Table1[[#This Row],[B365&lt;2.5]]-1)/2</f>
        <v>2.8477546549835697E-2</v>
      </c>
    </row>
    <row r="1120" spans="1:30" hidden="1" x14ac:dyDescent="0.45">
      <c r="A1120" t="s">
        <v>61</v>
      </c>
      <c r="B1120" t="s">
        <v>4</v>
      </c>
      <c r="C1120" s="1">
        <v>44564</v>
      </c>
      <c r="D1120" t="s">
        <v>86</v>
      </c>
      <c r="E1120" t="s">
        <v>80</v>
      </c>
      <c r="F1120">
        <v>1</v>
      </c>
      <c r="G1120">
        <v>2</v>
      </c>
      <c r="H1120" t="s">
        <v>20</v>
      </c>
      <c r="I1120" t="s">
        <v>102</v>
      </c>
      <c r="L1120">
        <f>1/Table1[[#This Row],[B365H]]-Table1[[#This Row],[Margin1X2]]</f>
        <v>0.48232323232323232</v>
      </c>
      <c r="M1120">
        <f>IF(Table1[[#This Row],[Bet]]="Home",IF(Table1[[#This Row],[FTR]]="H",100*Table1[[#This Row],[B365H]],0),0)</f>
        <v>0</v>
      </c>
      <c r="N1120">
        <f>IF(Table1[[#This Row],[Bet]]="Home-",IF(Table1[[#This Row],[FTR]]="H",100*Table1[[#This Row],[B365H]],0),0)</f>
        <v>0</v>
      </c>
      <c r="O1120">
        <f>1/Table1[[#This Row],[B365D]]-Table1[[#This Row],[Margin1X2]]</f>
        <v>0.28535353535353536</v>
      </c>
      <c r="P1120">
        <f>IF(Table1[[#This Row],[Bet]]="Draw",IF(Table1[[#This Row],[FTR]]="D",100*Table1[[#This Row],[B365D]],0),0)</f>
        <v>0</v>
      </c>
      <c r="Q1120">
        <f>IF(Table1[[#This Row],[Bet]]="Draw-",IF(Table1[[#This Row],[FTR]]="D",100*Table1[[#This Row],[B365D]],0),0)</f>
        <v>0</v>
      </c>
      <c r="R1120">
        <f>1/Table1[[#This Row],[B365A]]-Table1[[#This Row],[Margin1X2]]</f>
        <v>0.23232323232323235</v>
      </c>
      <c r="S1120">
        <f>IF(Table1[[#This Row],[Bet]]="Away",IF(Table1[[#This Row],[FTR]]="A",100*Table1[[#This Row],[B365A]],0),0)</f>
        <v>0</v>
      </c>
      <c r="T1120">
        <f>IF(Table1[[#This Row],[Bet2]]="Away",IF(Table1[[#This Row],[FTR]]="A",100*Table1[[#This Row],[B365A]]),0)</f>
        <v>0</v>
      </c>
      <c r="X1120">
        <v>2</v>
      </c>
      <c r="Y1120">
        <v>3.3</v>
      </c>
      <c r="Z1120">
        <v>4</v>
      </c>
      <c r="AA1120" s="3">
        <f>(1/Table1[[#This Row],[B365H]]+1/Table1[[#This Row],[B365D]]+1/Table1[[#This Row],[B365A]]-1)/3</f>
        <v>1.7676767676767662E-2</v>
      </c>
      <c r="AB1120">
        <v>2.2999999999999998</v>
      </c>
      <c r="AC1120">
        <v>1.61</v>
      </c>
      <c r="AD1120">
        <f>(1/Table1[[#This Row],[B365&gt;2.5]]+1/Table1[[#This Row],[B365&lt;2.5]]-1)/2</f>
        <v>2.7950310559006208E-2</v>
      </c>
    </row>
    <row r="1121" spans="1:30" hidden="1" x14ac:dyDescent="0.45">
      <c r="A1121" t="s">
        <v>61</v>
      </c>
      <c r="B1121" t="s">
        <v>4</v>
      </c>
      <c r="C1121" s="1">
        <v>44583</v>
      </c>
      <c r="D1121" t="s">
        <v>63</v>
      </c>
      <c r="E1121" t="s">
        <v>78</v>
      </c>
      <c r="F1121">
        <v>3</v>
      </c>
      <c r="G1121">
        <v>0</v>
      </c>
      <c r="H1121" t="s">
        <v>13</v>
      </c>
      <c r="I1121" t="s">
        <v>102</v>
      </c>
      <c r="L1121">
        <f>1/Table1[[#This Row],[B365H]]-Table1[[#This Row],[Margin1X2]]</f>
        <v>0.7191523073876015</v>
      </c>
      <c r="M1121">
        <f>IF(Table1[[#This Row],[Bet]]="Home",IF(Table1[[#This Row],[FTR]]="H",100*Table1[[#This Row],[B365H]],0),0)</f>
        <v>0</v>
      </c>
      <c r="N1121">
        <f>IF(Table1[[#This Row],[Bet]]="Home-",IF(Table1[[#This Row],[FTR]]="H",100*Table1[[#This Row],[B365H]],0),0)</f>
        <v>0</v>
      </c>
      <c r="O1121">
        <f>1/Table1[[#This Row],[B365D]]-Table1[[#This Row],[Margin1X2]]</f>
        <v>0.20608041196276494</v>
      </c>
      <c r="P1121">
        <f>IF(Table1[[#This Row],[Bet]]="Draw",IF(Table1[[#This Row],[FTR]]="D",100*Table1[[#This Row],[B365D]],0),0)</f>
        <v>0</v>
      </c>
      <c r="Q1121">
        <f>IF(Table1[[#This Row],[Bet]]="Draw-",IF(Table1[[#This Row],[FTR]]="D",100*Table1[[#This Row],[B365D]],0),0)</f>
        <v>0</v>
      </c>
      <c r="R1121">
        <f>1/Table1[[#This Row],[B365A]]-Table1[[#This Row],[Margin1X2]]</f>
        <v>7.4767280649633644E-2</v>
      </c>
      <c r="S1121">
        <f>IF(Table1[[#This Row],[Bet]]="Away",IF(Table1[[#This Row],[FTR]]="A",100*Table1[[#This Row],[B365A]],0),0)</f>
        <v>0</v>
      </c>
      <c r="T1121">
        <f>IF(Table1[[#This Row],[Bet2]]="Away",IF(Table1[[#This Row],[FTR]]="A",100*Table1[[#This Row],[B365A]]),0)</f>
        <v>0</v>
      </c>
      <c r="X1121">
        <v>1.36</v>
      </c>
      <c r="Y1121">
        <v>4.5</v>
      </c>
      <c r="Z1121">
        <v>11</v>
      </c>
      <c r="AA1121" s="3">
        <f>(1/Table1[[#This Row],[B365H]]+1/Table1[[#This Row],[B365D]]+1/Table1[[#This Row],[B365A]]-1)/3</f>
        <v>1.6141810259457268E-2</v>
      </c>
      <c r="AB1121">
        <v>1.9</v>
      </c>
      <c r="AC1121">
        <v>1.9</v>
      </c>
      <c r="AD1121">
        <f>(1/Table1[[#This Row],[B365&gt;2.5]]+1/Table1[[#This Row],[B365&lt;2.5]]-1)/2</f>
        <v>2.6315789473684181E-2</v>
      </c>
    </row>
    <row r="1122" spans="1:30" hidden="1" x14ac:dyDescent="0.45">
      <c r="A1122" t="s">
        <v>61</v>
      </c>
      <c r="B1122" t="s">
        <v>4</v>
      </c>
      <c r="C1122" s="1">
        <v>44590</v>
      </c>
      <c r="D1122" t="s">
        <v>83</v>
      </c>
      <c r="E1122" t="s">
        <v>87</v>
      </c>
      <c r="F1122">
        <v>4</v>
      </c>
      <c r="G1122">
        <v>0</v>
      </c>
      <c r="H1122" t="s">
        <v>13</v>
      </c>
      <c r="I1122" t="s">
        <v>102</v>
      </c>
      <c r="L1122">
        <f>1/Table1[[#This Row],[B365H]]-Table1[[#This Row],[Margin1X2]]</f>
        <v>0.63811079987550579</v>
      </c>
      <c r="M1122">
        <f>IF(Table1[[#This Row],[Bet]]="Home",IF(Table1[[#This Row],[FTR]]="H",100*Table1[[#This Row],[B365H]],0),0)</f>
        <v>0</v>
      </c>
      <c r="N1122">
        <f>IF(Table1[[#This Row],[Bet]]="Home-",IF(Table1[[#This Row],[FTR]]="H",100*Table1[[#This Row],[B365H]],0),0)</f>
        <v>0</v>
      </c>
      <c r="O1122">
        <f>1/Table1[[#This Row],[B365D]]-Table1[[#This Row],[Margin1X2]]</f>
        <v>0.23451602863367568</v>
      </c>
      <c r="P1122">
        <f>IF(Table1[[#This Row],[Bet]]="Draw",IF(Table1[[#This Row],[FTR]]="D",100*Table1[[#This Row],[B365D]],0),0)</f>
        <v>0</v>
      </c>
      <c r="Q1122">
        <f>IF(Table1[[#This Row],[Bet]]="Draw-",IF(Table1[[#This Row],[FTR]]="D",100*Table1[[#This Row],[B365D]],0),0)</f>
        <v>0</v>
      </c>
      <c r="R1122">
        <f>1/Table1[[#This Row],[B365A]]-Table1[[#This Row],[Margin1X2]]</f>
        <v>0.12737317149081853</v>
      </c>
      <c r="S1122">
        <f>IF(Table1[[#This Row],[Bet]]="Away",IF(Table1[[#This Row],[FTR]]="A",100*Table1[[#This Row],[B365A]],0),0)</f>
        <v>0</v>
      </c>
      <c r="T1122">
        <f>IF(Table1[[#This Row],[Bet2]]="Away",IF(Table1[[#This Row],[FTR]]="A",100*Table1[[#This Row],[B365A]]),0)</f>
        <v>0</v>
      </c>
      <c r="X1122">
        <v>1.53</v>
      </c>
      <c r="Y1122">
        <v>4</v>
      </c>
      <c r="Z1122">
        <v>7</v>
      </c>
      <c r="AA1122" s="3">
        <f>(1/Table1[[#This Row],[B365H]]+1/Table1[[#This Row],[B365D]]+1/Table1[[#This Row],[B365A]]-1)/3</f>
        <v>1.5483971366324326E-2</v>
      </c>
      <c r="AB1122">
        <v>1.8</v>
      </c>
      <c r="AC1122">
        <v>2</v>
      </c>
      <c r="AD1122">
        <f>(1/Table1[[#This Row],[B365&gt;2.5]]+1/Table1[[#This Row],[B365&lt;2.5]]-1)/2</f>
        <v>2.777777777777779E-2</v>
      </c>
    </row>
    <row r="1123" spans="1:30" hidden="1" x14ac:dyDescent="0.45">
      <c r="A1123" t="s">
        <v>61</v>
      </c>
      <c r="B1123" t="s">
        <v>4</v>
      </c>
      <c r="C1123" s="1">
        <v>44600</v>
      </c>
      <c r="D1123" t="s">
        <v>86</v>
      </c>
      <c r="E1123" t="s">
        <v>66</v>
      </c>
      <c r="F1123">
        <v>3</v>
      </c>
      <c r="G1123">
        <v>0</v>
      </c>
      <c r="H1123" t="s">
        <v>13</v>
      </c>
      <c r="I1123" t="s">
        <v>102</v>
      </c>
      <c r="L1123">
        <f>1/Table1[[#This Row],[B365H]]-Table1[[#This Row],[Margin1X2]]</f>
        <v>0.42902631137925251</v>
      </c>
      <c r="M1123">
        <f>IF(Table1[[#This Row],[Bet]]="Home",IF(Table1[[#This Row],[FTR]]="H",100*Table1[[#This Row],[B365H]],0),0)</f>
        <v>0</v>
      </c>
      <c r="N1123">
        <f>IF(Table1[[#This Row],[Bet]]="Home-",IF(Table1[[#This Row],[FTR]]="H",100*Table1[[#This Row],[B365H]],0),0)</f>
        <v>0</v>
      </c>
      <c r="O1123">
        <f>1/Table1[[#This Row],[B365D]]-Table1[[#This Row],[Margin1X2]]</f>
        <v>0.2922741746271158</v>
      </c>
      <c r="P1123">
        <f>IF(Table1[[#This Row],[Bet]]="Draw",IF(Table1[[#This Row],[FTR]]="D",100*Table1[[#This Row],[B365D]],0),0)</f>
        <v>0</v>
      </c>
      <c r="Q1123">
        <f>IF(Table1[[#This Row],[Bet]]="Draw-",IF(Table1[[#This Row],[FTR]]="D",100*Table1[[#This Row],[B365D]],0),0)</f>
        <v>0</v>
      </c>
      <c r="R1123">
        <f>1/Table1[[#This Row],[B365A]]-Table1[[#This Row],[Margin1X2]]</f>
        <v>0.27869951399363163</v>
      </c>
      <c r="S1123">
        <f>IF(Table1[[#This Row],[Bet]]="Away",IF(Table1[[#This Row],[FTR]]="A",100*Table1[[#This Row],[B365A]],0),0)</f>
        <v>0</v>
      </c>
      <c r="T1123">
        <f>IF(Table1[[#This Row],[Bet2]]="Away",IF(Table1[[#This Row],[FTR]]="A",100*Table1[[#This Row],[B365A]]),0)</f>
        <v>0</v>
      </c>
      <c r="X1123">
        <v>2.25</v>
      </c>
      <c r="Y1123">
        <v>3.25</v>
      </c>
      <c r="Z1123">
        <v>3.4</v>
      </c>
      <c r="AA1123" s="3">
        <f>(1/Table1[[#This Row],[B365H]]+1/Table1[[#This Row],[B365D]]+1/Table1[[#This Row],[B365A]]-1)/3</f>
        <v>1.5418133065191908E-2</v>
      </c>
      <c r="AB1123">
        <v>2.37</v>
      </c>
      <c r="AC1123">
        <v>1.57</v>
      </c>
      <c r="AD1123">
        <f>(1/Table1[[#This Row],[B365&gt;2.5]]+1/Table1[[#This Row],[B365&lt;2.5]]-1)/2</f>
        <v>2.9441801714638949E-2</v>
      </c>
    </row>
    <row r="1124" spans="1:30" hidden="1" x14ac:dyDescent="0.45">
      <c r="A1124" t="s">
        <v>61</v>
      </c>
      <c r="B1124" t="s">
        <v>4</v>
      </c>
      <c r="C1124" s="1">
        <v>44615</v>
      </c>
      <c r="D1124" t="s">
        <v>74</v>
      </c>
      <c r="E1124" t="s">
        <v>84</v>
      </c>
      <c r="F1124">
        <v>1</v>
      </c>
      <c r="G1124">
        <v>2</v>
      </c>
      <c r="H1124" t="s">
        <v>20</v>
      </c>
      <c r="I1124" t="s">
        <v>102</v>
      </c>
      <c r="L1124">
        <f>1/Table1[[#This Row],[B365H]]-Table1[[#This Row],[Margin1X2]]</f>
        <v>0.36411535923851163</v>
      </c>
      <c r="M1124">
        <f>IF(Table1[[#This Row],[Bet]]="Home",IF(Table1[[#This Row],[FTR]]="H",100*Table1[[#This Row],[B365H]],0),0)</f>
        <v>0</v>
      </c>
      <c r="N1124">
        <f>IF(Table1[[#This Row],[Bet]]="Home-",IF(Table1[[#This Row],[FTR]]="H",100*Table1[[#This Row],[B365H]],0),0)</f>
        <v>0</v>
      </c>
      <c r="O1124">
        <f>1/Table1[[#This Row],[B365D]]-Table1[[#This Row],[Margin1X2]]</f>
        <v>0.30501661508682487</v>
      </c>
      <c r="P1124">
        <f>IF(Table1[[#This Row],[Bet]]="Draw",IF(Table1[[#This Row],[FTR]]="D",100*Table1[[#This Row],[B365D]],0),0)</f>
        <v>0</v>
      </c>
      <c r="Q1124">
        <f>IF(Table1[[#This Row],[Bet]]="Draw-",IF(Table1[[#This Row],[FTR]]="D",100*Table1[[#This Row],[B365D]],0),0)</f>
        <v>0</v>
      </c>
      <c r="R1124">
        <f>1/Table1[[#This Row],[B365A]]-Table1[[#This Row],[Margin1X2]]</f>
        <v>0.33086802567466345</v>
      </c>
      <c r="S1124">
        <f>IF(Table1[[#This Row],[Bet]]="Away",IF(Table1[[#This Row],[FTR]]="A",100*Table1[[#This Row],[B365A]],0),0)</f>
        <v>0</v>
      </c>
      <c r="T1124">
        <f>IF(Table1[[#This Row],[Bet2]]="Away",IF(Table1[[#This Row],[FTR]]="A",100*Table1[[#This Row],[B365A]]),0)</f>
        <v>0</v>
      </c>
      <c r="X1124">
        <v>2.62</v>
      </c>
      <c r="Y1124">
        <v>3.1</v>
      </c>
      <c r="Z1124">
        <v>2.87</v>
      </c>
      <c r="AA1124" s="3">
        <f>(1/Table1[[#This Row],[B365H]]+1/Table1[[#This Row],[B365D]]+1/Table1[[#This Row],[B365A]]-1)/3</f>
        <v>1.7564030074465425E-2</v>
      </c>
      <c r="AB1124">
        <v>2.62</v>
      </c>
      <c r="AC1124">
        <v>1.5</v>
      </c>
      <c r="AD1124">
        <f>(1/Table1[[#This Row],[B365&gt;2.5]]+1/Table1[[#This Row],[B365&lt;2.5]]-1)/2</f>
        <v>2.4173027989821794E-2</v>
      </c>
    </row>
    <row r="1125" spans="1:30" hidden="1" x14ac:dyDescent="0.45">
      <c r="A1125" t="s">
        <v>61</v>
      </c>
      <c r="B1125" t="s">
        <v>4</v>
      </c>
      <c r="C1125" s="1">
        <v>44618</v>
      </c>
      <c r="D1125" t="s">
        <v>65</v>
      </c>
      <c r="E1125" t="s">
        <v>83</v>
      </c>
      <c r="F1125">
        <v>1</v>
      </c>
      <c r="G1125">
        <v>0</v>
      </c>
      <c r="H1125" t="s">
        <v>13</v>
      </c>
      <c r="I1125" t="s">
        <v>102</v>
      </c>
      <c r="L1125">
        <f>1/Table1[[#This Row],[B365H]]-Table1[[#This Row],[Margin1X2]]</f>
        <v>0.46031746031746035</v>
      </c>
      <c r="M1125">
        <f>IF(Table1[[#This Row],[Bet]]="Home",IF(Table1[[#This Row],[FTR]]="H",100*Table1[[#This Row],[B365H]],0),0)</f>
        <v>0</v>
      </c>
      <c r="N1125">
        <f>IF(Table1[[#This Row],[Bet]]="Home-",IF(Table1[[#This Row],[FTR]]="H",100*Table1[[#This Row],[B365H]],0),0)</f>
        <v>0</v>
      </c>
      <c r="O1125">
        <f>1/Table1[[#This Row],[B365D]]-Table1[[#This Row],[Margin1X2]]</f>
        <v>0.26984126984126988</v>
      </c>
      <c r="P1125">
        <f>IF(Table1[[#This Row],[Bet]]="Draw",IF(Table1[[#This Row],[FTR]]="D",100*Table1[[#This Row],[B365D]],0),0)</f>
        <v>0</v>
      </c>
      <c r="Q1125">
        <f>IF(Table1[[#This Row],[Bet]]="Draw-",IF(Table1[[#This Row],[FTR]]="D",100*Table1[[#This Row],[B365D]],0),0)</f>
        <v>0</v>
      </c>
      <c r="R1125">
        <f>1/Table1[[#This Row],[B365A]]-Table1[[#This Row],[Margin1X2]]</f>
        <v>0.26984126984126988</v>
      </c>
      <c r="S1125">
        <f>IF(Table1[[#This Row],[Bet]]="Away",IF(Table1[[#This Row],[FTR]]="A",100*Table1[[#This Row],[B365A]],0),0)</f>
        <v>0</v>
      </c>
      <c r="T1125">
        <f>IF(Table1[[#This Row],[Bet2]]="Away",IF(Table1[[#This Row],[FTR]]="A",100*Table1[[#This Row],[B365A]]),0)</f>
        <v>0</v>
      </c>
      <c r="X1125">
        <v>2.1</v>
      </c>
      <c r="Y1125">
        <v>3.5</v>
      </c>
      <c r="Z1125">
        <v>3.5</v>
      </c>
      <c r="AA1125" s="3">
        <f>(1/Table1[[#This Row],[B365H]]+1/Table1[[#This Row],[B365D]]+1/Table1[[#This Row],[B365A]]-1)/3</f>
        <v>1.5873015873015817E-2</v>
      </c>
      <c r="AB1125">
        <v>2.1</v>
      </c>
      <c r="AC1125">
        <v>1.72</v>
      </c>
      <c r="AD1125">
        <f>(1/Table1[[#This Row],[B365&gt;2.5]]+1/Table1[[#This Row],[B365&lt;2.5]]-1)/2</f>
        <v>2.879291251384275E-2</v>
      </c>
    </row>
    <row r="1126" spans="1:30" hidden="1" x14ac:dyDescent="0.45">
      <c r="A1126" t="s">
        <v>61</v>
      </c>
      <c r="B1126" t="s">
        <v>4</v>
      </c>
      <c r="C1126" s="1">
        <v>44625</v>
      </c>
      <c r="D1126" t="s">
        <v>93</v>
      </c>
      <c r="E1126" t="s">
        <v>77</v>
      </c>
      <c r="F1126">
        <v>2</v>
      </c>
      <c r="G1126">
        <v>1</v>
      </c>
      <c r="H1126" t="s">
        <v>13</v>
      </c>
      <c r="I1126" t="s">
        <v>102</v>
      </c>
      <c r="L1126">
        <f>1/Table1[[#This Row],[B365H]]-Table1[[#This Row],[Margin1X2]]</f>
        <v>0.55502645502645498</v>
      </c>
      <c r="M1126">
        <f>IF(Table1[[#This Row],[Bet]]="Home",IF(Table1[[#This Row],[FTR]]="H",100*Table1[[#This Row],[B365H]],0),0)</f>
        <v>0</v>
      </c>
      <c r="N1126">
        <f>IF(Table1[[#This Row],[Bet]]="Home-",IF(Table1[[#This Row],[FTR]]="H",100*Table1[[#This Row],[B365H]],0),0)</f>
        <v>0</v>
      </c>
      <c r="O1126">
        <f>1/Table1[[#This Row],[B365D]]-Table1[[#This Row],[Margin1X2]]</f>
        <v>0.26137566137566137</v>
      </c>
      <c r="P1126">
        <f>IF(Table1[[#This Row],[Bet]]="Draw",IF(Table1[[#This Row],[FTR]]="D",100*Table1[[#This Row],[B365D]],0),0)</f>
        <v>0</v>
      </c>
      <c r="Q1126">
        <f>IF(Table1[[#This Row],[Bet]]="Draw-",IF(Table1[[#This Row],[FTR]]="D",100*Table1[[#This Row],[B365D]],0),0)</f>
        <v>0</v>
      </c>
      <c r="R1126">
        <f>1/Table1[[#This Row],[B365A]]-Table1[[#This Row],[Margin1X2]]</f>
        <v>0.18359788359788359</v>
      </c>
      <c r="S1126">
        <f>IF(Table1[[#This Row],[Bet]]="Away",IF(Table1[[#This Row],[FTR]]="A",100*Table1[[#This Row],[B365A]],0),0)</f>
        <v>0</v>
      </c>
      <c r="T1126">
        <f>IF(Table1[[#This Row],[Bet2]]="Away",IF(Table1[[#This Row],[FTR]]="A",100*Table1[[#This Row],[B365A]]),0)</f>
        <v>0</v>
      </c>
      <c r="X1126">
        <v>1.75</v>
      </c>
      <c r="Y1126">
        <v>3.6</v>
      </c>
      <c r="Z1126">
        <v>5</v>
      </c>
      <c r="AA1126" s="3">
        <f>(1/Table1[[#This Row],[B365H]]+1/Table1[[#This Row],[B365D]]+1/Table1[[#This Row],[B365A]]-1)/3</f>
        <v>1.6402116402116418E-2</v>
      </c>
      <c r="AB1126">
        <v>2.1</v>
      </c>
      <c r="AC1126">
        <v>1.72</v>
      </c>
      <c r="AD1126">
        <f>(1/Table1[[#This Row],[B365&gt;2.5]]+1/Table1[[#This Row],[B365&lt;2.5]]-1)/2</f>
        <v>2.879291251384275E-2</v>
      </c>
    </row>
    <row r="1127" spans="1:30" hidden="1" x14ac:dyDescent="0.45">
      <c r="A1127" t="s">
        <v>61</v>
      </c>
      <c r="B1127" t="s">
        <v>4</v>
      </c>
      <c r="C1127" s="1">
        <v>44632</v>
      </c>
      <c r="D1127" t="s">
        <v>95</v>
      </c>
      <c r="E1127" t="s">
        <v>89</v>
      </c>
      <c r="F1127">
        <v>4</v>
      </c>
      <c r="G1127">
        <v>1</v>
      </c>
      <c r="H1127" t="s">
        <v>13</v>
      </c>
      <c r="I1127" t="s">
        <v>102</v>
      </c>
      <c r="L1127">
        <f>1/Table1[[#This Row],[B365H]]-Table1[[#This Row],[Margin1X2]]</f>
        <v>0.34065934065934067</v>
      </c>
      <c r="M1127">
        <f>IF(Table1[[#This Row],[Bet]]="Home",IF(Table1[[#This Row],[FTR]]="H",100*Table1[[#This Row],[B365H]],0),0)</f>
        <v>0</v>
      </c>
      <c r="N1127">
        <f>IF(Table1[[#This Row],[Bet]]="Home-",IF(Table1[[#This Row],[FTR]]="H",100*Table1[[#This Row],[B365H]],0),0)</f>
        <v>0</v>
      </c>
      <c r="O1127">
        <f>1/Table1[[#This Row],[B365D]]-Table1[[#This Row],[Margin1X2]]</f>
        <v>0.29120879120879123</v>
      </c>
      <c r="P1127">
        <f>IF(Table1[[#This Row],[Bet]]="Draw",IF(Table1[[#This Row],[FTR]]="D",100*Table1[[#This Row],[B365D]],0),0)</f>
        <v>0</v>
      </c>
      <c r="Q1127">
        <f>IF(Table1[[#This Row],[Bet]]="Draw-",IF(Table1[[#This Row],[FTR]]="D",100*Table1[[#This Row],[B365D]],0),0)</f>
        <v>0</v>
      </c>
      <c r="R1127">
        <f>1/Table1[[#This Row],[B365A]]-Table1[[#This Row],[Margin1X2]]</f>
        <v>0.3681318681318681</v>
      </c>
      <c r="S1127">
        <f>IF(Table1[[#This Row],[Bet]]="Away",IF(Table1[[#This Row],[FTR]]="A",100*Table1[[#This Row],[B365A]],0),0)</f>
        <v>0</v>
      </c>
      <c r="T1127">
        <f>IF(Table1[[#This Row],[Bet2]]="Away",IF(Table1[[#This Row],[FTR]]="A",100*Table1[[#This Row],[B365A]]),0)</f>
        <v>0</v>
      </c>
      <c r="X1127">
        <v>2.8</v>
      </c>
      <c r="Y1127">
        <v>3.25</v>
      </c>
      <c r="Z1127">
        <v>2.6</v>
      </c>
      <c r="AA1127" s="3">
        <f>(1/Table1[[#This Row],[B365H]]+1/Table1[[#This Row],[B365D]]+1/Table1[[#This Row],[B365A]]-1)/3</f>
        <v>1.6483516483516498E-2</v>
      </c>
      <c r="AB1127">
        <v>2.2000000000000002</v>
      </c>
      <c r="AC1127">
        <v>1.66</v>
      </c>
      <c r="AD1127">
        <f>(1/Table1[[#This Row],[B365&gt;2.5]]+1/Table1[[#This Row],[B365&lt;2.5]]-1)/2</f>
        <v>2.8477546549835697E-2</v>
      </c>
    </row>
    <row r="1128" spans="1:30" hidden="1" x14ac:dyDescent="0.45">
      <c r="A1128" t="s">
        <v>61</v>
      </c>
      <c r="B1128" t="s">
        <v>4</v>
      </c>
      <c r="C1128" s="1">
        <v>44639</v>
      </c>
      <c r="D1128" t="s">
        <v>66</v>
      </c>
      <c r="E1128" t="s">
        <v>90</v>
      </c>
      <c r="F1128">
        <v>0</v>
      </c>
      <c r="G1128">
        <v>0</v>
      </c>
      <c r="H1128" t="s">
        <v>42</v>
      </c>
      <c r="I1128" t="s">
        <v>102</v>
      </c>
      <c r="L1128">
        <f>1/Table1[[#This Row],[B365H]]-Table1[[#This Row],[Margin1X2]]</f>
        <v>0.5241188070287377</v>
      </c>
      <c r="M1128">
        <f>IF(Table1[[#This Row],[Bet]]="Home",IF(Table1[[#This Row],[FTR]]="H",100*Table1[[#This Row],[B365H]],0),0)</f>
        <v>0</v>
      </c>
      <c r="N1128">
        <f>IF(Table1[[#This Row],[Bet]]="Home-",IF(Table1[[#This Row],[FTR]]="H",100*Table1[[#This Row],[B365H]],0),0)</f>
        <v>0</v>
      </c>
      <c r="O1128">
        <f>1/Table1[[#This Row],[B365D]]-Table1[[#This Row],[Margin1X2]]</f>
        <v>0.26135604426597497</v>
      </c>
      <c r="P1128">
        <f>IF(Table1[[#This Row],[Bet]]="Draw",IF(Table1[[#This Row],[FTR]]="D",100*Table1[[#This Row],[B365D]],0),0)</f>
        <v>0</v>
      </c>
      <c r="Q1128">
        <f>IF(Table1[[#This Row],[Bet]]="Draw-",IF(Table1[[#This Row],[FTR]]="D",100*Table1[[#This Row],[B365D]],0),0)</f>
        <v>0</v>
      </c>
      <c r="R1128">
        <f>1/Table1[[#This Row],[B365A]]-Table1[[#This Row],[Margin1X2]]</f>
        <v>0.21452514870528727</v>
      </c>
      <c r="S1128">
        <f>IF(Table1[[#This Row],[Bet]]="Away",IF(Table1[[#This Row],[FTR]]="A",100*Table1[[#This Row],[B365A]],0),0)</f>
        <v>0</v>
      </c>
      <c r="T1128">
        <f>IF(Table1[[#This Row],[Bet2]]="Away",IF(Table1[[#This Row],[FTR]]="A",100*Table1[[#This Row],[B365A]]),0)</f>
        <v>0</v>
      </c>
      <c r="X1128">
        <v>1.85</v>
      </c>
      <c r="Y1128">
        <v>3.6</v>
      </c>
      <c r="Z1128">
        <v>4.33</v>
      </c>
      <c r="AA1128" s="3">
        <f>(1/Table1[[#This Row],[B365H]]+1/Table1[[#This Row],[B365D]]+1/Table1[[#This Row],[B365A]]-1)/3</f>
        <v>1.6421733511802799E-2</v>
      </c>
      <c r="AB1128">
        <v>2.02</v>
      </c>
      <c r="AC1128">
        <v>1.83</v>
      </c>
      <c r="AD1128">
        <f>(1/Table1[[#This Row],[B365&gt;2.5]]+1/Table1[[#This Row],[B365&lt;2.5]]-1)/2</f>
        <v>2.0748796191094487E-2</v>
      </c>
    </row>
    <row r="1129" spans="1:30" hidden="1" x14ac:dyDescent="0.45">
      <c r="A1129" t="s">
        <v>61</v>
      </c>
      <c r="B1129" t="s">
        <v>4</v>
      </c>
      <c r="C1129" s="1">
        <v>44652</v>
      </c>
      <c r="D1129" t="s">
        <v>81</v>
      </c>
      <c r="E1129" t="s">
        <v>75</v>
      </c>
      <c r="F1129">
        <v>0</v>
      </c>
      <c r="G1129">
        <v>1</v>
      </c>
      <c r="H1129" t="s">
        <v>20</v>
      </c>
      <c r="I1129" t="s">
        <v>102</v>
      </c>
      <c r="L1129">
        <f>1/Table1[[#This Row],[B365H]]-Table1[[#This Row],[Margin1X2]]</f>
        <v>0.35422602089268757</v>
      </c>
      <c r="M1129">
        <f>IF(Table1[[#This Row],[Bet]]="Home",IF(Table1[[#This Row],[FTR]]="H",100*Table1[[#This Row],[B365H]],0),0)</f>
        <v>0</v>
      </c>
      <c r="N1129">
        <f>IF(Table1[[#This Row],[Bet]]="Home-",IF(Table1[[#This Row],[FTR]]="H",100*Table1[[#This Row],[B365H]],0),0)</f>
        <v>0</v>
      </c>
      <c r="O1129">
        <f>1/Table1[[#This Row],[B365D]]-Table1[[#This Row],[Margin1X2]]</f>
        <v>0.29154795821462492</v>
      </c>
      <c r="P1129">
        <f>IF(Table1[[#This Row],[Bet]]="Draw",IF(Table1[[#This Row],[FTR]]="D",100*Table1[[#This Row],[B365D]],0),0)</f>
        <v>0</v>
      </c>
      <c r="Q1129">
        <f>IF(Table1[[#This Row],[Bet]]="Draw-",IF(Table1[[#This Row],[FTR]]="D",100*Table1[[#This Row],[B365D]],0),0)</f>
        <v>0</v>
      </c>
      <c r="R1129">
        <f>1/Table1[[#This Row],[B365A]]-Table1[[#This Row],[Margin1X2]]</f>
        <v>0.35422602089268757</v>
      </c>
      <c r="S1129">
        <f>IF(Table1[[#This Row],[Bet]]="Away",IF(Table1[[#This Row],[FTR]]="A",100*Table1[[#This Row],[B365A]],0),0)</f>
        <v>0</v>
      </c>
      <c r="T1129">
        <f>IF(Table1[[#This Row],[Bet2]]="Away",IF(Table1[[#This Row],[FTR]]="A",100*Table1[[#This Row],[B365A]]),0)</f>
        <v>0</v>
      </c>
      <c r="X1129">
        <v>2.7</v>
      </c>
      <c r="Y1129">
        <v>3.25</v>
      </c>
      <c r="Z1129">
        <v>2.7</v>
      </c>
      <c r="AA1129" s="3">
        <f>(1/Table1[[#This Row],[B365H]]+1/Table1[[#This Row],[B365D]]+1/Table1[[#This Row],[B365A]]-1)/3</f>
        <v>1.6144349477682802E-2</v>
      </c>
      <c r="AB1129">
        <v>2.2000000000000002</v>
      </c>
      <c r="AC1129">
        <v>1.66</v>
      </c>
      <c r="AD1129">
        <f>(1/Table1[[#This Row],[B365&gt;2.5]]+1/Table1[[#This Row],[B365&lt;2.5]]-1)/2</f>
        <v>2.8477546549835697E-2</v>
      </c>
    </row>
    <row r="1130" spans="1:30" hidden="1" x14ac:dyDescent="0.45">
      <c r="A1130" t="s">
        <v>61</v>
      </c>
      <c r="B1130" t="s">
        <v>4</v>
      </c>
      <c r="C1130" s="1">
        <v>44666</v>
      </c>
      <c r="D1130" t="s">
        <v>63</v>
      </c>
      <c r="E1130" t="s">
        <v>69</v>
      </c>
      <c r="F1130">
        <v>2</v>
      </c>
      <c r="G1130">
        <v>1</v>
      </c>
      <c r="H1130" t="s">
        <v>13</v>
      </c>
      <c r="I1130" t="s">
        <v>102</v>
      </c>
      <c r="L1130">
        <f>1/Table1[[#This Row],[B365H]]-Table1[[#This Row],[Margin1X2]]</f>
        <v>0.57110423116615072</v>
      </c>
      <c r="M1130">
        <f>IF(Table1[[#This Row],[Bet]]="Home",IF(Table1[[#This Row],[FTR]]="H",100*Table1[[#This Row],[B365H]],0),0)</f>
        <v>0</v>
      </c>
      <c r="N1130">
        <f>IF(Table1[[#This Row],[Bet]]="Home-",IF(Table1[[#This Row],[FTR]]="H",100*Table1[[#This Row],[B365H]],0),0)</f>
        <v>0</v>
      </c>
      <c r="O1130">
        <f>1/Table1[[#This Row],[B365D]]-Table1[[#This Row],[Margin1X2]]</f>
        <v>0.24602683178534571</v>
      </c>
      <c r="P1130">
        <f>IF(Table1[[#This Row],[Bet]]="Draw",IF(Table1[[#This Row],[FTR]]="D",100*Table1[[#This Row],[B365D]],0),0)</f>
        <v>0</v>
      </c>
      <c r="Q1130">
        <f>IF(Table1[[#This Row],[Bet]]="Draw-",IF(Table1[[#This Row],[FTR]]="D",100*Table1[[#This Row],[B365D]],0),0)</f>
        <v>0</v>
      </c>
      <c r="R1130">
        <f>1/Table1[[#This Row],[B365A]]-Table1[[#This Row],[Margin1X2]]</f>
        <v>0.18286893704850363</v>
      </c>
      <c r="S1130">
        <f>IF(Table1[[#This Row],[Bet]]="Away",IF(Table1[[#This Row],[FTR]]="A",100*Table1[[#This Row],[B365A]],0),0)</f>
        <v>0</v>
      </c>
      <c r="T1130">
        <f>IF(Table1[[#This Row],[Bet2]]="Away",IF(Table1[[#This Row],[FTR]]="A",100*Table1[[#This Row],[B365A]]),0)</f>
        <v>0</v>
      </c>
      <c r="X1130">
        <v>1.7</v>
      </c>
      <c r="Y1130">
        <v>3.8</v>
      </c>
      <c r="Z1130">
        <v>5</v>
      </c>
      <c r="AA1130" s="3">
        <f>(1/Table1[[#This Row],[B365H]]+1/Table1[[#This Row],[B365D]]+1/Table1[[#This Row],[B365A]]-1)/3</f>
        <v>1.7131062951496395E-2</v>
      </c>
      <c r="AB1130">
        <v>2.2000000000000002</v>
      </c>
      <c r="AC1130">
        <v>1.66</v>
      </c>
      <c r="AD1130">
        <f>(1/Table1[[#This Row],[B365&gt;2.5]]+1/Table1[[#This Row],[B365&lt;2.5]]-1)/2</f>
        <v>2.8477546549835697E-2</v>
      </c>
    </row>
    <row r="1131" spans="1:30" hidden="1" x14ac:dyDescent="0.45">
      <c r="A1131" t="s">
        <v>61</v>
      </c>
      <c r="B1131" t="s">
        <v>4</v>
      </c>
      <c r="C1131" s="1">
        <v>44676</v>
      </c>
      <c r="D1131" t="s">
        <v>80</v>
      </c>
      <c r="E1131" t="s">
        <v>65</v>
      </c>
      <c r="F1131">
        <v>1</v>
      </c>
      <c r="G1131">
        <v>4</v>
      </c>
      <c r="H1131" t="s">
        <v>20</v>
      </c>
      <c r="I1131" t="s">
        <v>102</v>
      </c>
      <c r="L1131">
        <f>1/Table1[[#This Row],[B365H]]-Table1[[#This Row],[Margin1X2]]</f>
        <v>0.35902808960734411</v>
      </c>
      <c r="M1131">
        <f>IF(Table1[[#This Row],[Bet]]="Home",IF(Table1[[#This Row],[FTR]]="H",100*Table1[[#This Row],[B365H]],0),0)</f>
        <v>0</v>
      </c>
      <c r="N1131">
        <f>IF(Table1[[#This Row],[Bet]]="Home-",IF(Table1[[#This Row],[FTR]]="H",100*Table1[[#This Row],[B365H]],0),0)</f>
        <v>0</v>
      </c>
      <c r="O1131">
        <f>1/Table1[[#This Row],[B365D]]-Table1[[#This Row],[Margin1X2]]</f>
        <v>0.27146634735319058</v>
      </c>
      <c r="P1131">
        <f>IF(Table1[[#This Row],[Bet]]="Draw",IF(Table1[[#This Row],[FTR]]="D",100*Table1[[#This Row],[B365D]],0),0)</f>
        <v>0</v>
      </c>
      <c r="Q1131">
        <f>IF(Table1[[#This Row],[Bet]]="Draw-",IF(Table1[[#This Row],[FTR]]="D",100*Table1[[#This Row],[B365D]],0),0)</f>
        <v>0</v>
      </c>
      <c r="R1131">
        <f>1/Table1[[#This Row],[B365A]]-Table1[[#This Row],[Margin1X2]]</f>
        <v>0.36950556303946513</v>
      </c>
      <c r="S1131">
        <f>IF(Table1[[#This Row],[Bet]]="Away",IF(Table1[[#This Row],[FTR]]="A",100*Table1[[#This Row],[B365A]],0),0)</f>
        <v>0</v>
      </c>
      <c r="T1131">
        <f>IF(Table1[[#This Row],[Bet2]]="Away",IF(Table1[[#This Row],[FTR]]="A",100*Table1[[#This Row],[B365A]]),0)</f>
        <v>0</v>
      </c>
      <c r="X1131">
        <v>2.62</v>
      </c>
      <c r="Y1131">
        <v>3.4</v>
      </c>
      <c r="Z1131">
        <v>2.5499999999999998</v>
      </c>
      <c r="AA1131" s="3">
        <f>(1/Table1[[#This Row],[B365H]]+1/Table1[[#This Row],[B365D]]+1/Table1[[#This Row],[B365A]]-1)/3</f>
        <v>2.2651299705632955E-2</v>
      </c>
      <c r="AB1131">
        <v>2.1</v>
      </c>
      <c r="AC1131">
        <v>1.72</v>
      </c>
      <c r="AD1131">
        <f>(1/Table1[[#This Row],[B365&gt;2.5]]+1/Table1[[#This Row],[B365&lt;2.5]]-1)/2</f>
        <v>2.879291251384275E-2</v>
      </c>
    </row>
    <row r="1132" spans="1:30" hidden="1" x14ac:dyDescent="0.45">
      <c r="A1132" t="s">
        <v>106</v>
      </c>
      <c r="B1132" t="s">
        <v>4</v>
      </c>
      <c r="C1132" s="1">
        <v>44534</v>
      </c>
      <c r="D1132" t="s">
        <v>133</v>
      </c>
      <c r="E1132" t="s">
        <v>111</v>
      </c>
      <c r="F1132">
        <v>1</v>
      </c>
      <c r="G1132">
        <v>1</v>
      </c>
      <c r="H1132" t="s">
        <v>42</v>
      </c>
      <c r="I1132" t="s">
        <v>102</v>
      </c>
      <c r="L1132">
        <f>1/Table1[[#This Row],[B365H]]-Table1[[#This Row],[Margin1X2]]</f>
        <v>0.43415775401069523</v>
      </c>
      <c r="M1132">
        <f>IF(Table1[[#This Row],[Bet]]="Home",IF(Table1[[#This Row],[FTR]]="H",100*Table1[[#This Row],[B365H]],0),0)</f>
        <v>0</v>
      </c>
      <c r="N1132">
        <f>IF(Table1[[#This Row],[Bet]]="Home-",IF(Table1[[#This Row],[FTR]]="H",100*Table1[[#This Row],[B365H]],0),0)</f>
        <v>0</v>
      </c>
      <c r="O1132">
        <f>1/Table1[[#This Row],[B365D]]-Table1[[#This Row],[Margin1X2]]</f>
        <v>0.27372994652406424</v>
      </c>
      <c r="P1132">
        <f>IF(Table1[[#This Row],[Bet]]="Draw",IF(Table1[[#This Row],[FTR]]="D",100*Table1[[#This Row],[B365D]],0),0)</f>
        <v>0</v>
      </c>
      <c r="Q1132">
        <f>IF(Table1[[#This Row],[Bet]]="Draw-",IF(Table1[[#This Row],[FTR]]="D",100*Table1[[#This Row],[B365D]],0),0)</f>
        <v>0</v>
      </c>
      <c r="R1132">
        <f>1/Table1[[#This Row],[B365A]]-Table1[[#This Row],[Margin1X2]]</f>
        <v>0.2921122994652407</v>
      </c>
      <c r="S1132">
        <f>IF(Table1[[#This Row],[Bet]]="Away",IF(Table1[[#This Row],[FTR]]="A",100*Table1[[#This Row],[B365A]],0),0)</f>
        <v>0</v>
      </c>
      <c r="T1132">
        <f>IF(Table1[[#This Row],[Bet2]]="Away",IF(Table1[[#This Row],[FTR]]="A",100*Table1[[#This Row],[B365A]]),0)</f>
        <v>0</v>
      </c>
      <c r="X1132">
        <v>2.2000000000000002</v>
      </c>
      <c r="Y1132">
        <v>3.4</v>
      </c>
      <c r="Z1132">
        <v>3.2</v>
      </c>
      <c r="AA1132" s="3">
        <f>(1/Table1[[#This Row],[B365H]]+1/Table1[[#This Row],[B365D]]+1/Table1[[#This Row],[B365A]]-1)/3</f>
        <v>2.0387700534759318E-2</v>
      </c>
      <c r="AB1132">
        <v>1.83</v>
      </c>
      <c r="AC1132">
        <v>2.02</v>
      </c>
      <c r="AD1132">
        <f>(1/Table1[[#This Row],[B365&gt;2.5]]+1/Table1[[#This Row],[B365&lt;2.5]]-1)/2</f>
        <v>2.0748796191094487E-2</v>
      </c>
    </row>
    <row r="1133" spans="1:30" hidden="1" x14ac:dyDescent="0.45">
      <c r="A1133" t="s">
        <v>106</v>
      </c>
      <c r="B1133" t="s">
        <v>4</v>
      </c>
      <c r="C1133" s="1">
        <v>44572</v>
      </c>
      <c r="D1133" t="s">
        <v>133</v>
      </c>
      <c r="E1133" t="s">
        <v>123</v>
      </c>
      <c r="F1133">
        <v>1</v>
      </c>
      <c r="G1133">
        <v>3</v>
      </c>
      <c r="H1133" t="s">
        <v>20</v>
      </c>
      <c r="I1133" t="s">
        <v>102</v>
      </c>
      <c r="L1133">
        <f>1/Table1[[#This Row],[B365H]]-Table1[[#This Row],[Margin1X2]]</f>
        <v>0.63841605018075609</v>
      </c>
      <c r="M1133">
        <f>IF(Table1[[#This Row],[Bet]]="Home",IF(Table1[[#This Row],[FTR]]="H",100*Table1[[#This Row],[B365H]],0),0)</f>
        <v>0</v>
      </c>
      <c r="N1133">
        <f>IF(Table1[[#This Row],[Bet]]="Home-",IF(Table1[[#This Row],[FTR]]="H",100*Table1[[#This Row],[B365H]],0),0)</f>
        <v>0</v>
      </c>
      <c r="O1133">
        <f>1/Table1[[#This Row],[B365D]]-Table1[[#This Row],[Margin1X2]]</f>
        <v>0.22291651703416412</v>
      </c>
      <c r="P1133">
        <f>IF(Table1[[#This Row],[Bet]]="Draw",IF(Table1[[#This Row],[FTR]]="D",100*Table1[[#This Row],[B365D]],0),0)</f>
        <v>0</v>
      </c>
      <c r="Q1133">
        <f>IF(Table1[[#This Row],[Bet]]="Draw-",IF(Table1[[#This Row],[FTR]]="D",100*Table1[[#This Row],[B365D]],0),0)</f>
        <v>0</v>
      </c>
      <c r="R1133">
        <f>1/Table1[[#This Row],[B365A]]-Table1[[#This Row],[Margin1X2]]</f>
        <v>0.1386674327850799</v>
      </c>
      <c r="S1133">
        <f>IF(Table1[[#This Row],[Bet]]="Away",IF(Table1[[#This Row],[FTR]]="A",100*Table1[[#This Row],[B365A]],0),0)</f>
        <v>0</v>
      </c>
      <c r="T1133">
        <f>IF(Table1[[#This Row],[Bet2]]="Away",IF(Table1[[#This Row],[FTR]]="A",100*Table1[[#This Row],[B365A]]),0)</f>
        <v>0</v>
      </c>
      <c r="X1133">
        <v>1.53</v>
      </c>
      <c r="Y1133">
        <v>4.2</v>
      </c>
      <c r="Z1133">
        <v>6.5</v>
      </c>
      <c r="AA1133" s="3">
        <f>(1/Table1[[#This Row],[B365H]]+1/Table1[[#This Row],[B365D]]+1/Table1[[#This Row],[B365A]]-1)/3</f>
        <v>1.5178721061073949E-2</v>
      </c>
      <c r="AB1133">
        <v>1.66</v>
      </c>
      <c r="AC1133">
        <v>2.15</v>
      </c>
      <c r="AD1133">
        <f>(1/Table1[[#This Row],[B365&gt;2.5]]+1/Table1[[#This Row],[B365&lt;2.5]]-1)/2</f>
        <v>3.3762958811992205E-2</v>
      </c>
    </row>
    <row r="1134" spans="1:30" hidden="1" x14ac:dyDescent="0.45">
      <c r="A1134" t="s">
        <v>106</v>
      </c>
      <c r="B1134" t="s">
        <v>4</v>
      </c>
      <c r="C1134" s="1">
        <v>44610</v>
      </c>
      <c r="D1134" t="s">
        <v>127</v>
      </c>
      <c r="E1134" t="s">
        <v>134</v>
      </c>
      <c r="F1134">
        <v>1</v>
      </c>
      <c r="G1134">
        <v>1</v>
      </c>
      <c r="H1134" t="s">
        <v>42</v>
      </c>
      <c r="I1134" t="s">
        <v>102</v>
      </c>
      <c r="L1134">
        <f>1/Table1[[#This Row],[B365H]]-Table1[[#This Row],[Margin1X2]]</f>
        <v>0.48529411764705882</v>
      </c>
      <c r="M1134">
        <f>IF(Table1[[#This Row],[Bet]]="Home",IF(Table1[[#This Row],[FTR]]="H",100*Table1[[#This Row],[B365H]],0),0)</f>
        <v>0</v>
      </c>
      <c r="N1134">
        <f>IF(Table1[[#This Row],[Bet]]="Home-",IF(Table1[[#This Row],[FTR]]="H",100*Table1[[#This Row],[B365H]],0),0)</f>
        <v>0</v>
      </c>
      <c r="O1134">
        <f>1/Table1[[#This Row],[B365D]]-Table1[[#This Row],[Margin1X2]]</f>
        <v>0.27941176470588236</v>
      </c>
      <c r="P1134">
        <f>IF(Table1[[#This Row],[Bet]]="Draw",IF(Table1[[#This Row],[FTR]]="D",100*Table1[[#This Row],[B365D]],0),0)</f>
        <v>0</v>
      </c>
      <c r="Q1134">
        <f>IF(Table1[[#This Row],[Bet]]="Draw-",IF(Table1[[#This Row],[FTR]]="D",100*Table1[[#This Row],[B365D]],0),0)</f>
        <v>0</v>
      </c>
      <c r="R1134">
        <f>1/Table1[[#This Row],[B365A]]-Table1[[#This Row],[Margin1X2]]</f>
        <v>0.23529411764705879</v>
      </c>
      <c r="S1134">
        <f>IF(Table1[[#This Row],[Bet]]="Away",IF(Table1[[#This Row],[FTR]]="A",100*Table1[[#This Row],[B365A]],0),0)</f>
        <v>0</v>
      </c>
      <c r="T1134">
        <f>IF(Table1[[#This Row],[Bet2]]="Away",IF(Table1[[#This Row],[FTR]]="A",100*Table1[[#This Row],[B365A]]),0)</f>
        <v>0</v>
      </c>
      <c r="X1134">
        <v>2</v>
      </c>
      <c r="Y1134">
        <v>3.4</v>
      </c>
      <c r="Z1134">
        <v>4</v>
      </c>
      <c r="AA1134" s="3">
        <f>(1/Table1[[#This Row],[B365H]]+1/Table1[[#This Row],[B365D]]+1/Table1[[#This Row],[B365A]]-1)/3</f>
        <v>1.4705882352941199E-2</v>
      </c>
      <c r="AB1134">
        <v>2.2999999999999998</v>
      </c>
      <c r="AC1134">
        <v>1.6</v>
      </c>
      <c r="AD1134">
        <f>(1/Table1[[#This Row],[B365&gt;2.5]]+1/Table1[[#This Row],[B365&lt;2.5]]-1)/2</f>
        <v>2.9891304347826164E-2</v>
      </c>
    </row>
    <row r="1135" spans="1:30" hidden="1" x14ac:dyDescent="0.45">
      <c r="A1135" t="s">
        <v>106</v>
      </c>
      <c r="B1135" t="s">
        <v>4</v>
      </c>
      <c r="C1135" s="1">
        <v>44660</v>
      </c>
      <c r="D1135" t="s">
        <v>119</v>
      </c>
      <c r="E1135" t="s">
        <v>137</v>
      </c>
      <c r="F1135">
        <v>1</v>
      </c>
      <c r="G1135">
        <v>2</v>
      </c>
      <c r="H1135" t="s">
        <v>20</v>
      </c>
      <c r="I1135" t="s">
        <v>102</v>
      </c>
      <c r="L1135">
        <f>1/Table1[[#This Row],[B365H]]-Table1[[#This Row],[Margin1X2]]</f>
        <v>0.35103168436501769</v>
      </c>
      <c r="M1135">
        <f>IF(Table1[[#This Row],[Bet]]="Home",IF(Table1[[#This Row],[FTR]]="H",100*Table1[[#This Row],[B365H]],0),0)</f>
        <v>0</v>
      </c>
      <c r="N1135">
        <f>IF(Table1[[#This Row],[Bet]]="Home-",IF(Table1[[#This Row],[FTR]]="H",100*Table1[[#This Row],[B365H]],0),0)</f>
        <v>0</v>
      </c>
      <c r="O1135">
        <f>1/Table1[[#This Row],[B365D]]-Table1[[#This Row],[Margin1X2]]</f>
        <v>0.28369161702495038</v>
      </c>
      <c r="P1135">
        <f>IF(Table1[[#This Row],[Bet]]="Draw",IF(Table1[[#This Row],[FTR]]="D",100*Table1[[#This Row],[B365D]],0),0)</f>
        <v>0</v>
      </c>
      <c r="Q1135">
        <f>IF(Table1[[#This Row],[Bet]]="Draw-",IF(Table1[[#This Row],[FTR]]="D",100*Table1[[#This Row],[B365D]],0),0)</f>
        <v>0</v>
      </c>
      <c r="R1135">
        <f>1/Table1[[#This Row],[B365A]]-Table1[[#This Row],[Margin1X2]]</f>
        <v>0.36527669861003192</v>
      </c>
      <c r="S1135">
        <f>IF(Table1[[#This Row],[Bet]]="Away",IF(Table1[[#This Row],[FTR]]="A",100*Table1[[#This Row],[B365A]],0),0)</f>
        <v>0</v>
      </c>
      <c r="T1135">
        <f>IF(Table1[[#This Row],[Bet2]]="Away",IF(Table1[[#This Row],[FTR]]="A",100*Table1[[#This Row],[B365A]]),0)</f>
        <v>0</v>
      </c>
      <c r="X1135">
        <v>2.7</v>
      </c>
      <c r="Y1135">
        <v>3.3</v>
      </c>
      <c r="Z1135">
        <v>2.6</v>
      </c>
      <c r="AA1135" s="3">
        <f>(1/Table1[[#This Row],[B365H]]+1/Table1[[#This Row],[B365D]]+1/Table1[[#This Row],[B365A]]-1)/3</f>
        <v>1.9338686005352674E-2</v>
      </c>
      <c r="AB1135">
        <v>2</v>
      </c>
      <c r="AC1135">
        <v>1.85</v>
      </c>
      <c r="AD1135">
        <f>(1/Table1[[#This Row],[B365&gt;2.5]]+1/Table1[[#This Row],[B365&lt;2.5]]-1)/2</f>
        <v>2.0270270270270174E-2</v>
      </c>
    </row>
    <row r="1136" spans="1:30" hidden="1" x14ac:dyDescent="0.45">
      <c r="A1136" t="s">
        <v>172</v>
      </c>
      <c r="B1136" t="s">
        <v>4</v>
      </c>
      <c r="C1136" s="1">
        <v>44450</v>
      </c>
      <c r="D1136" t="s">
        <v>189</v>
      </c>
      <c r="E1136" t="s">
        <v>176</v>
      </c>
      <c r="F1136">
        <v>1</v>
      </c>
      <c r="G1136">
        <v>0</v>
      </c>
      <c r="H1136" t="s">
        <v>13</v>
      </c>
      <c r="I1136" t="s">
        <v>102</v>
      </c>
      <c r="L1136">
        <f>1/Table1[[#This Row],[B365H]]-Table1[[#This Row],[Margin1X2]]</f>
        <v>0.43278943278943277</v>
      </c>
      <c r="M1136">
        <f>IF(Table1[[#This Row],[Bet]]="Home",IF(Table1[[#This Row],[FTR]]="H",100*Table1[[#This Row],[B365H]],0),0)</f>
        <v>0</v>
      </c>
      <c r="N1136">
        <f>IF(Table1[[#This Row],[Bet]]="Home-",IF(Table1[[#This Row],[FTR]]="H",100*Table1[[#This Row],[B365H]],0),0)</f>
        <v>0</v>
      </c>
      <c r="O1136">
        <f>1/Table1[[#This Row],[B365D]]-Table1[[#This Row],[Margin1X2]]</f>
        <v>0.28593628593628595</v>
      </c>
      <c r="P1136">
        <f>IF(Table1[[#This Row],[Bet]]="Draw",IF(Table1[[#This Row],[FTR]]="D",100*Table1[[#This Row],[B365D]],0),0)</f>
        <v>0</v>
      </c>
      <c r="Q1136">
        <f>IF(Table1[[#This Row],[Bet]]="Draw-",IF(Table1[[#This Row],[FTR]]="D",100*Table1[[#This Row],[B365D]],0),0)</f>
        <v>0</v>
      </c>
      <c r="R1136">
        <f>1/Table1[[#This Row],[B365A]]-Table1[[#This Row],[Margin1X2]]</f>
        <v>0.28127428127428128</v>
      </c>
      <c r="S1136">
        <f>IF(Table1[[#This Row],[Bet]]="Away",IF(Table1[[#This Row],[FTR]]="A",100*Table1[[#This Row],[B365A]],0),0)</f>
        <v>0</v>
      </c>
      <c r="T1136">
        <f>IF(Table1[[#This Row],[Bet2]]="Away",IF(Table1[[#This Row],[FTR]]="A",100*Table1[[#This Row],[B365A]]),0)</f>
        <v>0</v>
      </c>
      <c r="X1136">
        <v>2.2000000000000002</v>
      </c>
      <c r="Y1136">
        <v>3.25</v>
      </c>
      <c r="Z1136">
        <v>3.3</v>
      </c>
      <c r="AA1136" s="3">
        <f>(1/Table1[[#This Row],[B365H]]+1/Table1[[#This Row],[B365D]]+1/Table1[[#This Row],[B365A]]-1)/3</f>
        <v>2.1756021756021759E-2</v>
      </c>
      <c r="AB1136">
        <v>2.15</v>
      </c>
      <c r="AC1136">
        <v>1.66</v>
      </c>
      <c r="AD1136">
        <f>(1/Table1[[#This Row],[B365&gt;2.5]]+1/Table1[[#This Row],[B365&lt;2.5]]-1)/2</f>
        <v>3.3762958811992205E-2</v>
      </c>
    </row>
    <row r="1137" spans="1:30" hidden="1" x14ac:dyDescent="0.45">
      <c r="A1137" t="s">
        <v>172</v>
      </c>
      <c r="B1137" t="s">
        <v>4</v>
      </c>
      <c r="C1137" s="1">
        <v>44635</v>
      </c>
      <c r="D1137" t="s">
        <v>181</v>
      </c>
      <c r="E1137" t="s">
        <v>176</v>
      </c>
      <c r="F1137">
        <v>0</v>
      </c>
      <c r="G1137">
        <v>2</v>
      </c>
      <c r="H1137" t="s">
        <v>20</v>
      </c>
      <c r="I1137" t="s">
        <v>102</v>
      </c>
      <c r="L1137">
        <f>1/Table1[[#This Row],[B365H]]-Table1[[#This Row],[Margin1X2]]</f>
        <v>0.38948954712501505</v>
      </c>
      <c r="M1137">
        <f>IF(Table1[[#This Row],[Bet]]="Home",IF(Table1[[#This Row],[FTR]]="H",100*Table1[[#This Row],[B365H]],0),0)</f>
        <v>0</v>
      </c>
      <c r="N1137">
        <f>IF(Table1[[#This Row],[Bet]]="Home-",IF(Table1[[#This Row],[FTR]]="H",100*Table1[[#This Row],[B365H]],0),0)</f>
        <v>0</v>
      </c>
      <c r="O1137">
        <f>1/Table1[[#This Row],[B365D]]-Table1[[#This Row],[Margin1X2]]</f>
        <v>0.28435658484919568</v>
      </c>
      <c r="P1137">
        <f>IF(Table1[[#This Row],[Bet]]="Draw",IF(Table1[[#This Row],[FTR]]="D",100*Table1[[#This Row],[B365D]],0),0)</f>
        <v>0</v>
      </c>
      <c r="Q1137">
        <f>IF(Table1[[#This Row],[Bet]]="Draw-",IF(Table1[[#This Row],[FTR]]="D",100*Table1[[#This Row],[B365D]],0),0)</f>
        <v>0</v>
      </c>
      <c r="R1137">
        <f>1/Table1[[#This Row],[B365A]]-Table1[[#This Row],[Margin1X2]]</f>
        <v>0.32615386802578922</v>
      </c>
      <c r="S1137">
        <f>IF(Table1[[#This Row],[Bet]]="Away",IF(Table1[[#This Row],[FTR]]="A",100*Table1[[#This Row],[B365A]],0),0)</f>
        <v>0</v>
      </c>
      <c r="T1137">
        <f>IF(Table1[[#This Row],[Bet2]]="Away",IF(Table1[[#This Row],[FTR]]="A",100*Table1[[#This Row],[B365A]]),0)</f>
        <v>0</v>
      </c>
      <c r="X1137">
        <v>2.4500000000000002</v>
      </c>
      <c r="Y1137">
        <v>3.3</v>
      </c>
      <c r="Z1137">
        <v>2.9</v>
      </c>
      <c r="AA1137" s="3">
        <f>(1/Table1[[#This Row],[B365H]]+1/Table1[[#This Row],[B365D]]+1/Table1[[#This Row],[B365A]]-1)/3</f>
        <v>1.867371818110734E-2</v>
      </c>
      <c r="AB1137">
        <v>2.15</v>
      </c>
      <c r="AC1137">
        <v>1.66</v>
      </c>
      <c r="AD1137">
        <f>(1/Table1[[#This Row],[B365&gt;2.5]]+1/Table1[[#This Row],[B365&lt;2.5]]-1)/2</f>
        <v>3.3762958811992205E-2</v>
      </c>
    </row>
    <row r="1138" spans="1:30" hidden="1" x14ac:dyDescent="0.45">
      <c r="A1138" t="s">
        <v>61</v>
      </c>
      <c r="B1138" t="s">
        <v>4</v>
      </c>
      <c r="C1138" s="1">
        <v>44422</v>
      </c>
      <c r="D1138" t="s">
        <v>87</v>
      </c>
      <c r="E1138" t="s">
        <v>80</v>
      </c>
      <c r="F1138">
        <v>2</v>
      </c>
      <c r="G1138">
        <v>1</v>
      </c>
      <c r="H1138" t="s">
        <v>13</v>
      </c>
      <c r="I1138" t="s">
        <v>99</v>
      </c>
      <c r="L1138">
        <f>1/Table1[[#This Row],[B365H]]-Table1[[#This Row],[Margin1X2]]</f>
        <v>0.43695887445887449</v>
      </c>
      <c r="M1138">
        <f>IF(Table1[[#This Row],[Bet]]="Home",IF(Table1[[#This Row],[FTR]]="H",100*Table1[[#This Row],[B365H]],0),0)</f>
        <v>0</v>
      </c>
      <c r="N1138">
        <f>IF(Table1[[#This Row],[Bet]]="Home-",IF(Table1[[#This Row],[FTR]]="H",100*Table1[[#This Row],[B365H]],0),0)</f>
        <v>0</v>
      </c>
      <c r="O1138">
        <f>1/Table1[[#This Row],[B365D]]-Table1[[#This Row],[Margin1X2]]</f>
        <v>0.29491341991341996</v>
      </c>
      <c r="P1138">
        <f>IF(Table1[[#This Row],[Bet]]="Draw",IF(Table1[[#This Row],[FTR]]="D",100*Table1[[#This Row],[B365D]],0),0)</f>
        <v>0</v>
      </c>
      <c r="Q1138">
        <f>IF(Table1[[#This Row],[Bet]]="Draw-",IF(Table1[[#This Row],[FTR]]="D",100*Table1[[#This Row],[B365D]],0),0)</f>
        <v>0</v>
      </c>
      <c r="R1138">
        <f>1/Table1[[#This Row],[B365A]]-Table1[[#This Row],[Margin1X2]]</f>
        <v>0.26812770562770566</v>
      </c>
      <c r="S1138">
        <f>IF(Table1[[#This Row],[Bet]]="Away",IF(Table1[[#This Row],[FTR]]="A",100*Table1[[#This Row],[B365A]],0),0)</f>
        <v>0</v>
      </c>
      <c r="T1138">
        <f>IF(Table1[[#This Row],[Bet2]]="Away",IF(Table1[[#This Row],[FTR]]="A",100*Table1[[#This Row],[B365A]]),0)</f>
        <v>0</v>
      </c>
      <c r="X1138">
        <v>2.2000000000000002</v>
      </c>
      <c r="Y1138">
        <v>3.2</v>
      </c>
      <c r="Z1138">
        <v>3.5</v>
      </c>
      <c r="AA1138" s="3">
        <f>(1/Table1[[#This Row],[B365H]]+1/Table1[[#This Row],[B365D]]+1/Table1[[#This Row],[B365A]]-1)/3</f>
        <v>1.7586580086580057E-2</v>
      </c>
      <c r="AB1138">
        <v>2.1</v>
      </c>
      <c r="AC1138">
        <v>1.72</v>
      </c>
      <c r="AD1138">
        <f>(1/Table1[[#This Row],[B365&gt;2.5]]+1/Table1[[#This Row],[B365&lt;2.5]]-1)/2</f>
        <v>2.879291251384275E-2</v>
      </c>
    </row>
    <row r="1139" spans="1:30" hidden="1" x14ac:dyDescent="0.45">
      <c r="A1139" t="s">
        <v>61</v>
      </c>
      <c r="B1139" t="s">
        <v>4</v>
      </c>
      <c r="C1139" s="1">
        <v>44425</v>
      </c>
      <c r="D1139" t="s">
        <v>66</v>
      </c>
      <c r="E1139" t="s">
        <v>86</v>
      </c>
      <c r="F1139">
        <v>1</v>
      </c>
      <c r="G1139">
        <v>3</v>
      </c>
      <c r="H1139" t="s">
        <v>20</v>
      </c>
      <c r="I1139" t="s">
        <v>99</v>
      </c>
      <c r="L1139">
        <f>1/Table1[[#This Row],[B365H]]-Table1[[#This Row],[Margin1X2]]</f>
        <v>0.30480579328505597</v>
      </c>
      <c r="M1139">
        <f>IF(Table1[[#This Row],[Bet]]="Home",IF(Table1[[#This Row],[FTR]]="H",100*Table1[[#This Row],[B365H]],0),0)</f>
        <v>0</v>
      </c>
      <c r="N1139">
        <f>IF(Table1[[#This Row],[Bet]]="Home-",IF(Table1[[#This Row],[FTR]]="H",100*Table1[[#This Row],[B365H]],0),0)</f>
        <v>0</v>
      </c>
      <c r="O1139">
        <f>1/Table1[[#This Row],[B365D]]-Table1[[#This Row],[Margin1X2]]</f>
        <v>0.30480579328505597</v>
      </c>
      <c r="P1139">
        <f>IF(Table1[[#This Row],[Bet]]="Draw",IF(Table1[[#This Row],[FTR]]="D",100*Table1[[#This Row],[B365D]],0),0)</f>
        <v>0</v>
      </c>
      <c r="Q1139">
        <f>IF(Table1[[#This Row],[Bet]]="Draw-",IF(Table1[[#This Row],[FTR]]="D",100*Table1[[#This Row],[B365D]],0),0)</f>
        <v>0</v>
      </c>
      <c r="R1139">
        <f>1/Table1[[#This Row],[B365A]]-Table1[[#This Row],[Margin1X2]]</f>
        <v>0.39038841342988806</v>
      </c>
      <c r="S1139">
        <f>IF(Table1[[#This Row],[Bet]]="Away",IF(Table1[[#This Row],[FTR]]="A",100*Table1[[#This Row],[B365A]],0),0)</f>
        <v>0</v>
      </c>
      <c r="T1139">
        <f>IF(Table1[[#This Row],[Bet2]]="Away",IF(Table1[[#This Row],[FTR]]="A",100*Table1[[#This Row],[B365A]]),0)</f>
        <v>0</v>
      </c>
      <c r="X1139">
        <v>3.1</v>
      </c>
      <c r="Y1139">
        <v>3.1</v>
      </c>
      <c r="Z1139">
        <v>2.4500000000000002</v>
      </c>
      <c r="AA1139" s="3">
        <f>(1/Table1[[#This Row],[B365H]]+1/Table1[[#This Row],[B365D]]+1/Table1[[#This Row],[B365A]]-1)/3</f>
        <v>1.7774851876234326E-2</v>
      </c>
      <c r="AB1139">
        <v>2.37</v>
      </c>
      <c r="AC1139">
        <v>1.57</v>
      </c>
      <c r="AD1139">
        <f>(1/Table1[[#This Row],[B365&gt;2.5]]+1/Table1[[#This Row],[B365&lt;2.5]]-1)/2</f>
        <v>2.9441801714638949E-2</v>
      </c>
    </row>
    <row r="1140" spans="1:30" hidden="1" x14ac:dyDescent="0.45">
      <c r="A1140" t="s">
        <v>61</v>
      </c>
      <c r="B1140" t="s">
        <v>4</v>
      </c>
      <c r="C1140" s="1">
        <v>44450</v>
      </c>
      <c r="D1140" t="s">
        <v>86</v>
      </c>
      <c r="E1140" t="s">
        <v>75</v>
      </c>
      <c r="F1140">
        <v>2</v>
      </c>
      <c r="G1140">
        <v>1</v>
      </c>
      <c r="H1140" t="s">
        <v>13</v>
      </c>
      <c r="I1140" t="s">
        <v>99</v>
      </c>
      <c r="L1140">
        <f>1/Table1[[#This Row],[B365H]]-Table1[[#This Row],[Margin1X2]]</f>
        <v>0.55502645502645498</v>
      </c>
      <c r="M1140">
        <f>IF(Table1[[#This Row],[Bet]]="Home",IF(Table1[[#This Row],[FTR]]="H",100*Table1[[#This Row],[B365H]],0),0)</f>
        <v>0</v>
      </c>
      <c r="N1140">
        <f>IF(Table1[[#This Row],[Bet]]="Home-",IF(Table1[[#This Row],[FTR]]="H",100*Table1[[#This Row],[B365H]],0),0)</f>
        <v>0</v>
      </c>
      <c r="O1140">
        <f>1/Table1[[#This Row],[B365D]]-Table1[[#This Row],[Margin1X2]]</f>
        <v>0.26137566137566137</v>
      </c>
      <c r="P1140">
        <f>IF(Table1[[#This Row],[Bet]]="Draw",IF(Table1[[#This Row],[FTR]]="D",100*Table1[[#This Row],[B365D]],0),0)</f>
        <v>0</v>
      </c>
      <c r="Q1140">
        <f>IF(Table1[[#This Row],[Bet]]="Draw-",IF(Table1[[#This Row],[FTR]]="D",100*Table1[[#This Row],[B365D]],0),0)</f>
        <v>0</v>
      </c>
      <c r="R1140">
        <f>1/Table1[[#This Row],[B365A]]-Table1[[#This Row],[Margin1X2]]</f>
        <v>0.18359788359788359</v>
      </c>
      <c r="S1140">
        <f>IF(Table1[[#This Row],[Bet]]="Away",IF(Table1[[#This Row],[FTR]]="A",100*Table1[[#This Row],[B365A]],0),0)</f>
        <v>0</v>
      </c>
      <c r="T1140">
        <f>IF(Table1[[#This Row],[Bet2]]="Away",IF(Table1[[#This Row],[FTR]]="A",100*Table1[[#This Row],[B365A]]),0)</f>
        <v>0</v>
      </c>
      <c r="X1140">
        <v>1.75</v>
      </c>
      <c r="Y1140">
        <v>3.6</v>
      </c>
      <c r="Z1140">
        <v>5</v>
      </c>
      <c r="AA1140" s="3">
        <f>(1/Table1[[#This Row],[B365H]]+1/Table1[[#This Row],[B365D]]+1/Table1[[#This Row],[B365A]]-1)/3</f>
        <v>1.6402116402116418E-2</v>
      </c>
      <c r="AB1140">
        <v>2.1</v>
      </c>
      <c r="AC1140">
        <v>1.72</v>
      </c>
      <c r="AD1140">
        <f>(1/Table1[[#This Row],[B365&gt;2.5]]+1/Table1[[#This Row],[B365&lt;2.5]]-1)/2</f>
        <v>2.879291251384275E-2</v>
      </c>
    </row>
    <row r="1141" spans="1:30" hidden="1" x14ac:dyDescent="0.45">
      <c r="A1141" t="s">
        <v>61</v>
      </c>
      <c r="B1141" t="s">
        <v>4</v>
      </c>
      <c r="C1141" s="1">
        <v>44457</v>
      </c>
      <c r="D1141" t="s">
        <v>71</v>
      </c>
      <c r="E1141" t="s">
        <v>62</v>
      </c>
      <c r="F1141">
        <v>0</v>
      </c>
      <c r="G1141">
        <v>1</v>
      </c>
      <c r="H1141" t="s">
        <v>20</v>
      </c>
      <c r="I1141" t="s">
        <v>99</v>
      </c>
      <c r="L1141">
        <f>1/Table1[[#This Row],[B365H]]-Table1[[#This Row],[Margin1X2]]</f>
        <v>0.328332769889565</v>
      </c>
      <c r="M1141">
        <f>IF(Table1[[#This Row],[Bet]]="Home",IF(Table1[[#This Row],[FTR]]="H",100*Table1[[#This Row],[B365H]],0),0)</f>
        <v>0</v>
      </c>
      <c r="N1141">
        <f>IF(Table1[[#This Row],[Bet]]="Home-",IF(Table1[[#This Row],[FTR]]="H",100*Table1[[#This Row],[B365H]],0),0)</f>
        <v>0</v>
      </c>
      <c r="O1141">
        <f>1/Table1[[#This Row],[B365D]]-Table1[[#This Row],[Margin1X2]]</f>
        <v>0.29600518368266843</v>
      </c>
      <c r="P1141">
        <f>IF(Table1[[#This Row],[Bet]]="Draw",IF(Table1[[#This Row],[FTR]]="D",100*Table1[[#This Row],[B365D]],0),0)</f>
        <v>0</v>
      </c>
      <c r="Q1141">
        <f>IF(Table1[[#This Row],[Bet]]="Draw-",IF(Table1[[#This Row],[FTR]]="D",100*Table1[[#This Row],[B365D]],0),0)</f>
        <v>0</v>
      </c>
      <c r="R1141">
        <f>1/Table1[[#This Row],[B365A]]-Table1[[#This Row],[Margin1X2]]</f>
        <v>0.37566204642776652</v>
      </c>
      <c r="S1141">
        <f>IF(Table1[[#This Row],[Bet]]="Away",IF(Table1[[#This Row],[FTR]]="A",100*Table1[[#This Row],[B365A]],0),0)</f>
        <v>0</v>
      </c>
      <c r="T1141">
        <f>IF(Table1[[#This Row],[Bet2]]="Away",IF(Table1[[#This Row],[FTR]]="A",100*Table1[[#This Row],[B365A]]),0)</f>
        <v>0</v>
      </c>
      <c r="X1141">
        <v>2.9</v>
      </c>
      <c r="Y1141">
        <v>3.2</v>
      </c>
      <c r="Z1141">
        <v>2.5499999999999998</v>
      </c>
      <c r="AA1141" s="3">
        <f>(1/Table1[[#This Row],[B365H]]+1/Table1[[#This Row],[B365D]]+1/Table1[[#This Row],[B365A]]-1)/3</f>
        <v>1.6494816317331591E-2</v>
      </c>
      <c r="AB1141">
        <v>2</v>
      </c>
      <c r="AC1141">
        <v>1.8</v>
      </c>
      <c r="AD1141">
        <f>(1/Table1[[#This Row],[B365&gt;2.5]]+1/Table1[[#This Row],[B365&lt;2.5]]-1)/2</f>
        <v>2.777777777777779E-2</v>
      </c>
    </row>
    <row r="1142" spans="1:30" hidden="1" x14ac:dyDescent="0.45">
      <c r="A1142" t="s">
        <v>61</v>
      </c>
      <c r="B1142" t="s">
        <v>4</v>
      </c>
      <c r="C1142" s="1">
        <v>44468</v>
      </c>
      <c r="D1142" t="s">
        <v>92</v>
      </c>
      <c r="E1142" t="s">
        <v>66</v>
      </c>
      <c r="F1142">
        <v>3</v>
      </c>
      <c r="G1142">
        <v>1</v>
      </c>
      <c r="H1142" t="s">
        <v>13</v>
      </c>
      <c r="I1142" t="s">
        <v>99</v>
      </c>
      <c r="L1142">
        <f>1/Table1[[#This Row],[B365H]]-Table1[[#This Row],[Margin1X2]]</f>
        <v>0.71413828689370484</v>
      </c>
      <c r="M1142">
        <f>IF(Table1[[#This Row],[Bet]]="Home",IF(Table1[[#This Row],[FTR]]="H",100*Table1[[#This Row],[B365H]],0),0)</f>
        <v>0</v>
      </c>
      <c r="N1142">
        <f>IF(Table1[[#This Row],[Bet]]="Home-",IF(Table1[[#This Row],[FTR]]="H",100*Table1[[#This Row],[B365H]],0),0)</f>
        <v>0</v>
      </c>
      <c r="O1142">
        <f>1/Table1[[#This Row],[B365D]]-Table1[[#This Row],[Margin1X2]]</f>
        <v>0.18937048503611975</v>
      </c>
      <c r="P1142">
        <f>IF(Table1[[#This Row],[Bet]]="Draw",IF(Table1[[#This Row],[FTR]]="D",100*Table1[[#This Row],[B365D]],0),0)</f>
        <v>0</v>
      </c>
      <c r="Q1142">
        <f>IF(Table1[[#This Row],[Bet]]="Draw-",IF(Table1[[#This Row],[FTR]]="D",100*Table1[[#This Row],[B365D]],0),0)</f>
        <v>0</v>
      </c>
      <c r="R1142">
        <f>1/Table1[[#This Row],[B365A]]-Table1[[#This Row],[Margin1X2]]</f>
        <v>9.6491228070175489E-2</v>
      </c>
      <c r="S1142">
        <f>IF(Table1[[#This Row],[Bet]]="Away",IF(Table1[[#This Row],[FTR]]="A",100*Table1[[#This Row],[B365A]],0),0)</f>
        <v>0</v>
      </c>
      <c r="T1142">
        <f>IF(Table1[[#This Row],[Bet2]]="Away",IF(Table1[[#This Row],[FTR]]="A",100*Table1[[#This Row],[B365A]]),0)</f>
        <v>0</v>
      </c>
      <c r="X1142">
        <v>1.36</v>
      </c>
      <c r="Y1142">
        <v>4.75</v>
      </c>
      <c r="Z1142">
        <v>8.5</v>
      </c>
      <c r="AA1142" s="3">
        <f>(1/Table1[[#This Row],[B365H]]+1/Table1[[#This Row],[B365D]]+1/Table1[[#This Row],[B365A]]-1)/3</f>
        <v>2.1155830753353921E-2</v>
      </c>
      <c r="AB1142">
        <v>1.72</v>
      </c>
      <c r="AC1142">
        <v>2.1</v>
      </c>
      <c r="AD1142">
        <f>(1/Table1[[#This Row],[B365&gt;2.5]]+1/Table1[[#This Row],[B365&lt;2.5]]-1)/2</f>
        <v>2.879291251384275E-2</v>
      </c>
    </row>
    <row r="1143" spans="1:30" hidden="1" x14ac:dyDescent="0.45">
      <c r="A1143" t="s">
        <v>61</v>
      </c>
      <c r="B1143" t="s">
        <v>4</v>
      </c>
      <c r="C1143" s="1">
        <v>44471</v>
      </c>
      <c r="D1143" t="s">
        <v>69</v>
      </c>
      <c r="E1143" t="s">
        <v>65</v>
      </c>
      <c r="F1143">
        <v>2</v>
      </c>
      <c r="G1143">
        <v>1</v>
      </c>
      <c r="H1143" t="s">
        <v>13</v>
      </c>
      <c r="I1143" t="s">
        <v>99</v>
      </c>
      <c r="L1143">
        <f>1/Table1[[#This Row],[B365H]]-Table1[[#This Row],[Margin1X2]]</f>
        <v>0.31849103277674706</v>
      </c>
      <c r="M1143">
        <f>IF(Table1[[#This Row],[Bet]]="Home",IF(Table1[[#This Row],[FTR]]="H",100*Table1[[#This Row],[B365H]],0),0)</f>
        <v>0</v>
      </c>
      <c r="N1143">
        <f>IF(Table1[[#This Row],[Bet]]="Home-",IF(Table1[[#This Row],[FTR]]="H",100*Table1[[#This Row],[B365H]],0),0)</f>
        <v>0</v>
      </c>
      <c r="O1143">
        <f>1/Table1[[#This Row],[B365D]]-Table1[[#This Row],[Margin1X2]]</f>
        <v>0.28818800247371679</v>
      </c>
      <c r="P1143">
        <f>IF(Table1[[#This Row],[Bet]]="Draw",IF(Table1[[#This Row],[FTR]]="D",100*Table1[[#This Row],[B365D]],0),0)</f>
        <v>0</v>
      </c>
      <c r="Q1143">
        <f>IF(Table1[[#This Row],[Bet]]="Draw-",IF(Table1[[#This Row],[FTR]]="D",100*Table1[[#This Row],[B365D]],0),0)</f>
        <v>0</v>
      </c>
      <c r="R1143">
        <f>1/Table1[[#This Row],[B365A]]-Table1[[#This Row],[Margin1X2]]</f>
        <v>0.39332096474953615</v>
      </c>
      <c r="S1143">
        <f>IF(Table1[[#This Row],[Bet]]="Away",IF(Table1[[#This Row],[FTR]]="A",100*Table1[[#This Row],[B365A]],0),0)</f>
        <v>0</v>
      </c>
      <c r="T1143">
        <f>IF(Table1[[#This Row],[Bet2]]="Away",IF(Table1[[#This Row],[FTR]]="A",100*Table1[[#This Row],[B365A]]),0)</f>
        <v>0</v>
      </c>
      <c r="X1143">
        <v>3</v>
      </c>
      <c r="Y1143">
        <v>3.3</v>
      </c>
      <c r="Z1143">
        <v>2.4500000000000002</v>
      </c>
      <c r="AA1143" s="3">
        <f>(1/Table1[[#This Row],[B365H]]+1/Table1[[#This Row],[B365D]]+1/Table1[[#This Row],[B365A]]-1)/3</f>
        <v>1.4842300556586233E-2</v>
      </c>
      <c r="AB1143">
        <v>2</v>
      </c>
      <c r="AC1143">
        <v>1.8</v>
      </c>
      <c r="AD1143">
        <f>(1/Table1[[#This Row],[B365&gt;2.5]]+1/Table1[[#This Row],[B365&lt;2.5]]-1)/2</f>
        <v>2.777777777777779E-2</v>
      </c>
    </row>
    <row r="1144" spans="1:30" hidden="1" x14ac:dyDescent="0.45">
      <c r="A1144" t="s">
        <v>61</v>
      </c>
      <c r="B1144" t="s">
        <v>4</v>
      </c>
      <c r="C1144" s="1">
        <v>44485</v>
      </c>
      <c r="D1144" t="s">
        <v>80</v>
      </c>
      <c r="E1144" t="s">
        <v>74</v>
      </c>
      <c r="F1144">
        <v>0</v>
      </c>
      <c r="G1144">
        <v>0</v>
      </c>
      <c r="H1144" t="s">
        <v>42</v>
      </c>
      <c r="I1144" t="s">
        <v>99</v>
      </c>
      <c r="L1144">
        <f>1/Table1[[#This Row],[B365H]]-Table1[[#This Row],[Margin1X2]]</f>
        <v>0.48313492063492064</v>
      </c>
      <c r="M1144">
        <f>IF(Table1[[#This Row],[Bet]]="Home",IF(Table1[[#This Row],[FTR]]="H",100*Table1[[#This Row],[B365H]],0),0)</f>
        <v>0</v>
      </c>
      <c r="N1144">
        <f>IF(Table1[[#This Row],[Bet]]="Home-",IF(Table1[[#This Row],[FTR]]="H",100*Table1[[#This Row],[B365H]],0),0)</f>
        <v>0</v>
      </c>
      <c r="O1144">
        <f>1/Table1[[#This Row],[B365D]]-Table1[[#This Row],[Margin1X2]]</f>
        <v>0.29563492063492064</v>
      </c>
      <c r="P1144">
        <f>IF(Table1[[#This Row],[Bet]]="Draw",IF(Table1[[#This Row],[FTR]]="D",100*Table1[[#This Row],[B365D]],0),0)</f>
        <v>0</v>
      </c>
      <c r="Q1144">
        <f>IF(Table1[[#This Row],[Bet]]="Draw-",IF(Table1[[#This Row],[FTR]]="D",100*Table1[[#This Row],[B365D]],0),0)</f>
        <v>0</v>
      </c>
      <c r="R1144">
        <f>1/Table1[[#This Row],[B365A]]-Table1[[#This Row],[Margin1X2]]</f>
        <v>0.22123015873015869</v>
      </c>
      <c r="S1144">
        <f>IF(Table1[[#This Row],[Bet]]="Away",IF(Table1[[#This Row],[FTR]]="A",100*Table1[[#This Row],[B365A]],0),0)</f>
        <v>0</v>
      </c>
      <c r="T1144">
        <f>IF(Table1[[#This Row],[Bet2]]="Away",IF(Table1[[#This Row],[FTR]]="A",100*Table1[[#This Row],[B365A]]),0)</f>
        <v>0</v>
      </c>
      <c r="X1144">
        <v>2</v>
      </c>
      <c r="Y1144">
        <v>3.2</v>
      </c>
      <c r="Z1144">
        <v>4.2</v>
      </c>
      <c r="AA1144" s="3">
        <f>(1/Table1[[#This Row],[B365H]]+1/Table1[[#This Row],[B365D]]+1/Table1[[#This Row],[B365A]]-1)/3</f>
        <v>1.6865079365079378E-2</v>
      </c>
      <c r="AB1144">
        <v>2.2999999999999998</v>
      </c>
      <c r="AC1144">
        <v>1.61</v>
      </c>
      <c r="AD1144">
        <f>(1/Table1[[#This Row],[B365&gt;2.5]]+1/Table1[[#This Row],[B365&lt;2.5]]-1)/2</f>
        <v>2.7950310559006208E-2</v>
      </c>
    </row>
    <row r="1145" spans="1:30" hidden="1" x14ac:dyDescent="0.45">
      <c r="A1145" t="s">
        <v>61</v>
      </c>
      <c r="B1145" t="s">
        <v>4</v>
      </c>
      <c r="C1145" s="1">
        <v>44492</v>
      </c>
      <c r="D1145" t="s">
        <v>63</v>
      </c>
      <c r="E1145" t="s">
        <v>68</v>
      </c>
      <c r="F1145">
        <v>3</v>
      </c>
      <c r="G1145">
        <v>0</v>
      </c>
      <c r="H1145" t="s">
        <v>13</v>
      </c>
      <c r="I1145" t="s">
        <v>99</v>
      </c>
      <c r="L1145">
        <f>1/Table1[[#This Row],[B365H]]-Table1[[#This Row],[Margin1X2]]</f>
        <v>0.67167670975905425</v>
      </c>
      <c r="M1145">
        <f>IF(Table1[[#This Row],[Bet]]="Home",IF(Table1[[#This Row],[FTR]]="H",100*Table1[[#This Row],[B365H]],0),0)</f>
        <v>0</v>
      </c>
      <c r="N1145">
        <f>IF(Table1[[#This Row],[Bet]]="Home-",IF(Table1[[#This Row],[FTR]]="H",100*Table1[[#This Row],[B365H]],0),0)</f>
        <v>0</v>
      </c>
      <c r="O1145">
        <f>1/Table1[[#This Row],[B365D]]-Table1[[#This Row],[Margin1X2]]</f>
        <v>0.21296841956235119</v>
      </c>
      <c r="P1145">
        <f>IF(Table1[[#This Row],[Bet]]="Draw",IF(Table1[[#This Row],[FTR]]="D",100*Table1[[#This Row],[B365D]],0),0)</f>
        <v>0</v>
      </c>
      <c r="Q1145">
        <f>IF(Table1[[#This Row],[Bet]]="Draw-",IF(Table1[[#This Row],[FTR]]="D",100*Table1[[#This Row],[B365D]],0),0)</f>
        <v>0</v>
      </c>
      <c r="R1145">
        <f>1/Table1[[#This Row],[B365A]]-Table1[[#This Row],[Margin1X2]]</f>
        <v>0.11535487067859447</v>
      </c>
      <c r="S1145">
        <f>IF(Table1[[#This Row],[Bet]]="Away",IF(Table1[[#This Row],[FTR]]="A",100*Table1[[#This Row],[B365A]],0),0)</f>
        <v>0</v>
      </c>
      <c r="T1145">
        <f>IF(Table1[[#This Row],[Bet2]]="Away",IF(Table1[[#This Row],[FTR]]="A",100*Table1[[#This Row],[B365A]]),0)</f>
        <v>0</v>
      </c>
      <c r="X1145">
        <v>1.45</v>
      </c>
      <c r="Y1145">
        <v>4.33</v>
      </c>
      <c r="Z1145">
        <v>7.5</v>
      </c>
      <c r="AA1145" s="3">
        <f>(1/Table1[[#This Row],[B365H]]+1/Table1[[#This Row],[B365D]]+1/Table1[[#This Row],[B365A]]-1)/3</f>
        <v>1.7978462654738864E-2</v>
      </c>
      <c r="AB1145">
        <v>1.9</v>
      </c>
      <c r="AC1145">
        <v>1.9</v>
      </c>
      <c r="AD1145">
        <f>(1/Table1[[#This Row],[B365&gt;2.5]]+1/Table1[[#This Row],[B365&lt;2.5]]-1)/2</f>
        <v>2.6315789473684181E-2</v>
      </c>
    </row>
    <row r="1146" spans="1:30" hidden="1" x14ac:dyDescent="0.45">
      <c r="A1146" t="s">
        <v>61</v>
      </c>
      <c r="B1146" t="s">
        <v>4</v>
      </c>
      <c r="C1146" s="1">
        <v>44499</v>
      </c>
      <c r="D1146" t="s">
        <v>93</v>
      </c>
      <c r="E1146" t="s">
        <v>90</v>
      </c>
      <c r="F1146">
        <v>0</v>
      </c>
      <c r="G1146">
        <v>2</v>
      </c>
      <c r="H1146" t="s">
        <v>20</v>
      </c>
      <c r="I1146" t="s">
        <v>99</v>
      </c>
      <c r="L1146">
        <f>1/Table1[[#This Row],[B365H]]-Table1[[#This Row],[Margin1X2]]</f>
        <v>0.45719095719095709</v>
      </c>
      <c r="M1146">
        <f>IF(Table1[[#This Row],[Bet]]="Home",IF(Table1[[#This Row],[FTR]]="H",100*Table1[[#This Row],[B365H]],0),0)</f>
        <v>0</v>
      </c>
      <c r="N1146">
        <f>IF(Table1[[#This Row],[Bet]]="Home-",IF(Table1[[#This Row],[FTR]]="H",100*Table1[[#This Row],[B365H]],0),0)</f>
        <v>0</v>
      </c>
      <c r="O1146">
        <f>1/Table1[[#This Row],[B365D]]-Table1[[#This Row],[Margin1X2]]</f>
        <v>0.28403078403078397</v>
      </c>
      <c r="P1146">
        <f>IF(Table1[[#This Row],[Bet]]="Draw",IF(Table1[[#This Row],[FTR]]="D",100*Table1[[#This Row],[B365D]],0),0)</f>
        <v>0</v>
      </c>
      <c r="Q1146">
        <f>IF(Table1[[#This Row],[Bet]]="Draw-",IF(Table1[[#This Row],[FTR]]="D",100*Table1[[#This Row],[B365D]],0),0)</f>
        <v>0</v>
      </c>
      <c r="R1146">
        <f>1/Table1[[#This Row],[B365A]]-Table1[[#This Row],[Margin1X2]]</f>
        <v>0.25877825877825872</v>
      </c>
      <c r="S1146">
        <f>IF(Table1[[#This Row],[Bet]]="Away",IF(Table1[[#This Row],[FTR]]="A",100*Table1[[#This Row],[B365A]],0),0)</f>
        <v>0</v>
      </c>
      <c r="T1146">
        <f>IF(Table1[[#This Row],[Bet2]]="Away",IF(Table1[[#This Row],[FTR]]="A",100*Table1[[#This Row],[B365A]]),0)</f>
        <v>0</v>
      </c>
      <c r="X1146">
        <v>2.1</v>
      </c>
      <c r="Y1146">
        <v>3.3</v>
      </c>
      <c r="Z1146">
        <v>3.6</v>
      </c>
      <c r="AA1146" s="3">
        <f>(1/Table1[[#This Row],[B365H]]+1/Table1[[#This Row],[B365D]]+1/Table1[[#This Row],[B365A]]-1)/3</f>
        <v>1.8999518999519054E-2</v>
      </c>
      <c r="AB1146">
        <v>2.2999999999999998</v>
      </c>
      <c r="AC1146">
        <v>1.61</v>
      </c>
      <c r="AD1146">
        <f>(1/Table1[[#This Row],[B365&gt;2.5]]+1/Table1[[#This Row],[B365&lt;2.5]]-1)/2</f>
        <v>2.7950310559006208E-2</v>
      </c>
    </row>
    <row r="1147" spans="1:30" hidden="1" x14ac:dyDescent="0.45">
      <c r="A1147" t="s">
        <v>61</v>
      </c>
      <c r="B1147" t="s">
        <v>4</v>
      </c>
      <c r="C1147" s="1">
        <v>44506</v>
      </c>
      <c r="D1147" t="s">
        <v>69</v>
      </c>
      <c r="E1147" t="s">
        <v>83</v>
      </c>
      <c r="F1147">
        <v>1</v>
      </c>
      <c r="G1147">
        <v>1</v>
      </c>
      <c r="H1147" t="s">
        <v>42</v>
      </c>
      <c r="I1147" t="s">
        <v>99</v>
      </c>
      <c r="L1147">
        <f>1/Table1[[#This Row],[B365H]]-Table1[[#This Row],[Margin1X2]]</f>
        <v>0.31389847845544044</v>
      </c>
      <c r="M1147">
        <f>IF(Table1[[#This Row],[Bet]]="Home",IF(Table1[[#This Row],[FTR]]="H",100*Table1[[#This Row],[B365H]],0),0)</f>
        <v>0</v>
      </c>
      <c r="N1147">
        <f>IF(Table1[[#This Row],[Bet]]="Home-",IF(Table1[[#This Row],[FTR]]="H",100*Table1[[#This Row],[B365H]],0),0)</f>
        <v>0</v>
      </c>
      <c r="O1147">
        <f>1/Table1[[#This Row],[B365D]]-Table1[[#This Row],[Margin1X2]]</f>
        <v>0.28359544815241017</v>
      </c>
      <c r="P1147">
        <f>IF(Table1[[#This Row],[Bet]]="Draw",IF(Table1[[#This Row],[FTR]]="D",100*Table1[[#This Row],[B365D]],0),0)</f>
        <v>0</v>
      </c>
      <c r="Q1147">
        <f>IF(Table1[[#This Row],[Bet]]="Draw-",IF(Table1[[#This Row],[FTR]]="D",100*Table1[[#This Row],[B365D]],0),0)</f>
        <v>0</v>
      </c>
      <c r="R1147">
        <f>1/Table1[[#This Row],[B365A]]-Table1[[#This Row],[Margin1X2]]</f>
        <v>0.40250607339214928</v>
      </c>
      <c r="S1147">
        <f>IF(Table1[[#This Row],[Bet]]="Away",IF(Table1[[#This Row],[FTR]]="A",100*Table1[[#This Row],[B365A]],0),0)</f>
        <v>0</v>
      </c>
      <c r="T1147">
        <f>IF(Table1[[#This Row],[Bet2]]="Away",IF(Table1[[#This Row],[FTR]]="A",100*Table1[[#This Row],[B365A]]),0)</f>
        <v>0</v>
      </c>
      <c r="X1147">
        <v>3</v>
      </c>
      <c r="Y1147">
        <v>3.3</v>
      </c>
      <c r="Z1147">
        <v>2.37</v>
      </c>
      <c r="AA1147" s="3">
        <f>(1/Table1[[#This Row],[B365H]]+1/Table1[[#This Row],[B365D]]+1/Table1[[#This Row],[B365A]]-1)/3</f>
        <v>1.9434854877892871E-2</v>
      </c>
      <c r="AB1147">
        <v>1.9</v>
      </c>
      <c r="AC1147">
        <v>1.9</v>
      </c>
      <c r="AD1147">
        <f>(1/Table1[[#This Row],[B365&gt;2.5]]+1/Table1[[#This Row],[B365&lt;2.5]]-1)/2</f>
        <v>2.6315789473684181E-2</v>
      </c>
    </row>
    <row r="1148" spans="1:30" hidden="1" x14ac:dyDescent="0.45">
      <c r="A1148" t="s">
        <v>61</v>
      </c>
      <c r="B1148" t="s">
        <v>4</v>
      </c>
      <c r="C1148" s="1">
        <v>44520</v>
      </c>
      <c r="D1148" t="s">
        <v>92</v>
      </c>
      <c r="E1148" t="s">
        <v>72</v>
      </c>
      <c r="F1148">
        <v>4</v>
      </c>
      <c r="G1148">
        <v>1</v>
      </c>
      <c r="H1148" t="s">
        <v>13</v>
      </c>
      <c r="I1148" t="s">
        <v>99</v>
      </c>
      <c r="L1148">
        <f>1/Table1[[#This Row],[B365H]]-Table1[[#This Row],[Margin1X2]]</f>
        <v>0.7632575757575758</v>
      </c>
      <c r="M1148">
        <f>IF(Table1[[#This Row],[Bet]]="Home",IF(Table1[[#This Row],[FTR]]="H",100*Table1[[#This Row],[B365H]],0),0)</f>
        <v>0</v>
      </c>
      <c r="N1148">
        <f>IF(Table1[[#This Row],[Bet]]="Home-",IF(Table1[[#This Row],[FTR]]="H",100*Table1[[#This Row],[B365H]],0),0)</f>
        <v>0</v>
      </c>
      <c r="O1148">
        <f>1/Table1[[#This Row],[B365D]]-Table1[[#This Row],[Margin1X2]]</f>
        <v>0.1638257575757576</v>
      </c>
      <c r="P1148">
        <f>IF(Table1[[#This Row],[Bet]]="Draw",IF(Table1[[#This Row],[FTR]]="D",100*Table1[[#This Row],[B365D]],0),0)</f>
        <v>0</v>
      </c>
      <c r="Q1148">
        <f>IF(Table1[[#This Row],[Bet]]="Draw-",IF(Table1[[#This Row],[FTR]]="D",100*Table1[[#This Row],[B365D]],0),0)</f>
        <v>0</v>
      </c>
      <c r="R1148">
        <f>1/Table1[[#This Row],[B365A]]-Table1[[#This Row],[Margin1X2]]</f>
        <v>7.2916666666666671E-2</v>
      </c>
      <c r="S1148">
        <f>IF(Table1[[#This Row],[Bet]]="Away",IF(Table1[[#This Row],[FTR]]="A",100*Table1[[#This Row],[B365A]],0),0)</f>
        <v>0</v>
      </c>
      <c r="T1148">
        <f>IF(Table1[[#This Row],[Bet2]]="Away",IF(Table1[[#This Row],[FTR]]="A",100*Table1[[#This Row],[B365A]]),0)</f>
        <v>0</v>
      </c>
      <c r="X1148">
        <v>1.28</v>
      </c>
      <c r="Y1148">
        <v>5.5</v>
      </c>
      <c r="Z1148">
        <v>11</v>
      </c>
      <c r="AA1148" s="3">
        <f>(1/Table1[[#This Row],[B365H]]+1/Table1[[#This Row],[B365D]]+1/Table1[[#This Row],[B365A]]-1)/3</f>
        <v>1.7992424242424237E-2</v>
      </c>
      <c r="AB1148">
        <v>1.57</v>
      </c>
      <c r="AC1148">
        <v>2.37</v>
      </c>
      <c r="AD1148">
        <f>(1/Table1[[#This Row],[B365&gt;2.5]]+1/Table1[[#This Row],[B365&lt;2.5]]-1)/2</f>
        <v>2.9441801714638949E-2</v>
      </c>
    </row>
    <row r="1149" spans="1:30" hidden="1" x14ac:dyDescent="0.45">
      <c r="A1149" t="s">
        <v>61</v>
      </c>
      <c r="B1149" t="s">
        <v>4</v>
      </c>
      <c r="C1149" s="1">
        <v>44527</v>
      </c>
      <c r="D1149" t="s">
        <v>81</v>
      </c>
      <c r="E1149" t="s">
        <v>84</v>
      </c>
      <c r="F1149">
        <v>2</v>
      </c>
      <c r="G1149">
        <v>1</v>
      </c>
      <c r="H1149" t="s">
        <v>13</v>
      </c>
      <c r="I1149" t="s">
        <v>99</v>
      </c>
      <c r="L1149">
        <f>1/Table1[[#This Row],[B365H]]-Table1[[#This Row],[Margin1X2]]</f>
        <v>0.36240747166319681</v>
      </c>
      <c r="M1149">
        <f>IF(Table1[[#This Row],[Bet]]="Home",IF(Table1[[#This Row],[FTR]]="H",100*Table1[[#This Row],[B365H]],0),0)</f>
        <v>0</v>
      </c>
      <c r="N1149">
        <f>IF(Table1[[#This Row],[Bet]]="Home-",IF(Table1[[#This Row],[FTR]]="H",100*Table1[[#This Row],[B365H]],0),0)</f>
        <v>0</v>
      </c>
      <c r="O1149">
        <f>1/Table1[[#This Row],[B365D]]-Table1[[#This Row],[Margin1X2]]</f>
        <v>0.29322808235021974</v>
      </c>
      <c r="P1149">
        <f>IF(Table1[[#This Row],[Bet]]="Draw",IF(Table1[[#This Row],[FTR]]="D",100*Table1[[#This Row],[B365D]],0),0)</f>
        <v>0</v>
      </c>
      <c r="Q1149">
        <f>IF(Table1[[#This Row],[Bet]]="Draw-",IF(Table1[[#This Row],[FTR]]="D",100*Table1[[#This Row],[B365D]],0),0)</f>
        <v>0</v>
      </c>
      <c r="R1149">
        <f>1/Table1[[#This Row],[B365A]]-Table1[[#This Row],[Margin1X2]]</f>
        <v>0.34436444598658339</v>
      </c>
      <c r="S1149">
        <f>IF(Table1[[#This Row],[Bet]]="Away",IF(Table1[[#This Row],[FTR]]="A",100*Table1[[#This Row],[B365A]],0),0)</f>
        <v>0</v>
      </c>
      <c r="T1149">
        <f>IF(Table1[[#This Row],[Bet2]]="Away",IF(Table1[[#This Row],[FTR]]="A",100*Table1[[#This Row],[B365A]]),0)</f>
        <v>0</v>
      </c>
      <c r="X1149">
        <v>2.62</v>
      </c>
      <c r="Y1149">
        <v>3.2</v>
      </c>
      <c r="Z1149">
        <v>2.75</v>
      </c>
      <c r="AA1149" s="3">
        <f>(1/Table1[[#This Row],[B365H]]+1/Table1[[#This Row],[B365D]]+1/Table1[[#This Row],[B365A]]-1)/3</f>
        <v>1.9271917649780274E-2</v>
      </c>
      <c r="AB1149">
        <v>2.37</v>
      </c>
      <c r="AC1149">
        <v>1.57</v>
      </c>
      <c r="AD1149">
        <f>(1/Table1[[#This Row],[B365&gt;2.5]]+1/Table1[[#This Row],[B365&lt;2.5]]-1)/2</f>
        <v>2.9441801714638949E-2</v>
      </c>
    </row>
    <row r="1150" spans="1:30" hidden="1" x14ac:dyDescent="0.45">
      <c r="A1150" t="s">
        <v>61</v>
      </c>
      <c r="B1150" t="s">
        <v>4</v>
      </c>
      <c r="C1150" s="1">
        <v>44541</v>
      </c>
      <c r="D1150" t="s">
        <v>75</v>
      </c>
      <c r="E1150" t="s">
        <v>95</v>
      </c>
      <c r="F1150">
        <v>1</v>
      </c>
      <c r="G1150">
        <v>1</v>
      </c>
      <c r="H1150" t="s">
        <v>42</v>
      </c>
      <c r="I1150" t="s">
        <v>99</v>
      </c>
      <c r="L1150">
        <f>1/Table1[[#This Row],[B365H]]-Table1[[#This Row],[Margin1X2]]</f>
        <v>0.34477390391368884</v>
      </c>
      <c r="M1150">
        <f>IF(Table1[[#This Row],[Bet]]="Home",IF(Table1[[#This Row],[FTR]]="H",100*Table1[[#This Row],[B365H]],0),0)</f>
        <v>0</v>
      </c>
      <c r="N1150">
        <f>IF(Table1[[#This Row],[Bet]]="Home-",IF(Table1[[#This Row],[FTR]]="H",100*Table1[[#This Row],[B365H]],0),0)</f>
        <v>0</v>
      </c>
      <c r="O1150">
        <f>1/Table1[[#This Row],[B365D]]-Table1[[#This Row],[Margin1X2]]</f>
        <v>0.30371818543861551</v>
      </c>
      <c r="P1150">
        <f>IF(Table1[[#This Row],[Bet]]="Draw",IF(Table1[[#This Row],[FTR]]="D",100*Table1[[#This Row],[B365D]],0),0)</f>
        <v>0</v>
      </c>
      <c r="Q1150">
        <f>IF(Table1[[#This Row],[Bet]]="Draw-",IF(Table1[[#This Row],[FTR]]="D",100*Table1[[#This Row],[B365D]],0),0)</f>
        <v>0</v>
      </c>
      <c r="R1150">
        <f>1/Table1[[#This Row],[B365A]]-Table1[[#This Row],[Margin1X2]]</f>
        <v>0.35150791064769554</v>
      </c>
      <c r="S1150">
        <f>IF(Table1[[#This Row],[Bet]]="Away",IF(Table1[[#This Row],[FTR]]="A",100*Table1[[#This Row],[B365A]],0),0)</f>
        <v>0</v>
      </c>
      <c r="T1150">
        <f>IF(Table1[[#This Row],[Bet2]]="Away",IF(Table1[[#This Row],[FTR]]="A",100*Table1[[#This Row],[B365A]]),0)</f>
        <v>0</v>
      </c>
      <c r="X1150">
        <v>2.75</v>
      </c>
      <c r="Y1150">
        <v>3.1</v>
      </c>
      <c r="Z1150">
        <v>2.7</v>
      </c>
      <c r="AA1150" s="3">
        <f>(1/Table1[[#This Row],[B365H]]+1/Table1[[#This Row],[B365D]]+1/Table1[[#This Row],[B365A]]-1)/3</f>
        <v>1.8862459722674824E-2</v>
      </c>
      <c r="AB1150">
        <v>2.2000000000000002</v>
      </c>
      <c r="AC1150">
        <v>1.66</v>
      </c>
      <c r="AD1150">
        <f>(1/Table1[[#This Row],[B365&gt;2.5]]+1/Table1[[#This Row],[B365&lt;2.5]]-1)/2</f>
        <v>2.8477546549835697E-2</v>
      </c>
    </row>
    <row r="1151" spans="1:30" hidden="1" x14ac:dyDescent="0.45">
      <c r="A1151" t="s">
        <v>61</v>
      </c>
      <c r="B1151" t="s">
        <v>4</v>
      </c>
      <c r="C1151" s="1">
        <v>44556</v>
      </c>
      <c r="D1151" t="s">
        <v>93</v>
      </c>
      <c r="E1151" t="s">
        <v>96</v>
      </c>
      <c r="F1151">
        <v>2</v>
      </c>
      <c r="G1151">
        <v>0</v>
      </c>
      <c r="H1151" t="s">
        <v>13</v>
      </c>
      <c r="I1151" t="s">
        <v>99</v>
      </c>
      <c r="L1151">
        <f>1/Table1[[#This Row],[B365H]]-Table1[[#This Row],[Margin1X2]]</f>
        <v>0.45773809523809522</v>
      </c>
      <c r="M1151">
        <f>IF(Table1[[#This Row],[Bet]]="Home",IF(Table1[[#This Row],[FTR]]="H",100*Table1[[#This Row],[B365H]],0),0)</f>
        <v>0</v>
      </c>
      <c r="N1151">
        <f>IF(Table1[[#This Row],[Bet]]="Home-",IF(Table1[[#This Row],[FTR]]="H",100*Table1[[#This Row],[B365H]],0),0)</f>
        <v>0</v>
      </c>
      <c r="O1151">
        <f>1/Table1[[#This Row],[B365D]]-Table1[[#This Row],[Margin1X2]]</f>
        <v>0.29404761904761906</v>
      </c>
      <c r="P1151">
        <f>IF(Table1[[#This Row],[Bet]]="Draw",IF(Table1[[#This Row],[FTR]]="D",100*Table1[[#This Row],[B365D]],0),0)</f>
        <v>0</v>
      </c>
      <c r="Q1151">
        <f>IF(Table1[[#This Row],[Bet]]="Draw-",IF(Table1[[#This Row],[FTR]]="D",100*Table1[[#This Row],[B365D]],0),0)</f>
        <v>0</v>
      </c>
      <c r="R1151">
        <f>1/Table1[[#This Row],[B365A]]-Table1[[#This Row],[Margin1X2]]</f>
        <v>0.24821428571428569</v>
      </c>
      <c r="S1151">
        <f>IF(Table1[[#This Row],[Bet]]="Away",IF(Table1[[#This Row],[FTR]]="A",100*Table1[[#This Row],[B365A]],0),0)</f>
        <v>0</v>
      </c>
      <c r="T1151">
        <f>IF(Table1[[#This Row],[Bet2]]="Away",IF(Table1[[#This Row],[FTR]]="A",100*Table1[[#This Row],[B365A]]),0)</f>
        <v>0</v>
      </c>
      <c r="X1151">
        <v>2.1</v>
      </c>
      <c r="Y1151">
        <v>3.2</v>
      </c>
      <c r="Z1151">
        <v>3.75</v>
      </c>
      <c r="AA1151" s="3">
        <f>(1/Table1[[#This Row],[B365H]]+1/Table1[[#This Row],[B365D]]+1/Table1[[#This Row],[B365A]]-1)/3</f>
        <v>1.845238095238096E-2</v>
      </c>
      <c r="AB1151">
        <v>2.2000000000000002</v>
      </c>
      <c r="AC1151">
        <v>1.66</v>
      </c>
      <c r="AD1151">
        <f>(1/Table1[[#This Row],[B365&gt;2.5]]+1/Table1[[#This Row],[B365&lt;2.5]]-1)/2</f>
        <v>2.8477546549835697E-2</v>
      </c>
    </row>
    <row r="1152" spans="1:30" hidden="1" x14ac:dyDescent="0.45">
      <c r="A1152" t="s">
        <v>61</v>
      </c>
      <c r="B1152" t="s">
        <v>4</v>
      </c>
      <c r="C1152" s="1">
        <v>44577</v>
      </c>
      <c r="D1152" t="s">
        <v>81</v>
      </c>
      <c r="E1152" t="s">
        <v>86</v>
      </c>
      <c r="F1152">
        <v>0</v>
      </c>
      <c r="G1152">
        <v>2</v>
      </c>
      <c r="H1152" t="s">
        <v>20</v>
      </c>
      <c r="I1152" t="s">
        <v>99</v>
      </c>
      <c r="L1152">
        <f>1/Table1[[#This Row],[B365H]]-Table1[[#This Row],[Margin1X2]]</f>
        <v>0.3400560224089636</v>
      </c>
      <c r="M1152">
        <f>IF(Table1[[#This Row],[Bet]]="Home",IF(Table1[[#This Row],[FTR]]="H",100*Table1[[#This Row],[B365H]],0),0)</f>
        <v>0</v>
      </c>
      <c r="N1152">
        <f>IF(Table1[[#This Row],[Bet]]="Home-",IF(Table1[[#This Row],[FTR]]="H",100*Table1[[#This Row],[B365H]],0),0)</f>
        <v>0</v>
      </c>
      <c r="O1152">
        <f>1/Table1[[#This Row],[B365D]]-Table1[[#This Row],[Margin1X2]]</f>
        <v>0.27703081232492999</v>
      </c>
      <c r="P1152">
        <f>IF(Table1[[#This Row],[Bet]]="Draw",IF(Table1[[#This Row],[FTR]]="D",100*Table1[[#This Row],[B365D]],0),0)</f>
        <v>0</v>
      </c>
      <c r="Q1152">
        <f>IF(Table1[[#This Row],[Bet]]="Draw-",IF(Table1[[#This Row],[FTR]]="D",100*Table1[[#This Row],[B365D]],0),0)</f>
        <v>0</v>
      </c>
      <c r="R1152">
        <f>1/Table1[[#This Row],[B365A]]-Table1[[#This Row],[Margin1X2]]</f>
        <v>0.38291316526610647</v>
      </c>
      <c r="S1152">
        <f>IF(Table1[[#This Row],[Bet]]="Away",IF(Table1[[#This Row],[FTR]]="A",100*Table1[[#This Row],[B365A]],0),0)</f>
        <v>0</v>
      </c>
      <c r="T1152">
        <f>IF(Table1[[#This Row],[Bet2]]="Away",IF(Table1[[#This Row],[FTR]]="A",100*Table1[[#This Row],[B365A]]),0)</f>
        <v>0</v>
      </c>
      <c r="X1152">
        <v>2.8</v>
      </c>
      <c r="Y1152">
        <v>3.4</v>
      </c>
      <c r="Z1152">
        <v>2.5</v>
      </c>
      <c r="AA1152" s="3">
        <f>(1/Table1[[#This Row],[B365H]]+1/Table1[[#This Row],[B365D]]+1/Table1[[#This Row],[B365A]]-1)/3</f>
        <v>1.708683473389357E-2</v>
      </c>
      <c r="AB1152">
        <v>2.2000000000000002</v>
      </c>
      <c r="AC1152">
        <v>1.66</v>
      </c>
      <c r="AD1152">
        <f>(1/Table1[[#This Row],[B365&gt;2.5]]+1/Table1[[#This Row],[B365&lt;2.5]]-1)/2</f>
        <v>2.8477546549835697E-2</v>
      </c>
    </row>
    <row r="1153" spans="1:30" hidden="1" x14ac:dyDescent="0.45">
      <c r="A1153" t="s">
        <v>61</v>
      </c>
      <c r="B1153" t="s">
        <v>4</v>
      </c>
      <c r="C1153" s="1">
        <v>44583</v>
      </c>
      <c r="D1153" t="s">
        <v>66</v>
      </c>
      <c r="E1153" t="s">
        <v>80</v>
      </c>
      <c r="F1153">
        <v>1</v>
      </c>
      <c r="G1153">
        <v>0</v>
      </c>
      <c r="H1153" t="s">
        <v>13</v>
      </c>
      <c r="I1153" t="s">
        <v>99</v>
      </c>
      <c r="L1153">
        <f>1/Table1[[#This Row],[B365H]]-Table1[[#This Row],[Margin1X2]]</f>
        <v>0.44716265646498204</v>
      </c>
      <c r="M1153">
        <f>IF(Table1[[#This Row],[Bet]]="Home",IF(Table1[[#This Row],[FTR]]="H",100*Table1[[#This Row],[B365H]],0),0)</f>
        <v>0</v>
      </c>
      <c r="N1153">
        <f>IF(Table1[[#This Row],[Bet]]="Home-",IF(Table1[[#This Row],[FTR]]="H",100*Table1[[#This Row],[B365H]],0),0)</f>
        <v>0</v>
      </c>
      <c r="O1153">
        <f>1/Table1[[#This Row],[B365D]]-Table1[[#This Row],[Margin1X2]]</f>
        <v>0.28507668042551765</v>
      </c>
      <c r="P1153">
        <f>IF(Table1[[#This Row],[Bet]]="Draw",IF(Table1[[#This Row],[FTR]]="D",100*Table1[[#This Row],[B365D]],0),0)</f>
        <v>0</v>
      </c>
      <c r="Q1153">
        <f>IF(Table1[[#This Row],[Bet]]="Draw-",IF(Table1[[#This Row],[FTR]]="D",100*Table1[[#This Row],[B365D]],0),0)</f>
        <v>0</v>
      </c>
      <c r="R1153">
        <f>1/Table1[[#This Row],[B365A]]-Table1[[#This Row],[Margin1X2]]</f>
        <v>0.26776066310950031</v>
      </c>
      <c r="S1153">
        <f>IF(Table1[[#This Row],[Bet]]="Away",IF(Table1[[#This Row],[FTR]]="A",100*Table1[[#This Row],[B365A]],0),0)</f>
        <v>0</v>
      </c>
      <c r="T1153">
        <f>IF(Table1[[#This Row],[Bet2]]="Away",IF(Table1[[#This Row],[FTR]]="A",100*Table1[[#This Row],[B365A]]),0)</f>
        <v>0</v>
      </c>
      <c r="X1153">
        <v>2.15</v>
      </c>
      <c r="Y1153">
        <v>3.3</v>
      </c>
      <c r="Z1153">
        <v>3.5</v>
      </c>
      <c r="AA1153" s="3">
        <f>(1/Table1[[#This Row],[B365H]]+1/Table1[[#This Row],[B365D]]+1/Table1[[#This Row],[B365A]]-1)/3</f>
        <v>1.7953622604785391E-2</v>
      </c>
      <c r="AB1153">
        <v>2.2000000000000002</v>
      </c>
      <c r="AC1153">
        <v>1.66</v>
      </c>
      <c r="AD1153">
        <f>(1/Table1[[#This Row],[B365&gt;2.5]]+1/Table1[[#This Row],[B365&lt;2.5]]-1)/2</f>
        <v>2.8477546549835697E-2</v>
      </c>
    </row>
    <row r="1154" spans="1:30" hidden="1" x14ac:dyDescent="0.45">
      <c r="A1154" t="s">
        <v>61</v>
      </c>
      <c r="B1154" t="s">
        <v>4</v>
      </c>
      <c r="C1154" s="1">
        <v>44590</v>
      </c>
      <c r="D1154" t="s">
        <v>84</v>
      </c>
      <c r="E1154" t="s">
        <v>63</v>
      </c>
      <c r="F1154">
        <v>2</v>
      </c>
      <c r="G1154">
        <v>0</v>
      </c>
      <c r="H1154" t="s">
        <v>13</v>
      </c>
      <c r="I1154" t="s">
        <v>99</v>
      </c>
      <c r="L1154">
        <f>1/Table1[[#This Row],[B365H]]-Table1[[#This Row],[Margin1X2]]</f>
        <v>0.26813449394094552</v>
      </c>
      <c r="M1154">
        <f>IF(Table1[[#This Row],[Bet]]="Home",IF(Table1[[#This Row],[FTR]]="H",100*Table1[[#This Row],[B365H]],0),0)</f>
        <v>0</v>
      </c>
      <c r="N1154">
        <f>IF(Table1[[#This Row],[Bet]]="Home-",IF(Table1[[#This Row],[FTR]]="H",100*Table1[[#This Row],[B365H]],0),0)</f>
        <v>0</v>
      </c>
      <c r="O1154">
        <f>1/Table1[[#This Row],[B365D]]-Table1[[#This Row],[Margin1X2]]</f>
        <v>0.30500085338795013</v>
      </c>
      <c r="P1154">
        <f>IF(Table1[[#This Row],[Bet]]="Draw",IF(Table1[[#This Row],[FTR]]="D",100*Table1[[#This Row],[B365D]],0),0)</f>
        <v>0</v>
      </c>
      <c r="Q1154">
        <f>IF(Table1[[#This Row],[Bet]]="Draw-",IF(Table1[[#This Row],[FTR]]="D",100*Table1[[#This Row],[B365D]],0),0)</f>
        <v>0</v>
      </c>
      <c r="R1154">
        <f>1/Table1[[#This Row],[B365A]]-Table1[[#This Row],[Margin1X2]]</f>
        <v>0.42686465267110424</v>
      </c>
      <c r="S1154">
        <f>IF(Table1[[#This Row],[Bet]]="Away",IF(Table1[[#This Row],[FTR]]="A",100*Table1[[#This Row],[B365A]],0),0)</f>
        <v>0</v>
      </c>
      <c r="T1154">
        <f>IF(Table1[[#This Row],[Bet2]]="Away",IF(Table1[[#This Row],[FTR]]="A",100*Table1[[#This Row],[B365A]]),0)</f>
        <v>0</v>
      </c>
      <c r="X1154">
        <v>3.5</v>
      </c>
      <c r="Y1154">
        <v>3.1</v>
      </c>
      <c r="Z1154">
        <v>2.25</v>
      </c>
      <c r="AA1154" s="3">
        <f>(1/Table1[[#This Row],[B365H]]+1/Table1[[#This Row],[B365D]]+1/Table1[[#This Row],[B365A]]-1)/3</f>
        <v>1.7579791773340164E-2</v>
      </c>
      <c r="AB1154">
        <v>2.2999999999999998</v>
      </c>
      <c r="AC1154">
        <v>1.61</v>
      </c>
      <c r="AD1154">
        <f>(1/Table1[[#This Row],[B365&gt;2.5]]+1/Table1[[#This Row],[B365&lt;2.5]]-1)/2</f>
        <v>2.7950310559006208E-2</v>
      </c>
    </row>
    <row r="1155" spans="1:30" hidden="1" x14ac:dyDescent="0.45">
      <c r="A1155" t="s">
        <v>61</v>
      </c>
      <c r="B1155" t="s">
        <v>4</v>
      </c>
      <c r="C1155" s="1">
        <v>44601</v>
      </c>
      <c r="D1155" t="s">
        <v>65</v>
      </c>
      <c r="E1155" t="s">
        <v>96</v>
      </c>
      <c r="F1155">
        <v>0</v>
      </c>
      <c r="G1155">
        <v>2</v>
      </c>
      <c r="H1155" t="s">
        <v>20</v>
      </c>
      <c r="I1155" t="s">
        <v>99</v>
      </c>
      <c r="L1155">
        <f>1/Table1[[#This Row],[B365H]]-Table1[[#This Row],[Margin1X2]]</f>
        <v>0.41762230839039682</v>
      </c>
      <c r="M1155">
        <f>IF(Table1[[#This Row],[Bet]]="Home",IF(Table1[[#This Row],[FTR]]="H",100*Table1[[#This Row],[B365H]],0),0)</f>
        <v>0</v>
      </c>
      <c r="N1155">
        <f>IF(Table1[[#This Row],[Bet]]="Home-",IF(Table1[[#This Row],[FTR]]="H",100*Table1[[#This Row],[B365H]],0),0)</f>
        <v>0</v>
      </c>
      <c r="O1155">
        <f>1/Table1[[#This Row],[B365D]]-Table1[[#This Row],[Margin1X2]]</f>
        <v>0.30542034485603492</v>
      </c>
      <c r="P1155">
        <f>IF(Table1[[#This Row],[Bet]]="Draw",IF(Table1[[#This Row],[FTR]]="D",100*Table1[[#This Row],[B365D]],0),0)</f>
        <v>0</v>
      </c>
      <c r="Q1155">
        <f>IF(Table1[[#This Row],[Bet]]="Draw-",IF(Table1[[#This Row],[FTR]]="D",100*Table1[[#This Row],[B365D]],0),0)</f>
        <v>0</v>
      </c>
      <c r="R1155">
        <f>1/Table1[[#This Row],[B365A]]-Table1[[#This Row],[Margin1X2]]</f>
        <v>0.27695734675356815</v>
      </c>
      <c r="S1155">
        <f>IF(Table1[[#This Row],[Bet]]="Away",IF(Table1[[#This Row],[FTR]]="A",100*Table1[[#This Row],[B365A]],0),0)</f>
        <v>0</v>
      </c>
      <c r="T1155">
        <f>IF(Table1[[#This Row],[Bet2]]="Away",IF(Table1[[#This Row],[FTR]]="A",100*Table1[[#This Row],[B365A]]),0)</f>
        <v>0</v>
      </c>
      <c r="X1155">
        <v>2.2999999999999998</v>
      </c>
      <c r="Y1155">
        <v>3.1</v>
      </c>
      <c r="Z1155">
        <v>3.4</v>
      </c>
      <c r="AA1155" s="3">
        <f>(1/Table1[[#This Row],[B365H]]+1/Table1[[#This Row],[B365D]]+1/Table1[[#This Row],[B365A]]-1)/3</f>
        <v>1.7160300305255394E-2</v>
      </c>
      <c r="AB1155">
        <v>2.2000000000000002</v>
      </c>
      <c r="AC1155">
        <v>1.66</v>
      </c>
      <c r="AD1155">
        <f>(1/Table1[[#This Row],[B365&gt;2.5]]+1/Table1[[#This Row],[B365&lt;2.5]]-1)/2</f>
        <v>2.8477546549835697E-2</v>
      </c>
    </row>
    <row r="1156" spans="1:30" hidden="1" x14ac:dyDescent="0.45">
      <c r="A1156" t="s">
        <v>61</v>
      </c>
      <c r="B1156" t="s">
        <v>4</v>
      </c>
      <c r="C1156" s="1">
        <v>44611</v>
      </c>
      <c r="D1156" t="s">
        <v>95</v>
      </c>
      <c r="E1156" t="s">
        <v>72</v>
      </c>
      <c r="F1156">
        <v>1</v>
      </c>
      <c r="G1156">
        <v>0</v>
      </c>
      <c r="H1156" t="s">
        <v>13</v>
      </c>
      <c r="I1156" t="s">
        <v>99</v>
      </c>
      <c r="L1156">
        <f>1/Table1[[#This Row],[B365H]]-Table1[[#This Row],[Margin1X2]]</f>
        <v>0.63248847926267282</v>
      </c>
      <c r="M1156">
        <f>IF(Table1[[#This Row],[Bet]]="Home",IF(Table1[[#This Row],[FTR]]="H",100*Table1[[#This Row],[B365H]],0),0)</f>
        <v>0</v>
      </c>
      <c r="N1156">
        <f>IF(Table1[[#This Row],[Bet]]="Home-",IF(Table1[[#This Row],[FTR]]="H",100*Table1[[#This Row],[B365H]],0),0)</f>
        <v>0</v>
      </c>
      <c r="O1156">
        <f>1/Table1[[#This Row],[B365D]]-Table1[[#This Row],[Margin1X2]]</f>
        <v>0.23732718894009217</v>
      </c>
      <c r="P1156">
        <f>IF(Table1[[#This Row],[Bet]]="Draw",IF(Table1[[#This Row],[FTR]]="D",100*Table1[[#This Row],[B365D]],0),0)</f>
        <v>0</v>
      </c>
      <c r="Q1156">
        <f>IF(Table1[[#This Row],[Bet]]="Draw-",IF(Table1[[#This Row],[FTR]]="D",100*Table1[[#This Row],[B365D]],0),0)</f>
        <v>0</v>
      </c>
      <c r="R1156">
        <f>1/Table1[[#This Row],[B365A]]-Table1[[#This Row],[Margin1X2]]</f>
        <v>0.13018433179723501</v>
      </c>
      <c r="S1156">
        <f>IF(Table1[[#This Row],[Bet]]="Away",IF(Table1[[#This Row],[FTR]]="A",100*Table1[[#This Row],[B365A]],0),0)</f>
        <v>0</v>
      </c>
      <c r="T1156">
        <f>IF(Table1[[#This Row],[Bet2]]="Away",IF(Table1[[#This Row],[FTR]]="A",100*Table1[[#This Row],[B365A]]),0)</f>
        <v>0</v>
      </c>
      <c r="X1156">
        <v>1.55</v>
      </c>
      <c r="Y1156">
        <v>4</v>
      </c>
      <c r="Z1156">
        <v>7</v>
      </c>
      <c r="AA1156" s="3">
        <f>(1/Table1[[#This Row],[B365H]]+1/Table1[[#This Row],[B365D]]+1/Table1[[#This Row],[B365A]]-1)/3</f>
        <v>1.2672811059907843E-2</v>
      </c>
      <c r="AB1156">
        <v>2.1</v>
      </c>
      <c r="AC1156">
        <v>1.72</v>
      </c>
      <c r="AD1156">
        <f>(1/Table1[[#This Row],[B365&gt;2.5]]+1/Table1[[#This Row],[B365&lt;2.5]]-1)/2</f>
        <v>2.879291251384275E-2</v>
      </c>
    </row>
    <row r="1157" spans="1:30" hidden="1" x14ac:dyDescent="0.45">
      <c r="A1157" t="s">
        <v>61</v>
      </c>
      <c r="B1157" t="s">
        <v>4</v>
      </c>
      <c r="C1157" s="1">
        <v>44624</v>
      </c>
      <c r="D1157" t="s">
        <v>89</v>
      </c>
      <c r="E1157" t="s">
        <v>96</v>
      </c>
      <c r="F1157">
        <v>1</v>
      </c>
      <c r="G1157">
        <v>1</v>
      </c>
      <c r="H1157" t="s">
        <v>42</v>
      </c>
      <c r="I1157" t="s">
        <v>99</v>
      </c>
      <c r="L1157">
        <f>1/Table1[[#This Row],[B365H]]-Table1[[#This Row],[Margin1X2]]</f>
        <v>0.49406471447464523</v>
      </c>
      <c r="M1157">
        <f>IF(Table1[[#This Row],[Bet]]="Home",IF(Table1[[#This Row],[FTR]]="H",100*Table1[[#This Row],[B365H]],0),0)</f>
        <v>0</v>
      </c>
      <c r="N1157">
        <f>IF(Table1[[#This Row],[Bet]]="Home-",IF(Table1[[#This Row],[FTR]]="H",100*Table1[[#This Row],[B365H]],0),0)</f>
        <v>0</v>
      </c>
      <c r="O1157">
        <f>1/Table1[[#This Row],[B365D]]-Table1[[#This Row],[Margin1X2]]</f>
        <v>0.29374420165413234</v>
      </c>
      <c r="P1157">
        <f>IF(Table1[[#This Row],[Bet]]="Draw",IF(Table1[[#This Row],[FTR]]="D",100*Table1[[#This Row],[B365D]],0),0)</f>
        <v>0</v>
      </c>
      <c r="Q1157">
        <f>IF(Table1[[#This Row],[Bet]]="Draw-",IF(Table1[[#This Row],[FTR]]="D",100*Table1[[#This Row],[B365D]],0),0)</f>
        <v>0</v>
      </c>
      <c r="R1157">
        <f>1/Table1[[#This Row],[B365A]]-Table1[[#This Row],[Margin1X2]]</f>
        <v>0.21219108387122243</v>
      </c>
      <c r="S1157">
        <f>IF(Table1[[#This Row],[Bet]]="Away",IF(Table1[[#This Row],[FTR]]="A",100*Table1[[#This Row],[B365A]],0),0)</f>
        <v>0</v>
      </c>
      <c r="T1157">
        <f>IF(Table1[[#This Row],[Bet2]]="Away",IF(Table1[[#This Row],[FTR]]="A",100*Table1[[#This Row],[B365A]]),0)</f>
        <v>0</v>
      </c>
      <c r="X1157">
        <v>1.95</v>
      </c>
      <c r="Y1157">
        <v>3.2</v>
      </c>
      <c r="Z1157">
        <v>4.33</v>
      </c>
      <c r="AA1157" s="3">
        <f>(1/Table1[[#This Row],[B365H]]+1/Table1[[#This Row],[B365D]]+1/Table1[[#This Row],[B365A]]-1)/3</f>
        <v>1.8755798345867641E-2</v>
      </c>
      <c r="AB1157">
        <v>2.2000000000000002</v>
      </c>
      <c r="AC1157">
        <v>1.66</v>
      </c>
      <c r="AD1157">
        <f>(1/Table1[[#This Row],[B365&gt;2.5]]+1/Table1[[#This Row],[B365&lt;2.5]]-1)/2</f>
        <v>2.8477546549835697E-2</v>
      </c>
    </row>
    <row r="1158" spans="1:30" hidden="1" x14ac:dyDescent="0.45">
      <c r="A1158" t="s">
        <v>61</v>
      </c>
      <c r="B1158" t="s">
        <v>4</v>
      </c>
      <c r="C1158" s="1">
        <v>44633</v>
      </c>
      <c r="D1158" t="s">
        <v>77</v>
      </c>
      <c r="E1158" t="s">
        <v>83</v>
      </c>
      <c r="F1158">
        <v>1</v>
      </c>
      <c r="G1158">
        <v>2</v>
      </c>
      <c r="H1158" t="s">
        <v>20</v>
      </c>
      <c r="I1158" t="s">
        <v>99</v>
      </c>
      <c r="L1158">
        <f>1/Table1[[#This Row],[B365H]]-Table1[[#This Row],[Margin1X2]]</f>
        <v>0.42742374727668841</v>
      </c>
      <c r="M1158">
        <f>IF(Table1[[#This Row],[Bet]]="Home",IF(Table1[[#This Row],[FTR]]="H",100*Table1[[#This Row],[B365H]],0),0)</f>
        <v>0</v>
      </c>
      <c r="N1158">
        <f>IF(Table1[[#This Row],[Bet]]="Home-",IF(Table1[[#This Row],[FTR]]="H",100*Table1[[#This Row],[B365H]],0),0)</f>
        <v>0</v>
      </c>
      <c r="O1158">
        <f>1/Table1[[#This Row],[B365D]]-Table1[[#This Row],[Margin1X2]]</f>
        <v>0.27709694989106753</v>
      </c>
      <c r="P1158">
        <f>IF(Table1[[#This Row],[Bet]]="Draw",IF(Table1[[#This Row],[FTR]]="D",100*Table1[[#This Row],[B365D]],0),0)</f>
        <v>0</v>
      </c>
      <c r="Q1158">
        <f>IF(Table1[[#This Row],[Bet]]="Draw-",IF(Table1[[#This Row],[FTR]]="D",100*Table1[[#This Row],[B365D]],0),0)</f>
        <v>0</v>
      </c>
      <c r="R1158">
        <f>1/Table1[[#This Row],[B365A]]-Table1[[#This Row],[Margin1X2]]</f>
        <v>0.295479302832244</v>
      </c>
      <c r="S1158">
        <f>IF(Table1[[#This Row],[Bet]]="Away",IF(Table1[[#This Row],[FTR]]="A",100*Table1[[#This Row],[B365A]],0),0)</f>
        <v>0</v>
      </c>
      <c r="T1158">
        <f>IF(Table1[[#This Row],[Bet2]]="Away",IF(Table1[[#This Row],[FTR]]="A",100*Table1[[#This Row],[B365A]]),0)</f>
        <v>0</v>
      </c>
      <c r="X1158">
        <v>2.25</v>
      </c>
      <c r="Y1158">
        <v>3.4</v>
      </c>
      <c r="Z1158">
        <v>3.2</v>
      </c>
      <c r="AA1158" s="3">
        <f>(1/Table1[[#This Row],[B365H]]+1/Table1[[#This Row],[B365D]]+1/Table1[[#This Row],[B365A]]-1)/3</f>
        <v>1.7020697167756005E-2</v>
      </c>
      <c r="AB1158">
        <v>2.2000000000000002</v>
      </c>
      <c r="AC1158">
        <v>1.66</v>
      </c>
      <c r="AD1158">
        <f>(1/Table1[[#This Row],[B365&gt;2.5]]+1/Table1[[#This Row],[B365&lt;2.5]]-1)/2</f>
        <v>2.8477546549835697E-2</v>
      </c>
    </row>
    <row r="1159" spans="1:30" hidden="1" x14ac:dyDescent="0.45">
      <c r="A1159" t="s">
        <v>61</v>
      </c>
      <c r="B1159" t="s">
        <v>4</v>
      </c>
      <c r="C1159" s="1">
        <v>44653</v>
      </c>
      <c r="D1159" t="s">
        <v>71</v>
      </c>
      <c r="E1159" t="s">
        <v>66</v>
      </c>
      <c r="F1159">
        <v>0</v>
      </c>
      <c r="G1159">
        <v>4</v>
      </c>
      <c r="H1159" t="s">
        <v>20</v>
      </c>
      <c r="I1159" t="s">
        <v>99</v>
      </c>
      <c r="L1159">
        <f>1/Table1[[#This Row],[B365H]]-Table1[[#This Row],[Margin1X2]]</f>
        <v>0.41801163812033376</v>
      </c>
      <c r="M1159">
        <f>IF(Table1[[#This Row],[Bet]]="Home",IF(Table1[[#This Row],[FTR]]="H",100*Table1[[#This Row],[B365H]],0),0)</f>
        <v>0</v>
      </c>
      <c r="N1159">
        <f>IF(Table1[[#This Row],[Bet]]="Home-",IF(Table1[[#This Row],[FTR]]="H",100*Table1[[#This Row],[B365H]],0),0)</f>
        <v>0</v>
      </c>
      <c r="O1159">
        <f>1/Table1[[#This Row],[B365D]]-Table1[[#This Row],[Margin1X2]]</f>
        <v>0.29572902942468154</v>
      </c>
      <c r="P1159">
        <f>IF(Table1[[#This Row],[Bet]]="Draw",IF(Table1[[#This Row],[FTR]]="D",100*Table1[[#This Row],[B365D]],0),0)</f>
        <v>0</v>
      </c>
      <c r="Q1159">
        <f>IF(Table1[[#This Row],[Bet]]="Draw-",IF(Table1[[#This Row],[FTR]]="D",100*Table1[[#This Row],[B365D]],0),0)</f>
        <v>0</v>
      </c>
      <c r="R1159">
        <f>1/Table1[[#This Row],[B365A]]-Table1[[#This Row],[Margin1X2]]</f>
        <v>0.28625933245498458</v>
      </c>
      <c r="S1159">
        <f>IF(Table1[[#This Row],[Bet]]="Away",IF(Table1[[#This Row],[FTR]]="A",100*Table1[[#This Row],[B365A]],0),0)</f>
        <v>0</v>
      </c>
      <c r="T1159">
        <f>IF(Table1[[#This Row],[Bet2]]="Away",IF(Table1[[#This Row],[FTR]]="A",100*Table1[[#This Row],[B365A]]),0)</f>
        <v>0</v>
      </c>
      <c r="X1159">
        <v>2.2999999999999998</v>
      </c>
      <c r="Y1159">
        <v>3.2</v>
      </c>
      <c r="Z1159">
        <v>3.3</v>
      </c>
      <c r="AA1159" s="3">
        <f>(1/Table1[[#This Row],[B365H]]+1/Table1[[#This Row],[B365D]]+1/Table1[[#This Row],[B365A]]-1)/3</f>
        <v>1.6770970575318438E-2</v>
      </c>
      <c r="AB1159">
        <v>2.2999999999999998</v>
      </c>
      <c r="AC1159">
        <v>1.61</v>
      </c>
      <c r="AD1159">
        <f>(1/Table1[[#This Row],[B365&gt;2.5]]+1/Table1[[#This Row],[B365&lt;2.5]]-1)/2</f>
        <v>2.7950310559006208E-2</v>
      </c>
    </row>
    <row r="1160" spans="1:30" hidden="1" x14ac:dyDescent="0.45">
      <c r="A1160" t="s">
        <v>61</v>
      </c>
      <c r="B1160" t="s">
        <v>4</v>
      </c>
      <c r="C1160" s="1">
        <v>44669</v>
      </c>
      <c r="D1160" t="s">
        <v>83</v>
      </c>
      <c r="E1160" t="s">
        <v>74</v>
      </c>
      <c r="F1160">
        <v>1</v>
      </c>
      <c r="G1160">
        <v>0</v>
      </c>
      <c r="H1160" t="s">
        <v>13</v>
      </c>
      <c r="I1160" t="s">
        <v>99</v>
      </c>
      <c r="L1160">
        <f>1/Table1[[#This Row],[B365H]]-Table1[[#This Row],[Margin1X2]]</f>
        <v>0.43576031811325922</v>
      </c>
      <c r="M1160">
        <f>IF(Table1[[#This Row],[Bet]]="Home",IF(Table1[[#This Row],[FTR]]="H",100*Table1[[#This Row],[B365H]],0),0)</f>
        <v>0</v>
      </c>
      <c r="N1160">
        <f>IF(Table1[[#This Row],[Bet]]="Home-",IF(Table1[[#This Row],[FTR]]="H",100*Table1[[#This Row],[B365H]],0),0)</f>
        <v>0</v>
      </c>
      <c r="O1160">
        <f>1/Table1[[#This Row],[B365D]]-Table1[[#This Row],[Margin1X2]]</f>
        <v>0.28890717126011239</v>
      </c>
      <c r="P1160">
        <f>IF(Table1[[#This Row],[Bet]]="Draw",IF(Table1[[#This Row],[FTR]]="D",100*Table1[[#This Row],[B365D]],0),0)</f>
        <v>0</v>
      </c>
      <c r="Q1160">
        <f>IF(Table1[[#This Row],[Bet]]="Draw-",IF(Table1[[#This Row],[FTR]]="D",100*Table1[[#This Row],[B365D]],0),0)</f>
        <v>0</v>
      </c>
      <c r="R1160">
        <f>1/Table1[[#This Row],[B365A]]-Table1[[#This Row],[Margin1X2]]</f>
        <v>0.27533251062662822</v>
      </c>
      <c r="S1160">
        <f>IF(Table1[[#This Row],[Bet]]="Away",IF(Table1[[#This Row],[FTR]]="A",100*Table1[[#This Row],[B365A]],0),0)</f>
        <v>0</v>
      </c>
      <c r="T1160">
        <f>IF(Table1[[#This Row],[Bet2]]="Away",IF(Table1[[#This Row],[FTR]]="A",100*Table1[[#This Row],[B365A]]),0)</f>
        <v>0</v>
      </c>
      <c r="X1160">
        <v>2.2000000000000002</v>
      </c>
      <c r="Y1160">
        <v>3.25</v>
      </c>
      <c r="Z1160">
        <v>3.4</v>
      </c>
      <c r="AA1160" s="3">
        <f>(1/Table1[[#This Row],[B365H]]+1/Table1[[#This Row],[B365D]]+1/Table1[[#This Row],[B365A]]-1)/3</f>
        <v>1.8785136432195298E-2</v>
      </c>
      <c r="AB1160">
        <v>2.1</v>
      </c>
      <c r="AC1160">
        <v>1.72</v>
      </c>
      <c r="AD1160">
        <f>(1/Table1[[#This Row],[B365&gt;2.5]]+1/Table1[[#This Row],[B365&lt;2.5]]-1)/2</f>
        <v>2.879291251384275E-2</v>
      </c>
    </row>
    <row r="1161" spans="1:30" hidden="1" x14ac:dyDescent="0.45">
      <c r="A1161" t="s">
        <v>106</v>
      </c>
      <c r="B1161" t="s">
        <v>4</v>
      </c>
      <c r="C1161" s="1">
        <v>44429</v>
      </c>
      <c r="D1161" t="s">
        <v>124</v>
      </c>
      <c r="E1161" t="s">
        <v>108</v>
      </c>
      <c r="F1161">
        <v>2</v>
      </c>
      <c r="G1161">
        <v>2</v>
      </c>
      <c r="H1161" t="s">
        <v>42</v>
      </c>
      <c r="I1161" t="s">
        <v>99</v>
      </c>
      <c r="L1161">
        <f>1/Table1[[#This Row],[B365H]]-Table1[[#This Row],[Margin1X2]]</f>
        <v>0.41801163812033376</v>
      </c>
      <c r="M1161">
        <f>IF(Table1[[#This Row],[Bet]]="Home",IF(Table1[[#This Row],[FTR]]="H",100*Table1[[#This Row],[B365H]],0),0)</f>
        <v>0</v>
      </c>
      <c r="N1161">
        <f>IF(Table1[[#This Row],[Bet]]="Home-",IF(Table1[[#This Row],[FTR]]="H",100*Table1[[#This Row],[B365H]],0),0)</f>
        <v>0</v>
      </c>
      <c r="O1161">
        <f>1/Table1[[#This Row],[B365D]]-Table1[[#This Row],[Margin1X2]]</f>
        <v>0.28625933245498458</v>
      </c>
      <c r="P1161">
        <f>IF(Table1[[#This Row],[Bet]]="Draw",IF(Table1[[#This Row],[FTR]]="D",100*Table1[[#This Row],[B365D]],0),0)</f>
        <v>0</v>
      </c>
      <c r="Q1161">
        <f>IF(Table1[[#This Row],[Bet]]="Draw-",IF(Table1[[#This Row],[FTR]]="D",100*Table1[[#This Row],[B365D]],0),0)</f>
        <v>0</v>
      </c>
      <c r="R1161">
        <f>1/Table1[[#This Row],[B365A]]-Table1[[#This Row],[Margin1X2]]</f>
        <v>0.29572902942468154</v>
      </c>
      <c r="S1161">
        <f>IF(Table1[[#This Row],[Bet]]="Away",IF(Table1[[#This Row],[FTR]]="A",100*Table1[[#This Row],[B365A]],0),0)</f>
        <v>0</v>
      </c>
      <c r="T1161">
        <f>IF(Table1[[#This Row],[Bet2]]="Away",IF(Table1[[#This Row],[FTR]]="A",100*Table1[[#This Row],[B365A]]),0)</f>
        <v>0</v>
      </c>
      <c r="X1161">
        <v>2.2999999999999998</v>
      </c>
      <c r="Y1161">
        <v>3.3</v>
      </c>
      <c r="Z1161">
        <v>3.2</v>
      </c>
      <c r="AA1161" s="3">
        <f>(1/Table1[[#This Row],[B365H]]+1/Table1[[#This Row],[B365D]]+1/Table1[[#This Row],[B365A]]-1)/3</f>
        <v>1.6770970575318438E-2</v>
      </c>
      <c r="AB1161">
        <v>1.95</v>
      </c>
      <c r="AC1161">
        <v>1.98</v>
      </c>
      <c r="AD1161">
        <f>(1/Table1[[#This Row],[B365&gt;2.5]]+1/Table1[[#This Row],[B365&lt;2.5]]-1)/2</f>
        <v>8.9355089355089845E-3</v>
      </c>
    </row>
    <row r="1162" spans="1:30" hidden="1" x14ac:dyDescent="0.45">
      <c r="A1162" t="s">
        <v>106</v>
      </c>
      <c r="B1162" t="s">
        <v>4</v>
      </c>
      <c r="C1162" s="1">
        <v>44445</v>
      </c>
      <c r="D1162" t="s">
        <v>107</v>
      </c>
      <c r="E1162" t="s">
        <v>131</v>
      </c>
      <c r="F1162">
        <v>0</v>
      </c>
      <c r="G1162">
        <v>0</v>
      </c>
      <c r="H1162" t="s">
        <v>42</v>
      </c>
      <c r="I1162" t="s">
        <v>99</v>
      </c>
      <c r="L1162">
        <f>1/Table1[[#This Row],[B365H]]-Table1[[#This Row],[Margin1X2]]</f>
        <v>0.46525927444148391</v>
      </c>
      <c r="M1162">
        <f>IF(Table1[[#This Row],[Bet]]="Home",IF(Table1[[#This Row],[FTR]]="H",100*Table1[[#This Row],[B365H]],0),0)</f>
        <v>0</v>
      </c>
      <c r="N1162">
        <f>IF(Table1[[#This Row],[Bet]]="Home-",IF(Table1[[#This Row],[FTR]]="H",100*Table1[[#This Row],[B365H]],0),0)</f>
        <v>0</v>
      </c>
      <c r="O1162">
        <f>1/Table1[[#This Row],[B365D]]-Table1[[#This Row],[Margin1X2]]</f>
        <v>0.26316868210698907</v>
      </c>
      <c r="P1162">
        <f>IF(Table1[[#This Row],[Bet]]="Draw",IF(Table1[[#This Row],[FTR]]="D",100*Table1[[#This Row],[B365D]],0),0)</f>
        <v>0</v>
      </c>
      <c r="Q1162">
        <f>IF(Table1[[#This Row],[Bet]]="Draw-",IF(Table1[[#This Row],[FTR]]="D",100*Table1[[#This Row],[B365D]],0),0)</f>
        <v>0</v>
      </c>
      <c r="R1162">
        <f>1/Table1[[#This Row],[B365A]]-Table1[[#This Row],[Margin1X2]]</f>
        <v>0.27157204345152691</v>
      </c>
      <c r="S1162">
        <f>IF(Table1[[#This Row],[Bet]]="Away",IF(Table1[[#This Row],[FTR]]="A",100*Table1[[#This Row],[B365A]],0),0)</f>
        <v>0</v>
      </c>
      <c r="T1162">
        <f>IF(Table1[[#This Row],[Bet2]]="Away",IF(Table1[[#This Row],[FTR]]="A",100*Table1[[#This Row],[B365A]]),0)</f>
        <v>0</v>
      </c>
      <c r="X1162">
        <v>2.0499999999999998</v>
      </c>
      <c r="Y1162">
        <v>3.5</v>
      </c>
      <c r="Z1162">
        <v>3.4</v>
      </c>
      <c r="AA1162" s="3">
        <f>(1/Table1[[#This Row],[B365H]]+1/Table1[[#This Row],[B365D]]+1/Table1[[#This Row],[B365A]]-1)/3</f>
        <v>2.2545603607296627E-2</v>
      </c>
      <c r="AB1162">
        <v>1.95</v>
      </c>
      <c r="AC1162">
        <v>1.85</v>
      </c>
      <c r="AD1162">
        <f>(1/Table1[[#This Row],[B365&gt;2.5]]+1/Table1[[#This Row],[B365&lt;2.5]]-1)/2</f>
        <v>2.6680526680526673E-2</v>
      </c>
    </row>
    <row r="1163" spans="1:30" hidden="1" x14ac:dyDescent="0.45">
      <c r="A1163" t="s">
        <v>106</v>
      </c>
      <c r="B1163" t="s">
        <v>4</v>
      </c>
      <c r="C1163" s="1">
        <v>44464</v>
      </c>
      <c r="D1163" t="s">
        <v>134</v>
      </c>
      <c r="E1163" t="s">
        <v>114</v>
      </c>
      <c r="F1163">
        <v>2</v>
      </c>
      <c r="G1163">
        <v>0</v>
      </c>
      <c r="H1163" t="s">
        <v>13</v>
      </c>
      <c r="I1163" t="s">
        <v>99</v>
      </c>
      <c r="L1163">
        <f>1/Table1[[#This Row],[B365H]]-Table1[[#This Row],[Margin1X2]]</f>
        <v>0.55522138680033417</v>
      </c>
      <c r="M1163">
        <f>IF(Table1[[#This Row],[Bet]]="Home",IF(Table1[[#This Row],[FTR]]="H",100*Table1[[#This Row],[B365H]],0),0)</f>
        <v>0</v>
      </c>
      <c r="N1163">
        <f>IF(Table1[[#This Row],[Bet]]="Home-",IF(Table1[[#This Row],[FTR]]="H",100*Table1[[#This Row],[B365H]],0),0)</f>
        <v>0</v>
      </c>
      <c r="O1163">
        <f>1/Table1[[#This Row],[B365D]]-Table1[[#This Row],[Margin1X2]]</f>
        <v>0.25045948203842944</v>
      </c>
      <c r="P1163">
        <f>IF(Table1[[#This Row],[Bet]]="Draw",IF(Table1[[#This Row],[FTR]]="D",100*Table1[[#This Row],[B365D]],0),0)</f>
        <v>0</v>
      </c>
      <c r="Q1163">
        <f>IF(Table1[[#This Row],[Bet]]="Draw-",IF(Table1[[#This Row],[FTR]]="D",100*Table1[[#This Row],[B365D]],0),0)</f>
        <v>0</v>
      </c>
      <c r="R1163">
        <f>1/Table1[[#This Row],[B365A]]-Table1[[#This Row],[Margin1X2]]</f>
        <v>0.19431913116123645</v>
      </c>
      <c r="S1163">
        <f>IF(Table1[[#This Row],[Bet]]="Away",IF(Table1[[#This Row],[FTR]]="A",100*Table1[[#This Row],[B365A]],0),0)</f>
        <v>0</v>
      </c>
      <c r="T1163">
        <f>IF(Table1[[#This Row],[Bet2]]="Away",IF(Table1[[#This Row],[FTR]]="A",100*Table1[[#This Row],[B365A]]),0)</f>
        <v>0</v>
      </c>
      <c r="X1163">
        <v>1.75</v>
      </c>
      <c r="Y1163">
        <v>3.75</v>
      </c>
      <c r="Z1163">
        <v>4.75</v>
      </c>
      <c r="AA1163" s="3">
        <f>(1/Table1[[#This Row],[B365H]]+1/Table1[[#This Row],[B365D]]+1/Table1[[#This Row],[B365A]]-1)/3</f>
        <v>1.6207184628237226E-2</v>
      </c>
      <c r="AB1163">
        <v>2.1</v>
      </c>
      <c r="AC1163">
        <v>1.7</v>
      </c>
      <c r="AD1163">
        <f>(1/Table1[[#This Row],[B365&gt;2.5]]+1/Table1[[#This Row],[B365&lt;2.5]]-1)/2</f>
        <v>3.2212885154061621E-2</v>
      </c>
    </row>
    <row r="1164" spans="1:30" hidden="1" x14ac:dyDescent="0.45">
      <c r="A1164" t="s">
        <v>106</v>
      </c>
      <c r="B1164" t="s">
        <v>4</v>
      </c>
      <c r="C1164" s="1">
        <v>44488</v>
      </c>
      <c r="D1164" t="s">
        <v>120</v>
      </c>
      <c r="E1164" t="s">
        <v>124</v>
      </c>
      <c r="F1164">
        <v>0</v>
      </c>
      <c r="G1164">
        <v>4</v>
      </c>
      <c r="H1164" t="s">
        <v>20</v>
      </c>
      <c r="I1164" t="s">
        <v>99</v>
      </c>
      <c r="L1164">
        <f>1/Table1[[#This Row],[B365H]]-Table1[[#This Row],[Margin1X2]]</f>
        <v>0.38249336870026529</v>
      </c>
      <c r="M1164">
        <f>IF(Table1[[#This Row],[Bet]]="Home",IF(Table1[[#This Row],[FTR]]="H",100*Table1[[#This Row],[B365H]],0),0)</f>
        <v>0</v>
      </c>
      <c r="N1164">
        <f>IF(Table1[[#This Row],[Bet]]="Home-",IF(Table1[[#This Row],[FTR]]="H",100*Table1[[#This Row],[B365H]],0),0)</f>
        <v>0</v>
      </c>
      <c r="O1164">
        <f>1/Table1[[#This Row],[B365D]]-Table1[[#This Row],[Margin1X2]]</f>
        <v>0.29018567639257298</v>
      </c>
      <c r="P1164">
        <f>IF(Table1[[#This Row],[Bet]]="Draw",IF(Table1[[#This Row],[FTR]]="D",100*Table1[[#This Row],[B365D]],0),0)</f>
        <v>0</v>
      </c>
      <c r="Q1164">
        <f>IF(Table1[[#This Row],[Bet]]="Draw-",IF(Table1[[#This Row],[FTR]]="D",100*Table1[[#This Row],[B365D]],0),0)</f>
        <v>0</v>
      </c>
      <c r="R1164">
        <f>1/Table1[[#This Row],[B365A]]-Table1[[#This Row],[Margin1X2]]</f>
        <v>0.32732095490716184</v>
      </c>
      <c r="S1164">
        <f>IF(Table1[[#This Row],[Bet]]="Away",IF(Table1[[#This Row],[FTR]]="A",100*Table1[[#This Row],[B365A]],0),0)</f>
        <v>0</v>
      </c>
      <c r="T1164">
        <f>IF(Table1[[#This Row],[Bet2]]="Away",IF(Table1[[#This Row],[FTR]]="A",100*Table1[[#This Row],[B365A]]),0)</f>
        <v>0</v>
      </c>
      <c r="X1164">
        <v>2.5</v>
      </c>
      <c r="Y1164">
        <v>3.25</v>
      </c>
      <c r="Z1164">
        <v>2.9</v>
      </c>
      <c r="AA1164" s="3">
        <f>(1/Table1[[#This Row],[B365H]]+1/Table1[[#This Row],[B365D]]+1/Table1[[#This Row],[B365A]]-1)/3</f>
        <v>1.7506631299734732E-2</v>
      </c>
      <c r="AB1164">
        <v>2.25</v>
      </c>
      <c r="AC1164">
        <v>1.61</v>
      </c>
      <c r="AD1164">
        <f>(1/Table1[[#This Row],[B365&gt;2.5]]+1/Table1[[#This Row],[B365&lt;2.5]]-1)/2</f>
        <v>3.2781228433402365E-2</v>
      </c>
    </row>
    <row r="1165" spans="1:30" hidden="1" x14ac:dyDescent="0.45">
      <c r="A1165" t="s">
        <v>106</v>
      </c>
      <c r="B1165" t="s">
        <v>4</v>
      </c>
      <c r="C1165" s="1">
        <v>44537</v>
      </c>
      <c r="D1165" t="s">
        <v>136</v>
      </c>
      <c r="E1165" t="s">
        <v>131</v>
      </c>
      <c r="F1165">
        <v>2</v>
      </c>
      <c r="G1165">
        <v>1</v>
      </c>
      <c r="H1165" t="s">
        <v>13</v>
      </c>
      <c r="I1165" t="s">
        <v>99</v>
      </c>
      <c r="L1165">
        <f>1/Table1[[#This Row],[B365H]]-Table1[[#This Row],[Margin1X2]]</f>
        <v>0.49928774928774933</v>
      </c>
      <c r="M1165">
        <f>IF(Table1[[#This Row],[Bet]]="Home",IF(Table1[[#This Row],[FTR]]="H",100*Table1[[#This Row],[B365H]],0),0)</f>
        <v>0</v>
      </c>
      <c r="N1165">
        <f>IF(Table1[[#This Row],[Bet]]="Home-",IF(Table1[[#This Row],[FTR]]="H",100*Table1[[#This Row],[B365H]],0),0)</f>
        <v>0</v>
      </c>
      <c r="O1165">
        <f>1/Table1[[#This Row],[B365D]]-Table1[[#This Row],[Margin1X2]]</f>
        <v>0.26424501424501423</v>
      </c>
      <c r="P1165">
        <f>IF(Table1[[#This Row],[Bet]]="Draw",IF(Table1[[#This Row],[FTR]]="D",100*Table1[[#This Row],[B365D]],0),0)</f>
        <v>0</v>
      </c>
      <c r="Q1165">
        <f>IF(Table1[[#This Row],[Bet]]="Draw-",IF(Table1[[#This Row],[FTR]]="D",100*Table1[[#This Row],[B365D]],0),0)</f>
        <v>0</v>
      </c>
      <c r="R1165">
        <f>1/Table1[[#This Row],[B365A]]-Table1[[#This Row],[Margin1X2]]</f>
        <v>0.23646723646723644</v>
      </c>
      <c r="S1165">
        <f>IF(Table1[[#This Row],[Bet]]="Away",IF(Table1[[#This Row],[FTR]]="A",100*Table1[[#This Row],[B365A]],0),0)</f>
        <v>0</v>
      </c>
      <c r="T1165">
        <f>IF(Table1[[#This Row],[Bet2]]="Away",IF(Table1[[#This Row],[FTR]]="A",100*Table1[[#This Row],[B365A]]),0)</f>
        <v>0</v>
      </c>
      <c r="X1165">
        <v>1.95</v>
      </c>
      <c r="Y1165">
        <v>3.6</v>
      </c>
      <c r="Z1165">
        <v>4</v>
      </c>
      <c r="AA1165" s="3">
        <f>(1/Table1[[#This Row],[B365H]]+1/Table1[[#This Row],[B365D]]+1/Table1[[#This Row],[B365A]]-1)/3</f>
        <v>1.3532763532763559E-2</v>
      </c>
      <c r="AB1165">
        <v>1.8</v>
      </c>
      <c r="AC1165">
        <v>2.0499999999999998</v>
      </c>
      <c r="AD1165">
        <f>(1/Table1[[#This Row],[B365&gt;2.5]]+1/Table1[[#This Row],[B365&lt;2.5]]-1)/2</f>
        <v>2.1680216802168029E-2</v>
      </c>
    </row>
    <row r="1166" spans="1:30" hidden="1" x14ac:dyDescent="0.45">
      <c r="A1166" t="s">
        <v>106</v>
      </c>
      <c r="B1166" t="s">
        <v>4</v>
      </c>
      <c r="C1166" s="1">
        <v>44564</v>
      </c>
      <c r="D1166" t="s">
        <v>110</v>
      </c>
      <c r="E1166" t="s">
        <v>120</v>
      </c>
      <c r="F1166">
        <v>0</v>
      </c>
      <c r="G1166">
        <v>0</v>
      </c>
      <c r="H1166" t="s">
        <v>42</v>
      </c>
      <c r="I1166" t="s">
        <v>99</v>
      </c>
      <c r="L1166">
        <f>1/Table1[[#This Row],[B365H]]-Table1[[#This Row],[Margin1X2]]</f>
        <v>0.23232323232323235</v>
      </c>
      <c r="M1166">
        <f>IF(Table1[[#This Row],[Bet]]="Home",IF(Table1[[#This Row],[FTR]]="H",100*Table1[[#This Row],[B365H]],0),0)</f>
        <v>0</v>
      </c>
      <c r="N1166">
        <f>IF(Table1[[#This Row],[Bet]]="Home-",IF(Table1[[#This Row],[FTR]]="H",100*Table1[[#This Row],[B365H]],0),0)</f>
        <v>0</v>
      </c>
      <c r="O1166">
        <f>1/Table1[[#This Row],[B365D]]-Table1[[#This Row],[Margin1X2]]</f>
        <v>0.28535353535353536</v>
      </c>
      <c r="P1166">
        <f>IF(Table1[[#This Row],[Bet]]="Draw",IF(Table1[[#This Row],[FTR]]="D",100*Table1[[#This Row],[B365D]],0),0)</f>
        <v>0</v>
      </c>
      <c r="Q1166">
        <f>IF(Table1[[#This Row],[Bet]]="Draw-",IF(Table1[[#This Row],[FTR]]="D",100*Table1[[#This Row],[B365D]],0),0)</f>
        <v>0</v>
      </c>
      <c r="R1166">
        <f>1/Table1[[#This Row],[B365A]]-Table1[[#This Row],[Margin1X2]]</f>
        <v>0.48232323232323232</v>
      </c>
      <c r="S1166">
        <f>IF(Table1[[#This Row],[Bet]]="Away",IF(Table1[[#This Row],[FTR]]="A",100*Table1[[#This Row],[B365A]],0),0)</f>
        <v>0</v>
      </c>
      <c r="T1166">
        <f>IF(Table1[[#This Row],[Bet2]]="Away",IF(Table1[[#This Row],[FTR]]="A",100*Table1[[#This Row],[B365A]]),0)</f>
        <v>0</v>
      </c>
      <c r="X1166">
        <v>4</v>
      </c>
      <c r="Y1166">
        <v>3.3</v>
      </c>
      <c r="Z1166">
        <v>2</v>
      </c>
      <c r="AA1166" s="3">
        <f>(1/Table1[[#This Row],[B365H]]+1/Table1[[#This Row],[B365D]]+1/Table1[[#This Row],[B365A]]-1)/3</f>
        <v>1.7676767676767662E-2</v>
      </c>
      <c r="AB1166">
        <v>2</v>
      </c>
      <c r="AC1166">
        <v>1.85</v>
      </c>
      <c r="AD1166">
        <f>(1/Table1[[#This Row],[B365&gt;2.5]]+1/Table1[[#This Row],[B365&lt;2.5]]-1)/2</f>
        <v>2.0270270270270174E-2</v>
      </c>
    </row>
    <row r="1167" spans="1:30" hidden="1" x14ac:dyDescent="0.45">
      <c r="A1167" t="s">
        <v>106</v>
      </c>
      <c r="B1167" t="s">
        <v>4</v>
      </c>
      <c r="C1167" s="1">
        <v>44635</v>
      </c>
      <c r="D1167" t="s">
        <v>136</v>
      </c>
      <c r="E1167" t="s">
        <v>119</v>
      </c>
      <c r="F1167">
        <v>1</v>
      </c>
      <c r="G1167">
        <v>0</v>
      </c>
      <c r="H1167" t="s">
        <v>13</v>
      </c>
      <c r="I1167" t="s">
        <v>99</v>
      </c>
      <c r="L1167">
        <f>1/Table1[[#This Row],[B365H]]-Table1[[#This Row],[Margin1X2]]</f>
        <v>0.65317643608636677</v>
      </c>
      <c r="M1167">
        <f>IF(Table1[[#This Row],[Bet]]="Home",IF(Table1[[#This Row],[FTR]]="H",100*Table1[[#This Row],[B365H]],0),0)</f>
        <v>0</v>
      </c>
      <c r="N1167">
        <f>IF(Table1[[#This Row],[Bet]]="Home-",IF(Table1[[#This Row],[FTR]]="H",100*Table1[[#This Row],[B365H]],0),0)</f>
        <v>0</v>
      </c>
      <c r="O1167">
        <f>1/Table1[[#This Row],[B365D]]-Table1[[#This Row],[Margin1X2]]</f>
        <v>0.21745665163679023</v>
      </c>
      <c r="P1167">
        <f>IF(Table1[[#This Row],[Bet]]="Draw",IF(Table1[[#This Row],[FTR]]="D",100*Table1[[#This Row],[B365D]],0),0)</f>
        <v>0</v>
      </c>
      <c r="Q1167">
        <f>IF(Table1[[#This Row],[Bet]]="Draw-",IF(Table1[[#This Row],[FTR]]="D",100*Table1[[#This Row],[B365D]],0),0)</f>
        <v>0</v>
      </c>
      <c r="R1167">
        <f>1/Table1[[#This Row],[B365A]]-Table1[[#This Row],[Margin1X2]]</f>
        <v>0.12936691227684302</v>
      </c>
      <c r="S1167">
        <f>IF(Table1[[#This Row],[Bet]]="Away",IF(Table1[[#This Row],[FTR]]="A",100*Table1[[#This Row],[B365A]],0),0)</f>
        <v>0</v>
      </c>
      <c r="T1167">
        <f>IF(Table1[[#This Row],[Bet2]]="Away",IF(Table1[[#This Row],[FTR]]="A",100*Table1[[#This Row],[B365A]]),0)</f>
        <v>0</v>
      </c>
      <c r="X1167">
        <v>1.5</v>
      </c>
      <c r="Y1167">
        <v>4.33</v>
      </c>
      <c r="Z1167">
        <v>7</v>
      </c>
      <c r="AA1167" s="3">
        <f>(1/Table1[[#This Row],[B365H]]+1/Table1[[#This Row],[B365D]]+1/Table1[[#This Row],[B365A]]-1)/3</f>
        <v>1.3490230580299819E-2</v>
      </c>
      <c r="AB1167">
        <v>1.72</v>
      </c>
      <c r="AC1167">
        <v>2.0699999999999998</v>
      </c>
      <c r="AD1167">
        <f>(1/Table1[[#This Row],[B365&gt;2.5]]+1/Table1[[#This Row],[B365&lt;2.5]]-1)/2</f>
        <v>3.2243568138411449E-2</v>
      </c>
    </row>
    <row r="1168" spans="1:30" hidden="1" x14ac:dyDescent="0.45">
      <c r="A1168" t="s">
        <v>172</v>
      </c>
      <c r="B1168" t="s">
        <v>4</v>
      </c>
      <c r="C1168" s="1">
        <v>44415</v>
      </c>
      <c r="D1168" t="s">
        <v>183</v>
      </c>
      <c r="E1168" t="s">
        <v>184</v>
      </c>
      <c r="F1168">
        <v>2</v>
      </c>
      <c r="G1168">
        <v>1</v>
      </c>
      <c r="H1168" t="s">
        <v>13</v>
      </c>
      <c r="I1168" t="s">
        <v>99</v>
      </c>
      <c r="L1168">
        <f>1/Table1[[#This Row],[B365H]]-Table1[[#This Row],[Margin1X2]]</f>
        <v>0.40095207183814779</v>
      </c>
      <c r="M1168">
        <f>IF(Table1[[#This Row],[Bet]]="Home",IF(Table1[[#This Row],[FTR]]="H",100*Table1[[#This Row],[B365H]],0),0)</f>
        <v>0</v>
      </c>
      <c r="N1168">
        <f>IF(Table1[[#This Row],[Bet]]="Home-",IF(Table1[[#This Row],[FTR]]="H",100*Table1[[#This Row],[B365H]],0),0)</f>
        <v>0</v>
      </c>
      <c r="O1168">
        <f>1/Table1[[#This Row],[B365D]]-Table1[[#This Row],[Margin1X2]]</f>
        <v>0.28670345126041336</v>
      </c>
      <c r="P1168">
        <f>IF(Table1[[#This Row],[Bet]]="Draw",IF(Table1[[#This Row],[FTR]]="D",100*Table1[[#This Row],[B365D]],0),0)</f>
        <v>0</v>
      </c>
      <c r="Q1168">
        <f>IF(Table1[[#This Row],[Bet]]="Draw-",IF(Table1[[#This Row],[FTR]]="D",100*Table1[[#This Row],[B365D]],0),0)</f>
        <v>0</v>
      </c>
      <c r="R1168">
        <f>1/Table1[[#This Row],[B365A]]-Table1[[#This Row],[Margin1X2]]</f>
        <v>0.31234447690143896</v>
      </c>
      <c r="S1168">
        <f>IF(Table1[[#This Row],[Bet]]="Away",IF(Table1[[#This Row],[FTR]]="A",100*Table1[[#This Row],[B365A]],0),0)</f>
        <v>0</v>
      </c>
      <c r="T1168">
        <f>IF(Table1[[#This Row],[Bet2]]="Away",IF(Table1[[#This Row],[FTR]]="A",100*Table1[[#This Row],[B365A]]),0)</f>
        <v>0</v>
      </c>
      <c r="X1168">
        <v>2.37</v>
      </c>
      <c r="Y1168">
        <v>3.25</v>
      </c>
      <c r="Z1168">
        <v>3</v>
      </c>
      <c r="AA1168" s="3">
        <f>(1/Table1[[#This Row],[B365H]]+1/Table1[[#This Row],[B365D]]+1/Table1[[#This Row],[B365A]]-1)/3</f>
        <v>2.0988856431894371E-2</v>
      </c>
      <c r="AB1168">
        <v>2.15</v>
      </c>
      <c r="AC1168">
        <v>1.66</v>
      </c>
      <c r="AD1168">
        <f>(1/Table1[[#This Row],[B365&gt;2.5]]+1/Table1[[#This Row],[B365&lt;2.5]]-1)/2</f>
        <v>3.3762958811992205E-2</v>
      </c>
    </row>
    <row r="1169" spans="1:30" hidden="1" x14ac:dyDescent="0.45">
      <c r="A1169" t="s">
        <v>172</v>
      </c>
      <c r="B1169" t="s">
        <v>4</v>
      </c>
      <c r="C1169" s="1">
        <v>44513</v>
      </c>
      <c r="D1169" t="s">
        <v>191</v>
      </c>
      <c r="E1169" t="s">
        <v>189</v>
      </c>
      <c r="F1169">
        <v>1</v>
      </c>
      <c r="G1169">
        <v>1</v>
      </c>
      <c r="H1169" t="s">
        <v>42</v>
      </c>
      <c r="I1169" t="s">
        <v>99</v>
      </c>
      <c r="L1169">
        <f>1/Table1[[#This Row],[B365H]]-Table1[[#This Row],[Margin1X2]]</f>
        <v>0.23809523809523814</v>
      </c>
      <c r="M1169">
        <f>IF(Table1[[#This Row],[Bet]]="Home",IF(Table1[[#This Row],[FTR]]="H",100*Table1[[#This Row],[B365H]],0),0)</f>
        <v>0</v>
      </c>
      <c r="N1169">
        <f>IF(Table1[[#This Row],[Bet]]="Home-",IF(Table1[[#This Row],[FTR]]="H",100*Table1[[#This Row],[B365H]],0),0)</f>
        <v>0</v>
      </c>
      <c r="O1169">
        <f>1/Table1[[#This Row],[B365D]]-Table1[[#This Row],[Margin1X2]]</f>
        <v>0.27380952380952384</v>
      </c>
      <c r="P1169">
        <f>IF(Table1[[#This Row],[Bet]]="Draw",IF(Table1[[#This Row],[FTR]]="D",100*Table1[[#This Row],[B365D]],0),0)</f>
        <v>0</v>
      </c>
      <c r="Q1169">
        <f>IF(Table1[[#This Row],[Bet]]="Draw-",IF(Table1[[#This Row],[FTR]]="D",100*Table1[[#This Row],[B365D]],0),0)</f>
        <v>0</v>
      </c>
      <c r="R1169">
        <f>1/Table1[[#This Row],[B365A]]-Table1[[#This Row],[Margin1X2]]</f>
        <v>0.48809523809523814</v>
      </c>
      <c r="S1169">
        <f>IF(Table1[[#This Row],[Bet]]="Away",IF(Table1[[#This Row],[FTR]]="A",100*Table1[[#This Row],[B365A]],0),0)</f>
        <v>0</v>
      </c>
      <c r="T1169">
        <f>IF(Table1[[#This Row],[Bet2]]="Away",IF(Table1[[#This Row],[FTR]]="A",100*Table1[[#This Row],[B365A]]),0)</f>
        <v>0</v>
      </c>
      <c r="X1169">
        <v>4</v>
      </c>
      <c r="Y1169">
        <v>3.5</v>
      </c>
      <c r="Z1169">
        <v>2</v>
      </c>
      <c r="AA1169" s="3">
        <f>(1/Table1[[#This Row],[B365H]]+1/Table1[[#This Row],[B365D]]+1/Table1[[#This Row],[B365A]]-1)/3</f>
        <v>1.1904761904761862E-2</v>
      </c>
      <c r="AB1169">
        <v>2.25</v>
      </c>
      <c r="AC1169">
        <v>1.61</v>
      </c>
      <c r="AD1169">
        <f>(1/Table1[[#This Row],[B365&gt;2.5]]+1/Table1[[#This Row],[B365&lt;2.5]]-1)/2</f>
        <v>3.2781228433402365E-2</v>
      </c>
    </row>
    <row r="1170" spans="1:30" hidden="1" x14ac:dyDescent="0.45">
      <c r="A1170" t="s">
        <v>172</v>
      </c>
      <c r="B1170" t="s">
        <v>4</v>
      </c>
      <c r="C1170" s="1">
        <v>44548</v>
      </c>
      <c r="D1170" t="s">
        <v>178</v>
      </c>
      <c r="E1170" t="s">
        <v>179</v>
      </c>
      <c r="F1170">
        <v>1</v>
      </c>
      <c r="G1170">
        <v>0</v>
      </c>
      <c r="H1170" t="s">
        <v>13</v>
      </c>
      <c r="I1170" t="s">
        <v>99</v>
      </c>
      <c r="L1170">
        <f>1/Table1[[#This Row],[B365H]]-Table1[[#This Row],[Margin1X2]]</f>
        <v>0.41762230839039688</v>
      </c>
      <c r="M1170">
        <f>IF(Table1[[#This Row],[Bet]]="Home",IF(Table1[[#This Row],[FTR]]="H",100*Table1[[#This Row],[B365H]],0),0)</f>
        <v>0</v>
      </c>
      <c r="N1170">
        <f>IF(Table1[[#This Row],[Bet]]="Home-",IF(Table1[[#This Row],[FTR]]="H",100*Table1[[#This Row],[B365H]],0),0)</f>
        <v>0</v>
      </c>
      <c r="O1170">
        <f>1/Table1[[#This Row],[B365D]]-Table1[[#This Row],[Margin1X2]]</f>
        <v>0.2769573467535682</v>
      </c>
      <c r="P1170">
        <f>IF(Table1[[#This Row],[Bet]]="Draw",IF(Table1[[#This Row],[FTR]]="D",100*Table1[[#This Row],[B365D]],0),0)</f>
        <v>0</v>
      </c>
      <c r="Q1170">
        <f>IF(Table1[[#This Row],[Bet]]="Draw-",IF(Table1[[#This Row],[FTR]]="D",100*Table1[[#This Row],[B365D]],0),0)</f>
        <v>0</v>
      </c>
      <c r="R1170">
        <f>1/Table1[[#This Row],[B365A]]-Table1[[#This Row],[Margin1X2]]</f>
        <v>0.30542034485603498</v>
      </c>
      <c r="S1170">
        <f>IF(Table1[[#This Row],[Bet]]="Away",IF(Table1[[#This Row],[FTR]]="A",100*Table1[[#This Row],[B365A]],0),0)</f>
        <v>0</v>
      </c>
      <c r="T1170">
        <f>IF(Table1[[#This Row],[Bet2]]="Away",IF(Table1[[#This Row],[FTR]]="A",100*Table1[[#This Row],[B365A]]),0)</f>
        <v>0</v>
      </c>
      <c r="X1170">
        <v>2.2999999999999998</v>
      </c>
      <c r="Y1170">
        <v>3.4</v>
      </c>
      <c r="Z1170">
        <v>3.1</v>
      </c>
      <c r="AA1170" s="3">
        <f>(1/Table1[[#This Row],[B365H]]+1/Table1[[#This Row],[B365D]]+1/Table1[[#This Row],[B365A]]-1)/3</f>
        <v>1.7160300305255321E-2</v>
      </c>
      <c r="AB1170">
        <v>2.0699999999999998</v>
      </c>
      <c r="AC1170">
        <v>1.72</v>
      </c>
      <c r="AD1170">
        <f>(1/Table1[[#This Row],[B365&gt;2.5]]+1/Table1[[#This Row],[B365&lt;2.5]]-1)/2</f>
        <v>3.2243568138411449E-2</v>
      </c>
    </row>
    <row r="1171" spans="1:30" hidden="1" x14ac:dyDescent="0.45">
      <c r="A1171" t="s">
        <v>2</v>
      </c>
      <c r="B1171" t="s">
        <v>4</v>
      </c>
      <c r="C1171" s="1">
        <v>44584</v>
      </c>
      <c r="D1171" t="s">
        <v>22</v>
      </c>
      <c r="E1171" t="s">
        <v>40</v>
      </c>
      <c r="F1171">
        <v>2</v>
      </c>
      <c r="G1171">
        <v>0</v>
      </c>
      <c r="H1171" t="s">
        <v>13</v>
      </c>
      <c r="I1171" t="s">
        <v>17</v>
      </c>
      <c r="J1171" t="s">
        <v>267</v>
      </c>
      <c r="L1171">
        <f>1/Table1[[#This Row],[B365H]]-Table1[[#This Row],[Margin1X2]]</f>
        <v>0.60138026224982744</v>
      </c>
      <c r="M1171">
        <f>IF(Table1[[#This Row],[Bet]]="Home",IF(Table1[[#This Row],[FTR]]="H",100*Table1[[#This Row],[B365H]],0),0)</f>
        <v>0</v>
      </c>
      <c r="N1171">
        <f>IF(Table1[[#This Row],[Bet]]="Home-",IF(Table1[[#This Row],[FTR]]="H",100*Table1[[#This Row],[B365H]],0),0)</f>
        <v>0</v>
      </c>
      <c r="O1171">
        <f>1/Table1[[#This Row],[B365D]]-Table1[[#This Row],[Margin1X2]]</f>
        <v>0.21835748792270535</v>
      </c>
      <c r="P1171">
        <f>IF(Table1[[#This Row],[Bet]]="Draw",IF(Table1[[#This Row],[FTR]]="D",100*Table1[[#This Row],[B365D]],0),0)</f>
        <v>0</v>
      </c>
      <c r="Q1171">
        <f>IF(Table1[[#This Row],[Bet]]="Draw-",IF(Table1[[#This Row],[FTR]]="D",100*Table1[[#This Row],[B365D]],0),0)</f>
        <v>0</v>
      </c>
      <c r="R1171">
        <f>1/Table1[[#This Row],[B365A]]-Table1[[#This Row],[Margin1X2]]</f>
        <v>0.18026224982746727</v>
      </c>
      <c r="S1171">
        <f>IF(Table1[[#This Row],[Bet]]="Away",IF(Table1[[#This Row],[FTR]]="A",100*Table1[[#This Row],[B365A]],0),0)</f>
        <v>0</v>
      </c>
      <c r="T1171">
        <f>IF(Table1[[#This Row],[Bet2]]="Away",IF(Table1[[#This Row],[FTR]]="A",100*Table1[[#This Row],[B365A]]),0)</f>
        <v>0</v>
      </c>
      <c r="X1171">
        <v>1.61</v>
      </c>
      <c r="Y1171">
        <v>4.2</v>
      </c>
      <c r="Z1171">
        <v>5</v>
      </c>
      <c r="AA1171" s="3">
        <f>(1/Table1[[#This Row],[B365H]]+1/Table1[[#This Row],[B365D]]+1/Table1[[#This Row],[B365A]]-1)/3</f>
        <v>1.9737750172532726E-2</v>
      </c>
      <c r="AB1171">
        <v>2.2999999999999998</v>
      </c>
      <c r="AC1171">
        <v>1.61</v>
      </c>
      <c r="AD1171">
        <f>(1/Table1[[#This Row],[B365&gt;2.5]]+1/Table1[[#This Row],[B365&lt;2.5]]-1)/2</f>
        <v>2.7950310559006208E-2</v>
      </c>
    </row>
    <row r="1172" spans="1:30" hidden="1" x14ac:dyDescent="0.45">
      <c r="A1172" t="s">
        <v>2</v>
      </c>
      <c r="B1172" t="s">
        <v>4</v>
      </c>
      <c r="C1172" s="1">
        <v>44597</v>
      </c>
      <c r="D1172" t="s">
        <v>18</v>
      </c>
      <c r="E1172" t="s">
        <v>31</v>
      </c>
      <c r="F1172">
        <v>0</v>
      </c>
      <c r="G1172">
        <v>0</v>
      </c>
      <c r="H1172" t="s">
        <v>42</v>
      </c>
      <c r="I1172" t="s">
        <v>30</v>
      </c>
      <c r="L1172">
        <f>1/Table1[[#This Row],[B365H]]-Table1[[#This Row],[Margin1X2]]</f>
        <v>0.43856143856143848</v>
      </c>
      <c r="M1172">
        <f>IF(Table1[[#This Row],[Bet]]="Home",IF(Table1[[#This Row],[FTR]]="H",100*Table1[[#This Row],[B365H]],0),0)</f>
        <v>0</v>
      </c>
      <c r="N1172">
        <f>IF(Table1[[#This Row],[Bet]]="Home-",IF(Table1[[#This Row],[FTR]]="H",100*Table1[[#This Row],[B365H]],0),0)</f>
        <v>0</v>
      </c>
      <c r="O1172">
        <f>1/Table1[[#This Row],[B365D]]-Table1[[#This Row],[Margin1X2]]</f>
        <v>0.29170829170829166</v>
      </c>
      <c r="P1172">
        <f>IF(Table1[[#This Row],[Bet]]="Draw",IF(Table1[[#This Row],[FTR]]="D",100*Table1[[#This Row],[B365D]],0),0)</f>
        <v>0</v>
      </c>
      <c r="Q1172">
        <f>IF(Table1[[#This Row],[Bet]]="Draw-",IF(Table1[[#This Row],[FTR]]="D",100*Table1[[#This Row],[B365D]],0),0)</f>
        <v>0</v>
      </c>
      <c r="R1172">
        <f>1/Table1[[#This Row],[B365A]]-Table1[[#This Row],[Margin1X2]]</f>
        <v>0.26973026973026965</v>
      </c>
      <c r="S1172">
        <f>IF(Table1[[#This Row],[Bet]]="Away",IF(Table1[[#This Row],[FTR]]="A",100*Table1[[#This Row],[B365A]],0),0)</f>
        <v>0</v>
      </c>
      <c r="T1172">
        <f>IF(Table1[[#This Row],[Bet2]]="Away",IF(Table1[[#This Row],[FTR]]="A",100*Table1[[#This Row],[B365A]]),0)</f>
        <v>0</v>
      </c>
      <c r="X1172">
        <v>2.2000000000000002</v>
      </c>
      <c r="Y1172">
        <v>3.25</v>
      </c>
      <c r="Z1172">
        <v>3.5</v>
      </c>
      <c r="AA1172" s="3">
        <f>(1/Table1[[#This Row],[B365H]]+1/Table1[[#This Row],[B365D]]+1/Table1[[#This Row],[B365A]]-1)/3</f>
        <v>1.5984015984016036E-2</v>
      </c>
      <c r="AB1172">
        <v>2</v>
      </c>
      <c r="AC1172">
        <v>1.8</v>
      </c>
      <c r="AD1172">
        <f>(1/Table1[[#This Row],[B365&gt;2.5]]+1/Table1[[#This Row],[B365&lt;2.5]]-1)/2</f>
        <v>2.777777777777779E-2</v>
      </c>
    </row>
    <row r="1173" spans="1:30" hidden="1" x14ac:dyDescent="0.45">
      <c r="A1173" t="s">
        <v>2</v>
      </c>
      <c r="B1173" t="s">
        <v>4</v>
      </c>
      <c r="C1173" s="1">
        <v>44600</v>
      </c>
      <c r="D1173" t="s">
        <v>37</v>
      </c>
      <c r="E1173" t="s">
        <v>25</v>
      </c>
      <c r="F1173">
        <v>3</v>
      </c>
      <c r="G1173">
        <v>1</v>
      </c>
      <c r="H1173" t="s">
        <v>13</v>
      </c>
      <c r="I1173" t="s">
        <v>43</v>
      </c>
      <c r="L1173">
        <f>1/Table1[[#This Row],[B365H]]-Table1[[#This Row],[Margin1X2]]</f>
        <v>0.38129187885285448</v>
      </c>
      <c r="M1173">
        <f>IF(Table1[[#This Row],[Bet]]="Home",IF(Table1[[#This Row],[FTR]]="H",100*Table1[[#This Row],[B365H]],0),0)</f>
        <v>0</v>
      </c>
      <c r="N1173">
        <f>IF(Table1[[#This Row],[Bet]]="Home-",IF(Table1[[#This Row],[FTR]]="H",100*Table1[[#This Row],[B365H]],0),0)</f>
        <v>0</v>
      </c>
      <c r="O1173">
        <f>1/Table1[[#This Row],[B365D]]-Table1[[#This Row],[Margin1X2]]</f>
        <v>0.28898418654516217</v>
      </c>
      <c r="P1173">
        <f>IF(Table1[[#This Row],[Bet]]="Draw",IF(Table1[[#This Row],[FTR]]="D",100*Table1[[#This Row],[B365D]],0),0)</f>
        <v>0</v>
      </c>
      <c r="Q1173">
        <f>IF(Table1[[#This Row],[Bet]]="Draw-",IF(Table1[[#This Row],[FTR]]="D",100*Table1[[#This Row],[B365D]],0),0)</f>
        <v>0</v>
      </c>
      <c r="R1173">
        <f>1/Table1[[#This Row],[B365A]]-Table1[[#This Row],[Margin1X2]]</f>
        <v>0.32972393460198335</v>
      </c>
      <c r="S1173">
        <f>IF(Table1[[#This Row],[Bet]]="Away",IF(Table1[[#This Row],[FTR]]="A",100*Table1[[#This Row],[B365A]],0),0)</f>
        <v>0</v>
      </c>
      <c r="T1173">
        <f>IF(Table1[[#This Row],[Bet2]]="Away",IF(Table1[[#This Row],[FTR]]="A",100*Table1[[#This Row],[B365A]]),0)</f>
        <v>0</v>
      </c>
      <c r="X1173">
        <v>2.5</v>
      </c>
      <c r="Y1173">
        <v>3.25</v>
      </c>
      <c r="Z1173">
        <v>2.87</v>
      </c>
      <c r="AA1173" s="3">
        <f>(1/Table1[[#This Row],[B365H]]+1/Table1[[#This Row],[B365D]]+1/Table1[[#This Row],[B365A]]-1)/3</f>
        <v>1.8708121147145523E-2</v>
      </c>
      <c r="AB1173">
        <v>2.5</v>
      </c>
      <c r="AC1173">
        <v>1.53</v>
      </c>
      <c r="AD1173">
        <f>(1/Table1[[#This Row],[B365&gt;2.5]]+1/Table1[[#This Row],[B365&lt;2.5]]-1)/2</f>
        <v>2.6797385620915048E-2</v>
      </c>
    </row>
    <row r="1174" spans="1:30" hidden="1" x14ac:dyDescent="0.45">
      <c r="A1174" t="s">
        <v>2</v>
      </c>
      <c r="B1174" t="s">
        <v>4</v>
      </c>
      <c r="C1174" s="1">
        <v>44600</v>
      </c>
      <c r="D1174" t="s">
        <v>38</v>
      </c>
      <c r="E1174" t="s">
        <v>31</v>
      </c>
      <c r="F1174">
        <v>1</v>
      </c>
      <c r="G1174">
        <v>0</v>
      </c>
      <c r="H1174" t="s">
        <v>13</v>
      </c>
      <c r="I1174" t="s">
        <v>39</v>
      </c>
      <c r="J1174" t="s">
        <v>266</v>
      </c>
      <c r="L1174">
        <f>1/Table1[[#This Row],[B365H]]-Table1[[#This Row],[Margin1X2]]</f>
        <v>0.62610476635722079</v>
      </c>
      <c r="M1174">
        <f>IF(Table1[[#This Row],[Bet]]="Home",IF(Table1[[#This Row],[FTR]]="H",100*Table1[[#This Row],[B365H]],0),0)</f>
        <v>0</v>
      </c>
      <c r="N1174">
        <f>IF(Table1[[#This Row],[Bet]]="Home-",IF(Table1[[#This Row],[FTR]]="H",100*Table1[[#This Row],[B365H]],0),0)</f>
        <v>0</v>
      </c>
      <c r="O1174">
        <f>1/Table1[[#This Row],[B365D]]-Table1[[#This Row],[Margin1X2]]</f>
        <v>0.21903871412987827</v>
      </c>
      <c r="P1174">
        <f>IF(Table1[[#This Row],[Bet]]="Draw",IF(Table1[[#This Row],[FTR]]="D",100*Table1[[#This Row],[B365D]],0),0)</f>
        <v>0</v>
      </c>
      <c r="Q1174">
        <f>IF(Table1[[#This Row],[Bet]]="Draw-",IF(Table1[[#This Row],[FTR]]="D",100*Table1[[#This Row],[B365D]],0),0)</f>
        <v>0</v>
      </c>
      <c r="R1174">
        <f>1/Table1[[#This Row],[B365A]]-Table1[[#This Row],[Margin1X2]]</f>
        <v>0.15485651951290105</v>
      </c>
      <c r="S1174">
        <f>IF(Table1[[#This Row],[Bet]]="Away",IF(Table1[[#This Row],[FTR]]="A",100*Table1[[#This Row],[B365A]],0),0)</f>
        <v>0</v>
      </c>
      <c r="T1174">
        <f>IF(Table1[[#This Row],[Bet2]]="Away",IF(Table1[[#This Row],[FTR]]="A",100*Table1[[#This Row],[B365A]]),0)</f>
        <v>0</v>
      </c>
      <c r="X1174">
        <v>1.55</v>
      </c>
      <c r="Y1174">
        <v>4.2</v>
      </c>
      <c r="Z1174">
        <v>5.75</v>
      </c>
      <c r="AA1174" s="3">
        <f>(1/Table1[[#This Row],[B365H]]+1/Table1[[#This Row],[B365D]]+1/Table1[[#This Row],[B365A]]-1)/3</f>
        <v>1.9056523965359801E-2</v>
      </c>
      <c r="AB1174">
        <v>2.37</v>
      </c>
      <c r="AC1174">
        <v>1.57</v>
      </c>
      <c r="AD1174">
        <f>(1/Table1[[#This Row],[B365&gt;2.5]]+1/Table1[[#This Row],[B365&lt;2.5]]-1)/2</f>
        <v>2.9441801714638949E-2</v>
      </c>
    </row>
    <row r="1175" spans="1:30" hidden="1" x14ac:dyDescent="0.45">
      <c r="A1175" t="s">
        <v>2</v>
      </c>
      <c r="B1175" t="s">
        <v>4</v>
      </c>
      <c r="C1175" s="1">
        <v>44600</v>
      </c>
      <c r="D1175" t="s">
        <v>18</v>
      </c>
      <c r="E1175" t="s">
        <v>15</v>
      </c>
      <c r="F1175">
        <v>1</v>
      </c>
      <c r="G1175">
        <v>1</v>
      </c>
      <c r="H1175" t="s">
        <v>42</v>
      </c>
      <c r="I1175" t="s">
        <v>33</v>
      </c>
      <c r="J1175" t="s">
        <v>269</v>
      </c>
      <c r="L1175">
        <f>1/Table1[[#This Row],[B365H]]-Table1[[#This Row],[Margin1X2]]</f>
        <v>0.16417278373800118</v>
      </c>
      <c r="M1175">
        <f>IF(Table1[[#This Row],[Bet]]="Home",IF(Table1[[#This Row],[FTR]]="H",100*Table1[[#This Row],[B365H]],0),0)</f>
        <v>0</v>
      </c>
      <c r="N1175">
        <f>IF(Table1[[#This Row],[Bet]]="Home-",IF(Table1[[#This Row],[FTR]]="H",100*Table1[[#This Row],[B365H]],0),0)</f>
        <v>0</v>
      </c>
      <c r="O1175">
        <f>1/Table1[[#This Row],[B365D]]-Table1[[#This Row],[Margin1X2]]</f>
        <v>0.23235460191981935</v>
      </c>
      <c r="P1175">
        <f>IF(Table1[[#This Row],[Bet]]="Draw",IF(Table1[[#This Row],[FTR]]="D",100*Table1[[#This Row],[B365D]],0),0)</f>
        <v>0</v>
      </c>
      <c r="Q1175">
        <f>IF(Table1[[#This Row],[Bet]]="Draw-",IF(Table1[[#This Row],[FTR]]="D",100*Table1[[#This Row],[B365D]],0),0)</f>
        <v>400</v>
      </c>
      <c r="R1175">
        <f>1/Table1[[#This Row],[B365A]]-Table1[[#This Row],[Margin1X2]]</f>
        <v>0.60347261434217958</v>
      </c>
      <c r="S1175">
        <f>IF(Table1[[#This Row],[Bet]]="Away",IF(Table1[[#This Row],[FTR]]="A",100*Table1[[#This Row],[B365A]],0),0)</f>
        <v>0</v>
      </c>
      <c r="T1175">
        <f>IF(Table1[[#This Row],[Bet2]]="Away",IF(Table1[[#This Row],[FTR]]="A",100*Table1[[#This Row],[B365A]]),0)</f>
        <v>0</v>
      </c>
      <c r="X1175">
        <v>5.5</v>
      </c>
      <c r="Y1175">
        <v>4</v>
      </c>
      <c r="Z1175">
        <v>1.61</v>
      </c>
      <c r="AA1175" s="3">
        <f>(1/Table1[[#This Row],[B365H]]+1/Table1[[#This Row],[B365D]]+1/Table1[[#This Row],[B365A]]-1)/3</f>
        <v>1.7645398080180657E-2</v>
      </c>
      <c r="AB1175">
        <v>2.2000000000000002</v>
      </c>
      <c r="AC1175">
        <v>1.66</v>
      </c>
      <c r="AD1175">
        <f>(1/Table1[[#This Row],[B365&gt;2.5]]+1/Table1[[#This Row],[B365&lt;2.5]]-1)/2</f>
        <v>2.8477546549835697E-2</v>
      </c>
    </row>
    <row r="1176" spans="1:30" hidden="1" x14ac:dyDescent="0.45">
      <c r="A1176" t="s">
        <v>2</v>
      </c>
      <c r="B1176" t="s">
        <v>4</v>
      </c>
      <c r="C1176" s="1">
        <v>44601</v>
      </c>
      <c r="D1176" t="s">
        <v>40</v>
      </c>
      <c r="E1176" t="s">
        <v>26</v>
      </c>
      <c r="F1176">
        <v>2</v>
      </c>
      <c r="G1176">
        <v>3</v>
      </c>
      <c r="H1176" t="s">
        <v>20</v>
      </c>
      <c r="I1176" t="s">
        <v>21</v>
      </c>
      <c r="L1176">
        <f>1/Table1[[#This Row],[B365H]]-Table1[[#This Row],[Margin1X2]]</f>
        <v>0.60606060606060608</v>
      </c>
      <c r="M1176">
        <f>IF(Table1[[#This Row],[Bet]]="Home",IF(Table1[[#This Row],[FTR]]="H",100*Table1[[#This Row],[B365H]],0),0)</f>
        <v>0</v>
      </c>
      <c r="N1176">
        <f>IF(Table1[[#This Row],[Bet]]="Home-",IF(Table1[[#This Row],[FTR]]="H",100*Table1[[#This Row],[B365H]],0),0)</f>
        <v>0</v>
      </c>
      <c r="O1176">
        <f>1/Table1[[#This Row],[B365D]]-Table1[[#This Row],[Margin1X2]]</f>
        <v>0.23106060606060605</v>
      </c>
      <c r="P1176">
        <f>IF(Table1[[#This Row],[Bet]]="Draw",IF(Table1[[#This Row],[FTR]]="D",100*Table1[[#This Row],[B365D]],0),0)</f>
        <v>0</v>
      </c>
      <c r="Q1176">
        <f>IF(Table1[[#This Row],[Bet]]="Draw-",IF(Table1[[#This Row],[FTR]]="D",100*Table1[[#This Row],[B365D]],0),0)</f>
        <v>0</v>
      </c>
      <c r="R1176">
        <f>1/Table1[[#This Row],[B365A]]-Table1[[#This Row],[Margin1X2]]</f>
        <v>0.16287878787878787</v>
      </c>
      <c r="S1176">
        <f>IF(Table1[[#This Row],[Bet]]="Away",IF(Table1[[#This Row],[FTR]]="A",100*Table1[[#This Row],[B365A]],0),0)</f>
        <v>0</v>
      </c>
      <c r="T1176">
        <f>IF(Table1[[#This Row],[Bet2]]="Away",IF(Table1[[#This Row],[FTR]]="A",100*Table1[[#This Row],[B365A]]),0)</f>
        <v>0</v>
      </c>
      <c r="X1176">
        <v>1.6</v>
      </c>
      <c r="Y1176">
        <v>4</v>
      </c>
      <c r="Z1176">
        <v>5.5</v>
      </c>
      <c r="AA1176" s="3">
        <f>(1/Table1[[#This Row],[B365H]]+1/Table1[[#This Row],[B365D]]+1/Table1[[#This Row],[B365A]]-1)/3</f>
        <v>1.8939393939393961E-2</v>
      </c>
      <c r="AB1176">
        <v>2.2999999999999998</v>
      </c>
      <c r="AC1176">
        <v>1.61</v>
      </c>
      <c r="AD1176">
        <f>(1/Table1[[#This Row],[B365&gt;2.5]]+1/Table1[[#This Row],[B365&lt;2.5]]-1)/2</f>
        <v>2.7950310559006208E-2</v>
      </c>
    </row>
    <row r="1177" spans="1:30" hidden="1" x14ac:dyDescent="0.45">
      <c r="A1177" t="s">
        <v>2</v>
      </c>
      <c r="B1177" t="s">
        <v>4</v>
      </c>
      <c r="C1177" s="1">
        <v>44601</v>
      </c>
      <c r="D1177" t="s">
        <v>41</v>
      </c>
      <c r="E1177" t="s">
        <v>11</v>
      </c>
      <c r="F1177">
        <v>2</v>
      </c>
      <c r="G1177">
        <v>0</v>
      </c>
      <c r="H1177" t="s">
        <v>13</v>
      </c>
      <c r="I1177" t="s">
        <v>44</v>
      </c>
      <c r="L1177">
        <f>1/Table1[[#This Row],[B365H]]-Table1[[#This Row],[Margin1X2]]</f>
        <v>0.88981346647250537</v>
      </c>
      <c r="M1177">
        <f>IF(Table1[[#This Row],[Bet]]="Home",IF(Table1[[#This Row],[FTR]]="H",100*Table1[[#This Row],[B365H]],0),0)</f>
        <v>0</v>
      </c>
      <c r="N1177">
        <f>IF(Table1[[#This Row],[Bet]]="Home-",IF(Table1[[#This Row],[FTR]]="H",100*Table1[[#This Row],[B365H]],0),0)</f>
        <v>0</v>
      </c>
      <c r="O1177">
        <f>1/Table1[[#This Row],[B365D]]-Table1[[#This Row],[Margin1X2]]</f>
        <v>8.5985715276333141E-2</v>
      </c>
      <c r="P1177">
        <f>IF(Table1[[#This Row],[Bet]]="Draw",IF(Table1[[#This Row],[FTR]]="D",100*Table1[[#This Row],[B365D]],0),0)</f>
        <v>0</v>
      </c>
      <c r="Q1177">
        <f>IF(Table1[[#This Row],[Bet]]="Draw-",IF(Table1[[#This Row],[FTR]]="D",100*Table1[[#This Row],[B365D]],0),0)</f>
        <v>0</v>
      </c>
      <c r="R1177">
        <f>1/Table1[[#This Row],[B365A]]-Table1[[#This Row],[Margin1X2]]</f>
        <v>2.4200818251161521E-2</v>
      </c>
      <c r="S1177">
        <f>IF(Table1[[#This Row],[Bet]]="Away",IF(Table1[[#This Row],[FTR]]="A",100*Table1[[#This Row],[B365A]],0),0)</f>
        <v>0</v>
      </c>
      <c r="T1177">
        <f>IF(Table1[[#This Row],[Bet2]]="Away",IF(Table1[[#This Row],[FTR]]="A",100*Table1[[#This Row],[B365A]]),0)</f>
        <v>0</v>
      </c>
      <c r="X1177">
        <v>1.1000000000000001</v>
      </c>
      <c r="Y1177">
        <v>9.5</v>
      </c>
      <c r="Z1177">
        <v>23</v>
      </c>
      <c r="AA1177" s="3">
        <f>(1/Table1[[#This Row],[B365H]]+1/Table1[[#This Row],[B365D]]+1/Table1[[#This Row],[B365A]]-1)/3</f>
        <v>1.9277442618403695E-2</v>
      </c>
      <c r="AB1177">
        <v>2.1</v>
      </c>
      <c r="AC1177">
        <v>1.72</v>
      </c>
      <c r="AD1177">
        <f>(1/Table1[[#This Row],[B365&gt;2.5]]+1/Table1[[#This Row],[B365&lt;2.5]]-1)/2</f>
        <v>2.879291251384275E-2</v>
      </c>
    </row>
    <row r="1178" spans="1:30" hidden="1" x14ac:dyDescent="0.45">
      <c r="A1178" t="s">
        <v>2</v>
      </c>
      <c r="B1178" t="s">
        <v>4</v>
      </c>
      <c r="C1178" s="1">
        <v>44601</v>
      </c>
      <c r="D1178" t="s">
        <v>32</v>
      </c>
      <c r="E1178" t="s">
        <v>16</v>
      </c>
      <c r="F1178">
        <v>3</v>
      </c>
      <c r="G1178">
        <v>3</v>
      </c>
      <c r="H1178" t="s">
        <v>42</v>
      </c>
      <c r="I1178" t="s">
        <v>51</v>
      </c>
      <c r="L1178">
        <f>1/Table1[[#This Row],[B365H]]-Table1[[#This Row],[Margin1X2]]</f>
        <v>0.53661932609301033</v>
      </c>
      <c r="M1178">
        <f>IF(Table1[[#This Row],[Bet]]="Home",IF(Table1[[#This Row],[FTR]]="H",100*Table1[[#This Row],[B365H]],0),0)</f>
        <v>0</v>
      </c>
      <c r="N1178">
        <f>IF(Table1[[#This Row],[Bet]]="Home-",IF(Table1[[#This Row],[FTR]]="H",100*Table1[[#This Row],[B365H]],0),0)</f>
        <v>0</v>
      </c>
      <c r="O1178">
        <f>1/Table1[[#This Row],[B365D]]-Table1[[#This Row],[Margin1X2]]</f>
        <v>0.24422166527429684</v>
      </c>
      <c r="P1178">
        <f>IF(Table1[[#This Row],[Bet]]="Draw",IF(Table1[[#This Row],[FTR]]="D",100*Table1[[#This Row],[B365D]],0),0)</f>
        <v>0</v>
      </c>
      <c r="Q1178">
        <f>IF(Table1[[#This Row],[Bet]]="Draw-",IF(Table1[[#This Row],[FTR]]="D",100*Table1[[#This Row],[B365D]],0),0)</f>
        <v>0</v>
      </c>
      <c r="R1178">
        <f>1/Table1[[#This Row],[B365A]]-Table1[[#This Row],[Margin1X2]]</f>
        <v>0.21915900863269283</v>
      </c>
      <c r="S1178">
        <f>IF(Table1[[#This Row],[Bet]]="Away",IF(Table1[[#This Row],[FTR]]="A",100*Table1[[#This Row],[B365A]],0),0)</f>
        <v>0</v>
      </c>
      <c r="T1178">
        <f>IF(Table1[[#This Row],[Bet2]]="Away",IF(Table1[[#This Row],[FTR]]="A",100*Table1[[#This Row],[B365A]]),0)</f>
        <v>0</v>
      </c>
      <c r="X1178">
        <v>1.8</v>
      </c>
      <c r="Y1178">
        <v>3.8</v>
      </c>
      <c r="Z1178">
        <v>4.2</v>
      </c>
      <c r="AA1178" s="3">
        <f>(1/Table1[[#This Row],[B365H]]+1/Table1[[#This Row],[B365D]]+1/Table1[[#This Row],[B365A]]-1)/3</f>
        <v>1.8936229462545251E-2</v>
      </c>
      <c r="AB1178">
        <v>2.1</v>
      </c>
      <c r="AC1178">
        <v>1.72</v>
      </c>
      <c r="AD1178">
        <f>(1/Table1[[#This Row],[B365&gt;2.5]]+1/Table1[[#This Row],[B365&lt;2.5]]-1)/2</f>
        <v>2.879291251384275E-2</v>
      </c>
    </row>
    <row r="1179" spans="1:30" hidden="1" x14ac:dyDescent="0.45">
      <c r="A1179" t="s">
        <v>2</v>
      </c>
      <c r="B1179" t="s">
        <v>4</v>
      </c>
      <c r="C1179" s="1">
        <v>44601</v>
      </c>
      <c r="D1179" t="s">
        <v>34</v>
      </c>
      <c r="E1179" t="s">
        <v>23</v>
      </c>
      <c r="F1179">
        <v>1</v>
      </c>
      <c r="G1179">
        <v>1</v>
      </c>
      <c r="H1179" t="s">
        <v>42</v>
      </c>
      <c r="I1179" t="s">
        <v>17</v>
      </c>
      <c r="J1179" t="s">
        <v>267</v>
      </c>
      <c r="L1179">
        <f>1/Table1[[#This Row],[B365H]]-Table1[[#This Row],[Margin1X2]]</f>
        <v>0.26620666155549871</v>
      </c>
      <c r="M1179">
        <f>IF(Table1[[#This Row],[Bet]]="Home",IF(Table1[[#This Row],[FTR]]="H",100*Table1[[#This Row],[B365H]],0),0)</f>
        <v>0</v>
      </c>
      <c r="N1179">
        <f>IF(Table1[[#This Row],[Bet]]="Home-",IF(Table1[[#This Row],[FTR]]="H",100*Table1[[#This Row],[B365H]],0),0)</f>
        <v>0</v>
      </c>
      <c r="O1179">
        <f>1/Table1[[#This Row],[B365D]]-Table1[[#This Row],[Margin1X2]]</f>
        <v>0.28818468353352072</v>
      </c>
      <c r="P1179">
        <f>IF(Table1[[#This Row],[Bet]]="Draw",IF(Table1[[#This Row],[FTR]]="D",100*Table1[[#This Row],[B365D]],0),0)</f>
        <v>0</v>
      </c>
      <c r="Q1179">
        <f>IF(Table1[[#This Row],[Bet]]="Draw-",IF(Table1[[#This Row],[FTR]]="D",100*Table1[[#This Row],[B365D]],0),0)</f>
        <v>0</v>
      </c>
      <c r="R1179">
        <f>1/Table1[[#This Row],[B365A]]-Table1[[#This Row],[Margin1X2]]</f>
        <v>0.44560865491098045</v>
      </c>
      <c r="S1179">
        <f>IF(Table1[[#This Row],[Bet]]="Away",IF(Table1[[#This Row],[FTR]]="A",100*Table1[[#This Row],[B365A]],0),0)</f>
        <v>0</v>
      </c>
      <c r="T1179">
        <f>IF(Table1[[#This Row],[Bet2]]="Away",IF(Table1[[#This Row],[FTR]]="A",100*Table1[[#This Row],[B365A]]),0)</f>
        <v>0</v>
      </c>
      <c r="X1179">
        <v>3.5</v>
      </c>
      <c r="Y1179">
        <v>3.25</v>
      </c>
      <c r="Z1179">
        <v>2.15</v>
      </c>
      <c r="AA1179" s="3">
        <f>(1/Table1[[#This Row],[B365H]]+1/Table1[[#This Row],[B365D]]+1/Table1[[#This Row],[B365A]]-1)/3</f>
        <v>1.9507624158786967E-2</v>
      </c>
      <c r="AB1179">
        <v>2.1</v>
      </c>
      <c r="AC1179">
        <v>1.72</v>
      </c>
      <c r="AD1179">
        <f>(1/Table1[[#This Row],[B365&gt;2.5]]+1/Table1[[#This Row],[B365&lt;2.5]]-1)/2</f>
        <v>2.879291251384275E-2</v>
      </c>
    </row>
    <row r="1180" spans="1:30" hidden="1" x14ac:dyDescent="0.45">
      <c r="A1180" t="s">
        <v>2</v>
      </c>
      <c r="B1180" t="s">
        <v>4</v>
      </c>
      <c r="C1180" s="1">
        <v>44602</v>
      </c>
      <c r="D1180" t="s">
        <v>35</v>
      </c>
      <c r="E1180" t="s">
        <v>28</v>
      </c>
      <c r="F1180">
        <v>2</v>
      </c>
      <c r="G1180">
        <v>0</v>
      </c>
      <c r="H1180" t="s">
        <v>13</v>
      </c>
      <c r="I1180" t="s">
        <v>50</v>
      </c>
      <c r="J1180" t="s">
        <v>270</v>
      </c>
      <c r="L1180">
        <f>1/Table1[[#This Row],[B365H]]-Table1[[#This Row],[Margin1X2]]</f>
        <v>0.78205128205128205</v>
      </c>
      <c r="M1180">
        <f>IF(Table1[[#This Row],[Bet]]="Home",IF(Table1[[#This Row],[FTR]]="H",100*Table1[[#This Row],[B365H]],0),0)</f>
        <v>125</v>
      </c>
      <c r="N1180">
        <f>IF(Table1[[#This Row],[Bet]]="Home-",IF(Table1[[#This Row],[FTR]]="H",100*Table1[[#This Row],[B365H]],0),0)</f>
        <v>0</v>
      </c>
      <c r="O1180">
        <f>1/Table1[[#This Row],[B365D]]-Table1[[#This Row],[Margin1X2]]</f>
        <v>0.13589743589743589</v>
      </c>
      <c r="P1180">
        <f>IF(Table1[[#This Row],[Bet]]="Draw",IF(Table1[[#This Row],[FTR]]="D",100*Table1[[#This Row],[B365D]],0),0)</f>
        <v>0</v>
      </c>
      <c r="Q1180">
        <f>IF(Table1[[#This Row],[Bet]]="Draw-",IF(Table1[[#This Row],[FTR]]="D",100*Table1[[#This Row],[B365D]],0),0)</f>
        <v>0</v>
      </c>
      <c r="R1180">
        <f>1/Table1[[#This Row],[B365A]]-Table1[[#This Row],[Margin1X2]]</f>
        <v>8.2051282051282051E-2</v>
      </c>
      <c r="S1180">
        <f>IF(Table1[[#This Row],[Bet]]="Away",IF(Table1[[#This Row],[FTR]]="A",100*Table1[[#This Row],[B365A]],0),0)</f>
        <v>0</v>
      </c>
      <c r="T1180">
        <f>IF(Table1[[#This Row],[Bet2]]="Away",IF(Table1[[#This Row],[FTR]]="A",100*Table1[[#This Row],[B365A]]),0)</f>
        <v>0</v>
      </c>
      <c r="X1180">
        <v>1.25</v>
      </c>
      <c r="Y1180">
        <v>6.5</v>
      </c>
      <c r="Z1180">
        <v>10</v>
      </c>
      <c r="AA1180" s="3">
        <f>(1/Table1[[#This Row],[B365H]]+1/Table1[[#This Row],[B365D]]+1/Table1[[#This Row],[B365A]]-1)/3</f>
        <v>1.7948717948717958E-2</v>
      </c>
      <c r="AB1180">
        <v>2.2000000000000002</v>
      </c>
      <c r="AC1180">
        <v>1.66</v>
      </c>
      <c r="AD1180">
        <f>(1/Table1[[#This Row],[B365&gt;2.5]]+1/Table1[[#This Row],[B365&lt;2.5]]-1)/2</f>
        <v>2.8477546549835697E-2</v>
      </c>
    </row>
    <row r="1181" spans="1:30" hidden="1" x14ac:dyDescent="0.45">
      <c r="A1181" t="s">
        <v>2</v>
      </c>
      <c r="B1181" t="s">
        <v>4</v>
      </c>
      <c r="C1181" s="1">
        <v>44602</v>
      </c>
      <c r="D1181" t="s">
        <v>29</v>
      </c>
      <c r="E1181" t="s">
        <v>12</v>
      </c>
      <c r="F1181">
        <v>0</v>
      </c>
      <c r="G1181">
        <v>1</v>
      </c>
      <c r="H1181" t="s">
        <v>20</v>
      </c>
      <c r="I1181" t="s">
        <v>14</v>
      </c>
      <c r="L1181">
        <f>1/Table1[[#This Row],[B365H]]-Table1[[#This Row],[Margin1X2]]</f>
        <v>0.26812770562770566</v>
      </c>
      <c r="M1181">
        <f>IF(Table1[[#This Row],[Bet]]="Home",IF(Table1[[#This Row],[FTR]]="H",100*Table1[[#This Row],[B365H]],0),0)</f>
        <v>0</v>
      </c>
      <c r="N1181">
        <f>IF(Table1[[#This Row],[Bet]]="Home-",IF(Table1[[#This Row],[FTR]]="H",100*Table1[[#This Row],[B365H]],0),0)</f>
        <v>0</v>
      </c>
      <c r="O1181">
        <f>1/Table1[[#This Row],[B365D]]-Table1[[#This Row],[Margin1X2]]</f>
        <v>0.29491341991341996</v>
      </c>
      <c r="P1181">
        <f>IF(Table1[[#This Row],[Bet]]="Draw",IF(Table1[[#This Row],[FTR]]="D",100*Table1[[#This Row],[B365D]],0),0)</f>
        <v>0</v>
      </c>
      <c r="Q1181">
        <f>IF(Table1[[#This Row],[Bet]]="Draw-",IF(Table1[[#This Row],[FTR]]="D",100*Table1[[#This Row],[B365D]],0),0)</f>
        <v>0</v>
      </c>
      <c r="R1181">
        <f>1/Table1[[#This Row],[B365A]]-Table1[[#This Row],[Margin1X2]]</f>
        <v>0.43695887445887449</v>
      </c>
      <c r="S1181">
        <f>IF(Table1[[#This Row],[Bet]]="Away",IF(Table1[[#This Row],[FTR]]="A",100*Table1[[#This Row],[B365A]],0),0)</f>
        <v>0</v>
      </c>
      <c r="T1181">
        <f>IF(Table1[[#This Row],[Bet2]]="Away",IF(Table1[[#This Row],[FTR]]="A",100*Table1[[#This Row],[B365A]]),0)</f>
        <v>0</v>
      </c>
      <c r="X1181">
        <v>3.5</v>
      </c>
      <c r="Y1181">
        <v>3.2</v>
      </c>
      <c r="Z1181">
        <v>2.2000000000000002</v>
      </c>
      <c r="AA1181" s="3">
        <f>(1/Table1[[#This Row],[B365H]]+1/Table1[[#This Row],[B365D]]+1/Table1[[#This Row],[B365A]]-1)/3</f>
        <v>1.7586580086580057E-2</v>
      </c>
      <c r="AB1181">
        <v>2.2000000000000002</v>
      </c>
      <c r="AC1181">
        <v>1.66</v>
      </c>
      <c r="AD1181">
        <f>(1/Table1[[#This Row],[B365&gt;2.5]]+1/Table1[[#This Row],[B365&lt;2.5]]-1)/2</f>
        <v>2.8477546549835697E-2</v>
      </c>
    </row>
    <row r="1182" spans="1:30" hidden="1" x14ac:dyDescent="0.45">
      <c r="A1182" t="s">
        <v>2</v>
      </c>
      <c r="B1182" t="s">
        <v>4</v>
      </c>
      <c r="C1182" s="1">
        <v>44604</v>
      </c>
      <c r="D1182" t="s">
        <v>34</v>
      </c>
      <c r="E1182" t="s">
        <v>41</v>
      </c>
      <c r="F1182">
        <v>0</v>
      </c>
      <c r="G1182">
        <v>4</v>
      </c>
      <c r="H1182" t="s">
        <v>20</v>
      </c>
      <c r="I1182" t="s">
        <v>36</v>
      </c>
      <c r="L1182">
        <f>1/Table1[[#This Row],[B365H]]-Table1[[#This Row],[Margin1X2]]</f>
        <v>4.8754789272030669E-2</v>
      </c>
      <c r="M1182">
        <f>IF(Table1[[#This Row],[Bet]]="Home",IF(Table1[[#This Row],[FTR]]="H",100*Table1[[#This Row],[B365H]],0),0)</f>
        <v>0</v>
      </c>
      <c r="N1182">
        <f>IF(Table1[[#This Row],[Bet]]="Home-",IF(Table1[[#This Row],[FTR]]="H",100*Table1[[#This Row],[B365H]],0),0)</f>
        <v>0</v>
      </c>
      <c r="O1182">
        <f>1/Table1[[#This Row],[B365D]]-Table1[[#This Row],[Margin1X2]]</f>
        <v>0.107088122605364</v>
      </c>
      <c r="P1182">
        <f>IF(Table1[[#This Row],[Bet]]="Draw",IF(Table1[[#This Row],[FTR]]="D",100*Table1[[#This Row],[B365D]],0),0)</f>
        <v>0</v>
      </c>
      <c r="Q1182">
        <f>IF(Table1[[#This Row],[Bet]]="Draw-",IF(Table1[[#This Row],[FTR]]="D",100*Table1[[#This Row],[B365D]],0),0)</f>
        <v>0</v>
      </c>
      <c r="R1182">
        <f>1/Table1[[#This Row],[B365A]]-Table1[[#This Row],[Margin1X2]]</f>
        <v>0.84415708812260548</v>
      </c>
      <c r="S1182">
        <f>IF(Table1[[#This Row],[Bet]]="Away",IF(Table1[[#This Row],[FTR]]="A",100*Table1[[#This Row],[B365A]],0),0)</f>
        <v>0</v>
      </c>
      <c r="T1182">
        <f>IF(Table1[[#This Row],[Bet2]]="Away",IF(Table1[[#This Row],[FTR]]="A",100*Table1[[#This Row],[B365A]]),0)</f>
        <v>0</v>
      </c>
      <c r="X1182">
        <v>15</v>
      </c>
      <c r="Y1182">
        <v>8</v>
      </c>
      <c r="Z1182">
        <v>1.1599999999999999</v>
      </c>
      <c r="AA1182" s="3">
        <f>(1/Table1[[#This Row],[B365H]]+1/Table1[[#This Row],[B365D]]+1/Table1[[#This Row],[B365A]]-1)/3</f>
        <v>1.7911877394635994E-2</v>
      </c>
      <c r="AB1182">
        <v>1.9</v>
      </c>
      <c r="AC1182">
        <v>1.9</v>
      </c>
      <c r="AD1182">
        <f>(1/Table1[[#This Row],[B365&gt;2.5]]+1/Table1[[#This Row],[B365&lt;2.5]]-1)/2</f>
        <v>2.6315789473684181E-2</v>
      </c>
    </row>
    <row r="1183" spans="1:30" hidden="1" x14ac:dyDescent="0.45">
      <c r="A1183" t="s">
        <v>2</v>
      </c>
      <c r="B1183" t="s">
        <v>4</v>
      </c>
      <c r="C1183" s="1">
        <v>44604</v>
      </c>
      <c r="D1183" t="s">
        <v>31</v>
      </c>
      <c r="E1183" t="s">
        <v>19</v>
      </c>
      <c r="F1183">
        <v>0</v>
      </c>
      <c r="G1183">
        <v>2</v>
      </c>
      <c r="H1183" t="s">
        <v>20</v>
      </c>
      <c r="I1183" t="s">
        <v>24</v>
      </c>
      <c r="J1183" t="s">
        <v>266</v>
      </c>
      <c r="L1183">
        <f>1/Table1[[#This Row],[B365H]]-Table1[[#This Row],[Margin1X2]]</f>
        <v>0.26019779678316263</v>
      </c>
      <c r="M1183">
        <f>IF(Table1[[#This Row],[Bet]]="Home",IF(Table1[[#This Row],[FTR]]="H",100*Table1[[#This Row],[B365H]],0),0)</f>
        <v>0</v>
      </c>
      <c r="N1183">
        <f>IF(Table1[[#This Row],[Bet]]="Home-",IF(Table1[[#This Row],[FTR]]="H",100*Table1[[#This Row],[B365H]],0),0)</f>
        <v>0</v>
      </c>
      <c r="O1183">
        <f>1/Table1[[#This Row],[B365D]]-Table1[[#This Row],[Margin1X2]]</f>
        <v>0.27751381409917997</v>
      </c>
      <c r="P1183">
        <f>IF(Table1[[#This Row],[Bet]]="Draw",IF(Table1[[#This Row],[FTR]]="D",100*Table1[[#This Row],[B365D]],0),0)</f>
        <v>0</v>
      </c>
      <c r="Q1183">
        <f>IF(Table1[[#This Row],[Bet]]="Draw-",IF(Table1[[#This Row],[FTR]]="D",100*Table1[[#This Row],[B365D]],0),0)</f>
        <v>0</v>
      </c>
      <c r="R1183">
        <f>1/Table1[[#This Row],[B365A]]-Table1[[#This Row],[Margin1X2]]</f>
        <v>0.46228838911765746</v>
      </c>
      <c r="S1183">
        <f>IF(Table1[[#This Row],[Bet]]="Away",IF(Table1[[#This Row],[FTR]]="A",100*Table1[[#This Row],[B365A]],0),0)</f>
        <v>0</v>
      </c>
      <c r="T1183">
        <f>IF(Table1[[#This Row],[Bet2]]="Away",IF(Table1[[#This Row],[FTR]]="A",100*Table1[[#This Row],[B365A]]),0)</f>
        <v>0</v>
      </c>
      <c r="X1183">
        <v>3.5</v>
      </c>
      <c r="Y1183">
        <v>3.3</v>
      </c>
      <c r="Z1183">
        <v>2.0499999999999998</v>
      </c>
      <c r="AA1183" s="3">
        <f>(1/Table1[[#This Row],[B365H]]+1/Table1[[#This Row],[B365D]]+1/Table1[[#This Row],[B365A]]-1)/3</f>
        <v>2.5516488931123089E-2</v>
      </c>
      <c r="AB1183">
        <v>1.9</v>
      </c>
      <c r="AC1183">
        <v>1.9</v>
      </c>
      <c r="AD1183">
        <f>(1/Table1[[#This Row],[B365&gt;2.5]]+1/Table1[[#This Row],[B365&lt;2.5]]-1)/2</f>
        <v>2.6315789473684181E-2</v>
      </c>
    </row>
    <row r="1184" spans="1:30" hidden="1" x14ac:dyDescent="0.45">
      <c r="A1184" t="s">
        <v>2</v>
      </c>
      <c r="B1184" t="s">
        <v>4</v>
      </c>
      <c r="C1184" s="1">
        <v>44604</v>
      </c>
      <c r="D1184" t="s">
        <v>25</v>
      </c>
      <c r="E1184" t="s">
        <v>16</v>
      </c>
      <c r="F1184">
        <v>3</v>
      </c>
      <c r="G1184">
        <v>0</v>
      </c>
      <c r="H1184" t="s">
        <v>13</v>
      </c>
      <c r="I1184" t="s">
        <v>45</v>
      </c>
      <c r="J1184" t="s">
        <v>266</v>
      </c>
      <c r="L1184">
        <f>1/Table1[[#This Row],[B365H]]-Table1[[#This Row],[Margin1X2]]</f>
        <v>0.42328042328042326</v>
      </c>
      <c r="M1184">
        <f>IF(Table1[[#This Row],[Bet]]="Home",IF(Table1[[#This Row],[FTR]]="H",100*Table1[[#This Row],[B365H]],0),0)</f>
        <v>0</v>
      </c>
      <c r="N1184">
        <f>IF(Table1[[#This Row],[Bet]]="Home-",IF(Table1[[#This Row],[FTR]]="H",100*Table1[[#This Row],[B365H]],0),0)</f>
        <v>0</v>
      </c>
      <c r="O1184">
        <f>1/Table1[[#This Row],[B365D]]-Table1[[#This Row],[Margin1X2]]</f>
        <v>0.26455026455026454</v>
      </c>
      <c r="P1184">
        <f>IF(Table1[[#This Row],[Bet]]="Draw",IF(Table1[[#This Row],[FTR]]="D",100*Table1[[#This Row],[B365D]],0),0)</f>
        <v>0</v>
      </c>
      <c r="Q1184">
        <f>IF(Table1[[#This Row],[Bet]]="Draw-",IF(Table1[[#This Row],[FTR]]="D",100*Table1[[#This Row],[B365D]],0),0)</f>
        <v>0</v>
      </c>
      <c r="R1184">
        <f>1/Table1[[#This Row],[B365A]]-Table1[[#This Row],[Margin1X2]]</f>
        <v>0.31216931216931215</v>
      </c>
      <c r="S1184">
        <f>IF(Table1[[#This Row],[Bet]]="Away",IF(Table1[[#This Row],[FTR]]="A",100*Table1[[#This Row],[B365A]],0),0)</f>
        <v>0</v>
      </c>
      <c r="T1184">
        <f>IF(Table1[[#This Row],[Bet2]]="Away",IF(Table1[[#This Row],[FTR]]="A",100*Table1[[#This Row],[B365A]]),0)</f>
        <v>0</v>
      </c>
      <c r="X1184">
        <v>2.25</v>
      </c>
      <c r="Y1184">
        <v>3.5</v>
      </c>
      <c r="Z1184">
        <v>3</v>
      </c>
      <c r="AA1184" s="3">
        <f>(1/Table1[[#This Row],[B365H]]+1/Table1[[#This Row],[B365D]]+1/Table1[[#This Row],[B365A]]-1)/3</f>
        <v>2.1164021164021163E-2</v>
      </c>
      <c r="AB1184">
        <v>2.37</v>
      </c>
      <c r="AC1184">
        <v>1.57</v>
      </c>
      <c r="AD1184">
        <f>(1/Table1[[#This Row],[B365&gt;2.5]]+1/Table1[[#This Row],[B365&lt;2.5]]-1)/2</f>
        <v>2.9441801714638949E-2</v>
      </c>
    </row>
    <row r="1185" spans="1:30" hidden="1" x14ac:dyDescent="0.45">
      <c r="A1185" t="s">
        <v>2</v>
      </c>
      <c r="B1185" t="s">
        <v>4</v>
      </c>
      <c r="C1185" s="1">
        <v>44604</v>
      </c>
      <c r="D1185" t="s">
        <v>15</v>
      </c>
      <c r="E1185" t="s">
        <v>26</v>
      </c>
      <c r="F1185">
        <v>1</v>
      </c>
      <c r="G1185">
        <v>1</v>
      </c>
      <c r="H1185" t="s">
        <v>42</v>
      </c>
      <c r="I1185" t="s">
        <v>46</v>
      </c>
      <c r="J1185" t="s">
        <v>269</v>
      </c>
      <c r="L1185">
        <f>1/Table1[[#This Row],[B365H]]-Table1[[#This Row],[Margin1X2]]</f>
        <v>0.60606060606060608</v>
      </c>
      <c r="M1185">
        <f>IF(Table1[[#This Row],[Bet]]="Home",IF(Table1[[#This Row],[FTR]]="H",100*Table1[[#This Row],[B365H]],0),0)</f>
        <v>0</v>
      </c>
      <c r="N1185">
        <f>IF(Table1[[#This Row],[Bet]]="Home-",IF(Table1[[#This Row],[FTR]]="H",100*Table1[[#This Row],[B365H]],0),0)</f>
        <v>0</v>
      </c>
      <c r="O1185">
        <f>1/Table1[[#This Row],[B365D]]-Table1[[#This Row],[Margin1X2]]</f>
        <v>0.23106060606060605</v>
      </c>
      <c r="P1185">
        <f>IF(Table1[[#This Row],[Bet]]="Draw",IF(Table1[[#This Row],[FTR]]="D",100*Table1[[#This Row],[B365D]],0),0)</f>
        <v>0</v>
      </c>
      <c r="Q1185">
        <f>IF(Table1[[#This Row],[Bet]]="Draw-",IF(Table1[[#This Row],[FTR]]="D",100*Table1[[#This Row],[B365D]],0),0)</f>
        <v>400</v>
      </c>
      <c r="R1185">
        <f>1/Table1[[#This Row],[B365A]]-Table1[[#This Row],[Margin1X2]]</f>
        <v>0.16287878787878787</v>
      </c>
      <c r="S1185">
        <f>IF(Table1[[#This Row],[Bet]]="Away",IF(Table1[[#This Row],[FTR]]="A",100*Table1[[#This Row],[B365A]],0),0)</f>
        <v>0</v>
      </c>
      <c r="T1185">
        <f>IF(Table1[[#This Row],[Bet2]]="Away",IF(Table1[[#This Row],[FTR]]="A",100*Table1[[#This Row],[B365A]]),0)</f>
        <v>0</v>
      </c>
      <c r="X1185">
        <v>1.6</v>
      </c>
      <c r="Y1185">
        <v>4</v>
      </c>
      <c r="Z1185">
        <v>5.5</v>
      </c>
      <c r="AA1185" s="3">
        <f>(1/Table1[[#This Row],[B365H]]+1/Table1[[#This Row],[B365D]]+1/Table1[[#This Row],[B365A]]-1)/3</f>
        <v>1.8939393939393961E-2</v>
      </c>
      <c r="AB1185">
        <v>2</v>
      </c>
      <c r="AC1185">
        <v>1.8</v>
      </c>
      <c r="AD1185">
        <f>(1/Table1[[#This Row],[B365&gt;2.5]]+1/Table1[[#This Row],[B365&lt;2.5]]-1)/2</f>
        <v>2.777777777777779E-2</v>
      </c>
    </row>
    <row r="1186" spans="1:30" hidden="1" x14ac:dyDescent="0.45">
      <c r="A1186" t="s">
        <v>61</v>
      </c>
      <c r="B1186" t="s">
        <v>4</v>
      </c>
      <c r="C1186" s="1">
        <v>44453</v>
      </c>
      <c r="D1186" t="s">
        <v>63</v>
      </c>
      <c r="E1186" t="s">
        <v>74</v>
      </c>
      <c r="F1186">
        <v>0</v>
      </c>
      <c r="G1186">
        <v>0</v>
      </c>
      <c r="H1186" t="s">
        <v>42</v>
      </c>
      <c r="I1186" t="s">
        <v>49</v>
      </c>
      <c r="L1186">
        <f>1/Table1[[#This Row],[B365H]]-Table1[[#This Row],[Margin1X2]]</f>
        <v>0.6323110440757499</v>
      </c>
      <c r="M1186">
        <f>IF(Table1[[#This Row],[Bet]]="Home",IF(Table1[[#This Row],[FTR]]="H",100*Table1[[#This Row],[B365H]],0),0)</f>
        <v>0</v>
      </c>
      <c r="N1186">
        <f>IF(Table1[[#This Row],[Bet]]="Home-",IF(Table1[[#This Row],[FTR]]="H",100*Table1[[#This Row],[B365H]],0),0)</f>
        <v>0</v>
      </c>
      <c r="O1186">
        <f>1/Table1[[#This Row],[B365D]]-Table1[[#This Row],[Margin1X2]]</f>
        <v>0.23512652924417626</v>
      </c>
      <c r="P1186">
        <f>IF(Table1[[#This Row],[Bet]]="Draw",IF(Table1[[#This Row],[FTR]]="D",100*Table1[[#This Row],[B365D]],0),0)</f>
        <v>0</v>
      </c>
      <c r="Q1186">
        <f>IF(Table1[[#This Row],[Bet]]="Draw-",IF(Table1[[#This Row],[FTR]]="D",100*Table1[[#This Row],[B365D]],0),0)</f>
        <v>0</v>
      </c>
      <c r="R1186">
        <f>1/Table1[[#This Row],[B365A]]-Table1[[#This Row],[Margin1X2]]</f>
        <v>0.13256242668007368</v>
      </c>
      <c r="S1186">
        <f>IF(Table1[[#This Row],[Bet]]="Away",IF(Table1[[#This Row],[FTR]]="A",100*Table1[[#This Row],[B365A]],0),0)</f>
        <v>0</v>
      </c>
      <c r="T1186">
        <f>IF(Table1[[#This Row],[Bet2]]="Away",IF(Table1[[#This Row],[FTR]]="A",100*Table1[[#This Row],[B365A]]),0)</f>
        <v>0</v>
      </c>
      <c r="X1186">
        <v>1.53</v>
      </c>
      <c r="Y1186">
        <v>3.9</v>
      </c>
      <c r="Z1186">
        <v>6.5</v>
      </c>
      <c r="AA1186" s="3">
        <f>(1/Table1[[#This Row],[B365H]]+1/Table1[[#This Row],[B365D]]+1/Table1[[#This Row],[B365A]]-1)/3</f>
        <v>2.128372716608018E-2</v>
      </c>
      <c r="AB1186">
        <v>1.9</v>
      </c>
      <c r="AC1186">
        <v>1.9</v>
      </c>
      <c r="AD1186">
        <f>(1/Table1[[#This Row],[B365&gt;2.5]]+1/Table1[[#This Row],[B365&lt;2.5]]-1)/2</f>
        <v>2.6315789473684181E-2</v>
      </c>
    </row>
    <row r="1187" spans="1:30" hidden="1" x14ac:dyDescent="0.45">
      <c r="A1187" t="s">
        <v>61</v>
      </c>
      <c r="B1187" t="s">
        <v>4</v>
      </c>
      <c r="C1187" s="1">
        <v>44485</v>
      </c>
      <c r="D1187" t="s">
        <v>96</v>
      </c>
      <c r="E1187" t="s">
        <v>69</v>
      </c>
      <c r="F1187">
        <v>2</v>
      </c>
      <c r="G1187">
        <v>1</v>
      </c>
      <c r="H1187" t="s">
        <v>13</v>
      </c>
      <c r="I1187" t="s">
        <v>49</v>
      </c>
      <c r="L1187">
        <f>1/Table1[[#This Row],[B365H]]-Table1[[#This Row],[Margin1X2]]</f>
        <v>0.48232323232323232</v>
      </c>
      <c r="M1187">
        <f>IF(Table1[[#This Row],[Bet]]="Home",IF(Table1[[#This Row],[FTR]]="H",100*Table1[[#This Row],[B365H]],0),0)</f>
        <v>0</v>
      </c>
      <c r="N1187">
        <f>IF(Table1[[#This Row],[Bet]]="Home-",IF(Table1[[#This Row],[FTR]]="H",100*Table1[[#This Row],[B365H]],0),0)</f>
        <v>0</v>
      </c>
      <c r="O1187">
        <f>1/Table1[[#This Row],[B365D]]-Table1[[#This Row],[Margin1X2]]</f>
        <v>0.28535353535353536</v>
      </c>
      <c r="P1187">
        <f>IF(Table1[[#This Row],[Bet]]="Draw",IF(Table1[[#This Row],[FTR]]="D",100*Table1[[#This Row],[B365D]],0),0)</f>
        <v>0</v>
      </c>
      <c r="Q1187">
        <f>IF(Table1[[#This Row],[Bet]]="Draw-",IF(Table1[[#This Row],[FTR]]="D",100*Table1[[#This Row],[B365D]],0),0)</f>
        <v>0</v>
      </c>
      <c r="R1187">
        <f>1/Table1[[#This Row],[B365A]]-Table1[[#This Row],[Margin1X2]]</f>
        <v>0.23232323232323235</v>
      </c>
      <c r="S1187">
        <f>IF(Table1[[#This Row],[Bet]]="Away",IF(Table1[[#This Row],[FTR]]="A",100*Table1[[#This Row],[B365A]],0),0)</f>
        <v>0</v>
      </c>
      <c r="T1187">
        <f>IF(Table1[[#This Row],[Bet2]]="Away",IF(Table1[[#This Row],[FTR]]="A",100*Table1[[#This Row],[B365A]]),0)</f>
        <v>0</v>
      </c>
      <c r="X1187">
        <v>2</v>
      </c>
      <c r="Y1187">
        <v>3.3</v>
      </c>
      <c r="Z1187">
        <v>4</v>
      </c>
      <c r="AA1187" s="3">
        <f>(1/Table1[[#This Row],[B365H]]+1/Table1[[#This Row],[B365D]]+1/Table1[[#This Row],[B365A]]-1)/3</f>
        <v>1.7676767676767662E-2</v>
      </c>
      <c r="AB1187">
        <v>2.1</v>
      </c>
      <c r="AC1187">
        <v>1.72</v>
      </c>
      <c r="AD1187">
        <f>(1/Table1[[#This Row],[B365&gt;2.5]]+1/Table1[[#This Row],[B365&lt;2.5]]-1)/2</f>
        <v>2.879291251384275E-2</v>
      </c>
    </row>
    <row r="1188" spans="1:30" hidden="1" x14ac:dyDescent="0.45">
      <c r="A1188" t="s">
        <v>61</v>
      </c>
      <c r="B1188" t="s">
        <v>4</v>
      </c>
      <c r="C1188" s="1">
        <v>44593</v>
      </c>
      <c r="D1188" t="s">
        <v>84</v>
      </c>
      <c r="E1188" t="s">
        <v>80</v>
      </c>
      <c r="F1188">
        <v>0</v>
      </c>
      <c r="G1188">
        <v>0</v>
      </c>
      <c r="H1188" t="s">
        <v>42</v>
      </c>
      <c r="I1188" t="s">
        <v>49</v>
      </c>
      <c r="L1188">
        <f>1/Table1[[#This Row],[B365H]]-Table1[[#This Row],[Margin1X2]]</f>
        <v>0.38136200716845881</v>
      </c>
      <c r="M1188">
        <f>IF(Table1[[#This Row],[Bet]]="Home",IF(Table1[[#This Row],[FTR]]="H",100*Table1[[#This Row],[B365H]],0),0)</f>
        <v>0</v>
      </c>
      <c r="N1188">
        <f>IF(Table1[[#This Row],[Bet]]="Home-",IF(Table1[[#This Row],[FTR]]="H",100*Table1[[#This Row],[B365H]],0),0)</f>
        <v>0</v>
      </c>
      <c r="O1188">
        <f>1/Table1[[#This Row],[B365D]]-Table1[[#This Row],[Margin1X2]]</f>
        <v>0.3039426523297491</v>
      </c>
      <c r="P1188">
        <f>IF(Table1[[#This Row],[Bet]]="Draw",IF(Table1[[#This Row],[FTR]]="D",100*Table1[[#This Row],[B365D]],0),0)</f>
        <v>0</v>
      </c>
      <c r="Q1188">
        <f>IF(Table1[[#This Row],[Bet]]="Draw-",IF(Table1[[#This Row],[FTR]]="D",100*Table1[[#This Row],[B365D]],0),0)</f>
        <v>0</v>
      </c>
      <c r="R1188">
        <f>1/Table1[[#This Row],[B365A]]-Table1[[#This Row],[Margin1X2]]</f>
        <v>0.3146953405017921</v>
      </c>
      <c r="S1188">
        <f>IF(Table1[[#This Row],[Bet]]="Away",IF(Table1[[#This Row],[FTR]]="A",100*Table1[[#This Row],[B365A]],0),0)</f>
        <v>0</v>
      </c>
      <c r="T1188">
        <f>IF(Table1[[#This Row],[Bet2]]="Away",IF(Table1[[#This Row],[FTR]]="A",100*Table1[[#This Row],[B365A]]),0)</f>
        <v>0</v>
      </c>
      <c r="X1188">
        <v>2.5</v>
      </c>
      <c r="Y1188">
        <v>3.1</v>
      </c>
      <c r="Z1188">
        <v>3</v>
      </c>
      <c r="AA1188" s="3">
        <f>(1/Table1[[#This Row],[B365H]]+1/Table1[[#This Row],[B365D]]+1/Table1[[#This Row],[B365A]]-1)/3</f>
        <v>1.8637992831541217E-2</v>
      </c>
      <c r="AB1188">
        <v>2.5</v>
      </c>
      <c r="AC1188">
        <v>1.53</v>
      </c>
      <c r="AD1188">
        <f>(1/Table1[[#This Row],[B365&gt;2.5]]+1/Table1[[#This Row],[B365&lt;2.5]]-1)/2</f>
        <v>2.6797385620915048E-2</v>
      </c>
    </row>
    <row r="1189" spans="1:30" hidden="1" x14ac:dyDescent="0.45">
      <c r="A1189" t="s">
        <v>61</v>
      </c>
      <c r="B1189" t="s">
        <v>4</v>
      </c>
      <c r="C1189" s="1">
        <v>44601</v>
      </c>
      <c r="D1189" t="s">
        <v>71</v>
      </c>
      <c r="E1189" t="s">
        <v>78</v>
      </c>
      <c r="F1189">
        <v>4</v>
      </c>
      <c r="G1189">
        <v>0</v>
      </c>
      <c r="H1189" t="s">
        <v>13</v>
      </c>
      <c r="I1189" t="s">
        <v>49</v>
      </c>
      <c r="L1189">
        <f>1/Table1[[#This Row],[B365H]]-Table1[[#This Row],[Margin1X2]]</f>
        <v>0.55249234196602626</v>
      </c>
      <c r="M1189">
        <f>IF(Table1[[#This Row],[Bet]]="Home",IF(Table1[[#This Row],[FTR]]="H",100*Table1[[#This Row],[B365H]],0),0)</f>
        <v>0</v>
      </c>
      <c r="N1189">
        <f>IF(Table1[[#This Row],[Bet]]="Home-",IF(Table1[[#This Row],[FTR]]="H",100*Table1[[#This Row],[B365H]],0),0)</f>
        <v>0</v>
      </c>
      <c r="O1189">
        <f>1/Table1[[#This Row],[B365D]]-Table1[[#This Row],[Margin1X2]]</f>
        <v>0.24422166527429692</v>
      </c>
      <c r="P1189">
        <f>IF(Table1[[#This Row],[Bet]]="Draw",IF(Table1[[#This Row],[FTR]]="D",100*Table1[[#This Row],[B365D]],0),0)</f>
        <v>0</v>
      </c>
      <c r="Q1189">
        <f>IF(Table1[[#This Row],[Bet]]="Draw-",IF(Table1[[#This Row],[FTR]]="D",100*Table1[[#This Row],[B365D]],0),0)</f>
        <v>0</v>
      </c>
      <c r="R1189">
        <f>1/Table1[[#This Row],[B365A]]-Table1[[#This Row],[Margin1X2]]</f>
        <v>0.20328599275967704</v>
      </c>
      <c r="S1189">
        <f>IF(Table1[[#This Row],[Bet]]="Away",IF(Table1[[#This Row],[FTR]]="A",100*Table1[[#This Row],[B365A]],0),0)</f>
        <v>0</v>
      </c>
      <c r="T1189">
        <f>IF(Table1[[#This Row],[Bet2]]="Away",IF(Table1[[#This Row],[FTR]]="A",100*Table1[[#This Row],[B365A]]),0)</f>
        <v>0</v>
      </c>
      <c r="X1189">
        <v>1.75</v>
      </c>
      <c r="Y1189">
        <v>3.8</v>
      </c>
      <c r="Z1189">
        <v>4.5</v>
      </c>
      <c r="AA1189" s="3">
        <f>(1/Table1[[#This Row],[B365H]]+1/Table1[[#This Row],[B365D]]+1/Table1[[#This Row],[B365A]]-1)/3</f>
        <v>1.8936229462545178E-2</v>
      </c>
      <c r="AB1189">
        <v>1.95</v>
      </c>
      <c r="AC1189">
        <v>1.9</v>
      </c>
      <c r="AD1189">
        <f>(1/Table1[[#This Row],[B365&gt;2.5]]+1/Table1[[#This Row],[B365&lt;2.5]]-1)/2</f>
        <v>1.9568151147098534E-2</v>
      </c>
    </row>
    <row r="1190" spans="1:30" hidden="1" x14ac:dyDescent="0.45">
      <c r="A1190" t="s">
        <v>61</v>
      </c>
      <c r="B1190" t="s">
        <v>4</v>
      </c>
      <c r="C1190" s="1">
        <v>44635</v>
      </c>
      <c r="D1190" t="s">
        <v>63</v>
      </c>
      <c r="E1190" t="s">
        <v>92</v>
      </c>
      <c r="F1190">
        <v>1</v>
      </c>
      <c r="G1190">
        <v>0</v>
      </c>
      <c r="H1190" t="s">
        <v>13</v>
      </c>
      <c r="I1190" t="s">
        <v>49</v>
      </c>
      <c r="L1190">
        <f>1/Table1[[#This Row],[B365H]]-Table1[[#This Row],[Margin1X2]]</f>
        <v>0.26067879726416315</v>
      </c>
      <c r="M1190">
        <f>IF(Table1[[#This Row],[Bet]]="Home",IF(Table1[[#This Row],[FTR]]="H",100*Table1[[#This Row],[B365H]],0),0)</f>
        <v>0</v>
      </c>
      <c r="N1190">
        <f>IF(Table1[[#This Row],[Bet]]="Home-",IF(Table1[[#This Row],[FTR]]="H",100*Table1[[#This Row],[B365H]],0),0)</f>
        <v>0</v>
      </c>
      <c r="O1190">
        <f>1/Table1[[#This Row],[B365D]]-Table1[[#This Row],[Margin1X2]]</f>
        <v>0.26861530520067106</v>
      </c>
      <c r="P1190">
        <f>IF(Table1[[#This Row],[Bet]]="Draw",IF(Table1[[#This Row],[FTR]]="D",100*Table1[[#This Row],[B365D]],0),0)</f>
        <v>0</v>
      </c>
      <c r="Q1190">
        <f>IF(Table1[[#This Row],[Bet]]="Draw-",IF(Table1[[#This Row],[FTR]]="D",100*Table1[[#This Row],[B365D]],0),0)</f>
        <v>0</v>
      </c>
      <c r="R1190">
        <f>1/Table1[[#This Row],[B365A]]-Table1[[#This Row],[Margin1X2]]</f>
        <v>0.4707058975351659</v>
      </c>
      <c r="S1190">
        <f>IF(Table1[[#This Row],[Bet]]="Away",IF(Table1[[#This Row],[FTR]]="A",100*Table1[[#This Row],[B365A]],0),0)</f>
        <v>0</v>
      </c>
      <c r="T1190">
        <f>IF(Table1[[#This Row],[Bet2]]="Away",IF(Table1[[#This Row],[FTR]]="A",100*Table1[[#This Row],[B365A]]),0)</f>
        <v>0</v>
      </c>
      <c r="X1190">
        <v>3.6</v>
      </c>
      <c r="Y1190">
        <v>3.5</v>
      </c>
      <c r="Z1190">
        <v>2.0499999999999998</v>
      </c>
      <c r="AA1190" s="3">
        <f>(1/Table1[[#This Row],[B365H]]+1/Table1[[#This Row],[B365D]]+1/Table1[[#This Row],[B365A]]-1)/3</f>
        <v>1.7098980513614654E-2</v>
      </c>
      <c r="AB1190">
        <v>2</v>
      </c>
      <c r="AC1190">
        <v>1.8</v>
      </c>
      <c r="AD1190">
        <f>(1/Table1[[#This Row],[B365&gt;2.5]]+1/Table1[[#This Row],[B365&lt;2.5]]-1)/2</f>
        <v>2.777777777777779E-2</v>
      </c>
    </row>
    <row r="1191" spans="1:30" hidden="1" x14ac:dyDescent="0.45">
      <c r="A1191" t="s">
        <v>61</v>
      </c>
      <c r="B1191" t="s">
        <v>4</v>
      </c>
      <c r="C1191" s="1">
        <v>44669</v>
      </c>
      <c r="D1191" t="s">
        <v>87</v>
      </c>
      <c r="E1191" t="s">
        <v>66</v>
      </c>
      <c r="F1191">
        <v>4</v>
      </c>
      <c r="G1191">
        <v>4</v>
      </c>
      <c r="H1191" t="s">
        <v>42</v>
      </c>
      <c r="I1191" t="s">
        <v>49</v>
      </c>
      <c r="L1191">
        <f>1/Table1[[#This Row],[B365H]]-Table1[[#This Row],[Margin1X2]]</f>
        <v>0.39176696319553461</v>
      </c>
      <c r="M1191">
        <f>IF(Table1[[#This Row],[Bet]]="Home",IF(Table1[[#This Row],[FTR]]="H",100*Table1[[#This Row],[B365H]],0),0)</f>
        <v>0</v>
      </c>
      <c r="N1191">
        <f>IF(Table1[[#This Row],[Bet]]="Home-",IF(Table1[[#This Row],[FTR]]="H",100*Table1[[#This Row],[B365H]],0),0)</f>
        <v>0</v>
      </c>
      <c r="O1191">
        <f>1/Table1[[#This Row],[B365D]]-Table1[[#This Row],[Margin1X2]]</f>
        <v>0.29129600558171992</v>
      </c>
      <c r="P1191">
        <f>IF(Table1[[#This Row],[Bet]]="Draw",IF(Table1[[#This Row],[FTR]]="D",100*Table1[[#This Row],[B365D]],0),0)</f>
        <v>0</v>
      </c>
      <c r="Q1191">
        <f>IF(Table1[[#This Row],[Bet]]="Draw-",IF(Table1[[#This Row],[FTR]]="D",100*Table1[[#This Row],[B365D]],0),0)</f>
        <v>0</v>
      </c>
      <c r="R1191">
        <f>1/Table1[[#This Row],[B365A]]-Table1[[#This Row],[Margin1X2]]</f>
        <v>0.31693703122274552</v>
      </c>
      <c r="S1191">
        <f>IF(Table1[[#This Row],[Bet]]="Away",IF(Table1[[#This Row],[FTR]]="A",100*Table1[[#This Row],[B365A]],0),0)</f>
        <v>0</v>
      </c>
      <c r="T1191">
        <f>IF(Table1[[#This Row],[Bet2]]="Away",IF(Table1[[#This Row],[FTR]]="A",100*Table1[[#This Row],[B365A]]),0)</f>
        <v>0</v>
      </c>
      <c r="X1191">
        <v>2.4500000000000002</v>
      </c>
      <c r="Y1191">
        <v>3.25</v>
      </c>
      <c r="Z1191">
        <v>3</v>
      </c>
      <c r="AA1191" s="3">
        <f>(1/Table1[[#This Row],[B365H]]+1/Table1[[#This Row],[B365D]]+1/Table1[[#This Row],[B365A]]-1)/3</f>
        <v>1.6396302110587808E-2</v>
      </c>
      <c r="AB1191">
        <v>2</v>
      </c>
      <c r="AC1191">
        <v>1.85</v>
      </c>
      <c r="AD1191">
        <f>(1/Table1[[#This Row],[B365&gt;2.5]]+1/Table1[[#This Row],[B365&lt;2.5]]-1)/2</f>
        <v>2.0270270270270174E-2</v>
      </c>
    </row>
    <row r="1192" spans="1:30" hidden="1" x14ac:dyDescent="0.45">
      <c r="A1192" t="s">
        <v>106</v>
      </c>
      <c r="B1192" t="s">
        <v>4</v>
      </c>
      <c r="C1192" s="1">
        <v>44478</v>
      </c>
      <c r="D1192" t="s">
        <v>136</v>
      </c>
      <c r="E1192" t="s">
        <v>122</v>
      </c>
      <c r="F1192">
        <v>2</v>
      </c>
      <c r="G1192">
        <v>0</v>
      </c>
      <c r="H1192" t="s">
        <v>13</v>
      </c>
      <c r="I1192" t="s">
        <v>49</v>
      </c>
      <c r="L1192">
        <f>1/Table1[[#This Row],[B365H]]-Table1[[#This Row],[Margin1X2]]</f>
        <v>0.60347261434217958</v>
      </c>
      <c r="M1192">
        <f>IF(Table1[[#This Row],[Bet]]="Home",IF(Table1[[#This Row],[FTR]]="H",100*Table1[[#This Row],[B365H]],0),0)</f>
        <v>0</v>
      </c>
      <c r="N1192">
        <f>IF(Table1[[#This Row],[Bet]]="Home-",IF(Table1[[#This Row],[FTR]]="H",100*Table1[[#This Row],[B365H]],0),0)</f>
        <v>0</v>
      </c>
      <c r="O1192">
        <f>1/Table1[[#This Row],[B365D]]-Table1[[#This Row],[Margin1X2]]</f>
        <v>0.23235460191981935</v>
      </c>
      <c r="P1192">
        <f>IF(Table1[[#This Row],[Bet]]="Draw",IF(Table1[[#This Row],[FTR]]="D",100*Table1[[#This Row],[B365D]],0),0)</f>
        <v>0</v>
      </c>
      <c r="Q1192">
        <f>IF(Table1[[#This Row],[Bet]]="Draw-",IF(Table1[[#This Row],[FTR]]="D",100*Table1[[#This Row],[B365D]],0),0)</f>
        <v>0</v>
      </c>
      <c r="R1192">
        <f>1/Table1[[#This Row],[B365A]]-Table1[[#This Row],[Margin1X2]]</f>
        <v>0.16417278373800118</v>
      </c>
      <c r="S1192">
        <f>IF(Table1[[#This Row],[Bet]]="Away",IF(Table1[[#This Row],[FTR]]="A",100*Table1[[#This Row],[B365A]],0),0)</f>
        <v>0</v>
      </c>
      <c r="T1192">
        <f>IF(Table1[[#This Row],[Bet2]]="Away",IF(Table1[[#This Row],[FTR]]="A",100*Table1[[#This Row],[B365A]]),0)</f>
        <v>0</v>
      </c>
      <c r="X1192">
        <v>1.61</v>
      </c>
      <c r="Y1192">
        <v>4</v>
      </c>
      <c r="Z1192">
        <v>5.5</v>
      </c>
      <c r="AA1192" s="3">
        <f>(1/Table1[[#This Row],[B365H]]+1/Table1[[#This Row],[B365D]]+1/Table1[[#This Row],[B365A]]-1)/3</f>
        <v>1.7645398080180657E-2</v>
      </c>
      <c r="AB1192">
        <v>1.85</v>
      </c>
      <c r="AC1192">
        <v>1.95</v>
      </c>
      <c r="AD1192">
        <f>(1/Table1[[#This Row],[B365&gt;2.5]]+1/Table1[[#This Row],[B365&lt;2.5]]-1)/2</f>
        <v>2.6680526680526673E-2</v>
      </c>
    </row>
    <row r="1193" spans="1:30" hidden="1" x14ac:dyDescent="0.45">
      <c r="A1193" t="s">
        <v>61</v>
      </c>
      <c r="B1193" t="s">
        <v>4</v>
      </c>
      <c r="C1193" s="1">
        <v>44416</v>
      </c>
      <c r="D1193" t="s">
        <v>92</v>
      </c>
      <c r="E1193" t="s">
        <v>93</v>
      </c>
      <c r="F1193">
        <v>1</v>
      </c>
      <c r="G1193">
        <v>1</v>
      </c>
      <c r="H1193" t="s">
        <v>42</v>
      </c>
      <c r="I1193" t="s">
        <v>94</v>
      </c>
      <c r="L1193">
        <f>1/Table1[[#This Row],[B365H]]-Table1[[#This Row],[Margin1X2]]</f>
        <v>0.50680623126443558</v>
      </c>
      <c r="M1193">
        <f>IF(Table1[[#This Row],[Bet]]="Home",IF(Table1[[#This Row],[FTR]]="H",100*Table1[[#This Row],[B365H]],0),0)</f>
        <v>0</v>
      </c>
      <c r="N1193">
        <f>IF(Table1[[#This Row],[Bet]]="Home-",IF(Table1[[#This Row],[FTR]]="H",100*Table1[[#This Row],[B365H]],0),0)</f>
        <v>0</v>
      </c>
      <c r="O1193">
        <f>1/Table1[[#This Row],[B365D]]-Table1[[#This Row],[Margin1X2]]</f>
        <v>0.27460808884957494</v>
      </c>
      <c r="P1193">
        <f>IF(Table1[[#This Row],[Bet]]="Draw",IF(Table1[[#This Row],[FTR]]="D",100*Table1[[#This Row],[B365D]],0),0)</f>
        <v>0</v>
      </c>
      <c r="Q1193">
        <f>IF(Table1[[#This Row],[Bet]]="Draw-",IF(Table1[[#This Row],[FTR]]="D",100*Table1[[#This Row],[B365D]],0),0)</f>
        <v>0</v>
      </c>
      <c r="R1193">
        <f>1/Table1[[#This Row],[B365A]]-Table1[[#This Row],[Margin1X2]]</f>
        <v>0.21858567988598948</v>
      </c>
      <c r="S1193">
        <f>IF(Table1[[#This Row],[Bet]]="Away",IF(Table1[[#This Row],[FTR]]="A",100*Table1[[#This Row],[B365A]],0),0)</f>
        <v>0</v>
      </c>
      <c r="T1193">
        <f>IF(Table1[[#This Row],[Bet2]]="Away",IF(Table1[[#This Row],[FTR]]="A",100*Table1[[#This Row],[B365A]]),0)</f>
        <v>0</v>
      </c>
      <c r="X1193">
        <v>1.9</v>
      </c>
      <c r="Y1193">
        <v>3.4</v>
      </c>
      <c r="Z1193">
        <v>4.2</v>
      </c>
      <c r="AA1193" s="3">
        <f>(1/Table1[[#This Row],[B365H]]+1/Table1[[#This Row],[B365D]]+1/Table1[[#This Row],[B365A]]-1)/3</f>
        <v>1.9509558209248601E-2</v>
      </c>
      <c r="AB1193">
        <v>2.1</v>
      </c>
      <c r="AC1193">
        <v>1.72</v>
      </c>
      <c r="AD1193">
        <f>(1/Table1[[#This Row],[B365&gt;2.5]]+1/Table1[[#This Row],[B365&lt;2.5]]-1)/2</f>
        <v>2.879291251384275E-2</v>
      </c>
    </row>
    <row r="1194" spans="1:30" hidden="1" x14ac:dyDescent="0.45">
      <c r="A1194" t="s">
        <v>61</v>
      </c>
      <c r="B1194" t="s">
        <v>4</v>
      </c>
      <c r="C1194" s="1">
        <v>44422</v>
      </c>
      <c r="D1194" t="s">
        <v>66</v>
      </c>
      <c r="E1194" t="s">
        <v>89</v>
      </c>
      <c r="F1194">
        <v>0</v>
      </c>
      <c r="G1194">
        <v>0</v>
      </c>
      <c r="H1194" t="s">
        <v>42</v>
      </c>
      <c r="I1194" t="s">
        <v>94</v>
      </c>
      <c r="L1194">
        <f>1/Table1[[#This Row],[B365H]]-Table1[[#This Row],[Margin1X2]]</f>
        <v>0.31533446712018143</v>
      </c>
      <c r="M1194">
        <f>IF(Table1[[#This Row],[Bet]]="Home",IF(Table1[[#This Row],[FTR]]="H",100*Table1[[#This Row],[B365H]],0),0)</f>
        <v>0</v>
      </c>
      <c r="N1194">
        <f>IF(Table1[[#This Row],[Bet]]="Home-",IF(Table1[[#This Row],[FTR]]="H",100*Table1[[#This Row],[B365H]],0),0)</f>
        <v>0</v>
      </c>
      <c r="O1194">
        <f>1/Table1[[#This Row],[B365D]]-Table1[[#This Row],[Margin1X2]]</f>
        <v>0.29450113378684811</v>
      </c>
      <c r="P1194">
        <f>IF(Table1[[#This Row],[Bet]]="Draw",IF(Table1[[#This Row],[FTR]]="D",100*Table1[[#This Row],[B365D]],0),0)</f>
        <v>0</v>
      </c>
      <c r="Q1194">
        <f>IF(Table1[[#This Row],[Bet]]="Draw-",IF(Table1[[#This Row],[FTR]]="D",100*Table1[[#This Row],[B365D]],0),0)</f>
        <v>0</v>
      </c>
      <c r="R1194">
        <f>1/Table1[[#This Row],[B365A]]-Table1[[#This Row],[Margin1X2]]</f>
        <v>0.39016439909297052</v>
      </c>
      <c r="S1194">
        <f>IF(Table1[[#This Row],[Bet]]="Away",IF(Table1[[#This Row],[FTR]]="A",100*Table1[[#This Row],[B365A]],0),0)</f>
        <v>0</v>
      </c>
      <c r="T1194">
        <f>IF(Table1[[#This Row],[Bet2]]="Away",IF(Table1[[#This Row],[FTR]]="A",100*Table1[[#This Row],[B365A]]),0)</f>
        <v>0</v>
      </c>
      <c r="X1194">
        <v>3</v>
      </c>
      <c r="Y1194">
        <v>3.2</v>
      </c>
      <c r="Z1194">
        <v>2.4500000000000002</v>
      </c>
      <c r="AA1194" s="3">
        <f>(1/Table1[[#This Row],[B365H]]+1/Table1[[#This Row],[B365D]]+1/Table1[[#This Row],[B365A]]-1)/3</f>
        <v>1.7998866213151905E-2</v>
      </c>
      <c r="AB1194">
        <v>2.2999999999999998</v>
      </c>
      <c r="AC1194">
        <v>1.61</v>
      </c>
      <c r="AD1194">
        <f>(1/Table1[[#This Row],[B365&gt;2.5]]+1/Table1[[#This Row],[B365&lt;2.5]]-1)/2</f>
        <v>2.7950310559006208E-2</v>
      </c>
    </row>
    <row r="1195" spans="1:30" hidden="1" x14ac:dyDescent="0.45">
      <c r="A1195" t="s">
        <v>61</v>
      </c>
      <c r="B1195" t="s">
        <v>4</v>
      </c>
      <c r="C1195" s="1">
        <v>44425</v>
      </c>
      <c r="D1195" t="s">
        <v>69</v>
      </c>
      <c r="E1195" t="s">
        <v>95</v>
      </c>
      <c r="F1195">
        <v>0</v>
      </c>
      <c r="G1195">
        <v>1</v>
      </c>
      <c r="H1195" t="s">
        <v>20</v>
      </c>
      <c r="I1195" t="s">
        <v>94</v>
      </c>
      <c r="L1195">
        <f>1/Table1[[#This Row],[B365H]]-Table1[[#This Row],[Margin1X2]]</f>
        <v>0.31533446712018143</v>
      </c>
      <c r="M1195">
        <f>IF(Table1[[#This Row],[Bet]]="Home",IF(Table1[[#This Row],[FTR]]="H",100*Table1[[#This Row],[B365H]],0),0)</f>
        <v>0</v>
      </c>
      <c r="N1195">
        <f>IF(Table1[[#This Row],[Bet]]="Home-",IF(Table1[[#This Row],[FTR]]="H",100*Table1[[#This Row],[B365H]],0),0)</f>
        <v>0</v>
      </c>
      <c r="O1195">
        <f>1/Table1[[#This Row],[B365D]]-Table1[[#This Row],[Margin1X2]]</f>
        <v>0.29450113378684811</v>
      </c>
      <c r="P1195">
        <f>IF(Table1[[#This Row],[Bet]]="Draw",IF(Table1[[#This Row],[FTR]]="D",100*Table1[[#This Row],[B365D]],0),0)</f>
        <v>0</v>
      </c>
      <c r="Q1195">
        <f>IF(Table1[[#This Row],[Bet]]="Draw-",IF(Table1[[#This Row],[FTR]]="D",100*Table1[[#This Row],[B365D]],0),0)</f>
        <v>0</v>
      </c>
      <c r="R1195">
        <f>1/Table1[[#This Row],[B365A]]-Table1[[#This Row],[Margin1X2]]</f>
        <v>0.39016439909297052</v>
      </c>
      <c r="S1195">
        <f>IF(Table1[[#This Row],[Bet]]="Away",IF(Table1[[#This Row],[FTR]]="A",100*Table1[[#This Row],[B365A]],0),0)</f>
        <v>0</v>
      </c>
      <c r="T1195">
        <f>IF(Table1[[#This Row],[Bet2]]="Away",IF(Table1[[#This Row],[FTR]]="A",100*Table1[[#This Row],[B365A]]),0)</f>
        <v>0</v>
      </c>
      <c r="X1195">
        <v>3</v>
      </c>
      <c r="Y1195">
        <v>3.2</v>
      </c>
      <c r="Z1195">
        <v>2.4500000000000002</v>
      </c>
      <c r="AA1195" s="3">
        <f>(1/Table1[[#This Row],[B365H]]+1/Table1[[#This Row],[B365D]]+1/Table1[[#This Row],[B365A]]-1)/3</f>
        <v>1.7998866213151905E-2</v>
      </c>
      <c r="AB1195">
        <v>2.37</v>
      </c>
      <c r="AC1195">
        <v>1.57</v>
      </c>
      <c r="AD1195">
        <f>(1/Table1[[#This Row],[B365&gt;2.5]]+1/Table1[[#This Row],[B365&lt;2.5]]-1)/2</f>
        <v>2.9441801714638949E-2</v>
      </c>
    </row>
    <row r="1196" spans="1:30" hidden="1" x14ac:dyDescent="0.45">
      <c r="A1196" t="s">
        <v>61</v>
      </c>
      <c r="B1196" t="s">
        <v>4</v>
      </c>
      <c r="C1196" s="1">
        <v>44450</v>
      </c>
      <c r="D1196" t="s">
        <v>66</v>
      </c>
      <c r="E1196" t="s">
        <v>81</v>
      </c>
      <c r="F1196">
        <v>0</v>
      </c>
      <c r="G1196">
        <v>0</v>
      </c>
      <c r="H1196" t="s">
        <v>42</v>
      </c>
      <c r="I1196" t="s">
        <v>94</v>
      </c>
      <c r="L1196">
        <f>1/Table1[[#This Row],[B365H]]-Table1[[#This Row],[Margin1X2]]</f>
        <v>0.44716265646498204</v>
      </c>
      <c r="M1196">
        <f>IF(Table1[[#This Row],[Bet]]="Home",IF(Table1[[#This Row],[FTR]]="H",100*Table1[[#This Row],[B365H]],0),0)</f>
        <v>0</v>
      </c>
      <c r="N1196">
        <f>IF(Table1[[#This Row],[Bet]]="Home-",IF(Table1[[#This Row],[FTR]]="H",100*Table1[[#This Row],[B365H]],0),0)</f>
        <v>0</v>
      </c>
      <c r="O1196">
        <f>1/Table1[[#This Row],[B365D]]-Table1[[#This Row],[Margin1X2]]</f>
        <v>0.28507668042551765</v>
      </c>
      <c r="P1196">
        <f>IF(Table1[[#This Row],[Bet]]="Draw",IF(Table1[[#This Row],[FTR]]="D",100*Table1[[#This Row],[B365D]],0),0)</f>
        <v>0</v>
      </c>
      <c r="Q1196">
        <f>IF(Table1[[#This Row],[Bet]]="Draw-",IF(Table1[[#This Row],[FTR]]="D",100*Table1[[#This Row],[B365D]],0),0)</f>
        <v>0</v>
      </c>
      <c r="R1196">
        <f>1/Table1[[#This Row],[B365A]]-Table1[[#This Row],[Margin1X2]]</f>
        <v>0.26776066310950031</v>
      </c>
      <c r="S1196">
        <f>IF(Table1[[#This Row],[Bet]]="Away",IF(Table1[[#This Row],[FTR]]="A",100*Table1[[#This Row],[B365A]],0),0)</f>
        <v>0</v>
      </c>
      <c r="T1196">
        <f>IF(Table1[[#This Row],[Bet2]]="Away",IF(Table1[[#This Row],[FTR]]="A",100*Table1[[#This Row],[B365A]]),0)</f>
        <v>0</v>
      </c>
      <c r="X1196">
        <v>2.15</v>
      </c>
      <c r="Y1196">
        <v>3.3</v>
      </c>
      <c r="Z1196">
        <v>3.5</v>
      </c>
      <c r="AA1196" s="3">
        <f>(1/Table1[[#This Row],[B365H]]+1/Table1[[#This Row],[B365D]]+1/Table1[[#This Row],[B365A]]-1)/3</f>
        <v>1.7953622604785391E-2</v>
      </c>
      <c r="AB1196">
        <v>2.1</v>
      </c>
      <c r="AC1196">
        <v>1.72</v>
      </c>
      <c r="AD1196">
        <f>(1/Table1[[#This Row],[B365&gt;2.5]]+1/Table1[[#This Row],[B365&lt;2.5]]-1)/2</f>
        <v>2.879291251384275E-2</v>
      </c>
    </row>
    <row r="1197" spans="1:30" hidden="1" x14ac:dyDescent="0.45">
      <c r="A1197" t="s">
        <v>61</v>
      </c>
      <c r="B1197" t="s">
        <v>4</v>
      </c>
      <c r="C1197" s="1">
        <v>44453</v>
      </c>
      <c r="D1197" t="s">
        <v>62</v>
      </c>
      <c r="E1197" t="s">
        <v>83</v>
      </c>
      <c r="F1197">
        <v>2</v>
      </c>
      <c r="G1197">
        <v>1</v>
      </c>
      <c r="H1197" t="s">
        <v>13</v>
      </c>
      <c r="I1197" t="s">
        <v>94</v>
      </c>
      <c r="L1197">
        <f>1/Table1[[#This Row],[B365H]]-Table1[[#This Row],[Margin1X2]]</f>
        <v>0.50828460038986356</v>
      </c>
      <c r="M1197">
        <f>IF(Table1[[#This Row],[Bet]]="Home",IF(Table1[[#This Row],[FTR]]="H",100*Table1[[#This Row],[B365H]],0),0)</f>
        <v>0</v>
      </c>
      <c r="N1197">
        <f>IF(Table1[[#This Row],[Bet]]="Home-",IF(Table1[[#This Row],[FTR]]="H",100*Table1[[#This Row],[B365H]],0),0)</f>
        <v>0</v>
      </c>
      <c r="O1197">
        <f>1/Table1[[#This Row],[B365D]]-Table1[[#This Row],[Margin1X2]]</f>
        <v>0.25974658869395711</v>
      </c>
      <c r="P1197">
        <f>IF(Table1[[#This Row],[Bet]]="Draw",IF(Table1[[#This Row],[FTR]]="D",100*Table1[[#This Row],[B365D]],0),0)</f>
        <v>0</v>
      </c>
      <c r="Q1197">
        <f>IF(Table1[[#This Row],[Bet]]="Draw-",IF(Table1[[#This Row],[FTR]]="D",100*Table1[[#This Row],[B365D]],0),0)</f>
        <v>0</v>
      </c>
      <c r="R1197">
        <f>1/Table1[[#This Row],[B365A]]-Table1[[#This Row],[Margin1X2]]</f>
        <v>0.23196881091617935</v>
      </c>
      <c r="S1197">
        <f>IF(Table1[[#This Row],[Bet]]="Away",IF(Table1[[#This Row],[FTR]]="A",100*Table1[[#This Row],[B365A]],0),0)</f>
        <v>0</v>
      </c>
      <c r="T1197">
        <f>IF(Table1[[#This Row],[Bet2]]="Away",IF(Table1[[#This Row],[FTR]]="A",100*Table1[[#This Row],[B365A]]),0)</f>
        <v>0</v>
      </c>
      <c r="X1197">
        <v>1.9</v>
      </c>
      <c r="Y1197">
        <v>3.6</v>
      </c>
      <c r="Z1197">
        <v>4</v>
      </c>
      <c r="AA1197" s="3">
        <f>(1/Table1[[#This Row],[B365H]]+1/Table1[[#This Row],[B365D]]+1/Table1[[#This Row],[B365A]]-1)/3</f>
        <v>1.8031189083820658E-2</v>
      </c>
      <c r="AB1197">
        <v>1.66</v>
      </c>
      <c r="AC1197">
        <v>2.2000000000000002</v>
      </c>
      <c r="AD1197">
        <f>(1/Table1[[#This Row],[B365&gt;2.5]]+1/Table1[[#This Row],[B365&lt;2.5]]-1)/2</f>
        <v>2.8477546549835697E-2</v>
      </c>
    </row>
    <row r="1198" spans="1:30" hidden="1" x14ac:dyDescent="0.45">
      <c r="A1198" t="s">
        <v>61</v>
      </c>
      <c r="B1198" t="s">
        <v>4</v>
      </c>
      <c r="C1198" s="1">
        <v>44457</v>
      </c>
      <c r="D1198" t="s">
        <v>84</v>
      </c>
      <c r="E1198" t="s">
        <v>95</v>
      </c>
      <c r="F1198">
        <v>1</v>
      </c>
      <c r="G1198">
        <v>1</v>
      </c>
      <c r="H1198" t="s">
        <v>42</v>
      </c>
      <c r="I1198" t="s">
        <v>94</v>
      </c>
      <c r="L1198">
        <f>1/Table1[[#This Row],[B365H]]-Table1[[#This Row],[Margin1X2]]</f>
        <v>0.37613324899852418</v>
      </c>
      <c r="M1198">
        <f>IF(Table1[[#This Row],[Bet]]="Home",IF(Table1[[#This Row],[FTR]]="H",100*Table1[[#This Row],[B365H]],0),0)</f>
        <v>0</v>
      </c>
      <c r="N1198">
        <f>IF(Table1[[#This Row],[Bet]]="Home-",IF(Table1[[#This Row],[FTR]]="H",100*Table1[[#This Row],[B365H]],0),0)</f>
        <v>0</v>
      </c>
      <c r="O1198">
        <f>1/Table1[[#This Row],[B365D]]-Table1[[#This Row],[Margin1X2]]</f>
        <v>0.30655703141471641</v>
      </c>
      <c r="P1198">
        <f>IF(Table1[[#This Row],[Bet]]="Draw",IF(Table1[[#This Row],[FTR]]="D",100*Table1[[#This Row],[B365D]],0),0)</f>
        <v>0</v>
      </c>
      <c r="Q1198">
        <f>IF(Table1[[#This Row],[Bet]]="Draw-",IF(Table1[[#This Row],[FTR]]="D",100*Table1[[#This Row],[B365D]],0),0)</f>
        <v>0</v>
      </c>
      <c r="R1198">
        <f>1/Table1[[#This Row],[B365A]]-Table1[[#This Row],[Margin1X2]]</f>
        <v>0.31730971958675941</v>
      </c>
      <c r="S1198">
        <f>IF(Table1[[#This Row],[Bet]]="Away",IF(Table1[[#This Row],[FTR]]="A",100*Table1[[#This Row],[B365A]],0),0)</f>
        <v>0</v>
      </c>
      <c r="T1198">
        <f>IF(Table1[[#This Row],[Bet2]]="Away",IF(Table1[[#This Row],[FTR]]="A",100*Table1[[#This Row],[B365A]]),0)</f>
        <v>0</v>
      </c>
      <c r="X1198">
        <v>2.5499999999999998</v>
      </c>
      <c r="Y1198">
        <v>3.1</v>
      </c>
      <c r="Z1198">
        <v>3</v>
      </c>
      <c r="AA1198" s="3">
        <f>(1/Table1[[#This Row],[B365H]]+1/Table1[[#This Row],[B365D]]+1/Table1[[#This Row],[B365A]]-1)/3</f>
        <v>1.6023613746573906E-2</v>
      </c>
      <c r="AB1198">
        <v>2.2999999999999998</v>
      </c>
      <c r="AC1198">
        <v>1.61</v>
      </c>
      <c r="AD1198">
        <f>(1/Table1[[#This Row],[B365&gt;2.5]]+1/Table1[[#This Row],[B365&lt;2.5]]-1)/2</f>
        <v>2.7950310559006208E-2</v>
      </c>
    </row>
    <row r="1199" spans="1:30" hidden="1" x14ac:dyDescent="0.45">
      <c r="A1199" t="s">
        <v>61</v>
      </c>
      <c r="B1199" t="s">
        <v>4</v>
      </c>
      <c r="C1199" s="1">
        <v>44464</v>
      </c>
      <c r="D1199" t="s">
        <v>65</v>
      </c>
      <c r="E1199" t="s">
        <v>71</v>
      </c>
      <c r="F1199">
        <v>5</v>
      </c>
      <c r="G1199">
        <v>1</v>
      </c>
      <c r="H1199" t="s">
        <v>13</v>
      </c>
      <c r="I1199" t="s">
        <v>94</v>
      </c>
      <c r="L1199">
        <f>1/Table1[[#This Row],[B365H]]-Table1[[#This Row],[Margin1X2]]</f>
        <v>0.42742374727668841</v>
      </c>
      <c r="M1199">
        <f>IF(Table1[[#This Row],[Bet]]="Home",IF(Table1[[#This Row],[FTR]]="H",100*Table1[[#This Row],[B365H]],0),0)</f>
        <v>0</v>
      </c>
      <c r="N1199">
        <f>IF(Table1[[#This Row],[Bet]]="Home-",IF(Table1[[#This Row],[FTR]]="H",100*Table1[[#This Row],[B365H]],0),0)</f>
        <v>0</v>
      </c>
      <c r="O1199">
        <f>1/Table1[[#This Row],[B365D]]-Table1[[#This Row],[Margin1X2]]</f>
        <v>0.27709694989106753</v>
      </c>
      <c r="P1199">
        <f>IF(Table1[[#This Row],[Bet]]="Draw",IF(Table1[[#This Row],[FTR]]="D",100*Table1[[#This Row],[B365D]],0),0)</f>
        <v>0</v>
      </c>
      <c r="Q1199">
        <f>IF(Table1[[#This Row],[Bet]]="Draw-",IF(Table1[[#This Row],[FTR]]="D",100*Table1[[#This Row],[B365D]],0),0)</f>
        <v>0</v>
      </c>
      <c r="R1199">
        <f>1/Table1[[#This Row],[B365A]]-Table1[[#This Row],[Margin1X2]]</f>
        <v>0.295479302832244</v>
      </c>
      <c r="S1199">
        <f>IF(Table1[[#This Row],[Bet]]="Away",IF(Table1[[#This Row],[FTR]]="A",100*Table1[[#This Row],[B365A]],0),0)</f>
        <v>0</v>
      </c>
      <c r="T1199">
        <f>IF(Table1[[#This Row],[Bet2]]="Away",IF(Table1[[#This Row],[FTR]]="A",100*Table1[[#This Row],[B365A]]),0)</f>
        <v>0</v>
      </c>
      <c r="X1199">
        <v>2.25</v>
      </c>
      <c r="Y1199">
        <v>3.4</v>
      </c>
      <c r="Z1199">
        <v>3.2</v>
      </c>
      <c r="AA1199" s="3">
        <f>(1/Table1[[#This Row],[B365H]]+1/Table1[[#This Row],[B365D]]+1/Table1[[#This Row],[B365A]]-1)/3</f>
        <v>1.7020697167756005E-2</v>
      </c>
      <c r="AB1199">
        <v>2</v>
      </c>
      <c r="AC1199">
        <v>1.8</v>
      </c>
      <c r="AD1199">
        <f>(1/Table1[[#This Row],[B365&gt;2.5]]+1/Table1[[#This Row],[B365&lt;2.5]]-1)/2</f>
        <v>2.777777777777779E-2</v>
      </c>
    </row>
    <row r="1200" spans="1:30" hidden="1" x14ac:dyDescent="0.45">
      <c r="A1200" t="s">
        <v>61</v>
      </c>
      <c r="B1200" t="s">
        <v>4</v>
      </c>
      <c r="C1200" s="1">
        <v>44471</v>
      </c>
      <c r="D1200" t="s">
        <v>90</v>
      </c>
      <c r="E1200" t="s">
        <v>96</v>
      </c>
      <c r="F1200">
        <v>0</v>
      </c>
      <c r="G1200">
        <v>3</v>
      </c>
      <c r="H1200" t="s">
        <v>20</v>
      </c>
      <c r="I1200" t="s">
        <v>94</v>
      </c>
      <c r="L1200">
        <f>1/Table1[[#This Row],[B365H]]-Table1[[#This Row],[Margin1X2]]</f>
        <v>0.44665159345391908</v>
      </c>
      <c r="M1200">
        <f>IF(Table1[[#This Row],[Bet]]="Home",IF(Table1[[#This Row],[FTR]]="H",100*Table1[[#This Row],[B365H]],0),0)</f>
        <v>0</v>
      </c>
      <c r="N1200">
        <f>IF(Table1[[#This Row],[Bet]]="Home-",IF(Table1[[#This Row],[FTR]]="H",100*Table1[[#This Row],[B365H]],0),0)</f>
        <v>0</v>
      </c>
      <c r="O1200">
        <f>1/Table1[[#This Row],[B365D]]-Table1[[#This Row],[Margin1X2]]</f>
        <v>0.29403531438415165</v>
      </c>
      <c r="P1200">
        <f>IF(Table1[[#This Row],[Bet]]="Draw",IF(Table1[[#This Row],[FTR]]="D",100*Table1[[#This Row],[B365D]],0),0)</f>
        <v>0</v>
      </c>
      <c r="Q1200">
        <f>IF(Table1[[#This Row],[Bet]]="Draw-",IF(Table1[[#This Row],[FTR]]="D",100*Table1[[#This Row],[B365D]],0),0)</f>
        <v>0</v>
      </c>
      <c r="R1200">
        <f>1/Table1[[#This Row],[B365A]]-Table1[[#This Row],[Margin1X2]]</f>
        <v>0.25931309216192944</v>
      </c>
      <c r="S1200">
        <f>IF(Table1[[#This Row],[Bet]]="Away",IF(Table1[[#This Row],[FTR]]="A",100*Table1[[#This Row],[B365A]],0),0)</f>
        <v>0</v>
      </c>
      <c r="T1200">
        <f>IF(Table1[[#This Row],[Bet2]]="Away",IF(Table1[[#This Row],[FTR]]="A",100*Table1[[#This Row],[B365A]]),0)</f>
        <v>0</v>
      </c>
      <c r="X1200">
        <v>2.15</v>
      </c>
      <c r="Y1200">
        <v>3.2</v>
      </c>
      <c r="Z1200">
        <v>3.6</v>
      </c>
      <c r="AA1200" s="3">
        <f>(1/Table1[[#This Row],[B365H]]+1/Table1[[#This Row],[B365D]]+1/Table1[[#This Row],[B365A]]-1)/3</f>
        <v>1.8464685615848353E-2</v>
      </c>
      <c r="AB1200">
        <v>2.2999999999999998</v>
      </c>
      <c r="AC1200">
        <v>1.61</v>
      </c>
      <c r="AD1200">
        <f>(1/Table1[[#This Row],[B365&gt;2.5]]+1/Table1[[#This Row],[B365&lt;2.5]]-1)/2</f>
        <v>2.7950310559006208E-2</v>
      </c>
    </row>
    <row r="1201" spans="1:30" hidden="1" x14ac:dyDescent="0.45">
      <c r="A1201" t="s">
        <v>61</v>
      </c>
      <c r="B1201" t="s">
        <v>4</v>
      </c>
      <c r="C1201" s="1">
        <v>44485</v>
      </c>
      <c r="D1201" t="s">
        <v>89</v>
      </c>
      <c r="E1201" t="s">
        <v>86</v>
      </c>
      <c r="F1201">
        <v>2</v>
      </c>
      <c r="G1201">
        <v>1</v>
      </c>
      <c r="H1201" t="s">
        <v>13</v>
      </c>
      <c r="I1201" t="s">
        <v>94</v>
      </c>
      <c r="L1201">
        <f>1/Table1[[#This Row],[B365H]]-Table1[[#This Row],[Margin1X2]]</f>
        <v>0.43695887445887449</v>
      </c>
      <c r="M1201">
        <f>IF(Table1[[#This Row],[Bet]]="Home",IF(Table1[[#This Row],[FTR]]="H",100*Table1[[#This Row],[B365H]],0),0)</f>
        <v>0</v>
      </c>
      <c r="N1201">
        <f>IF(Table1[[#This Row],[Bet]]="Home-",IF(Table1[[#This Row],[FTR]]="H",100*Table1[[#This Row],[B365H]],0),0)</f>
        <v>0</v>
      </c>
      <c r="O1201">
        <f>1/Table1[[#This Row],[B365D]]-Table1[[#This Row],[Margin1X2]]</f>
        <v>0.29491341991341996</v>
      </c>
      <c r="P1201">
        <f>IF(Table1[[#This Row],[Bet]]="Draw",IF(Table1[[#This Row],[FTR]]="D",100*Table1[[#This Row],[B365D]],0),0)</f>
        <v>0</v>
      </c>
      <c r="Q1201">
        <f>IF(Table1[[#This Row],[Bet]]="Draw-",IF(Table1[[#This Row],[FTR]]="D",100*Table1[[#This Row],[B365D]],0),0)</f>
        <v>0</v>
      </c>
      <c r="R1201">
        <f>1/Table1[[#This Row],[B365A]]-Table1[[#This Row],[Margin1X2]]</f>
        <v>0.26812770562770566</v>
      </c>
      <c r="S1201">
        <f>IF(Table1[[#This Row],[Bet]]="Away",IF(Table1[[#This Row],[FTR]]="A",100*Table1[[#This Row],[B365A]],0),0)</f>
        <v>0</v>
      </c>
      <c r="T1201">
        <f>IF(Table1[[#This Row],[Bet2]]="Away",IF(Table1[[#This Row],[FTR]]="A",100*Table1[[#This Row],[B365A]]),0)</f>
        <v>0</v>
      </c>
      <c r="X1201">
        <v>2.2000000000000002</v>
      </c>
      <c r="Y1201">
        <v>3.2</v>
      </c>
      <c r="Z1201">
        <v>3.5</v>
      </c>
      <c r="AA1201" s="3">
        <f>(1/Table1[[#This Row],[B365H]]+1/Table1[[#This Row],[B365D]]+1/Table1[[#This Row],[B365A]]-1)/3</f>
        <v>1.7586580086580057E-2</v>
      </c>
      <c r="AB1201">
        <v>2.1</v>
      </c>
      <c r="AC1201">
        <v>1.72</v>
      </c>
      <c r="AD1201">
        <f>(1/Table1[[#This Row],[B365&gt;2.5]]+1/Table1[[#This Row],[B365&lt;2.5]]-1)/2</f>
        <v>2.879291251384275E-2</v>
      </c>
    </row>
    <row r="1202" spans="1:30" hidden="1" x14ac:dyDescent="0.45">
      <c r="A1202" t="s">
        <v>61</v>
      </c>
      <c r="B1202" t="s">
        <v>4</v>
      </c>
      <c r="C1202" s="1">
        <v>44502</v>
      </c>
      <c r="D1202" t="s">
        <v>78</v>
      </c>
      <c r="E1202" t="s">
        <v>75</v>
      </c>
      <c r="F1202">
        <v>1</v>
      </c>
      <c r="G1202">
        <v>1</v>
      </c>
      <c r="H1202" t="s">
        <v>42</v>
      </c>
      <c r="I1202" t="s">
        <v>94</v>
      </c>
      <c r="L1202">
        <f>1/Table1[[#This Row],[B365H]]-Table1[[#This Row],[Margin1X2]]</f>
        <v>0.27633378932968533</v>
      </c>
      <c r="M1202">
        <f>IF(Table1[[#This Row],[Bet]]="Home",IF(Table1[[#This Row],[FTR]]="H",100*Table1[[#This Row],[B365H]],0),0)</f>
        <v>0</v>
      </c>
      <c r="N1202">
        <f>IF(Table1[[#This Row],[Bet]]="Home-",IF(Table1[[#This Row],[FTR]]="H",100*Table1[[#This Row],[B365H]],0),0)</f>
        <v>0</v>
      </c>
      <c r="O1202">
        <f>1/Table1[[#This Row],[B365D]]-Table1[[#This Row],[Margin1X2]]</f>
        <v>0.27633378932968533</v>
      </c>
      <c r="P1202">
        <f>IF(Table1[[#This Row],[Bet]]="Draw",IF(Table1[[#This Row],[FTR]]="D",100*Table1[[#This Row],[B365D]],0),0)</f>
        <v>0</v>
      </c>
      <c r="Q1202">
        <f>IF(Table1[[#This Row],[Bet]]="Draw-",IF(Table1[[#This Row],[FTR]]="D",100*Table1[[#This Row],[B365D]],0),0)</f>
        <v>0</v>
      </c>
      <c r="R1202">
        <f>1/Table1[[#This Row],[B365A]]-Table1[[#This Row],[Margin1X2]]</f>
        <v>0.44733242134062923</v>
      </c>
      <c r="S1202">
        <f>IF(Table1[[#This Row],[Bet]]="Away",IF(Table1[[#This Row],[FTR]]="A",100*Table1[[#This Row],[B365A]],0),0)</f>
        <v>0</v>
      </c>
      <c r="T1202">
        <f>IF(Table1[[#This Row],[Bet2]]="Away",IF(Table1[[#This Row],[FTR]]="A",100*Table1[[#This Row],[B365A]]),0)</f>
        <v>0</v>
      </c>
      <c r="X1202">
        <v>3.4</v>
      </c>
      <c r="Y1202">
        <v>3.4</v>
      </c>
      <c r="Z1202">
        <v>2.15</v>
      </c>
      <c r="AA1202" s="3">
        <f>(1/Table1[[#This Row],[B365H]]+1/Table1[[#This Row],[B365D]]+1/Table1[[#This Row],[B365A]]-1)/3</f>
        <v>1.7783857729138191E-2</v>
      </c>
      <c r="AB1202">
        <v>2</v>
      </c>
      <c r="AC1202">
        <v>1.8</v>
      </c>
      <c r="AD1202">
        <f>(1/Table1[[#This Row],[B365&gt;2.5]]+1/Table1[[#This Row],[B365&lt;2.5]]-1)/2</f>
        <v>2.777777777777779E-2</v>
      </c>
    </row>
    <row r="1203" spans="1:30" hidden="1" x14ac:dyDescent="0.45">
      <c r="A1203" t="s">
        <v>61</v>
      </c>
      <c r="B1203" t="s">
        <v>4</v>
      </c>
      <c r="C1203" s="1">
        <v>44520</v>
      </c>
      <c r="D1203" t="s">
        <v>66</v>
      </c>
      <c r="E1203" t="s">
        <v>69</v>
      </c>
      <c r="F1203">
        <v>1</v>
      </c>
      <c r="G1203">
        <v>1</v>
      </c>
      <c r="H1203" t="s">
        <v>42</v>
      </c>
      <c r="I1203" t="s">
        <v>94</v>
      </c>
      <c r="L1203">
        <f>1/Table1[[#This Row],[B365H]]-Table1[[#This Row],[Margin1X2]]</f>
        <v>0.52438152438152441</v>
      </c>
      <c r="M1203">
        <f>IF(Table1[[#This Row],[Bet]]="Home",IF(Table1[[#This Row],[FTR]]="H",100*Table1[[#This Row],[B365H]],0),0)</f>
        <v>0</v>
      </c>
      <c r="N1203">
        <f>IF(Table1[[#This Row],[Bet]]="Home-",IF(Table1[[#This Row],[FTR]]="H",100*Table1[[#This Row],[B365H]],0),0)</f>
        <v>0</v>
      </c>
      <c r="O1203">
        <f>1/Table1[[#This Row],[B365D]]-Table1[[#This Row],[Margin1X2]]</f>
        <v>0.26955526955526959</v>
      </c>
      <c r="P1203">
        <f>IF(Table1[[#This Row],[Bet]]="Draw",IF(Table1[[#This Row],[FTR]]="D",100*Table1[[#This Row],[B365D]],0),0)</f>
        <v>0</v>
      </c>
      <c r="Q1203">
        <f>IF(Table1[[#This Row],[Bet]]="Draw-",IF(Table1[[#This Row],[FTR]]="D",100*Table1[[#This Row],[B365D]],0),0)</f>
        <v>0</v>
      </c>
      <c r="R1203">
        <f>1/Table1[[#This Row],[B365A]]-Table1[[#This Row],[Margin1X2]]</f>
        <v>0.20606320606320613</v>
      </c>
      <c r="S1203">
        <f>IF(Table1[[#This Row],[Bet]]="Away",IF(Table1[[#This Row],[FTR]]="A",100*Table1[[#This Row],[B365A]],0),0)</f>
        <v>0</v>
      </c>
      <c r="T1203">
        <f>IF(Table1[[#This Row],[Bet2]]="Away",IF(Table1[[#This Row],[FTR]]="A",100*Table1[[#This Row],[B365A]]),0)</f>
        <v>0</v>
      </c>
      <c r="X1203">
        <v>1.85</v>
      </c>
      <c r="Y1203">
        <v>3.5</v>
      </c>
      <c r="Z1203">
        <v>4.5</v>
      </c>
      <c r="AA1203" s="3">
        <f>(1/Table1[[#This Row],[B365H]]+1/Table1[[#This Row],[B365D]]+1/Table1[[#This Row],[B365A]]-1)/3</f>
        <v>1.6159016159016087E-2</v>
      </c>
      <c r="AB1203">
        <v>2.1</v>
      </c>
      <c r="AC1203">
        <v>1.72</v>
      </c>
      <c r="AD1203">
        <f>(1/Table1[[#This Row],[B365&gt;2.5]]+1/Table1[[#This Row],[B365&lt;2.5]]-1)/2</f>
        <v>2.879291251384275E-2</v>
      </c>
    </row>
    <row r="1204" spans="1:30" hidden="1" x14ac:dyDescent="0.45">
      <c r="A1204" t="s">
        <v>61</v>
      </c>
      <c r="B1204" t="s">
        <v>4</v>
      </c>
      <c r="C1204" s="1">
        <v>44534</v>
      </c>
      <c r="D1204" t="s">
        <v>95</v>
      </c>
      <c r="E1204" t="s">
        <v>63</v>
      </c>
      <c r="F1204">
        <v>1</v>
      </c>
      <c r="G1204">
        <v>2</v>
      </c>
      <c r="H1204" t="s">
        <v>20</v>
      </c>
      <c r="I1204" t="s">
        <v>94</v>
      </c>
      <c r="L1204">
        <f>1/Table1[[#This Row],[B365H]]-Table1[[#This Row],[Margin1X2]]</f>
        <v>0.29685302390998597</v>
      </c>
      <c r="M1204">
        <f>IF(Table1[[#This Row],[Bet]]="Home",IF(Table1[[#This Row],[FTR]]="H",100*Table1[[#This Row],[B365H]],0),0)</f>
        <v>0</v>
      </c>
      <c r="N1204">
        <f>IF(Table1[[#This Row],[Bet]]="Home-",IF(Table1[[#This Row],[FTR]]="H",100*Table1[[#This Row],[B365H]],0),0)</f>
        <v>0</v>
      </c>
      <c r="O1204">
        <f>1/Table1[[#This Row],[B365D]]-Table1[[#This Row],[Margin1X2]]</f>
        <v>0.29685302390998597</v>
      </c>
      <c r="P1204">
        <f>IF(Table1[[#This Row],[Bet]]="Draw",IF(Table1[[#This Row],[FTR]]="D",100*Table1[[#This Row],[B365D]],0),0)</f>
        <v>0</v>
      </c>
      <c r="Q1204">
        <f>IF(Table1[[#This Row],[Bet]]="Draw-",IF(Table1[[#This Row],[FTR]]="D",100*Table1[[#This Row],[B365D]],0),0)</f>
        <v>0</v>
      </c>
      <c r="R1204">
        <f>1/Table1[[#This Row],[B365A]]-Table1[[#This Row],[Margin1X2]]</f>
        <v>0.40629395218002812</v>
      </c>
      <c r="S1204">
        <f>IF(Table1[[#This Row],[Bet]]="Away",IF(Table1[[#This Row],[FTR]]="A",100*Table1[[#This Row],[B365A]],0),0)</f>
        <v>0</v>
      </c>
      <c r="T1204">
        <f>IF(Table1[[#This Row],[Bet2]]="Away",IF(Table1[[#This Row],[FTR]]="A",100*Table1[[#This Row],[B365A]]),0)</f>
        <v>0</v>
      </c>
      <c r="X1204">
        <v>3.2</v>
      </c>
      <c r="Y1204">
        <v>3.2</v>
      </c>
      <c r="Z1204">
        <v>2.37</v>
      </c>
      <c r="AA1204" s="3">
        <f>(1/Table1[[#This Row],[B365H]]+1/Table1[[#This Row],[B365D]]+1/Table1[[#This Row],[B365A]]-1)/3</f>
        <v>1.5646976090014048E-2</v>
      </c>
      <c r="AB1204">
        <v>2.2000000000000002</v>
      </c>
      <c r="AC1204">
        <v>1.66</v>
      </c>
      <c r="AD1204">
        <f>(1/Table1[[#This Row],[B365&gt;2.5]]+1/Table1[[#This Row],[B365&lt;2.5]]-1)/2</f>
        <v>2.8477546549835697E-2</v>
      </c>
    </row>
    <row r="1205" spans="1:30" hidden="1" x14ac:dyDescent="0.45">
      <c r="A1205" t="s">
        <v>61</v>
      </c>
      <c r="B1205" t="s">
        <v>4</v>
      </c>
      <c r="C1205" s="1">
        <v>44541</v>
      </c>
      <c r="D1205" t="s">
        <v>80</v>
      </c>
      <c r="E1205" t="s">
        <v>72</v>
      </c>
      <c r="F1205">
        <v>2</v>
      </c>
      <c r="G1205">
        <v>1</v>
      </c>
      <c r="H1205" t="s">
        <v>13</v>
      </c>
      <c r="I1205" t="s">
        <v>94</v>
      </c>
      <c r="L1205">
        <f>1/Table1[[#This Row],[B365H]]-Table1[[#This Row],[Margin1X2]]</f>
        <v>0.55522138680033417</v>
      </c>
      <c r="M1205">
        <f>IF(Table1[[#This Row],[Bet]]="Home",IF(Table1[[#This Row],[FTR]]="H",100*Table1[[#This Row],[B365H]],0),0)</f>
        <v>0</v>
      </c>
      <c r="N1205">
        <f>IF(Table1[[#This Row],[Bet]]="Home-",IF(Table1[[#This Row],[FTR]]="H",100*Table1[[#This Row],[B365H]],0),0)</f>
        <v>0</v>
      </c>
      <c r="O1205">
        <f>1/Table1[[#This Row],[B365D]]-Table1[[#This Row],[Margin1X2]]</f>
        <v>0.25045948203842944</v>
      </c>
      <c r="P1205">
        <f>IF(Table1[[#This Row],[Bet]]="Draw",IF(Table1[[#This Row],[FTR]]="D",100*Table1[[#This Row],[B365D]],0),0)</f>
        <v>0</v>
      </c>
      <c r="Q1205">
        <f>IF(Table1[[#This Row],[Bet]]="Draw-",IF(Table1[[#This Row],[FTR]]="D",100*Table1[[#This Row],[B365D]],0),0)</f>
        <v>0</v>
      </c>
      <c r="R1205">
        <f>1/Table1[[#This Row],[B365A]]-Table1[[#This Row],[Margin1X2]]</f>
        <v>0.19431913116123645</v>
      </c>
      <c r="S1205">
        <f>IF(Table1[[#This Row],[Bet]]="Away",IF(Table1[[#This Row],[FTR]]="A",100*Table1[[#This Row],[B365A]],0),0)</f>
        <v>0</v>
      </c>
      <c r="T1205">
        <f>IF(Table1[[#This Row],[Bet2]]="Away",IF(Table1[[#This Row],[FTR]]="A",100*Table1[[#This Row],[B365A]]),0)</f>
        <v>0</v>
      </c>
      <c r="X1205">
        <v>1.75</v>
      </c>
      <c r="Y1205">
        <v>3.75</v>
      </c>
      <c r="Z1205">
        <v>4.75</v>
      </c>
      <c r="AA1205" s="3">
        <f>(1/Table1[[#This Row],[B365H]]+1/Table1[[#This Row],[B365D]]+1/Table1[[#This Row],[B365A]]-1)/3</f>
        <v>1.6207184628237226E-2</v>
      </c>
      <c r="AB1205">
        <v>2.1</v>
      </c>
      <c r="AC1205">
        <v>1.72</v>
      </c>
      <c r="AD1205">
        <f>(1/Table1[[#This Row],[B365&gt;2.5]]+1/Table1[[#This Row],[B365&lt;2.5]]-1)/2</f>
        <v>2.879291251384275E-2</v>
      </c>
    </row>
    <row r="1206" spans="1:30" hidden="1" x14ac:dyDescent="0.45">
      <c r="A1206" t="s">
        <v>61</v>
      </c>
      <c r="B1206" t="s">
        <v>4</v>
      </c>
      <c r="C1206" s="1">
        <v>44557</v>
      </c>
      <c r="D1206" t="s">
        <v>83</v>
      </c>
      <c r="E1206" t="s">
        <v>62</v>
      </c>
      <c r="F1206">
        <v>0</v>
      </c>
      <c r="G1206">
        <v>1</v>
      </c>
      <c r="H1206" t="s">
        <v>20</v>
      </c>
      <c r="I1206" t="s">
        <v>94</v>
      </c>
      <c r="L1206">
        <f>1/Table1[[#This Row],[B365H]]-Table1[[#This Row],[Margin1X2]]</f>
        <v>0.33733493397358949</v>
      </c>
      <c r="M1206">
        <f>IF(Table1[[#This Row],[Bet]]="Home",IF(Table1[[#This Row],[FTR]]="H",100*Table1[[#This Row],[B365H]],0),0)</f>
        <v>0</v>
      </c>
      <c r="N1206">
        <f>IF(Table1[[#This Row],[Bet]]="Home-",IF(Table1[[#This Row],[FTR]]="H",100*Table1[[#This Row],[B365H]],0),0)</f>
        <v>0</v>
      </c>
      <c r="O1206">
        <f>1/Table1[[#This Row],[B365D]]-Table1[[#This Row],[Margin1X2]]</f>
        <v>0.27430972388955588</v>
      </c>
      <c r="P1206">
        <f>IF(Table1[[#This Row],[Bet]]="Draw",IF(Table1[[#This Row],[FTR]]="D",100*Table1[[#This Row],[B365D]],0),0)</f>
        <v>0</v>
      </c>
      <c r="Q1206">
        <f>IF(Table1[[#This Row],[Bet]]="Draw-",IF(Table1[[#This Row],[FTR]]="D",100*Table1[[#This Row],[B365D]],0),0)</f>
        <v>0</v>
      </c>
      <c r="R1206">
        <f>1/Table1[[#This Row],[B365A]]-Table1[[#This Row],[Margin1X2]]</f>
        <v>0.38835534213685474</v>
      </c>
      <c r="S1206">
        <f>IF(Table1[[#This Row],[Bet]]="Away",IF(Table1[[#This Row],[FTR]]="A",100*Table1[[#This Row],[B365A]],0),0)</f>
        <v>0</v>
      </c>
      <c r="T1206">
        <f>IF(Table1[[#This Row],[Bet2]]="Away",IF(Table1[[#This Row],[FTR]]="A",100*Table1[[#This Row],[B365A]]),0)</f>
        <v>0</v>
      </c>
      <c r="X1206">
        <v>2.8</v>
      </c>
      <c r="Y1206">
        <v>3.4</v>
      </c>
      <c r="Z1206">
        <v>2.4500000000000002</v>
      </c>
      <c r="AA1206" s="3">
        <f>(1/Table1[[#This Row],[B365H]]+1/Table1[[#This Row],[B365D]]+1/Table1[[#This Row],[B365A]]-1)/3</f>
        <v>1.9807923169267678E-2</v>
      </c>
      <c r="AB1206">
        <v>1.9</v>
      </c>
      <c r="AC1206">
        <v>1.95</v>
      </c>
      <c r="AD1206">
        <f>(1/Table1[[#This Row],[B365&gt;2.5]]+1/Table1[[#This Row],[B365&lt;2.5]]-1)/2</f>
        <v>1.9568151147098534E-2</v>
      </c>
    </row>
    <row r="1207" spans="1:30" hidden="1" x14ac:dyDescent="0.45">
      <c r="A1207" t="s">
        <v>61</v>
      </c>
      <c r="B1207" t="s">
        <v>4</v>
      </c>
      <c r="C1207" s="1">
        <v>44563</v>
      </c>
      <c r="D1207" t="s">
        <v>65</v>
      </c>
      <c r="E1207" t="s">
        <v>75</v>
      </c>
      <c r="F1207">
        <v>0</v>
      </c>
      <c r="G1207">
        <v>0</v>
      </c>
      <c r="H1207" t="s">
        <v>42</v>
      </c>
      <c r="I1207" t="s">
        <v>94</v>
      </c>
      <c r="L1207">
        <f>1/Table1[[#This Row],[B365H]]-Table1[[#This Row],[Margin1X2]]</f>
        <v>0.51909051909051906</v>
      </c>
      <c r="M1207">
        <f>IF(Table1[[#This Row],[Bet]]="Home",IF(Table1[[#This Row],[FTR]]="H",100*Table1[[#This Row],[B365H]],0),0)</f>
        <v>0</v>
      </c>
      <c r="N1207">
        <f>IF(Table1[[#This Row],[Bet]]="Home-",IF(Table1[[#This Row],[FTR]]="H",100*Table1[[#This Row],[B365H]],0),0)</f>
        <v>0</v>
      </c>
      <c r="O1207">
        <f>1/Table1[[#This Row],[B365D]]-Table1[[#This Row],[Margin1X2]]</f>
        <v>0.26426426426426425</v>
      </c>
      <c r="P1207">
        <f>IF(Table1[[#This Row],[Bet]]="Draw",IF(Table1[[#This Row],[FTR]]="D",100*Table1[[#This Row],[B365D]],0),0)</f>
        <v>0</v>
      </c>
      <c r="Q1207">
        <f>IF(Table1[[#This Row],[Bet]]="Draw-",IF(Table1[[#This Row],[FTR]]="D",100*Table1[[#This Row],[B365D]],0),0)</f>
        <v>0</v>
      </c>
      <c r="R1207">
        <f>1/Table1[[#This Row],[B365A]]-Table1[[#This Row],[Margin1X2]]</f>
        <v>0.21664521664521666</v>
      </c>
      <c r="S1207">
        <f>IF(Table1[[#This Row],[Bet]]="Away",IF(Table1[[#This Row],[FTR]]="A",100*Table1[[#This Row],[B365A]],0),0)</f>
        <v>0</v>
      </c>
      <c r="T1207">
        <f>IF(Table1[[#This Row],[Bet2]]="Away",IF(Table1[[#This Row],[FTR]]="A",100*Table1[[#This Row],[B365A]]),0)</f>
        <v>0</v>
      </c>
      <c r="X1207">
        <v>1.85</v>
      </c>
      <c r="Y1207">
        <v>3.5</v>
      </c>
      <c r="Z1207">
        <v>4.2</v>
      </c>
      <c r="AA1207" s="3">
        <f>(1/Table1[[#This Row],[B365H]]+1/Table1[[#This Row],[B365D]]+1/Table1[[#This Row],[B365A]]-1)/3</f>
        <v>2.1450021450021433E-2</v>
      </c>
      <c r="AB1207">
        <v>2.02</v>
      </c>
      <c r="AC1207">
        <v>1.83</v>
      </c>
      <c r="AD1207">
        <f>(1/Table1[[#This Row],[B365&gt;2.5]]+1/Table1[[#This Row],[B365&lt;2.5]]-1)/2</f>
        <v>2.0748796191094487E-2</v>
      </c>
    </row>
    <row r="1208" spans="1:30" hidden="1" x14ac:dyDescent="0.45">
      <c r="A1208" t="s">
        <v>61</v>
      </c>
      <c r="B1208" t="s">
        <v>4</v>
      </c>
      <c r="C1208" s="1">
        <v>44576</v>
      </c>
      <c r="D1208" t="s">
        <v>78</v>
      </c>
      <c r="E1208" t="s">
        <v>95</v>
      </c>
      <c r="F1208">
        <v>1</v>
      </c>
      <c r="G1208">
        <v>4</v>
      </c>
      <c r="H1208" t="s">
        <v>20</v>
      </c>
      <c r="I1208" t="s">
        <v>94</v>
      </c>
      <c r="L1208">
        <f>1/Table1[[#This Row],[B365H]]-Table1[[#This Row],[Margin1X2]]</f>
        <v>0.28579916815210932</v>
      </c>
      <c r="M1208">
        <f>IF(Table1[[#This Row],[Bet]]="Home",IF(Table1[[#This Row],[FTR]]="H",100*Table1[[#This Row],[B365H]],0),0)</f>
        <v>0</v>
      </c>
      <c r="N1208">
        <f>IF(Table1[[#This Row],[Bet]]="Home-",IF(Table1[[#This Row],[FTR]]="H",100*Table1[[#This Row],[B365H]],0),0)</f>
        <v>0</v>
      </c>
      <c r="O1208">
        <f>1/Table1[[#This Row],[B365D]]-Table1[[#This Row],[Margin1X2]]</f>
        <v>0.27688651218062982</v>
      </c>
      <c r="P1208">
        <f>IF(Table1[[#This Row],[Bet]]="Draw",IF(Table1[[#This Row],[FTR]]="D",100*Table1[[#This Row],[B365D]],0),0)</f>
        <v>0</v>
      </c>
      <c r="Q1208">
        <f>IF(Table1[[#This Row],[Bet]]="Draw-",IF(Table1[[#This Row],[FTR]]="D",100*Table1[[#This Row],[B365D]],0),0)</f>
        <v>0</v>
      </c>
      <c r="R1208">
        <f>1/Table1[[#This Row],[B365A]]-Table1[[#This Row],[Margin1X2]]</f>
        <v>0.43731431966726081</v>
      </c>
      <c r="S1208">
        <f>IF(Table1[[#This Row],[Bet]]="Away",IF(Table1[[#This Row],[FTR]]="A",100*Table1[[#This Row],[B365A]],0),0)</f>
        <v>0</v>
      </c>
      <c r="T1208">
        <f>IF(Table1[[#This Row],[Bet2]]="Away",IF(Table1[[#This Row],[FTR]]="A",100*Table1[[#This Row],[B365A]]),0)</f>
        <v>0</v>
      </c>
      <c r="X1208">
        <v>3.3</v>
      </c>
      <c r="Y1208">
        <v>3.4</v>
      </c>
      <c r="Z1208">
        <v>2.2000000000000002</v>
      </c>
      <c r="AA1208" s="3">
        <f>(1/Table1[[#This Row],[B365H]]+1/Table1[[#This Row],[B365D]]+1/Table1[[#This Row],[B365A]]-1)/3</f>
        <v>1.7231134878193721E-2</v>
      </c>
      <c r="AB1208">
        <v>2.1</v>
      </c>
      <c r="AC1208">
        <v>1.72</v>
      </c>
      <c r="AD1208">
        <f>(1/Table1[[#This Row],[B365&gt;2.5]]+1/Table1[[#This Row],[B365&lt;2.5]]-1)/2</f>
        <v>2.879291251384275E-2</v>
      </c>
    </row>
    <row r="1209" spans="1:30" hidden="1" x14ac:dyDescent="0.45">
      <c r="A1209" t="s">
        <v>61</v>
      </c>
      <c r="B1209" t="s">
        <v>4</v>
      </c>
      <c r="C1209" s="1">
        <v>44587</v>
      </c>
      <c r="D1209" t="s">
        <v>63</v>
      </c>
      <c r="E1209" t="s">
        <v>80</v>
      </c>
      <c r="F1209">
        <v>0</v>
      </c>
      <c r="G1209">
        <v>2</v>
      </c>
      <c r="H1209" t="s">
        <v>20</v>
      </c>
      <c r="I1209" t="s">
        <v>94</v>
      </c>
      <c r="L1209">
        <f>1/Table1[[#This Row],[B365H]]-Table1[[#This Row],[Margin1X2]]</f>
        <v>0.60296756383712902</v>
      </c>
      <c r="M1209">
        <f>IF(Table1[[#This Row],[Bet]]="Home",IF(Table1[[#This Row],[FTR]]="H",100*Table1[[#This Row],[B365H]],0),0)</f>
        <v>0</v>
      </c>
      <c r="N1209">
        <f>IF(Table1[[#This Row],[Bet]]="Home-",IF(Table1[[#This Row],[FTR]]="H",100*Table1[[#This Row],[B365H]],0),0)</f>
        <v>0</v>
      </c>
      <c r="O1209">
        <f>1/Table1[[#This Row],[B365D]]-Table1[[#This Row],[Margin1X2]]</f>
        <v>0.24851621808143545</v>
      </c>
      <c r="P1209">
        <f>IF(Table1[[#This Row],[Bet]]="Draw",IF(Table1[[#This Row],[FTR]]="D",100*Table1[[#This Row],[B365D]],0),0)</f>
        <v>0</v>
      </c>
      <c r="Q1209">
        <f>IF(Table1[[#This Row],[Bet]]="Draw-",IF(Table1[[#This Row],[FTR]]="D",100*Table1[[#This Row],[B365D]],0),0)</f>
        <v>0</v>
      </c>
      <c r="R1209">
        <f>1/Table1[[#This Row],[B365A]]-Table1[[#This Row],[Margin1X2]]</f>
        <v>0.14851621808143545</v>
      </c>
      <c r="S1209">
        <f>IF(Table1[[#This Row],[Bet]]="Away",IF(Table1[[#This Row],[FTR]]="A",100*Table1[[#This Row],[B365A]],0),0)</f>
        <v>0</v>
      </c>
      <c r="T1209">
        <f>IF(Table1[[#This Row],[Bet2]]="Away",IF(Table1[[#This Row],[FTR]]="A",100*Table1[[#This Row],[B365A]]),0)</f>
        <v>0</v>
      </c>
      <c r="X1209">
        <v>1.61</v>
      </c>
      <c r="Y1209">
        <v>3.75</v>
      </c>
      <c r="Z1209">
        <v>6</v>
      </c>
      <c r="AA1209" s="3">
        <f>(1/Table1[[#This Row],[B365H]]+1/Table1[[#This Row],[B365D]]+1/Table1[[#This Row],[B365A]]-1)/3</f>
        <v>1.8150448585231221E-2</v>
      </c>
      <c r="AB1209">
        <v>2.0499999999999998</v>
      </c>
      <c r="AC1209">
        <v>1.8</v>
      </c>
      <c r="AD1209">
        <f>(1/Table1[[#This Row],[B365&gt;2.5]]+1/Table1[[#This Row],[B365&lt;2.5]]-1)/2</f>
        <v>2.1680216802168029E-2</v>
      </c>
    </row>
    <row r="1210" spans="1:30" hidden="1" x14ac:dyDescent="0.45">
      <c r="A1210" t="s">
        <v>61</v>
      </c>
      <c r="B1210" t="s">
        <v>4</v>
      </c>
      <c r="C1210" s="1">
        <v>44596</v>
      </c>
      <c r="D1210" t="s">
        <v>90</v>
      </c>
      <c r="E1210" t="s">
        <v>89</v>
      </c>
      <c r="F1210">
        <v>1</v>
      </c>
      <c r="G1210">
        <v>2</v>
      </c>
      <c r="H1210" t="s">
        <v>20</v>
      </c>
      <c r="I1210" t="s">
        <v>94</v>
      </c>
      <c r="L1210">
        <f>1/Table1[[#This Row],[B365H]]-Table1[[#This Row],[Margin1X2]]</f>
        <v>0.23102061337355448</v>
      </c>
      <c r="M1210">
        <f>IF(Table1[[#This Row],[Bet]]="Home",IF(Table1[[#This Row],[FTR]]="H",100*Table1[[#This Row],[B365H]],0),0)</f>
        <v>0</v>
      </c>
      <c r="N1210">
        <f>IF(Table1[[#This Row],[Bet]]="Home-",IF(Table1[[#This Row],[FTR]]="H",100*Table1[[#This Row],[B365H]],0),0)</f>
        <v>0</v>
      </c>
      <c r="O1210">
        <f>1/Table1[[#This Row],[B365D]]-Table1[[#This Row],[Margin1X2]]</f>
        <v>0.27513826043237799</v>
      </c>
      <c r="P1210">
        <f>IF(Table1[[#This Row],[Bet]]="Draw",IF(Table1[[#This Row],[FTR]]="D",100*Table1[[#This Row],[B365D]],0),0)</f>
        <v>0</v>
      </c>
      <c r="Q1210">
        <f>IF(Table1[[#This Row],[Bet]]="Draw-",IF(Table1[[#This Row],[FTR]]="D",100*Table1[[#This Row],[B365D]],0),0)</f>
        <v>0</v>
      </c>
      <c r="R1210">
        <f>1/Table1[[#This Row],[B365A]]-Table1[[#This Row],[Margin1X2]]</f>
        <v>0.49384112619406734</v>
      </c>
      <c r="S1210">
        <f>IF(Table1[[#This Row],[Bet]]="Away",IF(Table1[[#This Row],[FTR]]="A",100*Table1[[#This Row],[B365A]],0),0)</f>
        <v>0</v>
      </c>
      <c r="T1210">
        <f>IF(Table1[[#This Row],[Bet2]]="Away",IF(Table1[[#This Row],[FTR]]="A",100*Table1[[#This Row],[B365A]]),0)</f>
        <v>0</v>
      </c>
      <c r="X1210">
        <v>4</v>
      </c>
      <c r="Y1210">
        <v>3.4</v>
      </c>
      <c r="Z1210">
        <v>1.95</v>
      </c>
      <c r="AA1210" s="3">
        <f>(1/Table1[[#This Row],[B365H]]+1/Table1[[#This Row],[B365D]]+1/Table1[[#This Row],[B365A]]-1)/3</f>
        <v>1.8979386626445532E-2</v>
      </c>
      <c r="AB1210">
        <v>2.1</v>
      </c>
      <c r="AC1210">
        <v>1.72</v>
      </c>
      <c r="AD1210">
        <f>(1/Table1[[#This Row],[B365&gt;2.5]]+1/Table1[[#This Row],[B365&lt;2.5]]-1)/2</f>
        <v>2.879291251384275E-2</v>
      </c>
    </row>
    <row r="1211" spans="1:30" hidden="1" x14ac:dyDescent="0.45">
      <c r="A1211" t="s">
        <v>61</v>
      </c>
      <c r="B1211" t="s">
        <v>4</v>
      </c>
      <c r="C1211" s="1">
        <v>44605</v>
      </c>
      <c r="D1211" t="s">
        <v>66</v>
      </c>
      <c r="E1211" t="s">
        <v>68</v>
      </c>
      <c r="F1211">
        <v>3</v>
      </c>
      <c r="G1211">
        <v>1</v>
      </c>
      <c r="H1211" t="s">
        <v>13</v>
      </c>
      <c r="I1211" t="s">
        <v>94</v>
      </c>
      <c r="L1211">
        <f>1/Table1[[#This Row],[B365H]]-Table1[[#This Row],[Margin1X2]]</f>
        <v>0.49664224664224671</v>
      </c>
      <c r="M1211">
        <f>IF(Table1[[#This Row],[Bet]]="Home",IF(Table1[[#This Row],[FTR]]="H",100*Table1[[#This Row],[B365H]],0),0)</f>
        <v>0</v>
      </c>
      <c r="N1211">
        <f>IF(Table1[[#This Row],[Bet]]="Home-",IF(Table1[[#This Row],[FTR]]="H",100*Table1[[#This Row],[B365H]],0),0)</f>
        <v>0</v>
      </c>
      <c r="O1211">
        <f>1/Table1[[#This Row],[B365D]]-Table1[[#This Row],[Margin1X2]]</f>
        <v>0.26953601953601952</v>
      </c>
      <c r="P1211">
        <f>IF(Table1[[#This Row],[Bet]]="Draw",IF(Table1[[#This Row],[FTR]]="D",100*Table1[[#This Row],[B365D]],0),0)</f>
        <v>0</v>
      </c>
      <c r="Q1211">
        <f>IF(Table1[[#This Row],[Bet]]="Draw-",IF(Table1[[#This Row],[FTR]]="D",100*Table1[[#This Row],[B365D]],0),0)</f>
        <v>0</v>
      </c>
      <c r="R1211">
        <f>1/Table1[[#This Row],[B365A]]-Table1[[#This Row],[Margin1X2]]</f>
        <v>0.2338217338217338</v>
      </c>
      <c r="S1211">
        <f>IF(Table1[[#This Row],[Bet]]="Away",IF(Table1[[#This Row],[FTR]]="A",100*Table1[[#This Row],[B365A]],0),0)</f>
        <v>0</v>
      </c>
      <c r="T1211">
        <f>IF(Table1[[#This Row],[Bet2]]="Away",IF(Table1[[#This Row],[FTR]]="A",100*Table1[[#This Row],[B365A]]),0)</f>
        <v>0</v>
      </c>
      <c r="X1211">
        <v>1.95</v>
      </c>
      <c r="Y1211">
        <v>3.5</v>
      </c>
      <c r="Z1211">
        <v>4</v>
      </c>
      <c r="AA1211" s="3">
        <f>(1/Table1[[#This Row],[B365H]]+1/Table1[[#This Row],[B365D]]+1/Table1[[#This Row],[B365A]]-1)/3</f>
        <v>1.6178266178266194E-2</v>
      </c>
      <c r="AB1211">
        <v>2</v>
      </c>
      <c r="AC1211">
        <v>1.85</v>
      </c>
      <c r="AD1211">
        <f>(1/Table1[[#This Row],[B365&gt;2.5]]+1/Table1[[#This Row],[B365&lt;2.5]]-1)/2</f>
        <v>2.0270270270270174E-2</v>
      </c>
    </row>
    <row r="1212" spans="1:30" hidden="1" x14ac:dyDescent="0.45">
      <c r="A1212" t="s">
        <v>61</v>
      </c>
      <c r="B1212" t="s">
        <v>4</v>
      </c>
      <c r="C1212" s="1">
        <v>44618</v>
      </c>
      <c r="D1212" t="s">
        <v>95</v>
      </c>
      <c r="E1212" t="s">
        <v>80</v>
      </c>
      <c r="F1212">
        <v>1</v>
      </c>
      <c r="G1212">
        <v>1</v>
      </c>
      <c r="H1212" t="s">
        <v>42</v>
      </c>
      <c r="I1212" t="s">
        <v>94</v>
      </c>
      <c r="L1212">
        <f>1/Table1[[#This Row],[B365H]]-Table1[[#This Row],[Margin1X2]]</f>
        <v>0.49483849483849485</v>
      </c>
      <c r="M1212">
        <f>IF(Table1[[#This Row],[Bet]]="Home",IF(Table1[[#This Row],[FTR]]="H",100*Table1[[#This Row],[B365H]],0),0)</f>
        <v>0</v>
      </c>
      <c r="N1212">
        <f>IF(Table1[[#This Row],[Bet]]="Home-",IF(Table1[[#This Row],[FTR]]="H",100*Table1[[#This Row],[B365H]],0),0)</f>
        <v>0</v>
      </c>
      <c r="O1212">
        <f>1/Table1[[#This Row],[B365D]]-Table1[[#This Row],[Margin1X2]]</f>
        <v>0.285048285048285</v>
      </c>
      <c r="P1212">
        <f>IF(Table1[[#This Row],[Bet]]="Draw",IF(Table1[[#This Row],[FTR]]="D",100*Table1[[#This Row],[B365D]],0),0)</f>
        <v>0</v>
      </c>
      <c r="Q1212">
        <f>IF(Table1[[#This Row],[Bet]]="Draw-",IF(Table1[[#This Row],[FTR]]="D",100*Table1[[#This Row],[B365D]],0),0)</f>
        <v>0</v>
      </c>
      <c r="R1212">
        <f>1/Table1[[#This Row],[B365A]]-Table1[[#This Row],[Margin1X2]]</f>
        <v>0.22011322011322004</v>
      </c>
      <c r="S1212">
        <f>IF(Table1[[#This Row],[Bet]]="Away",IF(Table1[[#This Row],[FTR]]="A",100*Table1[[#This Row],[B365A]],0),0)</f>
        <v>0</v>
      </c>
      <c r="T1212">
        <f>IF(Table1[[#This Row],[Bet2]]="Away",IF(Table1[[#This Row],[FTR]]="A",100*Table1[[#This Row],[B365A]]),0)</f>
        <v>0</v>
      </c>
      <c r="X1212">
        <v>1.95</v>
      </c>
      <c r="Y1212">
        <v>3.3</v>
      </c>
      <c r="Z1212">
        <v>4.2</v>
      </c>
      <c r="AA1212" s="3">
        <f>(1/Table1[[#This Row],[B365H]]+1/Table1[[#This Row],[B365D]]+1/Table1[[#This Row],[B365A]]-1)/3</f>
        <v>1.7982017982018039E-2</v>
      </c>
      <c r="AB1212">
        <v>2.2000000000000002</v>
      </c>
      <c r="AC1212">
        <v>1.66</v>
      </c>
      <c r="AD1212">
        <f>(1/Table1[[#This Row],[B365&gt;2.5]]+1/Table1[[#This Row],[B365&lt;2.5]]-1)/2</f>
        <v>2.8477546549835697E-2</v>
      </c>
    </row>
    <row r="1213" spans="1:30" hidden="1" x14ac:dyDescent="0.45">
      <c r="A1213" t="s">
        <v>61</v>
      </c>
      <c r="B1213" t="s">
        <v>4</v>
      </c>
      <c r="C1213" s="1">
        <v>44653</v>
      </c>
      <c r="D1213" t="s">
        <v>72</v>
      </c>
      <c r="E1213" t="s">
        <v>87</v>
      </c>
      <c r="F1213">
        <v>1</v>
      </c>
      <c r="G1213">
        <v>1</v>
      </c>
      <c r="H1213" t="s">
        <v>42</v>
      </c>
      <c r="I1213" t="s">
        <v>94</v>
      </c>
      <c r="L1213">
        <f>1/Table1[[#This Row],[B365H]]-Table1[[#This Row],[Margin1X2]]</f>
        <v>0.43731431966726081</v>
      </c>
      <c r="M1213">
        <f>IF(Table1[[#This Row],[Bet]]="Home",IF(Table1[[#This Row],[FTR]]="H",100*Table1[[#This Row],[B365H]],0),0)</f>
        <v>0</v>
      </c>
      <c r="N1213">
        <f>IF(Table1[[#This Row],[Bet]]="Home-",IF(Table1[[#This Row],[FTR]]="H",100*Table1[[#This Row],[B365H]],0),0)</f>
        <v>0</v>
      </c>
      <c r="O1213">
        <f>1/Table1[[#This Row],[B365D]]-Table1[[#This Row],[Margin1X2]]</f>
        <v>0.28579916815210932</v>
      </c>
      <c r="P1213">
        <f>IF(Table1[[#This Row],[Bet]]="Draw",IF(Table1[[#This Row],[FTR]]="D",100*Table1[[#This Row],[B365D]],0),0)</f>
        <v>0</v>
      </c>
      <c r="Q1213">
        <f>IF(Table1[[#This Row],[Bet]]="Draw-",IF(Table1[[#This Row],[FTR]]="D",100*Table1[[#This Row],[B365D]],0),0)</f>
        <v>0</v>
      </c>
      <c r="R1213">
        <f>1/Table1[[#This Row],[B365A]]-Table1[[#This Row],[Margin1X2]]</f>
        <v>0.27688651218062982</v>
      </c>
      <c r="S1213">
        <f>IF(Table1[[#This Row],[Bet]]="Away",IF(Table1[[#This Row],[FTR]]="A",100*Table1[[#This Row],[B365A]],0),0)</f>
        <v>0</v>
      </c>
      <c r="T1213">
        <f>IF(Table1[[#This Row],[Bet2]]="Away",IF(Table1[[#This Row],[FTR]]="A",100*Table1[[#This Row],[B365A]]),0)</f>
        <v>0</v>
      </c>
      <c r="X1213">
        <v>2.2000000000000002</v>
      </c>
      <c r="Y1213">
        <v>3.3</v>
      </c>
      <c r="Z1213">
        <v>3.4</v>
      </c>
      <c r="AA1213" s="3">
        <f>(1/Table1[[#This Row],[B365H]]+1/Table1[[#This Row],[B365D]]+1/Table1[[#This Row],[B365A]]-1)/3</f>
        <v>1.7231134878193721E-2</v>
      </c>
      <c r="AB1213">
        <v>2.1</v>
      </c>
      <c r="AC1213">
        <v>1.72</v>
      </c>
      <c r="AD1213">
        <f>(1/Table1[[#This Row],[B365&gt;2.5]]+1/Table1[[#This Row],[B365&lt;2.5]]-1)/2</f>
        <v>2.879291251384275E-2</v>
      </c>
    </row>
    <row r="1214" spans="1:30" hidden="1" x14ac:dyDescent="0.45">
      <c r="A1214" t="s">
        <v>61</v>
      </c>
      <c r="B1214" t="s">
        <v>4</v>
      </c>
      <c r="C1214" s="1">
        <v>44657</v>
      </c>
      <c r="D1214" t="s">
        <v>63</v>
      </c>
      <c r="E1214" t="s">
        <v>62</v>
      </c>
      <c r="F1214">
        <v>2</v>
      </c>
      <c r="G1214">
        <v>0</v>
      </c>
      <c r="H1214" t="s">
        <v>13</v>
      </c>
      <c r="I1214" t="s">
        <v>94</v>
      </c>
      <c r="L1214">
        <f>1/Table1[[#This Row],[B365H]]-Table1[[#This Row],[Margin1X2]]</f>
        <v>0.3681318681318681</v>
      </c>
      <c r="M1214">
        <f>IF(Table1[[#This Row],[Bet]]="Home",IF(Table1[[#This Row],[FTR]]="H",100*Table1[[#This Row],[B365H]],0),0)</f>
        <v>0</v>
      </c>
      <c r="N1214">
        <f>IF(Table1[[#This Row],[Bet]]="Home-",IF(Table1[[#This Row],[FTR]]="H",100*Table1[[#This Row],[B365H]],0),0)</f>
        <v>0</v>
      </c>
      <c r="O1214">
        <f>1/Table1[[#This Row],[B365D]]-Table1[[#This Row],[Margin1X2]]</f>
        <v>0.29120879120879123</v>
      </c>
      <c r="P1214">
        <f>IF(Table1[[#This Row],[Bet]]="Draw",IF(Table1[[#This Row],[FTR]]="D",100*Table1[[#This Row],[B365D]],0),0)</f>
        <v>0</v>
      </c>
      <c r="Q1214">
        <f>IF(Table1[[#This Row],[Bet]]="Draw-",IF(Table1[[#This Row],[FTR]]="D",100*Table1[[#This Row],[B365D]],0),0)</f>
        <v>0</v>
      </c>
      <c r="R1214">
        <f>1/Table1[[#This Row],[B365A]]-Table1[[#This Row],[Margin1X2]]</f>
        <v>0.34065934065934067</v>
      </c>
      <c r="S1214">
        <f>IF(Table1[[#This Row],[Bet]]="Away",IF(Table1[[#This Row],[FTR]]="A",100*Table1[[#This Row],[B365A]],0),0)</f>
        <v>0</v>
      </c>
      <c r="T1214">
        <f>IF(Table1[[#This Row],[Bet2]]="Away",IF(Table1[[#This Row],[FTR]]="A",100*Table1[[#This Row],[B365A]]),0)</f>
        <v>0</v>
      </c>
      <c r="X1214">
        <v>2.6</v>
      </c>
      <c r="Y1214">
        <v>3.25</v>
      </c>
      <c r="Z1214">
        <v>2.8</v>
      </c>
      <c r="AA1214" s="3">
        <f>(1/Table1[[#This Row],[B365H]]+1/Table1[[#This Row],[B365D]]+1/Table1[[#This Row],[B365A]]-1)/3</f>
        <v>1.6483516483516498E-2</v>
      </c>
      <c r="AB1214">
        <v>2.1</v>
      </c>
      <c r="AC1214">
        <v>1.72</v>
      </c>
      <c r="AD1214">
        <f>(1/Table1[[#This Row],[B365&gt;2.5]]+1/Table1[[#This Row],[B365&lt;2.5]]-1)/2</f>
        <v>2.879291251384275E-2</v>
      </c>
    </row>
    <row r="1215" spans="1:30" hidden="1" x14ac:dyDescent="0.45">
      <c r="A1215" t="s">
        <v>61</v>
      </c>
      <c r="B1215" t="s">
        <v>4</v>
      </c>
      <c r="C1215" s="1">
        <v>44661</v>
      </c>
      <c r="D1215" t="s">
        <v>92</v>
      </c>
      <c r="E1215" t="s">
        <v>95</v>
      </c>
      <c r="F1215">
        <v>1</v>
      </c>
      <c r="G1215">
        <v>3</v>
      </c>
      <c r="H1215" t="s">
        <v>20</v>
      </c>
      <c r="I1215" t="s">
        <v>94</v>
      </c>
      <c r="L1215">
        <f>1/Table1[[#This Row],[B365H]]-Table1[[#This Row],[Margin1X2]]</f>
        <v>0.6524216524216524</v>
      </c>
      <c r="M1215">
        <f>IF(Table1[[#This Row],[Bet]]="Home",IF(Table1[[#This Row],[FTR]]="H",100*Table1[[#This Row],[B365H]],0),0)</f>
        <v>0</v>
      </c>
      <c r="N1215">
        <f>IF(Table1[[#This Row],[Bet]]="Home-",IF(Table1[[#This Row],[FTR]]="H",100*Table1[[#This Row],[B365H]],0),0)</f>
        <v>0</v>
      </c>
      <c r="O1215">
        <f>1/Table1[[#This Row],[B365D]]-Table1[[#This Row],[Margin1X2]]</f>
        <v>0.20797720797720801</v>
      </c>
      <c r="P1215">
        <f>IF(Table1[[#This Row],[Bet]]="Draw",IF(Table1[[#This Row],[FTR]]="D",100*Table1[[#This Row],[B365D]],0),0)</f>
        <v>0</v>
      </c>
      <c r="Q1215">
        <f>IF(Table1[[#This Row],[Bet]]="Draw-",IF(Table1[[#This Row],[FTR]]="D",100*Table1[[#This Row],[B365D]],0),0)</f>
        <v>0</v>
      </c>
      <c r="R1215">
        <f>1/Table1[[#This Row],[B365A]]-Table1[[#This Row],[Margin1X2]]</f>
        <v>0.13960113960113965</v>
      </c>
      <c r="S1215">
        <f>IF(Table1[[#This Row],[Bet]]="Away",IF(Table1[[#This Row],[FTR]]="A",100*Table1[[#This Row],[B365A]],0),0)</f>
        <v>0</v>
      </c>
      <c r="T1215">
        <f>IF(Table1[[#This Row],[Bet2]]="Away",IF(Table1[[#This Row],[FTR]]="A",100*Table1[[#This Row],[B365A]]),0)</f>
        <v>0</v>
      </c>
      <c r="X1215">
        <v>1.5</v>
      </c>
      <c r="Y1215">
        <v>4.5</v>
      </c>
      <c r="Z1215">
        <v>6.5</v>
      </c>
      <c r="AA1215" s="3">
        <f>(1/Table1[[#This Row],[B365H]]+1/Table1[[#This Row],[B365D]]+1/Table1[[#This Row],[B365A]]-1)/3</f>
        <v>1.4245014245014195E-2</v>
      </c>
      <c r="AB1215">
        <v>1.72</v>
      </c>
      <c r="AC1215">
        <v>2.1</v>
      </c>
      <c r="AD1215">
        <f>(1/Table1[[#This Row],[B365&gt;2.5]]+1/Table1[[#This Row],[B365&lt;2.5]]-1)/2</f>
        <v>2.879291251384275E-2</v>
      </c>
    </row>
    <row r="1216" spans="1:30" hidden="1" x14ac:dyDescent="0.45">
      <c r="A1216" t="s">
        <v>61</v>
      </c>
      <c r="B1216" t="s">
        <v>4</v>
      </c>
      <c r="C1216" s="1">
        <v>44669</v>
      </c>
      <c r="D1216" t="s">
        <v>68</v>
      </c>
      <c r="E1216" t="s">
        <v>89</v>
      </c>
      <c r="F1216">
        <v>1</v>
      </c>
      <c r="G1216">
        <v>1</v>
      </c>
      <c r="H1216" t="s">
        <v>42</v>
      </c>
      <c r="I1216" t="s">
        <v>94</v>
      </c>
      <c r="L1216">
        <f>1/Table1[[#This Row],[B365H]]-Table1[[#This Row],[Margin1X2]]</f>
        <v>0.21452514870528727</v>
      </c>
      <c r="M1216">
        <f>IF(Table1[[#This Row],[Bet]]="Home",IF(Table1[[#This Row],[FTR]]="H",100*Table1[[#This Row],[B365H]],0),0)</f>
        <v>0</v>
      </c>
      <c r="N1216">
        <f>IF(Table1[[#This Row],[Bet]]="Home-",IF(Table1[[#This Row],[FTR]]="H",100*Table1[[#This Row],[B365H]],0),0)</f>
        <v>0</v>
      </c>
      <c r="O1216">
        <f>1/Table1[[#This Row],[B365D]]-Table1[[#This Row],[Margin1X2]]</f>
        <v>0.26135604426597497</v>
      </c>
      <c r="P1216">
        <f>IF(Table1[[#This Row],[Bet]]="Draw",IF(Table1[[#This Row],[FTR]]="D",100*Table1[[#This Row],[B365D]],0),0)</f>
        <v>0</v>
      </c>
      <c r="Q1216">
        <f>IF(Table1[[#This Row],[Bet]]="Draw-",IF(Table1[[#This Row],[FTR]]="D",100*Table1[[#This Row],[B365D]],0),0)</f>
        <v>0</v>
      </c>
      <c r="R1216">
        <f>1/Table1[[#This Row],[B365A]]-Table1[[#This Row],[Margin1X2]]</f>
        <v>0.5241188070287377</v>
      </c>
      <c r="S1216">
        <f>IF(Table1[[#This Row],[Bet]]="Away",IF(Table1[[#This Row],[FTR]]="A",100*Table1[[#This Row],[B365A]],0),0)</f>
        <v>0</v>
      </c>
      <c r="T1216">
        <f>IF(Table1[[#This Row],[Bet2]]="Away",IF(Table1[[#This Row],[FTR]]="A",100*Table1[[#This Row],[B365A]]),0)</f>
        <v>0</v>
      </c>
      <c r="X1216">
        <v>4.33</v>
      </c>
      <c r="Y1216">
        <v>3.6</v>
      </c>
      <c r="Z1216">
        <v>1.85</v>
      </c>
      <c r="AA1216" s="3">
        <f>(1/Table1[[#This Row],[B365H]]+1/Table1[[#This Row],[B365D]]+1/Table1[[#This Row],[B365A]]-1)/3</f>
        <v>1.6421733511802799E-2</v>
      </c>
      <c r="AB1216">
        <v>1.88</v>
      </c>
      <c r="AC1216">
        <v>1.98</v>
      </c>
      <c r="AD1216">
        <f>(1/Table1[[#This Row],[B365&gt;2.5]]+1/Table1[[#This Row],[B365&lt;2.5]]-1)/2</f>
        <v>1.8482699333763231E-2</v>
      </c>
    </row>
    <row r="1217" spans="1:30" hidden="1" x14ac:dyDescent="0.45">
      <c r="A1217" t="s">
        <v>106</v>
      </c>
      <c r="B1217" t="s">
        <v>4</v>
      </c>
      <c r="C1217" s="1">
        <v>44460</v>
      </c>
      <c r="D1217" t="s">
        <v>122</v>
      </c>
      <c r="E1217" t="s">
        <v>139</v>
      </c>
      <c r="F1217">
        <v>1</v>
      </c>
      <c r="G1217">
        <v>1</v>
      </c>
      <c r="H1217" t="s">
        <v>42</v>
      </c>
      <c r="I1217" t="s">
        <v>94</v>
      </c>
      <c r="L1217">
        <f>1/Table1[[#This Row],[B365H]]-Table1[[#This Row],[Margin1X2]]</f>
        <v>0.30244945953220848</v>
      </c>
      <c r="M1217">
        <f>IF(Table1[[#This Row],[Bet]]="Home",IF(Table1[[#This Row],[FTR]]="H",100*Table1[[#This Row],[B365H]],0),0)</f>
        <v>0</v>
      </c>
      <c r="N1217">
        <f>IF(Table1[[#This Row],[Bet]]="Home-",IF(Table1[[#This Row],[FTR]]="H",100*Table1[[#This Row],[B365H]],0),0)</f>
        <v>0</v>
      </c>
      <c r="O1217">
        <f>1/Table1[[#This Row],[B365D]]-Table1[[#This Row],[Margin1X2]]</f>
        <v>0.2828991174012212</v>
      </c>
      <c r="P1217">
        <f>IF(Table1[[#This Row],[Bet]]="Draw",IF(Table1[[#This Row],[FTR]]="D",100*Table1[[#This Row],[B365D]],0),0)</f>
        <v>0</v>
      </c>
      <c r="Q1217">
        <f>IF(Table1[[#This Row],[Bet]]="Draw-",IF(Table1[[#This Row],[FTR]]="D",100*Table1[[#This Row],[B365D]],0),0)</f>
        <v>0</v>
      </c>
      <c r="R1217">
        <f>1/Table1[[#This Row],[B365A]]-Table1[[#This Row],[Margin1X2]]</f>
        <v>0.41465142306657038</v>
      </c>
      <c r="S1217">
        <f>IF(Table1[[#This Row],[Bet]]="Away",IF(Table1[[#This Row],[FTR]]="A",100*Table1[[#This Row],[B365A]],0),0)</f>
        <v>0</v>
      </c>
      <c r="T1217">
        <f>IF(Table1[[#This Row],[Bet2]]="Away",IF(Table1[[#This Row],[FTR]]="A",100*Table1[[#This Row],[B365A]]),0)</f>
        <v>0</v>
      </c>
      <c r="X1217">
        <v>3.1</v>
      </c>
      <c r="Y1217">
        <v>3.3</v>
      </c>
      <c r="Z1217">
        <v>2.2999999999999998</v>
      </c>
      <c r="AA1217" s="3">
        <f>(1/Table1[[#This Row],[B365H]]+1/Table1[[#This Row],[B365D]]+1/Table1[[#This Row],[B365A]]-1)/3</f>
        <v>2.0131185629081855E-2</v>
      </c>
      <c r="AB1217">
        <v>1.95</v>
      </c>
      <c r="AC1217">
        <v>1.85</v>
      </c>
      <c r="AD1217">
        <f>(1/Table1[[#This Row],[B365&gt;2.5]]+1/Table1[[#This Row],[B365&lt;2.5]]-1)/2</f>
        <v>2.6680526680526673E-2</v>
      </c>
    </row>
    <row r="1218" spans="1:30" hidden="1" x14ac:dyDescent="0.45">
      <c r="A1218" t="s">
        <v>106</v>
      </c>
      <c r="B1218" t="s">
        <v>4</v>
      </c>
      <c r="C1218" s="1">
        <v>44488</v>
      </c>
      <c r="D1218" t="s">
        <v>128</v>
      </c>
      <c r="E1218" t="s">
        <v>107</v>
      </c>
      <c r="F1218">
        <v>3</v>
      </c>
      <c r="G1218">
        <v>0</v>
      </c>
      <c r="H1218" t="s">
        <v>13</v>
      </c>
      <c r="I1218" t="s">
        <v>94</v>
      </c>
      <c r="L1218">
        <f>1/Table1[[#This Row],[B365H]]-Table1[[#This Row],[Margin1X2]]</f>
        <v>0.45013354178880849</v>
      </c>
      <c r="M1218">
        <f>IF(Table1[[#This Row],[Bet]]="Home",IF(Table1[[#This Row],[FTR]]="H",100*Table1[[#This Row],[B365H]],0),0)</f>
        <v>0</v>
      </c>
      <c r="N1218">
        <f>IF(Table1[[#This Row],[Bet]]="Home-",IF(Table1[[#This Row],[FTR]]="H",100*Table1[[#This Row],[B365H]],0),0)</f>
        <v>0</v>
      </c>
      <c r="O1218">
        <f>1/Table1[[#This Row],[B365D]]-Table1[[#This Row],[Margin1X2]]</f>
        <v>0.27073154843332675</v>
      </c>
      <c r="P1218">
        <f>IF(Table1[[#This Row],[Bet]]="Draw",IF(Table1[[#This Row],[FTR]]="D",100*Table1[[#This Row],[B365D]],0),0)</f>
        <v>0</v>
      </c>
      <c r="Q1218">
        <f>IF(Table1[[#This Row],[Bet]]="Draw-",IF(Table1[[#This Row],[FTR]]="D",100*Table1[[#This Row],[B365D]],0),0)</f>
        <v>0</v>
      </c>
      <c r="R1218">
        <f>1/Table1[[#This Row],[B365A]]-Table1[[#This Row],[Margin1X2]]</f>
        <v>0.27913490977786459</v>
      </c>
      <c r="S1218">
        <f>IF(Table1[[#This Row],[Bet]]="Away",IF(Table1[[#This Row],[FTR]]="A",100*Table1[[#This Row],[B365A]],0),0)</f>
        <v>0</v>
      </c>
      <c r="T1218">
        <f>IF(Table1[[#This Row],[Bet2]]="Away",IF(Table1[[#This Row],[FTR]]="A",100*Table1[[#This Row],[B365A]]),0)</f>
        <v>0</v>
      </c>
      <c r="X1218">
        <v>2.15</v>
      </c>
      <c r="Y1218">
        <v>3.5</v>
      </c>
      <c r="Z1218">
        <v>3.4</v>
      </c>
      <c r="AA1218" s="3">
        <f>(1/Table1[[#This Row],[B365H]]+1/Table1[[#This Row],[B365D]]+1/Table1[[#This Row],[B365A]]-1)/3</f>
        <v>1.4982737280958927E-2</v>
      </c>
      <c r="AB1218">
        <v>1.8</v>
      </c>
      <c r="AC1218">
        <v>2</v>
      </c>
      <c r="AD1218">
        <f>(1/Table1[[#This Row],[B365&gt;2.5]]+1/Table1[[#This Row],[B365&lt;2.5]]-1)/2</f>
        <v>2.777777777777779E-2</v>
      </c>
    </row>
    <row r="1219" spans="1:30" hidden="1" x14ac:dyDescent="0.45">
      <c r="A1219" t="s">
        <v>172</v>
      </c>
      <c r="B1219" t="s">
        <v>4</v>
      </c>
      <c r="C1219" s="1">
        <v>44590</v>
      </c>
      <c r="D1219" t="s">
        <v>184</v>
      </c>
      <c r="E1219" t="s">
        <v>196</v>
      </c>
      <c r="F1219">
        <v>1</v>
      </c>
      <c r="G1219">
        <v>0</v>
      </c>
      <c r="H1219" t="s">
        <v>13</v>
      </c>
      <c r="I1219" t="s">
        <v>94</v>
      </c>
      <c r="L1219">
        <f>1/Table1[[#This Row],[B365H]]-Table1[[#This Row],[Margin1X2]]</f>
        <v>0.4601618425147837</v>
      </c>
      <c r="M1219">
        <f>IF(Table1[[#This Row],[Bet]]="Home",IF(Table1[[#This Row],[FTR]]="H",100*Table1[[#This Row],[B365H]],0),0)</f>
        <v>0</v>
      </c>
      <c r="N1219">
        <f>IF(Table1[[#This Row],[Bet]]="Home-",IF(Table1[[#This Row],[FTR]]="H",100*Table1[[#This Row],[B365H]],0),0)</f>
        <v>0</v>
      </c>
      <c r="O1219">
        <f>1/Table1[[#This Row],[B365D]]-Table1[[#This Row],[Margin1X2]]</f>
        <v>0.27808901338313108</v>
      </c>
      <c r="P1219">
        <f>IF(Table1[[#This Row],[Bet]]="Draw",IF(Table1[[#This Row],[FTR]]="D",100*Table1[[#This Row],[B365D]],0),0)</f>
        <v>0</v>
      </c>
      <c r="Q1219">
        <f>IF(Table1[[#This Row],[Bet]]="Draw-",IF(Table1[[#This Row],[FTR]]="D",100*Table1[[#This Row],[B365D]],0),0)</f>
        <v>0</v>
      </c>
      <c r="R1219">
        <f>1/Table1[[#This Row],[B365A]]-Table1[[#This Row],[Margin1X2]]</f>
        <v>0.26174914410208533</v>
      </c>
      <c r="S1219">
        <f>IF(Table1[[#This Row],[Bet]]="Away",IF(Table1[[#This Row],[FTR]]="A",100*Table1[[#This Row],[B365A]],0),0)</f>
        <v>0</v>
      </c>
      <c r="T1219">
        <f>IF(Table1[[#This Row],[Bet2]]="Away",IF(Table1[[#This Row],[FTR]]="A",100*Table1[[#This Row],[B365A]]),0)</f>
        <v>0</v>
      </c>
      <c r="X1219">
        <v>2.1</v>
      </c>
      <c r="Y1219">
        <v>3.4</v>
      </c>
      <c r="Z1219">
        <v>3.6</v>
      </c>
      <c r="AA1219" s="3">
        <f>(1/Table1[[#This Row],[B365H]]+1/Table1[[#This Row],[B365D]]+1/Table1[[#This Row],[B365A]]-1)/3</f>
        <v>1.6028633675692443E-2</v>
      </c>
      <c r="AB1219">
        <v>2.1</v>
      </c>
      <c r="AC1219">
        <v>1.7</v>
      </c>
      <c r="AD1219">
        <f>(1/Table1[[#This Row],[B365&gt;2.5]]+1/Table1[[#This Row],[B365&lt;2.5]]-1)/2</f>
        <v>3.2212885154061621E-2</v>
      </c>
    </row>
    <row r="1220" spans="1:30" hidden="1" x14ac:dyDescent="0.45">
      <c r="A1220" t="s">
        <v>172</v>
      </c>
      <c r="B1220" t="s">
        <v>4</v>
      </c>
      <c r="C1220" s="1">
        <v>44646</v>
      </c>
      <c r="D1220" t="s">
        <v>185</v>
      </c>
      <c r="E1220" t="s">
        <v>181</v>
      </c>
      <c r="F1220">
        <v>2</v>
      </c>
      <c r="G1220">
        <v>0</v>
      </c>
      <c r="H1220" t="s">
        <v>13</v>
      </c>
      <c r="I1220" t="s">
        <v>94</v>
      </c>
      <c r="L1220">
        <f>1/Table1[[#This Row],[B365H]]-Table1[[#This Row],[Margin1X2]]</f>
        <v>0.45013354178880849</v>
      </c>
      <c r="M1220">
        <f>IF(Table1[[#This Row],[Bet]]="Home",IF(Table1[[#This Row],[FTR]]="H",100*Table1[[#This Row],[B365H]],0),0)</f>
        <v>0</v>
      </c>
      <c r="N1220">
        <f>IF(Table1[[#This Row],[Bet]]="Home-",IF(Table1[[#This Row],[FTR]]="H",100*Table1[[#This Row],[B365H]],0),0)</f>
        <v>0</v>
      </c>
      <c r="O1220">
        <f>1/Table1[[#This Row],[B365D]]-Table1[[#This Row],[Margin1X2]]</f>
        <v>0.27913490977786459</v>
      </c>
      <c r="P1220">
        <f>IF(Table1[[#This Row],[Bet]]="Draw",IF(Table1[[#This Row],[FTR]]="D",100*Table1[[#This Row],[B365D]],0),0)</f>
        <v>0</v>
      </c>
      <c r="Q1220">
        <f>IF(Table1[[#This Row],[Bet]]="Draw-",IF(Table1[[#This Row],[FTR]]="D",100*Table1[[#This Row],[B365D]],0),0)</f>
        <v>0</v>
      </c>
      <c r="R1220">
        <f>1/Table1[[#This Row],[B365A]]-Table1[[#This Row],[Margin1X2]]</f>
        <v>0.27073154843332675</v>
      </c>
      <c r="S1220">
        <f>IF(Table1[[#This Row],[Bet]]="Away",IF(Table1[[#This Row],[FTR]]="A",100*Table1[[#This Row],[B365A]],0),0)</f>
        <v>0</v>
      </c>
      <c r="T1220">
        <f>IF(Table1[[#This Row],[Bet2]]="Away",IF(Table1[[#This Row],[FTR]]="A",100*Table1[[#This Row],[B365A]]),0)</f>
        <v>0</v>
      </c>
      <c r="X1220">
        <v>2.15</v>
      </c>
      <c r="Y1220">
        <v>3.4</v>
      </c>
      <c r="Z1220">
        <v>3.5</v>
      </c>
      <c r="AA1220" s="3">
        <f>(1/Table1[[#This Row],[B365H]]+1/Table1[[#This Row],[B365D]]+1/Table1[[#This Row],[B365A]]-1)/3</f>
        <v>1.4982737280958927E-2</v>
      </c>
      <c r="AB1220">
        <v>2.4</v>
      </c>
      <c r="AC1220">
        <v>1.53</v>
      </c>
      <c r="AD1220">
        <f>(1/Table1[[#This Row],[B365&gt;2.5]]+1/Table1[[#This Row],[B365&lt;2.5]]-1)/2</f>
        <v>3.5130718954248352E-2</v>
      </c>
    </row>
    <row r="1221" spans="1:30" hidden="1" x14ac:dyDescent="0.45">
      <c r="A1221" t="s">
        <v>172</v>
      </c>
      <c r="B1221" t="s">
        <v>4</v>
      </c>
      <c r="C1221" s="1">
        <v>44674</v>
      </c>
      <c r="D1221" t="s">
        <v>193</v>
      </c>
      <c r="E1221" t="s">
        <v>195</v>
      </c>
      <c r="F1221">
        <v>2</v>
      </c>
      <c r="G1221">
        <v>0</v>
      </c>
      <c r="H1221" t="s">
        <v>13</v>
      </c>
      <c r="I1221" t="s">
        <v>94</v>
      </c>
      <c r="L1221">
        <f>1/Table1[[#This Row],[B365H]]-Table1[[#This Row],[Margin1X2]]</f>
        <v>0.38136200716845881</v>
      </c>
      <c r="M1221">
        <f>IF(Table1[[#This Row],[Bet]]="Home",IF(Table1[[#This Row],[FTR]]="H",100*Table1[[#This Row],[B365H]],0),0)</f>
        <v>0</v>
      </c>
      <c r="N1221">
        <f>IF(Table1[[#This Row],[Bet]]="Home-",IF(Table1[[#This Row],[FTR]]="H",100*Table1[[#This Row],[B365H]],0),0)</f>
        <v>0</v>
      </c>
      <c r="O1221">
        <f>1/Table1[[#This Row],[B365D]]-Table1[[#This Row],[Margin1X2]]</f>
        <v>0.3146953405017921</v>
      </c>
      <c r="P1221">
        <f>IF(Table1[[#This Row],[Bet]]="Draw",IF(Table1[[#This Row],[FTR]]="D",100*Table1[[#This Row],[B365D]],0),0)</f>
        <v>0</v>
      </c>
      <c r="Q1221">
        <f>IF(Table1[[#This Row],[Bet]]="Draw-",IF(Table1[[#This Row],[FTR]]="D",100*Table1[[#This Row],[B365D]],0),0)</f>
        <v>0</v>
      </c>
      <c r="R1221">
        <f>1/Table1[[#This Row],[B365A]]-Table1[[#This Row],[Margin1X2]]</f>
        <v>0.3039426523297491</v>
      </c>
      <c r="S1221">
        <f>IF(Table1[[#This Row],[Bet]]="Away",IF(Table1[[#This Row],[FTR]]="A",100*Table1[[#This Row],[B365A]],0),0)</f>
        <v>0</v>
      </c>
      <c r="T1221">
        <f>IF(Table1[[#This Row],[Bet2]]="Away",IF(Table1[[#This Row],[FTR]]="A",100*Table1[[#This Row],[B365A]]),0)</f>
        <v>0</v>
      </c>
      <c r="X1221">
        <v>2.5</v>
      </c>
      <c r="Y1221">
        <v>3</v>
      </c>
      <c r="Z1221">
        <v>3.1</v>
      </c>
      <c r="AA1221" s="3">
        <f>(1/Table1[[#This Row],[B365H]]+1/Table1[[#This Row],[B365D]]+1/Table1[[#This Row],[B365A]]-1)/3</f>
        <v>1.8637992831541217E-2</v>
      </c>
      <c r="AB1221">
        <v>2.6</v>
      </c>
      <c r="AC1221">
        <v>1.47</v>
      </c>
      <c r="AD1221">
        <f>(1/Table1[[#This Row],[B365&gt;2.5]]+1/Table1[[#This Row],[B365&lt;2.5]]-1)/2</f>
        <v>3.2443746729460932E-2</v>
      </c>
    </row>
    <row r="1222" spans="1:30" hidden="1" x14ac:dyDescent="0.45">
      <c r="A1222" t="s">
        <v>201</v>
      </c>
      <c r="B1222" t="s">
        <v>4</v>
      </c>
      <c r="C1222" s="1">
        <v>44534</v>
      </c>
      <c r="D1222" t="s">
        <v>205</v>
      </c>
      <c r="E1222" t="s">
        <v>209</v>
      </c>
      <c r="F1222">
        <v>3</v>
      </c>
      <c r="G1222">
        <v>0</v>
      </c>
      <c r="H1222" t="s">
        <v>13</v>
      </c>
      <c r="I1222" t="s">
        <v>254</v>
      </c>
      <c r="L1222">
        <f>1/Table1[[#This Row],[B365H]]-Table1[[#This Row],[Margin1X2]]</f>
        <v>0.50586300586300581</v>
      </c>
      <c r="M1222">
        <f>IF(Table1[[#This Row],[Bet]]="Home",IF(Table1[[#This Row],[FTR]]="H",100*Table1[[#This Row],[B365H]],0),0)</f>
        <v>0</v>
      </c>
      <c r="N1222">
        <f>IF(Table1[[#This Row],[Bet]]="Home-",IF(Table1[[#This Row],[FTR]]="H",100*Table1[[#This Row],[B365H]],0),0)</f>
        <v>0</v>
      </c>
      <c r="O1222">
        <f>1/Table1[[#This Row],[B365D]]-Table1[[#This Row],[Margin1X2]]</f>
        <v>0.24310024310024311</v>
      </c>
      <c r="P1222">
        <f>IF(Table1[[#This Row],[Bet]]="Draw",IF(Table1[[#This Row],[FTR]]="D",100*Table1[[#This Row],[B365D]],0),0)</f>
        <v>0</v>
      </c>
      <c r="Q1222">
        <f>IF(Table1[[#This Row],[Bet]]="Draw-",IF(Table1[[#This Row],[FTR]]="D",100*Table1[[#This Row],[B365D]],0),0)</f>
        <v>0</v>
      </c>
      <c r="R1222">
        <f>1/Table1[[#This Row],[B365A]]-Table1[[#This Row],[Margin1X2]]</f>
        <v>0.25103675103675099</v>
      </c>
      <c r="S1222">
        <f>IF(Table1[[#This Row],[Bet]]="Away",IF(Table1[[#This Row],[FTR]]="A",100*Table1[[#This Row],[B365A]],0),0)</f>
        <v>0</v>
      </c>
      <c r="T1222">
        <f>IF(Table1[[#This Row],[Bet2]]="Away",IF(Table1[[#This Row],[FTR]]="A",100*Table1[[#This Row],[B365A]]),0)</f>
        <v>0</v>
      </c>
      <c r="X1222">
        <v>1.85</v>
      </c>
      <c r="Y1222">
        <v>3.6</v>
      </c>
      <c r="Z1222">
        <v>3.5</v>
      </c>
      <c r="AA1222" s="3">
        <f>(1/Table1[[#This Row],[B365H]]+1/Table1[[#This Row],[B365D]]+1/Table1[[#This Row],[B365A]]-1)/3</f>
        <v>3.4677534677534684E-2</v>
      </c>
      <c r="AB1222">
        <v>1.72</v>
      </c>
      <c r="AC1222">
        <v>2.0699999999999998</v>
      </c>
      <c r="AD1222">
        <f>(1/Table1[[#This Row],[B365&gt;2.5]]+1/Table1[[#This Row],[B365&lt;2.5]]-1)/2</f>
        <v>3.2243568138411449E-2</v>
      </c>
    </row>
    <row r="1223" spans="1:30" hidden="1" x14ac:dyDescent="0.45">
      <c r="A1223" t="s">
        <v>201</v>
      </c>
      <c r="B1223" t="s">
        <v>4</v>
      </c>
      <c r="C1223" s="1">
        <v>44541</v>
      </c>
      <c r="D1223" t="s">
        <v>220</v>
      </c>
      <c r="E1223" t="s">
        <v>217</v>
      </c>
      <c r="F1223">
        <v>2</v>
      </c>
      <c r="G1223">
        <v>1</v>
      </c>
      <c r="H1223" t="s">
        <v>13</v>
      </c>
      <c r="I1223" t="s">
        <v>254</v>
      </c>
      <c r="L1223">
        <f>1/Table1[[#This Row],[B365H]]-Table1[[#This Row],[Margin1X2]]</f>
        <v>0.29138981173864892</v>
      </c>
      <c r="M1223">
        <f>IF(Table1[[#This Row],[Bet]]="Home",IF(Table1[[#This Row],[FTR]]="H",100*Table1[[#This Row],[B365H]],0),0)</f>
        <v>0</v>
      </c>
      <c r="N1223">
        <f>IF(Table1[[#This Row],[Bet]]="Home-",IF(Table1[[#This Row],[FTR]]="H",100*Table1[[#This Row],[B365H]],0),0)</f>
        <v>0</v>
      </c>
      <c r="O1223">
        <f>1/Table1[[#This Row],[B365D]]-Table1[[#This Row],[Margin1X2]]</f>
        <v>0.26460409745293462</v>
      </c>
      <c r="P1223">
        <f>IF(Table1[[#This Row],[Bet]]="Draw",IF(Table1[[#This Row],[FTR]]="D",100*Table1[[#This Row],[B365D]],0),0)</f>
        <v>0</v>
      </c>
      <c r="Q1223">
        <f>IF(Table1[[#This Row],[Bet]]="Draw-",IF(Table1[[#This Row],[FTR]]="D",100*Table1[[#This Row],[B365D]],0),0)</f>
        <v>0</v>
      </c>
      <c r="R1223">
        <f>1/Table1[[#This Row],[B365A]]-Table1[[#This Row],[Margin1X2]]</f>
        <v>0.44400609080841635</v>
      </c>
      <c r="S1223">
        <f>IF(Table1[[#This Row],[Bet]]="Away",IF(Table1[[#This Row],[FTR]]="A",100*Table1[[#This Row],[B365A]],0),0)</f>
        <v>0</v>
      </c>
      <c r="T1223">
        <f>IF(Table1[[#This Row],[Bet2]]="Away",IF(Table1[[#This Row],[FTR]]="A",100*Table1[[#This Row],[B365A]]),0)</f>
        <v>0</v>
      </c>
      <c r="X1223">
        <v>3.2</v>
      </c>
      <c r="Y1223">
        <v>3.5</v>
      </c>
      <c r="Z1223">
        <v>2.15</v>
      </c>
      <c r="AA1223" s="3">
        <f>(1/Table1[[#This Row],[B365H]]+1/Table1[[#This Row],[B365D]]+1/Table1[[#This Row],[B365A]]-1)/3</f>
        <v>2.1110188261351064E-2</v>
      </c>
      <c r="AB1223">
        <v>1.85</v>
      </c>
      <c r="AC1223">
        <v>1.95</v>
      </c>
      <c r="AD1223">
        <f>(1/Table1[[#This Row],[B365&gt;2.5]]+1/Table1[[#This Row],[B365&lt;2.5]]-1)/2</f>
        <v>2.6680526680526673E-2</v>
      </c>
    </row>
    <row r="1224" spans="1:30" hidden="1" x14ac:dyDescent="0.45">
      <c r="A1224" t="s">
        <v>201</v>
      </c>
      <c r="B1224" t="s">
        <v>4</v>
      </c>
      <c r="C1224" s="1">
        <v>44569</v>
      </c>
      <c r="D1224" t="s">
        <v>226</v>
      </c>
      <c r="E1224" t="s">
        <v>212</v>
      </c>
      <c r="F1224">
        <v>0</v>
      </c>
      <c r="G1224">
        <v>1</v>
      </c>
      <c r="H1224" t="s">
        <v>20</v>
      </c>
      <c r="I1224" t="s">
        <v>254</v>
      </c>
      <c r="L1224">
        <f>1/Table1[[#This Row],[B365H]]-Table1[[#This Row],[Margin1X2]]</f>
        <v>0.34910006776569613</v>
      </c>
      <c r="M1224">
        <f>IF(Table1[[#This Row],[Bet]]="Home",IF(Table1[[#This Row],[FTR]]="H",100*Table1[[#This Row],[B365H]],0),0)</f>
        <v>0</v>
      </c>
      <c r="N1224">
        <f>IF(Table1[[#This Row],[Bet]]="Home-",IF(Table1[[#This Row],[FTR]]="H",100*Table1[[#This Row],[B365H]],0),0)</f>
        <v>0</v>
      </c>
      <c r="O1224">
        <f>1/Table1[[#This Row],[B365D]]-Table1[[#This Row],[Margin1X2]]</f>
        <v>0.2615383255115426</v>
      </c>
      <c r="P1224">
        <f>IF(Table1[[#This Row],[Bet]]="Draw",IF(Table1[[#This Row],[FTR]]="D",100*Table1[[#This Row],[B365D]],0),0)</f>
        <v>0</v>
      </c>
      <c r="Q1224">
        <f>IF(Table1[[#This Row],[Bet]]="Draw-",IF(Table1[[#This Row],[FTR]]="D",100*Table1[[#This Row],[B365D]],0),0)</f>
        <v>0</v>
      </c>
      <c r="R1224">
        <f>1/Table1[[#This Row],[B365A]]-Table1[[#This Row],[Margin1X2]]</f>
        <v>0.38936160672276121</v>
      </c>
      <c r="S1224">
        <f>IF(Table1[[#This Row],[Bet]]="Away",IF(Table1[[#This Row],[FTR]]="A",100*Table1[[#This Row],[B365A]],0),0)</f>
        <v>0</v>
      </c>
      <c r="T1224">
        <f>IF(Table1[[#This Row],[Bet2]]="Away",IF(Table1[[#This Row],[FTR]]="A",100*Table1[[#This Row],[B365A]]),0)</f>
        <v>0</v>
      </c>
      <c r="X1224">
        <v>2.62</v>
      </c>
      <c r="Y1224">
        <v>3.4</v>
      </c>
      <c r="Z1224">
        <v>2.37</v>
      </c>
      <c r="AA1224" s="3">
        <f>(1/Table1[[#This Row],[B365H]]+1/Table1[[#This Row],[B365D]]+1/Table1[[#This Row],[B365A]]-1)/3</f>
        <v>3.2579321547280937E-2</v>
      </c>
      <c r="AB1224">
        <v>1.95</v>
      </c>
      <c r="AC1224">
        <v>1.85</v>
      </c>
      <c r="AD1224">
        <f>(1/Table1[[#This Row],[B365&gt;2.5]]+1/Table1[[#This Row],[B365&lt;2.5]]-1)/2</f>
        <v>2.6680526680526673E-2</v>
      </c>
    </row>
    <row r="1225" spans="1:30" hidden="1" x14ac:dyDescent="0.45">
      <c r="A1225" t="s">
        <v>201</v>
      </c>
      <c r="B1225" t="s">
        <v>4</v>
      </c>
      <c r="C1225" s="1">
        <v>44572</v>
      </c>
      <c r="D1225" t="s">
        <v>227</v>
      </c>
      <c r="E1225" t="s">
        <v>223</v>
      </c>
      <c r="F1225">
        <v>1</v>
      </c>
      <c r="G1225">
        <v>0</v>
      </c>
      <c r="H1225" t="s">
        <v>13</v>
      </c>
      <c r="I1225" t="s">
        <v>254</v>
      </c>
      <c r="L1225">
        <f>1/Table1[[#This Row],[B365H]]-Table1[[#This Row],[Margin1X2]]</f>
        <v>0.67989417989417988</v>
      </c>
      <c r="M1225">
        <f>IF(Table1[[#This Row],[Bet]]="Home",IF(Table1[[#This Row],[FTR]]="H",100*Table1[[#This Row],[B365H]],0),0)</f>
        <v>0</v>
      </c>
      <c r="N1225">
        <f>IF(Table1[[#This Row],[Bet]]="Home-",IF(Table1[[#This Row],[FTR]]="H",100*Table1[[#This Row],[B365H]],0),0)</f>
        <v>0</v>
      </c>
      <c r="O1225">
        <f>1/Table1[[#This Row],[B365D]]-Table1[[#This Row],[Margin1X2]]</f>
        <v>0.18783068783068779</v>
      </c>
      <c r="P1225">
        <f>IF(Table1[[#This Row],[Bet]]="Draw",IF(Table1[[#This Row],[FTR]]="D",100*Table1[[#This Row],[B365D]],0),0)</f>
        <v>0</v>
      </c>
      <c r="Q1225">
        <f>IF(Table1[[#This Row],[Bet]]="Draw-",IF(Table1[[#This Row],[FTR]]="D",100*Table1[[#This Row],[B365D]],0),0)</f>
        <v>0</v>
      </c>
      <c r="R1225">
        <f>1/Table1[[#This Row],[B365A]]-Table1[[#This Row],[Margin1X2]]</f>
        <v>0.13227513227513224</v>
      </c>
      <c r="S1225">
        <f>IF(Table1[[#This Row],[Bet]]="Away",IF(Table1[[#This Row],[FTR]]="A",100*Table1[[#This Row],[B365A]],0),0)</f>
        <v>0</v>
      </c>
      <c r="T1225">
        <f>IF(Table1[[#This Row],[Bet2]]="Away",IF(Table1[[#This Row],[FTR]]="A",100*Table1[[#This Row],[B365A]]),0)</f>
        <v>0</v>
      </c>
      <c r="X1225">
        <v>1.4</v>
      </c>
      <c r="Y1225">
        <v>4.5</v>
      </c>
      <c r="Z1225">
        <v>6</v>
      </c>
      <c r="AA1225" s="3">
        <f>(1/Table1[[#This Row],[B365H]]+1/Table1[[#This Row],[B365D]]+1/Table1[[#This Row],[B365A]]-1)/3</f>
        <v>3.4391534391534417E-2</v>
      </c>
      <c r="AB1225">
        <v>1.98</v>
      </c>
      <c r="AC1225">
        <v>1.83</v>
      </c>
      <c r="AD1225">
        <f>(1/Table1[[#This Row],[B365&gt;2.5]]+1/Table1[[#This Row],[B365&lt;2.5]]-1)/2</f>
        <v>2.5749296241099451E-2</v>
      </c>
    </row>
    <row r="1226" spans="1:30" hidden="1" x14ac:dyDescent="0.45">
      <c r="A1226" t="s">
        <v>201</v>
      </c>
      <c r="B1226" t="s">
        <v>4</v>
      </c>
      <c r="C1226" s="1">
        <v>44586</v>
      </c>
      <c r="D1226" t="s">
        <v>220</v>
      </c>
      <c r="E1226" t="s">
        <v>214</v>
      </c>
      <c r="F1226">
        <v>0</v>
      </c>
      <c r="G1226">
        <v>2</v>
      </c>
      <c r="H1226" t="s">
        <v>20</v>
      </c>
      <c r="I1226" t="s">
        <v>254</v>
      </c>
      <c r="L1226">
        <f>1/Table1[[#This Row],[B365H]]-Table1[[#This Row],[Margin1X2]]</f>
        <v>0.38828805727760429</v>
      </c>
      <c r="M1226">
        <f>IF(Table1[[#This Row],[Bet]]="Home",IF(Table1[[#This Row],[FTR]]="H",100*Table1[[#This Row],[B365H]],0),0)</f>
        <v>0</v>
      </c>
      <c r="N1226">
        <f>IF(Table1[[#This Row],[Bet]]="Home-",IF(Table1[[#This Row],[FTR]]="H",100*Table1[[#This Row],[B365H]],0),0)</f>
        <v>0</v>
      </c>
      <c r="O1226">
        <f>1/Table1[[#This Row],[B365D]]-Table1[[#This Row],[Margin1X2]]</f>
        <v>0.28315509500178493</v>
      </c>
      <c r="P1226">
        <f>IF(Table1[[#This Row],[Bet]]="Draw",IF(Table1[[#This Row],[FTR]]="D",100*Table1[[#This Row],[B365D]],0),0)</f>
        <v>0</v>
      </c>
      <c r="Q1226">
        <f>IF(Table1[[#This Row],[Bet]]="Draw-",IF(Table1[[#This Row],[FTR]]="D",100*Table1[[#This Row],[B365D]],0),0)</f>
        <v>0</v>
      </c>
      <c r="R1226">
        <f>1/Table1[[#This Row],[B365A]]-Table1[[#This Row],[Margin1X2]]</f>
        <v>0.32855684772061078</v>
      </c>
      <c r="S1226">
        <f>IF(Table1[[#This Row],[Bet]]="Away",IF(Table1[[#This Row],[FTR]]="A",100*Table1[[#This Row],[B365A]],0),0)</f>
        <v>0</v>
      </c>
      <c r="T1226">
        <f>IF(Table1[[#This Row],[Bet2]]="Away",IF(Table1[[#This Row],[FTR]]="A",100*Table1[[#This Row],[B365A]]),0)</f>
        <v>0</v>
      </c>
      <c r="X1226">
        <v>2.4500000000000002</v>
      </c>
      <c r="Y1226">
        <v>3.3</v>
      </c>
      <c r="Z1226">
        <v>2.87</v>
      </c>
      <c r="AA1226" s="3">
        <f>(1/Table1[[#This Row],[B365H]]+1/Table1[[#This Row],[B365D]]+1/Table1[[#This Row],[B365A]]-1)/3</f>
        <v>1.9875208028518127E-2</v>
      </c>
      <c r="AB1226">
        <v>1.95</v>
      </c>
      <c r="AC1226">
        <v>1.85</v>
      </c>
      <c r="AD1226">
        <f>(1/Table1[[#This Row],[B365&gt;2.5]]+1/Table1[[#This Row],[B365&lt;2.5]]-1)/2</f>
        <v>2.6680526680526673E-2</v>
      </c>
    </row>
    <row r="1227" spans="1:30" hidden="1" x14ac:dyDescent="0.45">
      <c r="A1227" t="s">
        <v>201</v>
      </c>
      <c r="B1227" t="s">
        <v>4</v>
      </c>
      <c r="C1227" s="1">
        <v>44597</v>
      </c>
      <c r="D1227" t="s">
        <v>202</v>
      </c>
      <c r="E1227" t="s">
        <v>205</v>
      </c>
      <c r="F1227">
        <v>1</v>
      </c>
      <c r="G1227">
        <v>3</v>
      </c>
      <c r="H1227" t="s">
        <v>20</v>
      </c>
      <c r="I1227" t="s">
        <v>254</v>
      </c>
      <c r="L1227">
        <f>1/Table1[[#This Row],[B365H]]-Table1[[#This Row],[Margin1X2]]</f>
        <v>0.44844560108132103</v>
      </c>
      <c r="M1227">
        <f>IF(Table1[[#This Row],[Bet]]="Home",IF(Table1[[#This Row],[FTR]]="H",100*Table1[[#This Row],[B365H]],0),0)</f>
        <v>0</v>
      </c>
      <c r="N1227">
        <f>IF(Table1[[#This Row],[Bet]]="Home-",IF(Table1[[#This Row],[FTR]]="H",100*Table1[[#This Row],[B365H]],0),0)</f>
        <v>0</v>
      </c>
      <c r="O1227">
        <f>1/Table1[[#This Row],[B365D]]-Table1[[#This Row],[Margin1X2]]</f>
        <v>0.26833303072484821</v>
      </c>
      <c r="P1227">
        <f>IF(Table1[[#This Row],[Bet]]="Draw",IF(Table1[[#This Row],[FTR]]="D",100*Table1[[#This Row],[B365D]],0),0)</f>
        <v>0</v>
      </c>
      <c r="Q1227">
        <f>IF(Table1[[#This Row],[Bet]]="Draw-",IF(Table1[[#This Row],[FTR]]="D",100*Table1[[#This Row],[B365D]],0),0)</f>
        <v>0</v>
      </c>
      <c r="R1227">
        <f>1/Table1[[#This Row],[B365A]]-Table1[[#This Row],[Margin1X2]]</f>
        <v>0.28322136819383081</v>
      </c>
      <c r="S1227">
        <f>IF(Table1[[#This Row],[Bet]]="Away",IF(Table1[[#This Row],[FTR]]="A",100*Table1[[#This Row],[B365A]],0),0)</f>
        <v>0</v>
      </c>
      <c r="T1227">
        <f>IF(Table1[[#This Row],[Bet2]]="Away",IF(Table1[[#This Row],[FTR]]="A",100*Table1[[#This Row],[B365A]]),0)</f>
        <v>0</v>
      </c>
      <c r="X1227">
        <v>2.0499999999999998</v>
      </c>
      <c r="Y1227">
        <v>3.25</v>
      </c>
      <c r="Z1227">
        <v>3.1</v>
      </c>
      <c r="AA1227" s="3">
        <f>(1/Table1[[#This Row],[B365H]]+1/Table1[[#This Row],[B365D]]+1/Table1[[#This Row],[B365A]]-1)/3</f>
        <v>3.9359276967459479E-2</v>
      </c>
      <c r="AB1227">
        <v>1.85</v>
      </c>
      <c r="AC1227">
        <v>1.95</v>
      </c>
      <c r="AD1227">
        <f>(1/Table1[[#This Row],[B365&gt;2.5]]+1/Table1[[#This Row],[B365&lt;2.5]]-1)/2</f>
        <v>2.6680526680526673E-2</v>
      </c>
    </row>
    <row r="1228" spans="1:30" hidden="1" x14ac:dyDescent="0.45">
      <c r="A1228" t="s">
        <v>201</v>
      </c>
      <c r="B1228" t="s">
        <v>4</v>
      </c>
      <c r="C1228" s="1">
        <v>44604</v>
      </c>
      <c r="D1228" t="s">
        <v>233</v>
      </c>
      <c r="E1228" t="s">
        <v>240</v>
      </c>
      <c r="F1228">
        <v>0</v>
      </c>
      <c r="G1228">
        <v>0</v>
      </c>
      <c r="H1228" t="s">
        <v>42</v>
      </c>
      <c r="I1228" t="s">
        <v>254</v>
      </c>
      <c r="L1228">
        <f>1/Table1[[#This Row],[B365H]]-Table1[[#This Row],[Margin1X2]]</f>
        <v>0.41309742151256879</v>
      </c>
      <c r="M1228">
        <f>IF(Table1[[#This Row],[Bet]]="Home",IF(Table1[[#This Row],[FTR]]="H",100*Table1[[#This Row],[B365H]],0),0)</f>
        <v>0</v>
      </c>
      <c r="N1228">
        <f>IF(Table1[[#This Row],[Bet]]="Home-",IF(Table1[[#This Row],[FTR]]="H",100*Table1[[#This Row],[B365H]],0),0)</f>
        <v>0</v>
      </c>
      <c r="O1228">
        <f>1/Table1[[#This Row],[B365D]]-Table1[[#This Row],[Margin1X2]]</f>
        <v>0.28600712050922428</v>
      </c>
      <c r="P1228">
        <f>IF(Table1[[#This Row],[Bet]]="Draw",IF(Table1[[#This Row],[FTR]]="D",100*Table1[[#This Row],[B365D]],0),0)</f>
        <v>0</v>
      </c>
      <c r="Q1228">
        <f>IF(Table1[[#This Row],[Bet]]="Draw-",IF(Table1[[#This Row],[FTR]]="D",100*Table1[[#This Row],[B365D]],0),0)</f>
        <v>0</v>
      </c>
      <c r="R1228">
        <f>1/Table1[[#This Row],[B365A]]-Table1[[#This Row],[Margin1X2]]</f>
        <v>0.30089545797820688</v>
      </c>
      <c r="S1228">
        <f>IF(Table1[[#This Row],[Bet]]="Away",IF(Table1[[#This Row],[FTR]]="A",100*Table1[[#This Row],[B365A]],0),0)</f>
        <v>0</v>
      </c>
      <c r="T1228">
        <f>IF(Table1[[#This Row],[Bet2]]="Away",IF(Table1[[#This Row],[FTR]]="A",100*Table1[[#This Row],[B365A]]),0)</f>
        <v>0</v>
      </c>
      <c r="X1228">
        <v>2.2999999999999998</v>
      </c>
      <c r="Y1228">
        <v>3.25</v>
      </c>
      <c r="Z1228">
        <v>3.1</v>
      </c>
      <c r="AA1228" s="3">
        <f>(1/Table1[[#This Row],[B365H]]+1/Table1[[#This Row],[B365D]]+1/Table1[[#This Row],[B365A]]-1)/3</f>
        <v>2.1685187183083432E-2</v>
      </c>
      <c r="AB1228">
        <v>2.0499999999999998</v>
      </c>
      <c r="AC1228">
        <v>1.75</v>
      </c>
      <c r="AD1228">
        <f>(1/Table1[[#This Row],[B365&gt;2.5]]+1/Table1[[#This Row],[B365&lt;2.5]]-1)/2</f>
        <v>2.9616724738675937E-2</v>
      </c>
    </row>
    <row r="1229" spans="1:30" hidden="1" x14ac:dyDescent="0.45">
      <c r="A1229" t="s">
        <v>201</v>
      </c>
      <c r="B1229" t="s">
        <v>4</v>
      </c>
      <c r="C1229" s="1">
        <v>44614</v>
      </c>
      <c r="D1229" t="s">
        <v>218</v>
      </c>
      <c r="E1229" t="s">
        <v>224</v>
      </c>
      <c r="F1229">
        <v>1</v>
      </c>
      <c r="G1229">
        <v>1</v>
      </c>
      <c r="H1229" t="s">
        <v>42</v>
      </c>
      <c r="I1229" t="s">
        <v>254</v>
      </c>
      <c r="L1229">
        <f>1/Table1[[#This Row],[B365H]]-Table1[[#This Row],[Margin1X2]]</f>
        <v>0.51625950926818809</v>
      </c>
      <c r="M1229">
        <f>IF(Table1[[#This Row],[Bet]]="Home",IF(Table1[[#This Row],[FTR]]="H",100*Table1[[#This Row],[B365H]],0),0)</f>
        <v>0</v>
      </c>
      <c r="N1229">
        <f>IF(Table1[[#This Row],[Bet]]="Home-",IF(Table1[[#This Row],[FTR]]="H",100*Table1[[#This Row],[B365H]],0),0)</f>
        <v>0</v>
      </c>
      <c r="O1229">
        <f>1/Table1[[#This Row],[B365D]]-Table1[[#This Row],[Margin1X2]]</f>
        <v>0.2639290688953177</v>
      </c>
      <c r="P1229">
        <f>IF(Table1[[#This Row],[Bet]]="Draw",IF(Table1[[#This Row],[FTR]]="D",100*Table1[[#This Row],[B365D]],0),0)</f>
        <v>0</v>
      </c>
      <c r="Q1229">
        <f>IF(Table1[[#This Row],[Bet]]="Draw-",IF(Table1[[#This Row],[FTR]]="D",100*Table1[[#This Row],[B365D]],0),0)</f>
        <v>0</v>
      </c>
      <c r="R1229">
        <f>1/Table1[[#This Row],[B365A]]-Table1[[#This Row],[Margin1X2]]</f>
        <v>0.21981142183649416</v>
      </c>
      <c r="S1229">
        <f>IF(Table1[[#This Row],[Bet]]="Away",IF(Table1[[#This Row],[FTR]]="A",100*Table1[[#This Row],[B365A]],0),0)</f>
        <v>0</v>
      </c>
      <c r="T1229">
        <f>IF(Table1[[#This Row],[Bet2]]="Away",IF(Table1[[#This Row],[FTR]]="A",100*Table1[[#This Row],[B365A]]),0)</f>
        <v>0</v>
      </c>
      <c r="X1229">
        <v>1.83</v>
      </c>
      <c r="Y1229">
        <v>3.4</v>
      </c>
      <c r="Z1229">
        <v>4</v>
      </c>
      <c r="AA1229" s="3">
        <f>(1/Table1[[#This Row],[B365H]]+1/Table1[[#This Row],[B365D]]+1/Table1[[#This Row],[B365A]]-1)/3</f>
        <v>3.0188578163505841E-2</v>
      </c>
      <c r="AB1229">
        <v>1.8</v>
      </c>
      <c r="AC1229">
        <v>2</v>
      </c>
      <c r="AD1229">
        <f>(1/Table1[[#This Row],[B365&gt;2.5]]+1/Table1[[#This Row],[B365&lt;2.5]]-1)/2</f>
        <v>2.777777777777779E-2</v>
      </c>
    </row>
    <row r="1230" spans="1:30" hidden="1" x14ac:dyDescent="0.45">
      <c r="A1230" t="s">
        <v>201</v>
      </c>
      <c r="B1230" t="s">
        <v>4</v>
      </c>
      <c r="C1230" s="1">
        <v>44653</v>
      </c>
      <c r="D1230" t="s">
        <v>237</v>
      </c>
      <c r="E1230" t="s">
        <v>211</v>
      </c>
      <c r="F1230">
        <v>1</v>
      </c>
      <c r="G1230">
        <v>1</v>
      </c>
      <c r="H1230" t="s">
        <v>42</v>
      </c>
      <c r="I1230" t="s">
        <v>254</v>
      </c>
      <c r="L1230">
        <f>1/Table1[[#This Row],[B365H]]-Table1[[#This Row],[Margin1X2]]</f>
        <v>0.27492877492877493</v>
      </c>
      <c r="M1230">
        <f>IF(Table1[[#This Row],[Bet]]="Home",IF(Table1[[#This Row],[FTR]]="H",100*Table1[[#This Row],[B365H]],0),0)</f>
        <v>0</v>
      </c>
      <c r="N1230">
        <f>IF(Table1[[#This Row],[Bet]]="Home-",IF(Table1[[#This Row],[FTR]]="H",100*Table1[[#This Row],[B365H]],0),0)</f>
        <v>0</v>
      </c>
      <c r="O1230">
        <f>1/Table1[[#This Row],[B365D]]-Table1[[#This Row],[Margin1X2]]</f>
        <v>0.24501424501424499</v>
      </c>
      <c r="P1230">
        <f>IF(Table1[[#This Row],[Bet]]="Draw",IF(Table1[[#This Row],[FTR]]="D",100*Table1[[#This Row],[B365D]],0),0)</f>
        <v>0</v>
      </c>
      <c r="Q1230">
        <f>IF(Table1[[#This Row],[Bet]]="Draw-",IF(Table1[[#This Row],[FTR]]="D",100*Table1[[#This Row],[B365D]],0),0)</f>
        <v>0</v>
      </c>
      <c r="R1230">
        <f>1/Table1[[#This Row],[B365A]]-Table1[[#This Row],[Margin1X2]]</f>
        <v>0.48005698005698011</v>
      </c>
      <c r="S1230">
        <f>IF(Table1[[#This Row],[Bet]]="Away",IF(Table1[[#This Row],[FTR]]="A",100*Table1[[#This Row],[B365A]],0),0)</f>
        <v>0</v>
      </c>
      <c r="T1230">
        <f>IF(Table1[[#This Row],[Bet2]]="Away",IF(Table1[[#This Row],[FTR]]="A",100*Table1[[#This Row],[B365A]]),0)</f>
        <v>0</v>
      </c>
      <c r="X1230">
        <v>3.25</v>
      </c>
      <c r="Y1230">
        <v>3.6</v>
      </c>
      <c r="Z1230">
        <v>1.95</v>
      </c>
      <c r="AA1230" s="3">
        <f>(1/Table1[[#This Row],[B365H]]+1/Table1[[#This Row],[B365D]]+1/Table1[[#This Row],[B365A]]-1)/3</f>
        <v>3.2763532763532797E-2</v>
      </c>
      <c r="AB1230">
        <v>1.83</v>
      </c>
      <c r="AC1230">
        <v>1.98</v>
      </c>
      <c r="AD1230">
        <f>(1/Table1[[#This Row],[B365&gt;2.5]]+1/Table1[[#This Row],[B365&lt;2.5]]-1)/2</f>
        <v>2.5749296241099451E-2</v>
      </c>
    </row>
    <row r="1231" spans="1:30" hidden="1" x14ac:dyDescent="0.45">
      <c r="A1231" t="s">
        <v>61</v>
      </c>
      <c r="B1231" t="s">
        <v>4</v>
      </c>
      <c r="C1231" s="1">
        <v>44436</v>
      </c>
      <c r="D1231" t="s">
        <v>75</v>
      </c>
      <c r="E1231" t="s">
        <v>87</v>
      </c>
      <c r="F1231">
        <v>4</v>
      </c>
      <c r="G1231">
        <v>0</v>
      </c>
      <c r="H1231" t="s">
        <v>13</v>
      </c>
      <c r="I1231" t="s">
        <v>101</v>
      </c>
      <c r="L1231">
        <f>1/Table1[[#This Row],[B365H]]-Table1[[#This Row],[Margin1X2]]</f>
        <v>0.40453630122882878</v>
      </c>
      <c r="M1231">
        <f>IF(Table1[[#This Row],[Bet]]="Home",IF(Table1[[#This Row],[FTR]]="H",100*Table1[[#This Row],[B365H]],0),0)</f>
        <v>0</v>
      </c>
      <c r="N1231">
        <f>IF(Table1[[#This Row],[Bet]]="Home-",IF(Table1[[#This Row],[FTR]]="H",100*Table1[[#This Row],[B365H]],0),0)</f>
        <v>0</v>
      </c>
      <c r="O1231">
        <f>1/Table1[[#This Row],[B365D]]-Table1[[#This Row],[Margin1X2]]</f>
        <v>0.29028768065109434</v>
      </c>
      <c r="P1231">
        <f>IF(Table1[[#This Row],[Bet]]="Draw",IF(Table1[[#This Row],[FTR]]="D",100*Table1[[#This Row],[B365D]],0),0)</f>
        <v>0</v>
      </c>
      <c r="Q1231">
        <f>IF(Table1[[#This Row],[Bet]]="Draw-",IF(Table1[[#This Row],[FTR]]="D",100*Table1[[#This Row],[B365D]],0),0)</f>
        <v>0</v>
      </c>
      <c r="R1231">
        <f>1/Table1[[#This Row],[B365A]]-Table1[[#This Row],[Margin1X2]]</f>
        <v>0.30517601812007694</v>
      </c>
      <c r="S1231">
        <f>IF(Table1[[#This Row],[Bet]]="Away",IF(Table1[[#This Row],[FTR]]="A",100*Table1[[#This Row],[B365A]],0),0)</f>
        <v>0</v>
      </c>
      <c r="T1231">
        <f>IF(Table1[[#This Row],[Bet2]]="Away",IF(Table1[[#This Row],[FTR]]="A",100*Table1[[#This Row],[B365A]]),0)</f>
        <v>0</v>
      </c>
      <c r="X1231">
        <v>2.37</v>
      </c>
      <c r="Y1231">
        <v>3.25</v>
      </c>
      <c r="Z1231">
        <v>3.1</v>
      </c>
      <c r="AA1231" s="3">
        <f>(1/Table1[[#This Row],[B365H]]+1/Table1[[#This Row],[B365D]]+1/Table1[[#This Row],[B365A]]-1)/3</f>
        <v>1.7404627041213372E-2</v>
      </c>
      <c r="AB1231">
        <v>2.1</v>
      </c>
      <c r="AC1231">
        <v>1.72</v>
      </c>
      <c r="AD1231">
        <f>(1/Table1[[#This Row],[B365&gt;2.5]]+1/Table1[[#This Row],[B365&lt;2.5]]-1)/2</f>
        <v>2.879291251384275E-2</v>
      </c>
    </row>
    <row r="1232" spans="1:30" hidden="1" x14ac:dyDescent="0.45">
      <c r="A1232" t="s">
        <v>61</v>
      </c>
      <c r="B1232" t="s">
        <v>4</v>
      </c>
      <c r="C1232" s="1">
        <v>44450</v>
      </c>
      <c r="D1232" t="s">
        <v>95</v>
      </c>
      <c r="E1232" t="s">
        <v>93</v>
      </c>
      <c r="F1232">
        <v>2</v>
      </c>
      <c r="G1232">
        <v>0</v>
      </c>
      <c r="H1232" t="s">
        <v>13</v>
      </c>
      <c r="I1232" t="s">
        <v>101</v>
      </c>
      <c r="L1232">
        <f>1/Table1[[#This Row],[B365H]]-Table1[[#This Row],[Margin1X2]]</f>
        <v>0.43731431966726081</v>
      </c>
      <c r="M1232">
        <f>IF(Table1[[#This Row],[Bet]]="Home",IF(Table1[[#This Row],[FTR]]="H",100*Table1[[#This Row],[B365H]],0),0)</f>
        <v>0</v>
      </c>
      <c r="N1232">
        <f>IF(Table1[[#This Row],[Bet]]="Home-",IF(Table1[[#This Row],[FTR]]="H",100*Table1[[#This Row],[B365H]],0),0)</f>
        <v>0</v>
      </c>
      <c r="O1232">
        <f>1/Table1[[#This Row],[B365D]]-Table1[[#This Row],[Margin1X2]]</f>
        <v>0.28579916815210932</v>
      </c>
      <c r="P1232">
        <f>IF(Table1[[#This Row],[Bet]]="Draw",IF(Table1[[#This Row],[FTR]]="D",100*Table1[[#This Row],[B365D]],0),0)</f>
        <v>0</v>
      </c>
      <c r="Q1232">
        <f>IF(Table1[[#This Row],[Bet]]="Draw-",IF(Table1[[#This Row],[FTR]]="D",100*Table1[[#This Row],[B365D]],0),0)</f>
        <v>0</v>
      </c>
      <c r="R1232">
        <f>1/Table1[[#This Row],[B365A]]-Table1[[#This Row],[Margin1X2]]</f>
        <v>0.27688651218062982</v>
      </c>
      <c r="S1232">
        <f>IF(Table1[[#This Row],[Bet]]="Away",IF(Table1[[#This Row],[FTR]]="A",100*Table1[[#This Row],[B365A]],0),0)</f>
        <v>0</v>
      </c>
      <c r="T1232">
        <f>IF(Table1[[#This Row],[Bet2]]="Away",IF(Table1[[#This Row],[FTR]]="A",100*Table1[[#This Row],[B365A]]),0)</f>
        <v>0</v>
      </c>
      <c r="X1232">
        <v>2.2000000000000002</v>
      </c>
      <c r="Y1232">
        <v>3.3</v>
      </c>
      <c r="Z1232">
        <v>3.4</v>
      </c>
      <c r="AA1232" s="3">
        <f>(1/Table1[[#This Row],[B365H]]+1/Table1[[#This Row],[B365D]]+1/Table1[[#This Row],[B365A]]-1)/3</f>
        <v>1.7231134878193721E-2</v>
      </c>
      <c r="AB1232">
        <v>2.2999999999999998</v>
      </c>
      <c r="AC1232">
        <v>1.61</v>
      </c>
      <c r="AD1232">
        <f>(1/Table1[[#This Row],[B365&gt;2.5]]+1/Table1[[#This Row],[B365&lt;2.5]]-1)/2</f>
        <v>2.7950310559006208E-2</v>
      </c>
    </row>
    <row r="1233" spans="1:30" hidden="1" x14ac:dyDescent="0.45">
      <c r="A1233" t="s">
        <v>61</v>
      </c>
      <c r="B1233" t="s">
        <v>4</v>
      </c>
      <c r="C1233" s="1">
        <v>44454</v>
      </c>
      <c r="D1233" t="s">
        <v>86</v>
      </c>
      <c r="E1233" t="s">
        <v>72</v>
      </c>
      <c r="F1233">
        <v>1</v>
      </c>
      <c r="G1233">
        <v>1</v>
      </c>
      <c r="H1233" t="s">
        <v>42</v>
      </c>
      <c r="I1233" t="s">
        <v>101</v>
      </c>
      <c r="L1233">
        <f>1/Table1[[#This Row],[B365H]]-Table1[[#This Row],[Margin1X2]]</f>
        <v>0.55238095238095231</v>
      </c>
      <c r="M1233">
        <f>IF(Table1[[#This Row],[Bet]]="Home",IF(Table1[[#This Row],[FTR]]="H",100*Table1[[#This Row],[B365H]],0),0)</f>
        <v>0</v>
      </c>
      <c r="N1233">
        <f>IF(Table1[[#This Row],[Bet]]="Home-",IF(Table1[[#This Row],[FTR]]="H",100*Table1[[#This Row],[B365H]],0),0)</f>
        <v>0</v>
      </c>
      <c r="O1233">
        <f>1/Table1[[#This Row],[B365D]]-Table1[[#This Row],[Margin1X2]]</f>
        <v>0.26666666666666666</v>
      </c>
      <c r="P1233">
        <f>IF(Table1[[#This Row],[Bet]]="Draw",IF(Table1[[#This Row],[FTR]]="D",100*Table1[[#This Row],[B365D]],0),0)</f>
        <v>0</v>
      </c>
      <c r="Q1233">
        <f>IF(Table1[[#This Row],[Bet]]="Draw-",IF(Table1[[#This Row],[FTR]]="D",100*Table1[[#This Row],[B365D]],0),0)</f>
        <v>0</v>
      </c>
      <c r="R1233">
        <f>1/Table1[[#This Row],[B365A]]-Table1[[#This Row],[Margin1X2]]</f>
        <v>0.18095238095238095</v>
      </c>
      <c r="S1233">
        <f>IF(Table1[[#This Row],[Bet]]="Away",IF(Table1[[#This Row],[FTR]]="A",100*Table1[[#This Row],[B365A]],0),0)</f>
        <v>0</v>
      </c>
      <c r="T1233">
        <f>IF(Table1[[#This Row],[Bet2]]="Away",IF(Table1[[#This Row],[FTR]]="A",100*Table1[[#This Row],[B365A]]),0)</f>
        <v>0</v>
      </c>
      <c r="X1233">
        <v>1.75</v>
      </c>
      <c r="Y1233">
        <v>3.5</v>
      </c>
      <c r="Z1233">
        <v>5</v>
      </c>
      <c r="AA1233" s="3">
        <f>(1/Table1[[#This Row],[B365H]]+1/Table1[[#This Row],[B365D]]+1/Table1[[#This Row],[B365A]]-1)/3</f>
        <v>1.9047619047619053E-2</v>
      </c>
      <c r="AB1233">
        <v>2.2000000000000002</v>
      </c>
      <c r="AC1233">
        <v>1.66</v>
      </c>
      <c r="AD1233">
        <f>(1/Table1[[#This Row],[B365&gt;2.5]]+1/Table1[[#This Row],[B365&lt;2.5]]-1)/2</f>
        <v>2.8477546549835697E-2</v>
      </c>
    </row>
    <row r="1234" spans="1:30" hidden="1" x14ac:dyDescent="0.45">
      <c r="A1234" t="s">
        <v>61</v>
      </c>
      <c r="B1234" t="s">
        <v>4</v>
      </c>
      <c r="C1234" s="1">
        <v>44457</v>
      </c>
      <c r="D1234" t="s">
        <v>83</v>
      </c>
      <c r="E1234" t="s">
        <v>68</v>
      </c>
      <c r="F1234">
        <v>1</v>
      </c>
      <c r="G1234">
        <v>2</v>
      </c>
      <c r="H1234" t="s">
        <v>20</v>
      </c>
      <c r="I1234" t="s">
        <v>101</v>
      </c>
      <c r="L1234">
        <f>1/Table1[[#This Row],[B365H]]-Table1[[#This Row],[Margin1X2]]</f>
        <v>0.52805717162284005</v>
      </c>
      <c r="M1234">
        <f>IF(Table1[[#This Row],[Bet]]="Home",IF(Table1[[#This Row],[FTR]]="H",100*Table1[[#This Row],[B365H]],0),0)</f>
        <v>0</v>
      </c>
      <c r="N1234">
        <f>IF(Table1[[#This Row],[Bet]]="Home-",IF(Table1[[#This Row],[FTR]]="H",100*Table1[[#This Row],[B365H]],0),0)</f>
        <v>0</v>
      </c>
      <c r="O1234">
        <f>1/Table1[[#This Row],[B365D]]-Table1[[#This Row],[Margin1X2]]</f>
        <v>0.25938686196892385</v>
      </c>
      <c r="P1234">
        <f>IF(Table1[[#This Row],[Bet]]="Draw",IF(Table1[[#This Row],[FTR]]="D",100*Table1[[#This Row],[B365D]],0),0)</f>
        <v>0</v>
      </c>
      <c r="Q1234">
        <f>IF(Table1[[#This Row],[Bet]]="Draw-",IF(Table1[[#This Row],[FTR]]="D",100*Table1[[#This Row],[B365D]],0),0)</f>
        <v>0</v>
      </c>
      <c r="R1234">
        <f>1/Table1[[#This Row],[B365A]]-Table1[[#This Row],[Margin1X2]]</f>
        <v>0.21255596640823615</v>
      </c>
      <c r="S1234">
        <f>IF(Table1[[#This Row],[Bet]]="Away",IF(Table1[[#This Row],[FTR]]="A",100*Table1[[#This Row],[B365A]],0),0)</f>
        <v>0</v>
      </c>
      <c r="T1234">
        <f>IF(Table1[[#This Row],[Bet2]]="Away",IF(Table1[[#This Row],[FTR]]="A",100*Table1[[#This Row],[B365A]]),0)</f>
        <v>0</v>
      </c>
      <c r="X1234">
        <v>1.83</v>
      </c>
      <c r="Y1234">
        <v>3.6</v>
      </c>
      <c r="Z1234">
        <v>4.33</v>
      </c>
      <c r="AA1234" s="3">
        <f>(1/Table1[[#This Row],[B365H]]+1/Table1[[#This Row],[B365D]]+1/Table1[[#This Row],[B365A]]-1)/3</f>
        <v>1.8390915808853919E-2</v>
      </c>
      <c r="AB1234">
        <v>1.9</v>
      </c>
      <c r="AC1234">
        <v>1.9</v>
      </c>
      <c r="AD1234">
        <f>(1/Table1[[#This Row],[B365&gt;2.5]]+1/Table1[[#This Row],[B365&lt;2.5]]-1)/2</f>
        <v>2.6315789473684181E-2</v>
      </c>
    </row>
    <row r="1235" spans="1:30" hidden="1" x14ac:dyDescent="0.45">
      <c r="A1235" t="s">
        <v>61</v>
      </c>
      <c r="B1235" t="s">
        <v>4</v>
      </c>
      <c r="C1235" s="1">
        <v>44471</v>
      </c>
      <c r="D1235" t="s">
        <v>77</v>
      </c>
      <c r="E1235" t="s">
        <v>75</v>
      </c>
      <c r="F1235">
        <v>0</v>
      </c>
      <c r="G1235">
        <v>0</v>
      </c>
      <c r="H1235" t="s">
        <v>42</v>
      </c>
      <c r="I1235" t="s">
        <v>101</v>
      </c>
      <c r="L1235">
        <f>1/Table1[[#This Row],[B365H]]-Table1[[#This Row],[Margin1X2]]</f>
        <v>0.46089466089466086</v>
      </c>
      <c r="M1235">
        <f>IF(Table1[[#This Row],[Bet]]="Home",IF(Table1[[#This Row],[FTR]]="H",100*Table1[[#This Row],[B365H]],0),0)</f>
        <v>0</v>
      </c>
      <c r="N1235">
        <f>IF(Table1[[#This Row],[Bet]]="Home-",IF(Table1[[#This Row],[FTR]]="H",100*Table1[[#This Row],[B365H]],0),0)</f>
        <v>0</v>
      </c>
      <c r="O1235">
        <f>1/Table1[[#This Row],[B365D]]-Table1[[#This Row],[Margin1X2]]</f>
        <v>0.28773448773448773</v>
      </c>
      <c r="P1235">
        <f>IF(Table1[[#This Row],[Bet]]="Draw",IF(Table1[[#This Row],[FTR]]="D",100*Table1[[#This Row],[B365D]],0),0)</f>
        <v>0</v>
      </c>
      <c r="Q1235">
        <f>IF(Table1[[#This Row],[Bet]]="Draw-",IF(Table1[[#This Row],[FTR]]="D",100*Table1[[#This Row],[B365D]],0),0)</f>
        <v>0</v>
      </c>
      <c r="R1235">
        <f>1/Table1[[#This Row],[B365A]]-Table1[[#This Row],[Margin1X2]]</f>
        <v>0.25137085137085136</v>
      </c>
      <c r="S1235">
        <f>IF(Table1[[#This Row],[Bet]]="Away",IF(Table1[[#This Row],[FTR]]="A",100*Table1[[#This Row],[B365A]],0),0)</f>
        <v>0</v>
      </c>
      <c r="T1235">
        <f>IF(Table1[[#This Row],[Bet2]]="Away",IF(Table1[[#This Row],[FTR]]="A",100*Table1[[#This Row],[B365A]]),0)</f>
        <v>0</v>
      </c>
      <c r="X1235">
        <v>2.1</v>
      </c>
      <c r="Y1235">
        <v>3.3</v>
      </c>
      <c r="Z1235">
        <v>3.75</v>
      </c>
      <c r="AA1235" s="3">
        <f>(1/Table1[[#This Row],[B365H]]+1/Table1[[#This Row],[B365D]]+1/Table1[[#This Row],[B365A]]-1)/3</f>
        <v>1.5295815295815288E-2</v>
      </c>
      <c r="AB1235">
        <v>2</v>
      </c>
      <c r="AC1235">
        <v>1.8</v>
      </c>
      <c r="AD1235">
        <f>(1/Table1[[#This Row],[B365&gt;2.5]]+1/Table1[[#This Row],[B365&lt;2.5]]-1)/2</f>
        <v>2.777777777777779E-2</v>
      </c>
    </row>
    <row r="1236" spans="1:30" hidden="1" x14ac:dyDescent="0.45">
      <c r="A1236" t="s">
        <v>61</v>
      </c>
      <c r="B1236" t="s">
        <v>4</v>
      </c>
      <c r="C1236" s="1">
        <v>44489</v>
      </c>
      <c r="D1236" t="s">
        <v>81</v>
      </c>
      <c r="E1236" t="s">
        <v>78</v>
      </c>
      <c r="F1236">
        <v>1</v>
      </c>
      <c r="G1236">
        <v>2</v>
      </c>
      <c r="H1236" t="s">
        <v>20</v>
      </c>
      <c r="I1236" t="s">
        <v>101</v>
      </c>
      <c r="L1236">
        <f>1/Table1[[#This Row],[B365H]]-Table1[[#This Row],[Margin1X2]]</f>
        <v>0.4601618425147837</v>
      </c>
      <c r="M1236">
        <f>IF(Table1[[#This Row],[Bet]]="Home",IF(Table1[[#This Row],[FTR]]="H",100*Table1[[#This Row],[B365H]],0),0)</f>
        <v>0</v>
      </c>
      <c r="N1236">
        <f>IF(Table1[[#This Row],[Bet]]="Home-",IF(Table1[[#This Row],[FTR]]="H",100*Table1[[#This Row],[B365H]],0),0)</f>
        <v>0</v>
      </c>
      <c r="O1236">
        <f>1/Table1[[#This Row],[B365D]]-Table1[[#This Row],[Margin1X2]]</f>
        <v>0.27808901338313108</v>
      </c>
      <c r="P1236">
        <f>IF(Table1[[#This Row],[Bet]]="Draw",IF(Table1[[#This Row],[FTR]]="D",100*Table1[[#This Row],[B365D]],0),0)</f>
        <v>0</v>
      </c>
      <c r="Q1236">
        <f>IF(Table1[[#This Row],[Bet]]="Draw-",IF(Table1[[#This Row],[FTR]]="D",100*Table1[[#This Row],[B365D]],0),0)</f>
        <v>0</v>
      </c>
      <c r="R1236">
        <f>1/Table1[[#This Row],[B365A]]-Table1[[#This Row],[Margin1X2]]</f>
        <v>0.26174914410208533</v>
      </c>
      <c r="S1236">
        <f>IF(Table1[[#This Row],[Bet]]="Away",IF(Table1[[#This Row],[FTR]]="A",100*Table1[[#This Row],[B365A]],0),0)</f>
        <v>0</v>
      </c>
      <c r="T1236">
        <f>IF(Table1[[#This Row],[Bet2]]="Away",IF(Table1[[#This Row],[FTR]]="A",100*Table1[[#This Row],[B365A]]),0)</f>
        <v>0</v>
      </c>
      <c r="X1236">
        <v>2.1</v>
      </c>
      <c r="Y1236">
        <v>3.4</v>
      </c>
      <c r="Z1236">
        <v>3.6</v>
      </c>
      <c r="AA1236" s="3">
        <f>(1/Table1[[#This Row],[B365H]]+1/Table1[[#This Row],[B365D]]+1/Table1[[#This Row],[B365A]]-1)/3</f>
        <v>1.6028633675692443E-2</v>
      </c>
      <c r="AB1236">
        <v>2</v>
      </c>
      <c r="AC1236">
        <v>1.8</v>
      </c>
      <c r="AD1236">
        <f>(1/Table1[[#This Row],[B365&gt;2.5]]+1/Table1[[#This Row],[B365&lt;2.5]]-1)/2</f>
        <v>2.777777777777779E-2</v>
      </c>
    </row>
    <row r="1237" spans="1:30" hidden="1" x14ac:dyDescent="0.45">
      <c r="A1237" t="s">
        <v>61</v>
      </c>
      <c r="B1237" t="s">
        <v>4</v>
      </c>
      <c r="C1237" s="1">
        <v>44502</v>
      </c>
      <c r="D1237" t="s">
        <v>96</v>
      </c>
      <c r="E1237" t="s">
        <v>89</v>
      </c>
      <c r="F1237">
        <v>1</v>
      </c>
      <c r="G1237">
        <v>1</v>
      </c>
      <c r="H1237" t="s">
        <v>42</v>
      </c>
      <c r="I1237" t="s">
        <v>101</v>
      </c>
      <c r="L1237">
        <f>1/Table1[[#This Row],[B365H]]-Table1[[#This Row],[Margin1X2]]</f>
        <v>0.32629028622943429</v>
      </c>
      <c r="M1237">
        <f>IF(Table1[[#This Row],[Bet]]="Home",IF(Table1[[#This Row],[FTR]]="H",100*Table1[[#This Row],[B365H]],0),0)</f>
        <v>0</v>
      </c>
      <c r="N1237">
        <f>IF(Table1[[#This Row],[Bet]]="Home-",IF(Table1[[#This Row],[FTR]]="H",100*Table1[[#This Row],[B365H]],0),0)</f>
        <v>0</v>
      </c>
      <c r="O1237">
        <f>1/Table1[[#This Row],[B365D]]-Table1[[#This Row],[Margin1X2]]</f>
        <v>0.27558034708136125</v>
      </c>
      <c r="P1237">
        <f>IF(Table1[[#This Row],[Bet]]="Draw",IF(Table1[[#This Row],[FTR]]="D",100*Table1[[#This Row],[B365D]],0),0)</f>
        <v>0</v>
      </c>
      <c r="Q1237">
        <f>IF(Table1[[#This Row],[Bet]]="Draw-",IF(Table1[[#This Row],[FTR]]="D",100*Table1[[#This Row],[B365D]],0),0)</f>
        <v>0</v>
      </c>
      <c r="R1237">
        <f>1/Table1[[#This Row],[B365A]]-Table1[[#This Row],[Margin1X2]]</f>
        <v>0.3981293666892044</v>
      </c>
      <c r="S1237">
        <f>IF(Table1[[#This Row],[Bet]]="Away",IF(Table1[[#This Row],[FTR]]="A",100*Table1[[#This Row],[B365A]],0),0)</f>
        <v>0</v>
      </c>
      <c r="T1237">
        <f>IF(Table1[[#This Row],[Bet2]]="Away",IF(Table1[[#This Row],[FTR]]="A",100*Table1[[#This Row],[B365A]]),0)</f>
        <v>0</v>
      </c>
      <c r="X1237">
        <v>2.9</v>
      </c>
      <c r="Y1237">
        <v>3.4</v>
      </c>
      <c r="Z1237">
        <v>2.4</v>
      </c>
      <c r="AA1237" s="3">
        <f>(1/Table1[[#This Row],[B365H]]+1/Table1[[#This Row],[B365D]]+1/Table1[[#This Row],[B365A]]-1)/3</f>
        <v>1.8537299977462302E-2</v>
      </c>
      <c r="AB1237">
        <v>2</v>
      </c>
      <c r="AC1237">
        <v>1.8</v>
      </c>
      <c r="AD1237">
        <f>(1/Table1[[#This Row],[B365&gt;2.5]]+1/Table1[[#This Row],[B365&lt;2.5]]-1)/2</f>
        <v>2.777777777777779E-2</v>
      </c>
    </row>
    <row r="1238" spans="1:30" hidden="1" x14ac:dyDescent="0.45">
      <c r="A1238" t="s">
        <v>61</v>
      </c>
      <c r="B1238" t="s">
        <v>4</v>
      </c>
      <c r="C1238" s="1">
        <v>44520</v>
      </c>
      <c r="D1238" t="s">
        <v>80</v>
      </c>
      <c r="E1238" t="s">
        <v>71</v>
      </c>
      <c r="F1238">
        <v>1</v>
      </c>
      <c r="G1238">
        <v>2</v>
      </c>
      <c r="H1238" t="s">
        <v>20</v>
      </c>
      <c r="I1238" t="s">
        <v>101</v>
      </c>
      <c r="L1238">
        <f>1/Table1[[#This Row],[B365H]]-Table1[[#This Row],[Margin1X2]]</f>
        <v>0.44825415755648312</v>
      </c>
      <c r="M1238">
        <f>IF(Table1[[#This Row],[Bet]]="Home",IF(Table1[[#This Row],[FTR]]="H",100*Table1[[#This Row],[B365H]],0),0)</f>
        <v>0</v>
      </c>
      <c r="N1238">
        <f>IF(Table1[[#This Row],[Bet]]="Home-",IF(Table1[[#This Row],[FTR]]="H",100*Table1[[#This Row],[B365H]],0),0)</f>
        <v>0</v>
      </c>
      <c r="O1238">
        <f>1/Table1[[#This Row],[B365D]]-Table1[[#This Row],[Margin1X2]]</f>
        <v>0.2908301861790234</v>
      </c>
      <c r="P1238">
        <f>IF(Table1[[#This Row],[Bet]]="Draw",IF(Table1[[#This Row],[FTR]]="D",100*Table1[[#This Row],[B365D]],0),0)</f>
        <v>0</v>
      </c>
      <c r="Q1238">
        <f>IF(Table1[[#This Row],[Bet]]="Draw-",IF(Table1[[#This Row],[FTR]]="D",100*Table1[[#This Row],[B365D]],0),0)</f>
        <v>0</v>
      </c>
      <c r="R1238">
        <f>1/Table1[[#This Row],[B365A]]-Table1[[#This Row],[Margin1X2]]</f>
        <v>0.26091565626449348</v>
      </c>
      <c r="S1238">
        <f>IF(Table1[[#This Row],[Bet]]="Away",IF(Table1[[#This Row],[FTR]]="A",100*Table1[[#This Row],[B365A]],0),0)</f>
        <v>0</v>
      </c>
      <c r="T1238">
        <f>IF(Table1[[#This Row],[Bet2]]="Away",IF(Table1[[#This Row],[FTR]]="A",100*Table1[[#This Row],[B365A]]),0)</f>
        <v>0</v>
      </c>
      <c r="X1238">
        <v>2.15</v>
      </c>
      <c r="Y1238">
        <v>3.25</v>
      </c>
      <c r="Z1238">
        <v>3.6</v>
      </c>
      <c r="AA1238" s="3">
        <f>(1/Table1[[#This Row],[B365H]]+1/Table1[[#This Row],[B365D]]+1/Table1[[#This Row],[B365A]]-1)/3</f>
        <v>1.6862121513284329E-2</v>
      </c>
      <c r="AB1238">
        <v>2.1</v>
      </c>
      <c r="AC1238">
        <v>1.72</v>
      </c>
      <c r="AD1238">
        <f>(1/Table1[[#This Row],[B365&gt;2.5]]+1/Table1[[#This Row],[B365&lt;2.5]]-1)/2</f>
        <v>2.879291251384275E-2</v>
      </c>
    </row>
    <row r="1239" spans="1:30" hidden="1" x14ac:dyDescent="0.45">
      <c r="A1239" t="s">
        <v>61</v>
      </c>
      <c r="B1239" t="s">
        <v>4</v>
      </c>
      <c r="C1239" s="1">
        <v>44523</v>
      </c>
      <c r="D1239" t="s">
        <v>95</v>
      </c>
      <c r="E1239" t="s">
        <v>90</v>
      </c>
      <c r="F1239">
        <v>0</v>
      </c>
      <c r="G1239">
        <v>0</v>
      </c>
      <c r="H1239" t="s">
        <v>42</v>
      </c>
      <c r="I1239" t="s">
        <v>101</v>
      </c>
      <c r="L1239">
        <f>1/Table1[[#This Row],[B365H]]-Table1[[#This Row],[Margin1X2]]</f>
        <v>0.46980718611013861</v>
      </c>
      <c r="M1239">
        <f>IF(Table1[[#This Row],[Bet]]="Home",IF(Table1[[#This Row],[FTR]]="H",100*Table1[[#This Row],[B365H]],0),0)</f>
        <v>0</v>
      </c>
      <c r="N1239">
        <f>IF(Table1[[#This Row],[Bet]]="Home-",IF(Table1[[#This Row],[FTR]]="H",100*Table1[[#This Row],[B365H]],0),0)</f>
        <v>0</v>
      </c>
      <c r="O1239">
        <f>1/Table1[[#This Row],[B365D]]-Table1[[#This Row],[Margin1X2]]</f>
        <v>0.28503261109166111</v>
      </c>
      <c r="P1239">
        <f>IF(Table1[[#This Row],[Bet]]="Draw",IF(Table1[[#This Row],[FTR]]="D",100*Table1[[#This Row],[B365D]],0),0)</f>
        <v>0</v>
      </c>
      <c r="Q1239">
        <f>IF(Table1[[#This Row],[Bet]]="Draw-",IF(Table1[[#This Row],[FTR]]="D",100*Table1[[#This Row],[B365D]],0),0)</f>
        <v>0</v>
      </c>
      <c r="R1239">
        <f>1/Table1[[#This Row],[B365A]]-Table1[[#This Row],[Margin1X2]]</f>
        <v>0.24516020279820019</v>
      </c>
      <c r="S1239">
        <f>IF(Table1[[#This Row],[Bet]]="Away",IF(Table1[[#This Row],[FTR]]="A",100*Table1[[#This Row],[B365A]],0),0)</f>
        <v>0</v>
      </c>
      <c r="T1239">
        <f>IF(Table1[[#This Row],[Bet2]]="Away",IF(Table1[[#This Row],[FTR]]="A",100*Table1[[#This Row],[B365A]]),0)</f>
        <v>0</v>
      </c>
      <c r="X1239">
        <v>2.0499999999999998</v>
      </c>
      <c r="Y1239">
        <v>3.3</v>
      </c>
      <c r="Z1239">
        <v>3.8</v>
      </c>
      <c r="AA1239" s="3">
        <f>(1/Table1[[#This Row],[B365H]]+1/Table1[[#This Row],[B365D]]+1/Table1[[#This Row],[B365A]]-1)/3</f>
        <v>1.7997691938641907E-2</v>
      </c>
      <c r="AB1239">
        <v>2.2000000000000002</v>
      </c>
      <c r="AC1239">
        <v>1.66</v>
      </c>
      <c r="AD1239">
        <f>(1/Table1[[#This Row],[B365&gt;2.5]]+1/Table1[[#This Row],[B365&lt;2.5]]-1)/2</f>
        <v>2.8477546549835697E-2</v>
      </c>
    </row>
    <row r="1240" spans="1:30" hidden="1" x14ac:dyDescent="0.45">
      <c r="A1240" t="s">
        <v>61</v>
      </c>
      <c r="B1240" t="s">
        <v>4</v>
      </c>
      <c r="C1240" s="1">
        <v>44541</v>
      </c>
      <c r="D1240" t="s">
        <v>78</v>
      </c>
      <c r="E1240" t="s">
        <v>84</v>
      </c>
      <c r="F1240">
        <v>2</v>
      </c>
      <c r="G1240">
        <v>1</v>
      </c>
      <c r="H1240" t="s">
        <v>13</v>
      </c>
      <c r="I1240" t="s">
        <v>101</v>
      </c>
      <c r="L1240">
        <f>1/Table1[[#This Row],[B365H]]-Table1[[#This Row],[Margin1X2]]</f>
        <v>0.28625933245498469</v>
      </c>
      <c r="M1240">
        <f>IF(Table1[[#This Row],[Bet]]="Home",IF(Table1[[#This Row],[FTR]]="H",100*Table1[[#This Row],[B365H]],0),0)</f>
        <v>0</v>
      </c>
      <c r="N1240">
        <f>IF(Table1[[#This Row],[Bet]]="Home-",IF(Table1[[#This Row],[FTR]]="H",100*Table1[[#This Row],[B365H]],0),0)</f>
        <v>0</v>
      </c>
      <c r="O1240">
        <f>1/Table1[[#This Row],[B365D]]-Table1[[#This Row],[Margin1X2]]</f>
        <v>0.29572902942468166</v>
      </c>
      <c r="P1240">
        <f>IF(Table1[[#This Row],[Bet]]="Draw",IF(Table1[[#This Row],[FTR]]="D",100*Table1[[#This Row],[B365D]],0),0)</f>
        <v>0</v>
      </c>
      <c r="Q1240">
        <f>IF(Table1[[#This Row],[Bet]]="Draw-",IF(Table1[[#This Row],[FTR]]="D",100*Table1[[#This Row],[B365D]],0),0)</f>
        <v>0</v>
      </c>
      <c r="R1240">
        <f>1/Table1[[#This Row],[B365A]]-Table1[[#This Row],[Margin1X2]]</f>
        <v>0.41801163812033387</v>
      </c>
      <c r="S1240">
        <f>IF(Table1[[#This Row],[Bet]]="Away",IF(Table1[[#This Row],[FTR]]="A",100*Table1[[#This Row],[B365A]],0),0)</f>
        <v>0</v>
      </c>
      <c r="T1240">
        <f>IF(Table1[[#This Row],[Bet2]]="Away",IF(Table1[[#This Row],[FTR]]="A",100*Table1[[#This Row],[B365A]]),0)</f>
        <v>0</v>
      </c>
      <c r="X1240">
        <v>3.3</v>
      </c>
      <c r="Y1240">
        <v>3.2</v>
      </c>
      <c r="Z1240">
        <v>2.2999999999999998</v>
      </c>
      <c r="AA1240" s="3">
        <f>(1/Table1[[#This Row],[B365H]]+1/Table1[[#This Row],[B365D]]+1/Table1[[#This Row],[B365A]]-1)/3</f>
        <v>1.6770970575318362E-2</v>
      </c>
      <c r="AB1240">
        <v>2.2000000000000002</v>
      </c>
      <c r="AC1240">
        <v>1.66</v>
      </c>
      <c r="AD1240">
        <f>(1/Table1[[#This Row],[B365&gt;2.5]]+1/Table1[[#This Row],[B365&lt;2.5]]-1)/2</f>
        <v>2.8477546549835697E-2</v>
      </c>
    </row>
    <row r="1241" spans="1:30" hidden="1" x14ac:dyDescent="0.45">
      <c r="A1241" t="s">
        <v>61</v>
      </c>
      <c r="B1241" t="s">
        <v>4</v>
      </c>
      <c r="C1241" s="1">
        <v>44576</v>
      </c>
      <c r="D1241" t="s">
        <v>77</v>
      </c>
      <c r="E1241" t="s">
        <v>62</v>
      </c>
      <c r="F1241">
        <v>3</v>
      </c>
      <c r="G1241">
        <v>2</v>
      </c>
      <c r="H1241" t="s">
        <v>13</v>
      </c>
      <c r="I1241" t="s">
        <v>101</v>
      </c>
      <c r="L1241">
        <f>1/Table1[[#This Row],[B365H]]-Table1[[#This Row],[Margin1X2]]</f>
        <v>0.33733493397358949</v>
      </c>
      <c r="M1241">
        <f>IF(Table1[[#This Row],[Bet]]="Home",IF(Table1[[#This Row],[FTR]]="H",100*Table1[[#This Row],[B365H]],0),0)</f>
        <v>0</v>
      </c>
      <c r="N1241">
        <f>IF(Table1[[#This Row],[Bet]]="Home-",IF(Table1[[#This Row],[FTR]]="H",100*Table1[[#This Row],[B365H]],0),0)</f>
        <v>0</v>
      </c>
      <c r="O1241">
        <f>1/Table1[[#This Row],[B365D]]-Table1[[#This Row],[Margin1X2]]</f>
        <v>0.27430972388955588</v>
      </c>
      <c r="P1241">
        <f>IF(Table1[[#This Row],[Bet]]="Draw",IF(Table1[[#This Row],[FTR]]="D",100*Table1[[#This Row],[B365D]],0),0)</f>
        <v>0</v>
      </c>
      <c r="Q1241">
        <f>IF(Table1[[#This Row],[Bet]]="Draw-",IF(Table1[[#This Row],[FTR]]="D",100*Table1[[#This Row],[B365D]],0),0)</f>
        <v>0</v>
      </c>
      <c r="R1241">
        <f>1/Table1[[#This Row],[B365A]]-Table1[[#This Row],[Margin1X2]]</f>
        <v>0.38835534213685474</v>
      </c>
      <c r="S1241">
        <f>IF(Table1[[#This Row],[Bet]]="Away",IF(Table1[[#This Row],[FTR]]="A",100*Table1[[#This Row],[B365A]],0),0)</f>
        <v>0</v>
      </c>
      <c r="T1241">
        <f>IF(Table1[[#This Row],[Bet2]]="Away",IF(Table1[[#This Row],[FTR]]="A",100*Table1[[#This Row],[B365A]]),0)</f>
        <v>0</v>
      </c>
      <c r="X1241">
        <v>2.8</v>
      </c>
      <c r="Y1241">
        <v>3.4</v>
      </c>
      <c r="Z1241">
        <v>2.4500000000000002</v>
      </c>
      <c r="AA1241" s="3">
        <f>(1/Table1[[#This Row],[B365H]]+1/Table1[[#This Row],[B365D]]+1/Table1[[#This Row],[B365A]]-1)/3</f>
        <v>1.9807923169267678E-2</v>
      </c>
      <c r="AB1241">
        <v>2.02</v>
      </c>
      <c r="AC1241">
        <v>1.83</v>
      </c>
      <c r="AD1241">
        <f>(1/Table1[[#This Row],[B365&gt;2.5]]+1/Table1[[#This Row],[B365&lt;2.5]]-1)/2</f>
        <v>2.0748796191094487E-2</v>
      </c>
    </row>
    <row r="1242" spans="1:30" hidden="1" x14ac:dyDescent="0.45">
      <c r="A1242" t="s">
        <v>61</v>
      </c>
      <c r="B1242" t="s">
        <v>4</v>
      </c>
      <c r="C1242" s="1">
        <v>44590</v>
      </c>
      <c r="D1242" t="s">
        <v>81</v>
      </c>
      <c r="E1242" t="s">
        <v>66</v>
      </c>
      <c r="F1242">
        <v>2</v>
      </c>
      <c r="G1242">
        <v>0</v>
      </c>
      <c r="H1242" t="s">
        <v>13</v>
      </c>
      <c r="I1242" t="s">
        <v>101</v>
      </c>
      <c r="L1242">
        <f>1/Table1[[#This Row],[B365H]]-Table1[[#This Row],[Margin1X2]]</f>
        <v>0.33086802567466345</v>
      </c>
      <c r="M1242">
        <f>IF(Table1[[#This Row],[Bet]]="Home",IF(Table1[[#This Row],[FTR]]="H",100*Table1[[#This Row],[B365H]],0),0)</f>
        <v>0</v>
      </c>
      <c r="N1242">
        <f>IF(Table1[[#This Row],[Bet]]="Home-",IF(Table1[[#This Row],[FTR]]="H",100*Table1[[#This Row],[B365H]],0),0)</f>
        <v>0</v>
      </c>
      <c r="O1242">
        <f>1/Table1[[#This Row],[B365D]]-Table1[[#This Row],[Margin1X2]]</f>
        <v>0.30501661508682487</v>
      </c>
      <c r="P1242">
        <f>IF(Table1[[#This Row],[Bet]]="Draw",IF(Table1[[#This Row],[FTR]]="D",100*Table1[[#This Row],[B365D]],0),0)</f>
        <v>0</v>
      </c>
      <c r="Q1242">
        <f>IF(Table1[[#This Row],[Bet]]="Draw-",IF(Table1[[#This Row],[FTR]]="D",100*Table1[[#This Row],[B365D]],0),0)</f>
        <v>0</v>
      </c>
      <c r="R1242">
        <f>1/Table1[[#This Row],[B365A]]-Table1[[#This Row],[Margin1X2]]</f>
        <v>0.36411535923851163</v>
      </c>
      <c r="S1242">
        <f>IF(Table1[[#This Row],[Bet]]="Away",IF(Table1[[#This Row],[FTR]]="A",100*Table1[[#This Row],[B365A]],0),0)</f>
        <v>0</v>
      </c>
      <c r="T1242">
        <f>IF(Table1[[#This Row],[Bet2]]="Away",IF(Table1[[#This Row],[FTR]]="A",100*Table1[[#This Row],[B365A]]),0)</f>
        <v>0</v>
      </c>
      <c r="X1242">
        <v>2.87</v>
      </c>
      <c r="Y1242">
        <v>3.1</v>
      </c>
      <c r="Z1242">
        <v>2.62</v>
      </c>
      <c r="AA1242" s="3">
        <f>(1/Table1[[#This Row],[B365H]]+1/Table1[[#This Row],[B365D]]+1/Table1[[#This Row],[B365A]]-1)/3</f>
        <v>1.7564030074465425E-2</v>
      </c>
      <c r="AB1242">
        <v>2.2000000000000002</v>
      </c>
      <c r="AC1242">
        <v>1.66</v>
      </c>
      <c r="AD1242">
        <f>(1/Table1[[#This Row],[B365&gt;2.5]]+1/Table1[[#This Row],[B365&lt;2.5]]-1)/2</f>
        <v>2.8477546549835697E-2</v>
      </c>
    </row>
    <row r="1243" spans="1:30" hidden="1" x14ac:dyDescent="0.45">
      <c r="A1243" t="s">
        <v>61</v>
      </c>
      <c r="B1243" t="s">
        <v>4</v>
      </c>
      <c r="C1243" s="1">
        <v>44601</v>
      </c>
      <c r="D1243" t="s">
        <v>89</v>
      </c>
      <c r="E1243" t="s">
        <v>63</v>
      </c>
      <c r="F1243">
        <v>2</v>
      </c>
      <c r="G1243">
        <v>0</v>
      </c>
      <c r="H1243" t="s">
        <v>13</v>
      </c>
      <c r="I1243" t="s">
        <v>101</v>
      </c>
      <c r="L1243">
        <f>1/Table1[[#This Row],[B365H]]-Table1[[#This Row],[Margin1X2]]</f>
        <v>0.40453630122882878</v>
      </c>
      <c r="M1243">
        <f>IF(Table1[[#This Row],[Bet]]="Home",IF(Table1[[#This Row],[FTR]]="H",100*Table1[[#This Row],[B365H]],0),0)</f>
        <v>0</v>
      </c>
      <c r="N1243">
        <f>IF(Table1[[#This Row],[Bet]]="Home-",IF(Table1[[#This Row],[FTR]]="H",100*Table1[[#This Row],[B365H]],0),0)</f>
        <v>0</v>
      </c>
      <c r="O1243">
        <f>1/Table1[[#This Row],[B365D]]-Table1[[#This Row],[Margin1X2]]</f>
        <v>0.29028768065109434</v>
      </c>
      <c r="P1243">
        <f>IF(Table1[[#This Row],[Bet]]="Draw",IF(Table1[[#This Row],[FTR]]="D",100*Table1[[#This Row],[B365D]],0),0)</f>
        <v>0</v>
      </c>
      <c r="Q1243">
        <f>IF(Table1[[#This Row],[Bet]]="Draw-",IF(Table1[[#This Row],[FTR]]="D",100*Table1[[#This Row],[B365D]],0),0)</f>
        <v>0</v>
      </c>
      <c r="R1243">
        <f>1/Table1[[#This Row],[B365A]]-Table1[[#This Row],[Margin1X2]]</f>
        <v>0.30517601812007694</v>
      </c>
      <c r="S1243">
        <f>IF(Table1[[#This Row],[Bet]]="Away",IF(Table1[[#This Row],[FTR]]="A",100*Table1[[#This Row],[B365A]],0),0)</f>
        <v>0</v>
      </c>
      <c r="T1243">
        <f>IF(Table1[[#This Row],[Bet2]]="Away",IF(Table1[[#This Row],[FTR]]="A",100*Table1[[#This Row],[B365A]]),0)</f>
        <v>0</v>
      </c>
      <c r="X1243">
        <v>2.37</v>
      </c>
      <c r="Y1243">
        <v>3.25</v>
      </c>
      <c r="Z1243">
        <v>3.1</v>
      </c>
      <c r="AA1243" s="3">
        <f>(1/Table1[[#This Row],[B365H]]+1/Table1[[#This Row],[B365D]]+1/Table1[[#This Row],[B365A]]-1)/3</f>
        <v>1.7404627041213372E-2</v>
      </c>
      <c r="AB1243">
        <v>2.2000000000000002</v>
      </c>
      <c r="AC1243">
        <v>1.66</v>
      </c>
      <c r="AD1243">
        <f>(1/Table1[[#This Row],[B365&gt;2.5]]+1/Table1[[#This Row],[B365&lt;2.5]]-1)/2</f>
        <v>2.8477546549835697E-2</v>
      </c>
    </row>
    <row r="1244" spans="1:30" hidden="1" x14ac:dyDescent="0.45">
      <c r="A1244" t="s">
        <v>61</v>
      </c>
      <c r="B1244" t="s">
        <v>4</v>
      </c>
      <c r="C1244" s="1">
        <v>44604</v>
      </c>
      <c r="D1244" t="s">
        <v>96</v>
      </c>
      <c r="E1244" t="s">
        <v>86</v>
      </c>
      <c r="F1244">
        <v>2</v>
      </c>
      <c r="G1244">
        <v>2</v>
      </c>
      <c r="H1244" t="s">
        <v>42</v>
      </c>
      <c r="I1244" t="s">
        <v>101</v>
      </c>
      <c r="L1244">
        <f>1/Table1[[#This Row],[B365H]]-Table1[[#This Row],[Margin1X2]]</f>
        <v>0.41485507246376813</v>
      </c>
      <c r="M1244">
        <f>IF(Table1[[#This Row],[Bet]]="Home",IF(Table1[[#This Row],[FTR]]="H",100*Table1[[#This Row],[B365H]],0),0)</f>
        <v>0</v>
      </c>
      <c r="N1244">
        <f>IF(Table1[[#This Row],[Bet]]="Home-",IF(Table1[[#This Row],[FTR]]="H",100*Table1[[#This Row],[B365H]],0),0)</f>
        <v>0</v>
      </c>
      <c r="O1244">
        <f>1/Table1[[#This Row],[B365D]]-Table1[[#This Row],[Margin1X2]]</f>
        <v>0.29257246376811591</v>
      </c>
      <c r="P1244">
        <f>IF(Table1[[#This Row],[Bet]]="Draw",IF(Table1[[#This Row],[FTR]]="D",100*Table1[[#This Row],[B365D]],0),0)</f>
        <v>0</v>
      </c>
      <c r="Q1244">
        <f>IF(Table1[[#This Row],[Bet]]="Draw-",IF(Table1[[#This Row],[FTR]]="D",100*Table1[[#This Row],[B365D]],0),0)</f>
        <v>0</v>
      </c>
      <c r="R1244">
        <f>1/Table1[[#This Row],[B365A]]-Table1[[#This Row],[Margin1X2]]</f>
        <v>0.29257246376811591</v>
      </c>
      <c r="S1244">
        <f>IF(Table1[[#This Row],[Bet]]="Away",IF(Table1[[#This Row],[FTR]]="A",100*Table1[[#This Row],[B365A]],0),0)</f>
        <v>0</v>
      </c>
      <c r="T1244">
        <f>IF(Table1[[#This Row],[Bet2]]="Away",IF(Table1[[#This Row],[FTR]]="A",100*Table1[[#This Row],[B365A]]),0)</f>
        <v>0</v>
      </c>
      <c r="X1244">
        <v>2.2999999999999998</v>
      </c>
      <c r="Y1244">
        <v>3.2</v>
      </c>
      <c r="Z1244">
        <v>3.2</v>
      </c>
      <c r="AA1244" s="3">
        <f>(1/Table1[[#This Row],[B365H]]+1/Table1[[#This Row],[B365D]]+1/Table1[[#This Row],[B365A]]-1)/3</f>
        <v>1.9927536231884108E-2</v>
      </c>
      <c r="AB1244">
        <v>2.2999999999999998</v>
      </c>
      <c r="AC1244">
        <v>1.61</v>
      </c>
      <c r="AD1244">
        <f>(1/Table1[[#This Row],[B365&gt;2.5]]+1/Table1[[#This Row],[B365&lt;2.5]]-1)/2</f>
        <v>2.7950310559006208E-2</v>
      </c>
    </row>
    <row r="1245" spans="1:30" hidden="1" x14ac:dyDescent="0.45">
      <c r="A1245" t="s">
        <v>61</v>
      </c>
      <c r="B1245" t="s">
        <v>4</v>
      </c>
      <c r="C1245" s="1">
        <v>44611</v>
      </c>
      <c r="D1245" t="s">
        <v>68</v>
      </c>
      <c r="E1245" t="s">
        <v>93</v>
      </c>
      <c r="F1245">
        <v>2</v>
      </c>
      <c r="G1245">
        <v>1</v>
      </c>
      <c r="H1245" t="s">
        <v>13</v>
      </c>
      <c r="I1245" t="s">
        <v>101</v>
      </c>
      <c r="L1245">
        <f>1/Table1[[#This Row],[B365H]]-Table1[[#This Row],[Margin1X2]]</f>
        <v>0.24747766853030015</v>
      </c>
      <c r="M1245">
        <f>IF(Table1[[#This Row],[Bet]]="Home",IF(Table1[[#This Row],[FTR]]="H",100*Table1[[#This Row],[B365H]],0),0)</f>
        <v>0</v>
      </c>
      <c r="N1245">
        <f>IF(Table1[[#This Row],[Bet]]="Home-",IF(Table1[[#This Row],[FTR]]="H",100*Table1[[#This Row],[B365H]],0),0)</f>
        <v>0</v>
      </c>
      <c r="O1245">
        <f>1/Table1[[#This Row],[B365D]]-Table1[[#This Row],[Margin1X2]]</f>
        <v>0.2920120814857658</v>
      </c>
      <c r="P1245">
        <f>IF(Table1[[#This Row],[Bet]]="Draw",IF(Table1[[#This Row],[FTR]]="D",100*Table1[[#This Row],[B365D]],0),0)</f>
        <v>0</v>
      </c>
      <c r="Q1245">
        <f>IF(Table1[[#This Row],[Bet]]="Draw-",IF(Table1[[#This Row],[FTR]]="D",100*Table1[[#This Row],[B365D]],0),0)</f>
        <v>0</v>
      </c>
      <c r="R1245">
        <f>1/Table1[[#This Row],[B365A]]-Table1[[#This Row],[Margin1X2]]</f>
        <v>0.46051024998393425</v>
      </c>
      <c r="S1245">
        <f>IF(Table1[[#This Row],[Bet]]="Away",IF(Table1[[#This Row],[FTR]]="A",100*Table1[[#This Row],[B365A]],0),0)</f>
        <v>0</v>
      </c>
      <c r="T1245">
        <f>IF(Table1[[#This Row],[Bet2]]="Away",IF(Table1[[#This Row],[FTR]]="A",100*Table1[[#This Row],[B365A]]),0)</f>
        <v>0</v>
      </c>
      <c r="X1245">
        <v>3.8</v>
      </c>
      <c r="Y1245">
        <v>3.25</v>
      </c>
      <c r="Z1245">
        <v>2.1</v>
      </c>
      <c r="AA1245" s="3">
        <f>(1/Table1[[#This Row],[B365H]]+1/Table1[[#This Row],[B365D]]+1/Table1[[#This Row],[B365A]]-1)/3</f>
        <v>1.5680226206541931E-2</v>
      </c>
      <c r="AB1245">
        <v>2.2000000000000002</v>
      </c>
      <c r="AC1245">
        <v>1.66</v>
      </c>
      <c r="AD1245">
        <f>(1/Table1[[#This Row],[B365&gt;2.5]]+1/Table1[[#This Row],[B365&lt;2.5]]-1)/2</f>
        <v>2.8477546549835697E-2</v>
      </c>
    </row>
    <row r="1246" spans="1:30" hidden="1" x14ac:dyDescent="0.45">
      <c r="A1246" t="s">
        <v>61</v>
      </c>
      <c r="B1246" t="s">
        <v>4</v>
      </c>
      <c r="C1246" s="1">
        <v>44618</v>
      </c>
      <c r="D1246" t="s">
        <v>71</v>
      </c>
      <c r="E1246" t="s">
        <v>92</v>
      </c>
      <c r="F1246">
        <v>0</v>
      </c>
      <c r="G1246">
        <v>1</v>
      </c>
      <c r="H1246" t="s">
        <v>20</v>
      </c>
      <c r="I1246" t="s">
        <v>101</v>
      </c>
      <c r="L1246">
        <f>1/Table1[[#This Row],[B365H]]-Table1[[#This Row],[Margin1X2]]</f>
        <v>0.17629399585921326</v>
      </c>
      <c r="M1246">
        <f>IF(Table1[[#This Row],[Bet]]="Home",IF(Table1[[#This Row],[FTR]]="H",100*Table1[[#This Row],[B365H]],0),0)</f>
        <v>0</v>
      </c>
      <c r="N1246">
        <f>IF(Table1[[#This Row],[Bet]]="Home-",IF(Table1[[#This Row],[FTR]]="H",100*Table1[[#This Row],[B365H]],0),0)</f>
        <v>0</v>
      </c>
      <c r="O1246">
        <f>1/Table1[[#This Row],[B365D]]-Table1[[#This Row],[Margin1X2]]</f>
        <v>0.22629399585921325</v>
      </c>
      <c r="P1246">
        <f>IF(Table1[[#This Row],[Bet]]="Draw",IF(Table1[[#This Row],[FTR]]="D",100*Table1[[#This Row],[B365D]],0),0)</f>
        <v>0</v>
      </c>
      <c r="Q1246">
        <f>IF(Table1[[#This Row],[Bet]]="Draw-",IF(Table1[[#This Row],[FTR]]="D",100*Table1[[#This Row],[B365D]],0),0)</f>
        <v>0</v>
      </c>
      <c r="R1246">
        <f>1/Table1[[#This Row],[B365A]]-Table1[[#This Row],[Margin1X2]]</f>
        <v>0.59741200828157348</v>
      </c>
      <c r="S1246">
        <f>IF(Table1[[#This Row],[Bet]]="Away",IF(Table1[[#This Row],[FTR]]="A",100*Table1[[#This Row],[B365A]],0),0)</f>
        <v>0</v>
      </c>
      <c r="T1246">
        <f>IF(Table1[[#This Row],[Bet2]]="Away",IF(Table1[[#This Row],[FTR]]="A",100*Table1[[#This Row],[B365A]]),0)</f>
        <v>0</v>
      </c>
      <c r="X1246">
        <v>5</v>
      </c>
      <c r="Y1246">
        <v>4</v>
      </c>
      <c r="Z1246">
        <v>1.61</v>
      </c>
      <c r="AA1246" s="3">
        <f>(1/Table1[[#This Row],[B365H]]+1/Table1[[#This Row],[B365D]]+1/Table1[[#This Row],[B365A]]-1)/3</f>
        <v>2.3706004140786757E-2</v>
      </c>
      <c r="AB1246">
        <v>1.8</v>
      </c>
      <c r="AC1246">
        <v>2</v>
      </c>
      <c r="AD1246">
        <f>(1/Table1[[#This Row],[B365&gt;2.5]]+1/Table1[[#This Row],[B365&lt;2.5]]-1)/2</f>
        <v>2.777777777777779E-2</v>
      </c>
    </row>
    <row r="1247" spans="1:30" hidden="1" x14ac:dyDescent="0.45">
      <c r="A1247" t="s">
        <v>61</v>
      </c>
      <c r="B1247" t="s">
        <v>4</v>
      </c>
      <c r="C1247" s="1">
        <v>44628</v>
      </c>
      <c r="D1247" t="s">
        <v>72</v>
      </c>
      <c r="E1247" t="s">
        <v>86</v>
      </c>
      <c r="F1247">
        <v>1</v>
      </c>
      <c r="G1247">
        <v>1</v>
      </c>
      <c r="H1247" t="s">
        <v>42</v>
      </c>
      <c r="I1247" t="s">
        <v>101</v>
      </c>
      <c r="L1247">
        <f>1/Table1[[#This Row],[B365H]]-Table1[[#This Row],[Margin1X2]]</f>
        <v>0.29250841750841755</v>
      </c>
      <c r="M1247">
        <f>IF(Table1[[#This Row],[Bet]]="Home",IF(Table1[[#This Row],[FTR]]="H",100*Table1[[#This Row],[B365H]],0),0)</f>
        <v>0</v>
      </c>
      <c r="N1247">
        <f>IF(Table1[[#This Row],[Bet]]="Home-",IF(Table1[[#This Row],[FTR]]="H",100*Table1[[#This Row],[B365H]],0),0)</f>
        <v>0</v>
      </c>
      <c r="O1247">
        <f>1/Table1[[#This Row],[B365D]]-Table1[[#This Row],[Margin1X2]]</f>
        <v>0.28303872053872059</v>
      </c>
      <c r="P1247">
        <f>IF(Table1[[#This Row],[Bet]]="Draw",IF(Table1[[#This Row],[FTR]]="D",100*Table1[[#This Row],[B365D]],0),0)</f>
        <v>0</v>
      </c>
      <c r="Q1247">
        <f>IF(Table1[[#This Row],[Bet]]="Draw-",IF(Table1[[#This Row],[FTR]]="D",100*Table1[[#This Row],[B365D]],0),0)</f>
        <v>0</v>
      </c>
      <c r="R1247">
        <f>1/Table1[[#This Row],[B365A]]-Table1[[#This Row],[Margin1X2]]</f>
        <v>0.42445286195286197</v>
      </c>
      <c r="S1247">
        <f>IF(Table1[[#This Row],[Bet]]="Away",IF(Table1[[#This Row],[FTR]]="A",100*Table1[[#This Row],[B365A]],0),0)</f>
        <v>0</v>
      </c>
      <c r="T1247">
        <f>IF(Table1[[#This Row],[Bet2]]="Away",IF(Table1[[#This Row],[FTR]]="A",100*Table1[[#This Row],[B365A]]),0)</f>
        <v>0</v>
      </c>
      <c r="X1247">
        <v>3.2</v>
      </c>
      <c r="Y1247">
        <v>3.3</v>
      </c>
      <c r="Z1247">
        <v>2.25</v>
      </c>
      <c r="AA1247" s="3">
        <f>(1/Table1[[#This Row],[B365H]]+1/Table1[[#This Row],[B365D]]+1/Table1[[#This Row],[B365A]]-1)/3</f>
        <v>1.9991582491582467E-2</v>
      </c>
      <c r="AB1247">
        <v>2.37</v>
      </c>
      <c r="AC1247">
        <v>1.57</v>
      </c>
      <c r="AD1247">
        <f>(1/Table1[[#This Row],[B365&gt;2.5]]+1/Table1[[#This Row],[B365&lt;2.5]]-1)/2</f>
        <v>2.9441801714638949E-2</v>
      </c>
    </row>
    <row r="1248" spans="1:30" hidden="1" x14ac:dyDescent="0.45">
      <c r="A1248" t="s">
        <v>61</v>
      </c>
      <c r="B1248" t="s">
        <v>4</v>
      </c>
      <c r="C1248" s="1">
        <v>44635</v>
      </c>
      <c r="D1248" t="s">
        <v>62</v>
      </c>
      <c r="E1248" t="s">
        <v>87</v>
      </c>
      <c r="F1248">
        <v>1</v>
      </c>
      <c r="G1248">
        <v>1</v>
      </c>
      <c r="H1248" t="s">
        <v>42</v>
      </c>
      <c r="I1248" t="s">
        <v>101</v>
      </c>
      <c r="L1248">
        <f>1/Table1[[#This Row],[B365H]]-Table1[[#This Row],[Margin1X2]]</f>
        <v>0.71530430353959762</v>
      </c>
      <c r="M1248">
        <f>IF(Table1[[#This Row],[Bet]]="Home",IF(Table1[[#This Row],[FTR]]="H",100*Table1[[#This Row],[B365H]],0),0)</f>
        <v>0</v>
      </c>
      <c r="N1248">
        <f>IF(Table1[[#This Row],[Bet]]="Home-",IF(Table1[[#This Row],[FTR]]="H",100*Table1[[#This Row],[B365H]],0),0)</f>
        <v>0</v>
      </c>
      <c r="O1248">
        <f>1/Table1[[#This Row],[B365D]]-Table1[[#This Row],[Margin1X2]]</f>
        <v>0.16182836771072071</v>
      </c>
      <c r="P1248">
        <f>IF(Table1[[#This Row],[Bet]]="Draw",IF(Table1[[#This Row],[FTR]]="D",100*Table1[[#This Row],[B365D]],0),0)</f>
        <v>0</v>
      </c>
      <c r="Q1248">
        <f>IF(Table1[[#This Row],[Bet]]="Draw-",IF(Table1[[#This Row],[FTR]]="D",100*Table1[[#This Row],[B365D]],0),0)</f>
        <v>0</v>
      </c>
      <c r="R1248">
        <f>1/Table1[[#This Row],[B365A]]-Table1[[#This Row],[Margin1X2]]</f>
        <v>0.12286732874968175</v>
      </c>
      <c r="S1248">
        <f>IF(Table1[[#This Row],[Bet]]="Away",IF(Table1[[#This Row],[FTR]]="A",100*Table1[[#This Row],[B365A]],0),0)</f>
        <v>0</v>
      </c>
      <c r="T1248">
        <f>IF(Table1[[#This Row],[Bet2]]="Away",IF(Table1[[#This Row],[FTR]]="A",100*Table1[[#This Row],[B365A]]),0)</f>
        <v>0</v>
      </c>
      <c r="X1248">
        <v>1.36</v>
      </c>
      <c r="Y1248">
        <v>5.5</v>
      </c>
      <c r="Z1248">
        <v>7</v>
      </c>
      <c r="AA1248" s="3">
        <f>(1/Table1[[#This Row],[B365H]]+1/Table1[[#This Row],[B365D]]+1/Table1[[#This Row],[B365A]]-1)/3</f>
        <v>1.9989814107461108E-2</v>
      </c>
      <c r="AB1248">
        <v>1.61</v>
      </c>
      <c r="AC1248">
        <v>2.2999999999999998</v>
      </c>
      <c r="AD1248">
        <f>(1/Table1[[#This Row],[B365&gt;2.5]]+1/Table1[[#This Row],[B365&lt;2.5]]-1)/2</f>
        <v>2.7950310559006208E-2</v>
      </c>
    </row>
    <row r="1249" spans="1:30" hidden="1" x14ac:dyDescent="0.45">
      <c r="A1249" t="s">
        <v>61</v>
      </c>
      <c r="B1249" t="s">
        <v>4</v>
      </c>
      <c r="C1249" s="1">
        <v>44639</v>
      </c>
      <c r="D1249" t="s">
        <v>68</v>
      </c>
      <c r="E1249" t="s">
        <v>63</v>
      </c>
      <c r="F1249">
        <v>2</v>
      </c>
      <c r="G1249">
        <v>2</v>
      </c>
      <c r="H1249" t="s">
        <v>42</v>
      </c>
      <c r="I1249" t="s">
        <v>101</v>
      </c>
      <c r="L1249">
        <f>1/Table1[[#This Row],[B365H]]-Table1[[#This Row],[Margin1X2]]</f>
        <v>0.26861530520067106</v>
      </c>
      <c r="M1249">
        <f>IF(Table1[[#This Row],[Bet]]="Home",IF(Table1[[#This Row],[FTR]]="H",100*Table1[[#This Row],[B365H]],0),0)</f>
        <v>0</v>
      </c>
      <c r="N1249">
        <f>IF(Table1[[#This Row],[Bet]]="Home-",IF(Table1[[#This Row],[FTR]]="H",100*Table1[[#This Row],[B365H]],0),0)</f>
        <v>0</v>
      </c>
      <c r="O1249">
        <f>1/Table1[[#This Row],[B365D]]-Table1[[#This Row],[Margin1X2]]</f>
        <v>0.26067879726416315</v>
      </c>
      <c r="P1249">
        <f>IF(Table1[[#This Row],[Bet]]="Draw",IF(Table1[[#This Row],[FTR]]="D",100*Table1[[#This Row],[B365D]],0),0)</f>
        <v>0</v>
      </c>
      <c r="Q1249">
        <f>IF(Table1[[#This Row],[Bet]]="Draw-",IF(Table1[[#This Row],[FTR]]="D",100*Table1[[#This Row],[B365D]],0),0)</f>
        <v>0</v>
      </c>
      <c r="R1249">
        <f>1/Table1[[#This Row],[B365A]]-Table1[[#This Row],[Margin1X2]]</f>
        <v>0.4707058975351659</v>
      </c>
      <c r="S1249">
        <f>IF(Table1[[#This Row],[Bet]]="Away",IF(Table1[[#This Row],[FTR]]="A",100*Table1[[#This Row],[B365A]],0),0)</f>
        <v>0</v>
      </c>
      <c r="T1249">
        <f>IF(Table1[[#This Row],[Bet2]]="Away",IF(Table1[[#This Row],[FTR]]="A",100*Table1[[#This Row],[B365A]]),0)</f>
        <v>0</v>
      </c>
      <c r="X1249">
        <v>3.5</v>
      </c>
      <c r="Y1249">
        <v>3.6</v>
      </c>
      <c r="Z1249">
        <v>2.0499999999999998</v>
      </c>
      <c r="AA1249" s="3">
        <f>(1/Table1[[#This Row],[B365H]]+1/Table1[[#This Row],[B365D]]+1/Table1[[#This Row],[B365A]]-1)/3</f>
        <v>1.7098980513614654E-2</v>
      </c>
      <c r="AB1249">
        <v>1.98</v>
      </c>
      <c r="AC1249">
        <v>1.88</v>
      </c>
      <c r="AD1249">
        <f>(1/Table1[[#This Row],[B365&gt;2.5]]+1/Table1[[#This Row],[B365&lt;2.5]]-1)/2</f>
        <v>1.8482699333763231E-2</v>
      </c>
    </row>
    <row r="1250" spans="1:30" hidden="1" x14ac:dyDescent="0.45">
      <c r="A1250" t="s">
        <v>61</v>
      </c>
      <c r="B1250" t="s">
        <v>4</v>
      </c>
      <c r="C1250" s="1">
        <v>44653</v>
      </c>
      <c r="D1250" t="s">
        <v>78</v>
      </c>
      <c r="E1250" t="s">
        <v>93</v>
      </c>
      <c r="F1250">
        <v>0</v>
      </c>
      <c r="G1250">
        <v>4</v>
      </c>
      <c r="H1250" t="s">
        <v>20</v>
      </c>
      <c r="I1250" t="s">
        <v>101</v>
      </c>
      <c r="L1250">
        <f>1/Table1[[#This Row],[B365H]]-Table1[[#This Row],[Margin1X2]]</f>
        <v>0.19216646266829862</v>
      </c>
      <c r="M1250">
        <f>IF(Table1[[#This Row],[Bet]]="Home",IF(Table1[[#This Row],[FTR]]="H",100*Table1[[#This Row],[B365H]],0),0)</f>
        <v>0</v>
      </c>
      <c r="N1250">
        <f>IF(Table1[[#This Row],[Bet]]="Home-",IF(Table1[[#This Row],[FTR]]="H",100*Table1[[#This Row],[B365H]],0),0)</f>
        <v>0</v>
      </c>
      <c r="O1250">
        <f>1/Table1[[#This Row],[B365D]]-Table1[[#This Row],[Margin1X2]]</f>
        <v>0.24479804161566704</v>
      </c>
      <c r="P1250">
        <f>IF(Table1[[#This Row],[Bet]]="Draw",IF(Table1[[#This Row],[FTR]]="D",100*Table1[[#This Row],[B365D]],0),0)</f>
        <v>0</v>
      </c>
      <c r="Q1250">
        <f>IF(Table1[[#This Row],[Bet]]="Draw-",IF(Table1[[#This Row],[FTR]]="D",100*Table1[[#This Row],[B365D]],0),0)</f>
        <v>0</v>
      </c>
      <c r="R1250">
        <f>1/Table1[[#This Row],[B365A]]-Table1[[#This Row],[Margin1X2]]</f>
        <v>0.56303549571603428</v>
      </c>
      <c r="S1250">
        <f>IF(Table1[[#This Row],[Bet]]="Away",IF(Table1[[#This Row],[FTR]]="A",100*Table1[[#This Row],[B365A]],0),0)</f>
        <v>0</v>
      </c>
      <c r="T1250">
        <f>IF(Table1[[#This Row],[Bet2]]="Away",IF(Table1[[#This Row],[FTR]]="A",100*Table1[[#This Row],[B365A]]),0)</f>
        <v>0</v>
      </c>
      <c r="X1250">
        <v>4.75</v>
      </c>
      <c r="Y1250">
        <v>3.8</v>
      </c>
      <c r="Z1250">
        <v>1.72</v>
      </c>
      <c r="AA1250" s="3">
        <f>(1/Table1[[#This Row],[B365H]]+1/Table1[[#This Row],[B365D]]+1/Table1[[#This Row],[B365A]]-1)/3</f>
        <v>1.8359853121175052E-2</v>
      </c>
      <c r="AB1250">
        <v>1.83</v>
      </c>
      <c r="AC1250">
        <v>2.02</v>
      </c>
      <c r="AD1250">
        <f>(1/Table1[[#This Row],[B365&gt;2.5]]+1/Table1[[#This Row],[B365&lt;2.5]]-1)/2</f>
        <v>2.0748796191094487E-2</v>
      </c>
    </row>
    <row r="1251" spans="1:30" hidden="1" x14ac:dyDescent="0.45">
      <c r="A1251" t="s">
        <v>61</v>
      </c>
      <c r="B1251" t="s">
        <v>4</v>
      </c>
      <c r="C1251" s="1">
        <v>44666</v>
      </c>
      <c r="D1251" t="s">
        <v>75</v>
      </c>
      <c r="E1251" t="s">
        <v>83</v>
      </c>
      <c r="F1251">
        <v>2</v>
      </c>
      <c r="G1251">
        <v>2</v>
      </c>
      <c r="H1251" t="s">
        <v>42</v>
      </c>
      <c r="I1251" t="s">
        <v>101</v>
      </c>
      <c r="L1251">
        <f>1/Table1[[#This Row],[B365H]]-Table1[[#This Row],[Margin1X2]]</f>
        <v>0.48315736551030669</v>
      </c>
      <c r="M1251">
        <f>IF(Table1[[#This Row],[Bet]]="Home",IF(Table1[[#This Row],[FTR]]="H",100*Table1[[#This Row],[B365H]],0),0)</f>
        <v>0</v>
      </c>
      <c r="N1251">
        <f>IF(Table1[[#This Row],[Bet]]="Home-",IF(Table1[[#This Row],[FTR]]="H",100*Table1[[#This Row],[B365H]],0),0)</f>
        <v>0</v>
      </c>
      <c r="O1251">
        <f>1/Table1[[#This Row],[B365D]]-Table1[[#This Row],[Margin1X2]]</f>
        <v>0.27727501256913023</v>
      </c>
      <c r="P1251">
        <f>IF(Table1[[#This Row],[Bet]]="Draw",IF(Table1[[#This Row],[FTR]]="D",100*Table1[[#This Row],[B365D]],0),0)</f>
        <v>0</v>
      </c>
      <c r="Q1251">
        <f>IF(Table1[[#This Row],[Bet]]="Draw-",IF(Table1[[#This Row],[FTR]]="D",100*Table1[[#This Row],[B365D]],0),0)</f>
        <v>0</v>
      </c>
      <c r="R1251">
        <f>1/Table1[[#This Row],[B365A]]-Table1[[#This Row],[Margin1X2]]</f>
        <v>0.23956762192056311</v>
      </c>
      <c r="S1251">
        <f>IF(Table1[[#This Row],[Bet]]="Away",IF(Table1[[#This Row],[FTR]]="A",100*Table1[[#This Row],[B365A]],0),0)</f>
        <v>0</v>
      </c>
      <c r="T1251">
        <f>IF(Table1[[#This Row],[Bet2]]="Away",IF(Table1[[#This Row],[FTR]]="A",100*Table1[[#This Row],[B365A]]),0)</f>
        <v>0</v>
      </c>
      <c r="X1251">
        <v>2</v>
      </c>
      <c r="Y1251">
        <v>3.4</v>
      </c>
      <c r="Z1251">
        <v>3.9</v>
      </c>
      <c r="AA1251" s="3">
        <f>(1/Table1[[#This Row],[B365H]]+1/Table1[[#This Row],[B365D]]+1/Table1[[#This Row],[B365A]]-1)/3</f>
        <v>1.6842634489693326E-2</v>
      </c>
      <c r="AB1251">
        <v>2.1</v>
      </c>
      <c r="AC1251">
        <v>1.72</v>
      </c>
      <c r="AD1251">
        <f>(1/Table1[[#This Row],[B365&gt;2.5]]+1/Table1[[#This Row],[B365&lt;2.5]]-1)/2</f>
        <v>2.879291251384275E-2</v>
      </c>
    </row>
    <row r="1252" spans="1:30" hidden="1" x14ac:dyDescent="0.45">
      <c r="A1252" t="s">
        <v>61</v>
      </c>
      <c r="B1252" t="s">
        <v>4</v>
      </c>
      <c r="C1252" s="1">
        <v>44674</v>
      </c>
      <c r="D1252" t="s">
        <v>90</v>
      </c>
      <c r="E1252" t="s">
        <v>84</v>
      </c>
      <c r="F1252">
        <v>2</v>
      </c>
      <c r="G1252">
        <v>2</v>
      </c>
      <c r="H1252" t="s">
        <v>42</v>
      </c>
      <c r="I1252" t="s">
        <v>101</v>
      </c>
      <c r="L1252">
        <f>1/Table1[[#This Row],[B365H]]-Table1[[#This Row],[Margin1X2]]</f>
        <v>0.28619528619528617</v>
      </c>
      <c r="M1252">
        <f>IF(Table1[[#This Row],[Bet]]="Home",IF(Table1[[#This Row],[FTR]]="H",100*Table1[[#This Row],[B365H]],0),0)</f>
        <v>0</v>
      </c>
      <c r="N1252">
        <f>IF(Table1[[#This Row],[Bet]]="Home-",IF(Table1[[#This Row],[FTR]]="H",100*Table1[[#This Row],[B365H]],0),0)</f>
        <v>0</v>
      </c>
      <c r="O1252">
        <f>1/Table1[[#This Row],[B365D]]-Table1[[#This Row],[Margin1X2]]</f>
        <v>0.28619528619528617</v>
      </c>
      <c r="P1252">
        <f>IF(Table1[[#This Row],[Bet]]="Draw",IF(Table1[[#This Row],[FTR]]="D",100*Table1[[#This Row],[B365D]],0),0)</f>
        <v>0</v>
      </c>
      <c r="Q1252">
        <f>IF(Table1[[#This Row],[Bet]]="Draw-",IF(Table1[[#This Row],[FTR]]="D",100*Table1[[#This Row],[B365D]],0),0)</f>
        <v>0</v>
      </c>
      <c r="R1252">
        <f>1/Table1[[#This Row],[B365A]]-Table1[[#This Row],[Margin1X2]]</f>
        <v>0.42760942760942755</v>
      </c>
      <c r="S1252">
        <f>IF(Table1[[#This Row],[Bet]]="Away",IF(Table1[[#This Row],[FTR]]="A",100*Table1[[#This Row],[B365A]],0),0)</f>
        <v>0</v>
      </c>
      <c r="T1252">
        <f>IF(Table1[[#This Row],[Bet2]]="Away",IF(Table1[[#This Row],[FTR]]="A",100*Table1[[#This Row],[B365A]]),0)</f>
        <v>0</v>
      </c>
      <c r="X1252">
        <v>3.3</v>
      </c>
      <c r="Y1252">
        <v>3.3</v>
      </c>
      <c r="Z1252">
        <v>2.25</v>
      </c>
      <c r="AA1252" s="3">
        <f>(1/Table1[[#This Row],[B365H]]+1/Table1[[#This Row],[B365D]]+1/Table1[[#This Row],[B365A]]-1)/3</f>
        <v>1.6835016835016869E-2</v>
      </c>
      <c r="AB1252">
        <v>2.2000000000000002</v>
      </c>
      <c r="AC1252">
        <v>1.66</v>
      </c>
      <c r="AD1252">
        <f>(1/Table1[[#This Row],[B365&gt;2.5]]+1/Table1[[#This Row],[B365&lt;2.5]]-1)/2</f>
        <v>2.8477546549835697E-2</v>
      </c>
    </row>
    <row r="1253" spans="1:30" hidden="1" x14ac:dyDescent="0.45">
      <c r="A1253" t="s">
        <v>106</v>
      </c>
      <c r="B1253" t="s">
        <v>4</v>
      </c>
      <c r="C1253" s="1">
        <v>44485</v>
      </c>
      <c r="D1253" t="s">
        <v>110</v>
      </c>
      <c r="E1253" t="s">
        <v>124</v>
      </c>
      <c r="F1253">
        <v>2</v>
      </c>
      <c r="G1253">
        <v>2</v>
      </c>
      <c r="H1253" t="s">
        <v>42</v>
      </c>
      <c r="I1253" t="s">
        <v>101</v>
      </c>
      <c r="L1253">
        <f>1/Table1[[#This Row],[B365H]]-Table1[[#This Row],[Margin1X2]]</f>
        <v>0.26596980255516839</v>
      </c>
      <c r="M1253">
        <f>IF(Table1[[#This Row],[Bet]]="Home",IF(Table1[[#This Row],[FTR]]="H",100*Table1[[#This Row],[B365H]],0),0)</f>
        <v>0</v>
      </c>
      <c r="N1253">
        <f>IF(Table1[[#This Row],[Bet]]="Home-",IF(Table1[[#This Row],[FTR]]="H",100*Table1[[#This Row],[B365H]],0),0)</f>
        <v>0</v>
      </c>
      <c r="O1253">
        <f>1/Table1[[#This Row],[B365D]]-Table1[[#This Row],[Margin1X2]]</f>
        <v>0.26596980255516839</v>
      </c>
      <c r="P1253">
        <f>IF(Table1[[#This Row],[Bet]]="Draw",IF(Table1[[#This Row],[FTR]]="D",100*Table1[[#This Row],[B365D]],0),0)</f>
        <v>0</v>
      </c>
      <c r="Q1253">
        <f>IF(Table1[[#This Row],[Bet]]="Draw-",IF(Table1[[#This Row],[FTR]]="D",100*Table1[[#This Row],[B365D]],0),0)</f>
        <v>0</v>
      </c>
      <c r="R1253">
        <f>1/Table1[[#This Row],[B365A]]-Table1[[#This Row],[Margin1X2]]</f>
        <v>0.46806039488966322</v>
      </c>
      <c r="S1253">
        <f>IF(Table1[[#This Row],[Bet]]="Away",IF(Table1[[#This Row],[FTR]]="A",100*Table1[[#This Row],[B365A]],0),0)</f>
        <v>0</v>
      </c>
      <c r="T1253">
        <f>IF(Table1[[#This Row],[Bet2]]="Away",IF(Table1[[#This Row],[FTR]]="A",100*Table1[[#This Row],[B365A]]),0)</f>
        <v>0</v>
      </c>
      <c r="X1253">
        <v>3.5</v>
      </c>
      <c r="Y1253">
        <v>3.5</v>
      </c>
      <c r="Z1253">
        <v>2.0499999999999998</v>
      </c>
      <c r="AA1253" s="3">
        <f>(1/Table1[[#This Row],[B365H]]+1/Table1[[#This Row],[B365D]]+1/Table1[[#This Row],[B365A]]-1)/3</f>
        <v>1.9744483159117292E-2</v>
      </c>
      <c r="AB1253">
        <v>2</v>
      </c>
      <c r="AC1253">
        <v>1.8</v>
      </c>
      <c r="AD1253">
        <f>(1/Table1[[#This Row],[B365&gt;2.5]]+1/Table1[[#This Row],[B365&lt;2.5]]-1)/2</f>
        <v>2.777777777777779E-2</v>
      </c>
    </row>
    <row r="1254" spans="1:30" hidden="1" x14ac:dyDescent="0.45">
      <c r="A1254" t="s">
        <v>106</v>
      </c>
      <c r="B1254" t="s">
        <v>4</v>
      </c>
      <c r="C1254" s="1">
        <v>44646</v>
      </c>
      <c r="D1254" t="s">
        <v>140</v>
      </c>
      <c r="E1254" t="s">
        <v>114</v>
      </c>
      <c r="F1254">
        <v>4</v>
      </c>
      <c r="G1254">
        <v>1</v>
      </c>
      <c r="H1254" t="s">
        <v>13</v>
      </c>
      <c r="I1254" t="s">
        <v>101</v>
      </c>
      <c r="L1254">
        <f>1/Table1[[#This Row],[B365H]]-Table1[[#This Row],[Margin1X2]]</f>
        <v>0.63017429193899788</v>
      </c>
      <c r="M1254">
        <f>IF(Table1[[#This Row],[Bet]]="Home",IF(Table1[[#This Row],[FTR]]="H",100*Table1[[#This Row],[B365H]],0),0)</f>
        <v>0</v>
      </c>
      <c r="N1254">
        <f>IF(Table1[[#This Row],[Bet]]="Home-",IF(Table1[[#This Row],[FTR]]="H",100*Table1[[#This Row],[B365H]],0),0)</f>
        <v>0</v>
      </c>
      <c r="O1254">
        <f>1/Table1[[#This Row],[B365D]]-Table1[[#This Row],[Margin1X2]]</f>
        <v>0.22657952069716777</v>
      </c>
      <c r="P1254">
        <f>IF(Table1[[#This Row],[Bet]]="Draw",IF(Table1[[#This Row],[FTR]]="D",100*Table1[[#This Row],[B365D]],0),0)</f>
        <v>0</v>
      </c>
      <c r="Q1254">
        <f>IF(Table1[[#This Row],[Bet]]="Draw-",IF(Table1[[#This Row],[FTR]]="D",100*Table1[[#This Row],[B365D]],0),0)</f>
        <v>0</v>
      </c>
      <c r="R1254">
        <f>1/Table1[[#This Row],[B365A]]-Table1[[#This Row],[Margin1X2]]</f>
        <v>0.14324618736383443</v>
      </c>
      <c r="S1254">
        <f>IF(Table1[[#This Row],[Bet]]="Away",IF(Table1[[#This Row],[FTR]]="A",100*Table1[[#This Row],[B365A]],0),0)</f>
        <v>0</v>
      </c>
      <c r="T1254">
        <f>IF(Table1[[#This Row],[Bet2]]="Away",IF(Table1[[#This Row],[FTR]]="A",100*Table1[[#This Row],[B365A]]),0)</f>
        <v>0</v>
      </c>
      <c r="X1254">
        <v>1.53</v>
      </c>
      <c r="Y1254">
        <v>4</v>
      </c>
      <c r="Z1254">
        <v>6</v>
      </c>
      <c r="AA1254" s="3">
        <f>(1/Table1[[#This Row],[B365H]]+1/Table1[[#This Row],[B365D]]+1/Table1[[#This Row],[B365A]]-1)/3</f>
        <v>2.3420479302832236E-2</v>
      </c>
      <c r="AB1254">
        <v>1.88</v>
      </c>
      <c r="AC1254">
        <v>1.98</v>
      </c>
      <c r="AD1254">
        <f>(1/Table1[[#This Row],[B365&gt;2.5]]+1/Table1[[#This Row],[B365&lt;2.5]]-1)/2</f>
        <v>1.8482699333763231E-2</v>
      </c>
    </row>
    <row r="1255" spans="1:30" hidden="1" x14ac:dyDescent="0.45">
      <c r="A1255" t="s">
        <v>106</v>
      </c>
      <c r="B1255" t="s">
        <v>4</v>
      </c>
      <c r="C1255" s="1">
        <v>44660</v>
      </c>
      <c r="D1255" t="s">
        <v>131</v>
      </c>
      <c r="E1255" t="s">
        <v>128</v>
      </c>
      <c r="F1255">
        <v>0</v>
      </c>
      <c r="G1255">
        <v>0</v>
      </c>
      <c r="H1255" t="s">
        <v>42</v>
      </c>
      <c r="I1255" t="s">
        <v>101</v>
      </c>
      <c r="L1255">
        <f>1/Table1[[#This Row],[B365H]]-Table1[[#This Row],[Margin1X2]]</f>
        <v>0.3153899240855762</v>
      </c>
      <c r="M1255">
        <f>IF(Table1[[#This Row],[Bet]]="Home",IF(Table1[[#This Row],[FTR]]="H",100*Table1[[#This Row],[B365H]],0),0)</f>
        <v>0</v>
      </c>
      <c r="N1255">
        <f>IF(Table1[[#This Row],[Bet]]="Home-",IF(Table1[[#This Row],[FTR]]="H",100*Table1[[#This Row],[B365H]],0),0)</f>
        <v>0</v>
      </c>
      <c r="O1255">
        <f>1/Table1[[#This Row],[B365D]]-Table1[[#This Row],[Margin1X2]]</f>
        <v>0.26777087646652858</v>
      </c>
      <c r="P1255">
        <f>IF(Table1[[#This Row],[Bet]]="Draw",IF(Table1[[#This Row],[FTR]]="D",100*Table1[[#This Row],[B365D]],0),0)</f>
        <v>0</v>
      </c>
      <c r="Q1255">
        <f>IF(Table1[[#This Row],[Bet]]="Draw-",IF(Table1[[#This Row],[FTR]]="D",100*Table1[[#This Row],[B365D]],0),0)</f>
        <v>0</v>
      </c>
      <c r="R1255">
        <f>1/Table1[[#This Row],[B365A]]-Table1[[#This Row],[Margin1X2]]</f>
        <v>0.4168391994478951</v>
      </c>
      <c r="S1255">
        <f>IF(Table1[[#This Row],[Bet]]="Away",IF(Table1[[#This Row],[FTR]]="A",100*Table1[[#This Row],[B365A]],0),0)</f>
        <v>0</v>
      </c>
      <c r="T1255">
        <f>IF(Table1[[#This Row],[Bet2]]="Away",IF(Table1[[#This Row],[FTR]]="A",100*Table1[[#This Row],[B365A]]),0)</f>
        <v>0</v>
      </c>
      <c r="X1255">
        <v>3</v>
      </c>
      <c r="Y1255">
        <v>3.5</v>
      </c>
      <c r="Z1255">
        <v>2.2999999999999998</v>
      </c>
      <c r="AA1255" s="3">
        <f>(1/Table1[[#This Row],[B365H]]+1/Table1[[#This Row],[B365D]]+1/Table1[[#This Row],[B365A]]-1)/3</f>
        <v>1.7943409247757131E-2</v>
      </c>
      <c r="AB1255">
        <v>2.02</v>
      </c>
      <c r="AC1255">
        <v>1.83</v>
      </c>
      <c r="AD1255">
        <f>(1/Table1[[#This Row],[B365&gt;2.5]]+1/Table1[[#This Row],[B365&lt;2.5]]-1)/2</f>
        <v>2.0748796191094487E-2</v>
      </c>
    </row>
    <row r="1256" spans="1:30" hidden="1" x14ac:dyDescent="0.45">
      <c r="A1256" t="s">
        <v>172</v>
      </c>
      <c r="B1256" t="s">
        <v>4</v>
      </c>
      <c r="C1256" s="1">
        <v>44429</v>
      </c>
      <c r="D1256" t="s">
        <v>177</v>
      </c>
      <c r="E1256" t="s">
        <v>182</v>
      </c>
      <c r="F1256">
        <v>6</v>
      </c>
      <c r="G1256">
        <v>3</v>
      </c>
      <c r="H1256" t="s">
        <v>13</v>
      </c>
      <c r="I1256" t="s">
        <v>101</v>
      </c>
      <c r="L1256">
        <f>1/Table1[[#This Row],[B365H]]-Table1[[#This Row],[Margin1X2]]</f>
        <v>0.55238095238095231</v>
      </c>
      <c r="M1256">
        <f>IF(Table1[[#This Row],[Bet]]="Home",IF(Table1[[#This Row],[FTR]]="H",100*Table1[[#This Row],[B365H]],0),0)</f>
        <v>0</v>
      </c>
      <c r="N1256">
        <f>IF(Table1[[#This Row],[Bet]]="Home-",IF(Table1[[#This Row],[FTR]]="H",100*Table1[[#This Row],[B365H]],0),0)</f>
        <v>0</v>
      </c>
      <c r="O1256">
        <f>1/Table1[[#This Row],[B365D]]-Table1[[#This Row],[Margin1X2]]</f>
        <v>0.26666666666666666</v>
      </c>
      <c r="P1256">
        <f>IF(Table1[[#This Row],[Bet]]="Draw",IF(Table1[[#This Row],[FTR]]="D",100*Table1[[#This Row],[B365D]],0),0)</f>
        <v>0</v>
      </c>
      <c r="Q1256">
        <f>IF(Table1[[#This Row],[Bet]]="Draw-",IF(Table1[[#This Row],[FTR]]="D",100*Table1[[#This Row],[B365D]],0),0)</f>
        <v>0</v>
      </c>
      <c r="R1256">
        <f>1/Table1[[#This Row],[B365A]]-Table1[[#This Row],[Margin1X2]]</f>
        <v>0.18095238095238095</v>
      </c>
      <c r="S1256">
        <f>IF(Table1[[#This Row],[Bet]]="Away",IF(Table1[[#This Row],[FTR]]="A",100*Table1[[#This Row],[B365A]],0),0)</f>
        <v>0</v>
      </c>
      <c r="T1256">
        <f>IF(Table1[[#This Row],[Bet2]]="Away",IF(Table1[[#This Row],[FTR]]="A",100*Table1[[#This Row],[B365A]]),0)</f>
        <v>0</v>
      </c>
      <c r="X1256">
        <v>1.75</v>
      </c>
      <c r="Y1256">
        <v>3.5</v>
      </c>
      <c r="Z1256">
        <v>5</v>
      </c>
      <c r="AA1256" s="3">
        <f>(1/Table1[[#This Row],[B365H]]+1/Table1[[#This Row],[B365D]]+1/Table1[[#This Row],[B365A]]-1)/3</f>
        <v>1.9047619047619053E-2</v>
      </c>
      <c r="AB1256">
        <v>1.88</v>
      </c>
      <c r="AC1256">
        <v>2.0499999999999998</v>
      </c>
      <c r="AD1256">
        <f>(1/Table1[[#This Row],[B365&gt;2.5]]+1/Table1[[#This Row],[B365&lt;2.5]]-1)/2</f>
        <v>9.8598858329008721E-3</v>
      </c>
    </row>
    <row r="1257" spans="1:30" hidden="1" x14ac:dyDescent="0.45">
      <c r="A1257" t="s">
        <v>172</v>
      </c>
      <c r="B1257" t="s">
        <v>4</v>
      </c>
      <c r="C1257" s="1">
        <v>44443</v>
      </c>
      <c r="D1257" t="s">
        <v>188</v>
      </c>
      <c r="E1257" t="s">
        <v>190</v>
      </c>
      <c r="F1257">
        <v>2</v>
      </c>
      <c r="G1257">
        <v>2</v>
      </c>
      <c r="H1257" t="s">
        <v>42</v>
      </c>
      <c r="I1257" t="s">
        <v>101</v>
      </c>
      <c r="L1257">
        <f>1/Table1[[#This Row],[B365H]]-Table1[[#This Row],[Margin1X2]]</f>
        <v>0.3146953405017921</v>
      </c>
      <c r="M1257">
        <f>IF(Table1[[#This Row],[Bet]]="Home",IF(Table1[[#This Row],[FTR]]="H",100*Table1[[#This Row],[B365H]],0),0)</f>
        <v>0</v>
      </c>
      <c r="N1257">
        <f>IF(Table1[[#This Row],[Bet]]="Home-",IF(Table1[[#This Row],[FTR]]="H",100*Table1[[#This Row],[B365H]],0),0)</f>
        <v>0</v>
      </c>
      <c r="O1257">
        <f>1/Table1[[#This Row],[B365D]]-Table1[[#This Row],[Margin1X2]]</f>
        <v>0.3039426523297491</v>
      </c>
      <c r="P1257">
        <f>IF(Table1[[#This Row],[Bet]]="Draw",IF(Table1[[#This Row],[FTR]]="D",100*Table1[[#This Row],[B365D]],0),0)</f>
        <v>0</v>
      </c>
      <c r="Q1257">
        <f>IF(Table1[[#This Row],[Bet]]="Draw-",IF(Table1[[#This Row],[FTR]]="D",100*Table1[[#This Row],[B365D]],0),0)</f>
        <v>0</v>
      </c>
      <c r="R1257">
        <f>1/Table1[[#This Row],[B365A]]-Table1[[#This Row],[Margin1X2]]</f>
        <v>0.38136200716845881</v>
      </c>
      <c r="S1257">
        <f>IF(Table1[[#This Row],[Bet]]="Away",IF(Table1[[#This Row],[FTR]]="A",100*Table1[[#This Row],[B365A]],0),0)</f>
        <v>0</v>
      </c>
      <c r="T1257">
        <f>IF(Table1[[#This Row],[Bet2]]="Away",IF(Table1[[#This Row],[FTR]]="A",100*Table1[[#This Row],[B365A]]),0)</f>
        <v>0</v>
      </c>
      <c r="X1257">
        <v>3</v>
      </c>
      <c r="Y1257">
        <v>3.1</v>
      </c>
      <c r="Z1257">
        <v>2.5</v>
      </c>
      <c r="AA1257" s="3">
        <f>(1/Table1[[#This Row],[B365H]]+1/Table1[[#This Row],[B365D]]+1/Table1[[#This Row],[B365A]]-1)/3</f>
        <v>1.8637992831541217E-2</v>
      </c>
      <c r="AB1257">
        <v>2.4</v>
      </c>
      <c r="AC1257">
        <v>1.53</v>
      </c>
      <c r="AD1257">
        <f>(1/Table1[[#This Row],[B365&gt;2.5]]+1/Table1[[#This Row],[B365&lt;2.5]]-1)/2</f>
        <v>3.5130718954248352E-2</v>
      </c>
    </row>
    <row r="1258" spans="1:30" hidden="1" x14ac:dyDescent="0.45">
      <c r="A1258" t="s">
        <v>172</v>
      </c>
      <c r="B1258" t="s">
        <v>4</v>
      </c>
      <c r="C1258" s="1">
        <v>44464</v>
      </c>
      <c r="D1258" t="s">
        <v>181</v>
      </c>
      <c r="E1258" t="s">
        <v>175</v>
      </c>
      <c r="F1258">
        <v>1</v>
      </c>
      <c r="G1258">
        <v>1</v>
      </c>
      <c r="H1258" t="s">
        <v>42</v>
      </c>
      <c r="I1258" t="s">
        <v>101</v>
      </c>
      <c r="L1258">
        <f>1/Table1[[#This Row],[B365H]]-Table1[[#This Row],[Margin1X2]]</f>
        <v>0.39898989898989901</v>
      </c>
      <c r="M1258">
        <f>IF(Table1[[#This Row],[Bet]]="Home",IF(Table1[[#This Row],[FTR]]="H",100*Table1[[#This Row],[B365H]],0),0)</f>
        <v>0</v>
      </c>
      <c r="N1258">
        <f>IF(Table1[[#This Row],[Bet]]="Home-",IF(Table1[[#This Row],[FTR]]="H",100*Table1[[#This Row],[B365H]],0),0)</f>
        <v>0</v>
      </c>
      <c r="O1258">
        <f>1/Table1[[#This Row],[B365D]]-Table1[[#This Row],[Margin1X2]]</f>
        <v>0.28535353535353536</v>
      </c>
      <c r="P1258">
        <f>IF(Table1[[#This Row],[Bet]]="Draw",IF(Table1[[#This Row],[FTR]]="D",100*Table1[[#This Row],[B365D]],0),0)</f>
        <v>0</v>
      </c>
      <c r="Q1258">
        <f>IF(Table1[[#This Row],[Bet]]="Draw-",IF(Table1[[#This Row],[FTR]]="D",100*Table1[[#This Row],[B365D]],0),0)</f>
        <v>0</v>
      </c>
      <c r="R1258">
        <f>1/Table1[[#This Row],[B365A]]-Table1[[#This Row],[Margin1X2]]</f>
        <v>0.31565656565656564</v>
      </c>
      <c r="S1258">
        <f>IF(Table1[[#This Row],[Bet]]="Away",IF(Table1[[#This Row],[FTR]]="A",100*Table1[[#This Row],[B365A]],0),0)</f>
        <v>0</v>
      </c>
      <c r="T1258">
        <f>IF(Table1[[#This Row],[Bet2]]="Away",IF(Table1[[#This Row],[FTR]]="A",100*Table1[[#This Row],[B365A]]),0)</f>
        <v>0</v>
      </c>
      <c r="X1258">
        <v>2.4</v>
      </c>
      <c r="Y1258">
        <v>3.3</v>
      </c>
      <c r="Z1258">
        <v>3</v>
      </c>
      <c r="AA1258" s="3">
        <f>(1/Table1[[#This Row],[B365H]]+1/Table1[[#This Row],[B365D]]+1/Table1[[#This Row],[B365A]]-1)/3</f>
        <v>1.7676767676767662E-2</v>
      </c>
      <c r="AB1258">
        <v>2.15</v>
      </c>
      <c r="AC1258">
        <v>1.66</v>
      </c>
      <c r="AD1258">
        <f>(1/Table1[[#This Row],[B365&gt;2.5]]+1/Table1[[#This Row],[B365&lt;2.5]]-1)/2</f>
        <v>3.3762958811992205E-2</v>
      </c>
    </row>
    <row r="1259" spans="1:30" hidden="1" x14ac:dyDescent="0.45">
      <c r="A1259" t="s">
        <v>172</v>
      </c>
      <c r="B1259" t="s">
        <v>4</v>
      </c>
      <c r="C1259" s="1">
        <v>44625</v>
      </c>
      <c r="D1259" t="s">
        <v>194</v>
      </c>
      <c r="E1259" t="s">
        <v>196</v>
      </c>
      <c r="F1259">
        <v>1</v>
      </c>
      <c r="G1259">
        <v>1</v>
      </c>
      <c r="H1259" t="s">
        <v>42</v>
      </c>
      <c r="I1259" t="s">
        <v>101</v>
      </c>
      <c r="L1259">
        <f>1/Table1[[#This Row],[B365H]]-Table1[[#This Row],[Margin1X2]]</f>
        <v>0.3937486284836515</v>
      </c>
      <c r="M1259">
        <f>IF(Table1[[#This Row],[Bet]]="Home",IF(Table1[[#This Row],[FTR]]="H",100*Table1[[#This Row],[B365H]],0),0)</f>
        <v>0</v>
      </c>
      <c r="N1259">
        <f>IF(Table1[[#This Row],[Bet]]="Home-",IF(Table1[[#This Row],[FTR]]="H",100*Table1[[#This Row],[B365H]],0),0)</f>
        <v>0</v>
      </c>
      <c r="O1259">
        <f>1/Table1[[#This Row],[B365D]]-Table1[[#This Row],[Margin1X2]]</f>
        <v>0.30816600833881941</v>
      </c>
      <c r="P1259">
        <f>IF(Table1[[#This Row],[Bet]]="Draw",IF(Table1[[#This Row],[FTR]]="D",100*Table1[[#This Row],[B365D]],0),0)</f>
        <v>0</v>
      </c>
      <c r="Q1259">
        <f>IF(Table1[[#This Row],[Bet]]="Draw-",IF(Table1[[#This Row],[FTR]]="D",100*Table1[[#This Row],[B365D]],0),0)</f>
        <v>0</v>
      </c>
      <c r="R1259">
        <f>1/Table1[[#This Row],[B365A]]-Table1[[#This Row],[Margin1X2]]</f>
        <v>0.29808536317752909</v>
      </c>
      <c r="S1259">
        <f>IF(Table1[[#This Row],[Bet]]="Away",IF(Table1[[#This Row],[FTR]]="A",100*Table1[[#This Row],[B365A]],0),0)</f>
        <v>0</v>
      </c>
      <c r="T1259">
        <f>IF(Table1[[#This Row],[Bet2]]="Away",IF(Table1[[#This Row],[FTR]]="A",100*Table1[[#This Row],[B365A]]),0)</f>
        <v>0</v>
      </c>
      <c r="X1259">
        <v>2.4500000000000002</v>
      </c>
      <c r="Y1259">
        <v>3.1</v>
      </c>
      <c r="Z1259">
        <v>3.2</v>
      </c>
      <c r="AA1259" s="3">
        <f>(1/Table1[[#This Row],[B365H]]+1/Table1[[#This Row],[B365D]]+1/Table1[[#This Row],[B365A]]-1)/3</f>
        <v>1.4414636822470905E-2</v>
      </c>
      <c r="AB1259">
        <v>2.4</v>
      </c>
      <c r="AC1259">
        <v>1.53</v>
      </c>
      <c r="AD1259">
        <f>(1/Table1[[#This Row],[B365&gt;2.5]]+1/Table1[[#This Row],[B365&lt;2.5]]-1)/2</f>
        <v>3.5130718954248352E-2</v>
      </c>
    </row>
    <row r="1260" spans="1:30" hidden="1" x14ac:dyDescent="0.45">
      <c r="A1260" t="s">
        <v>201</v>
      </c>
      <c r="B1260" t="s">
        <v>4</v>
      </c>
      <c r="C1260" s="1">
        <v>44429</v>
      </c>
      <c r="D1260" t="s">
        <v>223</v>
      </c>
      <c r="E1260" t="s">
        <v>224</v>
      </c>
      <c r="F1260">
        <v>1</v>
      </c>
      <c r="G1260">
        <v>2</v>
      </c>
      <c r="H1260" t="s">
        <v>20</v>
      </c>
      <c r="I1260" t="s">
        <v>225</v>
      </c>
      <c r="L1260">
        <f>1/Table1[[#This Row],[B365H]]-Table1[[#This Row],[Margin1X2]]</f>
        <v>0.31490911978716851</v>
      </c>
      <c r="M1260">
        <f>IF(Table1[[#This Row],[Bet]]="Home",IF(Table1[[#This Row],[FTR]]="H",100*Table1[[#This Row],[B365H]],0),0)</f>
        <v>0</v>
      </c>
      <c r="N1260">
        <f>IF(Table1[[#This Row],[Bet]]="Home-",IF(Table1[[#This Row],[FTR]]="H",100*Table1[[#This Row],[B365H]],0),0)</f>
        <v>0</v>
      </c>
      <c r="O1260">
        <f>1/Table1[[#This Row],[B365D]]-Table1[[#This Row],[Margin1X2]]</f>
        <v>0.27416937173034733</v>
      </c>
      <c r="P1260">
        <f>IF(Table1[[#This Row],[Bet]]="Draw",IF(Table1[[#This Row],[FTR]]="D",100*Table1[[#This Row],[B365D]],0),0)</f>
        <v>0</v>
      </c>
      <c r="Q1260">
        <f>IF(Table1[[#This Row],[Bet]]="Draw-",IF(Table1[[#This Row],[FTR]]="D",100*Table1[[#This Row],[B365D]],0),0)</f>
        <v>0</v>
      </c>
      <c r="R1260">
        <f>1/Table1[[#This Row],[B365A]]-Table1[[#This Row],[Margin1X2]]</f>
        <v>0.41092150848248404</v>
      </c>
      <c r="S1260">
        <f>IF(Table1[[#This Row],[Bet]]="Away",IF(Table1[[#This Row],[FTR]]="A",100*Table1[[#This Row],[B365A]],0),0)</f>
        <v>0</v>
      </c>
      <c r="T1260">
        <f>IF(Table1[[#This Row],[Bet2]]="Away",IF(Table1[[#This Row],[FTR]]="A",100*Table1[[#This Row],[B365A]]),0)</f>
        <v>0</v>
      </c>
      <c r="X1260">
        <v>2.87</v>
      </c>
      <c r="Y1260">
        <v>3.25</v>
      </c>
      <c r="Z1260">
        <v>2.25</v>
      </c>
      <c r="AA1260" s="3">
        <f>(1/Table1[[#This Row],[B365H]]+1/Table1[[#This Row],[B365D]]+1/Table1[[#This Row],[B365A]]-1)/3</f>
        <v>3.3522935961960355E-2</v>
      </c>
      <c r="AB1260">
        <v>1.8</v>
      </c>
      <c r="AC1260">
        <v>2</v>
      </c>
      <c r="AD1260">
        <f>(1/Table1[[#This Row],[B365&gt;2.5]]+1/Table1[[#This Row],[B365&lt;2.5]]-1)/2</f>
        <v>2.777777777777779E-2</v>
      </c>
    </row>
    <row r="1261" spans="1:30" hidden="1" x14ac:dyDescent="0.45">
      <c r="A1261" t="s">
        <v>201</v>
      </c>
      <c r="B1261" t="s">
        <v>4</v>
      </c>
      <c r="C1261" s="1">
        <v>44436</v>
      </c>
      <c r="D1261" t="s">
        <v>212</v>
      </c>
      <c r="E1261" t="s">
        <v>217</v>
      </c>
      <c r="F1261">
        <v>0</v>
      </c>
      <c r="G1261">
        <v>1</v>
      </c>
      <c r="H1261" t="s">
        <v>20</v>
      </c>
      <c r="I1261" t="s">
        <v>225</v>
      </c>
      <c r="L1261">
        <f>1/Table1[[#This Row],[B365H]]-Table1[[#This Row],[Margin1X2]]</f>
        <v>0.37678571428571433</v>
      </c>
      <c r="M1261">
        <f>IF(Table1[[#This Row],[Bet]]="Home",IF(Table1[[#This Row],[FTR]]="H",100*Table1[[#This Row],[B365H]],0),0)</f>
        <v>0</v>
      </c>
      <c r="N1261">
        <f>IF(Table1[[#This Row],[Bet]]="Home-",IF(Table1[[#This Row],[FTR]]="H",100*Table1[[#This Row],[B365H]],0),0)</f>
        <v>0</v>
      </c>
      <c r="O1261">
        <f>1/Table1[[#This Row],[B365D]]-Table1[[#This Row],[Margin1X2]]</f>
        <v>0.28928571428571431</v>
      </c>
      <c r="P1261">
        <f>IF(Table1[[#This Row],[Bet]]="Draw",IF(Table1[[#This Row],[FTR]]="D",100*Table1[[#This Row],[B365D]],0),0)</f>
        <v>0</v>
      </c>
      <c r="Q1261">
        <f>IF(Table1[[#This Row],[Bet]]="Draw-",IF(Table1[[#This Row],[FTR]]="D",100*Table1[[#This Row],[B365D]],0),0)</f>
        <v>0</v>
      </c>
      <c r="R1261">
        <f>1/Table1[[#This Row],[B365A]]-Table1[[#This Row],[Margin1X2]]</f>
        <v>0.33392857142857146</v>
      </c>
      <c r="S1261">
        <f>IF(Table1[[#This Row],[Bet]]="Away",IF(Table1[[#This Row],[FTR]]="A",100*Table1[[#This Row],[B365A]],0),0)</f>
        <v>0</v>
      </c>
      <c r="T1261">
        <f>IF(Table1[[#This Row],[Bet2]]="Away",IF(Table1[[#This Row],[FTR]]="A",100*Table1[[#This Row],[B365A]]),0)</f>
        <v>0</v>
      </c>
      <c r="X1261">
        <v>2.5</v>
      </c>
      <c r="Y1261">
        <v>3.2</v>
      </c>
      <c r="Z1261">
        <v>2.8</v>
      </c>
      <c r="AA1261" s="3">
        <f>(1/Table1[[#This Row],[B365H]]+1/Table1[[#This Row],[B365D]]+1/Table1[[#This Row],[B365A]]-1)/3</f>
        <v>2.3214285714285705E-2</v>
      </c>
      <c r="AB1261">
        <v>2.15</v>
      </c>
      <c r="AC1261">
        <v>1.66</v>
      </c>
      <c r="AD1261">
        <f>(1/Table1[[#This Row],[B365&gt;2.5]]+1/Table1[[#This Row],[B365&lt;2.5]]-1)/2</f>
        <v>3.3762958811992205E-2</v>
      </c>
    </row>
    <row r="1262" spans="1:30" hidden="1" x14ac:dyDescent="0.45">
      <c r="A1262" t="s">
        <v>201</v>
      </c>
      <c r="B1262" t="s">
        <v>4</v>
      </c>
      <c r="C1262" s="1">
        <v>44450</v>
      </c>
      <c r="D1262" t="s">
        <v>205</v>
      </c>
      <c r="E1262" t="s">
        <v>233</v>
      </c>
      <c r="F1262">
        <v>1</v>
      </c>
      <c r="G1262">
        <v>1</v>
      </c>
      <c r="H1262" t="s">
        <v>42</v>
      </c>
      <c r="I1262" t="s">
        <v>225</v>
      </c>
      <c r="L1262">
        <f>1/Table1[[#This Row],[B365H]]-Table1[[#This Row],[Margin1X2]]</f>
        <v>0.25787767681598389</v>
      </c>
      <c r="M1262">
        <f>IF(Table1[[#This Row],[Bet]]="Home",IF(Table1[[#This Row],[FTR]]="H",100*Table1[[#This Row],[B365H]],0),0)</f>
        <v>0</v>
      </c>
      <c r="N1262">
        <f>IF(Table1[[#This Row],[Bet]]="Home-",IF(Table1[[#This Row],[FTR]]="H",100*Table1[[#This Row],[B365H]],0),0)</f>
        <v>0</v>
      </c>
      <c r="O1262">
        <f>1/Table1[[#This Row],[B365D]]-Table1[[#This Row],[Margin1X2]]</f>
        <v>0.27421754609702964</v>
      </c>
      <c r="P1262">
        <f>IF(Table1[[#This Row],[Bet]]="Draw",IF(Table1[[#This Row],[FTR]]="D",100*Table1[[#This Row],[B365D]],0),0)</f>
        <v>0</v>
      </c>
      <c r="Q1262">
        <f>IF(Table1[[#This Row],[Bet]]="Draw-",IF(Table1[[#This Row],[FTR]]="D",100*Table1[[#This Row],[B365D]],0),0)</f>
        <v>0</v>
      </c>
      <c r="R1262">
        <f>1/Table1[[#This Row],[B365A]]-Table1[[#This Row],[Margin1X2]]</f>
        <v>0.46790477708698663</v>
      </c>
      <c r="S1262">
        <f>IF(Table1[[#This Row],[Bet]]="Away",IF(Table1[[#This Row],[FTR]]="A",100*Table1[[#This Row],[B365A]],0),0)</f>
        <v>0</v>
      </c>
      <c r="T1262">
        <f>IF(Table1[[#This Row],[Bet2]]="Away",IF(Table1[[#This Row],[FTR]]="A",100*Table1[[#This Row],[B365A]]),0)</f>
        <v>0</v>
      </c>
      <c r="X1262">
        <v>3.6</v>
      </c>
      <c r="Y1262">
        <v>3.4</v>
      </c>
      <c r="Z1262">
        <v>2.0499999999999998</v>
      </c>
      <c r="AA1262" s="3">
        <f>(1/Table1[[#This Row],[B365H]]+1/Table1[[#This Row],[B365D]]+1/Table1[[#This Row],[B365A]]-1)/3</f>
        <v>1.9900100961793916E-2</v>
      </c>
      <c r="AB1262">
        <v>1.7</v>
      </c>
      <c r="AC1262">
        <v>2.1</v>
      </c>
      <c r="AD1262">
        <f>(1/Table1[[#This Row],[B365&gt;2.5]]+1/Table1[[#This Row],[B365&lt;2.5]]-1)/2</f>
        <v>3.2212885154061621E-2</v>
      </c>
    </row>
    <row r="1263" spans="1:30" hidden="1" x14ac:dyDescent="0.45">
      <c r="A1263" t="s">
        <v>201</v>
      </c>
      <c r="B1263" t="s">
        <v>4</v>
      </c>
      <c r="C1263" s="1">
        <v>44457</v>
      </c>
      <c r="D1263" t="s">
        <v>215</v>
      </c>
      <c r="E1263" t="s">
        <v>218</v>
      </c>
      <c r="F1263">
        <v>1</v>
      </c>
      <c r="G1263">
        <v>0</v>
      </c>
      <c r="H1263" t="s">
        <v>13</v>
      </c>
      <c r="I1263" t="s">
        <v>225</v>
      </c>
      <c r="L1263">
        <f>1/Table1[[#This Row],[B365H]]-Table1[[#This Row],[Margin1X2]]</f>
        <v>0.46726190476190482</v>
      </c>
      <c r="M1263">
        <f>IF(Table1[[#This Row],[Bet]]="Home",IF(Table1[[#This Row],[FTR]]="H",100*Table1[[#This Row],[B365H]],0),0)</f>
        <v>0</v>
      </c>
      <c r="N1263">
        <f>IF(Table1[[#This Row],[Bet]]="Home-",IF(Table1[[#This Row],[FTR]]="H",100*Table1[[#This Row],[B365H]],0),0)</f>
        <v>0</v>
      </c>
      <c r="O1263">
        <f>1/Table1[[#This Row],[B365D]]-Table1[[#This Row],[Margin1X2]]</f>
        <v>0.25297619047619052</v>
      </c>
      <c r="P1263">
        <f>IF(Table1[[#This Row],[Bet]]="Draw",IF(Table1[[#This Row],[FTR]]="D",100*Table1[[#This Row],[B365D]],0),0)</f>
        <v>0</v>
      </c>
      <c r="Q1263">
        <f>IF(Table1[[#This Row],[Bet]]="Draw-",IF(Table1[[#This Row],[FTR]]="D",100*Table1[[#This Row],[B365D]],0),0)</f>
        <v>0</v>
      </c>
      <c r="R1263">
        <f>1/Table1[[#This Row],[B365A]]-Table1[[#This Row],[Margin1X2]]</f>
        <v>0.27976190476190482</v>
      </c>
      <c r="S1263">
        <f>IF(Table1[[#This Row],[Bet]]="Away",IF(Table1[[#This Row],[FTR]]="A",100*Table1[[#This Row],[B365A]],0),0)</f>
        <v>0</v>
      </c>
      <c r="T1263">
        <f>IF(Table1[[#This Row],[Bet2]]="Away",IF(Table1[[#This Row],[FTR]]="A",100*Table1[[#This Row],[B365A]]),0)</f>
        <v>0</v>
      </c>
      <c r="X1263">
        <v>2</v>
      </c>
      <c r="Y1263">
        <v>3.5</v>
      </c>
      <c r="Z1263">
        <v>3.2</v>
      </c>
      <c r="AA1263" s="3">
        <f>(1/Table1[[#This Row],[B365H]]+1/Table1[[#This Row],[B365D]]+1/Table1[[#This Row],[B365A]]-1)/3</f>
        <v>3.2738095238095198E-2</v>
      </c>
      <c r="AB1263">
        <v>1.8</v>
      </c>
      <c r="AC1263">
        <v>2</v>
      </c>
      <c r="AD1263">
        <f>(1/Table1[[#This Row],[B365&gt;2.5]]+1/Table1[[#This Row],[B365&lt;2.5]]-1)/2</f>
        <v>2.777777777777779E-2</v>
      </c>
    </row>
    <row r="1264" spans="1:30" hidden="1" x14ac:dyDescent="0.45">
      <c r="A1264" t="s">
        <v>201</v>
      </c>
      <c r="B1264" t="s">
        <v>4</v>
      </c>
      <c r="C1264" s="1">
        <v>44478</v>
      </c>
      <c r="D1264" t="s">
        <v>208</v>
      </c>
      <c r="E1264" t="s">
        <v>226</v>
      </c>
      <c r="F1264">
        <v>2</v>
      </c>
      <c r="G1264">
        <v>0</v>
      </c>
      <c r="H1264" t="s">
        <v>13</v>
      </c>
      <c r="I1264" t="s">
        <v>225</v>
      </c>
      <c r="L1264">
        <f>1/Table1[[#This Row],[B365H]]-Table1[[#This Row],[Margin1X2]]</f>
        <v>0.60558083105853799</v>
      </c>
      <c r="M1264">
        <f>IF(Table1[[#This Row],[Bet]]="Home",IF(Table1[[#This Row],[FTR]]="H",100*Table1[[#This Row],[B365H]],0),0)</f>
        <v>0</v>
      </c>
      <c r="N1264">
        <f>IF(Table1[[#This Row],[Bet]]="Home-",IF(Table1[[#This Row],[FTR]]="H",100*Table1[[#This Row],[B365H]],0),0)</f>
        <v>0</v>
      </c>
      <c r="O1264">
        <f>1/Table1[[#This Row],[B365D]]-Table1[[#This Row],[Margin1X2]]</f>
        <v>0.23530482256596905</v>
      </c>
      <c r="P1264">
        <f>IF(Table1[[#This Row],[Bet]]="Draw",IF(Table1[[#This Row],[FTR]]="D",100*Table1[[#This Row],[B365D]],0),0)</f>
        <v>0</v>
      </c>
      <c r="Q1264">
        <f>IF(Table1[[#This Row],[Bet]]="Draw-",IF(Table1[[#This Row],[FTR]]="D",100*Table1[[#This Row],[B365D]],0),0)</f>
        <v>0</v>
      </c>
      <c r="R1264">
        <f>1/Table1[[#This Row],[B365A]]-Table1[[#This Row],[Margin1X2]]</f>
        <v>0.15911434637549285</v>
      </c>
      <c r="S1264">
        <f>IF(Table1[[#This Row],[Bet]]="Away",IF(Table1[[#This Row],[FTR]]="A",100*Table1[[#This Row],[B365A]],0),0)</f>
        <v>0</v>
      </c>
      <c r="T1264">
        <f>IF(Table1[[#This Row],[Bet2]]="Away",IF(Table1[[#This Row],[FTR]]="A",100*Table1[[#This Row],[B365A]]),0)</f>
        <v>0</v>
      </c>
      <c r="X1264">
        <v>1.57</v>
      </c>
      <c r="Y1264">
        <v>3.75</v>
      </c>
      <c r="Z1264">
        <v>5.25</v>
      </c>
      <c r="AA1264" s="3">
        <f>(1/Table1[[#This Row],[B365H]]+1/Table1[[#This Row],[B365D]]+1/Table1[[#This Row],[B365A]]-1)/3</f>
        <v>3.136184410069761E-2</v>
      </c>
      <c r="AB1264">
        <v>1.8</v>
      </c>
      <c r="AC1264">
        <v>2</v>
      </c>
      <c r="AD1264">
        <f>(1/Table1[[#This Row],[B365&gt;2.5]]+1/Table1[[#This Row],[B365&lt;2.5]]-1)/2</f>
        <v>2.777777777777779E-2</v>
      </c>
    </row>
    <row r="1265" spans="1:30" hidden="1" x14ac:dyDescent="0.45">
      <c r="A1265" t="s">
        <v>201</v>
      </c>
      <c r="B1265" t="s">
        <v>4</v>
      </c>
      <c r="C1265" s="1">
        <v>44492</v>
      </c>
      <c r="D1265" t="s">
        <v>203</v>
      </c>
      <c r="E1265" t="s">
        <v>227</v>
      </c>
      <c r="F1265">
        <v>2</v>
      </c>
      <c r="G1265">
        <v>1</v>
      </c>
      <c r="H1265" t="s">
        <v>13</v>
      </c>
      <c r="I1265" t="s">
        <v>225</v>
      </c>
      <c r="L1265">
        <f>1/Table1[[#This Row],[B365H]]-Table1[[#This Row],[Margin1X2]]</f>
        <v>0.45496238179165016</v>
      </c>
      <c r="M1265">
        <f>IF(Table1[[#This Row],[Bet]]="Home",IF(Table1[[#This Row],[FTR]]="H",100*Table1[[#This Row],[B365H]],0),0)</f>
        <v>0</v>
      </c>
      <c r="N1265">
        <f>IF(Table1[[#This Row],[Bet]]="Home-",IF(Table1[[#This Row],[FTR]]="H",100*Table1[[#This Row],[B365H]],0),0)</f>
        <v>0</v>
      </c>
      <c r="O1265">
        <f>1/Table1[[#This Row],[B365D]]-Table1[[#This Row],[Margin1X2]]</f>
        <v>0.27018780677317267</v>
      </c>
      <c r="P1265">
        <f>IF(Table1[[#This Row],[Bet]]="Draw",IF(Table1[[#This Row],[FTR]]="D",100*Table1[[#This Row],[B365D]],0),0)</f>
        <v>0</v>
      </c>
      <c r="Q1265">
        <f>IF(Table1[[#This Row],[Bet]]="Draw-",IF(Table1[[#This Row],[FTR]]="D",100*Table1[[#This Row],[B365D]],0),0)</f>
        <v>0</v>
      </c>
      <c r="R1265">
        <f>1/Table1[[#This Row],[B365A]]-Table1[[#This Row],[Margin1X2]]</f>
        <v>0.27484981143517734</v>
      </c>
      <c r="S1265">
        <f>IF(Table1[[#This Row],[Bet]]="Away",IF(Table1[[#This Row],[FTR]]="A",100*Table1[[#This Row],[B365A]],0),0)</f>
        <v>0</v>
      </c>
      <c r="T1265">
        <f>IF(Table1[[#This Row],[Bet2]]="Away",IF(Table1[[#This Row],[FTR]]="A",100*Table1[[#This Row],[B365A]]),0)</f>
        <v>0</v>
      </c>
      <c r="X1265">
        <v>2.0499999999999998</v>
      </c>
      <c r="Y1265">
        <v>3.3</v>
      </c>
      <c r="Z1265">
        <v>3.25</v>
      </c>
      <c r="AA1265" s="3">
        <f>(1/Table1[[#This Row],[B365H]]+1/Table1[[#This Row],[B365D]]+1/Table1[[#This Row],[B365A]]-1)/3</f>
        <v>3.2842496257130392E-2</v>
      </c>
      <c r="AB1265">
        <v>2.0499999999999998</v>
      </c>
      <c r="AC1265">
        <v>1.75</v>
      </c>
      <c r="AD1265">
        <f>(1/Table1[[#This Row],[B365&gt;2.5]]+1/Table1[[#This Row],[B365&lt;2.5]]-1)/2</f>
        <v>2.9616724738675937E-2</v>
      </c>
    </row>
    <row r="1266" spans="1:30" hidden="1" x14ac:dyDescent="0.45">
      <c r="A1266" t="s">
        <v>201</v>
      </c>
      <c r="B1266" t="s">
        <v>4</v>
      </c>
      <c r="C1266" s="1">
        <v>44513</v>
      </c>
      <c r="D1266" t="s">
        <v>217</v>
      </c>
      <c r="E1266" t="s">
        <v>231</v>
      </c>
      <c r="F1266">
        <v>1</v>
      </c>
      <c r="G1266">
        <v>1</v>
      </c>
      <c r="H1266" t="s">
        <v>42</v>
      </c>
      <c r="I1266" t="s">
        <v>225</v>
      </c>
      <c r="L1266">
        <f>1/Table1[[#This Row],[B365H]]-Table1[[#This Row],[Margin1X2]]</f>
        <v>0.53835978835978826</v>
      </c>
      <c r="M1266">
        <f>IF(Table1[[#This Row],[Bet]]="Home",IF(Table1[[#This Row],[FTR]]="H",100*Table1[[#This Row],[B365H]],0),0)</f>
        <v>0</v>
      </c>
      <c r="N1266">
        <f>IF(Table1[[#This Row],[Bet]]="Home-",IF(Table1[[#This Row],[FTR]]="H",100*Table1[[#This Row],[B365H]],0),0)</f>
        <v>0</v>
      </c>
      <c r="O1266">
        <f>1/Table1[[#This Row],[B365D]]-Table1[[#This Row],[Margin1X2]]</f>
        <v>0.24470899470899468</v>
      </c>
      <c r="P1266">
        <f>IF(Table1[[#This Row],[Bet]]="Draw",IF(Table1[[#This Row],[FTR]]="D",100*Table1[[#This Row],[B365D]],0),0)</f>
        <v>0</v>
      </c>
      <c r="Q1266">
        <f>IF(Table1[[#This Row],[Bet]]="Draw-",IF(Table1[[#This Row],[FTR]]="D",100*Table1[[#This Row],[B365D]],0),0)</f>
        <v>0</v>
      </c>
      <c r="R1266">
        <f>1/Table1[[#This Row],[B365A]]-Table1[[#This Row],[Margin1X2]]</f>
        <v>0.21693121693121689</v>
      </c>
      <c r="S1266">
        <f>IF(Table1[[#This Row],[Bet]]="Away",IF(Table1[[#This Row],[FTR]]="A",100*Table1[[#This Row],[B365A]],0),0)</f>
        <v>0</v>
      </c>
      <c r="T1266">
        <f>IF(Table1[[#This Row],[Bet2]]="Away",IF(Table1[[#This Row],[FTR]]="A",100*Table1[[#This Row],[B365A]]),0)</f>
        <v>0</v>
      </c>
      <c r="X1266">
        <v>1.75</v>
      </c>
      <c r="Y1266">
        <v>3.6</v>
      </c>
      <c r="Z1266">
        <v>4</v>
      </c>
      <c r="AA1266" s="3">
        <f>(1/Table1[[#This Row],[B365H]]+1/Table1[[#This Row],[B365D]]+1/Table1[[#This Row],[B365A]]-1)/3</f>
        <v>3.3068783068783102E-2</v>
      </c>
      <c r="AB1266">
        <v>1.85</v>
      </c>
      <c r="AC1266">
        <v>1.95</v>
      </c>
      <c r="AD1266">
        <f>(1/Table1[[#This Row],[B365&gt;2.5]]+1/Table1[[#This Row],[B365&lt;2.5]]-1)/2</f>
        <v>2.6680526680526673E-2</v>
      </c>
    </row>
    <row r="1267" spans="1:30" hidden="1" x14ac:dyDescent="0.45">
      <c r="A1267" t="s">
        <v>201</v>
      </c>
      <c r="B1267" t="s">
        <v>4</v>
      </c>
      <c r="C1267" s="1">
        <v>44523</v>
      </c>
      <c r="D1267" t="s">
        <v>227</v>
      </c>
      <c r="E1267" t="s">
        <v>206</v>
      </c>
      <c r="F1267">
        <v>1</v>
      </c>
      <c r="G1267">
        <v>1</v>
      </c>
      <c r="H1267" t="s">
        <v>42</v>
      </c>
      <c r="I1267" t="s">
        <v>225</v>
      </c>
      <c r="L1267">
        <f>1/Table1[[#This Row],[B365H]]-Table1[[#This Row],[Margin1X2]]</f>
        <v>0.33553648732220165</v>
      </c>
      <c r="M1267">
        <f>IF(Table1[[#This Row],[Bet]]="Home",IF(Table1[[#This Row],[FTR]]="H",100*Table1[[#This Row],[B365H]],0),0)</f>
        <v>0</v>
      </c>
      <c r="N1267">
        <f>IF(Table1[[#This Row],[Bet]]="Home-",IF(Table1[[#This Row],[FTR]]="H",100*Table1[[#This Row],[B365H]],0),0)</f>
        <v>0</v>
      </c>
      <c r="O1267">
        <f>1/Table1[[#This Row],[B365D]]-Table1[[#This Row],[Margin1X2]]</f>
        <v>0.284400123685838</v>
      </c>
      <c r="P1267">
        <f>IF(Table1[[#This Row],[Bet]]="Draw",IF(Table1[[#This Row],[FTR]]="D",100*Table1[[#This Row],[B365D]],0),0)</f>
        <v>0</v>
      </c>
      <c r="Q1267">
        <f>IF(Table1[[#This Row],[Bet]]="Draw-",IF(Table1[[#This Row],[FTR]]="D",100*Table1[[#This Row],[B365D]],0),0)</f>
        <v>0</v>
      </c>
      <c r="R1267">
        <f>1/Table1[[#This Row],[B365A]]-Table1[[#This Row],[Margin1X2]]</f>
        <v>0.3800633889919604</v>
      </c>
      <c r="S1267">
        <f>IF(Table1[[#This Row],[Bet]]="Away",IF(Table1[[#This Row],[FTR]]="A",100*Table1[[#This Row],[B365A]],0),0)</f>
        <v>0</v>
      </c>
      <c r="T1267">
        <f>IF(Table1[[#This Row],[Bet2]]="Away",IF(Table1[[#This Row],[FTR]]="A",100*Table1[[#This Row],[B365A]]),0)</f>
        <v>0</v>
      </c>
      <c r="X1267">
        <v>2.75</v>
      </c>
      <c r="Y1267">
        <v>3.2</v>
      </c>
      <c r="Z1267">
        <v>2.4500000000000002</v>
      </c>
      <c r="AA1267" s="3">
        <f>(1/Table1[[#This Row],[B365H]]+1/Table1[[#This Row],[B365D]]+1/Table1[[#This Row],[B365A]]-1)/3</f>
        <v>2.8099876314161998E-2</v>
      </c>
      <c r="AB1267">
        <v>2.2999999999999998</v>
      </c>
      <c r="AC1267">
        <v>1.6</v>
      </c>
      <c r="AD1267">
        <f>(1/Table1[[#This Row],[B365&gt;2.5]]+1/Table1[[#This Row],[B365&lt;2.5]]-1)/2</f>
        <v>2.9891304347826164E-2</v>
      </c>
    </row>
    <row r="1268" spans="1:30" hidden="1" x14ac:dyDescent="0.45">
      <c r="A1268" t="s">
        <v>201</v>
      </c>
      <c r="B1268" t="s">
        <v>4</v>
      </c>
      <c r="C1268" s="1">
        <v>44556</v>
      </c>
      <c r="D1268" t="s">
        <v>231</v>
      </c>
      <c r="E1268" t="s">
        <v>212</v>
      </c>
      <c r="F1268">
        <v>1</v>
      </c>
      <c r="G1268">
        <v>1</v>
      </c>
      <c r="H1268" t="s">
        <v>42</v>
      </c>
      <c r="I1268" t="s">
        <v>225</v>
      </c>
      <c r="L1268">
        <f>1/Table1[[#This Row],[B365H]]-Table1[[#This Row],[Margin1X2]]</f>
        <v>0.56061460515244288</v>
      </c>
      <c r="M1268">
        <f>IF(Table1[[#This Row],[Bet]]="Home",IF(Table1[[#This Row],[FTR]]="H",100*Table1[[#This Row],[B365H]],0),0)</f>
        <v>0</v>
      </c>
      <c r="N1268">
        <f>IF(Table1[[#This Row],[Bet]]="Home-",IF(Table1[[#This Row],[FTR]]="H",100*Table1[[#This Row],[B365H]],0),0)</f>
        <v>0</v>
      </c>
      <c r="O1268">
        <f>1/Table1[[#This Row],[B365D]]-Table1[[#This Row],[Margin1X2]]</f>
        <v>0.22921925631523354</v>
      </c>
      <c r="P1268">
        <f>IF(Table1[[#This Row],[Bet]]="Draw",IF(Table1[[#This Row],[FTR]]="D",100*Table1[[#This Row],[B365D]],0),0)</f>
        <v>0</v>
      </c>
      <c r="Q1268">
        <f>IF(Table1[[#This Row],[Bet]]="Draw-",IF(Table1[[#This Row],[FTR]]="D",100*Table1[[#This Row],[B365D]],0),0)</f>
        <v>0</v>
      </c>
      <c r="R1268">
        <f>1/Table1[[#This Row],[B365A]]-Table1[[#This Row],[Margin1X2]]</f>
        <v>0.2101661385323236</v>
      </c>
      <c r="S1268">
        <f>IF(Table1[[#This Row],[Bet]]="Away",IF(Table1[[#This Row],[FTR]]="A",100*Table1[[#This Row],[B365A]],0),0)</f>
        <v>0</v>
      </c>
      <c r="T1268">
        <f>IF(Table1[[#This Row],[Bet2]]="Away",IF(Table1[[#This Row],[FTR]]="A",100*Table1[[#This Row],[B365A]]),0)</f>
        <v>0</v>
      </c>
      <c r="X1268">
        <v>1.72</v>
      </c>
      <c r="Y1268">
        <v>4</v>
      </c>
      <c r="Z1268">
        <v>4.33</v>
      </c>
      <c r="AA1268" s="3">
        <f>(1/Table1[[#This Row],[B365H]]+1/Table1[[#This Row],[B365D]]+1/Table1[[#This Row],[B365A]]-1)/3</f>
        <v>2.0780743684766456E-2</v>
      </c>
      <c r="AB1268">
        <v>1.75</v>
      </c>
      <c r="AC1268">
        <v>2.0499999999999998</v>
      </c>
      <c r="AD1268">
        <f>(1/Table1[[#This Row],[B365&gt;2.5]]+1/Table1[[#This Row],[B365&lt;2.5]]-1)/2</f>
        <v>2.9616724738675937E-2</v>
      </c>
    </row>
    <row r="1269" spans="1:30" hidden="1" x14ac:dyDescent="0.45">
      <c r="A1269" t="s">
        <v>201</v>
      </c>
      <c r="B1269" t="s">
        <v>4</v>
      </c>
      <c r="C1269" s="1">
        <v>44583</v>
      </c>
      <c r="D1269" t="s">
        <v>227</v>
      </c>
      <c r="E1269" t="s">
        <v>226</v>
      </c>
      <c r="F1269">
        <v>1</v>
      </c>
      <c r="G1269">
        <v>1</v>
      </c>
      <c r="H1269" t="s">
        <v>42</v>
      </c>
      <c r="I1269" t="s">
        <v>225</v>
      </c>
      <c r="L1269">
        <f>1/Table1[[#This Row],[B365H]]-Table1[[#This Row],[Margin1X2]]</f>
        <v>0.68416768416768414</v>
      </c>
      <c r="M1269">
        <f>IF(Table1[[#This Row],[Bet]]="Home",IF(Table1[[#This Row],[FTR]]="H",100*Table1[[#This Row],[B365H]],0),0)</f>
        <v>0</v>
      </c>
      <c r="N1269">
        <f>IF(Table1[[#This Row],[Bet]]="Home-",IF(Table1[[#This Row],[FTR]]="H",100*Table1[[#This Row],[B365H]],0),0)</f>
        <v>0</v>
      </c>
      <c r="O1269">
        <f>1/Table1[[#This Row],[B365D]]-Table1[[#This Row],[Margin1X2]]</f>
        <v>0.19210419210419205</v>
      </c>
      <c r="P1269">
        <f>IF(Table1[[#This Row],[Bet]]="Draw",IF(Table1[[#This Row],[FTR]]="D",100*Table1[[#This Row],[B365D]],0),0)</f>
        <v>0</v>
      </c>
      <c r="Q1269">
        <f>IF(Table1[[#This Row],[Bet]]="Draw-",IF(Table1[[#This Row],[FTR]]="D",100*Table1[[#This Row],[B365D]],0),0)</f>
        <v>0</v>
      </c>
      <c r="R1269">
        <f>1/Table1[[#This Row],[B365A]]-Table1[[#This Row],[Margin1X2]]</f>
        <v>0.1237281237281237</v>
      </c>
      <c r="S1269">
        <f>IF(Table1[[#This Row],[Bet]]="Away",IF(Table1[[#This Row],[FTR]]="A",100*Table1[[#This Row],[B365A]],0),0)</f>
        <v>0</v>
      </c>
      <c r="T1269">
        <f>IF(Table1[[#This Row],[Bet2]]="Away",IF(Table1[[#This Row],[FTR]]="A",100*Table1[[#This Row],[B365A]]),0)</f>
        <v>0</v>
      </c>
      <c r="X1269">
        <v>1.4</v>
      </c>
      <c r="Y1269">
        <v>4.5</v>
      </c>
      <c r="Z1269">
        <v>6.5</v>
      </c>
      <c r="AA1269" s="3">
        <f>(1/Table1[[#This Row],[B365H]]+1/Table1[[#This Row],[B365D]]+1/Table1[[#This Row],[B365A]]-1)/3</f>
        <v>3.0118030118030159E-2</v>
      </c>
      <c r="AB1269">
        <v>1.72</v>
      </c>
      <c r="AC1269">
        <v>2.0699999999999998</v>
      </c>
      <c r="AD1269">
        <f>(1/Table1[[#This Row],[B365&gt;2.5]]+1/Table1[[#This Row],[B365&lt;2.5]]-1)/2</f>
        <v>3.2243568138411449E-2</v>
      </c>
    </row>
    <row r="1270" spans="1:30" hidden="1" x14ac:dyDescent="0.45">
      <c r="A1270" t="s">
        <v>201</v>
      </c>
      <c r="B1270" t="s">
        <v>4</v>
      </c>
      <c r="C1270" s="1">
        <v>44611</v>
      </c>
      <c r="D1270" t="s">
        <v>203</v>
      </c>
      <c r="E1270" t="s">
        <v>214</v>
      </c>
      <c r="F1270">
        <v>2</v>
      </c>
      <c r="G1270">
        <v>3</v>
      </c>
      <c r="H1270" t="s">
        <v>20</v>
      </c>
      <c r="I1270" t="s">
        <v>225</v>
      </c>
      <c r="L1270">
        <f>1/Table1[[#This Row],[B365H]]-Table1[[#This Row],[Margin1X2]]</f>
        <v>0.52339181286549707</v>
      </c>
      <c r="M1270">
        <f>IF(Table1[[#This Row],[Bet]]="Home",IF(Table1[[#This Row],[FTR]]="H",100*Table1[[#This Row],[B365H]],0),0)</f>
        <v>0</v>
      </c>
      <c r="N1270">
        <f>IF(Table1[[#This Row],[Bet]]="Home-",IF(Table1[[#This Row],[FTR]]="H",100*Table1[[#This Row],[B365H]],0),0)</f>
        <v>0</v>
      </c>
      <c r="O1270">
        <f>1/Table1[[#This Row],[B365D]]-Table1[[#This Row],[Margin1X2]]</f>
        <v>0.24561403508771928</v>
      </c>
      <c r="P1270">
        <f>IF(Table1[[#This Row],[Bet]]="Draw",IF(Table1[[#This Row],[FTR]]="D",100*Table1[[#This Row],[B365D]],0),0)</f>
        <v>0</v>
      </c>
      <c r="Q1270">
        <f>IF(Table1[[#This Row],[Bet]]="Draw-",IF(Table1[[#This Row],[FTR]]="D",100*Table1[[#This Row],[B365D]],0),0)</f>
        <v>0</v>
      </c>
      <c r="R1270">
        <f>1/Table1[[#This Row],[B365A]]-Table1[[#This Row],[Margin1X2]]</f>
        <v>0.23099415204678359</v>
      </c>
      <c r="S1270">
        <f>IF(Table1[[#This Row],[Bet]]="Away",IF(Table1[[#This Row],[FTR]]="A",100*Table1[[#This Row],[B365A]],0),0)</f>
        <v>0</v>
      </c>
      <c r="T1270">
        <f>IF(Table1[[#This Row],[Bet2]]="Away",IF(Table1[[#This Row],[FTR]]="A",100*Table1[[#This Row],[B365A]]),0)</f>
        <v>0</v>
      </c>
      <c r="X1270">
        <v>1.8</v>
      </c>
      <c r="Y1270">
        <v>3.6</v>
      </c>
      <c r="Z1270">
        <v>3.8</v>
      </c>
      <c r="AA1270" s="3">
        <f>(1/Table1[[#This Row],[B365H]]+1/Table1[[#This Row],[B365D]]+1/Table1[[#This Row],[B365A]]-1)/3</f>
        <v>3.2163742690058506E-2</v>
      </c>
      <c r="AB1270">
        <v>1.95</v>
      </c>
      <c r="AC1270">
        <v>1.85</v>
      </c>
      <c r="AD1270">
        <f>(1/Table1[[#This Row],[B365&gt;2.5]]+1/Table1[[#This Row],[B365&lt;2.5]]-1)/2</f>
        <v>2.6680526680526673E-2</v>
      </c>
    </row>
    <row r="1271" spans="1:30" hidden="1" x14ac:dyDescent="0.45">
      <c r="A1271" t="s">
        <v>201</v>
      </c>
      <c r="B1271" t="s">
        <v>4</v>
      </c>
      <c r="C1271" s="1">
        <v>44628</v>
      </c>
      <c r="D1271" t="s">
        <v>215</v>
      </c>
      <c r="E1271" t="s">
        <v>227</v>
      </c>
      <c r="F1271">
        <v>4</v>
      </c>
      <c r="G1271">
        <v>2</v>
      </c>
      <c r="H1271" t="s">
        <v>13</v>
      </c>
      <c r="I1271" t="s">
        <v>225</v>
      </c>
      <c r="L1271">
        <f>1/Table1[[#This Row],[B365H]]-Table1[[#This Row],[Margin1X2]]</f>
        <v>0.52706552706552701</v>
      </c>
      <c r="M1271">
        <f>IF(Table1[[#This Row],[Bet]]="Home",IF(Table1[[#This Row],[FTR]]="H",100*Table1[[#This Row],[B365H]],0),0)</f>
        <v>0</v>
      </c>
      <c r="N1271">
        <f>IF(Table1[[#This Row],[Bet]]="Home-",IF(Table1[[#This Row],[FTR]]="H",100*Table1[[#This Row],[B365H]],0),0)</f>
        <v>0</v>
      </c>
      <c r="O1271">
        <f>1/Table1[[#This Row],[B365D]]-Table1[[#This Row],[Margin1X2]]</f>
        <v>0.27920227920227919</v>
      </c>
      <c r="P1271">
        <f>IF(Table1[[#This Row],[Bet]]="Draw",IF(Table1[[#This Row],[FTR]]="D",100*Table1[[#This Row],[B365D]],0),0)</f>
        <v>0</v>
      </c>
      <c r="Q1271">
        <f>IF(Table1[[#This Row],[Bet]]="Draw-",IF(Table1[[#This Row],[FTR]]="D",100*Table1[[#This Row],[B365D]],0),0)</f>
        <v>0</v>
      </c>
      <c r="R1271">
        <f>1/Table1[[#This Row],[B365A]]-Table1[[#This Row],[Margin1X2]]</f>
        <v>0.19373219373219366</v>
      </c>
      <c r="S1271">
        <f>IF(Table1[[#This Row],[Bet]]="Away",IF(Table1[[#This Row],[FTR]]="A",100*Table1[[#This Row],[B365A]],0),0)</f>
        <v>0</v>
      </c>
      <c r="T1271">
        <f>IF(Table1[[#This Row],[Bet2]]="Away",IF(Table1[[#This Row],[FTR]]="A",100*Table1[[#This Row],[B365A]]),0)</f>
        <v>0</v>
      </c>
      <c r="X1271">
        <v>1.8</v>
      </c>
      <c r="Y1271">
        <v>3.25</v>
      </c>
      <c r="Z1271">
        <v>4.5</v>
      </c>
      <c r="AA1271" s="3">
        <f>(1/Table1[[#This Row],[B365H]]+1/Table1[[#This Row],[B365D]]+1/Table1[[#This Row],[B365A]]-1)/3</f>
        <v>2.8490028490028536E-2</v>
      </c>
      <c r="AB1271">
        <v>2.25</v>
      </c>
      <c r="AC1271">
        <v>1.61</v>
      </c>
      <c r="AD1271">
        <f>(1/Table1[[#This Row],[B365&gt;2.5]]+1/Table1[[#This Row],[B365&lt;2.5]]-1)/2</f>
        <v>3.2781228433402365E-2</v>
      </c>
    </row>
    <row r="1272" spans="1:30" hidden="1" x14ac:dyDescent="0.45">
      <c r="A1272" t="s">
        <v>201</v>
      </c>
      <c r="B1272" t="s">
        <v>4</v>
      </c>
      <c r="C1272" s="1">
        <v>44646</v>
      </c>
      <c r="D1272" t="s">
        <v>206</v>
      </c>
      <c r="E1272" t="s">
        <v>203</v>
      </c>
      <c r="F1272">
        <v>1</v>
      </c>
      <c r="G1272">
        <v>1</v>
      </c>
      <c r="H1272" t="s">
        <v>42</v>
      </c>
      <c r="I1272" t="s">
        <v>225</v>
      </c>
      <c r="L1272">
        <f>1/Table1[[#This Row],[B365H]]-Table1[[#This Row],[Margin1X2]]</f>
        <v>0.44444444444444448</v>
      </c>
      <c r="M1272">
        <f>IF(Table1[[#This Row],[Bet]]="Home",IF(Table1[[#This Row],[FTR]]="H",100*Table1[[#This Row],[B365H]],0),0)</f>
        <v>0</v>
      </c>
      <c r="N1272">
        <f>IF(Table1[[#This Row],[Bet]]="Home-",IF(Table1[[#This Row],[FTR]]="H",100*Table1[[#This Row],[B365H]],0),0)</f>
        <v>0</v>
      </c>
      <c r="O1272">
        <f>1/Table1[[#This Row],[B365D]]-Table1[[#This Row],[Margin1X2]]</f>
        <v>0.25396825396825401</v>
      </c>
      <c r="P1272">
        <f>IF(Table1[[#This Row],[Bet]]="Draw",IF(Table1[[#This Row],[FTR]]="D",100*Table1[[#This Row],[B365D]],0),0)</f>
        <v>0</v>
      </c>
      <c r="Q1272">
        <f>IF(Table1[[#This Row],[Bet]]="Draw-",IF(Table1[[#This Row],[FTR]]="D",100*Table1[[#This Row],[B365D]],0),0)</f>
        <v>0</v>
      </c>
      <c r="R1272">
        <f>1/Table1[[#This Row],[B365A]]-Table1[[#This Row],[Margin1X2]]</f>
        <v>0.30158730158730163</v>
      </c>
      <c r="S1272">
        <f>IF(Table1[[#This Row],[Bet]]="Away",IF(Table1[[#This Row],[FTR]]="A",100*Table1[[#This Row],[B365A]],0),0)</f>
        <v>0</v>
      </c>
      <c r="T1272">
        <f>IF(Table1[[#This Row],[Bet2]]="Away",IF(Table1[[#This Row],[FTR]]="A",100*Table1[[#This Row],[B365A]]),0)</f>
        <v>0</v>
      </c>
      <c r="X1272">
        <v>2.1</v>
      </c>
      <c r="Y1272">
        <v>3.5</v>
      </c>
      <c r="Z1272">
        <v>3</v>
      </c>
      <c r="AA1272" s="3">
        <f>(1/Table1[[#This Row],[B365H]]+1/Table1[[#This Row],[B365D]]+1/Table1[[#This Row],[B365A]]-1)/3</f>
        <v>3.174603174603171E-2</v>
      </c>
      <c r="AB1272">
        <v>2</v>
      </c>
      <c r="AC1272">
        <v>1.8</v>
      </c>
      <c r="AD1272">
        <f>(1/Table1[[#This Row],[B365&gt;2.5]]+1/Table1[[#This Row],[B365&lt;2.5]]-1)/2</f>
        <v>2.777777777777779E-2</v>
      </c>
    </row>
    <row r="1273" spans="1:30" hidden="1" x14ac:dyDescent="0.45">
      <c r="A1273" t="s">
        <v>201</v>
      </c>
      <c r="B1273" t="s">
        <v>4</v>
      </c>
      <c r="C1273" s="1">
        <v>44656</v>
      </c>
      <c r="D1273" t="s">
        <v>208</v>
      </c>
      <c r="E1273" t="s">
        <v>214</v>
      </c>
      <c r="F1273">
        <v>0</v>
      </c>
      <c r="G1273">
        <v>0</v>
      </c>
      <c r="H1273" t="s">
        <v>42</v>
      </c>
      <c r="I1273" t="s">
        <v>225</v>
      </c>
      <c r="L1273">
        <f>1/Table1[[#This Row],[B365H]]-Table1[[#This Row],[Margin1X2]]</f>
        <v>0.35391102677630198</v>
      </c>
      <c r="M1273">
        <f>IF(Table1[[#This Row],[Bet]]="Home",IF(Table1[[#This Row],[FTR]]="H",100*Table1[[#This Row],[B365H]],0),0)</f>
        <v>0</v>
      </c>
      <c r="N1273">
        <f>IF(Table1[[#This Row],[Bet]]="Home-",IF(Table1[[#This Row],[FTR]]="H",100*Table1[[#This Row],[B365H]],0),0)</f>
        <v>0</v>
      </c>
      <c r="O1273">
        <f>1/Table1[[#This Row],[B365D]]-Table1[[#This Row],[Margin1X2]]</f>
        <v>0.28433480919249421</v>
      </c>
      <c r="P1273">
        <f>IF(Table1[[#This Row],[Bet]]="Draw",IF(Table1[[#This Row],[FTR]]="D",100*Table1[[#This Row],[B365D]],0),0)</f>
        <v>0</v>
      </c>
      <c r="Q1273">
        <f>IF(Table1[[#This Row],[Bet]]="Draw-",IF(Table1[[#This Row],[FTR]]="D",100*Table1[[#This Row],[B365D]],0),0)</f>
        <v>0</v>
      </c>
      <c r="R1273">
        <f>1/Table1[[#This Row],[B365A]]-Table1[[#This Row],[Margin1X2]]</f>
        <v>0.36175416403120392</v>
      </c>
      <c r="S1273">
        <f>IF(Table1[[#This Row],[Bet]]="Away",IF(Table1[[#This Row],[FTR]]="A",100*Table1[[#This Row],[B365A]],0),0)</f>
        <v>0</v>
      </c>
      <c r="T1273">
        <f>IF(Table1[[#This Row],[Bet2]]="Away",IF(Table1[[#This Row],[FTR]]="A",100*Table1[[#This Row],[B365A]]),0)</f>
        <v>0</v>
      </c>
      <c r="X1273">
        <v>2.5499999999999998</v>
      </c>
      <c r="Y1273">
        <v>3.1</v>
      </c>
      <c r="Z1273">
        <v>2.5</v>
      </c>
      <c r="AA1273" s="3">
        <f>(1/Table1[[#This Row],[B365H]]+1/Table1[[#This Row],[B365D]]+1/Table1[[#This Row],[B365A]]-1)/3</f>
        <v>3.8245835968796126E-2</v>
      </c>
      <c r="AB1273">
        <v>2</v>
      </c>
      <c r="AC1273">
        <v>1.8</v>
      </c>
      <c r="AD1273">
        <f>(1/Table1[[#This Row],[B365&gt;2.5]]+1/Table1[[#This Row],[B365&lt;2.5]]-1)/2</f>
        <v>2.777777777777779E-2</v>
      </c>
    </row>
    <row r="1274" spans="1:30" hidden="1" x14ac:dyDescent="0.45">
      <c r="A1274" t="s">
        <v>201</v>
      </c>
      <c r="B1274" t="s">
        <v>4</v>
      </c>
      <c r="C1274" s="1">
        <v>44666</v>
      </c>
      <c r="D1274" t="s">
        <v>235</v>
      </c>
      <c r="E1274" t="s">
        <v>217</v>
      </c>
      <c r="F1274">
        <v>2</v>
      </c>
      <c r="G1274">
        <v>1</v>
      </c>
      <c r="H1274" t="s">
        <v>13</v>
      </c>
      <c r="I1274" t="s">
        <v>225</v>
      </c>
      <c r="L1274">
        <f>1/Table1[[#This Row],[B365H]]-Table1[[#This Row],[Margin1X2]]</f>
        <v>0.24656824656824658</v>
      </c>
      <c r="M1274">
        <f>IF(Table1[[#This Row],[Bet]]="Home",IF(Table1[[#This Row],[FTR]]="H",100*Table1[[#This Row],[B365H]],0),0)</f>
        <v>0</v>
      </c>
      <c r="N1274">
        <f>IF(Table1[[#This Row],[Bet]]="Home-",IF(Table1[[#This Row],[FTR]]="H",100*Table1[[#This Row],[B365H]],0),0)</f>
        <v>0</v>
      </c>
      <c r="O1274">
        <f>1/Table1[[#This Row],[B365D]]-Table1[[#This Row],[Margin1X2]]</f>
        <v>0.2718207718207718</v>
      </c>
      <c r="P1274">
        <f>IF(Table1[[#This Row],[Bet]]="Draw",IF(Table1[[#This Row],[FTR]]="D",100*Table1[[#This Row],[B365D]],0),0)</f>
        <v>0</v>
      </c>
      <c r="Q1274">
        <f>IF(Table1[[#This Row],[Bet]]="Draw-",IF(Table1[[#This Row],[FTR]]="D",100*Table1[[#This Row],[B365D]],0),0)</f>
        <v>0</v>
      </c>
      <c r="R1274">
        <f>1/Table1[[#This Row],[B365A]]-Table1[[#This Row],[Margin1X2]]</f>
        <v>0.48161098161098165</v>
      </c>
      <c r="S1274">
        <f>IF(Table1[[#This Row],[Bet]]="Away",IF(Table1[[#This Row],[FTR]]="A",100*Table1[[#This Row],[B365A]],0),0)</f>
        <v>0</v>
      </c>
      <c r="T1274">
        <f>IF(Table1[[#This Row],[Bet2]]="Away",IF(Table1[[#This Row],[FTR]]="A",100*Table1[[#This Row],[B365A]]),0)</f>
        <v>0</v>
      </c>
      <c r="X1274">
        <v>3.6</v>
      </c>
      <c r="Y1274">
        <v>3.3</v>
      </c>
      <c r="Z1274">
        <v>1.95</v>
      </c>
      <c r="AA1274" s="3">
        <f>(1/Table1[[#This Row],[B365H]]+1/Table1[[#This Row],[B365D]]+1/Table1[[#This Row],[B365A]]-1)/3</f>
        <v>3.1209531209531221E-2</v>
      </c>
      <c r="AB1274">
        <v>2.25</v>
      </c>
      <c r="AC1274">
        <v>1.61</v>
      </c>
      <c r="AD1274">
        <f>(1/Table1[[#This Row],[B365&gt;2.5]]+1/Table1[[#This Row],[B365&lt;2.5]]-1)/2</f>
        <v>3.2781228433402365E-2</v>
      </c>
    </row>
    <row r="1275" spans="1:30" hidden="1" x14ac:dyDescent="0.45">
      <c r="A1275" t="s">
        <v>2</v>
      </c>
      <c r="B1275" t="s">
        <v>4</v>
      </c>
      <c r="C1275" s="1">
        <v>44604</v>
      </c>
      <c r="D1275" t="s">
        <v>11</v>
      </c>
      <c r="E1275" t="s">
        <v>23</v>
      </c>
      <c r="F1275">
        <v>0</v>
      </c>
      <c r="G1275">
        <v>0</v>
      </c>
      <c r="H1275" t="s">
        <v>42</v>
      </c>
      <c r="I1275" t="s">
        <v>52</v>
      </c>
      <c r="L1275">
        <f>1/Table1[[#This Row],[B365H]]-Table1[[#This Row],[Margin1X2]]</f>
        <v>0.37613324899852418</v>
      </c>
      <c r="M1275">
        <f>IF(Table1[[#This Row],[Bet]]="Home",IF(Table1[[#This Row],[FTR]]="H",100*Table1[[#This Row],[B365H]],0),0)</f>
        <v>0</v>
      </c>
      <c r="N1275">
        <f>IF(Table1[[#This Row],[Bet]]="Home-",IF(Table1[[#This Row],[FTR]]="H",100*Table1[[#This Row],[B365H]],0),0)</f>
        <v>0</v>
      </c>
      <c r="O1275">
        <f>1/Table1[[#This Row],[B365D]]-Table1[[#This Row],[Margin1X2]]</f>
        <v>0.30655703141471641</v>
      </c>
      <c r="P1275">
        <f>IF(Table1[[#This Row],[Bet]]="Draw",IF(Table1[[#This Row],[FTR]]="D",100*Table1[[#This Row],[B365D]],0),0)</f>
        <v>0</v>
      </c>
      <c r="Q1275">
        <f>IF(Table1[[#This Row],[Bet]]="Draw-",IF(Table1[[#This Row],[FTR]]="D",100*Table1[[#This Row],[B365D]],0),0)</f>
        <v>0</v>
      </c>
      <c r="R1275">
        <f>1/Table1[[#This Row],[B365A]]-Table1[[#This Row],[Margin1X2]]</f>
        <v>0.31730971958675941</v>
      </c>
      <c r="S1275">
        <f>IF(Table1[[#This Row],[Bet]]="Away",IF(Table1[[#This Row],[FTR]]="A",100*Table1[[#This Row],[B365A]],0),0)</f>
        <v>0</v>
      </c>
      <c r="T1275">
        <f>IF(Table1[[#This Row],[Bet2]]="Away",IF(Table1[[#This Row],[FTR]]="A",100*Table1[[#This Row],[B365A]]),0)</f>
        <v>0</v>
      </c>
      <c r="X1275">
        <v>2.5499999999999998</v>
      </c>
      <c r="Y1275">
        <v>3.1</v>
      </c>
      <c r="Z1275">
        <v>3</v>
      </c>
      <c r="AA1275" s="3">
        <f>(1/Table1[[#This Row],[B365H]]+1/Table1[[#This Row],[B365D]]+1/Table1[[#This Row],[B365A]]-1)/3</f>
        <v>1.6023613746573906E-2</v>
      </c>
      <c r="AB1275">
        <v>1.9</v>
      </c>
      <c r="AC1275">
        <v>1.9</v>
      </c>
      <c r="AD1275">
        <f>(1/Table1[[#This Row],[B365&gt;2.5]]+1/Table1[[#This Row],[B365&lt;2.5]]-1)/2</f>
        <v>2.6315789473684181E-2</v>
      </c>
    </row>
    <row r="1276" spans="1:30" hidden="1" x14ac:dyDescent="0.45">
      <c r="A1276" t="s">
        <v>106</v>
      </c>
      <c r="B1276" t="s">
        <v>4</v>
      </c>
      <c r="C1276" s="1">
        <v>44576</v>
      </c>
      <c r="D1276" t="s">
        <v>119</v>
      </c>
      <c r="E1276" t="s">
        <v>127</v>
      </c>
      <c r="F1276">
        <v>1</v>
      </c>
      <c r="G1276">
        <v>0</v>
      </c>
      <c r="H1276" t="s">
        <v>13</v>
      </c>
      <c r="I1276" t="s">
        <v>149</v>
      </c>
      <c r="J1276" t="s">
        <v>269</v>
      </c>
      <c r="L1276">
        <f>1/Table1[[#This Row],[B365H]]-Table1[[#This Row],[Margin1X2]]</f>
        <v>0.13469917881682589</v>
      </c>
      <c r="M1276">
        <f>IF(Table1[[#This Row],[Bet]]="Home",IF(Table1[[#This Row],[FTR]]="H",100*Table1[[#This Row],[B365H]],0),0)</f>
        <v>0</v>
      </c>
      <c r="N1276">
        <f>IF(Table1[[#This Row],[Bet]]="Home-",IF(Table1[[#This Row],[FTR]]="H",100*Table1[[#This Row],[B365H]],0),0)</f>
        <v>0</v>
      </c>
      <c r="O1276">
        <f>1/Table1[[#This Row],[B365D]]-Table1[[#This Row],[Margin1X2]]</f>
        <v>0.23085302497067203</v>
      </c>
      <c r="P1276">
        <f>IF(Table1[[#This Row],[Bet]]="Draw",IF(Table1[[#This Row],[FTR]]="D",100*Table1[[#This Row],[B365D]],0),0)</f>
        <v>0</v>
      </c>
      <c r="Q1276">
        <f>IF(Table1[[#This Row],[Bet]]="Draw-",IF(Table1[[#This Row],[FTR]]="D",100*Table1[[#This Row],[B365D]],0),0)</f>
        <v>0</v>
      </c>
      <c r="R1276">
        <f>1/Table1[[#This Row],[B365A]]-Table1[[#This Row],[Margin1X2]]</f>
        <v>0.63444779621250214</v>
      </c>
      <c r="S1276">
        <f>IF(Table1[[#This Row],[Bet]]="Away",IF(Table1[[#This Row],[FTR]]="A",100*Table1[[#This Row],[B365A]],0),0)</f>
        <v>0</v>
      </c>
      <c r="T1276">
        <f>IF(Table1[[#This Row],[Bet2]]="Away",IF(Table1[[#This Row],[FTR]]="A",100*Table1[[#This Row],[B365A]]),0)</f>
        <v>0</v>
      </c>
      <c r="X1276">
        <v>6.5</v>
      </c>
      <c r="Y1276">
        <v>4</v>
      </c>
      <c r="Z1276">
        <v>1.53</v>
      </c>
      <c r="AA1276" s="3">
        <f>(1/Table1[[#This Row],[B365H]]+1/Table1[[#This Row],[B365D]]+1/Table1[[#This Row],[B365A]]-1)/3</f>
        <v>1.9146975029327978E-2</v>
      </c>
      <c r="AB1276">
        <v>1.8</v>
      </c>
      <c r="AC1276">
        <v>2</v>
      </c>
      <c r="AD1276">
        <f>(1/Table1[[#This Row],[B365&gt;2.5]]+1/Table1[[#This Row],[B365&lt;2.5]]-1)/2</f>
        <v>2.777777777777779E-2</v>
      </c>
    </row>
    <row r="1277" spans="1:30" hidden="1" x14ac:dyDescent="0.45">
      <c r="A1277" t="s">
        <v>106</v>
      </c>
      <c r="B1277" t="s">
        <v>4</v>
      </c>
      <c r="C1277" s="1">
        <v>44576</v>
      </c>
      <c r="D1277" t="s">
        <v>107</v>
      </c>
      <c r="E1277" t="s">
        <v>124</v>
      </c>
      <c r="F1277">
        <v>2</v>
      </c>
      <c r="G1277">
        <v>0</v>
      </c>
      <c r="H1277" t="s">
        <v>13</v>
      </c>
      <c r="I1277" t="s">
        <v>135</v>
      </c>
      <c r="J1277" t="s">
        <v>273</v>
      </c>
      <c r="L1277">
        <f>1/Table1[[#This Row],[B365H]]-Table1[[#This Row],[Margin1X2]]</f>
        <v>0.295479302832244</v>
      </c>
      <c r="M1277">
        <f>IF(Table1[[#This Row],[Bet]]="Home",IF(Table1[[#This Row],[FTR]]="H",100*Table1[[#This Row],[B365H]],0),0)</f>
        <v>0</v>
      </c>
      <c r="N1277">
        <f>IF(Table1[[#This Row],[Bet]]="Home-",IF(Table1[[#This Row],[FTR]]="H",100*Table1[[#This Row],[B365H]],0),0)</f>
        <v>320</v>
      </c>
      <c r="O1277">
        <f>1/Table1[[#This Row],[B365D]]-Table1[[#This Row],[Margin1X2]]</f>
        <v>0.27709694989106753</v>
      </c>
      <c r="P1277">
        <f>IF(Table1[[#This Row],[Bet]]="Draw",IF(Table1[[#This Row],[FTR]]="D",100*Table1[[#This Row],[B365D]],0),0)</f>
        <v>0</v>
      </c>
      <c r="Q1277">
        <f>IF(Table1[[#This Row],[Bet]]="Draw-",IF(Table1[[#This Row],[FTR]]="D",100*Table1[[#This Row],[B365D]],0),0)</f>
        <v>0</v>
      </c>
      <c r="R1277">
        <f>1/Table1[[#This Row],[B365A]]-Table1[[#This Row],[Margin1X2]]</f>
        <v>0.42742374727668841</v>
      </c>
      <c r="S1277">
        <f>IF(Table1[[#This Row],[Bet]]="Away",IF(Table1[[#This Row],[FTR]]="A",100*Table1[[#This Row],[B365A]],0),0)</f>
        <v>0</v>
      </c>
      <c r="T1277">
        <f>IF(Table1[[#This Row],[Bet2]]="Away",IF(Table1[[#This Row],[FTR]]="A",100*Table1[[#This Row],[B365A]]),0)</f>
        <v>0</v>
      </c>
      <c r="X1277">
        <v>3.2</v>
      </c>
      <c r="Y1277">
        <v>3.4</v>
      </c>
      <c r="Z1277">
        <v>2.25</v>
      </c>
      <c r="AA1277" s="3">
        <f>(1/Table1[[#This Row],[B365H]]+1/Table1[[#This Row],[B365D]]+1/Table1[[#This Row],[B365A]]-1)/3</f>
        <v>1.7020697167756005E-2</v>
      </c>
      <c r="AB1277">
        <v>2.02</v>
      </c>
      <c r="AC1277">
        <v>1.83</v>
      </c>
      <c r="AD1277">
        <f>(1/Table1[[#This Row],[B365&gt;2.5]]+1/Table1[[#This Row],[B365&lt;2.5]]-1)/2</f>
        <v>2.0748796191094487E-2</v>
      </c>
    </row>
    <row r="1278" spans="1:30" hidden="1" x14ac:dyDescent="0.45">
      <c r="A1278" t="s">
        <v>106</v>
      </c>
      <c r="B1278" t="s">
        <v>4</v>
      </c>
      <c r="C1278" s="1">
        <v>44576</v>
      </c>
      <c r="D1278" t="s">
        <v>114</v>
      </c>
      <c r="E1278" t="s">
        <v>139</v>
      </c>
      <c r="F1278">
        <v>1</v>
      </c>
      <c r="G1278">
        <v>1</v>
      </c>
      <c r="H1278" t="s">
        <v>42</v>
      </c>
      <c r="I1278" t="s">
        <v>129</v>
      </c>
      <c r="J1278" t="s">
        <v>273</v>
      </c>
      <c r="L1278">
        <f>1/Table1[[#This Row],[B365H]]-Table1[[#This Row],[Margin1X2]]</f>
        <v>0.30517601812007694</v>
      </c>
      <c r="M1278">
        <f>IF(Table1[[#This Row],[Bet]]="Home",IF(Table1[[#This Row],[FTR]]="H",100*Table1[[#This Row],[B365H]],0),0)</f>
        <v>0</v>
      </c>
      <c r="N1278">
        <f>IF(Table1[[#This Row],[Bet]]="Home-",IF(Table1[[#This Row],[FTR]]="H",100*Table1[[#This Row],[B365H]],0),0)</f>
        <v>0</v>
      </c>
      <c r="O1278">
        <f>1/Table1[[#This Row],[B365D]]-Table1[[#This Row],[Margin1X2]]</f>
        <v>0.29028768065109434</v>
      </c>
      <c r="P1278">
        <f>IF(Table1[[#This Row],[Bet]]="Draw",IF(Table1[[#This Row],[FTR]]="D",100*Table1[[#This Row],[B365D]],0),0)</f>
        <v>0</v>
      </c>
      <c r="Q1278">
        <f>IF(Table1[[#This Row],[Bet]]="Draw-",IF(Table1[[#This Row],[FTR]]="D",100*Table1[[#This Row],[B365D]],0),0)</f>
        <v>0</v>
      </c>
      <c r="R1278">
        <f>1/Table1[[#This Row],[B365A]]-Table1[[#This Row],[Margin1X2]]</f>
        <v>0.40453630122882878</v>
      </c>
      <c r="S1278">
        <f>IF(Table1[[#This Row],[Bet]]="Away",IF(Table1[[#This Row],[FTR]]="A",100*Table1[[#This Row],[B365A]],0),0)</f>
        <v>0</v>
      </c>
      <c r="T1278">
        <f>IF(Table1[[#This Row],[Bet2]]="Away",IF(Table1[[#This Row],[FTR]]="A",100*Table1[[#This Row],[B365A]]),0)</f>
        <v>0</v>
      </c>
      <c r="X1278">
        <v>3.1</v>
      </c>
      <c r="Y1278">
        <v>3.25</v>
      </c>
      <c r="Z1278">
        <v>2.37</v>
      </c>
      <c r="AA1278" s="3">
        <f>(1/Table1[[#This Row],[B365H]]+1/Table1[[#This Row],[B365D]]+1/Table1[[#This Row],[B365A]]-1)/3</f>
        <v>1.7404627041213372E-2</v>
      </c>
      <c r="AB1278">
        <v>2.1</v>
      </c>
      <c r="AC1278">
        <v>1.77</v>
      </c>
      <c r="AD1278">
        <f>(1/Table1[[#This Row],[B365&gt;2.5]]+1/Table1[[#This Row],[B365&lt;2.5]]-1)/2</f>
        <v>2.0581113801452777E-2</v>
      </c>
    </row>
    <row r="1279" spans="1:30" hidden="1" x14ac:dyDescent="0.45">
      <c r="A1279" t="s">
        <v>106</v>
      </c>
      <c r="B1279" t="s">
        <v>4</v>
      </c>
      <c r="C1279" s="1">
        <v>44467</v>
      </c>
      <c r="D1279" t="s">
        <v>139</v>
      </c>
      <c r="E1279" t="s">
        <v>107</v>
      </c>
      <c r="F1279">
        <v>1</v>
      </c>
      <c r="G1279">
        <v>4</v>
      </c>
      <c r="H1279" t="s">
        <v>20</v>
      </c>
      <c r="I1279" t="s">
        <v>163</v>
      </c>
      <c r="J1279" t="s">
        <v>266</v>
      </c>
      <c r="K1279" t="s">
        <v>271</v>
      </c>
      <c r="L1279">
        <f>1/Table1[[#This Row],[B365H]]-Table1[[#This Row],[Margin1X2]]</f>
        <v>0.35262345679012347</v>
      </c>
      <c r="M1279">
        <f>IF(Table1[[#This Row],[Bet]]="Home",IF(Table1[[#This Row],[FTR]]="H",100*Table1[[#This Row],[B365H]],0),0)</f>
        <v>0</v>
      </c>
      <c r="N1279">
        <f>IF(Table1[[#This Row],[Bet]]="Home-",IF(Table1[[#This Row],[FTR]]="H",100*Table1[[#This Row],[B365H]],0),0)</f>
        <v>0</v>
      </c>
      <c r="O1279">
        <f>1/Table1[[#This Row],[B365D]]-Table1[[#This Row],[Margin1X2]]</f>
        <v>0.29475308641975312</v>
      </c>
      <c r="P1279">
        <f>IF(Table1[[#This Row],[Bet]]="Draw",IF(Table1[[#This Row],[FTR]]="D",100*Table1[[#This Row],[B365D]],0),0)</f>
        <v>0</v>
      </c>
      <c r="Q1279">
        <f>IF(Table1[[#This Row],[Bet]]="Draw-",IF(Table1[[#This Row],[FTR]]="D",100*Table1[[#This Row],[B365D]],0),0)</f>
        <v>0</v>
      </c>
      <c r="R1279">
        <f>1/Table1[[#This Row],[B365A]]-Table1[[#This Row],[Margin1X2]]</f>
        <v>0.35262345679012347</v>
      </c>
      <c r="S1279">
        <f>IF(Table1[[#This Row],[Bet]]="Away",IF(Table1[[#This Row],[FTR]]="A",100*Table1[[#This Row],[B365A]],0),0)</f>
        <v>0</v>
      </c>
      <c r="T1279">
        <f>IF(Table1[[#This Row],[Bet2]]="Away",IF(Table1[[#This Row],[FTR]]="A",100*Table1[[#This Row],[B365A]]),0)</f>
        <v>270</v>
      </c>
      <c r="X1279">
        <v>2.7</v>
      </c>
      <c r="Y1279">
        <v>3.2</v>
      </c>
      <c r="Z1279">
        <v>2.7</v>
      </c>
      <c r="AA1279" s="3">
        <f>(1/Table1[[#This Row],[B365H]]+1/Table1[[#This Row],[B365D]]+1/Table1[[#This Row],[B365A]]-1)/3</f>
        <v>1.7746913580246899E-2</v>
      </c>
      <c r="AB1279">
        <v>1.98</v>
      </c>
      <c r="AC1279">
        <v>1.88</v>
      </c>
      <c r="AD1279">
        <f>(1/Table1[[#This Row],[B365&gt;2.5]]+1/Table1[[#This Row],[B365&lt;2.5]]-1)/2</f>
        <v>1.8482699333763231E-2</v>
      </c>
    </row>
    <row r="1280" spans="1:30" hidden="1" x14ac:dyDescent="0.45">
      <c r="A1280" t="s">
        <v>2</v>
      </c>
      <c r="B1280" t="s">
        <v>4</v>
      </c>
      <c r="C1280" s="1">
        <v>44605</v>
      </c>
      <c r="D1280" t="s">
        <v>37</v>
      </c>
      <c r="E1280" t="s">
        <v>32</v>
      </c>
      <c r="F1280">
        <v>1</v>
      </c>
      <c r="G1280">
        <v>0</v>
      </c>
      <c r="H1280" t="s">
        <v>13</v>
      </c>
      <c r="I1280" t="s">
        <v>30</v>
      </c>
      <c r="L1280">
        <f>1/Table1[[#This Row],[B365H]]-Table1[[#This Row],[Margin1X2]]</f>
        <v>0.35201034946582016</v>
      </c>
      <c r="M1280">
        <f>IF(Table1[[#This Row],[Bet]]="Home",IF(Table1[[#This Row],[FTR]]="H",100*Table1[[#This Row],[B365H]],0),0)</f>
        <v>0</v>
      </c>
      <c r="N1280">
        <f>IF(Table1[[#This Row],[Bet]]="Home-",IF(Table1[[#This Row],[FTR]]="H",100*Table1[[#This Row],[B365H]],0),0)</f>
        <v>0</v>
      </c>
      <c r="O1280">
        <f>1/Table1[[#This Row],[B365D]]-Table1[[#This Row],[Margin1X2]]</f>
        <v>0.28467028212575285</v>
      </c>
      <c r="P1280">
        <f>IF(Table1[[#This Row],[Bet]]="Draw",IF(Table1[[#This Row],[FTR]]="D",100*Table1[[#This Row],[B365D]],0),0)</f>
        <v>0</v>
      </c>
      <c r="Q1280">
        <f>IF(Table1[[#This Row],[Bet]]="Draw-",IF(Table1[[#This Row],[FTR]]="D",100*Table1[[#This Row],[B365D]],0),0)</f>
        <v>0</v>
      </c>
      <c r="R1280">
        <f>1/Table1[[#This Row],[B365A]]-Table1[[#This Row],[Margin1X2]]</f>
        <v>0.36331936840842688</v>
      </c>
      <c r="S1280">
        <f>IF(Table1[[#This Row],[Bet]]="Away",IF(Table1[[#This Row],[FTR]]="A",100*Table1[[#This Row],[B365A]],0),0)</f>
        <v>0</v>
      </c>
      <c r="T1280">
        <f>IF(Table1[[#This Row],[Bet2]]="Away",IF(Table1[[#This Row],[FTR]]="A",100*Table1[[#This Row],[B365A]]),0)</f>
        <v>0</v>
      </c>
      <c r="X1280">
        <v>2.7</v>
      </c>
      <c r="Y1280">
        <v>3.3</v>
      </c>
      <c r="Z1280">
        <v>2.62</v>
      </c>
      <c r="AA1280" s="3">
        <f>(1/Table1[[#This Row],[B365H]]+1/Table1[[#This Row],[B365D]]+1/Table1[[#This Row],[B365A]]-1)/3</f>
        <v>1.8360020904550172E-2</v>
      </c>
      <c r="AB1280">
        <v>2.2000000000000002</v>
      </c>
      <c r="AC1280">
        <v>1.66</v>
      </c>
      <c r="AD1280">
        <f>(1/Table1[[#This Row],[B365&gt;2.5]]+1/Table1[[#This Row],[B365&lt;2.5]]-1)/2</f>
        <v>2.8477546549835697E-2</v>
      </c>
    </row>
    <row r="1281" spans="1:30" hidden="1" x14ac:dyDescent="0.45">
      <c r="A1281" t="s">
        <v>172</v>
      </c>
      <c r="B1281" t="s">
        <v>4</v>
      </c>
      <c r="C1281" s="1">
        <v>44579</v>
      </c>
      <c r="D1281" t="s">
        <v>173</v>
      </c>
      <c r="E1281" t="s">
        <v>181</v>
      </c>
      <c r="F1281">
        <v>0</v>
      </c>
      <c r="G1281">
        <v>0</v>
      </c>
      <c r="H1281" t="s">
        <v>42</v>
      </c>
      <c r="I1281" t="s">
        <v>167</v>
      </c>
      <c r="J1281" t="s">
        <v>272</v>
      </c>
      <c r="L1281">
        <f>1/Table1[[#This Row],[B365H]]-Table1[[#This Row],[Margin1X2]]</f>
        <v>0.42760942760942761</v>
      </c>
      <c r="M1281">
        <f>IF(Table1[[#This Row],[Bet]]="Home",IF(Table1[[#This Row],[FTR]]="H",100*Table1[[#This Row],[B365H]],0),0)</f>
        <v>0</v>
      </c>
      <c r="N1281">
        <f>IF(Table1[[#This Row],[Bet]]="Home-",IF(Table1[[#This Row],[FTR]]="H",100*Table1[[#This Row],[B365H]],0),0)</f>
        <v>0</v>
      </c>
      <c r="O1281">
        <f>1/Table1[[#This Row],[B365D]]-Table1[[#This Row],[Margin1X2]]</f>
        <v>0.28619528619528622</v>
      </c>
      <c r="P1281">
        <f>IF(Table1[[#This Row],[Bet]]="Draw",IF(Table1[[#This Row],[FTR]]="D",100*Table1[[#This Row],[B365D]],0),0)</f>
        <v>330</v>
      </c>
      <c r="Q1281">
        <f>IF(Table1[[#This Row],[Bet]]="Draw-",IF(Table1[[#This Row],[FTR]]="D",100*Table1[[#This Row],[B365D]],0),0)</f>
        <v>0</v>
      </c>
      <c r="R1281">
        <f>1/Table1[[#This Row],[B365A]]-Table1[[#This Row],[Margin1X2]]</f>
        <v>0.28619528619528622</v>
      </c>
      <c r="S1281">
        <f>IF(Table1[[#This Row],[Bet]]="Away",IF(Table1[[#This Row],[FTR]]="A",100*Table1[[#This Row],[B365A]],0),0)</f>
        <v>0</v>
      </c>
      <c r="T1281">
        <f>IF(Table1[[#This Row],[Bet2]]="Away",IF(Table1[[#This Row],[FTR]]="A",100*Table1[[#This Row],[B365A]]),0)</f>
        <v>0</v>
      </c>
      <c r="X1281">
        <v>2.25</v>
      </c>
      <c r="Y1281">
        <v>3.3</v>
      </c>
      <c r="Z1281">
        <v>3.3</v>
      </c>
      <c r="AA1281" s="3">
        <f>(1/Table1[[#This Row],[B365H]]+1/Table1[[#This Row],[B365D]]+1/Table1[[#This Row],[B365A]]-1)/3</f>
        <v>1.6835016835016797E-2</v>
      </c>
      <c r="AB1281">
        <v>2.2000000000000002</v>
      </c>
      <c r="AC1281">
        <v>1.65</v>
      </c>
      <c r="AD1281">
        <f>(1/Table1[[#This Row],[B365&gt;2.5]]+1/Table1[[#This Row],[B365&lt;2.5]]-1)/2</f>
        <v>3.0303030303030276E-2</v>
      </c>
    </row>
    <row r="1282" spans="1:30" hidden="1" x14ac:dyDescent="0.45">
      <c r="A1282" t="s">
        <v>172</v>
      </c>
      <c r="B1282" t="s">
        <v>4</v>
      </c>
      <c r="C1282" s="1">
        <v>44579</v>
      </c>
      <c r="D1282" t="s">
        <v>178</v>
      </c>
      <c r="E1282" t="s">
        <v>174</v>
      </c>
      <c r="F1282">
        <v>3</v>
      </c>
      <c r="G1282">
        <v>2</v>
      </c>
      <c r="H1282" t="s">
        <v>13</v>
      </c>
      <c r="I1282" t="s">
        <v>149</v>
      </c>
      <c r="J1282" t="s">
        <v>269</v>
      </c>
      <c r="L1282">
        <f>1/Table1[[#This Row],[B365H]]-Table1[[#This Row],[Margin1X2]]</f>
        <v>0.54179894179894184</v>
      </c>
      <c r="M1282">
        <f>IF(Table1[[#This Row],[Bet]]="Home",IF(Table1[[#This Row],[FTR]]="H",100*Table1[[#This Row],[B365H]],0),0)</f>
        <v>0</v>
      </c>
      <c r="N1282">
        <f>IF(Table1[[#This Row],[Bet]]="Home-",IF(Table1[[#This Row],[FTR]]="H",100*Table1[[#This Row],[B365H]],0),0)</f>
        <v>0</v>
      </c>
      <c r="O1282">
        <f>1/Table1[[#This Row],[B365D]]-Table1[[#This Row],[Margin1X2]]</f>
        <v>0.2719576719576719</v>
      </c>
      <c r="P1282">
        <f>IF(Table1[[#This Row],[Bet]]="Draw",IF(Table1[[#This Row],[FTR]]="D",100*Table1[[#This Row],[B365D]],0),0)</f>
        <v>0</v>
      </c>
      <c r="Q1282">
        <f>IF(Table1[[#This Row],[Bet]]="Draw-",IF(Table1[[#This Row],[FTR]]="D",100*Table1[[#This Row],[B365D]],0),0)</f>
        <v>0</v>
      </c>
      <c r="R1282">
        <f>1/Table1[[#This Row],[B365A]]-Table1[[#This Row],[Margin1X2]]</f>
        <v>0.18624338624338624</v>
      </c>
      <c r="S1282">
        <f>IF(Table1[[#This Row],[Bet]]="Away",IF(Table1[[#This Row],[FTR]]="A",100*Table1[[#This Row],[B365A]],0),0)</f>
        <v>0</v>
      </c>
      <c r="T1282">
        <f>IF(Table1[[#This Row],[Bet2]]="Away",IF(Table1[[#This Row],[FTR]]="A",100*Table1[[#This Row],[B365A]]),0)</f>
        <v>0</v>
      </c>
      <c r="X1282">
        <v>1.8</v>
      </c>
      <c r="Y1282">
        <v>3.5</v>
      </c>
      <c r="Z1282">
        <v>5</v>
      </c>
      <c r="AA1282" s="3">
        <f>(1/Table1[[#This Row],[B365H]]+1/Table1[[#This Row],[B365D]]+1/Table1[[#This Row],[B365A]]-1)/3</f>
        <v>1.3756613756613781E-2</v>
      </c>
      <c r="AB1282">
        <v>2.0499999999999998</v>
      </c>
      <c r="AC1282">
        <v>1.75</v>
      </c>
      <c r="AD1282">
        <f>(1/Table1[[#This Row],[B365&gt;2.5]]+1/Table1[[#This Row],[B365&lt;2.5]]-1)/2</f>
        <v>2.9616724738675937E-2</v>
      </c>
    </row>
    <row r="1283" spans="1:30" hidden="1" x14ac:dyDescent="0.45">
      <c r="A1283" t="s">
        <v>106</v>
      </c>
      <c r="B1283" t="s">
        <v>4</v>
      </c>
      <c r="C1283" s="1">
        <v>44471</v>
      </c>
      <c r="D1283" t="s">
        <v>117</v>
      </c>
      <c r="E1283" t="s">
        <v>131</v>
      </c>
      <c r="F1283">
        <v>1</v>
      </c>
      <c r="G1283">
        <v>1</v>
      </c>
      <c r="H1283" t="s">
        <v>42</v>
      </c>
      <c r="I1283" t="s">
        <v>163</v>
      </c>
      <c r="J1283" t="s">
        <v>266</v>
      </c>
      <c r="L1283">
        <f>1/Table1[[#This Row],[B365H]]-Table1[[#This Row],[Margin1X2]]</f>
        <v>0.42902631137925251</v>
      </c>
      <c r="M1283">
        <f>IF(Table1[[#This Row],[Bet]]="Home",IF(Table1[[#This Row],[FTR]]="H",100*Table1[[#This Row],[B365H]],0),0)</f>
        <v>0</v>
      </c>
      <c r="N1283">
        <f>IF(Table1[[#This Row],[Bet]]="Home-",IF(Table1[[#This Row],[FTR]]="H",100*Table1[[#This Row],[B365H]],0),0)</f>
        <v>0</v>
      </c>
      <c r="O1283">
        <f>1/Table1[[#This Row],[B365D]]-Table1[[#This Row],[Margin1X2]]</f>
        <v>0.27869951399363163</v>
      </c>
      <c r="P1283">
        <f>IF(Table1[[#This Row],[Bet]]="Draw",IF(Table1[[#This Row],[FTR]]="D",100*Table1[[#This Row],[B365D]],0),0)</f>
        <v>0</v>
      </c>
      <c r="Q1283">
        <f>IF(Table1[[#This Row],[Bet]]="Draw-",IF(Table1[[#This Row],[FTR]]="D",100*Table1[[#This Row],[B365D]],0),0)</f>
        <v>0</v>
      </c>
      <c r="R1283">
        <f>1/Table1[[#This Row],[B365A]]-Table1[[#This Row],[Margin1X2]]</f>
        <v>0.2922741746271158</v>
      </c>
      <c r="S1283">
        <f>IF(Table1[[#This Row],[Bet]]="Away",IF(Table1[[#This Row],[FTR]]="A",100*Table1[[#This Row],[B365A]],0),0)</f>
        <v>0</v>
      </c>
      <c r="T1283">
        <f>IF(Table1[[#This Row],[Bet2]]="Away",IF(Table1[[#This Row],[FTR]]="A",100*Table1[[#This Row],[B365A]]),0)</f>
        <v>0</v>
      </c>
      <c r="X1283">
        <v>2.25</v>
      </c>
      <c r="Y1283">
        <v>3.4</v>
      </c>
      <c r="Z1283">
        <v>3.25</v>
      </c>
      <c r="AA1283" s="3">
        <f>(1/Table1[[#This Row],[B365H]]+1/Table1[[#This Row],[B365D]]+1/Table1[[#This Row],[B365A]]-1)/3</f>
        <v>1.5418133065191908E-2</v>
      </c>
      <c r="AB1283">
        <v>1.95</v>
      </c>
      <c r="AC1283">
        <v>1.85</v>
      </c>
      <c r="AD1283">
        <f>(1/Table1[[#This Row],[B365&gt;2.5]]+1/Table1[[#This Row],[B365&lt;2.5]]-1)/2</f>
        <v>2.6680526680526673E-2</v>
      </c>
    </row>
    <row r="1284" spans="1:30" hidden="1" x14ac:dyDescent="0.45">
      <c r="A1284" t="s">
        <v>2</v>
      </c>
      <c r="B1284" t="s">
        <v>4</v>
      </c>
      <c r="C1284" s="1">
        <v>44605</v>
      </c>
      <c r="D1284" t="s">
        <v>40</v>
      </c>
      <c r="E1284" t="s">
        <v>29</v>
      </c>
      <c r="F1284">
        <v>0</v>
      </c>
      <c r="G1284">
        <v>2</v>
      </c>
      <c r="H1284" t="s">
        <v>20</v>
      </c>
      <c r="I1284" t="s">
        <v>49</v>
      </c>
      <c r="L1284">
        <f>1/Table1[[#This Row],[B365H]]-Table1[[#This Row],[Margin1X2]]</f>
        <v>0.57229154287977813</v>
      </c>
      <c r="M1284">
        <f>IF(Table1[[#This Row],[Bet]]="Home",IF(Table1[[#This Row],[FTR]]="H",100*Table1[[#This Row],[B365H]],0),0)</f>
        <v>0</v>
      </c>
      <c r="N1284">
        <f>IF(Table1[[#This Row],[Bet]]="Home-",IF(Table1[[#This Row],[FTR]]="H",100*Table1[[#This Row],[B365H]],0),0)</f>
        <v>0</v>
      </c>
      <c r="O1284">
        <f>1/Table1[[#This Row],[B365D]]-Table1[[#This Row],[Margin1X2]]</f>
        <v>0.26183402653990889</v>
      </c>
      <c r="P1284">
        <f>IF(Table1[[#This Row],[Bet]]="Draw",IF(Table1[[#This Row],[FTR]]="D",100*Table1[[#This Row],[B365D]],0),0)</f>
        <v>0</v>
      </c>
      <c r="Q1284">
        <f>IF(Table1[[#This Row],[Bet]]="Draw-",IF(Table1[[#This Row],[FTR]]="D",100*Table1[[#This Row],[B365D]],0),0)</f>
        <v>0</v>
      </c>
      <c r="R1284">
        <f>1/Table1[[#This Row],[B365A]]-Table1[[#This Row],[Margin1X2]]</f>
        <v>0.1658744305803129</v>
      </c>
      <c r="S1284">
        <f>IF(Table1[[#This Row],[Bet]]="Away",IF(Table1[[#This Row],[FTR]]="A",100*Table1[[#This Row],[B365A]],0),0)</f>
        <v>0</v>
      </c>
      <c r="T1284">
        <f>IF(Table1[[#This Row],[Bet2]]="Away",IF(Table1[[#This Row],[FTR]]="A",100*Table1[[#This Row],[B365A]]),0)</f>
        <v>0</v>
      </c>
      <c r="X1284">
        <v>1.7</v>
      </c>
      <c r="Y1284">
        <v>3.6</v>
      </c>
      <c r="Z1284">
        <v>5.5</v>
      </c>
      <c r="AA1284" s="3">
        <f>(1/Table1[[#This Row],[B365H]]+1/Table1[[#This Row],[B365D]]+1/Table1[[#This Row],[B365A]]-1)/3</f>
        <v>1.5943751237868915E-2</v>
      </c>
      <c r="AB1284">
        <v>2.2999999999999998</v>
      </c>
      <c r="AC1284">
        <v>1.61</v>
      </c>
      <c r="AD1284">
        <f>(1/Table1[[#This Row],[B365&gt;2.5]]+1/Table1[[#This Row],[B365&lt;2.5]]-1)/2</f>
        <v>2.7950310559006208E-2</v>
      </c>
    </row>
    <row r="1285" spans="1:30" hidden="1" x14ac:dyDescent="0.45">
      <c r="A1285" t="s">
        <v>106</v>
      </c>
      <c r="B1285" t="s">
        <v>4</v>
      </c>
      <c r="C1285" s="1">
        <v>44583</v>
      </c>
      <c r="D1285" t="s">
        <v>139</v>
      </c>
      <c r="E1285" t="s">
        <v>119</v>
      </c>
      <c r="F1285">
        <v>2</v>
      </c>
      <c r="G1285">
        <v>0</v>
      </c>
      <c r="H1285" t="s">
        <v>13</v>
      </c>
      <c r="I1285" t="s">
        <v>162</v>
      </c>
      <c r="J1285" t="s">
        <v>270</v>
      </c>
      <c r="L1285">
        <f>1/Table1[[#This Row],[B365H]]-Table1[[#This Row],[Margin1X2]]</f>
        <v>0.55522138680033417</v>
      </c>
      <c r="M1285">
        <f>IF(Table1[[#This Row],[Bet]]="Home",IF(Table1[[#This Row],[FTR]]="H",100*Table1[[#This Row],[B365H]],0),0)</f>
        <v>175</v>
      </c>
      <c r="N1285">
        <f>IF(Table1[[#This Row],[Bet]]="Home-",IF(Table1[[#This Row],[FTR]]="H",100*Table1[[#This Row],[B365H]],0),0)</f>
        <v>0</v>
      </c>
      <c r="O1285">
        <f>1/Table1[[#This Row],[B365D]]-Table1[[#This Row],[Margin1X2]]</f>
        <v>0.25045948203842944</v>
      </c>
      <c r="P1285">
        <f>IF(Table1[[#This Row],[Bet]]="Draw",IF(Table1[[#This Row],[FTR]]="D",100*Table1[[#This Row],[B365D]],0),0)</f>
        <v>0</v>
      </c>
      <c r="Q1285">
        <f>IF(Table1[[#This Row],[Bet]]="Draw-",IF(Table1[[#This Row],[FTR]]="D",100*Table1[[#This Row],[B365D]],0),0)</f>
        <v>0</v>
      </c>
      <c r="R1285">
        <f>1/Table1[[#This Row],[B365A]]-Table1[[#This Row],[Margin1X2]]</f>
        <v>0.19431913116123645</v>
      </c>
      <c r="S1285">
        <f>IF(Table1[[#This Row],[Bet]]="Away",IF(Table1[[#This Row],[FTR]]="A",100*Table1[[#This Row],[B365A]],0),0)</f>
        <v>0</v>
      </c>
      <c r="T1285">
        <f>IF(Table1[[#This Row],[Bet2]]="Away",IF(Table1[[#This Row],[FTR]]="A",100*Table1[[#This Row],[B365A]]),0)</f>
        <v>0</v>
      </c>
      <c r="X1285">
        <v>1.75</v>
      </c>
      <c r="Y1285">
        <v>3.75</v>
      </c>
      <c r="Z1285">
        <v>4.75</v>
      </c>
      <c r="AA1285" s="3">
        <f>(1/Table1[[#This Row],[B365H]]+1/Table1[[#This Row],[B365D]]+1/Table1[[#This Row],[B365A]]-1)/3</f>
        <v>1.6207184628237226E-2</v>
      </c>
      <c r="AB1285">
        <v>1.85</v>
      </c>
      <c r="AC1285">
        <v>2</v>
      </c>
      <c r="AD1285">
        <f>(1/Table1[[#This Row],[B365&gt;2.5]]+1/Table1[[#This Row],[B365&lt;2.5]]-1)/2</f>
        <v>2.0270270270270174E-2</v>
      </c>
    </row>
    <row r="1286" spans="1:30" hidden="1" x14ac:dyDescent="0.45">
      <c r="A1286" t="s">
        <v>106</v>
      </c>
      <c r="B1286" t="s">
        <v>4</v>
      </c>
      <c r="C1286" s="1">
        <v>44485</v>
      </c>
      <c r="D1286" t="s">
        <v>122</v>
      </c>
      <c r="E1286" t="s">
        <v>133</v>
      </c>
      <c r="F1286">
        <v>1</v>
      </c>
      <c r="G1286">
        <v>2</v>
      </c>
      <c r="H1286" t="s">
        <v>20</v>
      </c>
      <c r="I1286" t="s">
        <v>163</v>
      </c>
      <c r="J1286" t="s">
        <v>266</v>
      </c>
      <c r="K1286" t="s">
        <v>271</v>
      </c>
      <c r="L1286">
        <f>1/Table1[[#This Row],[B365H]]-Table1[[#This Row],[Margin1X2]]</f>
        <v>0.18397932816537468</v>
      </c>
      <c r="M1286">
        <f>IF(Table1[[#This Row],[Bet]]="Home",IF(Table1[[#This Row],[FTR]]="H",100*Table1[[#This Row],[B365H]],0),0)</f>
        <v>0</v>
      </c>
      <c r="N1286">
        <f>IF(Table1[[#This Row],[Bet]]="Home-",IF(Table1[[#This Row],[FTR]]="H",100*Table1[[#This Row],[B365H]],0),0)</f>
        <v>0</v>
      </c>
      <c r="O1286">
        <f>1/Table1[[#This Row],[B365D]]-Table1[[#This Row],[Margin1X2]]</f>
        <v>0.25064599483204131</v>
      </c>
      <c r="P1286">
        <f>IF(Table1[[#This Row],[Bet]]="Draw",IF(Table1[[#This Row],[FTR]]="D",100*Table1[[#This Row],[B365D]],0),0)</f>
        <v>0</v>
      </c>
      <c r="Q1286">
        <f>IF(Table1[[#This Row],[Bet]]="Draw-",IF(Table1[[#This Row],[FTR]]="D",100*Table1[[#This Row],[B365D]],0),0)</f>
        <v>0</v>
      </c>
      <c r="R1286">
        <f>1/Table1[[#This Row],[B365A]]-Table1[[#This Row],[Margin1X2]]</f>
        <v>0.56537467700258404</v>
      </c>
      <c r="S1286">
        <f>IF(Table1[[#This Row],[Bet]]="Away",IF(Table1[[#This Row],[FTR]]="A",100*Table1[[#This Row],[B365A]],0),0)</f>
        <v>0</v>
      </c>
      <c r="T1286">
        <f>IF(Table1[[#This Row],[Bet2]]="Away",IF(Table1[[#This Row],[FTR]]="A",100*Table1[[#This Row],[B365A]]),0)</f>
        <v>172</v>
      </c>
      <c r="X1286">
        <v>5</v>
      </c>
      <c r="Y1286">
        <v>3.75</v>
      </c>
      <c r="Z1286">
        <v>1.72</v>
      </c>
      <c r="AA1286" s="3">
        <f>(1/Table1[[#This Row],[B365H]]+1/Table1[[#This Row],[B365D]]+1/Table1[[#This Row],[B365A]]-1)/3</f>
        <v>1.6020671834625338E-2</v>
      </c>
      <c r="AB1286">
        <v>2</v>
      </c>
      <c r="AC1286">
        <v>1.8</v>
      </c>
      <c r="AD1286">
        <f>(1/Table1[[#This Row],[B365&gt;2.5]]+1/Table1[[#This Row],[B365&lt;2.5]]-1)/2</f>
        <v>2.777777777777779E-2</v>
      </c>
    </row>
    <row r="1287" spans="1:30" hidden="1" x14ac:dyDescent="0.45">
      <c r="A1287" t="s">
        <v>2</v>
      </c>
      <c r="B1287" t="s">
        <v>4</v>
      </c>
      <c r="C1287" s="1">
        <v>44605</v>
      </c>
      <c r="D1287" t="s">
        <v>28</v>
      </c>
      <c r="E1287" t="s">
        <v>38</v>
      </c>
      <c r="F1287">
        <v>2</v>
      </c>
      <c r="G1287">
        <v>2</v>
      </c>
      <c r="H1287" t="s">
        <v>42</v>
      </c>
      <c r="I1287" t="s">
        <v>14</v>
      </c>
      <c r="L1287">
        <f>1/Table1[[#This Row],[B365H]]-Table1[[#This Row],[Margin1X2]]</f>
        <v>0.32305275933461841</v>
      </c>
      <c r="M1287">
        <f>IF(Table1[[#This Row],[Bet]]="Home",IF(Table1[[#This Row],[FTR]]="H",100*Table1[[#This Row],[B365H]],0),0)</f>
        <v>0</v>
      </c>
      <c r="N1287">
        <f>IF(Table1[[#This Row],[Bet]]="Home-",IF(Table1[[#This Row],[FTR]]="H",100*Table1[[#This Row],[B365H]],0),0)</f>
        <v>0</v>
      </c>
      <c r="O1287">
        <f>1/Table1[[#This Row],[B365D]]-Table1[[#This Row],[Margin1X2]]</f>
        <v>0.26393945884200753</v>
      </c>
      <c r="P1287">
        <f>IF(Table1[[#This Row],[Bet]]="Draw",IF(Table1[[#This Row],[FTR]]="D",100*Table1[[#This Row],[B365D]],0),0)</f>
        <v>0</v>
      </c>
      <c r="Q1287">
        <f>IF(Table1[[#This Row],[Bet]]="Draw-",IF(Table1[[#This Row],[FTR]]="D",100*Table1[[#This Row],[B365D]],0),0)</f>
        <v>0</v>
      </c>
      <c r="R1287">
        <f>1/Table1[[#This Row],[B365A]]-Table1[[#This Row],[Margin1X2]]</f>
        <v>0.41300778182337405</v>
      </c>
      <c r="S1287">
        <f>IF(Table1[[#This Row],[Bet]]="Away",IF(Table1[[#This Row],[FTR]]="A",100*Table1[[#This Row],[B365A]],0),0)</f>
        <v>0</v>
      </c>
      <c r="T1287">
        <f>IF(Table1[[#This Row],[Bet2]]="Away",IF(Table1[[#This Row],[FTR]]="A",100*Table1[[#This Row],[B365A]]),0)</f>
        <v>0</v>
      </c>
      <c r="X1287">
        <v>2.9</v>
      </c>
      <c r="Y1287">
        <v>3.5</v>
      </c>
      <c r="Z1287">
        <v>2.2999999999999998</v>
      </c>
      <c r="AA1287" s="3">
        <f>(1/Table1[[#This Row],[B365H]]+1/Table1[[#This Row],[B365D]]+1/Table1[[#This Row],[B365A]]-1)/3</f>
        <v>2.1774826872278163E-2</v>
      </c>
      <c r="AB1287">
        <v>1.8</v>
      </c>
      <c r="AC1287">
        <v>2</v>
      </c>
      <c r="AD1287">
        <f>(1/Table1[[#This Row],[B365&gt;2.5]]+1/Table1[[#This Row],[B365&lt;2.5]]-1)/2</f>
        <v>2.777777777777779E-2</v>
      </c>
    </row>
    <row r="1288" spans="1:30" hidden="1" x14ac:dyDescent="0.45">
      <c r="A1288" t="s">
        <v>106</v>
      </c>
      <c r="B1288" t="s">
        <v>4</v>
      </c>
      <c r="C1288" s="1">
        <v>44583</v>
      </c>
      <c r="D1288" t="s">
        <v>108</v>
      </c>
      <c r="E1288" t="s">
        <v>116</v>
      </c>
      <c r="F1288">
        <v>0</v>
      </c>
      <c r="G1288">
        <v>1</v>
      </c>
      <c r="H1288" t="s">
        <v>20</v>
      </c>
      <c r="I1288" t="s">
        <v>156</v>
      </c>
      <c r="J1288" t="s">
        <v>269</v>
      </c>
      <c r="L1288">
        <f>1/Table1[[#This Row],[B365H]]-Table1[[#This Row],[Margin1X2]]</f>
        <v>0.69841269841269837</v>
      </c>
      <c r="M1288">
        <f>IF(Table1[[#This Row],[Bet]]="Home",IF(Table1[[#This Row],[FTR]]="H",100*Table1[[#This Row],[B365H]],0),0)</f>
        <v>0</v>
      </c>
      <c r="N1288">
        <f>IF(Table1[[#This Row],[Bet]]="Home-",IF(Table1[[#This Row],[FTR]]="H",100*Table1[[#This Row],[B365H]],0),0)</f>
        <v>0</v>
      </c>
      <c r="O1288">
        <f>1/Table1[[#This Row],[B365D]]-Table1[[#This Row],[Margin1X2]]</f>
        <v>0.20634920634920631</v>
      </c>
      <c r="P1288">
        <f>IF(Table1[[#This Row],[Bet]]="Draw",IF(Table1[[#This Row],[FTR]]="D",100*Table1[[#This Row],[B365D]],0),0)</f>
        <v>0</v>
      </c>
      <c r="Q1288">
        <f>IF(Table1[[#This Row],[Bet]]="Draw-",IF(Table1[[#This Row],[FTR]]="D",100*Table1[[#This Row],[B365D]],0),0)</f>
        <v>0</v>
      </c>
      <c r="R1288">
        <f>1/Table1[[#This Row],[B365A]]-Table1[[#This Row],[Margin1X2]]</f>
        <v>9.5238095238095219E-2</v>
      </c>
      <c r="S1288">
        <f>IF(Table1[[#This Row],[Bet]]="Away",IF(Table1[[#This Row],[FTR]]="A",100*Table1[[#This Row],[B365A]],0),0)</f>
        <v>0</v>
      </c>
      <c r="T1288">
        <f>IF(Table1[[#This Row],[Bet2]]="Away",IF(Table1[[#This Row],[FTR]]="A",100*Table1[[#This Row],[B365A]]),0)</f>
        <v>0</v>
      </c>
      <c r="X1288">
        <v>1.4</v>
      </c>
      <c r="Y1288">
        <v>4.5</v>
      </c>
      <c r="Z1288">
        <v>9</v>
      </c>
      <c r="AA1288" s="3">
        <f>(1/Table1[[#This Row],[B365H]]+1/Table1[[#This Row],[B365D]]+1/Table1[[#This Row],[B365A]]-1)/3</f>
        <v>1.5873015873015889E-2</v>
      </c>
      <c r="AB1288">
        <v>1.8</v>
      </c>
      <c r="AC1288">
        <v>2</v>
      </c>
      <c r="AD1288">
        <f>(1/Table1[[#This Row],[B365&gt;2.5]]+1/Table1[[#This Row],[B365&lt;2.5]]-1)/2</f>
        <v>2.777777777777779E-2</v>
      </c>
    </row>
    <row r="1289" spans="1:30" hidden="1" x14ac:dyDescent="0.45">
      <c r="A1289" t="s">
        <v>172</v>
      </c>
      <c r="B1289" t="s">
        <v>4</v>
      </c>
      <c r="C1289" s="1">
        <v>44583</v>
      </c>
      <c r="D1289" t="s">
        <v>196</v>
      </c>
      <c r="E1289" t="s">
        <v>175</v>
      </c>
      <c r="F1289">
        <v>0</v>
      </c>
      <c r="G1289">
        <v>2</v>
      </c>
      <c r="H1289" t="s">
        <v>20</v>
      </c>
      <c r="I1289" t="s">
        <v>171</v>
      </c>
      <c r="J1289" t="s">
        <v>272</v>
      </c>
      <c r="L1289">
        <f>1/Table1[[#This Row],[B365H]]-Table1[[#This Row],[Margin1X2]]</f>
        <v>0.36401003576576096</v>
      </c>
      <c r="M1289">
        <f>IF(Table1[[#This Row],[Bet]]="Home",IF(Table1[[#This Row],[FTR]]="H",100*Table1[[#This Row],[B365H]],0),0)</f>
        <v>0</v>
      </c>
      <c r="N1289">
        <f>IF(Table1[[#This Row],[Bet]]="Home-",IF(Table1[[#This Row],[FTR]]="H",100*Table1[[#This Row],[B365H]],0),0)</f>
        <v>0</v>
      </c>
      <c r="O1289">
        <f>1/Table1[[#This Row],[B365D]]-Table1[[#This Row],[Margin1X2]]</f>
        <v>0.2900229541450916</v>
      </c>
      <c r="P1289">
        <f>IF(Table1[[#This Row],[Bet]]="Draw",IF(Table1[[#This Row],[FTR]]="D",100*Table1[[#This Row],[B365D]],0),0)</f>
        <v>0</v>
      </c>
      <c r="Q1289">
        <f>IF(Table1[[#This Row],[Bet]]="Draw-",IF(Table1[[#This Row],[FTR]]="D",100*Table1[[#This Row],[B365D]],0),0)</f>
        <v>0</v>
      </c>
      <c r="R1289">
        <f>1/Table1[[#This Row],[B365A]]-Table1[[#This Row],[Margin1X2]]</f>
        <v>0.34596701008914754</v>
      </c>
      <c r="S1289">
        <f>IF(Table1[[#This Row],[Bet]]="Away",IF(Table1[[#This Row],[FTR]]="A",100*Table1[[#This Row],[B365A]],0),0)</f>
        <v>0</v>
      </c>
      <c r="T1289">
        <f>IF(Table1[[#This Row],[Bet2]]="Away",IF(Table1[[#This Row],[FTR]]="A",100*Table1[[#This Row],[B365A]]),0)</f>
        <v>0</v>
      </c>
      <c r="X1289">
        <v>2.62</v>
      </c>
      <c r="Y1289">
        <v>3.25</v>
      </c>
      <c r="Z1289">
        <v>2.75</v>
      </c>
      <c r="AA1289" s="3">
        <f>(1/Table1[[#This Row],[B365H]]+1/Table1[[#This Row],[B365D]]+1/Table1[[#This Row],[B365A]]-1)/3</f>
        <v>1.7669353547216105E-2</v>
      </c>
      <c r="AB1289">
        <v>2.15</v>
      </c>
      <c r="AC1289">
        <v>1.66</v>
      </c>
      <c r="AD1289">
        <f>(1/Table1[[#This Row],[B365&gt;2.5]]+1/Table1[[#This Row],[B365&lt;2.5]]-1)/2</f>
        <v>3.3762958811992205E-2</v>
      </c>
    </row>
    <row r="1290" spans="1:30" hidden="1" x14ac:dyDescent="0.45">
      <c r="A1290" t="s">
        <v>106</v>
      </c>
      <c r="B1290" t="s">
        <v>4</v>
      </c>
      <c r="C1290" s="1">
        <v>44583</v>
      </c>
      <c r="D1290" t="s">
        <v>124</v>
      </c>
      <c r="E1290" t="s">
        <v>137</v>
      </c>
      <c r="F1290">
        <v>2</v>
      </c>
      <c r="G1290">
        <v>1</v>
      </c>
      <c r="H1290" t="s">
        <v>13</v>
      </c>
      <c r="I1290" t="s">
        <v>76</v>
      </c>
      <c r="J1290" t="s">
        <v>266</v>
      </c>
      <c r="L1290">
        <f>1/Table1[[#This Row],[B365H]]-Table1[[#This Row],[Margin1X2]]</f>
        <v>0.55522138680033417</v>
      </c>
      <c r="M1290">
        <f>IF(Table1[[#This Row],[Bet]]="Home",IF(Table1[[#This Row],[FTR]]="H",100*Table1[[#This Row],[B365H]],0),0)</f>
        <v>0</v>
      </c>
      <c r="N1290">
        <f>IF(Table1[[#This Row],[Bet]]="Home-",IF(Table1[[#This Row],[FTR]]="H",100*Table1[[#This Row],[B365H]],0),0)</f>
        <v>0</v>
      </c>
      <c r="O1290">
        <f>1/Table1[[#This Row],[B365D]]-Table1[[#This Row],[Margin1X2]]</f>
        <v>0.25045948203842944</v>
      </c>
      <c r="P1290">
        <f>IF(Table1[[#This Row],[Bet]]="Draw",IF(Table1[[#This Row],[FTR]]="D",100*Table1[[#This Row],[B365D]],0),0)</f>
        <v>0</v>
      </c>
      <c r="Q1290">
        <f>IF(Table1[[#This Row],[Bet]]="Draw-",IF(Table1[[#This Row],[FTR]]="D",100*Table1[[#This Row],[B365D]],0),0)</f>
        <v>0</v>
      </c>
      <c r="R1290">
        <f>1/Table1[[#This Row],[B365A]]-Table1[[#This Row],[Margin1X2]]</f>
        <v>0.19431913116123645</v>
      </c>
      <c r="S1290">
        <f>IF(Table1[[#This Row],[Bet]]="Away",IF(Table1[[#This Row],[FTR]]="A",100*Table1[[#This Row],[B365A]],0),0)</f>
        <v>0</v>
      </c>
      <c r="T1290">
        <f>IF(Table1[[#This Row],[Bet2]]="Away",IF(Table1[[#This Row],[FTR]]="A",100*Table1[[#This Row],[B365A]]),0)</f>
        <v>0</v>
      </c>
      <c r="X1290">
        <v>1.75</v>
      </c>
      <c r="Y1290">
        <v>3.75</v>
      </c>
      <c r="Z1290">
        <v>4.75</v>
      </c>
      <c r="AA1290" s="3">
        <f>(1/Table1[[#This Row],[B365H]]+1/Table1[[#This Row],[B365D]]+1/Table1[[#This Row],[B365A]]-1)/3</f>
        <v>1.6207184628237226E-2</v>
      </c>
      <c r="AB1290">
        <v>1.93</v>
      </c>
      <c r="AC1290">
        <v>1.93</v>
      </c>
      <c r="AD1290">
        <f>(1/Table1[[#This Row],[B365&gt;2.5]]+1/Table1[[#This Row],[B365&lt;2.5]]-1)/2</f>
        <v>1.81347150259068E-2</v>
      </c>
    </row>
    <row r="1291" spans="1:30" x14ac:dyDescent="0.45">
      <c r="A1291" t="s">
        <v>106</v>
      </c>
      <c r="B1291" t="s">
        <v>4</v>
      </c>
      <c r="C1291" s="1">
        <v>44488</v>
      </c>
      <c r="D1291" t="s">
        <v>111</v>
      </c>
      <c r="E1291" t="s">
        <v>130</v>
      </c>
      <c r="F1291">
        <v>2</v>
      </c>
      <c r="G1291">
        <v>0</v>
      </c>
      <c r="H1291" t="s">
        <v>13</v>
      </c>
      <c r="I1291" t="s">
        <v>126</v>
      </c>
      <c r="J1291" t="s">
        <v>271</v>
      </c>
      <c r="L1291">
        <f>1/Table1[[#This Row],[B365H]]-Table1[[#This Row],[Margin1X2]]</f>
        <v>0.56537467700258404</v>
      </c>
      <c r="M1291">
        <f>IF(Table1[[#This Row],[Bet]]="Home",IF(Table1[[#This Row],[FTR]]="H",100*Table1[[#This Row],[B365H]],0),0)</f>
        <v>0</v>
      </c>
      <c r="N1291">
        <f>IF(Table1[[#This Row],[Bet]]="Home-",IF(Table1[[#This Row],[FTR]]="H",100*Table1[[#This Row],[B365H]],0),0)</f>
        <v>0</v>
      </c>
      <c r="O1291">
        <f>1/Table1[[#This Row],[B365D]]-Table1[[#This Row],[Margin1X2]]</f>
        <v>0.25064599483204131</v>
      </c>
      <c r="P1291">
        <f>IF(Table1[[#This Row],[Bet]]="Draw",IF(Table1[[#This Row],[FTR]]="D",100*Table1[[#This Row],[B365D]],0),0)</f>
        <v>0</v>
      </c>
      <c r="Q1291">
        <f>IF(Table1[[#This Row],[Bet]]="Draw-",IF(Table1[[#This Row],[FTR]]="D",100*Table1[[#This Row],[B365D]],0),0)</f>
        <v>0</v>
      </c>
      <c r="R1291">
        <f>1/Table1[[#This Row],[B365A]]-Table1[[#This Row],[Margin1X2]]</f>
        <v>0.18397932816537468</v>
      </c>
      <c r="S1291">
        <f>IF(Table1[[#This Row],[Bet]]="Away",IF(Table1[[#This Row],[FTR]]="A",100*Table1[[#This Row],[B365A]],0),0)</f>
        <v>0</v>
      </c>
      <c r="T1291">
        <f>IF(Table1[[#This Row],[Bet2]]="Away",IF(Table1[[#This Row],[FTR]]="A",100*Table1[[#This Row],[B365A]]),0)</f>
        <v>0</v>
      </c>
      <c r="X1291">
        <v>1.72</v>
      </c>
      <c r="Y1291">
        <v>3.75</v>
      </c>
      <c r="Z1291">
        <v>5</v>
      </c>
      <c r="AA1291" s="3">
        <f>(1/Table1[[#This Row],[B365H]]+1/Table1[[#This Row],[B365D]]+1/Table1[[#This Row],[B365A]]-1)/3</f>
        <v>1.6020671834625338E-2</v>
      </c>
      <c r="AB1291">
        <v>2.0699999999999998</v>
      </c>
      <c r="AC1291">
        <v>1.72</v>
      </c>
      <c r="AD1291">
        <f>(1/Table1[[#This Row],[B365&gt;2.5]]+1/Table1[[#This Row],[B365&lt;2.5]]-1)/2</f>
        <v>3.2243568138411449E-2</v>
      </c>
    </row>
    <row r="1292" spans="1:30" x14ac:dyDescent="0.45">
      <c r="A1292" t="s">
        <v>106</v>
      </c>
      <c r="B1292" t="s">
        <v>4</v>
      </c>
      <c r="C1292" s="1">
        <v>44499</v>
      </c>
      <c r="D1292" t="s">
        <v>120</v>
      </c>
      <c r="E1292" t="s">
        <v>107</v>
      </c>
      <c r="F1292">
        <v>1</v>
      </c>
      <c r="G1292">
        <v>0</v>
      </c>
      <c r="H1292" t="s">
        <v>13</v>
      </c>
      <c r="I1292" t="s">
        <v>126</v>
      </c>
      <c r="J1292" t="s">
        <v>271</v>
      </c>
      <c r="L1292">
        <f>1/Table1[[#This Row],[B365H]]-Table1[[#This Row],[Margin1X2]]</f>
        <v>0.43731431966726081</v>
      </c>
      <c r="M1292">
        <f>IF(Table1[[#This Row],[Bet]]="Home",IF(Table1[[#This Row],[FTR]]="H",100*Table1[[#This Row],[B365H]],0),0)</f>
        <v>0</v>
      </c>
      <c r="N1292">
        <f>IF(Table1[[#This Row],[Bet]]="Home-",IF(Table1[[#This Row],[FTR]]="H",100*Table1[[#This Row],[B365H]],0),0)</f>
        <v>0</v>
      </c>
      <c r="O1292">
        <f>1/Table1[[#This Row],[B365D]]-Table1[[#This Row],[Margin1X2]]</f>
        <v>0.27688651218062982</v>
      </c>
      <c r="P1292">
        <f>IF(Table1[[#This Row],[Bet]]="Draw",IF(Table1[[#This Row],[FTR]]="D",100*Table1[[#This Row],[B365D]],0),0)</f>
        <v>0</v>
      </c>
      <c r="Q1292">
        <f>IF(Table1[[#This Row],[Bet]]="Draw-",IF(Table1[[#This Row],[FTR]]="D",100*Table1[[#This Row],[B365D]],0),0)</f>
        <v>0</v>
      </c>
      <c r="R1292">
        <f>1/Table1[[#This Row],[B365A]]-Table1[[#This Row],[Margin1X2]]</f>
        <v>0.28579916815210932</v>
      </c>
      <c r="S1292">
        <f>IF(Table1[[#This Row],[Bet]]="Away",IF(Table1[[#This Row],[FTR]]="A",100*Table1[[#This Row],[B365A]],0),0)</f>
        <v>0</v>
      </c>
      <c r="T1292">
        <f>IF(Table1[[#This Row],[Bet2]]="Away",IF(Table1[[#This Row],[FTR]]="A",100*Table1[[#This Row],[B365A]]),0)</f>
        <v>0</v>
      </c>
      <c r="X1292">
        <v>2.2000000000000002</v>
      </c>
      <c r="Y1292">
        <v>3.4</v>
      </c>
      <c r="Z1292">
        <v>3.3</v>
      </c>
      <c r="AA1292" s="3">
        <f>(1/Table1[[#This Row],[B365H]]+1/Table1[[#This Row],[B365D]]+1/Table1[[#This Row],[B365A]]-1)/3</f>
        <v>1.7231134878193721E-2</v>
      </c>
      <c r="AB1292">
        <v>2</v>
      </c>
      <c r="AC1292">
        <v>1.8</v>
      </c>
      <c r="AD1292">
        <f>(1/Table1[[#This Row],[B365&gt;2.5]]+1/Table1[[#This Row],[B365&lt;2.5]]-1)/2</f>
        <v>2.777777777777779E-2</v>
      </c>
    </row>
    <row r="1293" spans="1:30" hidden="1" x14ac:dyDescent="0.45">
      <c r="A1293" t="s">
        <v>172</v>
      </c>
      <c r="B1293" t="s">
        <v>4</v>
      </c>
      <c r="C1293" s="1">
        <v>44583</v>
      </c>
      <c r="D1293" t="s">
        <v>189</v>
      </c>
      <c r="E1293" t="s">
        <v>174</v>
      </c>
      <c r="F1293">
        <v>0</v>
      </c>
      <c r="G1293">
        <v>3</v>
      </c>
      <c r="H1293" t="s">
        <v>20</v>
      </c>
      <c r="I1293" t="s">
        <v>167</v>
      </c>
      <c r="J1293" t="s">
        <v>272</v>
      </c>
      <c r="L1293">
        <f>1/Table1[[#This Row],[B365H]]-Table1[[#This Row],[Margin1X2]]</f>
        <v>0.5650860767139837</v>
      </c>
      <c r="M1293">
        <f>IF(Table1[[#This Row],[Bet]]="Home",IF(Table1[[#This Row],[FTR]]="H",100*Table1[[#This Row],[B365H]],0),0)</f>
        <v>0</v>
      </c>
      <c r="N1293">
        <f>IF(Table1[[#This Row],[Bet]]="Home-",IF(Table1[[#This Row],[FTR]]="H",100*Table1[[#This Row],[B365H]],0),0)</f>
        <v>0</v>
      </c>
      <c r="O1293">
        <f>1/Table1[[#This Row],[B365D]]-Table1[[#This Row],[Margin1X2]]</f>
        <v>0.26940501359106006</v>
      </c>
      <c r="P1293">
        <f>IF(Table1[[#This Row],[Bet]]="Draw",IF(Table1[[#This Row],[FTR]]="D",100*Table1[[#This Row],[B365D]],0),0)</f>
        <v>0</v>
      </c>
      <c r="Q1293">
        <f>IF(Table1[[#This Row],[Bet]]="Draw-",IF(Table1[[#This Row],[FTR]]="D",100*Table1[[#This Row],[B365D]],0),0)</f>
        <v>0</v>
      </c>
      <c r="R1293">
        <f>1/Table1[[#This Row],[B365A]]-Table1[[#This Row],[Margin1X2]]</f>
        <v>0.16550890969495619</v>
      </c>
      <c r="S1293">
        <f>IF(Table1[[#This Row],[Bet]]="Away",IF(Table1[[#This Row],[FTR]]="A",100*Table1[[#This Row],[B365A]],0),0)</f>
        <v>0</v>
      </c>
      <c r="T1293">
        <f>IF(Table1[[#This Row],[Bet2]]="Away",IF(Table1[[#This Row],[FTR]]="A",100*Table1[[#This Row],[B365A]]),0)</f>
        <v>0</v>
      </c>
      <c r="X1293">
        <v>1.72</v>
      </c>
      <c r="Y1293">
        <v>3.5</v>
      </c>
      <c r="Z1293">
        <v>5.5</v>
      </c>
      <c r="AA1293" s="3">
        <f>(1/Table1[[#This Row],[B365H]]+1/Table1[[#This Row],[B365D]]+1/Table1[[#This Row],[B365A]]-1)/3</f>
        <v>1.6309272123225638E-2</v>
      </c>
      <c r="AB1293">
        <v>2.15</v>
      </c>
      <c r="AC1293">
        <v>1.66</v>
      </c>
      <c r="AD1293">
        <f>(1/Table1[[#This Row],[B365&gt;2.5]]+1/Table1[[#This Row],[B365&lt;2.5]]-1)/2</f>
        <v>3.3762958811992205E-2</v>
      </c>
    </row>
    <row r="1294" spans="1:30" hidden="1" x14ac:dyDescent="0.45">
      <c r="A1294" t="s">
        <v>201</v>
      </c>
      <c r="B1294" t="s">
        <v>4</v>
      </c>
      <c r="C1294" s="1">
        <v>44438</v>
      </c>
      <c r="D1294" t="s">
        <v>231</v>
      </c>
      <c r="E1294" t="s">
        <v>233</v>
      </c>
      <c r="F1294">
        <v>3</v>
      </c>
      <c r="G1294">
        <v>0</v>
      </c>
      <c r="H1294" t="s">
        <v>13</v>
      </c>
      <c r="I1294" t="s">
        <v>244</v>
      </c>
      <c r="L1294">
        <f>1/Table1[[#This Row],[B365H]]-Table1[[#This Row],[Margin1X2]]</f>
        <v>0.45471521942110177</v>
      </c>
      <c r="M1294">
        <f>IF(Table1[[#This Row],[Bet]]="Home",IF(Table1[[#This Row],[FTR]]="H",100*Table1[[#This Row],[B365H]],0),0)</f>
        <v>0</v>
      </c>
      <c r="N1294">
        <f>IF(Table1[[#This Row],[Bet]]="Home-",IF(Table1[[#This Row],[FTR]]="H",100*Table1[[#This Row],[B365H]],0),0)</f>
        <v>0</v>
      </c>
      <c r="O1294">
        <f>1/Table1[[#This Row],[B365D]]-Table1[[#This Row],[Margin1X2]]</f>
        <v>0.27264239028944914</v>
      </c>
      <c r="P1294">
        <f>IF(Table1[[#This Row],[Bet]]="Draw",IF(Table1[[#This Row],[FTR]]="D",100*Table1[[#This Row],[B365D]],0),0)</f>
        <v>0</v>
      </c>
      <c r="Q1294">
        <f>IF(Table1[[#This Row],[Bet]]="Draw-",IF(Table1[[#This Row],[FTR]]="D",100*Table1[[#This Row],[B365D]],0),0)</f>
        <v>0</v>
      </c>
      <c r="R1294">
        <f>1/Table1[[#This Row],[B365A]]-Table1[[#This Row],[Margin1X2]]</f>
        <v>0.27264239028944914</v>
      </c>
      <c r="S1294">
        <f>IF(Table1[[#This Row],[Bet]]="Away",IF(Table1[[#This Row],[FTR]]="A",100*Table1[[#This Row],[B365A]],0),0)</f>
        <v>0</v>
      </c>
      <c r="T1294">
        <f>IF(Table1[[#This Row],[Bet2]]="Away",IF(Table1[[#This Row],[FTR]]="A",100*Table1[[#This Row],[B365A]]),0)</f>
        <v>0</v>
      </c>
      <c r="X1294">
        <v>2.1</v>
      </c>
      <c r="Y1294">
        <v>3.4</v>
      </c>
      <c r="Z1294">
        <v>3.4</v>
      </c>
      <c r="AA1294" s="3">
        <f>(1/Table1[[#This Row],[B365H]]+1/Table1[[#This Row],[B365D]]+1/Table1[[#This Row],[B365A]]-1)/3</f>
        <v>2.1475256769374413E-2</v>
      </c>
      <c r="AB1294">
        <v>1.75</v>
      </c>
      <c r="AC1294">
        <v>2.0499999999999998</v>
      </c>
      <c r="AD1294">
        <f>(1/Table1[[#This Row],[B365&gt;2.5]]+1/Table1[[#This Row],[B365&lt;2.5]]-1)/2</f>
        <v>2.9616724738675937E-2</v>
      </c>
    </row>
    <row r="1295" spans="1:30" hidden="1" x14ac:dyDescent="0.45">
      <c r="A1295" t="s">
        <v>201</v>
      </c>
      <c r="B1295" t="s">
        <v>4</v>
      </c>
      <c r="C1295" s="1">
        <v>44450</v>
      </c>
      <c r="D1295" t="s">
        <v>202</v>
      </c>
      <c r="E1295" t="s">
        <v>214</v>
      </c>
      <c r="F1295">
        <v>1</v>
      </c>
      <c r="G1295">
        <v>2</v>
      </c>
      <c r="H1295" t="s">
        <v>20</v>
      </c>
      <c r="I1295" t="s">
        <v>244</v>
      </c>
      <c r="L1295">
        <f>1/Table1[[#This Row],[B365H]]-Table1[[#This Row],[Margin1X2]]</f>
        <v>0.27264239028944914</v>
      </c>
      <c r="M1295">
        <f>IF(Table1[[#This Row],[Bet]]="Home",IF(Table1[[#This Row],[FTR]]="H",100*Table1[[#This Row],[B365H]],0),0)</f>
        <v>0</v>
      </c>
      <c r="N1295">
        <f>IF(Table1[[#This Row],[Bet]]="Home-",IF(Table1[[#This Row],[FTR]]="H",100*Table1[[#This Row],[B365H]],0),0)</f>
        <v>0</v>
      </c>
      <c r="O1295">
        <f>1/Table1[[#This Row],[B365D]]-Table1[[#This Row],[Margin1X2]]</f>
        <v>0.27264239028944914</v>
      </c>
      <c r="P1295">
        <f>IF(Table1[[#This Row],[Bet]]="Draw",IF(Table1[[#This Row],[FTR]]="D",100*Table1[[#This Row],[B365D]],0),0)</f>
        <v>0</v>
      </c>
      <c r="Q1295">
        <f>IF(Table1[[#This Row],[Bet]]="Draw-",IF(Table1[[#This Row],[FTR]]="D",100*Table1[[#This Row],[B365D]],0),0)</f>
        <v>0</v>
      </c>
      <c r="R1295">
        <f>1/Table1[[#This Row],[B365A]]-Table1[[#This Row],[Margin1X2]]</f>
        <v>0.45471521942110177</v>
      </c>
      <c r="S1295">
        <f>IF(Table1[[#This Row],[Bet]]="Away",IF(Table1[[#This Row],[FTR]]="A",100*Table1[[#This Row],[B365A]],0),0)</f>
        <v>0</v>
      </c>
      <c r="T1295">
        <f>IF(Table1[[#This Row],[Bet2]]="Away",IF(Table1[[#This Row],[FTR]]="A",100*Table1[[#This Row],[B365A]]),0)</f>
        <v>0</v>
      </c>
      <c r="X1295">
        <v>3.4</v>
      </c>
      <c r="Y1295">
        <v>3.4</v>
      </c>
      <c r="Z1295">
        <v>2.1</v>
      </c>
      <c r="AA1295" s="3">
        <f>(1/Table1[[#This Row],[B365H]]+1/Table1[[#This Row],[B365D]]+1/Table1[[#This Row],[B365A]]-1)/3</f>
        <v>2.1475256769374413E-2</v>
      </c>
      <c r="AB1295">
        <v>1.72</v>
      </c>
      <c r="AC1295">
        <v>2.0699999999999998</v>
      </c>
      <c r="AD1295">
        <f>(1/Table1[[#This Row],[B365&gt;2.5]]+1/Table1[[#This Row],[B365&lt;2.5]]-1)/2</f>
        <v>3.2243568138411449E-2</v>
      </c>
    </row>
    <row r="1296" spans="1:30" hidden="1" x14ac:dyDescent="0.45">
      <c r="A1296" t="s">
        <v>201</v>
      </c>
      <c r="B1296" t="s">
        <v>4</v>
      </c>
      <c r="C1296" s="1">
        <v>44471</v>
      </c>
      <c r="D1296" t="s">
        <v>220</v>
      </c>
      <c r="E1296" t="s">
        <v>223</v>
      </c>
      <c r="F1296">
        <v>5</v>
      </c>
      <c r="G1296">
        <v>0</v>
      </c>
      <c r="H1296" t="s">
        <v>13</v>
      </c>
      <c r="I1296" t="s">
        <v>244</v>
      </c>
      <c r="L1296">
        <f>1/Table1[[#This Row],[B365H]]-Table1[[#This Row],[Margin1X2]]</f>
        <v>0.56517456867273475</v>
      </c>
      <c r="M1296">
        <f>IF(Table1[[#This Row],[Bet]]="Home",IF(Table1[[#This Row],[FTR]]="H",100*Table1[[#This Row],[B365H]],0),0)</f>
        <v>0</v>
      </c>
      <c r="N1296">
        <f>IF(Table1[[#This Row],[Bet]]="Home-",IF(Table1[[#This Row],[FTR]]="H",100*Table1[[#This Row],[B365H]],0),0)</f>
        <v>0</v>
      </c>
      <c r="O1296">
        <f>1/Table1[[#This Row],[B365D]]-Table1[[#This Row],[Margin1X2]]</f>
        <v>0.22693927455508764</v>
      </c>
      <c r="P1296">
        <f>IF(Table1[[#This Row],[Bet]]="Draw",IF(Table1[[#This Row],[FTR]]="D",100*Table1[[#This Row],[B365D]],0),0)</f>
        <v>0</v>
      </c>
      <c r="Q1296">
        <f>IF(Table1[[#This Row],[Bet]]="Draw-",IF(Table1[[#This Row],[FTR]]="D",100*Table1[[#This Row],[B365D]],0),0)</f>
        <v>0</v>
      </c>
      <c r="R1296">
        <f>1/Table1[[#This Row],[B365A]]-Table1[[#This Row],[Margin1X2]]</f>
        <v>0.2078861567721777</v>
      </c>
      <c r="S1296">
        <f>IF(Table1[[#This Row],[Bet]]="Away",IF(Table1[[#This Row],[FTR]]="A",100*Table1[[#This Row],[B365A]],0),0)</f>
        <v>0</v>
      </c>
      <c r="T1296">
        <f>IF(Table1[[#This Row],[Bet2]]="Away",IF(Table1[[#This Row],[FTR]]="A",100*Table1[[#This Row],[B365A]]),0)</f>
        <v>0</v>
      </c>
      <c r="X1296">
        <v>1.7</v>
      </c>
      <c r="Y1296">
        <v>4</v>
      </c>
      <c r="Z1296">
        <v>4.33</v>
      </c>
      <c r="AA1296" s="3">
        <f>(1/Table1[[#This Row],[B365H]]+1/Table1[[#This Row],[B365D]]+1/Table1[[#This Row],[B365A]]-1)/3</f>
        <v>2.3060725444912372E-2</v>
      </c>
      <c r="AB1296">
        <v>1.7</v>
      </c>
      <c r="AC1296">
        <v>2.1</v>
      </c>
      <c r="AD1296">
        <f>(1/Table1[[#This Row],[B365&gt;2.5]]+1/Table1[[#This Row],[B365&lt;2.5]]-1)/2</f>
        <v>3.2212885154061621E-2</v>
      </c>
    </row>
    <row r="1297" spans="1:30" hidden="1" x14ac:dyDescent="0.45">
      <c r="A1297" t="s">
        <v>201</v>
      </c>
      <c r="B1297" t="s">
        <v>4</v>
      </c>
      <c r="C1297" s="1">
        <v>44474</v>
      </c>
      <c r="D1297" t="s">
        <v>211</v>
      </c>
      <c r="E1297" t="s">
        <v>205</v>
      </c>
      <c r="F1297">
        <v>1</v>
      </c>
      <c r="G1297">
        <v>1</v>
      </c>
      <c r="H1297" t="s">
        <v>42</v>
      </c>
      <c r="I1297" t="s">
        <v>244</v>
      </c>
      <c r="L1297">
        <f>1/Table1[[#This Row],[B365H]]-Table1[[#This Row],[Margin1X2]]</f>
        <v>0.48945516128178673</v>
      </c>
      <c r="M1297">
        <f>IF(Table1[[#This Row],[Bet]]="Home",IF(Table1[[#This Row],[FTR]]="H",100*Table1[[#This Row],[B365H]],0),0)</f>
        <v>0</v>
      </c>
      <c r="N1297">
        <f>IF(Table1[[#This Row],[Bet]]="Home-",IF(Table1[[#This Row],[FTR]]="H",100*Table1[[#This Row],[B365H]],0),0)</f>
        <v>0</v>
      </c>
      <c r="O1297">
        <f>1/Table1[[#This Row],[B365D]]-Table1[[#This Row],[Margin1X2]]</f>
        <v>0.27075229552009739</v>
      </c>
      <c r="P1297">
        <f>IF(Table1[[#This Row],[Bet]]="Draw",IF(Table1[[#This Row],[FTR]]="D",100*Table1[[#This Row],[B365D]],0),0)</f>
        <v>0</v>
      </c>
      <c r="Q1297">
        <f>IF(Table1[[#This Row],[Bet]]="Draw-",IF(Table1[[#This Row],[FTR]]="D",100*Table1[[#This Row],[B365D]],0),0)</f>
        <v>0</v>
      </c>
      <c r="R1297">
        <f>1/Table1[[#This Row],[B365A]]-Table1[[#This Row],[Margin1X2]]</f>
        <v>0.23979254319811596</v>
      </c>
      <c r="S1297">
        <f>IF(Table1[[#This Row],[Bet]]="Away",IF(Table1[[#This Row],[FTR]]="A",100*Table1[[#This Row],[B365A]],0),0)</f>
        <v>0</v>
      </c>
      <c r="T1297">
        <f>IF(Table1[[#This Row],[Bet2]]="Away",IF(Table1[[#This Row],[FTR]]="A",100*Table1[[#This Row],[B365A]]),0)</f>
        <v>0</v>
      </c>
      <c r="X1297">
        <v>1.95</v>
      </c>
      <c r="Y1297">
        <v>3.4</v>
      </c>
      <c r="Z1297">
        <v>3.8</v>
      </c>
      <c r="AA1297" s="3">
        <f>(1/Table1[[#This Row],[B365H]]+1/Table1[[#This Row],[B365D]]+1/Table1[[#This Row],[B365A]]-1)/3</f>
        <v>2.3365351538726136E-2</v>
      </c>
      <c r="AB1297">
        <v>1.72</v>
      </c>
      <c r="AC1297">
        <v>2.0699999999999998</v>
      </c>
      <c r="AD1297">
        <f>(1/Table1[[#This Row],[B365&gt;2.5]]+1/Table1[[#This Row],[B365&lt;2.5]]-1)/2</f>
        <v>3.2243568138411449E-2</v>
      </c>
    </row>
    <row r="1298" spans="1:30" hidden="1" x14ac:dyDescent="0.45">
      <c r="A1298" t="s">
        <v>201</v>
      </c>
      <c r="B1298" t="s">
        <v>4</v>
      </c>
      <c r="C1298" s="1">
        <v>44520</v>
      </c>
      <c r="D1298" t="s">
        <v>237</v>
      </c>
      <c r="E1298" t="s">
        <v>208</v>
      </c>
      <c r="F1298">
        <v>1</v>
      </c>
      <c r="G1298">
        <v>3</v>
      </c>
      <c r="H1298" t="s">
        <v>20</v>
      </c>
      <c r="I1298" t="s">
        <v>244</v>
      </c>
      <c r="L1298">
        <f>1/Table1[[#This Row],[B365H]]-Table1[[#This Row],[Margin1X2]]</f>
        <v>0.17101910828025477</v>
      </c>
      <c r="M1298">
        <f>IF(Table1[[#This Row],[Bet]]="Home",IF(Table1[[#This Row],[FTR]]="H",100*Table1[[#This Row],[B365H]],0),0)</f>
        <v>0</v>
      </c>
      <c r="N1298">
        <f>IF(Table1[[#This Row],[Bet]]="Home-",IF(Table1[[#This Row],[FTR]]="H",100*Table1[[#This Row],[B365H]],0),0)</f>
        <v>0</v>
      </c>
      <c r="O1298">
        <f>1/Table1[[#This Row],[B365D]]-Table1[[#This Row],[Margin1X2]]</f>
        <v>0.22101910828025476</v>
      </c>
      <c r="P1298">
        <f>IF(Table1[[#This Row],[Bet]]="Draw",IF(Table1[[#This Row],[FTR]]="D",100*Table1[[#This Row],[B365D]],0),0)</f>
        <v>0</v>
      </c>
      <c r="Q1298">
        <f>IF(Table1[[#This Row],[Bet]]="Draw-",IF(Table1[[#This Row],[FTR]]="D",100*Table1[[#This Row],[B365D]],0),0)</f>
        <v>0</v>
      </c>
      <c r="R1298">
        <f>1/Table1[[#This Row],[B365A]]-Table1[[#This Row],[Margin1X2]]</f>
        <v>0.60796178343949037</v>
      </c>
      <c r="S1298">
        <f>IF(Table1[[#This Row],[Bet]]="Away",IF(Table1[[#This Row],[FTR]]="A",100*Table1[[#This Row],[B365A]],0),0)</f>
        <v>0</v>
      </c>
      <c r="T1298">
        <f>IF(Table1[[#This Row],[Bet2]]="Away",IF(Table1[[#This Row],[FTR]]="A",100*Table1[[#This Row],[B365A]]),0)</f>
        <v>0</v>
      </c>
      <c r="X1298">
        <v>5</v>
      </c>
      <c r="Y1298">
        <v>4</v>
      </c>
      <c r="Z1298">
        <v>1.57</v>
      </c>
      <c r="AA1298" s="3">
        <f>(1/Table1[[#This Row],[B365H]]+1/Table1[[#This Row],[B365D]]+1/Table1[[#This Row],[B365A]]-1)/3</f>
        <v>2.8980891719745234E-2</v>
      </c>
      <c r="AB1298">
        <v>1.75</v>
      </c>
      <c r="AC1298">
        <v>2.0499999999999998</v>
      </c>
      <c r="AD1298">
        <f>(1/Table1[[#This Row],[B365&gt;2.5]]+1/Table1[[#This Row],[B365&lt;2.5]]-1)/2</f>
        <v>2.9616724738675937E-2</v>
      </c>
    </row>
    <row r="1299" spans="1:30" hidden="1" x14ac:dyDescent="0.45">
      <c r="A1299" t="s">
        <v>201</v>
      </c>
      <c r="B1299" t="s">
        <v>4</v>
      </c>
      <c r="C1299" s="1">
        <v>44527</v>
      </c>
      <c r="D1299" t="s">
        <v>211</v>
      </c>
      <c r="E1299" t="s">
        <v>202</v>
      </c>
      <c r="F1299">
        <v>0</v>
      </c>
      <c r="G1299">
        <v>1</v>
      </c>
      <c r="H1299" t="s">
        <v>20</v>
      </c>
      <c r="I1299" t="s">
        <v>244</v>
      </c>
      <c r="L1299">
        <f>1/Table1[[#This Row],[B365H]]-Table1[[#This Row],[Margin1X2]]</f>
        <v>0.32900432900432902</v>
      </c>
      <c r="M1299">
        <f>IF(Table1[[#This Row],[Bet]]="Home",IF(Table1[[#This Row],[FTR]]="H",100*Table1[[#This Row],[B365H]],0),0)</f>
        <v>0</v>
      </c>
      <c r="N1299">
        <f>IF(Table1[[#This Row],[Bet]]="Home-",IF(Table1[[#This Row],[FTR]]="H",100*Table1[[#This Row],[B365H]],0),0)</f>
        <v>0</v>
      </c>
      <c r="O1299">
        <f>1/Table1[[#This Row],[B365D]]-Table1[[#This Row],[Margin1X2]]</f>
        <v>0.25108225108225107</v>
      </c>
      <c r="P1299">
        <f>IF(Table1[[#This Row],[Bet]]="Draw",IF(Table1[[#This Row],[FTR]]="D",100*Table1[[#This Row],[B365D]],0),0)</f>
        <v>0</v>
      </c>
      <c r="Q1299">
        <f>IF(Table1[[#This Row],[Bet]]="Draw-",IF(Table1[[#This Row],[FTR]]="D",100*Table1[[#This Row],[B365D]],0),0)</f>
        <v>0</v>
      </c>
      <c r="R1299">
        <f>1/Table1[[#This Row],[B365A]]-Table1[[#This Row],[Margin1X2]]</f>
        <v>0.41991341991341991</v>
      </c>
      <c r="S1299">
        <f>IF(Table1[[#This Row],[Bet]]="Away",IF(Table1[[#This Row],[FTR]]="A",100*Table1[[#This Row],[B365A]],0),0)</f>
        <v>0</v>
      </c>
      <c r="T1299">
        <f>IF(Table1[[#This Row],[Bet2]]="Away",IF(Table1[[#This Row],[FTR]]="A",100*Table1[[#This Row],[B365A]]),0)</f>
        <v>0</v>
      </c>
      <c r="X1299">
        <v>2.75</v>
      </c>
      <c r="Y1299">
        <v>3.5</v>
      </c>
      <c r="Z1299">
        <v>2.2000000000000002</v>
      </c>
      <c r="AA1299" s="3">
        <f>(1/Table1[[#This Row],[B365H]]+1/Table1[[#This Row],[B365D]]+1/Table1[[#This Row],[B365A]]-1)/3</f>
        <v>3.4632034632034646E-2</v>
      </c>
      <c r="AB1299">
        <v>1.7</v>
      </c>
      <c r="AC1299">
        <v>2.1</v>
      </c>
      <c r="AD1299">
        <f>(1/Table1[[#This Row],[B365&gt;2.5]]+1/Table1[[#This Row],[B365&lt;2.5]]-1)/2</f>
        <v>3.2212885154061621E-2</v>
      </c>
    </row>
    <row r="1300" spans="1:30" hidden="1" x14ac:dyDescent="0.45">
      <c r="A1300" t="s">
        <v>201</v>
      </c>
      <c r="B1300" t="s">
        <v>4</v>
      </c>
      <c r="C1300" s="1">
        <v>44558</v>
      </c>
      <c r="D1300" t="s">
        <v>218</v>
      </c>
      <c r="E1300" t="s">
        <v>202</v>
      </c>
      <c r="F1300">
        <v>1</v>
      </c>
      <c r="G1300">
        <v>0</v>
      </c>
      <c r="H1300" t="s">
        <v>13</v>
      </c>
      <c r="I1300" t="s">
        <v>244</v>
      </c>
      <c r="L1300">
        <f>1/Table1[[#This Row],[B365H]]-Table1[[#This Row],[Margin1X2]]</f>
        <v>0.53280423280423272</v>
      </c>
      <c r="M1300">
        <f>IF(Table1[[#This Row],[Bet]]="Home",IF(Table1[[#This Row],[FTR]]="H",100*Table1[[#This Row],[B365H]],0),0)</f>
        <v>0</v>
      </c>
      <c r="N1300">
        <f>IF(Table1[[#This Row],[Bet]]="Home-",IF(Table1[[#This Row],[FTR]]="H",100*Table1[[#This Row],[B365H]],0),0)</f>
        <v>0</v>
      </c>
      <c r="O1300">
        <f>1/Table1[[#This Row],[B365D]]-Table1[[#This Row],[Margin1X2]]</f>
        <v>0.22804232804232802</v>
      </c>
      <c r="P1300">
        <f>IF(Table1[[#This Row],[Bet]]="Draw",IF(Table1[[#This Row],[FTR]]="D",100*Table1[[#This Row],[B365D]],0),0)</f>
        <v>0</v>
      </c>
      <c r="Q1300">
        <f>IF(Table1[[#This Row],[Bet]]="Draw-",IF(Table1[[#This Row],[FTR]]="D",100*Table1[[#This Row],[B365D]],0),0)</f>
        <v>0</v>
      </c>
      <c r="R1300">
        <f>1/Table1[[#This Row],[B365A]]-Table1[[#This Row],[Margin1X2]]</f>
        <v>0.23915343915343915</v>
      </c>
      <c r="S1300">
        <f>IF(Table1[[#This Row],[Bet]]="Away",IF(Table1[[#This Row],[FTR]]="A",100*Table1[[#This Row],[B365A]],0),0)</f>
        <v>0</v>
      </c>
      <c r="T1300">
        <f>IF(Table1[[#This Row],[Bet2]]="Away",IF(Table1[[#This Row],[FTR]]="A",100*Table1[[#This Row],[B365A]]),0)</f>
        <v>0</v>
      </c>
      <c r="X1300">
        <v>1.75</v>
      </c>
      <c r="Y1300">
        <v>3.75</v>
      </c>
      <c r="Z1300">
        <v>3.6</v>
      </c>
      <c r="AA1300" s="3">
        <f>(1/Table1[[#This Row],[B365H]]+1/Table1[[#This Row],[B365D]]+1/Table1[[#This Row],[B365A]]-1)/3</f>
        <v>3.8624338624338637E-2</v>
      </c>
      <c r="AB1300">
        <v>1.72</v>
      </c>
      <c r="AC1300">
        <v>2.0699999999999998</v>
      </c>
      <c r="AD1300">
        <f>(1/Table1[[#This Row],[B365&gt;2.5]]+1/Table1[[#This Row],[B365&lt;2.5]]-1)/2</f>
        <v>3.2243568138411449E-2</v>
      </c>
    </row>
    <row r="1301" spans="1:30" hidden="1" x14ac:dyDescent="0.45">
      <c r="A1301" t="s">
        <v>201</v>
      </c>
      <c r="B1301" t="s">
        <v>4</v>
      </c>
      <c r="C1301" s="1">
        <v>44582</v>
      </c>
      <c r="D1301" t="s">
        <v>212</v>
      </c>
      <c r="E1301" t="s">
        <v>211</v>
      </c>
      <c r="F1301">
        <v>2</v>
      </c>
      <c r="G1301">
        <v>1</v>
      </c>
      <c r="H1301" t="s">
        <v>13</v>
      </c>
      <c r="I1301" t="s">
        <v>244</v>
      </c>
      <c r="L1301">
        <f>1/Table1[[#This Row],[B365H]]-Table1[[#This Row],[Margin1X2]]</f>
        <v>0.6581828133552271</v>
      </c>
      <c r="M1301">
        <f>IF(Table1[[#This Row],[Bet]]="Home",IF(Table1[[#This Row],[FTR]]="H",100*Table1[[#This Row],[B365H]],0),0)</f>
        <v>0</v>
      </c>
      <c r="N1301">
        <f>IF(Table1[[#This Row],[Bet]]="Home-",IF(Table1[[#This Row],[FTR]]="H",100*Table1[[#This Row],[B365H]],0),0)</f>
        <v>0</v>
      </c>
      <c r="O1301">
        <f>1/Table1[[#This Row],[B365D]]-Table1[[#This Row],[Margin1X2]]</f>
        <v>0.20662287903667206</v>
      </c>
      <c r="P1301">
        <f>IF(Table1[[#This Row],[Bet]]="Draw",IF(Table1[[#This Row],[FTR]]="D",100*Table1[[#This Row],[B365D]],0),0)</f>
        <v>0</v>
      </c>
      <c r="Q1301">
        <f>IF(Table1[[#This Row],[Bet]]="Draw-",IF(Table1[[#This Row],[FTR]]="D",100*Table1[[#This Row],[B365D]],0),0)</f>
        <v>0</v>
      </c>
      <c r="R1301">
        <f>1/Table1[[#This Row],[B365A]]-Table1[[#This Row],[Margin1X2]]</f>
        <v>0.13519430760810064</v>
      </c>
      <c r="S1301">
        <f>IF(Table1[[#This Row],[Bet]]="Away",IF(Table1[[#This Row],[FTR]]="A",100*Table1[[#This Row],[B365A]],0),0)</f>
        <v>0</v>
      </c>
      <c r="T1301">
        <f>IF(Table1[[#This Row],[Bet2]]="Away",IF(Table1[[#This Row],[FTR]]="A",100*Table1[[#This Row],[B365A]]),0)</f>
        <v>0</v>
      </c>
      <c r="X1301">
        <v>1.45</v>
      </c>
      <c r="Y1301">
        <v>4.2</v>
      </c>
      <c r="Z1301">
        <v>6</v>
      </c>
      <c r="AA1301" s="3">
        <f>(1/Table1[[#This Row],[B365H]]+1/Table1[[#This Row],[B365D]]+1/Table1[[#This Row],[B365A]]-1)/3</f>
        <v>3.1472359058566012E-2</v>
      </c>
      <c r="AB1301">
        <v>1.83</v>
      </c>
      <c r="AC1301">
        <v>1.98</v>
      </c>
      <c r="AD1301">
        <f>(1/Table1[[#This Row],[B365&gt;2.5]]+1/Table1[[#This Row],[B365&lt;2.5]]-1)/2</f>
        <v>2.5749296241099451E-2</v>
      </c>
    </row>
    <row r="1302" spans="1:30" hidden="1" x14ac:dyDescent="0.45">
      <c r="A1302" t="s">
        <v>201</v>
      </c>
      <c r="B1302" t="s">
        <v>4</v>
      </c>
      <c r="C1302" s="1">
        <v>44597</v>
      </c>
      <c r="D1302" t="s">
        <v>209</v>
      </c>
      <c r="E1302" t="s">
        <v>233</v>
      </c>
      <c r="F1302">
        <v>2</v>
      </c>
      <c r="G1302">
        <v>2</v>
      </c>
      <c r="H1302" t="s">
        <v>42</v>
      </c>
      <c r="I1302" t="s">
        <v>244</v>
      </c>
      <c r="L1302">
        <f>1/Table1[[#This Row],[B365H]]-Table1[[#This Row],[Margin1X2]]</f>
        <v>0.43867243867243866</v>
      </c>
      <c r="M1302">
        <f>IF(Table1[[#This Row],[Bet]]="Home",IF(Table1[[#This Row],[FTR]]="H",100*Table1[[#This Row],[B365H]],0),0)</f>
        <v>0</v>
      </c>
      <c r="N1302">
        <f>IF(Table1[[#This Row],[Bet]]="Home-",IF(Table1[[#This Row],[FTR]]="H",100*Table1[[#This Row],[B365H]],0),0)</f>
        <v>0</v>
      </c>
      <c r="O1302">
        <f>1/Table1[[#This Row],[B365D]]-Table1[[#This Row],[Margin1X2]]</f>
        <v>0.26551226551226553</v>
      </c>
      <c r="P1302">
        <f>IF(Table1[[#This Row],[Bet]]="Draw",IF(Table1[[#This Row],[FTR]]="D",100*Table1[[#This Row],[B365D]],0),0)</f>
        <v>0</v>
      </c>
      <c r="Q1302">
        <f>IF(Table1[[#This Row],[Bet]]="Draw-",IF(Table1[[#This Row],[FTR]]="D",100*Table1[[#This Row],[B365D]],0),0)</f>
        <v>0</v>
      </c>
      <c r="R1302">
        <f>1/Table1[[#This Row],[B365A]]-Table1[[#This Row],[Margin1X2]]</f>
        <v>0.29581529581529581</v>
      </c>
      <c r="S1302">
        <f>IF(Table1[[#This Row],[Bet]]="Away",IF(Table1[[#This Row],[FTR]]="A",100*Table1[[#This Row],[B365A]],0),0)</f>
        <v>0</v>
      </c>
      <c r="T1302">
        <f>IF(Table1[[#This Row],[Bet2]]="Away",IF(Table1[[#This Row],[FTR]]="A",100*Table1[[#This Row],[B365A]]),0)</f>
        <v>0</v>
      </c>
      <c r="X1302">
        <v>2.1</v>
      </c>
      <c r="Y1302">
        <v>3.3</v>
      </c>
      <c r="Z1302">
        <v>3</v>
      </c>
      <c r="AA1302" s="3">
        <f>(1/Table1[[#This Row],[B365H]]+1/Table1[[#This Row],[B365D]]+1/Table1[[#This Row],[B365A]]-1)/3</f>
        <v>3.7518037518037506E-2</v>
      </c>
      <c r="AB1302">
        <v>1.8</v>
      </c>
      <c r="AC1302">
        <v>2</v>
      </c>
      <c r="AD1302">
        <f>(1/Table1[[#This Row],[B365&gt;2.5]]+1/Table1[[#This Row],[B365&lt;2.5]]-1)/2</f>
        <v>2.777777777777779E-2</v>
      </c>
    </row>
    <row r="1303" spans="1:30" hidden="1" x14ac:dyDescent="0.45">
      <c r="A1303" t="s">
        <v>201</v>
      </c>
      <c r="B1303" t="s">
        <v>4</v>
      </c>
      <c r="C1303" s="1">
        <v>44618</v>
      </c>
      <c r="D1303" t="s">
        <v>237</v>
      </c>
      <c r="E1303" t="s">
        <v>235</v>
      </c>
      <c r="F1303">
        <v>1</v>
      </c>
      <c r="G1303">
        <v>3</v>
      </c>
      <c r="H1303" t="s">
        <v>20</v>
      </c>
      <c r="I1303" t="s">
        <v>244</v>
      </c>
      <c r="L1303">
        <f>1/Table1[[#This Row],[B365H]]-Table1[[#This Row],[Margin1X2]]</f>
        <v>0.14768806073153898</v>
      </c>
      <c r="M1303">
        <f>IF(Table1[[#This Row],[Bet]]="Home",IF(Table1[[#This Row],[FTR]]="H",100*Table1[[#This Row],[B365H]],0),0)</f>
        <v>0</v>
      </c>
      <c r="N1303">
        <f>IF(Table1[[#This Row],[Bet]]="Home-",IF(Table1[[#This Row],[FTR]]="H",100*Table1[[#This Row],[B365H]],0),0)</f>
        <v>0</v>
      </c>
      <c r="O1303">
        <f>1/Table1[[#This Row],[B365D]]-Table1[[#This Row],[Margin1X2]]</f>
        <v>0.2118702553485162</v>
      </c>
      <c r="P1303">
        <f>IF(Table1[[#This Row],[Bet]]="Draw",IF(Table1[[#This Row],[FTR]]="D",100*Table1[[#This Row],[B365D]],0),0)</f>
        <v>0</v>
      </c>
      <c r="Q1303">
        <f>IF(Table1[[#This Row],[Bet]]="Draw-",IF(Table1[[#This Row],[FTR]]="D",100*Table1[[#This Row],[B365D]],0),0)</f>
        <v>0</v>
      </c>
      <c r="R1303">
        <f>1/Table1[[#This Row],[B365A]]-Table1[[#This Row],[Margin1X2]]</f>
        <v>0.64044168391994472</v>
      </c>
      <c r="S1303">
        <f>IF(Table1[[#This Row],[Bet]]="Away",IF(Table1[[#This Row],[FTR]]="A",100*Table1[[#This Row],[B365A]],0),0)</f>
        <v>0</v>
      </c>
      <c r="T1303">
        <f>IF(Table1[[#This Row],[Bet2]]="Away",IF(Table1[[#This Row],[FTR]]="A",100*Table1[[#This Row],[B365A]]),0)</f>
        <v>0</v>
      </c>
      <c r="X1303">
        <v>5.75</v>
      </c>
      <c r="Y1303">
        <v>4.2</v>
      </c>
      <c r="Z1303">
        <v>1.5</v>
      </c>
      <c r="AA1303" s="3">
        <f>(1/Table1[[#This Row],[B365H]]+1/Table1[[#This Row],[B365D]]+1/Table1[[#This Row],[B365A]]-1)/3</f>
        <v>2.6224982746721876E-2</v>
      </c>
      <c r="AB1303">
        <v>1.72</v>
      </c>
      <c r="AC1303">
        <v>2.0699999999999998</v>
      </c>
      <c r="AD1303">
        <f>(1/Table1[[#This Row],[B365&gt;2.5]]+1/Table1[[#This Row],[B365&lt;2.5]]-1)/2</f>
        <v>3.2243568138411449E-2</v>
      </c>
    </row>
    <row r="1304" spans="1:30" hidden="1" x14ac:dyDescent="0.45">
      <c r="A1304" t="s">
        <v>201</v>
      </c>
      <c r="B1304" t="s">
        <v>4</v>
      </c>
      <c r="C1304" s="1">
        <v>44642</v>
      </c>
      <c r="D1304" t="s">
        <v>209</v>
      </c>
      <c r="E1304" t="s">
        <v>212</v>
      </c>
      <c r="F1304">
        <v>2</v>
      </c>
      <c r="G1304">
        <v>1</v>
      </c>
      <c r="H1304" t="s">
        <v>13</v>
      </c>
      <c r="I1304" t="s">
        <v>244</v>
      </c>
      <c r="L1304">
        <f>1/Table1[[#This Row],[B365H]]-Table1[[#This Row],[Margin1X2]]</f>
        <v>0.32016283524904215</v>
      </c>
      <c r="M1304">
        <f>IF(Table1[[#This Row],[Bet]]="Home",IF(Table1[[#This Row],[FTR]]="H",100*Table1[[#This Row],[B365H]],0),0)</f>
        <v>0</v>
      </c>
      <c r="N1304">
        <f>IF(Table1[[#This Row],[Bet]]="Home-",IF(Table1[[#This Row],[FTR]]="H",100*Table1[[#This Row],[B365H]],0),0)</f>
        <v>0</v>
      </c>
      <c r="O1304">
        <f>1/Table1[[#This Row],[B365D]]-Table1[[#This Row],[Margin1X2]]</f>
        <v>0.28783524904214558</v>
      </c>
      <c r="P1304">
        <f>IF(Table1[[#This Row],[Bet]]="Draw",IF(Table1[[#This Row],[FTR]]="D",100*Table1[[#This Row],[B365D]],0),0)</f>
        <v>0</v>
      </c>
      <c r="Q1304">
        <f>IF(Table1[[#This Row],[Bet]]="Draw-",IF(Table1[[#This Row],[FTR]]="D",100*Table1[[#This Row],[B365D]],0),0)</f>
        <v>0</v>
      </c>
      <c r="R1304">
        <f>1/Table1[[#This Row],[B365A]]-Table1[[#This Row],[Margin1X2]]</f>
        <v>0.39200191570881227</v>
      </c>
      <c r="S1304">
        <f>IF(Table1[[#This Row],[Bet]]="Away",IF(Table1[[#This Row],[FTR]]="A",100*Table1[[#This Row],[B365A]],0),0)</f>
        <v>0</v>
      </c>
      <c r="T1304">
        <f>IF(Table1[[#This Row],[Bet2]]="Away",IF(Table1[[#This Row],[FTR]]="A",100*Table1[[#This Row],[B365A]]),0)</f>
        <v>0</v>
      </c>
      <c r="X1304">
        <v>2.9</v>
      </c>
      <c r="Y1304">
        <v>3.2</v>
      </c>
      <c r="Z1304">
        <v>2.4</v>
      </c>
      <c r="AA1304" s="3">
        <f>(1/Table1[[#This Row],[B365H]]+1/Table1[[#This Row],[B365D]]+1/Table1[[#This Row],[B365A]]-1)/3</f>
        <v>2.4664750957854437E-2</v>
      </c>
      <c r="AB1304">
        <v>2.2000000000000002</v>
      </c>
      <c r="AC1304">
        <v>1.65</v>
      </c>
      <c r="AD1304">
        <f>(1/Table1[[#This Row],[B365&gt;2.5]]+1/Table1[[#This Row],[B365&lt;2.5]]-1)/2</f>
        <v>3.0303030303030276E-2</v>
      </c>
    </row>
    <row r="1305" spans="1:30" hidden="1" x14ac:dyDescent="0.45">
      <c r="A1305" t="s">
        <v>201</v>
      </c>
      <c r="B1305" t="s">
        <v>4</v>
      </c>
      <c r="C1305" s="1">
        <v>44669</v>
      </c>
      <c r="D1305" t="s">
        <v>237</v>
      </c>
      <c r="E1305" t="s">
        <v>224</v>
      </c>
      <c r="F1305">
        <v>1</v>
      </c>
      <c r="G1305">
        <v>4</v>
      </c>
      <c r="H1305" t="s">
        <v>20</v>
      </c>
      <c r="I1305" t="s">
        <v>244</v>
      </c>
      <c r="L1305">
        <f>1/Table1[[#This Row],[B365H]]-Table1[[#This Row],[Margin1X2]]</f>
        <v>0.1237281237281237</v>
      </c>
      <c r="M1305">
        <f>IF(Table1[[#This Row],[Bet]]="Home",IF(Table1[[#This Row],[FTR]]="H",100*Table1[[#This Row],[B365H]],0),0)</f>
        <v>0</v>
      </c>
      <c r="N1305">
        <f>IF(Table1[[#This Row],[Bet]]="Home-",IF(Table1[[#This Row],[FTR]]="H",100*Table1[[#This Row],[B365H]],0),0)</f>
        <v>0</v>
      </c>
      <c r="O1305">
        <f>1/Table1[[#This Row],[B365D]]-Table1[[#This Row],[Margin1X2]]</f>
        <v>0.19210419210419205</v>
      </c>
      <c r="P1305">
        <f>IF(Table1[[#This Row],[Bet]]="Draw",IF(Table1[[#This Row],[FTR]]="D",100*Table1[[#This Row],[B365D]],0),0)</f>
        <v>0</v>
      </c>
      <c r="Q1305">
        <f>IF(Table1[[#This Row],[Bet]]="Draw-",IF(Table1[[#This Row],[FTR]]="D",100*Table1[[#This Row],[B365D]],0),0)</f>
        <v>0</v>
      </c>
      <c r="R1305">
        <f>1/Table1[[#This Row],[B365A]]-Table1[[#This Row],[Margin1X2]]</f>
        <v>0.68416768416768414</v>
      </c>
      <c r="S1305">
        <f>IF(Table1[[#This Row],[Bet]]="Away",IF(Table1[[#This Row],[FTR]]="A",100*Table1[[#This Row],[B365A]],0),0)</f>
        <v>0</v>
      </c>
      <c r="T1305">
        <f>IF(Table1[[#This Row],[Bet2]]="Away",IF(Table1[[#This Row],[FTR]]="A",100*Table1[[#This Row],[B365A]]),0)</f>
        <v>0</v>
      </c>
      <c r="X1305">
        <v>6.5</v>
      </c>
      <c r="Y1305">
        <v>4.5</v>
      </c>
      <c r="Z1305">
        <v>1.4</v>
      </c>
      <c r="AA1305" s="3">
        <f>(1/Table1[[#This Row],[B365H]]+1/Table1[[#This Row],[B365D]]+1/Table1[[#This Row],[B365A]]-1)/3</f>
        <v>3.0118030118030159E-2</v>
      </c>
      <c r="AB1305">
        <v>1.65</v>
      </c>
      <c r="AC1305">
        <v>2.2000000000000002</v>
      </c>
      <c r="AD1305">
        <f>(1/Table1[[#This Row],[B365&gt;2.5]]+1/Table1[[#This Row],[B365&lt;2.5]]-1)/2</f>
        <v>3.0303030303030276E-2</v>
      </c>
    </row>
    <row r="1306" spans="1:30" hidden="1" x14ac:dyDescent="0.45">
      <c r="A1306" t="s">
        <v>201</v>
      </c>
      <c r="B1306" t="s">
        <v>4</v>
      </c>
      <c r="C1306" s="1">
        <v>44674</v>
      </c>
      <c r="D1306" t="s">
        <v>233</v>
      </c>
      <c r="E1306" t="s">
        <v>205</v>
      </c>
      <c r="F1306">
        <v>2</v>
      </c>
      <c r="G1306">
        <v>3</v>
      </c>
      <c r="H1306" t="s">
        <v>20</v>
      </c>
      <c r="I1306" t="s">
        <v>244</v>
      </c>
      <c r="L1306">
        <f>1/Table1[[#This Row],[B365H]]-Table1[[#This Row],[Margin1X2]]</f>
        <v>0.43171730432608157</v>
      </c>
      <c r="M1306">
        <f>IF(Table1[[#This Row],[Bet]]="Home",IF(Table1[[#This Row],[FTR]]="H",100*Table1[[#This Row],[B365H]],0),0)</f>
        <v>0</v>
      </c>
      <c r="N1306">
        <f>IF(Table1[[#This Row],[Bet]]="Home-",IF(Table1[[#This Row],[FTR]]="H",100*Table1[[#This Row],[B365H]],0),0)</f>
        <v>0</v>
      </c>
      <c r="O1306">
        <f>1/Table1[[#This Row],[B365D]]-Table1[[#This Row],[Margin1X2]]</f>
        <v>0.27910102525631414</v>
      </c>
      <c r="P1306">
        <f>IF(Table1[[#This Row],[Bet]]="Draw",IF(Table1[[#This Row],[FTR]]="D",100*Table1[[#This Row],[B365D]],0),0)</f>
        <v>0</v>
      </c>
      <c r="Q1306">
        <f>IF(Table1[[#This Row],[Bet]]="Draw-",IF(Table1[[#This Row],[FTR]]="D",100*Table1[[#This Row],[B365D]],0),0)</f>
        <v>0</v>
      </c>
      <c r="R1306">
        <f>1/Table1[[#This Row],[B365A]]-Table1[[#This Row],[Margin1X2]]</f>
        <v>0.28918167041760445</v>
      </c>
      <c r="S1306">
        <f>IF(Table1[[#This Row],[Bet]]="Away",IF(Table1[[#This Row],[FTR]]="A",100*Table1[[#This Row],[B365A]],0),0)</f>
        <v>0</v>
      </c>
      <c r="T1306">
        <f>IF(Table1[[#This Row],[Bet2]]="Away",IF(Table1[[#This Row],[FTR]]="A",100*Table1[[#This Row],[B365A]]),0)</f>
        <v>0</v>
      </c>
      <c r="X1306">
        <v>2.15</v>
      </c>
      <c r="Y1306">
        <v>3.2</v>
      </c>
      <c r="Z1306">
        <v>3.1</v>
      </c>
      <c r="AA1306" s="3">
        <f>(1/Table1[[#This Row],[B365H]]+1/Table1[[#This Row],[B365D]]+1/Table1[[#This Row],[B365A]]-1)/3</f>
        <v>3.3398974743685882E-2</v>
      </c>
      <c r="AB1306">
        <v>1.93</v>
      </c>
      <c r="AC1306">
        <v>1.88</v>
      </c>
      <c r="AD1306">
        <f>(1/Table1[[#This Row],[B365&gt;2.5]]+1/Table1[[#This Row],[B365&lt;2.5]]-1)/2</f>
        <v>2.5024804321464034E-2</v>
      </c>
    </row>
    <row r="1307" spans="1:30" hidden="1" x14ac:dyDescent="0.45">
      <c r="A1307" t="s">
        <v>61</v>
      </c>
      <c r="B1307" t="s">
        <v>4</v>
      </c>
      <c r="C1307" s="1">
        <v>44583</v>
      </c>
      <c r="D1307" t="s">
        <v>87</v>
      </c>
      <c r="E1307" t="s">
        <v>75</v>
      </c>
      <c r="F1307">
        <v>3</v>
      </c>
      <c r="G1307">
        <v>4</v>
      </c>
      <c r="H1307" t="s">
        <v>20</v>
      </c>
      <c r="I1307" t="s">
        <v>48</v>
      </c>
      <c r="J1307" t="s">
        <v>266</v>
      </c>
      <c r="L1307">
        <f>1/Table1[[#This Row],[B365H]]-Table1[[#This Row],[Margin1X2]]</f>
        <v>0.31693703122274552</v>
      </c>
      <c r="M1307">
        <f>IF(Table1[[#This Row],[Bet]]="Home",IF(Table1[[#This Row],[FTR]]="H",100*Table1[[#This Row],[B365H]],0),0)</f>
        <v>0</v>
      </c>
      <c r="N1307">
        <f>IF(Table1[[#This Row],[Bet]]="Home-",IF(Table1[[#This Row],[FTR]]="H",100*Table1[[#This Row],[B365H]],0),0)</f>
        <v>0</v>
      </c>
      <c r="O1307">
        <f>1/Table1[[#This Row],[B365D]]-Table1[[#This Row],[Margin1X2]]</f>
        <v>0.29129600558171992</v>
      </c>
      <c r="P1307">
        <f>IF(Table1[[#This Row],[Bet]]="Draw",IF(Table1[[#This Row],[FTR]]="D",100*Table1[[#This Row],[B365D]],0),0)</f>
        <v>0</v>
      </c>
      <c r="Q1307">
        <f>IF(Table1[[#This Row],[Bet]]="Draw-",IF(Table1[[#This Row],[FTR]]="D",100*Table1[[#This Row],[B365D]],0),0)</f>
        <v>0</v>
      </c>
      <c r="R1307">
        <f>1/Table1[[#This Row],[B365A]]-Table1[[#This Row],[Margin1X2]]</f>
        <v>0.39176696319553461</v>
      </c>
      <c r="S1307">
        <f>IF(Table1[[#This Row],[Bet]]="Away",IF(Table1[[#This Row],[FTR]]="A",100*Table1[[#This Row],[B365A]],0),0)</f>
        <v>0</v>
      </c>
      <c r="T1307">
        <f>IF(Table1[[#This Row],[Bet2]]="Away",IF(Table1[[#This Row],[FTR]]="A",100*Table1[[#This Row],[B365A]]),0)</f>
        <v>0</v>
      </c>
      <c r="X1307">
        <v>3</v>
      </c>
      <c r="Y1307">
        <v>3.25</v>
      </c>
      <c r="Z1307">
        <v>2.4500000000000002</v>
      </c>
      <c r="AA1307" s="3">
        <f>(1/Table1[[#This Row],[B365H]]+1/Table1[[#This Row],[B365D]]+1/Table1[[#This Row],[B365A]]-1)/3</f>
        <v>1.6396302110587808E-2</v>
      </c>
      <c r="AB1307">
        <v>2.2000000000000002</v>
      </c>
      <c r="AC1307">
        <v>1.66</v>
      </c>
      <c r="AD1307">
        <f>(1/Table1[[#This Row],[B365&gt;2.5]]+1/Table1[[#This Row],[B365&lt;2.5]]-1)/2</f>
        <v>2.8477546549835697E-2</v>
      </c>
    </row>
    <row r="1308" spans="1:30" hidden="1" x14ac:dyDescent="0.45">
      <c r="A1308" t="s">
        <v>61</v>
      </c>
      <c r="B1308" t="s">
        <v>4</v>
      </c>
      <c r="C1308" s="1">
        <v>44583</v>
      </c>
      <c r="D1308" t="s">
        <v>90</v>
      </c>
      <c r="E1308" t="s">
        <v>72</v>
      </c>
      <c r="F1308">
        <v>2</v>
      </c>
      <c r="G1308">
        <v>1</v>
      </c>
      <c r="H1308" t="s">
        <v>13</v>
      </c>
      <c r="I1308" t="s">
        <v>55</v>
      </c>
      <c r="J1308" t="s">
        <v>266</v>
      </c>
      <c r="L1308">
        <f>1/Table1[[#This Row],[B365H]]-Table1[[#This Row],[Margin1X2]]</f>
        <v>0.53829016986911726</v>
      </c>
      <c r="M1308">
        <f>IF(Table1[[#This Row],[Bet]]="Home",IF(Table1[[#This Row],[FTR]]="H",100*Table1[[#This Row],[B365H]],0),0)</f>
        <v>0</v>
      </c>
      <c r="N1308">
        <f>IF(Table1[[#This Row],[Bet]]="Home-",IF(Table1[[#This Row],[FTR]]="H",100*Table1[[#This Row],[B365H]],0),0)</f>
        <v>0</v>
      </c>
      <c r="O1308">
        <f>1/Table1[[#This Row],[B365D]]-Table1[[#This Row],[Margin1X2]]</f>
        <v>0.26844890002784744</v>
      </c>
      <c r="P1308">
        <f>IF(Table1[[#This Row],[Bet]]="Draw",IF(Table1[[#This Row],[FTR]]="D",100*Table1[[#This Row],[B365D]],0),0)</f>
        <v>0</v>
      </c>
      <c r="Q1308">
        <f>IF(Table1[[#This Row],[Bet]]="Draw-",IF(Table1[[#This Row],[FTR]]="D",100*Table1[[#This Row],[B365D]],0),0)</f>
        <v>0</v>
      </c>
      <c r="R1308">
        <f>1/Table1[[#This Row],[B365A]]-Table1[[#This Row],[Margin1X2]]</f>
        <v>0.19326093010303538</v>
      </c>
      <c r="S1308">
        <f>IF(Table1[[#This Row],[Bet]]="Away",IF(Table1[[#This Row],[FTR]]="A",100*Table1[[#This Row],[B365A]],0),0)</f>
        <v>0</v>
      </c>
      <c r="T1308">
        <f>IF(Table1[[#This Row],[Bet2]]="Away",IF(Table1[[#This Row],[FTR]]="A",100*Table1[[#This Row],[B365A]]),0)</f>
        <v>0</v>
      </c>
      <c r="X1308">
        <v>1.8</v>
      </c>
      <c r="Y1308">
        <v>3.5</v>
      </c>
      <c r="Z1308">
        <v>4.75</v>
      </c>
      <c r="AA1308" s="3">
        <f>(1/Table1[[#This Row],[B365H]]+1/Table1[[#This Row],[B365D]]+1/Table1[[#This Row],[B365A]]-1)/3</f>
        <v>1.7265385686438279E-2</v>
      </c>
      <c r="AB1308">
        <v>2.2000000000000002</v>
      </c>
      <c r="AC1308">
        <v>1.66</v>
      </c>
      <c r="AD1308">
        <f>(1/Table1[[#This Row],[B365&gt;2.5]]+1/Table1[[#This Row],[B365&lt;2.5]]-1)/2</f>
        <v>2.8477546549835697E-2</v>
      </c>
    </row>
    <row r="1309" spans="1:30" hidden="1" x14ac:dyDescent="0.45">
      <c r="A1309" t="s">
        <v>2</v>
      </c>
      <c r="B1309" t="s">
        <v>4</v>
      </c>
      <c r="C1309" s="1">
        <v>44605</v>
      </c>
      <c r="D1309" t="s">
        <v>18</v>
      </c>
      <c r="E1309" t="s">
        <v>35</v>
      </c>
      <c r="F1309">
        <v>0</v>
      </c>
      <c r="G1309">
        <v>1</v>
      </c>
      <c r="H1309" t="s">
        <v>20</v>
      </c>
      <c r="I1309" t="s">
        <v>39</v>
      </c>
      <c r="J1309" t="s">
        <v>266</v>
      </c>
      <c r="L1309">
        <f>1/Table1[[#This Row],[B365H]]-Table1[[#This Row],[Margin1X2]]</f>
        <v>7.609126984126989E-2</v>
      </c>
      <c r="M1309">
        <f>IF(Table1[[#This Row],[Bet]]="Home",IF(Table1[[#This Row],[FTR]]="H",100*Table1[[#This Row],[B365H]],0),0)</f>
        <v>0</v>
      </c>
      <c r="N1309">
        <f>IF(Table1[[#This Row],[Bet]]="Home-",IF(Table1[[#This Row],[FTR]]="H",100*Table1[[#This Row],[B365H]],0),0)</f>
        <v>0</v>
      </c>
      <c r="O1309">
        <f>1/Table1[[#This Row],[B365D]]-Table1[[#This Row],[Margin1X2]]</f>
        <v>0.16656746031746036</v>
      </c>
      <c r="P1309">
        <f>IF(Table1[[#This Row],[Bet]]="Draw",IF(Table1[[#This Row],[FTR]]="D",100*Table1[[#This Row],[B365D]],0),0)</f>
        <v>0</v>
      </c>
      <c r="Q1309">
        <f>IF(Table1[[#This Row],[Bet]]="Draw-",IF(Table1[[#This Row],[FTR]]="D",100*Table1[[#This Row],[B365D]],0),0)</f>
        <v>0</v>
      </c>
      <c r="R1309">
        <f>1/Table1[[#This Row],[B365A]]-Table1[[#This Row],[Margin1X2]]</f>
        <v>0.75734126984126993</v>
      </c>
      <c r="S1309">
        <f>IF(Table1[[#This Row],[Bet]]="Away",IF(Table1[[#This Row],[FTR]]="A",100*Table1[[#This Row],[B365A]],0),0)</f>
        <v>0</v>
      </c>
      <c r="T1309">
        <f>IF(Table1[[#This Row],[Bet2]]="Away",IF(Table1[[#This Row],[FTR]]="A",100*Table1[[#This Row],[B365A]]),0)</f>
        <v>0</v>
      </c>
      <c r="X1309">
        <v>10</v>
      </c>
      <c r="Y1309">
        <v>5.25</v>
      </c>
      <c r="Z1309">
        <v>1.28</v>
      </c>
      <c r="AA1309" s="3">
        <f>(1/Table1[[#This Row],[B365H]]+1/Table1[[#This Row],[B365D]]+1/Table1[[#This Row],[B365A]]-1)/3</f>
        <v>2.3908730158730112E-2</v>
      </c>
      <c r="AB1309">
        <v>2.1</v>
      </c>
      <c r="AC1309">
        <v>1.72</v>
      </c>
      <c r="AD1309">
        <f>(1/Table1[[#This Row],[B365&gt;2.5]]+1/Table1[[#This Row],[B365&lt;2.5]]-1)/2</f>
        <v>2.879291251384275E-2</v>
      </c>
    </row>
    <row r="1310" spans="1:30" hidden="1" x14ac:dyDescent="0.45">
      <c r="A1310" t="s">
        <v>2</v>
      </c>
      <c r="B1310" t="s">
        <v>4</v>
      </c>
      <c r="C1310" s="1">
        <v>44607</v>
      </c>
      <c r="D1310" t="s">
        <v>15</v>
      </c>
      <c r="E1310" t="s">
        <v>19</v>
      </c>
      <c r="F1310">
        <v>2</v>
      </c>
      <c r="G1310">
        <v>0</v>
      </c>
      <c r="H1310" t="s">
        <v>13</v>
      </c>
      <c r="I1310" t="s">
        <v>47</v>
      </c>
      <c r="L1310">
        <f>1/Table1[[#This Row],[B365H]]-Table1[[#This Row],[Margin1X2]]</f>
        <v>0.56186590507275946</v>
      </c>
      <c r="M1310">
        <f>IF(Table1[[#This Row],[Bet]]="Home",IF(Table1[[#This Row],[FTR]]="H",100*Table1[[#This Row],[B365H]],0),0)</f>
        <v>0</v>
      </c>
      <c r="N1310">
        <f>IF(Table1[[#This Row],[Bet]]="Home-",IF(Table1[[#This Row],[FTR]]="H",100*Table1[[#This Row],[B365H]],0),0)</f>
        <v>0</v>
      </c>
      <c r="O1310">
        <f>1/Table1[[#This Row],[B365D]]-Table1[[#This Row],[Margin1X2]]</f>
        <v>0.24713722290221676</v>
      </c>
      <c r="P1310">
        <f>IF(Table1[[#This Row],[Bet]]="Draw",IF(Table1[[#This Row],[FTR]]="D",100*Table1[[#This Row],[B365D]],0),0)</f>
        <v>0</v>
      </c>
      <c r="Q1310">
        <f>IF(Table1[[#This Row],[Bet]]="Draw-",IF(Table1[[#This Row],[FTR]]="D",100*Table1[[#This Row],[B365D]],0),0)</f>
        <v>0</v>
      </c>
      <c r="R1310">
        <f>1/Table1[[#This Row],[B365A]]-Table1[[#This Row],[Margin1X2]]</f>
        <v>0.19099687202502377</v>
      </c>
      <c r="S1310">
        <f>IF(Table1[[#This Row],[Bet]]="Away",IF(Table1[[#This Row],[FTR]]="A",100*Table1[[#This Row],[B365A]],0),0)</f>
        <v>0</v>
      </c>
      <c r="T1310">
        <f>IF(Table1[[#This Row],[Bet2]]="Away",IF(Table1[[#This Row],[FTR]]="A",100*Table1[[#This Row],[B365A]]),0)</f>
        <v>0</v>
      </c>
      <c r="X1310">
        <v>1.72</v>
      </c>
      <c r="Y1310">
        <v>3.75</v>
      </c>
      <c r="Z1310">
        <v>4.75</v>
      </c>
      <c r="AA1310" s="3">
        <f>(1/Table1[[#This Row],[B365H]]+1/Table1[[#This Row],[B365D]]+1/Table1[[#This Row],[B365A]]-1)/3</f>
        <v>1.952944376444991E-2</v>
      </c>
      <c r="AB1310">
        <v>2</v>
      </c>
      <c r="AC1310">
        <v>1.8</v>
      </c>
      <c r="AD1310">
        <f>(1/Table1[[#This Row],[B365&gt;2.5]]+1/Table1[[#This Row],[B365&lt;2.5]]-1)/2</f>
        <v>2.777777777777779E-2</v>
      </c>
    </row>
    <row r="1311" spans="1:30" hidden="1" x14ac:dyDescent="0.45">
      <c r="A1311" t="s">
        <v>172</v>
      </c>
      <c r="B1311" t="s">
        <v>4</v>
      </c>
      <c r="C1311" s="1">
        <v>44586</v>
      </c>
      <c r="D1311" t="s">
        <v>194</v>
      </c>
      <c r="E1311" t="s">
        <v>189</v>
      </c>
      <c r="F1311">
        <v>0</v>
      </c>
      <c r="G1311">
        <v>2</v>
      </c>
      <c r="H1311" t="s">
        <v>20</v>
      </c>
      <c r="I1311" t="s">
        <v>157</v>
      </c>
      <c r="J1311" t="s">
        <v>269</v>
      </c>
      <c r="L1311">
        <f>1/Table1[[#This Row],[B365H]]-Table1[[#This Row],[Margin1X2]]</f>
        <v>0.40453630122882878</v>
      </c>
      <c r="M1311">
        <f>IF(Table1[[#This Row],[Bet]]="Home",IF(Table1[[#This Row],[FTR]]="H",100*Table1[[#This Row],[B365H]],0),0)</f>
        <v>0</v>
      </c>
      <c r="N1311">
        <f>IF(Table1[[#This Row],[Bet]]="Home-",IF(Table1[[#This Row],[FTR]]="H",100*Table1[[#This Row],[B365H]],0),0)</f>
        <v>0</v>
      </c>
      <c r="O1311">
        <f>1/Table1[[#This Row],[B365D]]-Table1[[#This Row],[Margin1X2]]</f>
        <v>0.29028768065109434</v>
      </c>
      <c r="P1311">
        <f>IF(Table1[[#This Row],[Bet]]="Draw",IF(Table1[[#This Row],[FTR]]="D",100*Table1[[#This Row],[B365D]],0),0)</f>
        <v>0</v>
      </c>
      <c r="Q1311">
        <f>IF(Table1[[#This Row],[Bet]]="Draw-",IF(Table1[[#This Row],[FTR]]="D",100*Table1[[#This Row],[B365D]],0),0)</f>
        <v>0</v>
      </c>
      <c r="R1311">
        <f>1/Table1[[#This Row],[B365A]]-Table1[[#This Row],[Margin1X2]]</f>
        <v>0.30517601812007694</v>
      </c>
      <c r="S1311">
        <f>IF(Table1[[#This Row],[Bet]]="Away",IF(Table1[[#This Row],[FTR]]="A",100*Table1[[#This Row],[B365A]],0),0)</f>
        <v>0</v>
      </c>
      <c r="T1311">
        <f>IF(Table1[[#This Row],[Bet2]]="Away",IF(Table1[[#This Row],[FTR]]="A",100*Table1[[#This Row],[B365A]]),0)</f>
        <v>0</v>
      </c>
      <c r="X1311">
        <v>2.37</v>
      </c>
      <c r="Y1311">
        <v>3.25</v>
      </c>
      <c r="Z1311">
        <v>3.1</v>
      </c>
      <c r="AA1311" s="3">
        <f>(1/Table1[[#This Row],[B365H]]+1/Table1[[#This Row],[B365D]]+1/Table1[[#This Row],[B365A]]-1)/3</f>
        <v>1.7404627041213372E-2</v>
      </c>
      <c r="AB1311">
        <v>2.35</v>
      </c>
      <c r="AC1311">
        <v>1.57</v>
      </c>
      <c r="AD1311">
        <f>(1/Table1[[#This Row],[B365&gt;2.5]]+1/Table1[[#This Row],[B365&lt;2.5]]-1)/2</f>
        <v>3.1237295026426359E-2</v>
      </c>
    </row>
    <row r="1312" spans="1:30" hidden="1" x14ac:dyDescent="0.45">
      <c r="A1312" t="s">
        <v>106</v>
      </c>
      <c r="B1312" t="s">
        <v>4</v>
      </c>
      <c r="C1312" s="1">
        <v>44586</v>
      </c>
      <c r="D1312" t="s">
        <v>122</v>
      </c>
      <c r="E1312" t="s">
        <v>130</v>
      </c>
      <c r="F1312">
        <v>0</v>
      </c>
      <c r="G1312">
        <v>0</v>
      </c>
      <c r="H1312" t="s">
        <v>42</v>
      </c>
      <c r="I1312" t="s">
        <v>162</v>
      </c>
      <c r="J1312" t="s">
        <v>270</v>
      </c>
      <c r="L1312">
        <f>1/Table1[[#This Row],[B365H]]-Table1[[#This Row],[Margin1X2]]</f>
        <v>0.26174914410208533</v>
      </c>
      <c r="M1312">
        <f>IF(Table1[[#This Row],[Bet]]="Home",IF(Table1[[#This Row],[FTR]]="H",100*Table1[[#This Row],[B365H]],0),0)</f>
        <v>0</v>
      </c>
      <c r="N1312">
        <f>IF(Table1[[#This Row],[Bet]]="Home-",IF(Table1[[#This Row],[FTR]]="H",100*Table1[[#This Row],[B365H]],0),0)</f>
        <v>0</v>
      </c>
      <c r="O1312">
        <f>1/Table1[[#This Row],[B365D]]-Table1[[#This Row],[Margin1X2]]</f>
        <v>0.27808901338313108</v>
      </c>
      <c r="P1312">
        <f>IF(Table1[[#This Row],[Bet]]="Draw",IF(Table1[[#This Row],[FTR]]="D",100*Table1[[#This Row],[B365D]],0),0)</f>
        <v>0</v>
      </c>
      <c r="Q1312">
        <f>IF(Table1[[#This Row],[Bet]]="Draw-",IF(Table1[[#This Row],[FTR]]="D",100*Table1[[#This Row],[B365D]],0),0)</f>
        <v>0</v>
      </c>
      <c r="R1312">
        <f>1/Table1[[#This Row],[B365A]]-Table1[[#This Row],[Margin1X2]]</f>
        <v>0.4601618425147837</v>
      </c>
      <c r="S1312">
        <f>IF(Table1[[#This Row],[Bet]]="Away",IF(Table1[[#This Row],[FTR]]="A",100*Table1[[#This Row],[B365A]],0),0)</f>
        <v>0</v>
      </c>
      <c r="T1312">
        <f>IF(Table1[[#This Row],[Bet2]]="Away",IF(Table1[[#This Row],[FTR]]="A",100*Table1[[#This Row],[B365A]]),0)</f>
        <v>0</v>
      </c>
      <c r="X1312">
        <v>3.6</v>
      </c>
      <c r="Y1312">
        <v>3.4</v>
      </c>
      <c r="Z1312">
        <v>2.1</v>
      </c>
      <c r="AA1312" s="3">
        <f>(1/Table1[[#This Row],[B365H]]+1/Table1[[#This Row],[B365D]]+1/Table1[[#This Row],[B365A]]-1)/3</f>
        <v>1.6028633675692443E-2</v>
      </c>
      <c r="AB1312">
        <v>2.1</v>
      </c>
      <c r="AC1312">
        <v>1.7</v>
      </c>
      <c r="AD1312">
        <f>(1/Table1[[#This Row],[B365&gt;2.5]]+1/Table1[[#This Row],[B365&lt;2.5]]-1)/2</f>
        <v>3.2212885154061621E-2</v>
      </c>
    </row>
    <row r="1313" spans="1:30" hidden="1" x14ac:dyDescent="0.45">
      <c r="A1313" t="s">
        <v>106</v>
      </c>
      <c r="B1313" t="s">
        <v>4</v>
      </c>
      <c r="C1313" s="1">
        <v>44586</v>
      </c>
      <c r="D1313" t="s">
        <v>131</v>
      </c>
      <c r="E1313" t="s">
        <v>108</v>
      </c>
      <c r="F1313">
        <v>0</v>
      </c>
      <c r="G1313">
        <v>1</v>
      </c>
      <c r="H1313" t="s">
        <v>20</v>
      </c>
      <c r="I1313" t="s">
        <v>171</v>
      </c>
      <c r="J1313" t="s">
        <v>272</v>
      </c>
      <c r="L1313">
        <f>1/Table1[[#This Row],[B365H]]-Table1[[#This Row],[Margin1X2]]</f>
        <v>0.3400560224089636</v>
      </c>
      <c r="M1313">
        <f>IF(Table1[[#This Row],[Bet]]="Home",IF(Table1[[#This Row],[FTR]]="H",100*Table1[[#This Row],[B365H]],0),0)</f>
        <v>0</v>
      </c>
      <c r="N1313">
        <f>IF(Table1[[#This Row],[Bet]]="Home-",IF(Table1[[#This Row],[FTR]]="H",100*Table1[[#This Row],[B365H]],0),0)</f>
        <v>0</v>
      </c>
      <c r="O1313">
        <f>1/Table1[[#This Row],[B365D]]-Table1[[#This Row],[Margin1X2]]</f>
        <v>0.27703081232492999</v>
      </c>
      <c r="P1313">
        <f>IF(Table1[[#This Row],[Bet]]="Draw",IF(Table1[[#This Row],[FTR]]="D",100*Table1[[#This Row],[B365D]],0),0)</f>
        <v>0</v>
      </c>
      <c r="Q1313">
        <f>IF(Table1[[#This Row],[Bet]]="Draw-",IF(Table1[[#This Row],[FTR]]="D",100*Table1[[#This Row],[B365D]],0),0)</f>
        <v>0</v>
      </c>
      <c r="R1313">
        <f>1/Table1[[#This Row],[B365A]]-Table1[[#This Row],[Margin1X2]]</f>
        <v>0.38291316526610647</v>
      </c>
      <c r="S1313">
        <f>IF(Table1[[#This Row],[Bet]]="Away",IF(Table1[[#This Row],[FTR]]="A",100*Table1[[#This Row],[B365A]],0),0)</f>
        <v>0</v>
      </c>
      <c r="T1313">
        <f>IF(Table1[[#This Row],[Bet2]]="Away",IF(Table1[[#This Row],[FTR]]="A",100*Table1[[#This Row],[B365A]]),0)</f>
        <v>0</v>
      </c>
      <c r="X1313">
        <v>2.8</v>
      </c>
      <c r="Y1313">
        <v>3.4</v>
      </c>
      <c r="Z1313">
        <v>2.5</v>
      </c>
      <c r="AA1313" s="3">
        <f>(1/Table1[[#This Row],[B365H]]+1/Table1[[#This Row],[B365D]]+1/Table1[[#This Row],[B365A]]-1)/3</f>
        <v>1.708683473389357E-2</v>
      </c>
      <c r="AB1313">
        <v>1.8</v>
      </c>
      <c r="AC1313">
        <v>2.0499999999999998</v>
      </c>
      <c r="AD1313">
        <f>(1/Table1[[#This Row],[B365&gt;2.5]]+1/Table1[[#This Row],[B365&lt;2.5]]-1)/2</f>
        <v>2.1680216802168029E-2</v>
      </c>
    </row>
    <row r="1314" spans="1:30" hidden="1" x14ac:dyDescent="0.45">
      <c r="A1314" t="s">
        <v>61</v>
      </c>
      <c r="B1314" t="s">
        <v>4</v>
      </c>
      <c r="C1314" s="1">
        <v>44586</v>
      </c>
      <c r="D1314" t="s">
        <v>95</v>
      </c>
      <c r="E1314" t="s">
        <v>86</v>
      </c>
      <c r="F1314">
        <v>1</v>
      </c>
      <c r="G1314">
        <v>0</v>
      </c>
      <c r="H1314" t="s">
        <v>13</v>
      </c>
      <c r="I1314" t="s">
        <v>54</v>
      </c>
      <c r="J1314" t="s">
        <v>272</v>
      </c>
      <c r="L1314">
        <f>1/Table1[[#This Row],[B365H]]-Table1[[#This Row],[Margin1X2]]</f>
        <v>0.43960437710437711</v>
      </c>
      <c r="M1314">
        <f>IF(Table1[[#This Row],[Bet]]="Home",IF(Table1[[#This Row],[FTR]]="H",100*Table1[[#This Row],[B365H]],0),0)</f>
        <v>0</v>
      </c>
      <c r="N1314">
        <f>IF(Table1[[#This Row],[Bet]]="Home-",IF(Table1[[#This Row],[FTR]]="H",100*Table1[[#This Row],[B365H]],0),0)</f>
        <v>0</v>
      </c>
      <c r="O1314">
        <f>1/Table1[[#This Row],[B365D]]-Table1[[#This Row],[Margin1X2]]</f>
        <v>0.29755892255892258</v>
      </c>
      <c r="P1314">
        <f>IF(Table1[[#This Row],[Bet]]="Draw",IF(Table1[[#This Row],[FTR]]="D",100*Table1[[#This Row],[B365D]],0),0)</f>
        <v>0</v>
      </c>
      <c r="Q1314">
        <f>IF(Table1[[#This Row],[Bet]]="Draw-",IF(Table1[[#This Row],[FTR]]="D",100*Table1[[#This Row],[B365D]],0),0)</f>
        <v>0</v>
      </c>
      <c r="R1314">
        <f>1/Table1[[#This Row],[B365A]]-Table1[[#This Row],[Margin1X2]]</f>
        <v>0.26283670033670037</v>
      </c>
      <c r="S1314">
        <f>IF(Table1[[#This Row],[Bet]]="Away",IF(Table1[[#This Row],[FTR]]="A",100*Table1[[#This Row],[B365A]],0),0)</f>
        <v>0</v>
      </c>
      <c r="T1314">
        <f>IF(Table1[[#This Row],[Bet2]]="Away",IF(Table1[[#This Row],[FTR]]="A",100*Table1[[#This Row],[B365A]]),0)</f>
        <v>0</v>
      </c>
      <c r="X1314">
        <v>2.2000000000000002</v>
      </c>
      <c r="Y1314">
        <v>3.2</v>
      </c>
      <c r="Z1314">
        <v>3.6</v>
      </c>
      <c r="AA1314" s="3">
        <f>(1/Table1[[#This Row],[B365H]]+1/Table1[[#This Row],[B365D]]+1/Table1[[#This Row],[B365A]]-1)/3</f>
        <v>1.4941077441077422E-2</v>
      </c>
      <c r="AB1314">
        <v>2.2999999999999998</v>
      </c>
      <c r="AC1314">
        <v>1.61</v>
      </c>
      <c r="AD1314">
        <f>(1/Table1[[#This Row],[B365&gt;2.5]]+1/Table1[[#This Row],[B365&lt;2.5]]-1)/2</f>
        <v>2.7950310559006208E-2</v>
      </c>
    </row>
    <row r="1315" spans="1:30" hidden="1" x14ac:dyDescent="0.45">
      <c r="A1315" t="s">
        <v>106</v>
      </c>
      <c r="B1315" t="s">
        <v>4</v>
      </c>
      <c r="C1315" s="1">
        <v>44499</v>
      </c>
      <c r="D1315" t="s">
        <v>111</v>
      </c>
      <c r="E1315" t="s">
        <v>125</v>
      </c>
      <c r="F1315">
        <v>3</v>
      </c>
      <c r="G1315">
        <v>1</v>
      </c>
      <c r="H1315" t="s">
        <v>13</v>
      </c>
      <c r="I1315" t="s">
        <v>163</v>
      </c>
      <c r="J1315" t="s">
        <v>266</v>
      </c>
      <c r="L1315">
        <f>1/Table1[[#This Row],[B365H]]-Table1[[#This Row],[Margin1X2]]</f>
        <v>0.61907289455060155</v>
      </c>
      <c r="M1315">
        <f>IF(Table1[[#This Row],[Bet]]="Home",IF(Table1[[#This Row],[FTR]]="H",100*Table1[[#This Row],[B365H]],0),0)</f>
        <v>0</v>
      </c>
      <c r="N1315">
        <f>IF(Table1[[#This Row],[Bet]]="Home-",IF(Table1[[#This Row],[FTR]]="H",100*Table1[[#This Row],[B365H]],0),0)</f>
        <v>0</v>
      </c>
      <c r="O1315">
        <f>1/Table1[[#This Row],[B365D]]-Table1[[#This Row],[Margin1X2]]</f>
        <v>0.23213021939136591</v>
      </c>
      <c r="P1315">
        <f>IF(Table1[[#This Row],[Bet]]="Draw",IF(Table1[[#This Row],[FTR]]="D",100*Table1[[#This Row],[B365D]],0),0)</f>
        <v>0</v>
      </c>
      <c r="Q1315">
        <f>IF(Table1[[#This Row],[Bet]]="Draw-",IF(Table1[[#This Row],[FTR]]="D",100*Table1[[#This Row],[B365D]],0),0)</f>
        <v>0</v>
      </c>
      <c r="R1315">
        <f>1/Table1[[#This Row],[B365A]]-Table1[[#This Row],[Margin1X2]]</f>
        <v>0.14879688605803257</v>
      </c>
      <c r="S1315">
        <f>IF(Table1[[#This Row],[Bet]]="Away",IF(Table1[[#This Row],[FTR]]="A",100*Table1[[#This Row],[B365A]],0),0)</f>
        <v>0</v>
      </c>
      <c r="T1315">
        <f>IF(Table1[[#This Row],[Bet2]]="Away",IF(Table1[[#This Row],[FTR]]="A",100*Table1[[#This Row],[B365A]]),0)</f>
        <v>0</v>
      </c>
      <c r="X1315">
        <v>1.57</v>
      </c>
      <c r="Y1315">
        <v>4</v>
      </c>
      <c r="Z1315">
        <v>6</v>
      </c>
      <c r="AA1315" s="3">
        <f>(1/Table1[[#This Row],[B365H]]+1/Table1[[#This Row],[B365D]]+1/Table1[[#This Row],[B365A]]-1)/3</f>
        <v>1.7869780608634089E-2</v>
      </c>
      <c r="AB1315">
        <v>1.72</v>
      </c>
      <c r="AC1315">
        <v>2.0699999999999998</v>
      </c>
      <c r="AD1315">
        <f>(1/Table1[[#This Row],[B365&gt;2.5]]+1/Table1[[#This Row],[B365&lt;2.5]]-1)/2</f>
        <v>3.2243568138411449E-2</v>
      </c>
    </row>
    <row r="1316" spans="1:30" x14ac:dyDescent="0.45">
      <c r="A1316" t="s">
        <v>106</v>
      </c>
      <c r="B1316" t="s">
        <v>4</v>
      </c>
      <c r="C1316" s="1">
        <v>44502</v>
      </c>
      <c r="D1316" t="s">
        <v>140</v>
      </c>
      <c r="E1316" t="s">
        <v>133</v>
      </c>
      <c r="F1316">
        <v>3</v>
      </c>
      <c r="G1316">
        <v>0</v>
      </c>
      <c r="H1316" t="s">
        <v>13</v>
      </c>
      <c r="I1316" t="s">
        <v>126</v>
      </c>
      <c r="J1316" t="s">
        <v>271</v>
      </c>
      <c r="L1316">
        <f>1/Table1[[#This Row],[B365H]]-Table1[[#This Row],[Margin1X2]]</f>
        <v>0.4140380789997159</v>
      </c>
      <c r="M1316">
        <f>IF(Table1[[#This Row],[Bet]]="Home",IF(Table1[[#This Row],[FTR]]="H",100*Table1[[#This Row],[B365H]],0),0)</f>
        <v>0</v>
      </c>
      <c r="N1316">
        <f>IF(Table1[[#This Row],[Bet]]="Home-",IF(Table1[[#This Row],[FTR]]="H",100*Table1[[#This Row],[B365H]],0),0)</f>
        <v>0</v>
      </c>
      <c r="O1316">
        <f>1/Table1[[#This Row],[B365D]]-Table1[[#This Row],[Margin1X2]]</f>
        <v>0.27337311736288722</v>
      </c>
      <c r="P1316">
        <f>IF(Table1[[#This Row],[Bet]]="Draw",IF(Table1[[#This Row],[FTR]]="D",100*Table1[[#This Row],[B365D]],0),0)</f>
        <v>0</v>
      </c>
      <c r="Q1316">
        <f>IF(Table1[[#This Row],[Bet]]="Draw-",IF(Table1[[#This Row],[FTR]]="D",100*Table1[[#This Row],[B365D]],0),0)</f>
        <v>0</v>
      </c>
      <c r="R1316">
        <f>1/Table1[[#This Row],[B365A]]-Table1[[#This Row],[Margin1X2]]</f>
        <v>0.31258880363739699</v>
      </c>
      <c r="S1316">
        <f>IF(Table1[[#This Row],[Bet]]="Away",IF(Table1[[#This Row],[FTR]]="A",100*Table1[[#This Row],[B365A]],0),0)</f>
        <v>0</v>
      </c>
      <c r="T1316">
        <f>IF(Table1[[#This Row],[Bet2]]="Away",IF(Table1[[#This Row],[FTR]]="A",100*Table1[[#This Row],[B365A]]),0)</f>
        <v>0</v>
      </c>
      <c r="X1316">
        <v>2.2999999999999998</v>
      </c>
      <c r="Y1316">
        <v>3.4</v>
      </c>
      <c r="Z1316">
        <v>3</v>
      </c>
      <c r="AA1316" s="3">
        <f>(1/Table1[[#This Row],[B365H]]+1/Table1[[#This Row],[B365D]]+1/Table1[[#This Row],[B365A]]-1)/3</f>
        <v>2.074452969593632E-2</v>
      </c>
      <c r="AB1316">
        <v>2</v>
      </c>
      <c r="AC1316">
        <v>1.8</v>
      </c>
      <c r="AD1316">
        <f>(1/Table1[[#This Row],[B365&gt;2.5]]+1/Table1[[#This Row],[B365&lt;2.5]]-1)/2</f>
        <v>2.777777777777779E-2</v>
      </c>
    </row>
    <row r="1317" spans="1:30" hidden="1" x14ac:dyDescent="0.45">
      <c r="A1317" t="s">
        <v>172</v>
      </c>
      <c r="B1317" t="s">
        <v>4</v>
      </c>
      <c r="C1317" s="1">
        <v>44590</v>
      </c>
      <c r="D1317" t="s">
        <v>187</v>
      </c>
      <c r="E1317" t="s">
        <v>180</v>
      </c>
      <c r="F1317">
        <v>0</v>
      </c>
      <c r="G1317">
        <v>0</v>
      </c>
      <c r="H1317" t="s">
        <v>42</v>
      </c>
      <c r="I1317" t="s">
        <v>156</v>
      </c>
      <c r="J1317" t="s">
        <v>269</v>
      </c>
      <c r="L1317">
        <f>1/Table1[[#This Row],[B365H]]-Table1[[#This Row],[Margin1X2]]</f>
        <v>0.316869363779267</v>
      </c>
      <c r="M1317">
        <f>IF(Table1[[#This Row],[Bet]]="Home",IF(Table1[[#This Row],[FTR]]="H",100*Table1[[#This Row],[B365H]],0),0)</f>
        <v>0</v>
      </c>
      <c r="N1317">
        <f>IF(Table1[[#This Row],[Bet]]="Home-",IF(Table1[[#This Row],[FTR]]="H",100*Table1[[#This Row],[B365H]],0),0)</f>
        <v>0</v>
      </c>
      <c r="O1317">
        <f>1/Table1[[#This Row],[B365D]]-Table1[[#This Row],[Margin1X2]]</f>
        <v>0.27765367750475722</v>
      </c>
      <c r="P1317">
        <f>IF(Table1[[#This Row],[Bet]]="Draw",IF(Table1[[#This Row],[FTR]]="D",100*Table1[[#This Row],[B365D]],0),0)</f>
        <v>0</v>
      </c>
      <c r="Q1317">
        <f>IF(Table1[[#This Row],[Bet]]="Draw-",IF(Table1[[#This Row],[FTR]]="D",100*Table1[[#This Row],[B365D]],0),0)</f>
        <v>340</v>
      </c>
      <c r="R1317">
        <f>1/Table1[[#This Row],[B365A]]-Table1[[#This Row],[Margin1X2]]</f>
        <v>0.40547695871597583</v>
      </c>
      <c r="S1317">
        <f>IF(Table1[[#This Row],[Bet]]="Away",IF(Table1[[#This Row],[FTR]]="A",100*Table1[[#This Row],[B365A]],0),0)</f>
        <v>0</v>
      </c>
      <c r="T1317">
        <f>IF(Table1[[#This Row],[Bet2]]="Away",IF(Table1[[#This Row],[FTR]]="A",100*Table1[[#This Row],[B365A]]),0)</f>
        <v>0</v>
      </c>
      <c r="X1317">
        <v>3</v>
      </c>
      <c r="Y1317">
        <v>3.4</v>
      </c>
      <c r="Z1317">
        <v>2.37</v>
      </c>
      <c r="AA1317" s="3">
        <f>(1/Table1[[#This Row],[B365H]]+1/Table1[[#This Row],[B365D]]+1/Table1[[#This Row],[B365A]]-1)/3</f>
        <v>1.6463969554066333E-2</v>
      </c>
      <c r="AB1317">
        <v>1.98</v>
      </c>
      <c r="AC1317">
        <v>1.88</v>
      </c>
      <c r="AD1317">
        <f>(1/Table1[[#This Row],[B365&gt;2.5]]+1/Table1[[#This Row],[B365&lt;2.5]]-1)/2</f>
        <v>1.8482699333763231E-2</v>
      </c>
    </row>
    <row r="1318" spans="1:30" hidden="1" x14ac:dyDescent="0.45">
      <c r="A1318" t="s">
        <v>172</v>
      </c>
      <c r="B1318" t="s">
        <v>4</v>
      </c>
      <c r="C1318" s="1">
        <v>44590</v>
      </c>
      <c r="D1318" t="s">
        <v>173</v>
      </c>
      <c r="E1318" t="s">
        <v>178</v>
      </c>
      <c r="F1318">
        <v>0</v>
      </c>
      <c r="G1318">
        <v>2</v>
      </c>
      <c r="H1318" t="s">
        <v>20</v>
      </c>
      <c r="I1318" t="s">
        <v>171</v>
      </c>
      <c r="J1318" t="s">
        <v>272</v>
      </c>
      <c r="L1318">
        <f>1/Table1[[#This Row],[B365H]]-Table1[[#This Row],[Margin1X2]]</f>
        <v>0.35045634791181862</v>
      </c>
      <c r="M1318">
        <f>IF(Table1[[#This Row],[Bet]]="Home",IF(Table1[[#This Row],[FTR]]="H",100*Table1[[#This Row],[B365H]],0),0)</f>
        <v>0</v>
      </c>
      <c r="N1318">
        <f>IF(Table1[[#This Row],[Bet]]="Home-",IF(Table1[[#This Row],[FTR]]="H",100*Table1[[#This Row],[B365H]],0),0)</f>
        <v>0</v>
      </c>
      <c r="O1318">
        <f>1/Table1[[#This Row],[B365D]]-Table1[[#This Row],[Margin1X2]]</f>
        <v>0.28777828523375598</v>
      </c>
      <c r="P1318">
        <f>IF(Table1[[#This Row],[Bet]]="Draw",IF(Table1[[#This Row],[FTR]]="D",100*Table1[[#This Row],[B365D]],0),0)</f>
        <v>0</v>
      </c>
      <c r="Q1318">
        <f>IF(Table1[[#This Row],[Bet]]="Draw-",IF(Table1[[#This Row],[FTR]]="D",100*Table1[[#This Row],[B365D]],0),0)</f>
        <v>0</v>
      </c>
      <c r="R1318">
        <f>1/Table1[[#This Row],[B365A]]-Table1[[#This Row],[Margin1X2]]</f>
        <v>0.36176536685442534</v>
      </c>
      <c r="S1318">
        <f>IF(Table1[[#This Row],[Bet]]="Away",IF(Table1[[#This Row],[FTR]]="A",100*Table1[[#This Row],[B365A]],0),0)</f>
        <v>0</v>
      </c>
      <c r="T1318">
        <f>IF(Table1[[#This Row],[Bet2]]="Away",IF(Table1[[#This Row],[FTR]]="A",100*Table1[[#This Row],[B365A]]),0)</f>
        <v>0</v>
      </c>
      <c r="X1318">
        <v>2.7</v>
      </c>
      <c r="Y1318">
        <v>3.25</v>
      </c>
      <c r="Z1318">
        <v>2.62</v>
      </c>
      <c r="AA1318" s="3">
        <f>(1/Table1[[#This Row],[B365H]]+1/Table1[[#This Row],[B365D]]+1/Table1[[#This Row],[B365A]]-1)/3</f>
        <v>1.9914022458551745E-2</v>
      </c>
      <c r="AB1318">
        <v>2.15</v>
      </c>
      <c r="AC1318">
        <v>1.66</v>
      </c>
      <c r="AD1318">
        <f>(1/Table1[[#This Row],[B365&gt;2.5]]+1/Table1[[#This Row],[B365&lt;2.5]]-1)/2</f>
        <v>3.3762958811992205E-2</v>
      </c>
    </row>
    <row r="1319" spans="1:30" hidden="1" x14ac:dyDescent="0.45">
      <c r="A1319" t="s">
        <v>106</v>
      </c>
      <c r="B1319" t="s">
        <v>4</v>
      </c>
      <c r="C1319" s="1">
        <v>44502</v>
      </c>
      <c r="D1319" t="s">
        <v>136</v>
      </c>
      <c r="E1319" t="s">
        <v>124</v>
      </c>
      <c r="F1319">
        <v>1</v>
      </c>
      <c r="G1319">
        <v>4</v>
      </c>
      <c r="H1319" t="s">
        <v>20</v>
      </c>
      <c r="I1319" t="s">
        <v>163</v>
      </c>
      <c r="J1319" t="s">
        <v>266</v>
      </c>
      <c r="K1319" t="s">
        <v>271</v>
      </c>
      <c r="L1319">
        <f>1/Table1[[#This Row],[B365H]]-Table1[[#This Row],[Margin1X2]]</f>
        <v>0.41762230839039688</v>
      </c>
      <c r="M1319">
        <f>IF(Table1[[#This Row],[Bet]]="Home",IF(Table1[[#This Row],[FTR]]="H",100*Table1[[#This Row],[B365H]],0),0)</f>
        <v>0</v>
      </c>
      <c r="N1319">
        <f>IF(Table1[[#This Row],[Bet]]="Home-",IF(Table1[[#This Row],[FTR]]="H",100*Table1[[#This Row],[B365H]],0),0)</f>
        <v>0</v>
      </c>
      <c r="O1319">
        <f>1/Table1[[#This Row],[B365D]]-Table1[[#This Row],[Margin1X2]]</f>
        <v>0.2769573467535682</v>
      </c>
      <c r="P1319">
        <f>IF(Table1[[#This Row],[Bet]]="Draw",IF(Table1[[#This Row],[FTR]]="D",100*Table1[[#This Row],[B365D]],0),0)</f>
        <v>0</v>
      </c>
      <c r="Q1319">
        <f>IF(Table1[[#This Row],[Bet]]="Draw-",IF(Table1[[#This Row],[FTR]]="D",100*Table1[[#This Row],[B365D]],0),0)</f>
        <v>0</v>
      </c>
      <c r="R1319">
        <f>1/Table1[[#This Row],[B365A]]-Table1[[#This Row],[Margin1X2]]</f>
        <v>0.30542034485603498</v>
      </c>
      <c r="S1319">
        <f>IF(Table1[[#This Row],[Bet]]="Away",IF(Table1[[#This Row],[FTR]]="A",100*Table1[[#This Row],[B365A]],0),0)</f>
        <v>0</v>
      </c>
      <c r="T1319">
        <f>IF(Table1[[#This Row],[Bet2]]="Away",IF(Table1[[#This Row],[FTR]]="A",100*Table1[[#This Row],[B365A]]),0)</f>
        <v>310</v>
      </c>
      <c r="X1319">
        <v>2.2999999999999998</v>
      </c>
      <c r="Y1319">
        <v>3.4</v>
      </c>
      <c r="Z1319">
        <v>3.1</v>
      </c>
      <c r="AA1319" s="3">
        <f>(1/Table1[[#This Row],[B365H]]+1/Table1[[#This Row],[B365D]]+1/Table1[[#This Row],[B365A]]-1)/3</f>
        <v>1.7160300305255321E-2</v>
      </c>
      <c r="AB1319">
        <v>2.0699999999999998</v>
      </c>
      <c r="AC1319">
        <v>1.72</v>
      </c>
      <c r="AD1319">
        <f>(1/Table1[[#This Row],[B365&gt;2.5]]+1/Table1[[#This Row],[B365&lt;2.5]]-1)/2</f>
        <v>3.2243568138411449E-2</v>
      </c>
    </row>
    <row r="1320" spans="1:30" x14ac:dyDescent="0.45">
      <c r="A1320" t="s">
        <v>106</v>
      </c>
      <c r="B1320" t="s">
        <v>4</v>
      </c>
      <c r="C1320" s="1">
        <v>44513</v>
      </c>
      <c r="D1320" t="s">
        <v>140</v>
      </c>
      <c r="E1320" t="s">
        <v>122</v>
      </c>
      <c r="F1320">
        <v>1</v>
      </c>
      <c r="G1320">
        <v>1</v>
      </c>
      <c r="H1320" t="s">
        <v>42</v>
      </c>
      <c r="I1320" t="s">
        <v>98</v>
      </c>
      <c r="J1320" t="s">
        <v>271</v>
      </c>
      <c r="L1320">
        <f>1/Table1[[#This Row],[B365H]]-Table1[[#This Row],[Margin1X2]]</f>
        <v>0.60058661145617664</v>
      </c>
      <c r="M1320">
        <f>IF(Table1[[#This Row],[Bet]]="Home",IF(Table1[[#This Row],[FTR]]="H",100*Table1[[#This Row],[B365H]],0),0)</f>
        <v>0</v>
      </c>
      <c r="N1320">
        <f>IF(Table1[[#This Row],[Bet]]="Home-",IF(Table1[[#This Row],[FTR]]="H",100*Table1[[#This Row],[B365H]],0),0)</f>
        <v>0</v>
      </c>
      <c r="O1320">
        <f>1/Table1[[#This Row],[B365D]]-Table1[[#This Row],[Margin1X2]]</f>
        <v>0.22946859903381642</v>
      </c>
      <c r="P1320">
        <f>IF(Table1[[#This Row],[Bet]]="Draw",IF(Table1[[#This Row],[FTR]]="D",100*Table1[[#This Row],[B365D]],0),0)</f>
        <v>0</v>
      </c>
      <c r="Q1320">
        <f>IF(Table1[[#This Row],[Bet]]="Draw-",IF(Table1[[#This Row],[FTR]]="D",100*Table1[[#This Row],[B365D]],0),0)</f>
        <v>0</v>
      </c>
      <c r="R1320">
        <f>1/Table1[[#This Row],[B365A]]-Table1[[#This Row],[Margin1X2]]</f>
        <v>0.16994478951000688</v>
      </c>
      <c r="S1320">
        <f>IF(Table1[[#This Row],[Bet]]="Away",IF(Table1[[#This Row],[FTR]]="A",100*Table1[[#This Row],[B365A]],0),0)</f>
        <v>0</v>
      </c>
      <c r="T1320">
        <f>IF(Table1[[#This Row],[Bet2]]="Away",IF(Table1[[#This Row],[FTR]]="A",100*Table1[[#This Row],[B365A]]),0)</f>
        <v>0</v>
      </c>
      <c r="X1320">
        <v>1.61</v>
      </c>
      <c r="Y1320">
        <v>4</v>
      </c>
      <c r="Z1320">
        <v>5.25</v>
      </c>
      <c r="AA1320" s="3">
        <f>(1/Table1[[#This Row],[B365H]]+1/Table1[[#This Row],[B365D]]+1/Table1[[#This Row],[B365A]]-1)/3</f>
        <v>2.0531400966183593E-2</v>
      </c>
      <c r="AB1320">
        <v>1.9</v>
      </c>
      <c r="AC1320">
        <v>1.95</v>
      </c>
      <c r="AD1320">
        <f>(1/Table1[[#This Row],[B365&gt;2.5]]+1/Table1[[#This Row],[B365&lt;2.5]]-1)/2</f>
        <v>1.9568151147098534E-2</v>
      </c>
    </row>
    <row r="1321" spans="1:30" x14ac:dyDescent="0.45">
      <c r="A1321" t="s">
        <v>106</v>
      </c>
      <c r="B1321" t="s">
        <v>4</v>
      </c>
      <c r="C1321" s="1">
        <v>44523</v>
      </c>
      <c r="D1321" t="s">
        <v>117</v>
      </c>
      <c r="E1321" t="s">
        <v>113</v>
      </c>
      <c r="F1321">
        <v>3</v>
      </c>
      <c r="G1321">
        <v>2</v>
      </c>
      <c r="H1321" t="s">
        <v>13</v>
      </c>
      <c r="I1321" t="s">
        <v>126</v>
      </c>
      <c r="J1321" t="s">
        <v>271</v>
      </c>
      <c r="L1321">
        <f>1/Table1[[#This Row],[B365H]]-Table1[[#This Row],[Margin1X2]]</f>
        <v>0.52147330438323503</v>
      </c>
      <c r="M1321">
        <f>IF(Table1[[#This Row],[Bet]]="Home",IF(Table1[[#This Row],[FTR]]="H",100*Table1[[#This Row],[B365H]],0),0)</f>
        <v>0</v>
      </c>
      <c r="N1321">
        <f>IF(Table1[[#This Row],[Bet]]="Home-",IF(Table1[[#This Row],[FTR]]="H",100*Table1[[#This Row],[B365H]],0),0)</f>
        <v>0</v>
      </c>
      <c r="O1321">
        <f>1/Table1[[#This Row],[B365D]]-Table1[[#This Row],[Margin1X2]]</f>
        <v>0.26664704955698026</v>
      </c>
      <c r="P1321">
        <f>IF(Table1[[#This Row],[Bet]]="Draw",IF(Table1[[#This Row],[FTR]]="D",100*Table1[[#This Row],[B365D]],0),0)</f>
        <v>0</v>
      </c>
      <c r="Q1321">
        <f>IF(Table1[[#This Row],[Bet]]="Draw-",IF(Table1[[#This Row],[FTR]]="D",100*Table1[[#This Row],[B365D]],0),0)</f>
        <v>0</v>
      </c>
      <c r="R1321">
        <f>1/Table1[[#This Row],[B365A]]-Table1[[#This Row],[Margin1X2]]</f>
        <v>0.21187964605978463</v>
      </c>
      <c r="S1321">
        <f>IF(Table1[[#This Row],[Bet]]="Away",IF(Table1[[#This Row],[FTR]]="A",100*Table1[[#This Row],[B365A]],0),0)</f>
        <v>0</v>
      </c>
      <c r="T1321">
        <f>IF(Table1[[#This Row],[Bet2]]="Away",IF(Table1[[#This Row],[FTR]]="A",100*Table1[[#This Row],[B365A]]),0)</f>
        <v>0</v>
      </c>
      <c r="X1321">
        <v>1.85</v>
      </c>
      <c r="Y1321">
        <v>3.5</v>
      </c>
      <c r="Z1321">
        <v>4.33</v>
      </c>
      <c r="AA1321" s="3">
        <f>(1/Table1[[#This Row],[B365H]]+1/Table1[[#This Row],[B365D]]+1/Table1[[#This Row],[B365A]]-1)/3</f>
        <v>1.9067236157305434E-2</v>
      </c>
      <c r="AB1321">
        <v>2.02</v>
      </c>
      <c r="AC1321">
        <v>1.83</v>
      </c>
      <c r="AD1321">
        <f>(1/Table1[[#This Row],[B365&gt;2.5]]+1/Table1[[#This Row],[B365&lt;2.5]]-1)/2</f>
        <v>2.0748796191094487E-2</v>
      </c>
    </row>
    <row r="1322" spans="1:30" hidden="1" x14ac:dyDescent="0.45">
      <c r="A1322" t="s">
        <v>106</v>
      </c>
      <c r="B1322" t="s">
        <v>4</v>
      </c>
      <c r="C1322" s="1">
        <v>44590</v>
      </c>
      <c r="D1322" t="s">
        <v>136</v>
      </c>
      <c r="E1322" t="s">
        <v>108</v>
      </c>
      <c r="F1322">
        <v>0</v>
      </c>
      <c r="G1322">
        <v>1</v>
      </c>
      <c r="H1322" t="s">
        <v>20</v>
      </c>
      <c r="I1322" t="s">
        <v>149</v>
      </c>
      <c r="J1322" t="s">
        <v>269</v>
      </c>
      <c r="L1322">
        <f>1/Table1[[#This Row],[B365H]]-Table1[[#This Row],[Margin1X2]]</f>
        <v>0.43731431966726081</v>
      </c>
      <c r="M1322">
        <f>IF(Table1[[#This Row],[Bet]]="Home",IF(Table1[[#This Row],[FTR]]="H",100*Table1[[#This Row],[B365H]],0),0)</f>
        <v>0</v>
      </c>
      <c r="N1322">
        <f>IF(Table1[[#This Row],[Bet]]="Home-",IF(Table1[[#This Row],[FTR]]="H",100*Table1[[#This Row],[B365H]],0),0)</f>
        <v>0</v>
      </c>
      <c r="O1322">
        <f>1/Table1[[#This Row],[B365D]]-Table1[[#This Row],[Margin1X2]]</f>
        <v>0.27688651218062982</v>
      </c>
      <c r="P1322">
        <f>IF(Table1[[#This Row],[Bet]]="Draw",IF(Table1[[#This Row],[FTR]]="D",100*Table1[[#This Row],[B365D]],0),0)</f>
        <v>0</v>
      </c>
      <c r="Q1322">
        <f>IF(Table1[[#This Row],[Bet]]="Draw-",IF(Table1[[#This Row],[FTR]]="D",100*Table1[[#This Row],[B365D]],0),0)</f>
        <v>0</v>
      </c>
      <c r="R1322">
        <f>1/Table1[[#This Row],[B365A]]-Table1[[#This Row],[Margin1X2]]</f>
        <v>0.28579916815210932</v>
      </c>
      <c r="S1322">
        <f>IF(Table1[[#This Row],[Bet]]="Away",IF(Table1[[#This Row],[FTR]]="A",100*Table1[[#This Row],[B365A]],0),0)</f>
        <v>0</v>
      </c>
      <c r="T1322">
        <f>IF(Table1[[#This Row],[Bet2]]="Away",IF(Table1[[#This Row],[FTR]]="A",100*Table1[[#This Row],[B365A]]),0)</f>
        <v>0</v>
      </c>
      <c r="X1322">
        <v>2.2000000000000002</v>
      </c>
      <c r="Y1322">
        <v>3.4</v>
      </c>
      <c r="Z1322">
        <v>3.3</v>
      </c>
      <c r="AA1322" s="3">
        <f>(1/Table1[[#This Row],[B365H]]+1/Table1[[#This Row],[B365D]]+1/Table1[[#This Row],[B365A]]-1)/3</f>
        <v>1.7231134878193721E-2</v>
      </c>
      <c r="AB1322">
        <v>1.83</v>
      </c>
      <c r="AC1322">
        <v>2.02</v>
      </c>
      <c r="AD1322">
        <f>(1/Table1[[#This Row],[B365&gt;2.5]]+1/Table1[[#This Row],[B365&lt;2.5]]-1)/2</f>
        <v>2.0748796191094487E-2</v>
      </c>
    </row>
    <row r="1323" spans="1:30" hidden="1" x14ac:dyDescent="0.45">
      <c r="A1323" t="s">
        <v>106</v>
      </c>
      <c r="B1323" t="s">
        <v>4</v>
      </c>
      <c r="C1323" s="1">
        <v>44590</v>
      </c>
      <c r="D1323" t="s">
        <v>122</v>
      </c>
      <c r="E1323" t="s">
        <v>111</v>
      </c>
      <c r="F1323">
        <v>2</v>
      </c>
      <c r="G1323">
        <v>7</v>
      </c>
      <c r="H1323" t="s">
        <v>20</v>
      </c>
      <c r="I1323" t="s">
        <v>135</v>
      </c>
      <c r="J1323" t="s">
        <v>273</v>
      </c>
      <c r="L1323">
        <f>1/Table1[[#This Row],[B365H]]-Table1[[#This Row],[Margin1X2]]</f>
        <v>0.19431913116123645</v>
      </c>
      <c r="M1323">
        <f>IF(Table1[[#This Row],[Bet]]="Home",IF(Table1[[#This Row],[FTR]]="H",100*Table1[[#This Row],[B365H]],0),0)</f>
        <v>0</v>
      </c>
      <c r="N1323">
        <f>IF(Table1[[#This Row],[Bet]]="Home-",IF(Table1[[#This Row],[FTR]]="H",100*Table1[[#This Row],[B365H]],0),0)</f>
        <v>0</v>
      </c>
      <c r="O1323">
        <f>1/Table1[[#This Row],[B365D]]-Table1[[#This Row],[Margin1X2]]</f>
        <v>0.25045948203842944</v>
      </c>
      <c r="P1323">
        <f>IF(Table1[[#This Row],[Bet]]="Draw",IF(Table1[[#This Row],[FTR]]="D",100*Table1[[#This Row],[B365D]],0),0)</f>
        <v>0</v>
      </c>
      <c r="Q1323">
        <f>IF(Table1[[#This Row],[Bet]]="Draw-",IF(Table1[[#This Row],[FTR]]="D",100*Table1[[#This Row],[B365D]],0),0)</f>
        <v>0</v>
      </c>
      <c r="R1323">
        <f>1/Table1[[#This Row],[B365A]]-Table1[[#This Row],[Margin1X2]]</f>
        <v>0.55522138680033417</v>
      </c>
      <c r="S1323">
        <f>IF(Table1[[#This Row],[Bet]]="Away",IF(Table1[[#This Row],[FTR]]="A",100*Table1[[#This Row],[B365A]],0),0)</f>
        <v>0</v>
      </c>
      <c r="T1323">
        <f>IF(Table1[[#This Row],[Bet2]]="Away",IF(Table1[[#This Row],[FTR]]="A",100*Table1[[#This Row],[B365A]]),0)</f>
        <v>0</v>
      </c>
      <c r="X1323">
        <v>4.75</v>
      </c>
      <c r="Y1323">
        <v>3.75</v>
      </c>
      <c r="Z1323">
        <v>1.75</v>
      </c>
      <c r="AA1323" s="3">
        <f>(1/Table1[[#This Row],[B365H]]+1/Table1[[#This Row],[B365D]]+1/Table1[[#This Row],[B365A]]-1)/3</f>
        <v>1.6207184628237226E-2</v>
      </c>
      <c r="AB1323">
        <v>1.95</v>
      </c>
      <c r="AC1323">
        <v>1.9</v>
      </c>
      <c r="AD1323">
        <f>(1/Table1[[#This Row],[B365&gt;2.5]]+1/Table1[[#This Row],[B365&lt;2.5]]-1)/2</f>
        <v>1.9568151147098534E-2</v>
      </c>
    </row>
    <row r="1324" spans="1:30" hidden="1" x14ac:dyDescent="0.45">
      <c r="A1324" t="s">
        <v>61</v>
      </c>
      <c r="B1324" t="s">
        <v>4</v>
      </c>
      <c r="C1324" s="1">
        <v>44591</v>
      </c>
      <c r="D1324" t="s">
        <v>74</v>
      </c>
      <c r="E1324" t="s">
        <v>90</v>
      </c>
      <c r="F1324">
        <v>2</v>
      </c>
      <c r="G1324">
        <v>2</v>
      </c>
      <c r="H1324" t="s">
        <v>42</v>
      </c>
      <c r="I1324" t="s">
        <v>54</v>
      </c>
      <c r="J1324" t="s">
        <v>272</v>
      </c>
      <c r="L1324">
        <f>1/Table1[[#This Row],[B365H]]-Table1[[#This Row],[Margin1X2]]</f>
        <v>0.41762230839039682</v>
      </c>
      <c r="M1324">
        <f>IF(Table1[[#This Row],[Bet]]="Home",IF(Table1[[#This Row],[FTR]]="H",100*Table1[[#This Row],[B365H]],0),0)</f>
        <v>0</v>
      </c>
      <c r="N1324">
        <f>IF(Table1[[#This Row],[Bet]]="Home-",IF(Table1[[#This Row],[FTR]]="H",100*Table1[[#This Row],[B365H]],0),0)</f>
        <v>0</v>
      </c>
      <c r="O1324">
        <f>1/Table1[[#This Row],[B365D]]-Table1[[#This Row],[Margin1X2]]</f>
        <v>0.30542034485603492</v>
      </c>
      <c r="P1324">
        <f>IF(Table1[[#This Row],[Bet]]="Draw",IF(Table1[[#This Row],[FTR]]="D",100*Table1[[#This Row],[B365D]],0),0)</f>
        <v>310</v>
      </c>
      <c r="Q1324">
        <f>IF(Table1[[#This Row],[Bet]]="Draw-",IF(Table1[[#This Row],[FTR]]="D",100*Table1[[#This Row],[B365D]],0),0)</f>
        <v>0</v>
      </c>
      <c r="R1324">
        <f>1/Table1[[#This Row],[B365A]]-Table1[[#This Row],[Margin1X2]]</f>
        <v>0.27695734675356815</v>
      </c>
      <c r="S1324">
        <f>IF(Table1[[#This Row],[Bet]]="Away",IF(Table1[[#This Row],[FTR]]="A",100*Table1[[#This Row],[B365A]],0),0)</f>
        <v>0</v>
      </c>
      <c r="T1324">
        <f>IF(Table1[[#This Row],[Bet2]]="Away",IF(Table1[[#This Row],[FTR]]="A",100*Table1[[#This Row],[B365A]]),0)</f>
        <v>0</v>
      </c>
      <c r="X1324">
        <v>2.2999999999999998</v>
      </c>
      <c r="Y1324">
        <v>3.1</v>
      </c>
      <c r="Z1324">
        <v>3.4</v>
      </c>
      <c r="AA1324" s="3">
        <f>(1/Table1[[#This Row],[B365H]]+1/Table1[[#This Row],[B365D]]+1/Table1[[#This Row],[B365A]]-1)/3</f>
        <v>1.7160300305255394E-2</v>
      </c>
      <c r="AB1324">
        <v>2.5</v>
      </c>
      <c r="AC1324">
        <v>1.53</v>
      </c>
      <c r="AD1324">
        <f>(1/Table1[[#This Row],[B365&gt;2.5]]+1/Table1[[#This Row],[B365&lt;2.5]]-1)/2</f>
        <v>2.6797385620915048E-2</v>
      </c>
    </row>
    <row r="1325" spans="1:30" hidden="1" x14ac:dyDescent="0.45">
      <c r="A1325" t="s">
        <v>106</v>
      </c>
      <c r="B1325" t="s">
        <v>4</v>
      </c>
      <c r="C1325" s="1">
        <v>44593</v>
      </c>
      <c r="D1325" t="s">
        <v>107</v>
      </c>
      <c r="E1325" t="s">
        <v>110</v>
      </c>
      <c r="F1325">
        <v>2</v>
      </c>
      <c r="G1325">
        <v>0</v>
      </c>
      <c r="H1325" t="s">
        <v>13</v>
      </c>
      <c r="I1325" t="s">
        <v>157</v>
      </c>
      <c r="J1325" t="s">
        <v>269</v>
      </c>
      <c r="L1325">
        <f>1/Table1[[#This Row],[B365H]]-Table1[[#This Row],[Margin1X2]]</f>
        <v>0.52937809003382774</v>
      </c>
      <c r="M1325">
        <f>IF(Table1[[#This Row],[Bet]]="Home",IF(Table1[[#This Row],[FTR]]="H",100*Table1[[#This Row],[B365H]],0),0)</f>
        <v>0</v>
      </c>
      <c r="N1325">
        <f>IF(Table1[[#This Row],[Bet]]="Home-",IF(Table1[[#This Row],[FTR]]="H",100*Table1[[#This Row],[B365H]],0),0)</f>
        <v>0</v>
      </c>
      <c r="O1325">
        <f>1/Table1[[#This Row],[B365D]]-Table1[[#This Row],[Margin1X2]]</f>
        <v>0.24959666926880045</v>
      </c>
      <c r="P1325">
        <f>IF(Table1[[#This Row],[Bet]]="Draw",IF(Table1[[#This Row],[FTR]]="D",100*Table1[[#This Row],[B365D]],0),0)</f>
        <v>0</v>
      </c>
      <c r="Q1325">
        <f>IF(Table1[[#This Row],[Bet]]="Draw-",IF(Table1[[#This Row],[FTR]]="D",100*Table1[[#This Row],[B365D]],0),0)</f>
        <v>0</v>
      </c>
      <c r="R1325">
        <f>1/Table1[[#This Row],[B365A]]-Table1[[#This Row],[Margin1X2]]</f>
        <v>0.22102524069737187</v>
      </c>
      <c r="S1325">
        <f>IF(Table1[[#This Row],[Bet]]="Away",IF(Table1[[#This Row],[FTR]]="A",100*Table1[[#This Row],[B365A]],0),0)</f>
        <v>0</v>
      </c>
      <c r="T1325">
        <f>IF(Table1[[#This Row],[Bet2]]="Away",IF(Table1[[#This Row],[FTR]]="A",100*Table1[[#This Row],[B365A]]),0)</f>
        <v>0</v>
      </c>
      <c r="X1325">
        <v>1.83</v>
      </c>
      <c r="Y1325">
        <v>3.75</v>
      </c>
      <c r="Z1325">
        <v>4.2</v>
      </c>
      <c r="AA1325" s="3">
        <f>(1/Table1[[#This Row],[B365H]]+1/Table1[[#This Row],[B365D]]+1/Table1[[#This Row],[B365A]]-1)/3</f>
        <v>1.7069997397866226E-2</v>
      </c>
      <c r="AB1325">
        <v>1.93</v>
      </c>
      <c r="AC1325">
        <v>1.93</v>
      </c>
      <c r="AD1325">
        <f>(1/Table1[[#This Row],[B365&gt;2.5]]+1/Table1[[#This Row],[B365&lt;2.5]]-1)/2</f>
        <v>1.81347150259068E-2</v>
      </c>
    </row>
    <row r="1326" spans="1:30" hidden="1" x14ac:dyDescent="0.45">
      <c r="A1326" t="s">
        <v>106</v>
      </c>
      <c r="B1326" t="s">
        <v>4</v>
      </c>
      <c r="C1326" s="1">
        <v>44523</v>
      </c>
      <c r="D1326" t="s">
        <v>122</v>
      </c>
      <c r="E1326" t="s">
        <v>114</v>
      </c>
      <c r="F1326">
        <v>0</v>
      </c>
      <c r="G1326">
        <v>2</v>
      </c>
      <c r="H1326" t="s">
        <v>20</v>
      </c>
      <c r="I1326" t="s">
        <v>97</v>
      </c>
      <c r="J1326" t="s">
        <v>266</v>
      </c>
      <c r="K1326" t="s">
        <v>271</v>
      </c>
      <c r="L1326">
        <f>1/Table1[[#This Row],[B365H]]-Table1[[#This Row],[Margin1X2]]</f>
        <v>0.28890717126011239</v>
      </c>
      <c r="M1326">
        <f>IF(Table1[[#This Row],[Bet]]="Home",IF(Table1[[#This Row],[FTR]]="H",100*Table1[[#This Row],[B365H]],0),0)</f>
        <v>0</v>
      </c>
      <c r="N1326">
        <f>IF(Table1[[#This Row],[Bet]]="Home-",IF(Table1[[#This Row],[FTR]]="H",100*Table1[[#This Row],[B365H]],0),0)</f>
        <v>0</v>
      </c>
      <c r="O1326">
        <f>1/Table1[[#This Row],[B365D]]-Table1[[#This Row],[Margin1X2]]</f>
        <v>0.27533251062662822</v>
      </c>
      <c r="P1326">
        <f>IF(Table1[[#This Row],[Bet]]="Draw",IF(Table1[[#This Row],[FTR]]="D",100*Table1[[#This Row],[B365D]],0),0)</f>
        <v>0</v>
      </c>
      <c r="Q1326">
        <f>IF(Table1[[#This Row],[Bet]]="Draw-",IF(Table1[[#This Row],[FTR]]="D",100*Table1[[#This Row],[B365D]],0),0)</f>
        <v>0</v>
      </c>
      <c r="R1326">
        <f>1/Table1[[#This Row],[B365A]]-Table1[[#This Row],[Margin1X2]]</f>
        <v>0.43576031811325922</v>
      </c>
      <c r="S1326">
        <f>IF(Table1[[#This Row],[Bet]]="Away",IF(Table1[[#This Row],[FTR]]="A",100*Table1[[#This Row],[B365A]],0),0)</f>
        <v>0</v>
      </c>
      <c r="T1326">
        <f>IF(Table1[[#This Row],[Bet2]]="Away",IF(Table1[[#This Row],[FTR]]="A",100*Table1[[#This Row],[B365A]]),0)</f>
        <v>220.00000000000003</v>
      </c>
      <c r="X1326">
        <v>3.25</v>
      </c>
      <c r="Y1326">
        <v>3.4</v>
      </c>
      <c r="Z1326">
        <v>2.2000000000000002</v>
      </c>
      <c r="AA1326" s="3">
        <f>(1/Table1[[#This Row],[B365H]]+1/Table1[[#This Row],[B365D]]+1/Table1[[#This Row],[B365A]]-1)/3</f>
        <v>1.8785136432195298E-2</v>
      </c>
      <c r="AB1326">
        <v>1.93</v>
      </c>
      <c r="AC1326">
        <v>1.93</v>
      </c>
      <c r="AD1326">
        <f>(1/Table1[[#This Row],[B365&gt;2.5]]+1/Table1[[#This Row],[B365&lt;2.5]]-1)/2</f>
        <v>1.81347150259068E-2</v>
      </c>
    </row>
    <row r="1327" spans="1:30" hidden="1" x14ac:dyDescent="0.45">
      <c r="A1327" t="s">
        <v>106</v>
      </c>
      <c r="B1327" t="s">
        <v>4</v>
      </c>
      <c r="C1327" s="1">
        <v>44593</v>
      </c>
      <c r="D1327" t="s">
        <v>122</v>
      </c>
      <c r="E1327" t="s">
        <v>113</v>
      </c>
      <c r="F1327">
        <v>1</v>
      </c>
      <c r="G1327">
        <v>0</v>
      </c>
      <c r="H1327" t="s">
        <v>13</v>
      </c>
      <c r="I1327" t="s">
        <v>156</v>
      </c>
      <c r="J1327" t="s">
        <v>269</v>
      </c>
      <c r="L1327">
        <f>1/Table1[[#This Row],[B365H]]-Table1[[#This Row],[Margin1X2]]</f>
        <v>0.41465142306657038</v>
      </c>
      <c r="M1327">
        <f>IF(Table1[[#This Row],[Bet]]="Home",IF(Table1[[#This Row],[FTR]]="H",100*Table1[[#This Row],[B365H]],0),0)</f>
        <v>0</v>
      </c>
      <c r="N1327">
        <f>IF(Table1[[#This Row],[Bet]]="Home-",IF(Table1[[#This Row],[FTR]]="H",100*Table1[[#This Row],[B365H]],0),0)</f>
        <v>0</v>
      </c>
      <c r="O1327">
        <f>1/Table1[[#This Row],[B365D]]-Table1[[#This Row],[Margin1X2]]</f>
        <v>0.30244945953220848</v>
      </c>
      <c r="P1327">
        <f>IF(Table1[[#This Row],[Bet]]="Draw",IF(Table1[[#This Row],[FTR]]="D",100*Table1[[#This Row],[B365D]],0),0)</f>
        <v>0</v>
      </c>
      <c r="Q1327">
        <f>IF(Table1[[#This Row],[Bet]]="Draw-",IF(Table1[[#This Row],[FTR]]="D",100*Table1[[#This Row],[B365D]],0),0)</f>
        <v>0</v>
      </c>
      <c r="R1327">
        <f>1/Table1[[#This Row],[B365A]]-Table1[[#This Row],[Margin1X2]]</f>
        <v>0.2828991174012212</v>
      </c>
      <c r="S1327">
        <f>IF(Table1[[#This Row],[Bet]]="Away",IF(Table1[[#This Row],[FTR]]="A",100*Table1[[#This Row],[B365A]],0),0)</f>
        <v>0</v>
      </c>
      <c r="T1327">
        <f>IF(Table1[[#This Row],[Bet2]]="Away",IF(Table1[[#This Row],[FTR]]="A",100*Table1[[#This Row],[B365A]]),0)</f>
        <v>0</v>
      </c>
      <c r="X1327">
        <v>2.2999999999999998</v>
      </c>
      <c r="Y1327">
        <v>3.1</v>
      </c>
      <c r="Z1327">
        <v>3.3</v>
      </c>
      <c r="AA1327" s="3">
        <f>(1/Table1[[#This Row],[B365H]]+1/Table1[[#This Row],[B365D]]+1/Table1[[#This Row],[B365A]]-1)/3</f>
        <v>2.0131185629081855E-2</v>
      </c>
      <c r="AB1327">
        <v>2.0699999999999998</v>
      </c>
      <c r="AC1327">
        <v>1.72</v>
      </c>
      <c r="AD1327">
        <f>(1/Table1[[#This Row],[B365&gt;2.5]]+1/Table1[[#This Row],[B365&lt;2.5]]-1)/2</f>
        <v>3.2243568138411449E-2</v>
      </c>
    </row>
    <row r="1328" spans="1:30" hidden="1" x14ac:dyDescent="0.45">
      <c r="A1328" t="s">
        <v>172</v>
      </c>
      <c r="B1328" t="s">
        <v>4</v>
      </c>
      <c r="C1328" s="1">
        <v>44593</v>
      </c>
      <c r="D1328" t="s">
        <v>176</v>
      </c>
      <c r="E1328" t="s">
        <v>190</v>
      </c>
      <c r="F1328">
        <v>1</v>
      </c>
      <c r="G1328">
        <v>1</v>
      </c>
      <c r="H1328" t="s">
        <v>42</v>
      </c>
      <c r="I1328" t="s">
        <v>171</v>
      </c>
      <c r="J1328" t="s">
        <v>272</v>
      </c>
      <c r="L1328">
        <f>1/Table1[[#This Row],[B365H]]-Table1[[#This Row],[Margin1X2]]</f>
        <v>0.42605542605542607</v>
      </c>
      <c r="M1328">
        <f>IF(Table1[[#This Row],[Bet]]="Home",IF(Table1[[#This Row],[FTR]]="H",100*Table1[[#This Row],[B365H]],0),0)</f>
        <v>0</v>
      </c>
      <c r="N1328">
        <f>IF(Table1[[#This Row],[Bet]]="Home-",IF(Table1[[#This Row],[FTR]]="H",100*Table1[[#This Row],[B365H]],0),0)</f>
        <v>0</v>
      </c>
      <c r="O1328">
        <f>1/Table1[[#This Row],[B365D]]-Table1[[#This Row],[Margin1X2]]</f>
        <v>0.28464128464128469</v>
      </c>
      <c r="P1328">
        <f>IF(Table1[[#This Row],[Bet]]="Draw",IF(Table1[[#This Row],[FTR]]="D",100*Table1[[#This Row],[B365D]],0),0)</f>
        <v>330</v>
      </c>
      <c r="Q1328">
        <f>IF(Table1[[#This Row],[Bet]]="Draw-",IF(Table1[[#This Row],[FTR]]="D",100*Table1[[#This Row],[B365D]],0),0)</f>
        <v>0</v>
      </c>
      <c r="R1328">
        <f>1/Table1[[#This Row],[B365A]]-Table1[[#This Row],[Margin1X2]]</f>
        <v>0.28930328930328936</v>
      </c>
      <c r="S1328">
        <f>IF(Table1[[#This Row],[Bet]]="Away",IF(Table1[[#This Row],[FTR]]="A",100*Table1[[#This Row],[B365A]],0),0)</f>
        <v>0</v>
      </c>
      <c r="T1328">
        <f>IF(Table1[[#This Row],[Bet2]]="Away",IF(Table1[[#This Row],[FTR]]="A",100*Table1[[#This Row],[B365A]]),0)</f>
        <v>0</v>
      </c>
      <c r="X1328">
        <v>2.25</v>
      </c>
      <c r="Y1328">
        <v>3.3</v>
      </c>
      <c r="Z1328">
        <v>3.25</v>
      </c>
      <c r="AA1328" s="3">
        <f>(1/Table1[[#This Row],[B365H]]+1/Table1[[#This Row],[B365D]]+1/Table1[[#This Row],[B365A]]-1)/3</f>
        <v>1.838901838901837E-2</v>
      </c>
      <c r="AB1328">
        <v>2.1</v>
      </c>
      <c r="AC1328">
        <v>1.7</v>
      </c>
      <c r="AD1328">
        <f>(1/Table1[[#This Row],[B365&gt;2.5]]+1/Table1[[#This Row],[B365&lt;2.5]]-1)/2</f>
        <v>3.2212885154061621E-2</v>
      </c>
    </row>
    <row r="1329" spans="1:30" x14ac:dyDescent="0.45">
      <c r="A1329" t="s">
        <v>106</v>
      </c>
      <c r="B1329" t="s">
        <v>4</v>
      </c>
      <c r="C1329" s="1">
        <v>44527</v>
      </c>
      <c r="D1329" t="s">
        <v>123</v>
      </c>
      <c r="E1329" t="s">
        <v>137</v>
      </c>
      <c r="F1329">
        <v>0</v>
      </c>
      <c r="G1329">
        <v>1</v>
      </c>
      <c r="H1329" t="s">
        <v>20</v>
      </c>
      <c r="I1329" t="s">
        <v>126</v>
      </c>
      <c r="J1329" t="s">
        <v>271</v>
      </c>
      <c r="L1329">
        <f>1/Table1[[#This Row],[B365H]]-Table1[[#This Row],[Margin1X2]]</f>
        <v>0.48148148148148145</v>
      </c>
      <c r="M1329">
        <f>IF(Table1[[#This Row],[Bet]]="Home",IF(Table1[[#This Row],[FTR]]="H",100*Table1[[#This Row],[B365H]],0),0)</f>
        <v>0</v>
      </c>
      <c r="N1329">
        <f>IF(Table1[[#This Row],[Bet]]="Home-",IF(Table1[[#This Row],[FTR]]="H",100*Table1[[#This Row],[B365H]],0),0)</f>
        <v>0</v>
      </c>
      <c r="O1329">
        <f>1/Table1[[#This Row],[B365D]]-Table1[[#This Row],[Margin1X2]]</f>
        <v>0.25925925925925924</v>
      </c>
      <c r="P1329">
        <f>IF(Table1[[#This Row],[Bet]]="Draw",IF(Table1[[#This Row],[FTR]]="D",100*Table1[[#This Row],[B365D]],0),0)</f>
        <v>0</v>
      </c>
      <c r="Q1329">
        <f>IF(Table1[[#This Row],[Bet]]="Draw-",IF(Table1[[#This Row],[FTR]]="D",100*Table1[[#This Row],[B365D]],0),0)</f>
        <v>0</v>
      </c>
      <c r="R1329">
        <f>1/Table1[[#This Row],[B365A]]-Table1[[#This Row],[Margin1X2]]</f>
        <v>0.25925925925925924</v>
      </c>
      <c r="S1329">
        <f>IF(Table1[[#This Row],[Bet]]="Away",IF(Table1[[#This Row],[FTR]]="A",100*Table1[[#This Row],[B365A]],0),0)</f>
        <v>360</v>
      </c>
      <c r="T1329">
        <f>IF(Table1[[#This Row],[Bet2]]="Away",IF(Table1[[#This Row],[FTR]]="A",100*Table1[[#This Row],[B365A]]),0)</f>
        <v>0</v>
      </c>
      <c r="X1329">
        <v>2</v>
      </c>
      <c r="Y1329">
        <v>3.6</v>
      </c>
      <c r="Z1329">
        <v>3.6</v>
      </c>
      <c r="AA1329" s="3">
        <f>(1/Table1[[#This Row],[B365H]]+1/Table1[[#This Row],[B365D]]+1/Table1[[#This Row],[B365A]]-1)/3</f>
        <v>1.8518518518518528E-2</v>
      </c>
      <c r="AB1329">
        <v>1.95</v>
      </c>
      <c r="AC1329">
        <v>1.9</v>
      </c>
      <c r="AD1329">
        <f>(1/Table1[[#This Row],[B365&gt;2.5]]+1/Table1[[#This Row],[B365&lt;2.5]]-1)/2</f>
        <v>1.9568151147098534E-2</v>
      </c>
    </row>
    <row r="1330" spans="1:30" hidden="1" x14ac:dyDescent="0.45">
      <c r="A1330" t="s">
        <v>201</v>
      </c>
      <c r="B1330" t="s">
        <v>4</v>
      </c>
      <c r="C1330" s="1">
        <v>44583</v>
      </c>
      <c r="D1330" t="s">
        <v>214</v>
      </c>
      <c r="E1330" t="s">
        <v>237</v>
      </c>
      <c r="F1330">
        <v>5</v>
      </c>
      <c r="G1330">
        <v>0</v>
      </c>
      <c r="H1330" t="s">
        <v>13</v>
      </c>
      <c r="I1330" t="s">
        <v>259</v>
      </c>
      <c r="L1330">
        <f>1/Table1[[#This Row],[B365H]]-Table1[[#This Row],[Margin1X2]]</f>
        <v>0.78501017893496206</v>
      </c>
      <c r="M1330">
        <f>IF(Table1[[#This Row],[Bet]]="Home",IF(Table1[[#This Row],[FTR]]="H",100*Table1[[#This Row],[B365H]],0),0)</f>
        <v>0</v>
      </c>
      <c r="N1330">
        <f>IF(Table1[[#This Row],[Bet]]="Home-",IF(Table1[[#This Row],[FTR]]="H",100*Table1[[#This Row],[B365H]],0),0)</f>
        <v>0</v>
      </c>
      <c r="O1330">
        <f>1/Table1[[#This Row],[B365D]]-Table1[[#This Row],[Margin1X2]]</f>
        <v>0.13200471445408768</v>
      </c>
      <c r="P1330">
        <f>IF(Table1[[#This Row],[Bet]]="Draw",IF(Table1[[#This Row],[FTR]]="D",100*Table1[[#This Row],[B365D]],0),0)</f>
        <v>0</v>
      </c>
      <c r="Q1330">
        <f>IF(Table1[[#This Row],[Bet]]="Draw-",IF(Table1[[#This Row],[FTR]]="D",100*Table1[[#This Row],[B365D]],0),0)</f>
        <v>0</v>
      </c>
      <c r="R1330">
        <f>1/Table1[[#This Row],[B365A]]-Table1[[#This Row],[Margin1X2]]</f>
        <v>8.2985106610950432E-2</v>
      </c>
      <c r="S1330">
        <f>IF(Table1[[#This Row],[Bet]]="Away",IF(Table1[[#This Row],[FTR]]="A",100*Table1[[#This Row],[B365A]],0),0)</f>
        <v>0</v>
      </c>
      <c r="T1330">
        <f>IF(Table1[[#This Row],[Bet2]]="Away",IF(Table1[[#This Row],[FTR]]="A",100*Table1[[#This Row],[B365A]]),0)</f>
        <v>0</v>
      </c>
      <c r="X1330">
        <v>1.22</v>
      </c>
      <c r="Y1330">
        <v>6</v>
      </c>
      <c r="Z1330">
        <v>8.5</v>
      </c>
      <c r="AA1330" s="3">
        <f>(1/Table1[[#This Row],[B365H]]+1/Table1[[#This Row],[B365D]]+1/Table1[[#This Row],[B365A]]-1)/3</f>
        <v>3.4661952212578985E-2</v>
      </c>
      <c r="AB1330">
        <v>1.7</v>
      </c>
      <c r="AC1330">
        <v>2.1</v>
      </c>
      <c r="AD1330">
        <f>(1/Table1[[#This Row],[B365&gt;2.5]]+1/Table1[[#This Row],[B365&lt;2.5]]-1)/2</f>
        <v>3.2212885154061621E-2</v>
      </c>
    </row>
    <row r="1331" spans="1:30" hidden="1" x14ac:dyDescent="0.45">
      <c r="A1331" t="s">
        <v>201</v>
      </c>
      <c r="B1331" t="s">
        <v>4</v>
      </c>
      <c r="C1331" s="1">
        <v>44614</v>
      </c>
      <c r="D1331" t="s">
        <v>206</v>
      </c>
      <c r="E1331" t="s">
        <v>208</v>
      </c>
      <c r="F1331">
        <v>1</v>
      </c>
      <c r="G1331">
        <v>1</v>
      </c>
      <c r="H1331" t="s">
        <v>42</v>
      </c>
      <c r="I1331" t="s">
        <v>259</v>
      </c>
      <c r="L1331">
        <f>1/Table1[[#This Row],[B365H]]-Table1[[#This Row],[Margin1X2]]</f>
        <v>0.49431153641679954</v>
      </c>
      <c r="M1331">
        <f>IF(Table1[[#This Row],[Bet]]="Home",IF(Table1[[#This Row],[FTR]]="H",100*Table1[[#This Row],[B365H]],0),0)</f>
        <v>0</v>
      </c>
      <c r="N1331">
        <f>IF(Table1[[#This Row],[Bet]]="Home-",IF(Table1[[#This Row],[FTR]]="H",100*Table1[[#This Row],[B365H]],0),0)</f>
        <v>0</v>
      </c>
      <c r="O1331">
        <f>1/Table1[[#This Row],[B365D]]-Table1[[#This Row],[Margin1X2]]</f>
        <v>0.27102604997341839</v>
      </c>
      <c r="P1331">
        <f>IF(Table1[[#This Row],[Bet]]="Draw",IF(Table1[[#This Row],[FTR]]="D",100*Table1[[#This Row],[B365D]],0),0)</f>
        <v>0</v>
      </c>
      <c r="Q1331">
        <f>IF(Table1[[#This Row],[Bet]]="Draw-",IF(Table1[[#This Row],[FTR]]="D",100*Table1[[#This Row],[B365D]],0),0)</f>
        <v>0</v>
      </c>
      <c r="R1331">
        <f>1/Table1[[#This Row],[B365A]]-Table1[[#This Row],[Margin1X2]]</f>
        <v>0.23466241360978204</v>
      </c>
      <c r="S1331">
        <f>IF(Table1[[#This Row],[Bet]]="Away",IF(Table1[[#This Row],[FTR]]="A",100*Table1[[#This Row],[B365A]],0),0)</f>
        <v>0</v>
      </c>
      <c r="T1331">
        <f>IF(Table1[[#This Row],[Bet2]]="Away",IF(Table1[[#This Row],[FTR]]="A",100*Table1[[#This Row],[B365A]]),0)</f>
        <v>0</v>
      </c>
      <c r="X1331">
        <v>1.9</v>
      </c>
      <c r="Y1331">
        <v>3.3</v>
      </c>
      <c r="Z1331">
        <v>3.75</v>
      </c>
      <c r="AA1331" s="3">
        <f>(1/Table1[[#This Row],[B365H]]+1/Table1[[#This Row],[B365D]]+1/Table1[[#This Row],[B365A]]-1)/3</f>
        <v>3.2004253056884625E-2</v>
      </c>
      <c r="AB1331">
        <v>2</v>
      </c>
      <c r="AC1331">
        <v>1.8</v>
      </c>
      <c r="AD1331">
        <f>(1/Table1[[#This Row],[B365&gt;2.5]]+1/Table1[[#This Row],[B365&lt;2.5]]-1)/2</f>
        <v>2.777777777777779E-2</v>
      </c>
    </row>
    <row r="1332" spans="1:30" hidden="1" x14ac:dyDescent="0.45">
      <c r="A1332" t="s">
        <v>201</v>
      </c>
      <c r="B1332" t="s">
        <v>4</v>
      </c>
      <c r="C1332" s="1">
        <v>44618</v>
      </c>
      <c r="D1332" t="s">
        <v>221</v>
      </c>
      <c r="E1332" t="s">
        <v>218</v>
      </c>
      <c r="F1332">
        <v>3</v>
      </c>
      <c r="G1332">
        <v>0</v>
      </c>
      <c r="H1332" t="s">
        <v>13</v>
      </c>
      <c r="I1332" t="s">
        <v>259</v>
      </c>
      <c r="L1332">
        <f>1/Table1[[#This Row],[B365H]]-Table1[[#This Row],[Margin1X2]]</f>
        <v>0.29530912139799659</v>
      </c>
      <c r="M1332">
        <f>IF(Table1[[#This Row],[Bet]]="Home",IF(Table1[[#This Row],[FTR]]="H",100*Table1[[#This Row],[B365H]],0),0)</f>
        <v>0</v>
      </c>
      <c r="N1332">
        <f>IF(Table1[[#This Row],[Bet]]="Home-",IF(Table1[[#This Row],[FTR]]="H",100*Table1[[#This Row],[B365H]],0),0)</f>
        <v>0</v>
      </c>
      <c r="O1332">
        <f>1/Table1[[#This Row],[B365D]]-Table1[[#This Row],[Margin1X2]]</f>
        <v>0.26684612329552981</v>
      </c>
      <c r="P1332">
        <f>IF(Table1[[#This Row],[Bet]]="Draw",IF(Table1[[#This Row],[FTR]]="D",100*Table1[[#This Row],[B365D]],0),0)</f>
        <v>0</v>
      </c>
      <c r="Q1332">
        <f>IF(Table1[[#This Row],[Bet]]="Draw-",IF(Table1[[#This Row],[FTR]]="D",100*Table1[[#This Row],[B365D]],0),0)</f>
        <v>0</v>
      </c>
      <c r="R1332">
        <f>1/Table1[[#This Row],[B365A]]-Table1[[#This Row],[Margin1X2]]</f>
        <v>0.43784475530647371</v>
      </c>
      <c r="S1332">
        <f>IF(Table1[[#This Row],[Bet]]="Away",IF(Table1[[#This Row],[FTR]]="A",100*Table1[[#This Row],[B365A]],0),0)</f>
        <v>0</v>
      </c>
      <c r="T1332">
        <f>IF(Table1[[#This Row],[Bet2]]="Away",IF(Table1[[#This Row],[FTR]]="A",100*Table1[[#This Row],[B365A]]),0)</f>
        <v>0</v>
      </c>
      <c r="X1332">
        <v>3.1</v>
      </c>
      <c r="Y1332">
        <v>3.4</v>
      </c>
      <c r="Z1332">
        <v>2.15</v>
      </c>
      <c r="AA1332" s="3">
        <f>(1/Table1[[#This Row],[B365H]]+1/Table1[[#This Row],[B365D]]+1/Table1[[#This Row],[B365A]]-1)/3</f>
        <v>2.7271523763293743E-2</v>
      </c>
      <c r="AB1332">
        <v>1.72</v>
      </c>
      <c r="AC1332">
        <v>2.0699999999999998</v>
      </c>
      <c r="AD1332">
        <f>(1/Table1[[#This Row],[B365&gt;2.5]]+1/Table1[[#This Row],[B365&lt;2.5]]-1)/2</f>
        <v>3.2243568138411449E-2</v>
      </c>
    </row>
    <row r="1333" spans="1:30" hidden="1" x14ac:dyDescent="0.45">
      <c r="A1333" t="s">
        <v>201</v>
      </c>
      <c r="B1333" t="s">
        <v>4</v>
      </c>
      <c r="C1333" s="1">
        <v>44625</v>
      </c>
      <c r="D1333" t="s">
        <v>214</v>
      </c>
      <c r="E1333" t="s">
        <v>211</v>
      </c>
      <c r="F1333">
        <v>2</v>
      </c>
      <c r="G1333">
        <v>2</v>
      </c>
      <c r="H1333" t="s">
        <v>42</v>
      </c>
      <c r="I1333" t="s">
        <v>259</v>
      </c>
      <c r="L1333">
        <f>1/Table1[[#This Row],[B365H]]-Table1[[#This Row],[Margin1X2]]</f>
        <v>0.70183629007158421</v>
      </c>
      <c r="M1333">
        <f>IF(Table1[[#This Row],[Bet]]="Home",IF(Table1[[#This Row],[FTR]]="H",100*Table1[[#This Row],[B365H]],0),0)</f>
        <v>0</v>
      </c>
      <c r="N1333">
        <f>IF(Table1[[#This Row],[Bet]]="Home-",IF(Table1[[#This Row],[FTR]]="H",100*Table1[[#This Row],[B365H]],0),0)</f>
        <v>0</v>
      </c>
      <c r="O1333">
        <f>1/Table1[[#This Row],[B365D]]-Table1[[#This Row],[Margin1X2]]</f>
        <v>0.18876439464674763</v>
      </c>
      <c r="P1333">
        <f>IF(Table1[[#This Row],[Bet]]="Draw",IF(Table1[[#This Row],[FTR]]="D",100*Table1[[#This Row],[B365D]],0),0)</f>
        <v>0</v>
      </c>
      <c r="Q1333">
        <f>IF(Table1[[#This Row],[Bet]]="Draw-",IF(Table1[[#This Row],[FTR]]="D",100*Table1[[#This Row],[B365D]],0),0)</f>
        <v>0</v>
      </c>
      <c r="R1333">
        <f>1/Table1[[#This Row],[B365A]]-Table1[[#This Row],[Margin1X2]]</f>
        <v>0.10939931528166827</v>
      </c>
      <c r="S1333">
        <f>IF(Table1[[#This Row],[Bet]]="Away",IF(Table1[[#This Row],[FTR]]="A",100*Table1[[#This Row],[B365A]],0),0)</f>
        <v>0</v>
      </c>
      <c r="T1333">
        <f>IF(Table1[[#This Row],[Bet2]]="Away",IF(Table1[[#This Row],[FTR]]="A",100*Table1[[#This Row],[B365A]]),0)</f>
        <v>0</v>
      </c>
      <c r="X1333">
        <v>1.36</v>
      </c>
      <c r="Y1333">
        <v>4.5</v>
      </c>
      <c r="Z1333">
        <v>7</v>
      </c>
      <c r="AA1333" s="3">
        <f>(1/Table1[[#This Row],[B365H]]+1/Table1[[#This Row],[B365D]]+1/Table1[[#This Row],[B365A]]-1)/3</f>
        <v>3.3457827575474587E-2</v>
      </c>
      <c r="AB1333">
        <v>1.8</v>
      </c>
      <c r="AC1333">
        <v>2</v>
      </c>
      <c r="AD1333">
        <f>(1/Table1[[#This Row],[B365&gt;2.5]]+1/Table1[[#This Row],[B365&lt;2.5]]-1)/2</f>
        <v>2.777777777777779E-2</v>
      </c>
    </row>
    <row r="1334" spans="1:30" hidden="1" x14ac:dyDescent="0.45">
      <c r="A1334" t="s">
        <v>201</v>
      </c>
      <c r="B1334" t="s">
        <v>4</v>
      </c>
      <c r="C1334" s="1">
        <v>44656</v>
      </c>
      <c r="D1334" t="s">
        <v>215</v>
      </c>
      <c r="E1334" t="s">
        <v>205</v>
      </c>
      <c r="F1334">
        <v>6</v>
      </c>
      <c r="G1334">
        <v>0</v>
      </c>
      <c r="H1334" t="s">
        <v>13</v>
      </c>
      <c r="I1334" t="s">
        <v>259</v>
      </c>
      <c r="L1334">
        <f>1/Table1[[#This Row],[B365H]]-Table1[[#This Row],[Margin1X2]]</f>
        <v>0.73213451504444571</v>
      </c>
      <c r="M1334">
        <f>IF(Table1[[#This Row],[Bet]]="Home",IF(Table1[[#This Row],[FTR]]="H",100*Table1[[#This Row],[B365H]],0),0)</f>
        <v>0</v>
      </c>
      <c r="N1334">
        <f>IF(Table1[[#This Row],[Bet]]="Home-",IF(Table1[[#This Row],[FTR]]="H",100*Table1[[#This Row],[B365H]],0),0)</f>
        <v>0</v>
      </c>
      <c r="O1334">
        <f>1/Table1[[#This Row],[B365D]]-Table1[[#This Row],[Margin1X2]]</f>
        <v>0.19385062803076658</v>
      </c>
      <c r="P1334">
        <f>IF(Table1[[#This Row],[Bet]]="Draw",IF(Table1[[#This Row],[FTR]]="D",100*Table1[[#This Row],[B365D]],0),0)</f>
        <v>0</v>
      </c>
      <c r="Q1334">
        <f>IF(Table1[[#This Row],[Bet]]="Draw-",IF(Table1[[#This Row],[FTR]]="D",100*Table1[[#This Row],[B365D]],0),0)</f>
        <v>0</v>
      </c>
      <c r="R1334">
        <f>1/Table1[[#This Row],[B365A]]-Table1[[#This Row],[Margin1X2]]</f>
        <v>7.4014856924787625E-2</v>
      </c>
      <c r="S1334">
        <f>IF(Table1[[#This Row],[Bet]]="Away",IF(Table1[[#This Row],[FTR]]="A",100*Table1[[#This Row],[B365A]],0),0)</f>
        <v>0</v>
      </c>
      <c r="T1334">
        <f>IF(Table1[[#This Row],[Bet2]]="Away",IF(Table1[[#This Row],[FTR]]="A",100*Table1[[#This Row],[B365A]]),0)</f>
        <v>0</v>
      </c>
      <c r="X1334">
        <v>1.3</v>
      </c>
      <c r="Y1334">
        <v>4.33</v>
      </c>
      <c r="Z1334">
        <v>9</v>
      </c>
      <c r="AA1334" s="3">
        <f>(1/Table1[[#This Row],[B365H]]+1/Table1[[#This Row],[B365D]]+1/Table1[[#This Row],[B365A]]-1)/3</f>
        <v>3.7096254186323487E-2</v>
      </c>
      <c r="AB1334">
        <v>1.66</v>
      </c>
      <c r="AC1334">
        <v>2.15</v>
      </c>
      <c r="AD1334">
        <f>(1/Table1[[#This Row],[B365&gt;2.5]]+1/Table1[[#This Row],[B365&lt;2.5]]-1)/2</f>
        <v>3.3762958811992205E-2</v>
      </c>
    </row>
    <row r="1335" spans="1:30" hidden="1" x14ac:dyDescent="0.45">
      <c r="A1335" t="s">
        <v>106</v>
      </c>
      <c r="B1335" t="s">
        <v>4</v>
      </c>
      <c r="C1335" s="1">
        <v>44415</v>
      </c>
      <c r="D1335" t="s">
        <v>107</v>
      </c>
      <c r="E1335" t="s">
        <v>108</v>
      </c>
      <c r="F1335">
        <v>3</v>
      </c>
      <c r="G1335">
        <v>3</v>
      </c>
      <c r="H1335" t="s">
        <v>42</v>
      </c>
      <c r="I1335" t="s">
        <v>109</v>
      </c>
      <c r="L1335">
        <f>1/Table1[[#This Row],[B365H]]-Table1[[#This Row],[Margin1X2]]</f>
        <v>0.4140380789997159</v>
      </c>
      <c r="M1335">
        <f>IF(Table1[[#This Row],[Bet]]="Home",IF(Table1[[#This Row],[FTR]]="H",100*Table1[[#This Row],[B365H]],0),0)</f>
        <v>0</v>
      </c>
      <c r="N1335">
        <f>IF(Table1[[#This Row],[Bet]]="Home-",IF(Table1[[#This Row],[FTR]]="H",100*Table1[[#This Row],[B365H]],0),0)</f>
        <v>0</v>
      </c>
      <c r="O1335">
        <f>1/Table1[[#This Row],[B365D]]-Table1[[#This Row],[Margin1X2]]</f>
        <v>0.27337311736288722</v>
      </c>
      <c r="P1335">
        <f>IF(Table1[[#This Row],[Bet]]="Draw",IF(Table1[[#This Row],[FTR]]="D",100*Table1[[#This Row],[B365D]],0),0)</f>
        <v>0</v>
      </c>
      <c r="Q1335">
        <f>IF(Table1[[#This Row],[Bet]]="Draw-",IF(Table1[[#This Row],[FTR]]="D",100*Table1[[#This Row],[B365D]],0),0)</f>
        <v>0</v>
      </c>
      <c r="R1335">
        <f>1/Table1[[#This Row],[B365A]]-Table1[[#This Row],[Margin1X2]]</f>
        <v>0.31258880363739699</v>
      </c>
      <c r="S1335">
        <f>IF(Table1[[#This Row],[Bet]]="Away",IF(Table1[[#This Row],[FTR]]="A",100*Table1[[#This Row],[B365A]],0),0)</f>
        <v>0</v>
      </c>
      <c r="T1335">
        <f>IF(Table1[[#This Row],[Bet2]]="Away",IF(Table1[[#This Row],[FTR]]="A",100*Table1[[#This Row],[B365A]]),0)</f>
        <v>0</v>
      </c>
      <c r="X1335">
        <v>2.2999999999999998</v>
      </c>
      <c r="Y1335">
        <v>3.4</v>
      </c>
      <c r="Z1335">
        <v>3</v>
      </c>
      <c r="AA1335" s="3">
        <f>(1/Table1[[#This Row],[B365H]]+1/Table1[[#This Row],[B365D]]+1/Table1[[#This Row],[B365A]]-1)/3</f>
        <v>2.074452969593632E-2</v>
      </c>
      <c r="AB1335">
        <v>1.88</v>
      </c>
      <c r="AC1335">
        <v>1.98</v>
      </c>
      <c r="AD1335">
        <f>(1/Table1[[#This Row],[B365&gt;2.5]]+1/Table1[[#This Row],[B365&lt;2.5]]-1)/2</f>
        <v>1.8482699333763231E-2</v>
      </c>
    </row>
    <row r="1336" spans="1:30" hidden="1" x14ac:dyDescent="0.45">
      <c r="A1336" t="s">
        <v>106</v>
      </c>
      <c r="B1336" t="s">
        <v>4</v>
      </c>
      <c r="C1336" s="1">
        <v>44436</v>
      </c>
      <c r="D1336" t="s">
        <v>127</v>
      </c>
      <c r="E1336" t="s">
        <v>116</v>
      </c>
      <c r="F1336">
        <v>2</v>
      </c>
      <c r="G1336">
        <v>0</v>
      </c>
      <c r="H1336" t="s">
        <v>13</v>
      </c>
      <c r="I1336" t="s">
        <v>109</v>
      </c>
      <c r="L1336">
        <f>1/Table1[[#This Row],[B365H]]-Table1[[#This Row],[Margin1X2]]</f>
        <v>0.61907289455060155</v>
      </c>
      <c r="M1336">
        <f>IF(Table1[[#This Row],[Bet]]="Home",IF(Table1[[#This Row],[FTR]]="H",100*Table1[[#This Row],[B365H]],0),0)</f>
        <v>0</v>
      </c>
      <c r="N1336">
        <f>IF(Table1[[#This Row],[Bet]]="Home-",IF(Table1[[#This Row],[FTR]]="H",100*Table1[[#This Row],[B365H]],0),0)</f>
        <v>0</v>
      </c>
      <c r="O1336">
        <f>1/Table1[[#This Row],[B365D]]-Table1[[#This Row],[Margin1X2]]</f>
        <v>0.23213021939136591</v>
      </c>
      <c r="P1336">
        <f>IF(Table1[[#This Row],[Bet]]="Draw",IF(Table1[[#This Row],[FTR]]="D",100*Table1[[#This Row],[B365D]],0),0)</f>
        <v>0</v>
      </c>
      <c r="Q1336">
        <f>IF(Table1[[#This Row],[Bet]]="Draw-",IF(Table1[[#This Row],[FTR]]="D",100*Table1[[#This Row],[B365D]],0),0)</f>
        <v>0</v>
      </c>
      <c r="R1336">
        <f>1/Table1[[#This Row],[B365A]]-Table1[[#This Row],[Margin1X2]]</f>
        <v>0.14879688605803257</v>
      </c>
      <c r="S1336">
        <f>IF(Table1[[#This Row],[Bet]]="Away",IF(Table1[[#This Row],[FTR]]="A",100*Table1[[#This Row],[B365A]],0),0)</f>
        <v>0</v>
      </c>
      <c r="T1336">
        <f>IF(Table1[[#This Row],[Bet2]]="Away",IF(Table1[[#This Row],[FTR]]="A",100*Table1[[#This Row],[B365A]]),0)</f>
        <v>0</v>
      </c>
      <c r="X1336">
        <v>1.57</v>
      </c>
      <c r="Y1336">
        <v>4</v>
      </c>
      <c r="Z1336">
        <v>6</v>
      </c>
      <c r="AA1336" s="3">
        <f>(1/Table1[[#This Row],[B365H]]+1/Table1[[#This Row],[B365D]]+1/Table1[[#This Row],[B365A]]-1)/3</f>
        <v>1.7869780608634089E-2</v>
      </c>
      <c r="AB1336">
        <v>2</v>
      </c>
      <c r="AC1336">
        <v>1.8</v>
      </c>
      <c r="AD1336">
        <f>(1/Table1[[#This Row],[B365&gt;2.5]]+1/Table1[[#This Row],[B365&lt;2.5]]-1)/2</f>
        <v>2.777777777777779E-2</v>
      </c>
    </row>
    <row r="1337" spans="1:30" hidden="1" x14ac:dyDescent="0.45">
      <c r="A1337" t="s">
        <v>106</v>
      </c>
      <c r="B1337" t="s">
        <v>4</v>
      </c>
      <c r="C1337" s="1">
        <v>44471</v>
      </c>
      <c r="D1337" t="s">
        <v>137</v>
      </c>
      <c r="E1337" t="s">
        <v>124</v>
      </c>
      <c r="F1337">
        <v>2</v>
      </c>
      <c r="G1337">
        <v>1</v>
      </c>
      <c r="H1337" t="s">
        <v>13</v>
      </c>
      <c r="I1337" t="s">
        <v>109</v>
      </c>
      <c r="L1337">
        <f>1/Table1[[#This Row],[B365H]]-Table1[[#This Row],[Margin1X2]]</f>
        <v>0.30517601812007694</v>
      </c>
      <c r="M1337">
        <f>IF(Table1[[#This Row],[Bet]]="Home",IF(Table1[[#This Row],[FTR]]="H",100*Table1[[#This Row],[B365H]],0),0)</f>
        <v>0</v>
      </c>
      <c r="N1337">
        <f>IF(Table1[[#This Row],[Bet]]="Home-",IF(Table1[[#This Row],[FTR]]="H",100*Table1[[#This Row],[B365H]],0),0)</f>
        <v>0</v>
      </c>
      <c r="O1337">
        <f>1/Table1[[#This Row],[B365D]]-Table1[[#This Row],[Margin1X2]]</f>
        <v>0.29028768065109434</v>
      </c>
      <c r="P1337">
        <f>IF(Table1[[#This Row],[Bet]]="Draw",IF(Table1[[#This Row],[FTR]]="D",100*Table1[[#This Row],[B365D]],0),0)</f>
        <v>0</v>
      </c>
      <c r="Q1337">
        <f>IF(Table1[[#This Row],[Bet]]="Draw-",IF(Table1[[#This Row],[FTR]]="D",100*Table1[[#This Row],[B365D]],0),0)</f>
        <v>0</v>
      </c>
      <c r="R1337">
        <f>1/Table1[[#This Row],[B365A]]-Table1[[#This Row],[Margin1X2]]</f>
        <v>0.40453630122882878</v>
      </c>
      <c r="S1337">
        <f>IF(Table1[[#This Row],[Bet]]="Away",IF(Table1[[#This Row],[FTR]]="A",100*Table1[[#This Row],[B365A]],0),0)</f>
        <v>0</v>
      </c>
      <c r="T1337">
        <f>IF(Table1[[#This Row],[Bet2]]="Away",IF(Table1[[#This Row],[FTR]]="A",100*Table1[[#This Row],[B365A]]),0)</f>
        <v>0</v>
      </c>
      <c r="X1337">
        <v>3.1</v>
      </c>
      <c r="Y1337">
        <v>3.25</v>
      </c>
      <c r="Z1337">
        <v>2.37</v>
      </c>
      <c r="AA1337" s="3">
        <f>(1/Table1[[#This Row],[B365H]]+1/Table1[[#This Row],[B365D]]+1/Table1[[#This Row],[B365A]]-1)/3</f>
        <v>1.7404627041213372E-2</v>
      </c>
      <c r="AB1337">
        <v>1.9</v>
      </c>
      <c r="AC1337">
        <v>1.9</v>
      </c>
      <c r="AD1337">
        <f>(1/Table1[[#This Row],[B365&gt;2.5]]+1/Table1[[#This Row],[B365&lt;2.5]]-1)/2</f>
        <v>2.6315789473684181E-2</v>
      </c>
    </row>
    <row r="1338" spans="1:30" hidden="1" x14ac:dyDescent="0.45">
      <c r="A1338" t="s">
        <v>106</v>
      </c>
      <c r="B1338" t="s">
        <v>4</v>
      </c>
      <c r="C1338" s="1">
        <v>44484</v>
      </c>
      <c r="D1338" t="s">
        <v>131</v>
      </c>
      <c r="E1338" t="s">
        <v>125</v>
      </c>
      <c r="F1338">
        <v>3</v>
      </c>
      <c r="G1338">
        <v>2</v>
      </c>
      <c r="H1338" t="s">
        <v>13</v>
      </c>
      <c r="I1338" t="s">
        <v>109</v>
      </c>
      <c r="L1338">
        <f>1/Table1[[#This Row],[B365H]]-Table1[[#This Row],[Margin1X2]]</f>
        <v>0.50828460038986356</v>
      </c>
      <c r="M1338">
        <f>IF(Table1[[#This Row],[Bet]]="Home",IF(Table1[[#This Row],[FTR]]="H",100*Table1[[#This Row],[B365H]],0),0)</f>
        <v>0</v>
      </c>
      <c r="N1338">
        <f>IF(Table1[[#This Row],[Bet]]="Home-",IF(Table1[[#This Row],[FTR]]="H",100*Table1[[#This Row],[B365H]],0),0)</f>
        <v>0</v>
      </c>
      <c r="O1338">
        <f>1/Table1[[#This Row],[B365D]]-Table1[[#This Row],[Margin1X2]]</f>
        <v>0.25974658869395711</v>
      </c>
      <c r="P1338">
        <f>IF(Table1[[#This Row],[Bet]]="Draw",IF(Table1[[#This Row],[FTR]]="D",100*Table1[[#This Row],[B365D]],0),0)</f>
        <v>0</v>
      </c>
      <c r="Q1338">
        <f>IF(Table1[[#This Row],[Bet]]="Draw-",IF(Table1[[#This Row],[FTR]]="D",100*Table1[[#This Row],[B365D]],0),0)</f>
        <v>0</v>
      </c>
      <c r="R1338">
        <f>1/Table1[[#This Row],[B365A]]-Table1[[#This Row],[Margin1X2]]</f>
        <v>0.23196881091617935</v>
      </c>
      <c r="S1338">
        <f>IF(Table1[[#This Row],[Bet]]="Away",IF(Table1[[#This Row],[FTR]]="A",100*Table1[[#This Row],[B365A]],0),0)</f>
        <v>0</v>
      </c>
      <c r="T1338">
        <f>IF(Table1[[#This Row],[Bet2]]="Away",IF(Table1[[#This Row],[FTR]]="A",100*Table1[[#This Row],[B365A]]),0)</f>
        <v>0</v>
      </c>
      <c r="X1338">
        <v>1.9</v>
      </c>
      <c r="Y1338">
        <v>3.6</v>
      </c>
      <c r="Z1338">
        <v>4</v>
      </c>
      <c r="AA1338" s="3">
        <f>(1/Table1[[#This Row],[B365H]]+1/Table1[[#This Row],[B365D]]+1/Table1[[#This Row],[B365A]]-1)/3</f>
        <v>1.8031189083820658E-2</v>
      </c>
      <c r="AB1338">
        <v>1.95</v>
      </c>
      <c r="AC1338">
        <v>1.85</v>
      </c>
      <c r="AD1338">
        <f>(1/Table1[[#This Row],[B365&gt;2.5]]+1/Table1[[#This Row],[B365&lt;2.5]]-1)/2</f>
        <v>2.6680526680526673E-2</v>
      </c>
    </row>
    <row r="1339" spans="1:30" hidden="1" x14ac:dyDescent="0.45">
      <c r="A1339" t="s">
        <v>106</v>
      </c>
      <c r="B1339" t="s">
        <v>4</v>
      </c>
      <c r="C1339" s="1">
        <v>44492</v>
      </c>
      <c r="D1339" t="s">
        <v>140</v>
      </c>
      <c r="E1339" t="s">
        <v>123</v>
      </c>
      <c r="F1339">
        <v>1</v>
      </c>
      <c r="G1339">
        <v>1</v>
      </c>
      <c r="H1339" t="s">
        <v>42</v>
      </c>
      <c r="I1339" t="s">
        <v>109</v>
      </c>
      <c r="L1339">
        <f>1/Table1[[#This Row],[B365H]]-Table1[[#This Row],[Margin1X2]]</f>
        <v>0.4809081527347781</v>
      </c>
      <c r="M1339">
        <f>IF(Table1[[#This Row],[Bet]]="Home",IF(Table1[[#This Row],[FTR]]="H",100*Table1[[#This Row],[B365H]],0),0)</f>
        <v>0</v>
      </c>
      <c r="N1339">
        <f>IF(Table1[[#This Row],[Bet]]="Home-",IF(Table1[[#This Row],[FTR]]="H",100*Table1[[#This Row],[B365H]],0),0)</f>
        <v>0</v>
      </c>
      <c r="O1339">
        <f>1/Table1[[#This Row],[B365D]]-Table1[[#This Row],[Margin1X2]]</f>
        <v>0.27502579979360164</v>
      </c>
      <c r="P1339">
        <f>IF(Table1[[#This Row],[Bet]]="Draw",IF(Table1[[#This Row],[FTR]]="D",100*Table1[[#This Row],[B365D]],0),0)</f>
        <v>0</v>
      </c>
      <c r="Q1339">
        <f>IF(Table1[[#This Row],[Bet]]="Draw-",IF(Table1[[#This Row],[FTR]]="D",100*Table1[[#This Row],[B365D]],0),0)</f>
        <v>0</v>
      </c>
      <c r="R1339">
        <f>1/Table1[[#This Row],[B365A]]-Table1[[#This Row],[Margin1X2]]</f>
        <v>0.24406604747162022</v>
      </c>
      <c r="S1339">
        <f>IF(Table1[[#This Row],[Bet]]="Away",IF(Table1[[#This Row],[FTR]]="A",100*Table1[[#This Row],[B365A]],0),0)</f>
        <v>0</v>
      </c>
      <c r="T1339">
        <f>IF(Table1[[#This Row],[Bet2]]="Away",IF(Table1[[#This Row],[FTR]]="A",100*Table1[[#This Row],[B365A]]),0)</f>
        <v>0</v>
      </c>
      <c r="X1339">
        <v>2</v>
      </c>
      <c r="Y1339">
        <v>3.4</v>
      </c>
      <c r="Z1339">
        <v>3.8</v>
      </c>
      <c r="AA1339" s="3">
        <f>(1/Table1[[#This Row],[B365H]]+1/Table1[[#This Row],[B365D]]+1/Table1[[#This Row],[B365A]]-1)/3</f>
        <v>1.9091847265221878E-2</v>
      </c>
      <c r="AB1339">
        <v>2.1</v>
      </c>
      <c r="AC1339">
        <v>1.7</v>
      </c>
      <c r="AD1339">
        <f>(1/Table1[[#This Row],[B365&gt;2.5]]+1/Table1[[#This Row],[B365&lt;2.5]]-1)/2</f>
        <v>3.2212885154061621E-2</v>
      </c>
    </row>
    <row r="1340" spans="1:30" hidden="1" x14ac:dyDescent="0.45">
      <c r="A1340" t="s">
        <v>106</v>
      </c>
      <c r="B1340" t="s">
        <v>4</v>
      </c>
      <c r="C1340" s="1">
        <v>44590</v>
      </c>
      <c r="D1340" t="s">
        <v>116</v>
      </c>
      <c r="E1340" t="s">
        <v>128</v>
      </c>
      <c r="F1340">
        <v>1</v>
      </c>
      <c r="G1340">
        <v>3</v>
      </c>
      <c r="H1340" t="s">
        <v>20</v>
      </c>
      <c r="I1340" t="s">
        <v>109</v>
      </c>
      <c r="L1340">
        <f>1/Table1[[#This Row],[B365H]]-Table1[[#This Row],[Margin1X2]]</f>
        <v>0.18397932816537468</v>
      </c>
      <c r="M1340">
        <f>IF(Table1[[#This Row],[Bet]]="Home",IF(Table1[[#This Row],[FTR]]="H",100*Table1[[#This Row],[B365H]],0),0)</f>
        <v>0</v>
      </c>
      <c r="N1340">
        <f>IF(Table1[[#This Row],[Bet]]="Home-",IF(Table1[[#This Row],[FTR]]="H",100*Table1[[#This Row],[B365H]],0),0)</f>
        <v>0</v>
      </c>
      <c r="O1340">
        <f>1/Table1[[#This Row],[B365D]]-Table1[[#This Row],[Margin1X2]]</f>
        <v>0.25064599483204131</v>
      </c>
      <c r="P1340">
        <f>IF(Table1[[#This Row],[Bet]]="Draw",IF(Table1[[#This Row],[FTR]]="D",100*Table1[[#This Row],[B365D]],0),0)</f>
        <v>0</v>
      </c>
      <c r="Q1340">
        <f>IF(Table1[[#This Row],[Bet]]="Draw-",IF(Table1[[#This Row],[FTR]]="D",100*Table1[[#This Row],[B365D]],0),0)</f>
        <v>0</v>
      </c>
      <c r="R1340">
        <f>1/Table1[[#This Row],[B365A]]-Table1[[#This Row],[Margin1X2]]</f>
        <v>0.56537467700258404</v>
      </c>
      <c r="S1340">
        <f>IF(Table1[[#This Row],[Bet]]="Away",IF(Table1[[#This Row],[FTR]]="A",100*Table1[[#This Row],[B365A]],0),0)</f>
        <v>0</v>
      </c>
      <c r="T1340">
        <f>IF(Table1[[#This Row],[Bet2]]="Away",IF(Table1[[#This Row],[FTR]]="A",100*Table1[[#This Row],[B365A]]),0)</f>
        <v>0</v>
      </c>
      <c r="X1340">
        <v>5</v>
      </c>
      <c r="Y1340">
        <v>3.75</v>
      </c>
      <c r="Z1340">
        <v>1.72</v>
      </c>
      <c r="AA1340" s="3">
        <f>(1/Table1[[#This Row],[B365H]]+1/Table1[[#This Row],[B365D]]+1/Table1[[#This Row],[B365A]]-1)/3</f>
        <v>1.6020671834625338E-2</v>
      </c>
      <c r="AB1340">
        <v>1.88</v>
      </c>
      <c r="AC1340">
        <v>1.98</v>
      </c>
      <c r="AD1340">
        <f>(1/Table1[[#This Row],[B365&gt;2.5]]+1/Table1[[#This Row],[B365&lt;2.5]]-1)/2</f>
        <v>1.8482699333763231E-2</v>
      </c>
    </row>
    <row r="1341" spans="1:30" hidden="1" x14ac:dyDescent="0.45">
      <c r="A1341" t="s">
        <v>106</v>
      </c>
      <c r="B1341" t="s">
        <v>4</v>
      </c>
      <c r="C1341" s="1">
        <v>44600</v>
      </c>
      <c r="D1341" t="s">
        <v>137</v>
      </c>
      <c r="E1341" t="s">
        <v>111</v>
      </c>
      <c r="F1341">
        <v>2</v>
      </c>
      <c r="G1341">
        <v>0</v>
      </c>
      <c r="H1341" t="s">
        <v>13</v>
      </c>
      <c r="I1341" t="s">
        <v>109</v>
      </c>
      <c r="L1341">
        <f>1/Table1[[#This Row],[B365H]]-Table1[[#This Row],[Margin1X2]]</f>
        <v>0.33238180181681265</v>
      </c>
      <c r="M1341">
        <f>IF(Table1[[#This Row],[Bet]]="Home",IF(Table1[[#This Row],[FTR]]="H",100*Table1[[#This Row],[B365H]],0),0)</f>
        <v>0</v>
      </c>
      <c r="N1341">
        <f>IF(Table1[[#This Row],[Bet]]="Home-",IF(Table1[[#This Row],[FTR]]="H",100*Table1[[#This Row],[B365H]],0),0)</f>
        <v>0</v>
      </c>
      <c r="O1341">
        <f>1/Table1[[#This Row],[B365D]]-Table1[[#This Row],[Margin1X2]]</f>
        <v>0.26172752384546155</v>
      </c>
      <c r="P1341">
        <f>IF(Table1[[#This Row],[Bet]]="Draw",IF(Table1[[#This Row],[FTR]]="D",100*Table1[[#This Row],[B365D]],0),0)</f>
        <v>0</v>
      </c>
      <c r="Q1341">
        <f>IF(Table1[[#This Row],[Bet]]="Draw-",IF(Table1[[#This Row],[FTR]]="D",100*Table1[[#This Row],[B365D]],0),0)</f>
        <v>0</v>
      </c>
      <c r="R1341">
        <f>1/Table1[[#This Row],[B365A]]-Table1[[#This Row],[Margin1X2]]</f>
        <v>0.40589067433772591</v>
      </c>
      <c r="S1341">
        <f>IF(Table1[[#This Row],[Bet]]="Away",IF(Table1[[#This Row],[FTR]]="A",100*Table1[[#This Row],[B365A]],0),0)</f>
        <v>0</v>
      </c>
      <c r="T1341">
        <f>IF(Table1[[#This Row],[Bet2]]="Away",IF(Table1[[#This Row],[FTR]]="A",100*Table1[[#This Row],[B365A]]),0)</f>
        <v>0</v>
      </c>
      <c r="X1341">
        <v>2.87</v>
      </c>
      <c r="Y1341">
        <v>3.6</v>
      </c>
      <c r="Z1341">
        <v>2.37</v>
      </c>
      <c r="AA1341" s="3">
        <f>(1/Table1[[#This Row],[B365H]]+1/Table1[[#This Row],[B365D]]+1/Table1[[#This Row],[B365A]]-1)/3</f>
        <v>1.6050253932316256E-2</v>
      </c>
      <c r="AB1341">
        <v>1.8</v>
      </c>
      <c r="AC1341">
        <v>2.0499999999999998</v>
      </c>
      <c r="AD1341">
        <f>(1/Table1[[#This Row],[B365&gt;2.5]]+1/Table1[[#This Row],[B365&lt;2.5]]-1)/2</f>
        <v>2.1680216802168029E-2</v>
      </c>
    </row>
    <row r="1342" spans="1:30" hidden="1" x14ac:dyDescent="0.45">
      <c r="A1342" t="s">
        <v>106</v>
      </c>
      <c r="B1342" t="s">
        <v>4</v>
      </c>
      <c r="C1342" s="1">
        <v>44621</v>
      </c>
      <c r="D1342" t="s">
        <v>134</v>
      </c>
      <c r="E1342" t="s">
        <v>119</v>
      </c>
      <c r="F1342">
        <v>2</v>
      </c>
      <c r="G1342">
        <v>0</v>
      </c>
      <c r="H1342" t="s">
        <v>13</v>
      </c>
      <c r="I1342" t="s">
        <v>109</v>
      </c>
      <c r="L1342">
        <f>1/Table1[[#This Row],[B365H]]-Table1[[#This Row],[Margin1X2]]</f>
        <v>0.67460317460317454</v>
      </c>
      <c r="M1342">
        <f>IF(Table1[[#This Row],[Bet]]="Home",IF(Table1[[#This Row],[FTR]]="H",100*Table1[[#This Row],[B365H]],0),0)</f>
        <v>0</v>
      </c>
      <c r="N1342">
        <f>IF(Table1[[#This Row],[Bet]]="Home-",IF(Table1[[#This Row],[FTR]]="H",100*Table1[[#This Row],[B365H]],0),0)</f>
        <v>0</v>
      </c>
      <c r="O1342">
        <f>1/Table1[[#This Row],[B365D]]-Table1[[#This Row],[Margin1X2]]</f>
        <v>0.20238095238095236</v>
      </c>
      <c r="P1342">
        <f>IF(Table1[[#This Row],[Bet]]="Draw",IF(Table1[[#This Row],[FTR]]="D",100*Table1[[#This Row],[B365D]],0),0)</f>
        <v>0</v>
      </c>
      <c r="Q1342">
        <f>IF(Table1[[#This Row],[Bet]]="Draw-",IF(Table1[[#This Row],[FTR]]="D",100*Table1[[#This Row],[B365D]],0),0)</f>
        <v>0</v>
      </c>
      <c r="R1342">
        <f>1/Table1[[#This Row],[B365A]]-Table1[[#This Row],[Margin1X2]]</f>
        <v>0.12301587301587301</v>
      </c>
      <c r="S1342">
        <f>IF(Table1[[#This Row],[Bet]]="Away",IF(Table1[[#This Row],[FTR]]="A",100*Table1[[#This Row],[B365A]],0),0)</f>
        <v>0</v>
      </c>
      <c r="T1342">
        <f>IF(Table1[[#This Row],[Bet2]]="Away",IF(Table1[[#This Row],[FTR]]="A",100*Table1[[#This Row],[B365A]]),0)</f>
        <v>0</v>
      </c>
      <c r="X1342">
        <v>1.44</v>
      </c>
      <c r="Y1342">
        <v>4.5</v>
      </c>
      <c r="Z1342">
        <v>7</v>
      </c>
      <c r="AA1342" s="3">
        <f>(1/Table1[[#This Row],[B365H]]+1/Table1[[#This Row],[B365D]]+1/Table1[[#This Row],[B365A]]-1)/3</f>
        <v>1.9841269841269844E-2</v>
      </c>
      <c r="AB1342">
        <v>1.8</v>
      </c>
      <c r="AC1342">
        <v>2.0499999999999998</v>
      </c>
      <c r="AD1342">
        <f>(1/Table1[[#This Row],[B365&gt;2.5]]+1/Table1[[#This Row],[B365&lt;2.5]]-1)/2</f>
        <v>2.1680216802168029E-2</v>
      </c>
    </row>
    <row r="1343" spans="1:30" hidden="1" x14ac:dyDescent="0.45">
      <c r="A1343" t="s">
        <v>106</v>
      </c>
      <c r="B1343" t="s">
        <v>4</v>
      </c>
      <c r="C1343" s="1">
        <v>44625</v>
      </c>
      <c r="D1343" t="s">
        <v>123</v>
      </c>
      <c r="E1343" t="s">
        <v>140</v>
      </c>
      <c r="F1343">
        <v>3</v>
      </c>
      <c r="G1343">
        <v>1</v>
      </c>
      <c r="H1343" t="s">
        <v>13</v>
      </c>
      <c r="I1343" t="s">
        <v>109</v>
      </c>
      <c r="L1343">
        <f>1/Table1[[#This Row],[B365H]]-Table1[[#This Row],[Margin1X2]]</f>
        <v>0.26776066310950031</v>
      </c>
      <c r="M1343">
        <f>IF(Table1[[#This Row],[Bet]]="Home",IF(Table1[[#This Row],[FTR]]="H",100*Table1[[#This Row],[B365H]],0),0)</f>
        <v>0</v>
      </c>
      <c r="N1343">
        <f>IF(Table1[[#This Row],[Bet]]="Home-",IF(Table1[[#This Row],[FTR]]="H",100*Table1[[#This Row],[B365H]],0),0)</f>
        <v>0</v>
      </c>
      <c r="O1343">
        <f>1/Table1[[#This Row],[B365D]]-Table1[[#This Row],[Margin1X2]]</f>
        <v>0.28507668042551765</v>
      </c>
      <c r="P1343">
        <f>IF(Table1[[#This Row],[Bet]]="Draw",IF(Table1[[#This Row],[FTR]]="D",100*Table1[[#This Row],[B365D]],0),0)</f>
        <v>0</v>
      </c>
      <c r="Q1343">
        <f>IF(Table1[[#This Row],[Bet]]="Draw-",IF(Table1[[#This Row],[FTR]]="D",100*Table1[[#This Row],[B365D]],0),0)</f>
        <v>0</v>
      </c>
      <c r="R1343">
        <f>1/Table1[[#This Row],[B365A]]-Table1[[#This Row],[Margin1X2]]</f>
        <v>0.44716265646498204</v>
      </c>
      <c r="S1343">
        <f>IF(Table1[[#This Row],[Bet]]="Away",IF(Table1[[#This Row],[FTR]]="A",100*Table1[[#This Row],[B365A]],0),0)</f>
        <v>0</v>
      </c>
      <c r="T1343">
        <f>IF(Table1[[#This Row],[Bet2]]="Away",IF(Table1[[#This Row],[FTR]]="A",100*Table1[[#This Row],[B365A]]),0)</f>
        <v>0</v>
      </c>
      <c r="X1343">
        <v>3.5</v>
      </c>
      <c r="Y1343">
        <v>3.3</v>
      </c>
      <c r="Z1343">
        <v>2.15</v>
      </c>
      <c r="AA1343" s="3">
        <f>(1/Table1[[#This Row],[B365H]]+1/Table1[[#This Row],[B365D]]+1/Table1[[#This Row],[B365A]]-1)/3</f>
        <v>1.7953622604785391E-2</v>
      </c>
      <c r="AB1343">
        <v>2.15</v>
      </c>
      <c r="AC1343">
        <v>1.66</v>
      </c>
      <c r="AD1343">
        <f>(1/Table1[[#This Row],[B365&gt;2.5]]+1/Table1[[#This Row],[B365&lt;2.5]]-1)/2</f>
        <v>3.3762958811992205E-2</v>
      </c>
    </row>
    <row r="1344" spans="1:30" hidden="1" x14ac:dyDescent="0.45">
      <c r="A1344" t="s">
        <v>106</v>
      </c>
      <c r="B1344" t="s">
        <v>4</v>
      </c>
      <c r="C1344" s="1">
        <v>44653</v>
      </c>
      <c r="D1344" t="s">
        <v>108</v>
      </c>
      <c r="E1344" t="s">
        <v>130</v>
      </c>
      <c r="F1344">
        <v>2</v>
      </c>
      <c r="G1344">
        <v>0</v>
      </c>
      <c r="H1344" t="s">
        <v>13</v>
      </c>
      <c r="I1344" t="s">
        <v>109</v>
      </c>
      <c r="L1344">
        <f>1/Table1[[#This Row],[B365H]]-Table1[[#This Row],[Margin1X2]]</f>
        <v>0.49722128013121086</v>
      </c>
      <c r="M1344">
        <f>IF(Table1[[#This Row],[Bet]]="Home",IF(Table1[[#This Row],[FTR]]="H",100*Table1[[#This Row],[B365H]],0),0)</f>
        <v>0</v>
      </c>
      <c r="N1344">
        <f>IF(Table1[[#This Row],[Bet]]="Home-",IF(Table1[[#This Row],[FTR]]="H",100*Table1[[#This Row],[B365H]],0),0)</f>
        <v>0</v>
      </c>
      <c r="O1344">
        <f>1/Table1[[#This Row],[B365D]]-Table1[[#This Row],[Margin1X2]]</f>
        <v>0.28743107034100102</v>
      </c>
      <c r="P1344">
        <f>IF(Table1[[#This Row],[Bet]]="Draw",IF(Table1[[#This Row],[FTR]]="D",100*Table1[[#This Row],[B365D]],0),0)</f>
        <v>0</v>
      </c>
      <c r="Q1344">
        <f>IF(Table1[[#This Row],[Bet]]="Draw-",IF(Table1[[#This Row],[FTR]]="D",100*Table1[[#This Row],[B365D]],0),0)</f>
        <v>0</v>
      </c>
      <c r="R1344">
        <f>1/Table1[[#This Row],[B365A]]-Table1[[#This Row],[Margin1X2]]</f>
        <v>0.21534764952778801</v>
      </c>
      <c r="S1344">
        <f>IF(Table1[[#This Row],[Bet]]="Away",IF(Table1[[#This Row],[FTR]]="A",100*Table1[[#This Row],[B365A]],0),0)</f>
        <v>0</v>
      </c>
      <c r="T1344">
        <f>IF(Table1[[#This Row],[Bet2]]="Away",IF(Table1[[#This Row],[FTR]]="A",100*Table1[[#This Row],[B365A]]),0)</f>
        <v>0</v>
      </c>
      <c r="X1344">
        <v>1.95</v>
      </c>
      <c r="Y1344">
        <v>3.3</v>
      </c>
      <c r="Z1344">
        <v>4.33</v>
      </c>
      <c r="AA1344" s="3">
        <f>(1/Table1[[#This Row],[B365H]]+1/Table1[[#This Row],[B365D]]+1/Table1[[#This Row],[B365A]]-1)/3</f>
        <v>1.5599232689302042E-2</v>
      </c>
      <c r="AB1344">
        <v>2.2999999999999998</v>
      </c>
      <c r="AC1344">
        <v>1.6</v>
      </c>
      <c r="AD1344">
        <f>(1/Table1[[#This Row],[B365&gt;2.5]]+1/Table1[[#This Row],[B365&lt;2.5]]-1)/2</f>
        <v>2.9891304347826164E-2</v>
      </c>
    </row>
    <row r="1345" spans="1:30" hidden="1" x14ac:dyDescent="0.45">
      <c r="A1345" t="s">
        <v>172</v>
      </c>
      <c r="B1345" t="s">
        <v>4</v>
      </c>
      <c r="C1345" s="1">
        <v>44422</v>
      </c>
      <c r="D1345" t="s">
        <v>180</v>
      </c>
      <c r="E1345" t="s">
        <v>191</v>
      </c>
      <c r="F1345">
        <v>0</v>
      </c>
      <c r="G1345">
        <v>0</v>
      </c>
      <c r="H1345" t="s">
        <v>42</v>
      </c>
      <c r="I1345" t="s">
        <v>109</v>
      </c>
      <c r="L1345">
        <f>1/Table1[[#This Row],[B365H]]-Table1[[#This Row],[Margin1X2]]</f>
        <v>0.50960735171261484</v>
      </c>
      <c r="M1345">
        <f>IF(Table1[[#This Row],[Bet]]="Home",IF(Table1[[#This Row],[FTR]]="H",100*Table1[[#This Row],[B365H]],0),0)</f>
        <v>0</v>
      </c>
      <c r="N1345">
        <f>IF(Table1[[#This Row],[Bet]]="Home-",IF(Table1[[#This Row],[FTR]]="H",100*Table1[[#This Row],[B365H]],0),0)</f>
        <v>0</v>
      </c>
      <c r="O1345">
        <f>1/Table1[[#This Row],[B365D]]-Table1[[#This Row],[Margin1X2]]</f>
        <v>0.26900584795321636</v>
      </c>
      <c r="P1345">
        <f>IF(Table1[[#This Row],[Bet]]="Draw",IF(Table1[[#This Row],[FTR]]="D",100*Table1[[#This Row],[B365D]],0),0)</f>
        <v>0</v>
      </c>
      <c r="Q1345">
        <f>IF(Table1[[#This Row],[Bet]]="Draw-",IF(Table1[[#This Row],[FTR]]="D",100*Table1[[#This Row],[B365D]],0),0)</f>
        <v>0</v>
      </c>
      <c r="R1345">
        <f>1/Table1[[#This Row],[B365A]]-Table1[[#This Row],[Margin1X2]]</f>
        <v>0.22138680033416874</v>
      </c>
      <c r="S1345">
        <f>IF(Table1[[#This Row],[Bet]]="Away",IF(Table1[[#This Row],[FTR]]="A",100*Table1[[#This Row],[B365A]],0),0)</f>
        <v>0</v>
      </c>
      <c r="T1345">
        <f>IF(Table1[[#This Row],[Bet2]]="Away",IF(Table1[[#This Row],[FTR]]="A",100*Table1[[#This Row],[B365A]]),0)</f>
        <v>0</v>
      </c>
      <c r="X1345">
        <v>1.9</v>
      </c>
      <c r="Y1345">
        <v>3.5</v>
      </c>
      <c r="Z1345">
        <v>4.2</v>
      </c>
      <c r="AA1345" s="3">
        <f>(1/Table1[[#This Row],[B365H]]+1/Table1[[#This Row],[B365D]]+1/Table1[[#This Row],[B365A]]-1)/3</f>
        <v>1.6708437761069339E-2</v>
      </c>
      <c r="AB1345">
        <v>2.1</v>
      </c>
      <c r="AC1345">
        <v>1.7</v>
      </c>
      <c r="AD1345">
        <f>(1/Table1[[#This Row],[B365&gt;2.5]]+1/Table1[[#This Row],[B365&lt;2.5]]-1)/2</f>
        <v>3.2212885154061621E-2</v>
      </c>
    </row>
    <row r="1346" spans="1:30" hidden="1" x14ac:dyDescent="0.45">
      <c r="A1346" t="s">
        <v>172</v>
      </c>
      <c r="B1346" t="s">
        <v>4</v>
      </c>
      <c r="C1346" s="1">
        <v>44425</v>
      </c>
      <c r="D1346" t="s">
        <v>176</v>
      </c>
      <c r="E1346" t="s">
        <v>193</v>
      </c>
      <c r="F1346">
        <v>4</v>
      </c>
      <c r="G1346">
        <v>1</v>
      </c>
      <c r="H1346" t="s">
        <v>13</v>
      </c>
      <c r="I1346" t="s">
        <v>109</v>
      </c>
      <c r="L1346">
        <f>1/Table1[[#This Row],[B365H]]-Table1[[#This Row],[Margin1X2]]</f>
        <v>0.42962962962962964</v>
      </c>
      <c r="M1346">
        <f>IF(Table1[[#This Row],[Bet]]="Home",IF(Table1[[#This Row],[FTR]]="H",100*Table1[[#This Row],[B365H]],0),0)</f>
        <v>0</v>
      </c>
      <c r="N1346">
        <f>IF(Table1[[#This Row],[Bet]]="Home-",IF(Table1[[#This Row],[FTR]]="H",100*Table1[[#This Row],[B365H]],0),0)</f>
        <v>0</v>
      </c>
      <c r="O1346">
        <f>1/Table1[[#This Row],[B365D]]-Table1[[#This Row],[Margin1X2]]</f>
        <v>0.31851851851851853</v>
      </c>
      <c r="P1346">
        <f>IF(Table1[[#This Row],[Bet]]="Draw",IF(Table1[[#This Row],[FTR]]="D",100*Table1[[#This Row],[B365D]],0),0)</f>
        <v>0</v>
      </c>
      <c r="Q1346">
        <f>IF(Table1[[#This Row],[Bet]]="Draw-",IF(Table1[[#This Row],[FTR]]="D",100*Table1[[#This Row],[B365D]],0),0)</f>
        <v>0</v>
      </c>
      <c r="R1346">
        <f>1/Table1[[#This Row],[B365A]]-Table1[[#This Row],[Margin1X2]]</f>
        <v>0.25185185185185188</v>
      </c>
      <c r="S1346">
        <f>IF(Table1[[#This Row],[Bet]]="Away",IF(Table1[[#This Row],[FTR]]="A",100*Table1[[#This Row],[B365A]],0),0)</f>
        <v>0</v>
      </c>
      <c r="T1346">
        <f>IF(Table1[[#This Row],[Bet2]]="Away",IF(Table1[[#This Row],[FTR]]="A",100*Table1[[#This Row],[B365A]]),0)</f>
        <v>0</v>
      </c>
      <c r="X1346">
        <v>2.25</v>
      </c>
      <c r="Y1346">
        <v>3</v>
      </c>
      <c r="Z1346">
        <v>3.75</v>
      </c>
      <c r="AA1346" s="3">
        <f>(1/Table1[[#This Row],[B365H]]+1/Table1[[#This Row],[B365D]]+1/Table1[[#This Row],[B365A]]-1)/3</f>
        <v>1.4814814814814762E-2</v>
      </c>
      <c r="AB1346">
        <v>2.35</v>
      </c>
      <c r="AC1346">
        <v>1.57</v>
      </c>
      <c r="AD1346">
        <f>(1/Table1[[#This Row],[B365&gt;2.5]]+1/Table1[[#This Row],[B365&lt;2.5]]-1)/2</f>
        <v>3.1237295026426359E-2</v>
      </c>
    </row>
    <row r="1347" spans="1:30" hidden="1" x14ac:dyDescent="0.45">
      <c r="A1347" t="s">
        <v>172</v>
      </c>
      <c r="B1347" t="s">
        <v>4</v>
      </c>
      <c r="C1347" s="1">
        <v>44443</v>
      </c>
      <c r="D1347" t="s">
        <v>173</v>
      </c>
      <c r="E1347" t="s">
        <v>189</v>
      </c>
      <c r="F1347">
        <v>2</v>
      </c>
      <c r="G1347">
        <v>1</v>
      </c>
      <c r="H1347" t="s">
        <v>13</v>
      </c>
      <c r="I1347" t="s">
        <v>109</v>
      </c>
      <c r="L1347">
        <f>1/Table1[[#This Row],[B365H]]-Table1[[#This Row],[Margin1X2]]</f>
        <v>0.366529304029304</v>
      </c>
      <c r="M1347">
        <f>IF(Table1[[#This Row],[Bet]]="Home",IF(Table1[[#This Row],[FTR]]="H",100*Table1[[#This Row],[B365H]],0),0)</f>
        <v>0</v>
      </c>
      <c r="N1347">
        <f>IF(Table1[[#This Row],[Bet]]="Home-",IF(Table1[[#This Row],[FTR]]="H",100*Table1[[#This Row],[B365H]],0),0)</f>
        <v>0</v>
      </c>
      <c r="O1347">
        <f>1/Table1[[#This Row],[B365D]]-Table1[[#This Row],[Margin1X2]]</f>
        <v>0.29441391941391942</v>
      </c>
      <c r="P1347">
        <f>IF(Table1[[#This Row],[Bet]]="Draw",IF(Table1[[#This Row],[FTR]]="D",100*Table1[[#This Row],[B365D]],0),0)</f>
        <v>0</v>
      </c>
      <c r="Q1347">
        <f>IF(Table1[[#This Row],[Bet]]="Draw-",IF(Table1[[#This Row],[FTR]]="D",100*Table1[[#This Row],[B365D]],0),0)</f>
        <v>0</v>
      </c>
      <c r="R1347">
        <f>1/Table1[[#This Row],[B365A]]-Table1[[#This Row],[Margin1X2]]</f>
        <v>0.33905677655677657</v>
      </c>
      <c r="S1347">
        <f>IF(Table1[[#This Row],[Bet]]="Away",IF(Table1[[#This Row],[FTR]]="A",100*Table1[[#This Row],[B365A]],0),0)</f>
        <v>0</v>
      </c>
      <c r="T1347">
        <f>IF(Table1[[#This Row],[Bet2]]="Away",IF(Table1[[#This Row],[FTR]]="A",100*Table1[[#This Row],[B365A]]),0)</f>
        <v>0</v>
      </c>
      <c r="X1347">
        <v>2.6</v>
      </c>
      <c r="Y1347">
        <v>3.2</v>
      </c>
      <c r="Z1347">
        <v>2.8</v>
      </c>
      <c r="AA1347" s="3">
        <f>(1/Table1[[#This Row],[B365H]]+1/Table1[[#This Row],[B365D]]+1/Table1[[#This Row],[B365A]]-1)/3</f>
        <v>1.8086080586080595E-2</v>
      </c>
      <c r="AB1347">
        <v>2.35</v>
      </c>
      <c r="AC1347">
        <v>1.57</v>
      </c>
      <c r="AD1347">
        <f>(1/Table1[[#This Row],[B365&gt;2.5]]+1/Table1[[#This Row],[B365&lt;2.5]]-1)/2</f>
        <v>3.1237295026426359E-2</v>
      </c>
    </row>
    <row r="1348" spans="1:30" hidden="1" x14ac:dyDescent="0.45">
      <c r="A1348" t="s">
        <v>172</v>
      </c>
      <c r="B1348" t="s">
        <v>4</v>
      </c>
      <c r="C1348" s="1">
        <v>44513</v>
      </c>
      <c r="D1348" t="s">
        <v>173</v>
      </c>
      <c r="E1348" t="s">
        <v>194</v>
      </c>
      <c r="F1348">
        <v>0</v>
      </c>
      <c r="G1348">
        <v>0</v>
      </c>
      <c r="H1348" t="s">
        <v>42</v>
      </c>
      <c r="I1348" t="s">
        <v>109</v>
      </c>
      <c r="L1348">
        <f>1/Table1[[#This Row],[B365H]]-Table1[[#This Row],[Margin1X2]]</f>
        <v>0.39176696319553461</v>
      </c>
      <c r="M1348">
        <f>IF(Table1[[#This Row],[Bet]]="Home",IF(Table1[[#This Row],[FTR]]="H",100*Table1[[#This Row],[B365H]],0),0)</f>
        <v>0</v>
      </c>
      <c r="N1348">
        <f>IF(Table1[[#This Row],[Bet]]="Home-",IF(Table1[[#This Row],[FTR]]="H",100*Table1[[#This Row],[B365H]],0),0)</f>
        <v>0</v>
      </c>
      <c r="O1348">
        <f>1/Table1[[#This Row],[B365D]]-Table1[[#This Row],[Margin1X2]]</f>
        <v>0.29129600558171992</v>
      </c>
      <c r="P1348">
        <f>IF(Table1[[#This Row],[Bet]]="Draw",IF(Table1[[#This Row],[FTR]]="D",100*Table1[[#This Row],[B365D]],0),0)</f>
        <v>0</v>
      </c>
      <c r="Q1348">
        <f>IF(Table1[[#This Row],[Bet]]="Draw-",IF(Table1[[#This Row],[FTR]]="D",100*Table1[[#This Row],[B365D]],0),0)</f>
        <v>0</v>
      </c>
      <c r="R1348">
        <f>1/Table1[[#This Row],[B365A]]-Table1[[#This Row],[Margin1X2]]</f>
        <v>0.31693703122274552</v>
      </c>
      <c r="S1348">
        <f>IF(Table1[[#This Row],[Bet]]="Away",IF(Table1[[#This Row],[FTR]]="A",100*Table1[[#This Row],[B365A]],0),0)</f>
        <v>0</v>
      </c>
      <c r="T1348">
        <f>IF(Table1[[#This Row],[Bet2]]="Away",IF(Table1[[#This Row],[FTR]]="A",100*Table1[[#This Row],[B365A]]),0)</f>
        <v>0</v>
      </c>
      <c r="X1348">
        <v>2.4500000000000002</v>
      </c>
      <c r="Y1348">
        <v>3.25</v>
      </c>
      <c r="Z1348">
        <v>3</v>
      </c>
      <c r="AA1348" s="3">
        <f>(1/Table1[[#This Row],[B365H]]+1/Table1[[#This Row],[B365D]]+1/Table1[[#This Row],[B365A]]-1)/3</f>
        <v>1.6396302110587808E-2</v>
      </c>
      <c r="AB1348">
        <v>2.15</v>
      </c>
      <c r="AC1348">
        <v>1.66</v>
      </c>
      <c r="AD1348">
        <f>(1/Table1[[#This Row],[B365&gt;2.5]]+1/Table1[[#This Row],[B365&lt;2.5]]-1)/2</f>
        <v>3.3762958811992205E-2</v>
      </c>
    </row>
    <row r="1349" spans="1:30" hidden="1" x14ac:dyDescent="0.45">
      <c r="A1349" t="s">
        <v>172</v>
      </c>
      <c r="B1349" t="s">
        <v>4</v>
      </c>
      <c r="C1349" s="1">
        <v>44523</v>
      </c>
      <c r="D1349" t="s">
        <v>195</v>
      </c>
      <c r="E1349" t="s">
        <v>176</v>
      </c>
      <c r="F1349">
        <v>2</v>
      </c>
      <c r="G1349">
        <v>1</v>
      </c>
      <c r="H1349" t="s">
        <v>13</v>
      </c>
      <c r="I1349" t="s">
        <v>109</v>
      </c>
      <c r="L1349">
        <f>1/Table1[[#This Row],[B365H]]-Table1[[#This Row],[Margin1X2]]</f>
        <v>0.33905677655677657</v>
      </c>
      <c r="M1349">
        <f>IF(Table1[[#This Row],[Bet]]="Home",IF(Table1[[#This Row],[FTR]]="H",100*Table1[[#This Row],[B365H]],0),0)</f>
        <v>0</v>
      </c>
      <c r="N1349">
        <f>IF(Table1[[#This Row],[Bet]]="Home-",IF(Table1[[#This Row],[FTR]]="H",100*Table1[[#This Row],[B365H]],0),0)</f>
        <v>0</v>
      </c>
      <c r="O1349">
        <f>1/Table1[[#This Row],[B365D]]-Table1[[#This Row],[Margin1X2]]</f>
        <v>0.29441391941391942</v>
      </c>
      <c r="P1349">
        <f>IF(Table1[[#This Row],[Bet]]="Draw",IF(Table1[[#This Row],[FTR]]="D",100*Table1[[#This Row],[B365D]],0),0)</f>
        <v>0</v>
      </c>
      <c r="Q1349">
        <f>IF(Table1[[#This Row],[Bet]]="Draw-",IF(Table1[[#This Row],[FTR]]="D",100*Table1[[#This Row],[B365D]],0),0)</f>
        <v>0</v>
      </c>
      <c r="R1349">
        <f>1/Table1[[#This Row],[B365A]]-Table1[[#This Row],[Margin1X2]]</f>
        <v>0.366529304029304</v>
      </c>
      <c r="S1349">
        <f>IF(Table1[[#This Row],[Bet]]="Away",IF(Table1[[#This Row],[FTR]]="A",100*Table1[[#This Row],[B365A]],0),0)</f>
        <v>0</v>
      </c>
      <c r="T1349">
        <f>IF(Table1[[#This Row],[Bet2]]="Away",IF(Table1[[#This Row],[FTR]]="A",100*Table1[[#This Row],[B365A]]),0)</f>
        <v>0</v>
      </c>
      <c r="X1349">
        <v>2.8</v>
      </c>
      <c r="Y1349">
        <v>3.2</v>
      </c>
      <c r="Z1349">
        <v>2.6</v>
      </c>
      <c r="AA1349" s="3">
        <f>(1/Table1[[#This Row],[B365H]]+1/Table1[[#This Row],[B365D]]+1/Table1[[#This Row],[B365A]]-1)/3</f>
        <v>1.8086080586080595E-2</v>
      </c>
      <c r="AB1349">
        <v>2.15</v>
      </c>
      <c r="AC1349">
        <v>1.66</v>
      </c>
      <c r="AD1349">
        <f>(1/Table1[[#This Row],[B365&gt;2.5]]+1/Table1[[#This Row],[B365&lt;2.5]]-1)/2</f>
        <v>3.3762958811992205E-2</v>
      </c>
    </row>
    <row r="1350" spans="1:30" hidden="1" x14ac:dyDescent="0.45">
      <c r="A1350" t="s">
        <v>172</v>
      </c>
      <c r="B1350" t="s">
        <v>4</v>
      </c>
      <c r="C1350" s="1">
        <v>44537</v>
      </c>
      <c r="D1350" t="s">
        <v>179</v>
      </c>
      <c r="E1350" t="s">
        <v>177</v>
      </c>
      <c r="F1350">
        <v>1</v>
      </c>
      <c r="G1350">
        <v>4</v>
      </c>
      <c r="H1350" t="s">
        <v>20</v>
      </c>
      <c r="I1350" t="s">
        <v>109</v>
      </c>
      <c r="L1350">
        <f>1/Table1[[#This Row],[B365H]]-Table1[[#This Row],[Margin1X2]]</f>
        <v>0.31389847845544044</v>
      </c>
      <c r="M1350">
        <f>IF(Table1[[#This Row],[Bet]]="Home",IF(Table1[[#This Row],[FTR]]="H",100*Table1[[#This Row],[B365H]],0),0)</f>
        <v>0</v>
      </c>
      <c r="N1350">
        <f>IF(Table1[[#This Row],[Bet]]="Home-",IF(Table1[[#This Row],[FTR]]="H",100*Table1[[#This Row],[B365H]],0),0)</f>
        <v>0</v>
      </c>
      <c r="O1350">
        <f>1/Table1[[#This Row],[B365D]]-Table1[[#This Row],[Margin1X2]]</f>
        <v>0.28359544815241017</v>
      </c>
      <c r="P1350">
        <f>IF(Table1[[#This Row],[Bet]]="Draw",IF(Table1[[#This Row],[FTR]]="D",100*Table1[[#This Row],[B365D]],0),0)</f>
        <v>0</v>
      </c>
      <c r="Q1350">
        <f>IF(Table1[[#This Row],[Bet]]="Draw-",IF(Table1[[#This Row],[FTR]]="D",100*Table1[[#This Row],[B365D]],0),0)</f>
        <v>0</v>
      </c>
      <c r="R1350">
        <f>1/Table1[[#This Row],[B365A]]-Table1[[#This Row],[Margin1X2]]</f>
        <v>0.40250607339214928</v>
      </c>
      <c r="S1350">
        <f>IF(Table1[[#This Row],[Bet]]="Away",IF(Table1[[#This Row],[FTR]]="A",100*Table1[[#This Row],[B365A]],0),0)</f>
        <v>0</v>
      </c>
      <c r="T1350">
        <f>IF(Table1[[#This Row],[Bet2]]="Away",IF(Table1[[#This Row],[FTR]]="A",100*Table1[[#This Row],[B365A]]),0)</f>
        <v>0</v>
      </c>
      <c r="X1350">
        <v>3</v>
      </c>
      <c r="Y1350">
        <v>3.3</v>
      </c>
      <c r="Z1350">
        <v>2.37</v>
      </c>
      <c r="AA1350" s="3">
        <f>(1/Table1[[#This Row],[B365H]]+1/Table1[[#This Row],[B365D]]+1/Table1[[#This Row],[B365A]]-1)/3</f>
        <v>1.9434854877892871E-2</v>
      </c>
      <c r="AB1350">
        <v>1.93</v>
      </c>
      <c r="AC1350">
        <v>1.93</v>
      </c>
      <c r="AD1350">
        <f>(1/Table1[[#This Row],[B365&gt;2.5]]+1/Table1[[#This Row],[B365&lt;2.5]]-1)/2</f>
        <v>1.81347150259068E-2</v>
      </c>
    </row>
    <row r="1351" spans="1:30" hidden="1" x14ac:dyDescent="0.45">
      <c r="A1351" t="s">
        <v>172</v>
      </c>
      <c r="B1351" t="s">
        <v>4</v>
      </c>
      <c r="C1351" s="1">
        <v>44541</v>
      </c>
      <c r="D1351" t="s">
        <v>196</v>
      </c>
      <c r="E1351" t="s">
        <v>174</v>
      </c>
      <c r="F1351">
        <v>3</v>
      </c>
      <c r="G1351">
        <v>0</v>
      </c>
      <c r="H1351" t="s">
        <v>13</v>
      </c>
      <c r="I1351" t="s">
        <v>109</v>
      </c>
      <c r="L1351">
        <f>1/Table1[[#This Row],[B365H]]-Table1[[#This Row],[Margin1X2]]</f>
        <v>0.48232323232323232</v>
      </c>
      <c r="M1351">
        <f>IF(Table1[[#This Row],[Bet]]="Home",IF(Table1[[#This Row],[FTR]]="H",100*Table1[[#This Row],[B365H]],0),0)</f>
        <v>0</v>
      </c>
      <c r="N1351">
        <f>IF(Table1[[#This Row],[Bet]]="Home-",IF(Table1[[#This Row],[FTR]]="H",100*Table1[[#This Row],[B365H]],0),0)</f>
        <v>0</v>
      </c>
      <c r="O1351">
        <f>1/Table1[[#This Row],[B365D]]-Table1[[#This Row],[Margin1X2]]</f>
        <v>0.28535353535353536</v>
      </c>
      <c r="P1351">
        <f>IF(Table1[[#This Row],[Bet]]="Draw",IF(Table1[[#This Row],[FTR]]="D",100*Table1[[#This Row],[B365D]],0),0)</f>
        <v>0</v>
      </c>
      <c r="Q1351">
        <f>IF(Table1[[#This Row],[Bet]]="Draw-",IF(Table1[[#This Row],[FTR]]="D",100*Table1[[#This Row],[B365D]],0),0)</f>
        <v>0</v>
      </c>
      <c r="R1351">
        <f>1/Table1[[#This Row],[B365A]]-Table1[[#This Row],[Margin1X2]]</f>
        <v>0.23232323232323235</v>
      </c>
      <c r="S1351">
        <f>IF(Table1[[#This Row],[Bet]]="Away",IF(Table1[[#This Row],[FTR]]="A",100*Table1[[#This Row],[B365A]],0),0)</f>
        <v>0</v>
      </c>
      <c r="T1351">
        <f>IF(Table1[[#This Row],[Bet2]]="Away",IF(Table1[[#This Row],[FTR]]="A",100*Table1[[#This Row],[B365A]]),0)</f>
        <v>0</v>
      </c>
      <c r="X1351">
        <v>2</v>
      </c>
      <c r="Y1351">
        <v>3.3</v>
      </c>
      <c r="Z1351">
        <v>4</v>
      </c>
      <c r="AA1351" s="3">
        <f>(1/Table1[[#This Row],[B365H]]+1/Table1[[#This Row],[B365D]]+1/Table1[[#This Row],[B365A]]-1)/3</f>
        <v>1.7676767676767662E-2</v>
      </c>
      <c r="AB1351">
        <v>2.25</v>
      </c>
      <c r="AC1351">
        <v>1.61</v>
      </c>
      <c r="AD1351">
        <f>(1/Table1[[#This Row],[B365&gt;2.5]]+1/Table1[[#This Row],[B365&lt;2.5]]-1)/2</f>
        <v>3.2781228433402365E-2</v>
      </c>
    </row>
    <row r="1352" spans="1:30" hidden="1" x14ac:dyDescent="0.45">
      <c r="A1352" t="s">
        <v>172</v>
      </c>
      <c r="B1352" t="s">
        <v>4</v>
      </c>
      <c r="C1352" s="1">
        <v>44583</v>
      </c>
      <c r="D1352" t="s">
        <v>181</v>
      </c>
      <c r="E1352" t="s">
        <v>193</v>
      </c>
      <c r="F1352">
        <v>1</v>
      </c>
      <c r="G1352">
        <v>1</v>
      </c>
      <c r="H1352" t="s">
        <v>42</v>
      </c>
      <c r="I1352" t="s">
        <v>109</v>
      </c>
      <c r="L1352">
        <f>1/Table1[[#This Row],[B365H]]-Table1[[#This Row],[Margin1X2]]</f>
        <v>0.42742374727668841</v>
      </c>
      <c r="M1352">
        <f>IF(Table1[[#This Row],[Bet]]="Home",IF(Table1[[#This Row],[FTR]]="H",100*Table1[[#This Row],[B365H]],0),0)</f>
        <v>0</v>
      </c>
      <c r="N1352">
        <f>IF(Table1[[#This Row],[Bet]]="Home-",IF(Table1[[#This Row],[FTR]]="H",100*Table1[[#This Row],[B365H]],0),0)</f>
        <v>0</v>
      </c>
      <c r="O1352">
        <f>1/Table1[[#This Row],[B365D]]-Table1[[#This Row],[Margin1X2]]</f>
        <v>0.295479302832244</v>
      </c>
      <c r="P1352">
        <f>IF(Table1[[#This Row],[Bet]]="Draw",IF(Table1[[#This Row],[FTR]]="D",100*Table1[[#This Row],[B365D]],0),0)</f>
        <v>0</v>
      </c>
      <c r="Q1352">
        <f>IF(Table1[[#This Row],[Bet]]="Draw-",IF(Table1[[#This Row],[FTR]]="D",100*Table1[[#This Row],[B365D]],0),0)</f>
        <v>0</v>
      </c>
      <c r="R1352">
        <f>1/Table1[[#This Row],[B365A]]-Table1[[#This Row],[Margin1X2]]</f>
        <v>0.27709694989106753</v>
      </c>
      <c r="S1352">
        <f>IF(Table1[[#This Row],[Bet]]="Away",IF(Table1[[#This Row],[FTR]]="A",100*Table1[[#This Row],[B365A]],0),0)</f>
        <v>0</v>
      </c>
      <c r="T1352">
        <f>IF(Table1[[#This Row],[Bet2]]="Away",IF(Table1[[#This Row],[FTR]]="A",100*Table1[[#This Row],[B365A]]),0)</f>
        <v>0</v>
      </c>
      <c r="X1352">
        <v>2.25</v>
      </c>
      <c r="Y1352">
        <v>3.2</v>
      </c>
      <c r="Z1352">
        <v>3.4</v>
      </c>
      <c r="AA1352" s="3">
        <f>(1/Table1[[#This Row],[B365H]]+1/Table1[[#This Row],[B365D]]+1/Table1[[#This Row],[B365A]]-1)/3</f>
        <v>1.7020697167756005E-2</v>
      </c>
      <c r="AB1352">
        <v>2.2000000000000002</v>
      </c>
      <c r="AC1352">
        <v>1.65</v>
      </c>
      <c r="AD1352">
        <f>(1/Table1[[#This Row],[B365&gt;2.5]]+1/Table1[[#This Row],[B365&lt;2.5]]-1)/2</f>
        <v>3.0303030303030276E-2</v>
      </c>
    </row>
    <row r="1353" spans="1:30" hidden="1" x14ac:dyDescent="0.45">
      <c r="A1353" t="s">
        <v>172</v>
      </c>
      <c r="B1353" t="s">
        <v>4</v>
      </c>
      <c r="C1353" s="1">
        <v>44635</v>
      </c>
      <c r="D1353" t="s">
        <v>173</v>
      </c>
      <c r="E1353" t="s">
        <v>188</v>
      </c>
      <c r="F1353">
        <v>1</v>
      </c>
      <c r="G1353">
        <v>2</v>
      </c>
      <c r="H1353" t="s">
        <v>20</v>
      </c>
      <c r="I1353" t="s">
        <v>109</v>
      </c>
      <c r="L1353">
        <f>1/Table1[[#This Row],[B365H]]-Table1[[#This Row],[Margin1X2]]</f>
        <v>0.31565656565656564</v>
      </c>
      <c r="M1353">
        <f>IF(Table1[[#This Row],[Bet]]="Home",IF(Table1[[#This Row],[FTR]]="H",100*Table1[[#This Row],[B365H]],0),0)</f>
        <v>0</v>
      </c>
      <c r="N1353">
        <f>IF(Table1[[#This Row],[Bet]]="Home-",IF(Table1[[#This Row],[FTR]]="H",100*Table1[[#This Row],[B365H]],0),0)</f>
        <v>0</v>
      </c>
      <c r="O1353">
        <f>1/Table1[[#This Row],[B365D]]-Table1[[#This Row],[Margin1X2]]</f>
        <v>0.28535353535353536</v>
      </c>
      <c r="P1353">
        <f>IF(Table1[[#This Row],[Bet]]="Draw",IF(Table1[[#This Row],[FTR]]="D",100*Table1[[#This Row],[B365D]],0),0)</f>
        <v>0</v>
      </c>
      <c r="Q1353">
        <f>IF(Table1[[#This Row],[Bet]]="Draw-",IF(Table1[[#This Row],[FTR]]="D",100*Table1[[#This Row],[B365D]],0),0)</f>
        <v>0</v>
      </c>
      <c r="R1353">
        <f>1/Table1[[#This Row],[B365A]]-Table1[[#This Row],[Margin1X2]]</f>
        <v>0.39898989898989901</v>
      </c>
      <c r="S1353">
        <f>IF(Table1[[#This Row],[Bet]]="Away",IF(Table1[[#This Row],[FTR]]="A",100*Table1[[#This Row],[B365A]],0),0)</f>
        <v>0</v>
      </c>
      <c r="T1353">
        <f>IF(Table1[[#This Row],[Bet2]]="Away",IF(Table1[[#This Row],[FTR]]="A",100*Table1[[#This Row],[B365A]]),0)</f>
        <v>0</v>
      </c>
      <c r="X1353">
        <v>3</v>
      </c>
      <c r="Y1353">
        <v>3.3</v>
      </c>
      <c r="Z1353">
        <v>2.4</v>
      </c>
      <c r="AA1353" s="3">
        <f>(1/Table1[[#This Row],[B365H]]+1/Table1[[#This Row],[B365D]]+1/Table1[[#This Row],[B365A]]-1)/3</f>
        <v>1.7676767676767662E-2</v>
      </c>
      <c r="AB1353">
        <v>2.1</v>
      </c>
      <c r="AC1353">
        <v>1.7</v>
      </c>
      <c r="AD1353">
        <f>(1/Table1[[#This Row],[B365&gt;2.5]]+1/Table1[[#This Row],[B365&lt;2.5]]-1)/2</f>
        <v>3.2212885154061621E-2</v>
      </c>
    </row>
    <row r="1354" spans="1:30" hidden="1" x14ac:dyDescent="0.45">
      <c r="A1354" t="s">
        <v>172</v>
      </c>
      <c r="B1354" t="s">
        <v>4</v>
      </c>
      <c r="C1354" s="1">
        <v>44646</v>
      </c>
      <c r="D1354" t="s">
        <v>186</v>
      </c>
      <c r="E1354" t="s">
        <v>178</v>
      </c>
      <c r="F1354">
        <v>2</v>
      </c>
      <c r="G1354">
        <v>0</v>
      </c>
      <c r="H1354" t="s">
        <v>13</v>
      </c>
      <c r="I1354" t="s">
        <v>109</v>
      </c>
      <c r="L1354">
        <f>1/Table1[[#This Row],[B365H]]-Table1[[#This Row],[Margin1X2]]</f>
        <v>0.48076923076923078</v>
      </c>
      <c r="M1354">
        <f>IF(Table1[[#This Row],[Bet]]="Home",IF(Table1[[#This Row],[FTR]]="H",100*Table1[[#This Row],[B365H]],0),0)</f>
        <v>0</v>
      </c>
      <c r="N1354">
        <f>IF(Table1[[#This Row],[Bet]]="Home-",IF(Table1[[#This Row],[FTR]]="H",100*Table1[[#This Row],[B365H]],0),0)</f>
        <v>0</v>
      </c>
      <c r="O1354">
        <f>1/Table1[[#This Row],[B365D]]-Table1[[#This Row],[Margin1X2]]</f>
        <v>0.28846153846153849</v>
      </c>
      <c r="P1354">
        <f>IF(Table1[[#This Row],[Bet]]="Draw",IF(Table1[[#This Row],[FTR]]="D",100*Table1[[#This Row],[B365D]],0),0)</f>
        <v>0</v>
      </c>
      <c r="Q1354">
        <f>IF(Table1[[#This Row],[Bet]]="Draw-",IF(Table1[[#This Row],[FTR]]="D",100*Table1[[#This Row],[B365D]],0),0)</f>
        <v>0</v>
      </c>
      <c r="R1354">
        <f>1/Table1[[#This Row],[B365A]]-Table1[[#This Row],[Margin1X2]]</f>
        <v>0.23076923076923075</v>
      </c>
      <c r="S1354">
        <f>IF(Table1[[#This Row],[Bet]]="Away",IF(Table1[[#This Row],[FTR]]="A",100*Table1[[#This Row],[B365A]],0),0)</f>
        <v>0</v>
      </c>
      <c r="T1354">
        <f>IF(Table1[[#This Row],[Bet2]]="Away",IF(Table1[[#This Row],[FTR]]="A",100*Table1[[#This Row],[B365A]]),0)</f>
        <v>0</v>
      </c>
      <c r="X1354">
        <v>2</v>
      </c>
      <c r="Y1354">
        <v>3.25</v>
      </c>
      <c r="Z1354">
        <v>4</v>
      </c>
      <c r="AA1354" s="3">
        <f>(1/Table1[[#This Row],[B365H]]+1/Table1[[#This Row],[B365D]]+1/Table1[[#This Row],[B365A]]-1)/3</f>
        <v>1.9230769230769235E-2</v>
      </c>
      <c r="AB1354">
        <v>2.25</v>
      </c>
      <c r="AC1354">
        <v>1.61</v>
      </c>
      <c r="AD1354">
        <f>(1/Table1[[#This Row],[B365&gt;2.5]]+1/Table1[[#This Row],[B365&lt;2.5]]-1)/2</f>
        <v>3.2781228433402365E-2</v>
      </c>
    </row>
    <row r="1355" spans="1:30" hidden="1" x14ac:dyDescent="0.45">
      <c r="A1355" t="s">
        <v>106</v>
      </c>
      <c r="B1355" t="s">
        <v>4</v>
      </c>
      <c r="C1355" s="1">
        <v>44593</v>
      </c>
      <c r="D1355" t="s">
        <v>140</v>
      </c>
      <c r="E1355" t="s">
        <v>125</v>
      </c>
      <c r="F1355">
        <v>2</v>
      </c>
      <c r="G1355">
        <v>0</v>
      </c>
      <c r="H1355" t="s">
        <v>13</v>
      </c>
      <c r="I1355" t="s">
        <v>167</v>
      </c>
      <c r="J1355" t="s">
        <v>272</v>
      </c>
      <c r="L1355">
        <f>1/Table1[[#This Row],[B365H]]-Table1[[#This Row],[Margin1X2]]</f>
        <v>0.61907289455060155</v>
      </c>
      <c r="M1355">
        <f>IF(Table1[[#This Row],[Bet]]="Home",IF(Table1[[#This Row],[FTR]]="H",100*Table1[[#This Row],[B365H]],0),0)</f>
        <v>0</v>
      </c>
      <c r="N1355">
        <f>IF(Table1[[#This Row],[Bet]]="Home-",IF(Table1[[#This Row],[FTR]]="H",100*Table1[[#This Row],[B365H]],0),0)</f>
        <v>0</v>
      </c>
      <c r="O1355">
        <f>1/Table1[[#This Row],[B365D]]-Table1[[#This Row],[Margin1X2]]</f>
        <v>0.23213021939136591</v>
      </c>
      <c r="P1355">
        <f>IF(Table1[[#This Row],[Bet]]="Draw",IF(Table1[[#This Row],[FTR]]="D",100*Table1[[#This Row],[B365D]],0),0)</f>
        <v>0</v>
      </c>
      <c r="Q1355">
        <f>IF(Table1[[#This Row],[Bet]]="Draw-",IF(Table1[[#This Row],[FTR]]="D",100*Table1[[#This Row],[B365D]],0),0)</f>
        <v>0</v>
      </c>
      <c r="R1355">
        <f>1/Table1[[#This Row],[B365A]]-Table1[[#This Row],[Margin1X2]]</f>
        <v>0.14879688605803257</v>
      </c>
      <c r="S1355">
        <f>IF(Table1[[#This Row],[Bet]]="Away",IF(Table1[[#This Row],[FTR]]="A",100*Table1[[#This Row],[B365A]],0),0)</f>
        <v>0</v>
      </c>
      <c r="T1355">
        <f>IF(Table1[[#This Row],[Bet2]]="Away",IF(Table1[[#This Row],[FTR]]="A",100*Table1[[#This Row],[B365A]]),0)</f>
        <v>0</v>
      </c>
      <c r="X1355">
        <v>1.57</v>
      </c>
      <c r="Y1355">
        <v>4</v>
      </c>
      <c r="Z1355">
        <v>6</v>
      </c>
      <c r="AA1355" s="3">
        <f>(1/Table1[[#This Row],[B365H]]+1/Table1[[#This Row],[B365D]]+1/Table1[[#This Row],[B365A]]-1)/3</f>
        <v>1.7869780608634089E-2</v>
      </c>
      <c r="AB1355">
        <v>1.83</v>
      </c>
      <c r="AC1355">
        <v>2.02</v>
      </c>
      <c r="AD1355">
        <f>(1/Table1[[#This Row],[B365&gt;2.5]]+1/Table1[[#This Row],[B365&lt;2.5]]-1)/2</f>
        <v>2.0748796191094487E-2</v>
      </c>
    </row>
    <row r="1356" spans="1:30" hidden="1" x14ac:dyDescent="0.45">
      <c r="A1356" t="s">
        <v>61</v>
      </c>
      <c r="B1356" t="s">
        <v>4</v>
      </c>
      <c r="C1356" s="1">
        <v>44594</v>
      </c>
      <c r="D1356" t="s">
        <v>72</v>
      </c>
      <c r="E1356" t="s">
        <v>71</v>
      </c>
      <c r="F1356">
        <v>0</v>
      </c>
      <c r="G1356">
        <v>1</v>
      </c>
      <c r="H1356" t="s">
        <v>20</v>
      </c>
      <c r="I1356" t="s">
        <v>76</v>
      </c>
      <c r="J1356" t="s">
        <v>266</v>
      </c>
      <c r="L1356">
        <f>1/Table1[[#This Row],[B365H]]-Table1[[#This Row],[Margin1X2]]</f>
        <v>0.32497255483580162</v>
      </c>
      <c r="M1356">
        <f>IF(Table1[[#This Row],[Bet]]="Home",IF(Table1[[#This Row],[FTR]]="H",100*Table1[[#This Row],[B365H]],0),0)</f>
        <v>0</v>
      </c>
      <c r="N1356">
        <f>IF(Table1[[#This Row],[Bet]]="Home-",IF(Table1[[#This Row],[FTR]]="H",100*Table1[[#This Row],[B365H]],0),0)</f>
        <v>0</v>
      </c>
      <c r="O1356">
        <f>1/Table1[[#This Row],[B365D]]-Table1[[#This Row],[Margin1X2]]</f>
        <v>0.30272561379019536</v>
      </c>
      <c r="P1356">
        <f>IF(Table1[[#This Row],[Bet]]="Draw",IF(Table1[[#This Row],[FTR]]="D",100*Table1[[#This Row],[B365D]],0),0)</f>
        <v>0</v>
      </c>
      <c r="Q1356">
        <f>IF(Table1[[#This Row],[Bet]]="Draw-",IF(Table1[[#This Row],[FTR]]="D",100*Table1[[#This Row],[B365D]],0),0)</f>
        <v>0</v>
      </c>
      <c r="R1356">
        <f>1/Table1[[#This Row],[B365A]]-Table1[[#This Row],[Margin1X2]]</f>
        <v>0.37230183137400313</v>
      </c>
      <c r="S1356">
        <f>IF(Table1[[#This Row],[Bet]]="Away",IF(Table1[[#This Row],[FTR]]="A",100*Table1[[#This Row],[B365A]],0),0)</f>
        <v>0</v>
      </c>
      <c r="T1356">
        <f>IF(Table1[[#This Row],[Bet2]]="Away",IF(Table1[[#This Row],[FTR]]="A",100*Table1[[#This Row],[B365A]]),0)</f>
        <v>0</v>
      </c>
      <c r="X1356">
        <v>2.9</v>
      </c>
      <c r="Y1356">
        <v>3.1</v>
      </c>
      <c r="Z1356">
        <v>2.5499999999999998</v>
      </c>
      <c r="AA1356" s="3">
        <f>(1/Table1[[#This Row],[B365H]]+1/Table1[[#This Row],[B365D]]+1/Table1[[#This Row],[B365A]]-1)/3</f>
        <v>1.9855031371094938E-2</v>
      </c>
      <c r="AB1356">
        <v>2.2000000000000002</v>
      </c>
      <c r="AC1356">
        <v>1.66</v>
      </c>
      <c r="AD1356">
        <f>(1/Table1[[#This Row],[B365&gt;2.5]]+1/Table1[[#This Row],[B365&lt;2.5]]-1)/2</f>
        <v>2.8477546549835697E-2</v>
      </c>
    </row>
    <row r="1357" spans="1:30" hidden="1" x14ac:dyDescent="0.45">
      <c r="A1357" t="s">
        <v>106</v>
      </c>
      <c r="B1357" t="s">
        <v>4</v>
      </c>
      <c r="C1357" s="1">
        <v>44597</v>
      </c>
      <c r="D1357" t="s">
        <v>108</v>
      </c>
      <c r="E1357" t="s">
        <v>123</v>
      </c>
      <c r="F1357">
        <v>2</v>
      </c>
      <c r="G1357">
        <v>1</v>
      </c>
      <c r="H1357" t="s">
        <v>13</v>
      </c>
      <c r="I1357" t="s">
        <v>162</v>
      </c>
      <c r="J1357" t="s">
        <v>270</v>
      </c>
      <c r="L1357">
        <f>1/Table1[[#This Row],[B365H]]-Table1[[#This Row],[Margin1X2]]</f>
        <v>0.50680623126443558</v>
      </c>
      <c r="M1357">
        <f>IF(Table1[[#This Row],[Bet]]="Home",IF(Table1[[#This Row],[FTR]]="H",100*Table1[[#This Row],[B365H]],0),0)</f>
        <v>190</v>
      </c>
      <c r="N1357">
        <f>IF(Table1[[#This Row],[Bet]]="Home-",IF(Table1[[#This Row],[FTR]]="H",100*Table1[[#This Row],[B365H]],0),0)</f>
        <v>0</v>
      </c>
      <c r="O1357">
        <f>1/Table1[[#This Row],[B365D]]-Table1[[#This Row],[Margin1X2]]</f>
        <v>0.27460808884957494</v>
      </c>
      <c r="P1357">
        <f>IF(Table1[[#This Row],[Bet]]="Draw",IF(Table1[[#This Row],[FTR]]="D",100*Table1[[#This Row],[B365D]],0),0)</f>
        <v>0</v>
      </c>
      <c r="Q1357">
        <f>IF(Table1[[#This Row],[Bet]]="Draw-",IF(Table1[[#This Row],[FTR]]="D",100*Table1[[#This Row],[B365D]],0),0)</f>
        <v>0</v>
      </c>
      <c r="R1357">
        <f>1/Table1[[#This Row],[B365A]]-Table1[[#This Row],[Margin1X2]]</f>
        <v>0.21858567988598948</v>
      </c>
      <c r="S1357">
        <f>IF(Table1[[#This Row],[Bet]]="Away",IF(Table1[[#This Row],[FTR]]="A",100*Table1[[#This Row],[B365A]],0),0)</f>
        <v>0</v>
      </c>
      <c r="T1357">
        <f>IF(Table1[[#This Row],[Bet2]]="Away",IF(Table1[[#This Row],[FTR]]="A",100*Table1[[#This Row],[B365A]]),0)</f>
        <v>0</v>
      </c>
      <c r="X1357">
        <v>1.9</v>
      </c>
      <c r="Y1357">
        <v>3.4</v>
      </c>
      <c r="Z1357">
        <v>4.2</v>
      </c>
      <c r="AA1357" s="3">
        <f>(1/Table1[[#This Row],[B365H]]+1/Table1[[#This Row],[B365D]]+1/Table1[[#This Row],[B365A]]-1)/3</f>
        <v>1.9509558209248601E-2</v>
      </c>
      <c r="AB1357">
        <v>1.95</v>
      </c>
      <c r="AC1357">
        <v>1.9</v>
      </c>
      <c r="AD1357">
        <f>(1/Table1[[#This Row],[B365&gt;2.5]]+1/Table1[[#This Row],[B365&lt;2.5]]-1)/2</f>
        <v>1.9568151147098534E-2</v>
      </c>
    </row>
    <row r="1358" spans="1:30" hidden="1" x14ac:dyDescent="0.45">
      <c r="A1358" t="s">
        <v>172</v>
      </c>
      <c r="B1358" t="s">
        <v>4</v>
      </c>
      <c r="C1358" s="1">
        <v>44597</v>
      </c>
      <c r="D1358" t="s">
        <v>192</v>
      </c>
      <c r="E1358" t="s">
        <v>175</v>
      </c>
      <c r="F1358">
        <v>1</v>
      </c>
      <c r="G1358">
        <v>2</v>
      </c>
      <c r="H1358" t="s">
        <v>20</v>
      </c>
      <c r="I1358" t="s">
        <v>156</v>
      </c>
      <c r="J1358" t="s">
        <v>269</v>
      </c>
      <c r="L1358">
        <f>1/Table1[[#This Row],[B365H]]-Table1[[#This Row],[Margin1X2]]</f>
        <v>0.41806020066889632</v>
      </c>
      <c r="M1358">
        <f>IF(Table1[[#This Row],[Bet]]="Home",IF(Table1[[#This Row],[FTR]]="H",100*Table1[[#This Row],[B365H]],0),0)</f>
        <v>0</v>
      </c>
      <c r="N1358">
        <f>IF(Table1[[#This Row],[Bet]]="Home-",IF(Table1[[#This Row],[FTR]]="H",100*Table1[[#This Row],[B365H]],0),0)</f>
        <v>0</v>
      </c>
      <c r="O1358">
        <f>1/Table1[[#This Row],[B365D]]-Table1[[#This Row],[Margin1X2]]</f>
        <v>0.29096989966555181</v>
      </c>
      <c r="P1358">
        <f>IF(Table1[[#This Row],[Bet]]="Draw",IF(Table1[[#This Row],[FTR]]="D",100*Table1[[#This Row],[B365D]],0),0)</f>
        <v>0</v>
      </c>
      <c r="Q1358">
        <f>IF(Table1[[#This Row],[Bet]]="Draw-",IF(Table1[[#This Row],[FTR]]="D",100*Table1[[#This Row],[B365D]],0),0)</f>
        <v>0</v>
      </c>
      <c r="R1358">
        <f>1/Table1[[#This Row],[B365A]]-Table1[[#This Row],[Margin1X2]]</f>
        <v>0.29096989966555181</v>
      </c>
      <c r="S1358">
        <f>IF(Table1[[#This Row],[Bet]]="Away",IF(Table1[[#This Row],[FTR]]="A",100*Table1[[#This Row],[B365A]],0),0)</f>
        <v>0</v>
      </c>
      <c r="T1358">
        <f>IF(Table1[[#This Row],[Bet2]]="Away",IF(Table1[[#This Row],[FTR]]="A",100*Table1[[#This Row],[B365A]]),0)</f>
        <v>0</v>
      </c>
      <c r="X1358">
        <v>2.2999999999999998</v>
      </c>
      <c r="Y1358">
        <v>3.25</v>
      </c>
      <c r="Z1358">
        <v>3.25</v>
      </c>
      <c r="AA1358" s="3">
        <f>(1/Table1[[#This Row],[B365H]]+1/Table1[[#This Row],[B365D]]+1/Table1[[#This Row],[B365A]]-1)/3</f>
        <v>1.6722408026755915E-2</v>
      </c>
      <c r="AB1358">
        <v>2.0499999999999998</v>
      </c>
      <c r="AC1358">
        <v>1.75</v>
      </c>
      <c r="AD1358">
        <f>(1/Table1[[#This Row],[B365&gt;2.5]]+1/Table1[[#This Row],[B365&lt;2.5]]-1)/2</f>
        <v>2.9616724738675937E-2</v>
      </c>
    </row>
    <row r="1359" spans="1:30" hidden="1" x14ac:dyDescent="0.45">
      <c r="A1359" t="s">
        <v>106</v>
      </c>
      <c r="B1359" t="s">
        <v>4</v>
      </c>
      <c r="C1359" s="1">
        <v>44541</v>
      </c>
      <c r="D1359" t="s">
        <v>113</v>
      </c>
      <c r="E1359" t="s">
        <v>140</v>
      </c>
      <c r="F1359">
        <v>0</v>
      </c>
      <c r="G1359">
        <v>2</v>
      </c>
      <c r="H1359" t="s">
        <v>20</v>
      </c>
      <c r="I1359" t="s">
        <v>163</v>
      </c>
      <c r="J1359" t="s">
        <v>266</v>
      </c>
      <c r="K1359" t="s">
        <v>271</v>
      </c>
      <c r="L1359">
        <f>1/Table1[[#This Row],[B365H]]-Table1[[#This Row],[Margin1X2]]</f>
        <v>0.22138680033416883</v>
      </c>
      <c r="M1359">
        <f>IF(Table1[[#This Row],[Bet]]="Home",IF(Table1[[#This Row],[FTR]]="H",100*Table1[[#This Row],[B365H]],0),0)</f>
        <v>0</v>
      </c>
      <c r="N1359">
        <f>IF(Table1[[#This Row],[Bet]]="Home-",IF(Table1[[#This Row],[FTR]]="H",100*Table1[[#This Row],[B365H]],0),0)</f>
        <v>0</v>
      </c>
      <c r="O1359">
        <f>1/Table1[[#This Row],[B365D]]-Table1[[#This Row],[Margin1X2]]</f>
        <v>0.26900584795321641</v>
      </c>
      <c r="P1359">
        <f>IF(Table1[[#This Row],[Bet]]="Draw",IF(Table1[[#This Row],[FTR]]="D",100*Table1[[#This Row],[B365D]],0),0)</f>
        <v>0</v>
      </c>
      <c r="Q1359">
        <f>IF(Table1[[#This Row],[Bet]]="Draw-",IF(Table1[[#This Row],[FTR]]="D",100*Table1[[#This Row],[B365D]],0),0)</f>
        <v>0</v>
      </c>
      <c r="R1359">
        <f>1/Table1[[#This Row],[B365A]]-Table1[[#This Row],[Margin1X2]]</f>
        <v>0.50960735171261495</v>
      </c>
      <c r="S1359">
        <f>IF(Table1[[#This Row],[Bet]]="Away",IF(Table1[[#This Row],[FTR]]="A",100*Table1[[#This Row],[B365A]],0),0)</f>
        <v>0</v>
      </c>
      <c r="T1359">
        <f>IF(Table1[[#This Row],[Bet2]]="Away",IF(Table1[[#This Row],[FTR]]="A",100*Table1[[#This Row],[B365A]]),0)</f>
        <v>190</v>
      </c>
      <c r="X1359">
        <v>4.2</v>
      </c>
      <c r="Y1359">
        <v>3.5</v>
      </c>
      <c r="Z1359">
        <v>1.9</v>
      </c>
      <c r="AA1359" s="3">
        <f>(1/Table1[[#This Row],[B365H]]+1/Table1[[#This Row],[B365D]]+1/Table1[[#This Row],[B365A]]-1)/3</f>
        <v>1.6708437761069266E-2</v>
      </c>
      <c r="AB1359">
        <v>2.1</v>
      </c>
      <c r="AC1359">
        <v>1.7</v>
      </c>
      <c r="AD1359">
        <f>(1/Table1[[#This Row],[B365&gt;2.5]]+1/Table1[[#This Row],[B365&lt;2.5]]-1)/2</f>
        <v>3.2212885154061621E-2</v>
      </c>
    </row>
    <row r="1360" spans="1:30" hidden="1" x14ac:dyDescent="0.45">
      <c r="A1360" t="s">
        <v>172</v>
      </c>
      <c r="B1360" t="s">
        <v>4</v>
      </c>
      <c r="C1360" s="1">
        <v>44597</v>
      </c>
      <c r="D1360" t="s">
        <v>182</v>
      </c>
      <c r="E1360" t="s">
        <v>193</v>
      </c>
      <c r="F1360">
        <v>2</v>
      </c>
      <c r="G1360">
        <v>2</v>
      </c>
      <c r="H1360" t="s">
        <v>42</v>
      </c>
      <c r="I1360" t="s">
        <v>149</v>
      </c>
      <c r="J1360" t="s">
        <v>269</v>
      </c>
      <c r="L1360">
        <f>1/Table1[[#This Row],[B365H]]-Table1[[#This Row],[Margin1X2]]</f>
        <v>0.39941756272401435</v>
      </c>
      <c r="M1360">
        <f>IF(Table1[[#This Row],[Bet]]="Home",IF(Table1[[#This Row],[FTR]]="H",100*Table1[[#This Row],[B365H]],0),0)</f>
        <v>0</v>
      </c>
      <c r="N1360">
        <f>IF(Table1[[#This Row],[Bet]]="Home-",IF(Table1[[#This Row],[FTR]]="H",100*Table1[[#This Row],[B365H]],0),0)</f>
        <v>0</v>
      </c>
      <c r="O1360">
        <f>1/Table1[[#This Row],[B365D]]-Table1[[#This Row],[Margin1X2]]</f>
        <v>0.29525089605734767</v>
      </c>
      <c r="P1360">
        <f>IF(Table1[[#This Row],[Bet]]="Draw",IF(Table1[[#This Row],[FTR]]="D",100*Table1[[#This Row],[B365D]],0),0)</f>
        <v>0</v>
      </c>
      <c r="Q1360">
        <f>IF(Table1[[#This Row],[Bet]]="Draw-",IF(Table1[[#This Row],[FTR]]="D",100*Table1[[#This Row],[B365D]],0),0)</f>
        <v>320</v>
      </c>
      <c r="R1360">
        <f>1/Table1[[#This Row],[B365A]]-Table1[[#This Row],[Margin1X2]]</f>
        <v>0.30533154121863798</v>
      </c>
      <c r="S1360">
        <f>IF(Table1[[#This Row],[Bet]]="Away",IF(Table1[[#This Row],[FTR]]="A",100*Table1[[#This Row],[B365A]],0),0)</f>
        <v>0</v>
      </c>
      <c r="T1360">
        <f>IF(Table1[[#This Row],[Bet2]]="Away",IF(Table1[[#This Row],[FTR]]="A",100*Table1[[#This Row],[B365A]]),0)</f>
        <v>0</v>
      </c>
      <c r="X1360">
        <v>2.4</v>
      </c>
      <c r="Y1360">
        <v>3.2</v>
      </c>
      <c r="Z1360">
        <v>3.1</v>
      </c>
      <c r="AA1360" s="3">
        <f>(1/Table1[[#This Row],[B365H]]+1/Table1[[#This Row],[B365D]]+1/Table1[[#This Row],[B365A]]-1)/3</f>
        <v>1.7249103942652333E-2</v>
      </c>
      <c r="AB1360">
        <v>2.1</v>
      </c>
      <c r="AC1360">
        <v>1.7</v>
      </c>
      <c r="AD1360">
        <f>(1/Table1[[#This Row],[B365&gt;2.5]]+1/Table1[[#This Row],[B365&lt;2.5]]-1)/2</f>
        <v>3.2212885154061621E-2</v>
      </c>
    </row>
    <row r="1361" spans="1:30" hidden="1" x14ac:dyDescent="0.45">
      <c r="A1361" t="s">
        <v>172</v>
      </c>
      <c r="B1361" t="s">
        <v>4</v>
      </c>
      <c r="C1361" s="1">
        <v>44597</v>
      </c>
      <c r="D1361" t="s">
        <v>178</v>
      </c>
      <c r="E1361" t="s">
        <v>184</v>
      </c>
      <c r="F1361">
        <v>1</v>
      </c>
      <c r="G1361">
        <v>1</v>
      </c>
      <c r="H1361" t="s">
        <v>42</v>
      </c>
      <c r="I1361" t="s">
        <v>135</v>
      </c>
      <c r="J1361" t="s">
        <v>273</v>
      </c>
      <c r="L1361">
        <f>1/Table1[[#This Row],[B365H]]-Table1[[#This Row],[Margin1X2]]</f>
        <v>0.47973856209150328</v>
      </c>
      <c r="M1361">
        <f>IF(Table1[[#This Row],[Bet]]="Home",IF(Table1[[#This Row],[FTR]]="H",100*Table1[[#This Row],[B365H]],0),0)</f>
        <v>0</v>
      </c>
      <c r="N1361">
        <f>IF(Table1[[#This Row],[Bet]]="Home-",IF(Table1[[#This Row],[FTR]]="H",100*Table1[[#This Row],[B365H]],0),0)</f>
        <v>0</v>
      </c>
      <c r="O1361">
        <f>1/Table1[[#This Row],[B365D]]-Table1[[#This Row],[Margin1X2]]</f>
        <v>0.27385620915032682</v>
      </c>
      <c r="P1361">
        <f>IF(Table1[[#This Row],[Bet]]="Draw",IF(Table1[[#This Row],[FTR]]="D",100*Table1[[#This Row],[B365D]],0),0)</f>
        <v>0</v>
      </c>
      <c r="Q1361">
        <f>IF(Table1[[#This Row],[Bet]]="Draw-",IF(Table1[[#This Row],[FTR]]="D",100*Table1[[#This Row],[B365D]],0),0)</f>
        <v>0</v>
      </c>
      <c r="R1361">
        <f>1/Table1[[#This Row],[B365A]]-Table1[[#This Row],[Margin1X2]]</f>
        <v>0.24640522875816992</v>
      </c>
      <c r="S1361">
        <f>IF(Table1[[#This Row],[Bet]]="Away",IF(Table1[[#This Row],[FTR]]="A",100*Table1[[#This Row],[B365A]],0),0)</f>
        <v>0</v>
      </c>
      <c r="T1361">
        <f>IF(Table1[[#This Row],[Bet2]]="Away",IF(Table1[[#This Row],[FTR]]="A",100*Table1[[#This Row],[B365A]]),0)</f>
        <v>0</v>
      </c>
      <c r="X1361">
        <v>2</v>
      </c>
      <c r="Y1361">
        <v>3.4</v>
      </c>
      <c r="Z1361">
        <v>3.75</v>
      </c>
      <c r="AA1361" s="3">
        <f>(1/Table1[[#This Row],[B365H]]+1/Table1[[#This Row],[B365D]]+1/Table1[[#This Row],[B365A]]-1)/3</f>
        <v>2.0261437908496733E-2</v>
      </c>
      <c r="AB1361">
        <v>2.02</v>
      </c>
      <c r="AC1361">
        <v>1.83</v>
      </c>
      <c r="AD1361">
        <f>(1/Table1[[#This Row],[B365&gt;2.5]]+1/Table1[[#This Row],[B365&lt;2.5]]-1)/2</f>
        <v>2.0748796191094487E-2</v>
      </c>
    </row>
    <row r="1362" spans="1:30" hidden="1" x14ac:dyDescent="0.45">
      <c r="A1362" t="s">
        <v>172</v>
      </c>
      <c r="B1362" t="s">
        <v>4</v>
      </c>
      <c r="C1362" s="1">
        <v>44597</v>
      </c>
      <c r="D1362" t="s">
        <v>196</v>
      </c>
      <c r="E1362" t="s">
        <v>185</v>
      </c>
      <c r="F1362">
        <v>0</v>
      </c>
      <c r="G1362">
        <v>1</v>
      </c>
      <c r="H1362" t="s">
        <v>20</v>
      </c>
      <c r="I1362" t="s">
        <v>129</v>
      </c>
      <c r="J1362" t="s">
        <v>273</v>
      </c>
      <c r="L1362">
        <f>1/Table1[[#This Row],[B365H]]-Table1[[#This Row],[Margin1X2]]</f>
        <v>0.328332769889565</v>
      </c>
      <c r="M1362">
        <f>IF(Table1[[#This Row],[Bet]]="Home",IF(Table1[[#This Row],[FTR]]="H",100*Table1[[#This Row],[B365H]],0),0)</f>
        <v>0</v>
      </c>
      <c r="N1362">
        <f>IF(Table1[[#This Row],[Bet]]="Home-",IF(Table1[[#This Row],[FTR]]="H",100*Table1[[#This Row],[B365H]],0),0)</f>
        <v>0</v>
      </c>
      <c r="O1362">
        <f>1/Table1[[#This Row],[B365D]]-Table1[[#This Row],[Margin1X2]]</f>
        <v>0.29600518368266843</v>
      </c>
      <c r="P1362">
        <f>IF(Table1[[#This Row],[Bet]]="Draw",IF(Table1[[#This Row],[FTR]]="D",100*Table1[[#This Row],[B365D]],0),0)</f>
        <v>0</v>
      </c>
      <c r="Q1362">
        <f>IF(Table1[[#This Row],[Bet]]="Draw-",IF(Table1[[#This Row],[FTR]]="D",100*Table1[[#This Row],[B365D]],0),0)</f>
        <v>0</v>
      </c>
      <c r="R1362">
        <f>1/Table1[[#This Row],[B365A]]-Table1[[#This Row],[Margin1X2]]</f>
        <v>0.37566204642776652</v>
      </c>
      <c r="S1362">
        <f>IF(Table1[[#This Row],[Bet]]="Away",IF(Table1[[#This Row],[FTR]]="A",100*Table1[[#This Row],[B365A]],0),0)</f>
        <v>0</v>
      </c>
      <c r="T1362">
        <f>IF(Table1[[#This Row],[Bet2]]="Away",IF(Table1[[#This Row],[FTR]]="A",100*Table1[[#This Row],[B365A]]),0)</f>
        <v>0</v>
      </c>
      <c r="X1362">
        <v>2.9</v>
      </c>
      <c r="Y1362">
        <v>3.2</v>
      </c>
      <c r="Z1362">
        <v>2.5499999999999998</v>
      </c>
      <c r="AA1362" s="3">
        <f>(1/Table1[[#This Row],[B365H]]+1/Table1[[#This Row],[B365D]]+1/Table1[[#This Row],[B365A]]-1)/3</f>
        <v>1.6494816317331591E-2</v>
      </c>
      <c r="AB1362">
        <v>2.4</v>
      </c>
      <c r="AC1362">
        <v>1.53</v>
      </c>
      <c r="AD1362">
        <f>(1/Table1[[#This Row],[B365&gt;2.5]]+1/Table1[[#This Row],[B365&lt;2.5]]-1)/2</f>
        <v>3.5130718954248352E-2</v>
      </c>
    </row>
    <row r="1363" spans="1:30" hidden="1" x14ac:dyDescent="0.45">
      <c r="A1363" t="s">
        <v>172</v>
      </c>
      <c r="B1363" t="s">
        <v>4</v>
      </c>
      <c r="C1363" s="1">
        <v>44600</v>
      </c>
      <c r="D1363" t="s">
        <v>179</v>
      </c>
      <c r="E1363" t="s">
        <v>182</v>
      </c>
      <c r="F1363">
        <v>1</v>
      </c>
      <c r="G1363">
        <v>3</v>
      </c>
      <c r="H1363" t="s">
        <v>20</v>
      </c>
      <c r="I1363" t="s">
        <v>157</v>
      </c>
      <c r="J1363" t="s">
        <v>269</v>
      </c>
      <c r="L1363">
        <f>1/Table1[[#This Row],[B365H]]-Table1[[#This Row],[Margin1X2]]</f>
        <v>0.46825318455613713</v>
      </c>
      <c r="M1363">
        <f>IF(Table1[[#This Row],[Bet]]="Home",IF(Table1[[#This Row],[FTR]]="H",100*Table1[[#This Row],[B365H]],0),0)</f>
        <v>0</v>
      </c>
      <c r="N1363">
        <f>IF(Table1[[#This Row],[Bet]]="Home-",IF(Table1[[#This Row],[FTR]]="H",100*Table1[[#This Row],[B365H]],0),0)</f>
        <v>0</v>
      </c>
      <c r="O1363">
        <f>1/Table1[[#This Row],[B365D]]-Table1[[#This Row],[Margin1X2]]</f>
        <v>0.2881406141996643</v>
      </c>
      <c r="P1363">
        <f>IF(Table1[[#This Row],[Bet]]="Draw",IF(Table1[[#This Row],[FTR]]="D",100*Table1[[#This Row],[B365D]],0),0)</f>
        <v>0</v>
      </c>
      <c r="Q1363">
        <f>IF(Table1[[#This Row],[Bet]]="Draw-",IF(Table1[[#This Row],[FTR]]="D",100*Table1[[#This Row],[B365D]],0),0)</f>
        <v>0</v>
      </c>
      <c r="R1363">
        <f>1/Table1[[#This Row],[B365A]]-Table1[[#This Row],[Margin1X2]]</f>
        <v>0.24360620124419868</v>
      </c>
      <c r="S1363">
        <f>IF(Table1[[#This Row],[Bet]]="Away",IF(Table1[[#This Row],[FTR]]="A",100*Table1[[#This Row],[B365A]],0),0)</f>
        <v>0</v>
      </c>
      <c r="T1363">
        <f>IF(Table1[[#This Row],[Bet2]]="Away",IF(Table1[[#This Row],[FTR]]="A",100*Table1[[#This Row],[B365A]]),0)</f>
        <v>0</v>
      </c>
      <c r="X1363">
        <v>2.0499999999999998</v>
      </c>
      <c r="Y1363">
        <v>3.25</v>
      </c>
      <c r="Z1363">
        <v>3.8</v>
      </c>
      <c r="AA1363" s="3">
        <f>(1/Table1[[#This Row],[B365H]]+1/Table1[[#This Row],[B365D]]+1/Table1[[#This Row],[B365A]]-1)/3</f>
        <v>1.9551693492643407E-2</v>
      </c>
      <c r="AB1363">
        <v>2.02</v>
      </c>
      <c r="AC1363">
        <v>1.83</v>
      </c>
      <c r="AD1363">
        <f>(1/Table1[[#This Row],[B365&gt;2.5]]+1/Table1[[#This Row],[B365&lt;2.5]]-1)/2</f>
        <v>2.0748796191094487E-2</v>
      </c>
    </row>
    <row r="1364" spans="1:30" x14ac:dyDescent="0.45">
      <c r="A1364" t="s">
        <v>106</v>
      </c>
      <c r="B1364" t="s">
        <v>4</v>
      </c>
      <c r="C1364" s="1">
        <v>44548</v>
      </c>
      <c r="D1364" t="s">
        <v>128</v>
      </c>
      <c r="E1364" t="s">
        <v>139</v>
      </c>
      <c r="F1364">
        <v>1</v>
      </c>
      <c r="G1364">
        <v>0</v>
      </c>
      <c r="H1364" t="s">
        <v>13</v>
      </c>
      <c r="I1364" t="s">
        <v>126</v>
      </c>
      <c r="J1364" t="s">
        <v>271</v>
      </c>
      <c r="L1364">
        <f>1/Table1[[#This Row],[B365H]]-Table1[[#This Row],[Margin1X2]]</f>
        <v>0.37607635646851334</v>
      </c>
      <c r="M1364">
        <f>IF(Table1[[#This Row],[Bet]]="Home",IF(Table1[[#This Row],[FTR]]="H",100*Table1[[#This Row],[B365H]],0),0)</f>
        <v>0</v>
      </c>
      <c r="N1364">
        <f>IF(Table1[[#This Row],[Bet]]="Home-",IF(Table1[[#This Row],[FTR]]="H",100*Table1[[#This Row],[B365H]],0),0)</f>
        <v>0</v>
      </c>
      <c r="O1364">
        <f>1/Table1[[#This Row],[B365D]]-Table1[[#This Row],[Margin1X2]]</f>
        <v>0.26963377943770095</v>
      </c>
      <c r="P1364">
        <f>IF(Table1[[#This Row],[Bet]]="Draw",IF(Table1[[#This Row],[FTR]]="D",100*Table1[[#This Row],[B365D]],0),0)</f>
        <v>0</v>
      </c>
      <c r="Q1364">
        <f>IF(Table1[[#This Row],[Bet]]="Draw-",IF(Table1[[#This Row],[FTR]]="D",100*Table1[[#This Row],[B365D]],0),0)</f>
        <v>0</v>
      </c>
      <c r="R1364">
        <f>1/Table1[[#This Row],[B365A]]-Table1[[#This Row],[Margin1X2]]</f>
        <v>0.3542898640937856</v>
      </c>
      <c r="S1364">
        <f>IF(Table1[[#This Row],[Bet]]="Away",IF(Table1[[#This Row],[FTR]]="A",100*Table1[[#This Row],[B365A]],0),0)</f>
        <v>0</v>
      </c>
      <c r="T1364">
        <f>IF(Table1[[#This Row],[Bet2]]="Away",IF(Table1[[#This Row],[FTR]]="A",100*Table1[[#This Row],[B365A]]),0)</f>
        <v>0</v>
      </c>
      <c r="X1364">
        <v>2.5499999999999998</v>
      </c>
      <c r="Y1364">
        <v>3.5</v>
      </c>
      <c r="Z1364">
        <v>2.7</v>
      </c>
      <c r="AA1364" s="3">
        <f>(1/Table1[[#This Row],[B365H]]+1/Table1[[#This Row],[B365D]]+1/Table1[[#This Row],[B365A]]-1)/3</f>
        <v>1.608050627658475E-2</v>
      </c>
      <c r="AB1364">
        <v>1.85</v>
      </c>
      <c r="AC1364">
        <v>2</v>
      </c>
      <c r="AD1364">
        <f>(1/Table1[[#This Row],[B365&gt;2.5]]+1/Table1[[#This Row],[B365&lt;2.5]]-1)/2</f>
        <v>2.0270270270270174E-2</v>
      </c>
    </row>
    <row r="1365" spans="1:30" hidden="1" x14ac:dyDescent="0.45">
      <c r="A1365" t="s">
        <v>106</v>
      </c>
      <c r="B1365" t="s">
        <v>4</v>
      </c>
      <c r="C1365" s="1">
        <v>44600</v>
      </c>
      <c r="D1365" t="s">
        <v>114</v>
      </c>
      <c r="E1365" t="s">
        <v>133</v>
      </c>
      <c r="F1365">
        <v>2</v>
      </c>
      <c r="G1365">
        <v>1</v>
      </c>
      <c r="H1365" t="s">
        <v>13</v>
      </c>
      <c r="I1365" t="s">
        <v>156</v>
      </c>
      <c r="J1365" t="s">
        <v>269</v>
      </c>
      <c r="L1365">
        <f>1/Table1[[#This Row],[B365H]]-Table1[[#This Row],[Margin1X2]]</f>
        <v>0.29138981173864892</v>
      </c>
      <c r="M1365">
        <f>IF(Table1[[#This Row],[Bet]]="Home",IF(Table1[[#This Row],[FTR]]="H",100*Table1[[#This Row],[B365H]],0),0)</f>
        <v>0</v>
      </c>
      <c r="N1365">
        <f>IF(Table1[[#This Row],[Bet]]="Home-",IF(Table1[[#This Row],[FTR]]="H",100*Table1[[#This Row],[B365H]],0),0)</f>
        <v>0</v>
      </c>
      <c r="O1365">
        <f>1/Table1[[#This Row],[B365D]]-Table1[[#This Row],[Margin1X2]]</f>
        <v>0.26460409745293462</v>
      </c>
      <c r="P1365">
        <f>IF(Table1[[#This Row],[Bet]]="Draw",IF(Table1[[#This Row],[FTR]]="D",100*Table1[[#This Row],[B365D]],0),0)</f>
        <v>0</v>
      </c>
      <c r="Q1365">
        <f>IF(Table1[[#This Row],[Bet]]="Draw-",IF(Table1[[#This Row],[FTR]]="D",100*Table1[[#This Row],[B365D]],0),0)</f>
        <v>0</v>
      </c>
      <c r="R1365">
        <f>1/Table1[[#This Row],[B365A]]-Table1[[#This Row],[Margin1X2]]</f>
        <v>0.44400609080841635</v>
      </c>
      <c r="S1365">
        <f>IF(Table1[[#This Row],[Bet]]="Away",IF(Table1[[#This Row],[FTR]]="A",100*Table1[[#This Row],[B365A]],0),0)</f>
        <v>0</v>
      </c>
      <c r="T1365">
        <f>IF(Table1[[#This Row],[Bet2]]="Away",IF(Table1[[#This Row],[FTR]]="A",100*Table1[[#This Row],[B365A]]),0)</f>
        <v>0</v>
      </c>
      <c r="X1365">
        <v>3.2</v>
      </c>
      <c r="Y1365">
        <v>3.5</v>
      </c>
      <c r="Z1365">
        <v>2.15</v>
      </c>
      <c r="AA1365" s="3">
        <f>(1/Table1[[#This Row],[B365H]]+1/Table1[[#This Row],[B365D]]+1/Table1[[#This Row],[B365A]]-1)/3</f>
        <v>2.1110188261351064E-2</v>
      </c>
      <c r="AB1365">
        <v>1.8</v>
      </c>
      <c r="AC1365">
        <v>2</v>
      </c>
      <c r="AD1365">
        <f>(1/Table1[[#This Row],[B365&gt;2.5]]+1/Table1[[#This Row],[B365&lt;2.5]]-1)/2</f>
        <v>2.777777777777779E-2</v>
      </c>
    </row>
    <row r="1366" spans="1:30" hidden="1" x14ac:dyDescent="0.45">
      <c r="A1366" t="s">
        <v>172</v>
      </c>
      <c r="B1366" t="s">
        <v>4</v>
      </c>
      <c r="C1366" s="1">
        <v>44600</v>
      </c>
      <c r="D1366" t="s">
        <v>183</v>
      </c>
      <c r="E1366" t="s">
        <v>174</v>
      </c>
      <c r="F1366">
        <v>2</v>
      </c>
      <c r="G1366">
        <v>1</v>
      </c>
      <c r="H1366" t="s">
        <v>13</v>
      </c>
      <c r="I1366" t="s">
        <v>171</v>
      </c>
      <c r="J1366" t="s">
        <v>272</v>
      </c>
      <c r="L1366">
        <f>1/Table1[[#This Row],[B365H]]-Table1[[#This Row],[Margin1X2]]</f>
        <v>0.5650860767139837</v>
      </c>
      <c r="M1366">
        <f>IF(Table1[[#This Row],[Bet]]="Home",IF(Table1[[#This Row],[FTR]]="H",100*Table1[[#This Row],[B365H]],0),0)</f>
        <v>0</v>
      </c>
      <c r="N1366">
        <f>IF(Table1[[#This Row],[Bet]]="Home-",IF(Table1[[#This Row],[FTR]]="H",100*Table1[[#This Row],[B365H]],0),0)</f>
        <v>0</v>
      </c>
      <c r="O1366">
        <f>1/Table1[[#This Row],[B365D]]-Table1[[#This Row],[Margin1X2]]</f>
        <v>0.26940501359106006</v>
      </c>
      <c r="P1366">
        <f>IF(Table1[[#This Row],[Bet]]="Draw",IF(Table1[[#This Row],[FTR]]="D",100*Table1[[#This Row],[B365D]],0),0)</f>
        <v>0</v>
      </c>
      <c r="Q1366">
        <f>IF(Table1[[#This Row],[Bet]]="Draw-",IF(Table1[[#This Row],[FTR]]="D",100*Table1[[#This Row],[B365D]],0),0)</f>
        <v>0</v>
      </c>
      <c r="R1366">
        <f>1/Table1[[#This Row],[B365A]]-Table1[[#This Row],[Margin1X2]]</f>
        <v>0.16550890969495619</v>
      </c>
      <c r="S1366">
        <f>IF(Table1[[#This Row],[Bet]]="Away",IF(Table1[[#This Row],[FTR]]="A",100*Table1[[#This Row],[B365A]],0),0)</f>
        <v>0</v>
      </c>
      <c r="T1366">
        <f>IF(Table1[[#This Row],[Bet2]]="Away",IF(Table1[[#This Row],[FTR]]="A",100*Table1[[#This Row],[B365A]]),0)</f>
        <v>0</v>
      </c>
      <c r="X1366">
        <v>1.72</v>
      </c>
      <c r="Y1366">
        <v>3.5</v>
      </c>
      <c r="Z1366">
        <v>5.5</v>
      </c>
      <c r="AA1366" s="3">
        <f>(1/Table1[[#This Row],[B365H]]+1/Table1[[#This Row],[B365D]]+1/Table1[[#This Row],[B365A]]-1)/3</f>
        <v>1.6309272123225638E-2</v>
      </c>
      <c r="AB1366">
        <v>2.0699999999999998</v>
      </c>
      <c r="AC1366">
        <v>1.72</v>
      </c>
      <c r="AD1366">
        <f>(1/Table1[[#This Row],[B365&gt;2.5]]+1/Table1[[#This Row],[B365&lt;2.5]]-1)/2</f>
        <v>3.2243568138411449E-2</v>
      </c>
    </row>
    <row r="1367" spans="1:30" hidden="1" x14ac:dyDescent="0.45">
      <c r="A1367" t="s">
        <v>61</v>
      </c>
      <c r="B1367" t="s">
        <v>4</v>
      </c>
      <c r="C1367" s="1">
        <v>44600</v>
      </c>
      <c r="D1367" t="s">
        <v>74</v>
      </c>
      <c r="E1367" t="s">
        <v>81</v>
      </c>
      <c r="F1367">
        <v>3</v>
      </c>
      <c r="G1367">
        <v>1</v>
      </c>
      <c r="H1367" t="s">
        <v>13</v>
      </c>
      <c r="I1367" t="s">
        <v>76</v>
      </c>
      <c r="J1367" t="s">
        <v>266</v>
      </c>
      <c r="L1367">
        <f>1/Table1[[#This Row],[B365H]]-Table1[[#This Row],[Margin1X2]]</f>
        <v>0.43624416205061362</v>
      </c>
      <c r="M1367">
        <f>IF(Table1[[#This Row],[Bet]]="Home",IF(Table1[[#This Row],[FTR]]="H",100*Table1[[#This Row],[B365H]],0),0)</f>
        <v>0</v>
      </c>
      <c r="N1367">
        <f>IF(Table1[[#This Row],[Bet]]="Home-",IF(Table1[[#This Row],[FTR]]="H",100*Table1[[#This Row],[B365H]],0),0)</f>
        <v>0</v>
      </c>
      <c r="O1367">
        <f>1/Table1[[#This Row],[B365D]]-Table1[[#This Row],[Margin1X2]]</f>
        <v>0.3042793526664494</v>
      </c>
      <c r="P1367">
        <f>IF(Table1[[#This Row],[Bet]]="Draw",IF(Table1[[#This Row],[FTR]]="D",100*Table1[[#This Row],[B365D]],0),0)</f>
        <v>0</v>
      </c>
      <c r="Q1367">
        <f>IF(Table1[[#This Row],[Bet]]="Draw-",IF(Table1[[#This Row],[FTR]]="D",100*Table1[[#This Row],[B365D]],0),0)</f>
        <v>0</v>
      </c>
      <c r="R1367">
        <f>1/Table1[[#This Row],[B365A]]-Table1[[#This Row],[Margin1X2]]</f>
        <v>0.25947648528293688</v>
      </c>
      <c r="S1367">
        <f>IF(Table1[[#This Row],[Bet]]="Away",IF(Table1[[#This Row],[FTR]]="A",100*Table1[[#This Row],[B365A]],0),0)</f>
        <v>0</v>
      </c>
      <c r="T1367">
        <f>IF(Table1[[#This Row],[Bet2]]="Away",IF(Table1[[#This Row],[FTR]]="A",100*Table1[[#This Row],[B365A]]),0)</f>
        <v>0</v>
      </c>
      <c r="X1367">
        <v>2.2000000000000002</v>
      </c>
      <c r="Y1367">
        <v>3.1</v>
      </c>
      <c r="Z1367">
        <v>3.6</v>
      </c>
      <c r="AA1367" s="3">
        <f>(1/Table1[[#This Row],[B365H]]+1/Table1[[#This Row],[B365D]]+1/Table1[[#This Row],[B365A]]-1)/3</f>
        <v>1.8301292494840915E-2</v>
      </c>
      <c r="AB1367">
        <v>2.37</v>
      </c>
      <c r="AC1367">
        <v>1.57</v>
      </c>
      <c r="AD1367">
        <f>(1/Table1[[#This Row],[B365&gt;2.5]]+1/Table1[[#This Row],[B365&lt;2.5]]-1)/2</f>
        <v>2.9441801714638949E-2</v>
      </c>
    </row>
    <row r="1368" spans="1:30" hidden="1" x14ac:dyDescent="0.45">
      <c r="A1368" t="s">
        <v>106</v>
      </c>
      <c r="B1368" t="s">
        <v>4</v>
      </c>
      <c r="C1368" s="1">
        <v>44586</v>
      </c>
      <c r="D1368" t="s">
        <v>117</v>
      </c>
      <c r="E1368" t="s">
        <v>124</v>
      </c>
      <c r="F1368">
        <v>0</v>
      </c>
      <c r="G1368">
        <v>2</v>
      </c>
      <c r="H1368" t="s">
        <v>20</v>
      </c>
      <c r="I1368" t="s">
        <v>163</v>
      </c>
      <c r="J1368" t="s">
        <v>266</v>
      </c>
      <c r="K1368" t="s">
        <v>271</v>
      </c>
      <c r="L1368">
        <f>1/Table1[[#This Row],[B365H]]-Table1[[#This Row],[Margin1X2]]</f>
        <v>0.25137085137085136</v>
      </c>
      <c r="M1368">
        <f>IF(Table1[[#This Row],[Bet]]="Home",IF(Table1[[#This Row],[FTR]]="H",100*Table1[[#This Row],[B365H]],0),0)</f>
        <v>0</v>
      </c>
      <c r="N1368">
        <f>IF(Table1[[#This Row],[Bet]]="Home-",IF(Table1[[#This Row],[FTR]]="H",100*Table1[[#This Row],[B365H]],0),0)</f>
        <v>0</v>
      </c>
      <c r="O1368">
        <f>1/Table1[[#This Row],[B365D]]-Table1[[#This Row],[Margin1X2]]</f>
        <v>0.28773448773448773</v>
      </c>
      <c r="P1368">
        <f>IF(Table1[[#This Row],[Bet]]="Draw",IF(Table1[[#This Row],[FTR]]="D",100*Table1[[#This Row],[B365D]],0),0)</f>
        <v>0</v>
      </c>
      <c r="Q1368">
        <f>IF(Table1[[#This Row],[Bet]]="Draw-",IF(Table1[[#This Row],[FTR]]="D",100*Table1[[#This Row],[B365D]],0),0)</f>
        <v>0</v>
      </c>
      <c r="R1368">
        <f>1/Table1[[#This Row],[B365A]]-Table1[[#This Row],[Margin1X2]]</f>
        <v>0.46089466089466086</v>
      </c>
      <c r="S1368">
        <f>IF(Table1[[#This Row],[Bet]]="Away",IF(Table1[[#This Row],[FTR]]="A",100*Table1[[#This Row],[B365A]],0),0)</f>
        <v>0</v>
      </c>
      <c r="T1368">
        <f>IF(Table1[[#This Row],[Bet2]]="Away",IF(Table1[[#This Row],[FTR]]="A",100*Table1[[#This Row],[B365A]]),0)</f>
        <v>210</v>
      </c>
      <c r="X1368">
        <v>3.75</v>
      </c>
      <c r="Y1368">
        <v>3.3</v>
      </c>
      <c r="Z1368">
        <v>2.1</v>
      </c>
      <c r="AA1368" s="3">
        <f>(1/Table1[[#This Row],[B365H]]+1/Table1[[#This Row],[B365D]]+1/Table1[[#This Row],[B365A]]-1)/3</f>
        <v>1.5295815295815288E-2</v>
      </c>
      <c r="AB1368">
        <v>2.2000000000000002</v>
      </c>
      <c r="AC1368">
        <v>1.65</v>
      </c>
      <c r="AD1368">
        <f>(1/Table1[[#This Row],[B365&gt;2.5]]+1/Table1[[#This Row],[B365&lt;2.5]]-1)/2</f>
        <v>3.0303030303030276E-2</v>
      </c>
    </row>
    <row r="1369" spans="1:30" x14ac:dyDescent="0.45">
      <c r="A1369" t="s">
        <v>106</v>
      </c>
      <c r="B1369" t="s">
        <v>4</v>
      </c>
      <c r="C1369" s="1">
        <v>44600</v>
      </c>
      <c r="D1369" t="s">
        <v>120</v>
      </c>
      <c r="E1369" t="s">
        <v>131</v>
      </c>
      <c r="F1369">
        <v>2</v>
      </c>
      <c r="G1369">
        <v>1</v>
      </c>
      <c r="H1369" t="s">
        <v>13</v>
      </c>
      <c r="I1369" t="s">
        <v>126</v>
      </c>
      <c r="J1369" t="s">
        <v>271</v>
      </c>
      <c r="L1369">
        <f>1/Table1[[#This Row],[B365H]]-Table1[[#This Row],[Margin1X2]]</f>
        <v>0.50918901655715154</v>
      </c>
      <c r="M1369">
        <f>IF(Table1[[#This Row],[Bet]]="Home",IF(Table1[[#This Row],[FTR]]="H",100*Table1[[#This Row],[B365H]],0),0)</f>
        <v>0</v>
      </c>
      <c r="N1369">
        <f>IF(Table1[[#This Row],[Bet]]="Home-",IF(Table1[[#This Row],[FTR]]="H",100*Table1[[#This Row],[B365H]],0),0)</f>
        <v>0</v>
      </c>
      <c r="O1369">
        <f>1/Table1[[#This Row],[B365D]]-Table1[[#This Row],[Margin1X2]]</f>
        <v>0.27699087414229095</v>
      </c>
      <c r="P1369">
        <f>IF(Table1[[#This Row],[Bet]]="Draw",IF(Table1[[#This Row],[FTR]]="D",100*Table1[[#This Row],[B365D]],0),0)</f>
        <v>0</v>
      </c>
      <c r="Q1369">
        <f>IF(Table1[[#This Row],[Bet]]="Draw-",IF(Table1[[#This Row],[FTR]]="D",100*Table1[[#This Row],[B365D]],0),0)</f>
        <v>0</v>
      </c>
      <c r="R1369">
        <f>1/Table1[[#This Row],[B365A]]-Table1[[#This Row],[Margin1X2]]</f>
        <v>0.21382010930055745</v>
      </c>
      <c r="S1369">
        <f>IF(Table1[[#This Row],[Bet]]="Away",IF(Table1[[#This Row],[FTR]]="A",100*Table1[[#This Row],[B365A]],0),0)</f>
        <v>0</v>
      </c>
      <c r="T1369">
        <f>IF(Table1[[#This Row],[Bet2]]="Away",IF(Table1[[#This Row],[FTR]]="A",100*Table1[[#This Row],[B365A]]),0)</f>
        <v>0</v>
      </c>
      <c r="X1369">
        <v>1.9</v>
      </c>
      <c r="Y1369">
        <v>3.4</v>
      </c>
      <c r="Z1369">
        <v>4.33</v>
      </c>
      <c r="AA1369" s="3">
        <f>(1/Table1[[#This Row],[B365H]]+1/Table1[[#This Row],[B365D]]+1/Table1[[#This Row],[B365A]]-1)/3</f>
        <v>1.7126772916532602E-2</v>
      </c>
      <c r="AB1369">
        <v>2.0499999999999998</v>
      </c>
      <c r="AC1369">
        <v>1.75</v>
      </c>
      <c r="AD1369">
        <f>(1/Table1[[#This Row],[B365&gt;2.5]]+1/Table1[[#This Row],[B365&lt;2.5]]-1)/2</f>
        <v>2.9616724738675937E-2</v>
      </c>
    </row>
    <row r="1370" spans="1:30" hidden="1" x14ac:dyDescent="0.45">
      <c r="A1370" t="s">
        <v>2</v>
      </c>
      <c r="B1370" t="s">
        <v>4</v>
      </c>
      <c r="C1370" s="1">
        <v>44611</v>
      </c>
      <c r="D1370" t="s">
        <v>41</v>
      </c>
      <c r="E1370" t="s">
        <v>40</v>
      </c>
      <c r="F1370">
        <v>2</v>
      </c>
      <c r="G1370">
        <v>3</v>
      </c>
      <c r="H1370" t="s">
        <v>20</v>
      </c>
      <c r="I1370" t="s">
        <v>43</v>
      </c>
      <c r="L1370">
        <f>1/Table1[[#This Row],[B365H]]-Table1[[#This Row],[Margin1X2]]</f>
        <v>0.76527777777777783</v>
      </c>
      <c r="M1370">
        <f>IF(Table1[[#This Row],[Bet]]="Home",IF(Table1[[#This Row],[FTR]]="H",100*Table1[[#This Row],[B365H]],0),0)</f>
        <v>0</v>
      </c>
      <c r="N1370">
        <f>IF(Table1[[#This Row],[Bet]]="Home-",IF(Table1[[#This Row],[FTR]]="H",100*Table1[[#This Row],[B365H]],0),0)</f>
        <v>0</v>
      </c>
      <c r="O1370">
        <f>1/Table1[[#This Row],[B365D]]-Table1[[#This Row],[Margin1X2]]</f>
        <v>0.15069444444444446</v>
      </c>
      <c r="P1370">
        <f>IF(Table1[[#This Row],[Bet]]="Draw",IF(Table1[[#This Row],[FTR]]="D",100*Table1[[#This Row],[B365D]],0),0)</f>
        <v>0</v>
      </c>
      <c r="Q1370">
        <f>IF(Table1[[#This Row],[Bet]]="Draw-",IF(Table1[[#This Row],[FTR]]="D",100*Table1[[#This Row],[B365D]],0),0)</f>
        <v>0</v>
      </c>
      <c r="R1370">
        <f>1/Table1[[#This Row],[B365A]]-Table1[[#This Row],[Margin1X2]]</f>
        <v>8.4027777777777798E-2</v>
      </c>
      <c r="S1370">
        <f>IF(Table1[[#This Row],[Bet]]="Away",IF(Table1[[#This Row],[FTR]]="A",100*Table1[[#This Row],[B365A]],0),0)</f>
        <v>0</v>
      </c>
      <c r="T1370">
        <f>IF(Table1[[#This Row],[Bet2]]="Away",IF(Table1[[#This Row],[FTR]]="A",100*Table1[[#This Row],[B365A]]),0)</f>
        <v>0</v>
      </c>
      <c r="X1370">
        <v>1.28</v>
      </c>
      <c r="Y1370">
        <v>6</v>
      </c>
      <c r="Z1370">
        <v>10</v>
      </c>
      <c r="AA1370" s="3">
        <f>(1/Table1[[#This Row],[B365H]]+1/Table1[[#This Row],[B365D]]+1/Table1[[#This Row],[B365A]]-1)/3</f>
        <v>1.5972222222222204E-2</v>
      </c>
      <c r="AB1370">
        <v>2.2000000000000002</v>
      </c>
      <c r="AC1370">
        <v>1.66</v>
      </c>
      <c r="AD1370">
        <f>(1/Table1[[#This Row],[B365&gt;2.5]]+1/Table1[[#This Row],[B365&lt;2.5]]-1)/2</f>
        <v>2.8477546549835697E-2</v>
      </c>
    </row>
    <row r="1371" spans="1:30" hidden="1" x14ac:dyDescent="0.45">
      <c r="A1371" t="s">
        <v>2</v>
      </c>
      <c r="B1371" t="s">
        <v>4</v>
      </c>
      <c r="C1371" s="1">
        <v>44611</v>
      </c>
      <c r="D1371" t="s">
        <v>12</v>
      </c>
      <c r="E1371" t="s">
        <v>11</v>
      </c>
      <c r="F1371">
        <v>2</v>
      </c>
      <c r="G1371">
        <v>1</v>
      </c>
      <c r="H1371" t="s">
        <v>13</v>
      </c>
      <c r="I1371" t="s">
        <v>24</v>
      </c>
      <c r="J1371" t="s">
        <v>266</v>
      </c>
      <c r="L1371">
        <f>1/Table1[[#This Row],[B365H]]-Table1[[#This Row],[Margin1X2]]</f>
        <v>0.67526455026455023</v>
      </c>
      <c r="M1371">
        <f>IF(Table1[[#This Row],[Bet]]="Home",IF(Table1[[#This Row],[FTR]]="H",100*Table1[[#This Row],[B365H]],0),0)</f>
        <v>0</v>
      </c>
      <c r="N1371">
        <f>IF(Table1[[#This Row],[Bet]]="Home-",IF(Table1[[#This Row],[FTR]]="H",100*Table1[[#This Row],[B365H]],0),0)</f>
        <v>0</v>
      </c>
      <c r="O1371">
        <f>1/Table1[[#This Row],[B365D]]-Table1[[#This Row],[Margin1X2]]</f>
        <v>0.2189153439153439</v>
      </c>
      <c r="P1371">
        <f>IF(Table1[[#This Row],[Bet]]="Draw",IF(Table1[[#This Row],[FTR]]="D",100*Table1[[#This Row],[B365D]],0),0)</f>
        <v>0</v>
      </c>
      <c r="Q1371">
        <f>IF(Table1[[#This Row],[Bet]]="Draw-",IF(Table1[[#This Row],[FTR]]="D",100*Table1[[#This Row],[B365D]],0),0)</f>
        <v>0</v>
      </c>
      <c r="R1371">
        <f>1/Table1[[#This Row],[B365A]]-Table1[[#This Row],[Margin1X2]]</f>
        <v>0.10582010582010581</v>
      </c>
      <c r="S1371">
        <f>IF(Table1[[#This Row],[Bet]]="Away",IF(Table1[[#This Row],[FTR]]="A",100*Table1[[#This Row],[B365A]],0),0)</f>
        <v>0</v>
      </c>
      <c r="T1371">
        <f>IF(Table1[[#This Row],[Bet2]]="Away",IF(Table1[[#This Row],[FTR]]="A",100*Table1[[#This Row],[B365A]]),0)</f>
        <v>0</v>
      </c>
      <c r="X1371">
        <v>1.44</v>
      </c>
      <c r="Y1371">
        <v>4.2</v>
      </c>
      <c r="Z1371">
        <v>8</v>
      </c>
      <c r="AA1371" s="3">
        <f>(1/Table1[[#This Row],[B365H]]+1/Table1[[#This Row],[B365D]]+1/Table1[[#This Row],[B365A]]-1)/3</f>
        <v>1.9179894179894186E-2</v>
      </c>
      <c r="AB1371">
        <v>2.1</v>
      </c>
      <c r="AC1371">
        <v>1.72</v>
      </c>
      <c r="AD1371">
        <f>(1/Table1[[#This Row],[B365&gt;2.5]]+1/Table1[[#This Row],[B365&lt;2.5]]-1)/2</f>
        <v>2.879291251384275E-2</v>
      </c>
    </row>
    <row r="1372" spans="1:30" hidden="1" x14ac:dyDescent="0.45">
      <c r="A1372" t="s">
        <v>106</v>
      </c>
      <c r="B1372" t="s">
        <v>4</v>
      </c>
      <c r="C1372" s="1">
        <v>44600</v>
      </c>
      <c r="D1372" t="s">
        <v>116</v>
      </c>
      <c r="E1372" t="s">
        <v>124</v>
      </c>
      <c r="F1372">
        <v>0</v>
      </c>
      <c r="G1372">
        <v>1</v>
      </c>
      <c r="H1372" t="s">
        <v>20</v>
      </c>
      <c r="I1372" t="s">
        <v>167</v>
      </c>
      <c r="J1372" t="s">
        <v>272</v>
      </c>
      <c r="L1372">
        <f>1/Table1[[#This Row],[B365H]]-Table1[[#This Row],[Margin1X2]]</f>
        <v>0.19099687202502377</v>
      </c>
      <c r="M1372">
        <f>IF(Table1[[#This Row],[Bet]]="Home",IF(Table1[[#This Row],[FTR]]="H",100*Table1[[#This Row],[B365H]],0),0)</f>
        <v>0</v>
      </c>
      <c r="N1372">
        <f>IF(Table1[[#This Row],[Bet]]="Home-",IF(Table1[[#This Row],[FTR]]="H",100*Table1[[#This Row],[B365H]],0),0)</f>
        <v>0</v>
      </c>
      <c r="O1372">
        <f>1/Table1[[#This Row],[B365D]]-Table1[[#This Row],[Margin1X2]]</f>
        <v>0.24713722290221676</v>
      </c>
      <c r="P1372">
        <f>IF(Table1[[#This Row],[Bet]]="Draw",IF(Table1[[#This Row],[FTR]]="D",100*Table1[[#This Row],[B365D]],0),0)</f>
        <v>0</v>
      </c>
      <c r="Q1372">
        <f>IF(Table1[[#This Row],[Bet]]="Draw-",IF(Table1[[#This Row],[FTR]]="D",100*Table1[[#This Row],[B365D]],0),0)</f>
        <v>0</v>
      </c>
      <c r="R1372">
        <f>1/Table1[[#This Row],[B365A]]-Table1[[#This Row],[Margin1X2]]</f>
        <v>0.56186590507275946</v>
      </c>
      <c r="S1372">
        <f>IF(Table1[[#This Row],[Bet]]="Away",IF(Table1[[#This Row],[FTR]]="A",100*Table1[[#This Row],[B365A]],0),0)</f>
        <v>0</v>
      </c>
      <c r="T1372">
        <f>IF(Table1[[#This Row],[Bet2]]="Away",IF(Table1[[#This Row],[FTR]]="A",100*Table1[[#This Row],[B365A]]),0)</f>
        <v>0</v>
      </c>
      <c r="X1372">
        <v>4.75</v>
      </c>
      <c r="Y1372">
        <v>3.75</v>
      </c>
      <c r="Z1372">
        <v>1.72</v>
      </c>
      <c r="AA1372" s="3">
        <f>(1/Table1[[#This Row],[B365H]]+1/Table1[[#This Row],[B365D]]+1/Table1[[#This Row],[B365A]]-1)/3</f>
        <v>1.952944376444991E-2</v>
      </c>
      <c r="AB1372">
        <v>2</v>
      </c>
      <c r="AC1372">
        <v>1.85</v>
      </c>
      <c r="AD1372">
        <f>(1/Table1[[#This Row],[B365&gt;2.5]]+1/Table1[[#This Row],[B365&lt;2.5]]-1)/2</f>
        <v>2.0270270270270174E-2</v>
      </c>
    </row>
    <row r="1373" spans="1:30" x14ac:dyDescent="0.45">
      <c r="A1373" t="s">
        <v>106</v>
      </c>
      <c r="B1373" t="s">
        <v>4</v>
      </c>
      <c r="C1373" s="1">
        <v>44600</v>
      </c>
      <c r="D1373" t="s">
        <v>113</v>
      </c>
      <c r="E1373" t="s">
        <v>128</v>
      </c>
      <c r="F1373">
        <v>1</v>
      </c>
      <c r="G1373">
        <v>4</v>
      </c>
      <c r="H1373" t="s">
        <v>20</v>
      </c>
      <c r="I1373" t="s">
        <v>98</v>
      </c>
      <c r="J1373" t="s">
        <v>271</v>
      </c>
      <c r="L1373">
        <f>1/Table1[[#This Row],[B365H]]-Table1[[#This Row],[Margin1X2]]</f>
        <v>0.26296296296296295</v>
      </c>
      <c r="M1373">
        <f>IF(Table1[[#This Row],[Bet]]="Home",IF(Table1[[#This Row],[FTR]]="H",100*Table1[[#This Row],[B365H]],0),0)</f>
        <v>0</v>
      </c>
      <c r="N1373">
        <f>IF(Table1[[#This Row],[Bet]]="Home-",IF(Table1[[#This Row],[FTR]]="H",100*Table1[[#This Row],[B365H]],0),0)</f>
        <v>0</v>
      </c>
      <c r="O1373">
        <f>1/Table1[[#This Row],[B365D]]-Table1[[#This Row],[Margin1X2]]</f>
        <v>0.25185185185185183</v>
      </c>
      <c r="P1373">
        <f>IF(Table1[[#This Row],[Bet]]="Draw",IF(Table1[[#This Row],[FTR]]="D",100*Table1[[#This Row],[B365D]],0),0)</f>
        <v>0</v>
      </c>
      <c r="Q1373">
        <f>IF(Table1[[#This Row],[Bet]]="Draw-",IF(Table1[[#This Row],[FTR]]="D",100*Table1[[#This Row],[B365D]],0),0)</f>
        <v>0</v>
      </c>
      <c r="R1373">
        <f>1/Table1[[#This Row],[B365A]]-Table1[[#This Row],[Margin1X2]]</f>
        <v>0.48518518518518516</v>
      </c>
      <c r="S1373">
        <f>IF(Table1[[#This Row],[Bet]]="Away",IF(Table1[[#This Row],[FTR]]="A",100*Table1[[#This Row],[B365A]],0),0)</f>
        <v>200</v>
      </c>
      <c r="T1373">
        <f>IF(Table1[[#This Row],[Bet2]]="Away",IF(Table1[[#This Row],[FTR]]="A",100*Table1[[#This Row],[B365A]]),0)</f>
        <v>0</v>
      </c>
      <c r="X1373">
        <v>3.6</v>
      </c>
      <c r="Y1373">
        <v>3.75</v>
      </c>
      <c r="Z1373">
        <v>2</v>
      </c>
      <c r="AA1373" s="3">
        <f>(1/Table1[[#This Row],[B365H]]+1/Table1[[#This Row],[B365D]]+1/Table1[[#This Row],[B365A]]-1)/3</f>
        <v>1.4814814814814836E-2</v>
      </c>
      <c r="AB1373">
        <v>1.72</v>
      </c>
      <c r="AC1373">
        <v>2.0699999999999998</v>
      </c>
      <c r="AD1373">
        <f>(1/Table1[[#This Row],[B365&gt;2.5]]+1/Table1[[#This Row],[B365&lt;2.5]]-1)/2</f>
        <v>3.2243568138411449E-2</v>
      </c>
    </row>
    <row r="1374" spans="1:30" hidden="1" x14ac:dyDescent="0.45">
      <c r="A1374" t="s">
        <v>2</v>
      </c>
      <c r="B1374" t="s">
        <v>4</v>
      </c>
      <c r="C1374" s="1">
        <v>44611</v>
      </c>
      <c r="D1374" t="s">
        <v>23</v>
      </c>
      <c r="E1374" t="s">
        <v>22</v>
      </c>
      <c r="F1374">
        <v>0</v>
      </c>
      <c r="G1374">
        <v>1</v>
      </c>
      <c r="H1374" t="s">
        <v>20</v>
      </c>
      <c r="I1374" t="s">
        <v>21</v>
      </c>
      <c r="L1374">
        <f>1/Table1[[#This Row],[B365H]]-Table1[[#This Row],[Margin1X2]]</f>
        <v>0.16480595427963846</v>
      </c>
      <c r="M1374">
        <f>IF(Table1[[#This Row],[Bet]]="Home",IF(Table1[[#This Row],[FTR]]="H",100*Table1[[#This Row],[B365H]],0),0)</f>
        <v>0</v>
      </c>
      <c r="N1374">
        <f>IF(Table1[[#This Row],[Bet]]="Home-",IF(Table1[[#This Row],[FTR]]="H",100*Table1[[#This Row],[B365H]],0),0)</f>
        <v>0</v>
      </c>
      <c r="O1374">
        <f>1/Table1[[#This Row],[B365D]]-Table1[[#This Row],[Margin1X2]]</f>
        <v>0.24614566719829872</v>
      </c>
      <c r="P1374">
        <f>IF(Table1[[#This Row],[Bet]]="Draw",IF(Table1[[#This Row],[FTR]]="D",100*Table1[[#This Row],[B365D]],0),0)</f>
        <v>0</v>
      </c>
      <c r="Q1374">
        <f>IF(Table1[[#This Row],[Bet]]="Draw-",IF(Table1[[#This Row],[FTR]]="D",100*Table1[[#This Row],[B365D]],0),0)</f>
        <v>0</v>
      </c>
      <c r="R1374">
        <f>1/Table1[[#This Row],[B365A]]-Table1[[#This Row],[Margin1X2]]</f>
        <v>0.58904837852206271</v>
      </c>
      <c r="S1374">
        <f>IF(Table1[[#This Row],[Bet]]="Away",IF(Table1[[#This Row],[FTR]]="A",100*Table1[[#This Row],[B365A]],0),0)</f>
        <v>0</v>
      </c>
      <c r="T1374">
        <f>IF(Table1[[#This Row],[Bet2]]="Away",IF(Table1[[#This Row],[FTR]]="A",100*Table1[[#This Row],[B365A]]),0)</f>
        <v>0</v>
      </c>
      <c r="X1374">
        <v>5.5</v>
      </c>
      <c r="Y1374">
        <v>3.8</v>
      </c>
      <c r="Z1374">
        <v>1.65</v>
      </c>
      <c r="AA1374" s="3">
        <f>(1/Table1[[#This Row],[B365H]]+1/Table1[[#This Row],[B365D]]+1/Table1[[#This Row],[B365A]]-1)/3</f>
        <v>1.7012227538543367E-2</v>
      </c>
      <c r="AB1374">
        <v>2.1</v>
      </c>
      <c r="AC1374">
        <v>1.72</v>
      </c>
      <c r="AD1374">
        <f>(1/Table1[[#This Row],[B365&gt;2.5]]+1/Table1[[#This Row],[B365&lt;2.5]]-1)/2</f>
        <v>2.879291251384275E-2</v>
      </c>
    </row>
    <row r="1375" spans="1:30" hidden="1" x14ac:dyDescent="0.45">
      <c r="A1375" t="s">
        <v>61</v>
      </c>
      <c r="B1375" t="s">
        <v>4</v>
      </c>
      <c r="C1375" s="1">
        <v>44601</v>
      </c>
      <c r="D1375" t="s">
        <v>80</v>
      </c>
      <c r="E1375" t="s">
        <v>75</v>
      </c>
      <c r="F1375">
        <v>0</v>
      </c>
      <c r="G1375">
        <v>0</v>
      </c>
      <c r="H1375" t="s">
        <v>42</v>
      </c>
      <c r="I1375" t="s">
        <v>48</v>
      </c>
      <c r="J1375" t="s">
        <v>266</v>
      </c>
      <c r="L1375">
        <f>1/Table1[[#This Row],[B365H]]-Table1[[#This Row],[Margin1X2]]</f>
        <v>0.44915409595642158</v>
      </c>
      <c r="M1375">
        <f>IF(Table1[[#This Row],[Bet]]="Home",IF(Table1[[#This Row],[FTR]]="H",100*Table1[[#This Row],[B365H]],0),0)</f>
        <v>0</v>
      </c>
      <c r="N1375">
        <f>IF(Table1[[#This Row],[Bet]]="Home-",IF(Table1[[#This Row],[FTR]]="H",100*Table1[[#This Row],[B365H]],0),0)</f>
        <v>0</v>
      </c>
      <c r="O1375">
        <f>1/Table1[[#This Row],[B365D]]-Table1[[#This Row],[Margin1X2]]</f>
        <v>0.29653781688665415</v>
      </c>
      <c r="P1375">
        <f>IF(Table1[[#This Row],[Bet]]="Draw",IF(Table1[[#This Row],[FTR]]="D",100*Table1[[#This Row],[B365D]],0),0)</f>
        <v>0</v>
      </c>
      <c r="Q1375">
        <f>IF(Table1[[#This Row],[Bet]]="Draw-",IF(Table1[[#This Row],[FTR]]="D",100*Table1[[#This Row],[B365D]],0),0)</f>
        <v>0</v>
      </c>
      <c r="R1375">
        <f>1/Table1[[#This Row],[B365A]]-Table1[[#This Row],[Margin1X2]]</f>
        <v>0.25430808715692438</v>
      </c>
      <c r="S1375">
        <f>IF(Table1[[#This Row],[Bet]]="Away",IF(Table1[[#This Row],[FTR]]="A",100*Table1[[#This Row],[B365A]],0),0)</f>
        <v>0</v>
      </c>
      <c r="T1375">
        <f>IF(Table1[[#This Row],[Bet2]]="Away",IF(Table1[[#This Row],[FTR]]="A",100*Table1[[#This Row],[B365A]]),0)</f>
        <v>0</v>
      </c>
      <c r="X1375">
        <v>2.15</v>
      </c>
      <c r="Y1375">
        <v>3.2</v>
      </c>
      <c r="Z1375">
        <v>3.7</v>
      </c>
      <c r="AA1375" s="3">
        <f>(1/Table1[[#This Row],[B365H]]+1/Table1[[#This Row],[B365D]]+1/Table1[[#This Row],[B365A]]-1)/3</f>
        <v>1.5962183113345851E-2</v>
      </c>
      <c r="AB1375">
        <v>2.2000000000000002</v>
      </c>
      <c r="AC1375">
        <v>1.66</v>
      </c>
      <c r="AD1375">
        <f>(1/Table1[[#This Row],[B365&gt;2.5]]+1/Table1[[#This Row],[B365&lt;2.5]]-1)/2</f>
        <v>2.8477546549835697E-2</v>
      </c>
    </row>
    <row r="1376" spans="1:30" hidden="1" x14ac:dyDescent="0.45">
      <c r="A1376" t="s">
        <v>2</v>
      </c>
      <c r="B1376" t="s">
        <v>4</v>
      </c>
      <c r="C1376" s="1">
        <v>44611</v>
      </c>
      <c r="D1376" t="s">
        <v>19</v>
      </c>
      <c r="E1376" t="s">
        <v>18</v>
      </c>
      <c r="F1376">
        <v>0</v>
      </c>
      <c r="G1376">
        <v>3</v>
      </c>
      <c r="H1376" t="s">
        <v>20</v>
      </c>
      <c r="I1376" t="s">
        <v>49</v>
      </c>
      <c r="L1376">
        <f>1/Table1[[#This Row],[B365H]]-Table1[[#This Row],[Margin1X2]]</f>
        <v>0.5841461082424938</v>
      </c>
      <c r="M1376">
        <f>IF(Table1[[#This Row],[Bet]]="Home",IF(Table1[[#This Row],[FTR]]="H",100*Table1[[#This Row],[B365H]],0),0)</f>
        <v>0</v>
      </c>
      <c r="N1376">
        <f>IF(Table1[[#This Row],[Bet]]="Home-",IF(Table1[[#This Row],[FTR]]="H",100*Table1[[#This Row],[B365H]],0),0)</f>
        <v>0</v>
      </c>
      <c r="O1376">
        <f>1/Table1[[#This Row],[B365D]]-Table1[[#This Row],[Margin1X2]]</f>
        <v>0.26745075540256258</v>
      </c>
      <c r="P1376">
        <f>IF(Table1[[#This Row],[Bet]]="Draw",IF(Table1[[#This Row],[FTR]]="D",100*Table1[[#This Row],[B365D]],0),0)</f>
        <v>0</v>
      </c>
      <c r="Q1376">
        <f>IF(Table1[[#This Row],[Bet]]="Draw-",IF(Table1[[#This Row],[FTR]]="D",100*Table1[[#This Row],[B365D]],0),0)</f>
        <v>0</v>
      </c>
      <c r="R1376">
        <f>1/Table1[[#This Row],[B365A]]-Table1[[#This Row],[Margin1X2]]</f>
        <v>0.14840313635494354</v>
      </c>
      <c r="S1376">
        <f>IF(Table1[[#This Row],[Bet]]="Away",IF(Table1[[#This Row],[FTR]]="A",100*Table1[[#This Row],[B365A]],0),0)</f>
        <v>0</v>
      </c>
      <c r="T1376">
        <f>IF(Table1[[#This Row],[Bet2]]="Away",IF(Table1[[#This Row],[FTR]]="A",100*Table1[[#This Row],[B365A]]),0)</f>
        <v>0</v>
      </c>
      <c r="X1376">
        <v>1.66</v>
      </c>
      <c r="Y1376">
        <v>3.5</v>
      </c>
      <c r="Z1376">
        <v>6</v>
      </c>
      <c r="AA1376" s="3">
        <f>(1/Table1[[#This Row],[B365H]]+1/Table1[[#This Row],[B365D]]+1/Table1[[#This Row],[B365A]]-1)/3</f>
        <v>1.826353031172312E-2</v>
      </c>
      <c r="AB1376">
        <v>2.2999999999999998</v>
      </c>
      <c r="AC1376">
        <v>1.61</v>
      </c>
      <c r="AD1376">
        <f>(1/Table1[[#This Row],[B365&gt;2.5]]+1/Table1[[#This Row],[B365&lt;2.5]]-1)/2</f>
        <v>2.7950310559006208E-2</v>
      </c>
    </row>
    <row r="1377" spans="1:30" hidden="1" x14ac:dyDescent="0.45">
      <c r="A1377" t="s">
        <v>201</v>
      </c>
      <c r="B1377" t="s">
        <v>4</v>
      </c>
      <c r="C1377" s="1">
        <v>44436</v>
      </c>
      <c r="D1377" t="s">
        <v>235</v>
      </c>
      <c r="E1377" t="s">
        <v>226</v>
      </c>
      <c r="F1377">
        <v>1</v>
      </c>
      <c r="G1377">
        <v>0</v>
      </c>
      <c r="H1377" t="s">
        <v>13</v>
      </c>
      <c r="I1377" t="s">
        <v>236</v>
      </c>
      <c r="L1377">
        <f>1/Table1[[#This Row],[B365H]]-Table1[[#This Row],[Margin1X2]]</f>
        <v>0.6541020987481968</v>
      </c>
      <c r="M1377">
        <f>IF(Table1[[#This Row],[Bet]]="Home",IF(Table1[[#This Row],[FTR]]="H",100*Table1[[#This Row],[B365H]],0),0)</f>
        <v>0</v>
      </c>
      <c r="N1377">
        <f>IF(Table1[[#This Row],[Bet]]="Home-",IF(Table1[[#This Row],[FTR]]="H",100*Table1[[#This Row],[B365H]],0),0)</f>
        <v>0</v>
      </c>
      <c r="O1377">
        <f>1/Table1[[#This Row],[B365D]]-Table1[[#This Row],[Margin1X2]]</f>
        <v>0.22760482107124577</v>
      </c>
      <c r="P1377">
        <f>IF(Table1[[#This Row],[Bet]]="Draw",IF(Table1[[#This Row],[FTR]]="D",100*Table1[[#This Row],[B365D]],0),0)</f>
        <v>0</v>
      </c>
      <c r="Q1377">
        <f>IF(Table1[[#This Row],[Bet]]="Draw-",IF(Table1[[#This Row],[FTR]]="D",100*Table1[[#This Row],[B365D]],0),0)</f>
        <v>0</v>
      </c>
      <c r="R1377">
        <f>1/Table1[[#This Row],[B365A]]-Table1[[#This Row],[Margin1X2]]</f>
        <v>0.11829308018055754</v>
      </c>
      <c r="S1377">
        <f>IF(Table1[[#This Row],[Bet]]="Away",IF(Table1[[#This Row],[FTR]]="A",100*Table1[[#This Row],[B365A]],0),0)</f>
        <v>0</v>
      </c>
      <c r="T1377">
        <f>IF(Table1[[#This Row],[Bet2]]="Away",IF(Table1[[#This Row],[FTR]]="A",100*Table1[[#This Row],[B365A]]),0)</f>
        <v>0</v>
      </c>
      <c r="X1377">
        <v>1.45</v>
      </c>
      <c r="Y1377">
        <v>3.8</v>
      </c>
      <c r="Z1377">
        <v>6.5</v>
      </c>
      <c r="AA1377" s="3">
        <f>(1/Table1[[#This Row],[B365H]]+1/Table1[[#This Row],[B365D]]+1/Table1[[#This Row],[B365A]]-1)/3</f>
        <v>3.5553073665596312E-2</v>
      </c>
      <c r="AB1377">
        <v>1.8</v>
      </c>
      <c r="AC1377">
        <v>2</v>
      </c>
      <c r="AD1377">
        <f>(1/Table1[[#This Row],[B365&gt;2.5]]+1/Table1[[#This Row],[B365&lt;2.5]]-1)/2</f>
        <v>2.777777777777779E-2</v>
      </c>
    </row>
    <row r="1378" spans="1:30" hidden="1" x14ac:dyDescent="0.45">
      <c r="A1378" t="s">
        <v>201</v>
      </c>
      <c r="B1378" t="s">
        <v>4</v>
      </c>
      <c r="C1378" s="1">
        <v>44646</v>
      </c>
      <c r="D1378" t="s">
        <v>211</v>
      </c>
      <c r="E1378" t="s">
        <v>208</v>
      </c>
      <c r="F1378">
        <v>2</v>
      </c>
      <c r="G1378">
        <v>0</v>
      </c>
      <c r="H1378" t="s">
        <v>13</v>
      </c>
      <c r="I1378" t="s">
        <v>262</v>
      </c>
      <c r="L1378">
        <f>1/Table1[[#This Row],[B365H]]-Table1[[#This Row],[Margin1X2]]</f>
        <v>0.20233060121662216</v>
      </c>
      <c r="M1378">
        <f>IF(Table1[[#This Row],[Bet]]="Home",IF(Table1[[#This Row],[FTR]]="H",100*Table1[[#This Row],[B365H]],0),0)</f>
        <v>0</v>
      </c>
      <c r="N1378">
        <f>IF(Table1[[#This Row],[Bet]]="Home-",IF(Table1[[#This Row],[FTR]]="H",100*Table1[[#This Row],[B365H]],0),0)</f>
        <v>0</v>
      </c>
      <c r="O1378">
        <f>1/Table1[[#This Row],[B365D]]-Table1[[#This Row],[Margin1X2]]</f>
        <v>0.23805038566619877</v>
      </c>
      <c r="P1378">
        <f>IF(Table1[[#This Row],[Bet]]="Draw",IF(Table1[[#This Row],[FTR]]="D",100*Table1[[#This Row],[B365D]],0),0)</f>
        <v>0</v>
      </c>
      <c r="Q1378">
        <f>IF(Table1[[#This Row],[Bet]]="Draw-",IF(Table1[[#This Row],[FTR]]="D",100*Table1[[#This Row],[B365D]],0),0)</f>
        <v>0</v>
      </c>
      <c r="R1378">
        <f>1/Table1[[#This Row],[B365A]]-Table1[[#This Row],[Margin1X2]]</f>
        <v>0.55961901311717921</v>
      </c>
      <c r="S1378">
        <f>IF(Table1[[#This Row],[Bet]]="Away",IF(Table1[[#This Row],[FTR]]="A",100*Table1[[#This Row],[B365A]],0),0)</f>
        <v>0</v>
      </c>
      <c r="T1378">
        <f>IF(Table1[[#This Row],[Bet2]]="Away",IF(Table1[[#This Row],[FTR]]="A",100*Table1[[#This Row],[B365A]]),0)</f>
        <v>0</v>
      </c>
      <c r="X1378">
        <v>4.33</v>
      </c>
      <c r="Y1378">
        <v>3.75</v>
      </c>
      <c r="Z1378">
        <v>1.7</v>
      </c>
      <c r="AA1378" s="3">
        <f>(1/Table1[[#This Row],[B365H]]+1/Table1[[#This Row],[B365D]]+1/Table1[[#This Row],[B365A]]-1)/3</f>
        <v>2.8616281000467907E-2</v>
      </c>
      <c r="AB1378">
        <v>1.95</v>
      </c>
      <c r="AC1378">
        <v>1.85</v>
      </c>
      <c r="AD1378">
        <f>(1/Table1[[#This Row],[B365&gt;2.5]]+1/Table1[[#This Row],[B365&lt;2.5]]-1)/2</f>
        <v>2.6680526680526673E-2</v>
      </c>
    </row>
    <row r="1379" spans="1:30" hidden="1" x14ac:dyDescent="0.45">
      <c r="A1379" t="s">
        <v>201</v>
      </c>
      <c r="B1379" t="s">
        <v>4</v>
      </c>
      <c r="C1379" s="1">
        <v>44464</v>
      </c>
      <c r="D1379" t="s">
        <v>221</v>
      </c>
      <c r="E1379" t="s">
        <v>206</v>
      </c>
      <c r="F1379">
        <v>1</v>
      </c>
      <c r="G1379">
        <v>0</v>
      </c>
      <c r="H1379" t="s">
        <v>13</v>
      </c>
      <c r="I1379" t="s">
        <v>252</v>
      </c>
      <c r="L1379">
        <f>1/Table1[[#This Row],[B365H]]-Table1[[#This Row],[Margin1X2]]</f>
        <v>0.21693121693121689</v>
      </c>
      <c r="M1379">
        <f>IF(Table1[[#This Row],[Bet]]="Home",IF(Table1[[#This Row],[FTR]]="H",100*Table1[[#This Row],[B365H]],0),0)</f>
        <v>0</v>
      </c>
      <c r="N1379">
        <f>IF(Table1[[#This Row],[Bet]]="Home-",IF(Table1[[#This Row],[FTR]]="H",100*Table1[[#This Row],[B365H]],0),0)</f>
        <v>0</v>
      </c>
      <c r="O1379">
        <f>1/Table1[[#This Row],[B365D]]-Table1[[#This Row],[Margin1X2]]</f>
        <v>0.24470899470899468</v>
      </c>
      <c r="P1379">
        <f>IF(Table1[[#This Row],[Bet]]="Draw",IF(Table1[[#This Row],[FTR]]="D",100*Table1[[#This Row],[B365D]],0),0)</f>
        <v>0</v>
      </c>
      <c r="Q1379">
        <f>IF(Table1[[#This Row],[Bet]]="Draw-",IF(Table1[[#This Row],[FTR]]="D",100*Table1[[#This Row],[B365D]],0),0)</f>
        <v>0</v>
      </c>
      <c r="R1379">
        <f>1/Table1[[#This Row],[B365A]]-Table1[[#This Row],[Margin1X2]]</f>
        <v>0.53835978835978826</v>
      </c>
      <c r="S1379">
        <f>IF(Table1[[#This Row],[Bet]]="Away",IF(Table1[[#This Row],[FTR]]="A",100*Table1[[#This Row],[B365A]],0),0)</f>
        <v>0</v>
      </c>
      <c r="T1379">
        <f>IF(Table1[[#This Row],[Bet2]]="Away",IF(Table1[[#This Row],[FTR]]="A",100*Table1[[#This Row],[B365A]]),0)</f>
        <v>0</v>
      </c>
      <c r="X1379">
        <v>4</v>
      </c>
      <c r="Y1379">
        <v>3.6</v>
      </c>
      <c r="Z1379">
        <v>1.75</v>
      </c>
      <c r="AA1379" s="3">
        <f>(1/Table1[[#This Row],[B365H]]+1/Table1[[#This Row],[B365D]]+1/Table1[[#This Row],[B365A]]-1)/3</f>
        <v>3.3068783068783102E-2</v>
      </c>
      <c r="AB1379">
        <v>1.7</v>
      </c>
      <c r="AC1379">
        <v>2.1</v>
      </c>
      <c r="AD1379">
        <f>(1/Table1[[#This Row],[B365&gt;2.5]]+1/Table1[[#This Row],[B365&lt;2.5]]-1)/2</f>
        <v>3.2212885154061621E-2</v>
      </c>
    </row>
    <row r="1380" spans="1:30" hidden="1" x14ac:dyDescent="0.45">
      <c r="A1380" t="s">
        <v>201</v>
      </c>
      <c r="B1380" t="s">
        <v>4</v>
      </c>
      <c r="C1380" s="1">
        <v>44513</v>
      </c>
      <c r="D1380" t="s">
        <v>206</v>
      </c>
      <c r="E1380" t="s">
        <v>214</v>
      </c>
      <c r="F1380">
        <v>2</v>
      </c>
      <c r="G1380">
        <v>0</v>
      </c>
      <c r="H1380" t="s">
        <v>13</v>
      </c>
      <c r="I1380" t="s">
        <v>252</v>
      </c>
      <c r="L1380">
        <f>1/Table1[[#This Row],[B365H]]-Table1[[#This Row],[Margin1X2]]</f>
        <v>0.51350507416081181</v>
      </c>
      <c r="M1380">
        <f>IF(Table1[[#This Row],[Bet]]="Home",IF(Table1[[#This Row],[FTR]]="H",100*Table1[[#This Row],[B365H]],0),0)</f>
        <v>0</v>
      </c>
      <c r="N1380">
        <f>IF(Table1[[#This Row],[Bet]]="Home-",IF(Table1[[#This Row],[FTR]]="H",100*Table1[[#This Row],[B365H]],0),0)</f>
        <v>0</v>
      </c>
      <c r="O1380">
        <f>1/Table1[[#This Row],[B365D]]-Table1[[#This Row],[Margin1X2]]</f>
        <v>0.25277127244340358</v>
      </c>
      <c r="P1380">
        <f>IF(Table1[[#This Row],[Bet]]="Draw",IF(Table1[[#This Row],[FTR]]="D",100*Table1[[#This Row],[B365D]],0),0)</f>
        <v>0</v>
      </c>
      <c r="Q1380">
        <f>IF(Table1[[#This Row],[Bet]]="Draw-",IF(Table1[[#This Row],[FTR]]="D",100*Table1[[#This Row],[B365D]],0),0)</f>
        <v>0</v>
      </c>
      <c r="R1380">
        <f>1/Table1[[#This Row],[B365A]]-Table1[[#This Row],[Margin1X2]]</f>
        <v>0.23372365339578455</v>
      </c>
      <c r="S1380">
        <f>IF(Table1[[#This Row],[Bet]]="Away",IF(Table1[[#This Row],[FTR]]="A",100*Table1[[#This Row],[B365A]],0),0)</f>
        <v>0</v>
      </c>
      <c r="T1380">
        <f>IF(Table1[[#This Row],[Bet2]]="Away",IF(Table1[[#This Row],[FTR]]="A",100*Table1[[#This Row],[B365A]]),0)</f>
        <v>0</v>
      </c>
      <c r="X1380">
        <v>1.83</v>
      </c>
      <c r="Y1380">
        <v>3.5</v>
      </c>
      <c r="Z1380">
        <v>3.75</v>
      </c>
      <c r="AA1380" s="3">
        <f>(1/Table1[[#This Row],[B365H]]+1/Table1[[#This Row],[B365D]]+1/Table1[[#This Row],[B365A]]-1)/3</f>
        <v>3.2943013270882116E-2</v>
      </c>
      <c r="AB1380">
        <v>1.88</v>
      </c>
      <c r="AC1380">
        <v>1.93</v>
      </c>
      <c r="AD1380">
        <f>(1/Table1[[#This Row],[B365&gt;2.5]]+1/Table1[[#This Row],[B365&lt;2.5]]-1)/2</f>
        <v>2.5024804321464034E-2</v>
      </c>
    </row>
    <row r="1381" spans="1:30" hidden="1" x14ac:dyDescent="0.45">
      <c r="A1381" t="s">
        <v>201</v>
      </c>
      <c r="B1381" t="s">
        <v>4</v>
      </c>
      <c r="C1381" s="1">
        <v>44520</v>
      </c>
      <c r="D1381" t="s">
        <v>227</v>
      </c>
      <c r="E1381" t="s">
        <v>209</v>
      </c>
      <c r="F1381">
        <v>4</v>
      </c>
      <c r="G1381">
        <v>0</v>
      </c>
      <c r="H1381" t="s">
        <v>13</v>
      </c>
      <c r="I1381" t="s">
        <v>252</v>
      </c>
      <c r="L1381">
        <f>1/Table1[[#This Row],[B365H]]-Table1[[#This Row],[Margin1X2]]</f>
        <v>0.59444444444444444</v>
      </c>
      <c r="M1381">
        <f>IF(Table1[[#This Row],[Bet]]="Home",IF(Table1[[#This Row],[FTR]]="H",100*Table1[[#This Row],[B365H]],0),0)</f>
        <v>0</v>
      </c>
      <c r="N1381">
        <f>IF(Table1[[#This Row],[Bet]]="Home-",IF(Table1[[#This Row],[FTR]]="H",100*Table1[[#This Row],[B365H]],0),0)</f>
        <v>0</v>
      </c>
      <c r="O1381">
        <f>1/Table1[[#This Row],[B365D]]-Table1[[#This Row],[Margin1X2]]</f>
        <v>0.23611111111111113</v>
      </c>
      <c r="P1381">
        <f>IF(Table1[[#This Row],[Bet]]="Draw",IF(Table1[[#This Row],[FTR]]="D",100*Table1[[#This Row],[B365D]],0),0)</f>
        <v>0</v>
      </c>
      <c r="Q1381">
        <f>IF(Table1[[#This Row],[Bet]]="Draw-",IF(Table1[[#This Row],[FTR]]="D",100*Table1[[#This Row],[B365D]],0),0)</f>
        <v>0</v>
      </c>
      <c r="R1381">
        <f>1/Table1[[#This Row],[B365A]]-Table1[[#This Row],[Margin1X2]]</f>
        <v>0.16944444444444448</v>
      </c>
      <c r="S1381">
        <f>IF(Table1[[#This Row],[Bet]]="Away",IF(Table1[[#This Row],[FTR]]="A",100*Table1[[#This Row],[B365A]],0),0)</f>
        <v>0</v>
      </c>
      <c r="T1381">
        <f>IF(Table1[[#This Row],[Bet2]]="Away",IF(Table1[[#This Row],[FTR]]="A",100*Table1[[#This Row],[B365A]]),0)</f>
        <v>0</v>
      </c>
      <c r="X1381">
        <v>1.6</v>
      </c>
      <c r="Y1381">
        <v>3.75</v>
      </c>
      <c r="Z1381">
        <v>5</v>
      </c>
      <c r="AA1381" s="3">
        <f>(1/Table1[[#This Row],[B365H]]+1/Table1[[#This Row],[B365D]]+1/Table1[[#This Row],[B365A]]-1)/3</f>
        <v>3.055555555555552E-2</v>
      </c>
      <c r="AB1381">
        <v>1.8</v>
      </c>
      <c r="AC1381">
        <v>2</v>
      </c>
      <c r="AD1381">
        <f>(1/Table1[[#This Row],[B365&gt;2.5]]+1/Table1[[#This Row],[B365&lt;2.5]]-1)/2</f>
        <v>2.777777777777779E-2</v>
      </c>
    </row>
    <row r="1382" spans="1:30" hidden="1" x14ac:dyDescent="0.45">
      <c r="A1382" t="s">
        <v>201</v>
      </c>
      <c r="B1382" t="s">
        <v>4</v>
      </c>
      <c r="C1382" s="1">
        <v>44541</v>
      </c>
      <c r="D1382" t="s">
        <v>221</v>
      </c>
      <c r="E1382" t="s">
        <v>231</v>
      </c>
      <c r="F1382">
        <v>0</v>
      </c>
      <c r="G1382">
        <v>1</v>
      </c>
      <c r="H1382" t="s">
        <v>20</v>
      </c>
      <c r="I1382" t="s">
        <v>252</v>
      </c>
      <c r="L1382">
        <f>1/Table1[[#This Row],[B365H]]-Table1[[#This Row],[Margin1X2]]</f>
        <v>0.3515998992189468</v>
      </c>
      <c r="M1382">
        <f>IF(Table1[[#This Row],[Bet]]="Home",IF(Table1[[#This Row],[FTR]]="H",100*Table1[[#This Row],[B365H]],0),0)</f>
        <v>0</v>
      </c>
      <c r="N1382">
        <f>IF(Table1[[#This Row],[Bet]]="Home-",IF(Table1[[#This Row],[FTR]]="H",100*Table1[[#This Row],[B365H]],0),0)</f>
        <v>0</v>
      </c>
      <c r="O1382">
        <f>1/Table1[[#This Row],[B365D]]-Table1[[#This Row],[Margin1X2]]</f>
        <v>0.25900730662635424</v>
      </c>
      <c r="P1382">
        <f>IF(Table1[[#This Row],[Bet]]="Draw",IF(Table1[[#This Row],[FTR]]="D",100*Table1[[#This Row],[B365D]],0),0)</f>
        <v>0</v>
      </c>
      <c r="Q1382">
        <f>IF(Table1[[#This Row],[Bet]]="Draw-",IF(Table1[[#This Row],[FTR]]="D",100*Table1[[#This Row],[B365D]],0),0)</f>
        <v>0</v>
      </c>
      <c r="R1382">
        <f>1/Table1[[#This Row],[B365A]]-Table1[[#This Row],[Margin1X2]]</f>
        <v>0.38939279415469885</v>
      </c>
      <c r="S1382">
        <f>IF(Table1[[#This Row],[Bet]]="Away",IF(Table1[[#This Row],[FTR]]="A",100*Table1[[#This Row],[B365A]],0),0)</f>
        <v>0</v>
      </c>
      <c r="T1382">
        <f>IF(Table1[[#This Row],[Bet2]]="Away",IF(Table1[[#This Row],[FTR]]="A",100*Table1[[#This Row],[B365A]]),0)</f>
        <v>0</v>
      </c>
      <c r="X1382">
        <v>2.7</v>
      </c>
      <c r="Y1382">
        <v>3.6</v>
      </c>
      <c r="Z1382">
        <v>2.4500000000000002</v>
      </c>
      <c r="AA1382" s="3">
        <f>(1/Table1[[#This Row],[B365H]]+1/Table1[[#This Row],[B365D]]+1/Table1[[#This Row],[B365A]]-1)/3</f>
        <v>1.8770471151423534E-2</v>
      </c>
      <c r="AB1382">
        <v>1.72</v>
      </c>
      <c r="AC1382">
        <v>2.0699999999999998</v>
      </c>
      <c r="AD1382">
        <f>(1/Table1[[#This Row],[B365&gt;2.5]]+1/Table1[[#This Row],[B365&lt;2.5]]-1)/2</f>
        <v>3.2243568138411449E-2</v>
      </c>
    </row>
    <row r="1383" spans="1:30" hidden="1" x14ac:dyDescent="0.45">
      <c r="A1383" t="s">
        <v>201</v>
      </c>
      <c r="B1383" t="s">
        <v>4</v>
      </c>
      <c r="C1383" s="1">
        <v>44563</v>
      </c>
      <c r="D1383" t="s">
        <v>218</v>
      </c>
      <c r="E1383" t="s">
        <v>237</v>
      </c>
      <c r="F1383">
        <v>3</v>
      </c>
      <c r="G1383">
        <v>1</v>
      </c>
      <c r="H1383" t="s">
        <v>13</v>
      </c>
      <c r="I1383" t="s">
        <v>252</v>
      </c>
      <c r="L1383">
        <f>1/Table1[[#This Row],[B365H]]-Table1[[#This Row],[Margin1X2]]</f>
        <v>0.7908925318761385</v>
      </c>
      <c r="M1383">
        <f>IF(Table1[[#This Row],[Bet]]="Home",IF(Table1[[#This Row],[FTR]]="H",100*Table1[[#This Row],[B365H]],0),0)</f>
        <v>0</v>
      </c>
      <c r="N1383">
        <f>IF(Table1[[#This Row],[Bet]]="Home-",IF(Table1[[#This Row],[FTR]]="H",100*Table1[[#This Row],[B365H]],0),0)</f>
        <v>0</v>
      </c>
      <c r="O1383">
        <f>1/Table1[[#This Row],[B365D]]-Table1[[#This Row],[Margin1X2]]</f>
        <v>0.13788706739526413</v>
      </c>
      <c r="P1383">
        <f>IF(Table1[[#This Row],[Bet]]="Draw",IF(Table1[[#This Row],[FTR]]="D",100*Table1[[#This Row],[B365D]],0),0)</f>
        <v>0</v>
      </c>
      <c r="Q1383">
        <f>IF(Table1[[#This Row],[Bet]]="Draw-",IF(Table1[[#This Row],[FTR]]="D",100*Table1[[#This Row],[B365D]],0),0)</f>
        <v>0</v>
      </c>
      <c r="R1383">
        <f>1/Table1[[#This Row],[B365A]]-Table1[[#This Row],[Margin1X2]]</f>
        <v>7.1220400728597463E-2</v>
      </c>
      <c r="S1383">
        <f>IF(Table1[[#This Row],[Bet]]="Away",IF(Table1[[#This Row],[FTR]]="A",100*Table1[[#This Row],[B365A]],0),0)</f>
        <v>0</v>
      </c>
      <c r="T1383">
        <f>IF(Table1[[#This Row],[Bet2]]="Away",IF(Table1[[#This Row],[FTR]]="A",100*Table1[[#This Row],[B365A]]),0)</f>
        <v>0</v>
      </c>
      <c r="X1383">
        <v>1.22</v>
      </c>
      <c r="Y1383">
        <v>6</v>
      </c>
      <c r="Z1383">
        <v>10</v>
      </c>
      <c r="AA1383" s="3">
        <f>(1/Table1[[#This Row],[B365H]]+1/Table1[[#This Row],[B365D]]+1/Table1[[#This Row],[B365A]]-1)/3</f>
        <v>2.8779599271402539E-2</v>
      </c>
      <c r="AB1383">
        <v>1.6</v>
      </c>
      <c r="AC1383">
        <v>2.2999999999999998</v>
      </c>
      <c r="AD1383">
        <f>(1/Table1[[#This Row],[B365&gt;2.5]]+1/Table1[[#This Row],[B365&lt;2.5]]-1)/2</f>
        <v>2.9891304347826164E-2</v>
      </c>
    </row>
    <row r="1384" spans="1:30" hidden="1" x14ac:dyDescent="0.45">
      <c r="A1384" t="s">
        <v>201</v>
      </c>
      <c r="B1384" t="s">
        <v>4</v>
      </c>
      <c r="C1384" s="1">
        <v>44572</v>
      </c>
      <c r="D1384" t="s">
        <v>221</v>
      </c>
      <c r="E1384" t="s">
        <v>217</v>
      </c>
      <c r="F1384">
        <v>1</v>
      </c>
      <c r="G1384">
        <v>4</v>
      </c>
      <c r="H1384" t="s">
        <v>20</v>
      </c>
      <c r="I1384" t="s">
        <v>252</v>
      </c>
      <c r="L1384">
        <f>1/Table1[[#This Row],[B365H]]-Table1[[#This Row],[Margin1X2]]</f>
        <v>0.19760581973776548</v>
      </c>
      <c r="M1384">
        <f>IF(Table1[[#This Row],[Bet]]="Home",IF(Table1[[#This Row],[FTR]]="H",100*Table1[[#This Row],[B365H]],0),0)</f>
        <v>0</v>
      </c>
      <c r="N1384">
        <f>IF(Table1[[#This Row],[Bet]]="Home-",IF(Table1[[#This Row],[FTR]]="H",100*Table1[[#This Row],[B365H]],0),0)</f>
        <v>0</v>
      </c>
      <c r="O1384">
        <f>1/Table1[[#This Row],[B365D]]-Table1[[#This Row],[Margin1X2]]</f>
        <v>0.23332560418734208</v>
      </c>
      <c r="P1384">
        <f>IF(Table1[[#This Row],[Bet]]="Draw",IF(Table1[[#This Row],[FTR]]="D",100*Table1[[#This Row],[B365D]],0),0)</f>
        <v>0</v>
      </c>
      <c r="Q1384">
        <f>IF(Table1[[#This Row],[Bet]]="Draw-",IF(Table1[[#This Row],[FTR]]="D",100*Table1[[#This Row],[B365D]],0),0)</f>
        <v>0</v>
      </c>
      <c r="R1384">
        <f>1/Table1[[#This Row],[B365A]]-Table1[[#This Row],[Margin1X2]]</f>
        <v>0.56906857607489236</v>
      </c>
      <c r="S1384">
        <f>IF(Table1[[#This Row],[Bet]]="Away",IF(Table1[[#This Row],[FTR]]="A",100*Table1[[#This Row],[B365A]],0),0)</f>
        <v>0</v>
      </c>
      <c r="T1384">
        <f>IF(Table1[[#This Row],[Bet2]]="Away",IF(Table1[[#This Row],[FTR]]="A",100*Table1[[#This Row],[B365A]]),0)</f>
        <v>0</v>
      </c>
      <c r="X1384">
        <v>4.33</v>
      </c>
      <c r="Y1384">
        <v>3.75</v>
      </c>
      <c r="Z1384">
        <v>1.66</v>
      </c>
      <c r="AA1384" s="3">
        <f>(1/Table1[[#This Row],[B365H]]+1/Table1[[#This Row],[B365D]]+1/Table1[[#This Row],[B365A]]-1)/3</f>
        <v>3.3341062479324592E-2</v>
      </c>
      <c r="AB1384">
        <v>1.8</v>
      </c>
      <c r="AC1384">
        <v>2</v>
      </c>
      <c r="AD1384">
        <f>(1/Table1[[#This Row],[B365&gt;2.5]]+1/Table1[[#This Row],[B365&lt;2.5]]-1)/2</f>
        <v>2.777777777777779E-2</v>
      </c>
    </row>
    <row r="1385" spans="1:30" hidden="1" x14ac:dyDescent="0.45">
      <c r="A1385" t="s">
        <v>201</v>
      </c>
      <c r="B1385" t="s">
        <v>4</v>
      </c>
      <c r="C1385" s="1">
        <v>44600</v>
      </c>
      <c r="D1385" t="s">
        <v>206</v>
      </c>
      <c r="E1385" t="s">
        <v>205</v>
      </c>
      <c r="F1385">
        <v>6</v>
      </c>
      <c r="G1385">
        <v>1</v>
      </c>
      <c r="H1385" t="s">
        <v>13</v>
      </c>
      <c r="I1385" t="s">
        <v>252</v>
      </c>
      <c r="L1385">
        <f>1/Table1[[#This Row],[B365H]]-Table1[[#This Row],[Margin1X2]]</f>
        <v>0.5812890812890813</v>
      </c>
      <c r="M1385">
        <f>IF(Table1[[#This Row],[Bet]]="Home",IF(Table1[[#This Row],[FTR]]="H",100*Table1[[#This Row],[B365H]],0),0)</f>
        <v>0</v>
      </c>
      <c r="N1385">
        <f>IF(Table1[[#This Row],[Bet]]="Home-",IF(Table1[[#This Row],[FTR]]="H",100*Table1[[#This Row],[B365H]],0),0)</f>
        <v>0</v>
      </c>
      <c r="O1385">
        <f>1/Table1[[#This Row],[B365D]]-Table1[[#This Row],[Margin1X2]]</f>
        <v>0.25300625300625301</v>
      </c>
      <c r="P1385">
        <f>IF(Table1[[#This Row],[Bet]]="Draw",IF(Table1[[#This Row],[FTR]]="D",100*Table1[[#This Row],[B365D]],0),0)</f>
        <v>0</v>
      </c>
      <c r="Q1385">
        <f>IF(Table1[[#This Row],[Bet]]="Draw-",IF(Table1[[#This Row],[FTR]]="D",100*Table1[[#This Row],[B365D]],0),0)</f>
        <v>0</v>
      </c>
      <c r="R1385">
        <f>1/Table1[[#This Row],[B365A]]-Table1[[#This Row],[Margin1X2]]</f>
        <v>0.16570466570466569</v>
      </c>
      <c r="S1385">
        <f>IF(Table1[[#This Row],[Bet]]="Away",IF(Table1[[#This Row],[FTR]]="A",100*Table1[[#This Row],[B365A]],0),0)</f>
        <v>0</v>
      </c>
      <c r="T1385">
        <f>IF(Table1[[#This Row],[Bet2]]="Away",IF(Table1[[#This Row],[FTR]]="A",100*Table1[[#This Row],[B365A]]),0)</f>
        <v>0</v>
      </c>
      <c r="X1385">
        <v>1.65</v>
      </c>
      <c r="Y1385">
        <v>3.6</v>
      </c>
      <c r="Z1385">
        <v>5.25</v>
      </c>
      <c r="AA1385" s="3">
        <f>(1/Table1[[#This Row],[B365H]]+1/Table1[[#This Row],[B365D]]+1/Table1[[#This Row],[B365A]]-1)/3</f>
        <v>2.4771524771524778E-2</v>
      </c>
      <c r="AB1385">
        <v>1.75</v>
      </c>
      <c r="AC1385">
        <v>2.0499999999999998</v>
      </c>
      <c r="AD1385">
        <f>(1/Table1[[#This Row],[B365&gt;2.5]]+1/Table1[[#This Row],[B365&lt;2.5]]-1)/2</f>
        <v>2.9616724738675937E-2</v>
      </c>
    </row>
    <row r="1386" spans="1:30" hidden="1" x14ac:dyDescent="0.45">
      <c r="A1386" t="s">
        <v>201</v>
      </c>
      <c r="B1386" t="s">
        <v>4</v>
      </c>
      <c r="C1386" s="1">
        <v>44604</v>
      </c>
      <c r="D1386" t="s">
        <v>235</v>
      </c>
      <c r="E1386" t="s">
        <v>202</v>
      </c>
      <c r="F1386">
        <v>3</v>
      </c>
      <c r="G1386">
        <v>1</v>
      </c>
      <c r="H1386" t="s">
        <v>13</v>
      </c>
      <c r="I1386" t="s">
        <v>252</v>
      </c>
      <c r="L1386">
        <f>1/Table1[[#This Row],[B365H]]-Table1[[#This Row],[Margin1X2]]</f>
        <v>0.54887218045112784</v>
      </c>
      <c r="M1386">
        <f>IF(Table1[[#This Row],[Bet]]="Home",IF(Table1[[#This Row],[FTR]]="H",100*Table1[[#This Row],[B365H]],0),0)</f>
        <v>0</v>
      </c>
      <c r="N1386">
        <f>IF(Table1[[#This Row],[Bet]]="Home-",IF(Table1[[#This Row],[FTR]]="H",100*Table1[[#This Row],[B365H]],0),0)</f>
        <v>0</v>
      </c>
      <c r="O1386">
        <f>1/Table1[[#This Row],[B365D]]-Table1[[#This Row],[Margin1X2]]</f>
        <v>0.26315789473684215</v>
      </c>
      <c r="P1386">
        <f>IF(Table1[[#This Row],[Bet]]="Draw",IF(Table1[[#This Row],[FTR]]="D",100*Table1[[#This Row],[B365D]],0),0)</f>
        <v>0</v>
      </c>
      <c r="Q1386">
        <f>IF(Table1[[#This Row],[Bet]]="Draw-",IF(Table1[[#This Row],[FTR]]="D",100*Table1[[#This Row],[B365D]],0),0)</f>
        <v>0</v>
      </c>
      <c r="R1386">
        <f>1/Table1[[#This Row],[B365A]]-Table1[[#This Row],[Margin1X2]]</f>
        <v>0.18796992481203012</v>
      </c>
      <c r="S1386">
        <f>IF(Table1[[#This Row],[Bet]]="Away",IF(Table1[[#This Row],[FTR]]="A",100*Table1[[#This Row],[B365A]],0),0)</f>
        <v>0</v>
      </c>
      <c r="T1386">
        <f>IF(Table1[[#This Row],[Bet2]]="Away",IF(Table1[[#This Row],[FTR]]="A",100*Table1[[#This Row],[B365A]]),0)</f>
        <v>0</v>
      </c>
      <c r="X1386">
        <v>1.75</v>
      </c>
      <c r="Y1386">
        <v>3.5</v>
      </c>
      <c r="Z1386">
        <v>4.75</v>
      </c>
      <c r="AA1386" s="3">
        <f>(1/Table1[[#This Row],[B365H]]+1/Table1[[#This Row],[B365D]]+1/Table1[[#This Row],[B365A]]-1)/3</f>
        <v>2.2556390977443552E-2</v>
      </c>
      <c r="AB1386">
        <v>1.95</v>
      </c>
      <c r="AC1386">
        <v>1.85</v>
      </c>
      <c r="AD1386">
        <f>(1/Table1[[#This Row],[B365&gt;2.5]]+1/Table1[[#This Row],[B365&lt;2.5]]-1)/2</f>
        <v>2.6680526680526673E-2</v>
      </c>
    </row>
    <row r="1387" spans="1:30" hidden="1" x14ac:dyDescent="0.45">
      <c r="A1387" t="s">
        <v>201</v>
      </c>
      <c r="B1387" t="s">
        <v>4</v>
      </c>
      <c r="C1387" s="1">
        <v>44611</v>
      </c>
      <c r="D1387" t="s">
        <v>217</v>
      </c>
      <c r="E1387" t="s">
        <v>224</v>
      </c>
      <c r="F1387">
        <v>1</v>
      </c>
      <c r="G1387">
        <v>0</v>
      </c>
      <c r="H1387" t="s">
        <v>13</v>
      </c>
      <c r="I1387" t="s">
        <v>252</v>
      </c>
      <c r="L1387">
        <f>1/Table1[[#This Row],[B365H]]-Table1[[#This Row],[Margin1X2]]</f>
        <v>0.68174603174603177</v>
      </c>
      <c r="M1387">
        <f>IF(Table1[[#This Row],[Bet]]="Home",IF(Table1[[#This Row],[FTR]]="H",100*Table1[[#This Row],[B365H]],0),0)</f>
        <v>0</v>
      </c>
      <c r="N1387">
        <f>IF(Table1[[#This Row],[Bet]]="Home-",IF(Table1[[#This Row],[FTR]]="H",100*Table1[[#This Row],[B365H]],0),0)</f>
        <v>0</v>
      </c>
      <c r="O1387">
        <f>1/Table1[[#This Row],[B365D]]-Table1[[#This Row],[Margin1X2]]</f>
        <v>0.21746031746031744</v>
      </c>
      <c r="P1387">
        <f>IF(Table1[[#This Row],[Bet]]="Draw",IF(Table1[[#This Row],[FTR]]="D",100*Table1[[#This Row],[B365D]],0),0)</f>
        <v>0</v>
      </c>
      <c r="Q1387">
        <f>IF(Table1[[#This Row],[Bet]]="Draw-",IF(Table1[[#This Row],[FTR]]="D",100*Table1[[#This Row],[B365D]],0),0)</f>
        <v>0</v>
      </c>
      <c r="R1387">
        <f>1/Table1[[#This Row],[B365A]]-Table1[[#This Row],[Margin1X2]]</f>
        <v>0.10079365079365077</v>
      </c>
      <c r="S1387">
        <f>IF(Table1[[#This Row],[Bet]]="Away",IF(Table1[[#This Row],[FTR]]="A",100*Table1[[#This Row],[B365A]],0),0)</f>
        <v>0</v>
      </c>
      <c r="T1387">
        <f>IF(Table1[[#This Row],[Bet2]]="Away",IF(Table1[[#This Row],[FTR]]="A",100*Table1[[#This Row],[B365A]]),0)</f>
        <v>0</v>
      </c>
      <c r="X1387">
        <v>1.4</v>
      </c>
      <c r="Y1387">
        <v>4</v>
      </c>
      <c r="Z1387">
        <v>7.5</v>
      </c>
      <c r="AA1387" s="3">
        <f>(1/Table1[[#This Row],[B365H]]+1/Table1[[#This Row],[B365D]]+1/Table1[[#This Row],[B365A]]-1)/3</f>
        <v>3.253968253968257E-2</v>
      </c>
      <c r="AB1387">
        <v>1.8</v>
      </c>
      <c r="AC1387">
        <v>2</v>
      </c>
      <c r="AD1387">
        <f>(1/Table1[[#This Row],[B365&gt;2.5]]+1/Table1[[#This Row],[B365&lt;2.5]]-1)/2</f>
        <v>2.777777777777779E-2</v>
      </c>
    </row>
    <row r="1388" spans="1:30" hidden="1" x14ac:dyDescent="0.45">
      <c r="A1388" t="s">
        <v>201</v>
      </c>
      <c r="B1388" t="s">
        <v>4</v>
      </c>
      <c r="C1388" s="1">
        <v>44625</v>
      </c>
      <c r="D1388" t="s">
        <v>206</v>
      </c>
      <c r="E1388" t="s">
        <v>240</v>
      </c>
      <c r="F1388">
        <v>1</v>
      </c>
      <c r="G1388">
        <v>1</v>
      </c>
      <c r="H1388" t="s">
        <v>42</v>
      </c>
      <c r="I1388" t="s">
        <v>252</v>
      </c>
      <c r="L1388">
        <f>1/Table1[[#This Row],[B365H]]-Table1[[#This Row],[Margin1X2]]</f>
        <v>0.58464397709248961</v>
      </c>
      <c r="M1388">
        <f>IF(Table1[[#This Row],[Bet]]="Home",IF(Table1[[#This Row],[FTR]]="H",100*Table1[[#This Row],[B365H]],0),0)</f>
        <v>0</v>
      </c>
      <c r="N1388">
        <f>IF(Table1[[#This Row],[Bet]]="Home-",IF(Table1[[#This Row],[FTR]]="H",100*Table1[[#This Row],[B365H]],0),0)</f>
        <v>0</v>
      </c>
      <c r="O1388">
        <f>1/Table1[[#This Row],[B365D]]-Table1[[#This Row],[Margin1X2]]</f>
        <v>0.24130374244790723</v>
      </c>
      <c r="P1388">
        <f>IF(Table1[[#This Row],[Bet]]="Draw",IF(Table1[[#This Row],[FTR]]="D",100*Table1[[#This Row],[B365D]],0),0)</f>
        <v>0</v>
      </c>
      <c r="Q1388">
        <f>IF(Table1[[#This Row],[Bet]]="Draw-",IF(Table1[[#This Row],[FTR]]="D",100*Table1[[#This Row],[B365D]],0),0)</f>
        <v>0</v>
      </c>
      <c r="R1388">
        <f>1/Table1[[#This Row],[B365A]]-Table1[[#This Row],[Margin1X2]]</f>
        <v>0.17405228045960311</v>
      </c>
      <c r="S1388">
        <f>IF(Table1[[#This Row],[Bet]]="Away",IF(Table1[[#This Row],[FTR]]="A",100*Table1[[#This Row],[B365A]],0),0)</f>
        <v>0</v>
      </c>
      <c r="T1388">
        <f>IF(Table1[[#This Row],[Bet2]]="Away",IF(Table1[[#This Row],[FTR]]="A",100*Table1[[#This Row],[B365A]]),0)</f>
        <v>0</v>
      </c>
      <c r="X1388">
        <v>1.61</v>
      </c>
      <c r="Y1388">
        <v>3.6</v>
      </c>
      <c r="Z1388">
        <v>4.75</v>
      </c>
      <c r="AA1388" s="3">
        <f>(1/Table1[[#This Row],[B365H]]+1/Table1[[#This Row],[B365D]]+1/Table1[[#This Row],[B365A]]-1)/3</f>
        <v>3.6474035329870556E-2</v>
      </c>
      <c r="AB1388">
        <v>1.98</v>
      </c>
      <c r="AC1388">
        <v>1.83</v>
      </c>
      <c r="AD1388">
        <f>(1/Table1[[#This Row],[B365&gt;2.5]]+1/Table1[[#This Row],[B365&lt;2.5]]-1)/2</f>
        <v>2.5749296241099451E-2</v>
      </c>
    </row>
    <row r="1389" spans="1:30" hidden="1" x14ac:dyDescent="0.45">
      <c r="A1389" t="s">
        <v>61</v>
      </c>
      <c r="B1389" t="s">
        <v>4</v>
      </c>
      <c r="C1389" s="1">
        <v>44415</v>
      </c>
      <c r="D1389" t="s">
        <v>86</v>
      </c>
      <c r="E1389" t="s">
        <v>87</v>
      </c>
      <c r="F1389">
        <v>3</v>
      </c>
      <c r="G1389">
        <v>2</v>
      </c>
      <c r="H1389" t="s">
        <v>13</v>
      </c>
      <c r="I1389" t="s">
        <v>88</v>
      </c>
      <c r="L1389">
        <f>1/Table1[[#This Row],[B365H]]-Table1[[#This Row],[Margin1X2]]</f>
        <v>0.46825318455613713</v>
      </c>
      <c r="M1389">
        <f>IF(Table1[[#This Row],[Bet]]="Home",IF(Table1[[#This Row],[FTR]]="H",100*Table1[[#This Row],[B365H]],0),0)</f>
        <v>0</v>
      </c>
      <c r="N1389">
        <f>IF(Table1[[#This Row],[Bet]]="Home-",IF(Table1[[#This Row],[FTR]]="H",100*Table1[[#This Row],[B365H]],0),0)</f>
        <v>0</v>
      </c>
      <c r="O1389">
        <f>1/Table1[[#This Row],[B365D]]-Table1[[#This Row],[Margin1X2]]</f>
        <v>0.2881406141996643</v>
      </c>
      <c r="P1389">
        <f>IF(Table1[[#This Row],[Bet]]="Draw",IF(Table1[[#This Row],[FTR]]="D",100*Table1[[#This Row],[B365D]],0),0)</f>
        <v>0</v>
      </c>
      <c r="Q1389">
        <f>IF(Table1[[#This Row],[Bet]]="Draw-",IF(Table1[[#This Row],[FTR]]="D",100*Table1[[#This Row],[B365D]],0),0)</f>
        <v>0</v>
      </c>
      <c r="R1389">
        <f>1/Table1[[#This Row],[B365A]]-Table1[[#This Row],[Margin1X2]]</f>
        <v>0.24360620124419868</v>
      </c>
      <c r="S1389">
        <f>IF(Table1[[#This Row],[Bet]]="Away",IF(Table1[[#This Row],[FTR]]="A",100*Table1[[#This Row],[B365A]],0),0)</f>
        <v>0</v>
      </c>
      <c r="T1389">
        <f>IF(Table1[[#This Row],[Bet2]]="Away",IF(Table1[[#This Row],[FTR]]="A",100*Table1[[#This Row],[B365A]]),0)</f>
        <v>0</v>
      </c>
      <c r="X1389">
        <v>2.0499999999999998</v>
      </c>
      <c r="Y1389">
        <v>3.25</v>
      </c>
      <c r="Z1389">
        <v>3.8</v>
      </c>
      <c r="AA1389" s="3">
        <f>(1/Table1[[#This Row],[B365H]]+1/Table1[[#This Row],[B365D]]+1/Table1[[#This Row],[B365A]]-1)/3</f>
        <v>1.9551693492643407E-2</v>
      </c>
      <c r="AB1389">
        <v>2.5</v>
      </c>
      <c r="AC1389">
        <v>1.53</v>
      </c>
      <c r="AD1389">
        <f>(1/Table1[[#This Row],[B365&gt;2.5]]+1/Table1[[#This Row],[B365&lt;2.5]]-1)/2</f>
        <v>2.6797385620915048E-2</v>
      </c>
    </row>
    <row r="1390" spans="1:30" hidden="1" x14ac:dyDescent="0.45">
      <c r="A1390" t="s">
        <v>61</v>
      </c>
      <c r="B1390" t="s">
        <v>4</v>
      </c>
      <c r="C1390" s="1">
        <v>44422</v>
      </c>
      <c r="D1390" t="s">
        <v>81</v>
      </c>
      <c r="E1390" t="s">
        <v>83</v>
      </c>
      <c r="F1390">
        <v>0</v>
      </c>
      <c r="G1390">
        <v>3</v>
      </c>
      <c r="H1390" t="s">
        <v>20</v>
      </c>
      <c r="I1390" t="s">
        <v>88</v>
      </c>
      <c r="L1390">
        <f>1/Table1[[#This Row],[B365H]]-Table1[[#This Row],[Margin1X2]]</f>
        <v>0.34065934065934067</v>
      </c>
      <c r="M1390">
        <f>IF(Table1[[#This Row],[Bet]]="Home",IF(Table1[[#This Row],[FTR]]="H",100*Table1[[#This Row],[B365H]],0),0)</f>
        <v>0</v>
      </c>
      <c r="N1390">
        <f>IF(Table1[[#This Row],[Bet]]="Home-",IF(Table1[[#This Row],[FTR]]="H",100*Table1[[#This Row],[B365H]],0),0)</f>
        <v>0</v>
      </c>
      <c r="O1390">
        <f>1/Table1[[#This Row],[B365D]]-Table1[[#This Row],[Margin1X2]]</f>
        <v>0.29120879120879123</v>
      </c>
      <c r="P1390">
        <f>IF(Table1[[#This Row],[Bet]]="Draw",IF(Table1[[#This Row],[FTR]]="D",100*Table1[[#This Row],[B365D]],0),0)</f>
        <v>0</v>
      </c>
      <c r="Q1390">
        <f>IF(Table1[[#This Row],[Bet]]="Draw-",IF(Table1[[#This Row],[FTR]]="D",100*Table1[[#This Row],[B365D]],0),0)</f>
        <v>0</v>
      </c>
      <c r="R1390">
        <f>1/Table1[[#This Row],[B365A]]-Table1[[#This Row],[Margin1X2]]</f>
        <v>0.3681318681318681</v>
      </c>
      <c r="S1390">
        <f>IF(Table1[[#This Row],[Bet]]="Away",IF(Table1[[#This Row],[FTR]]="A",100*Table1[[#This Row],[B365A]],0),0)</f>
        <v>0</v>
      </c>
      <c r="T1390">
        <f>IF(Table1[[#This Row],[Bet2]]="Away",IF(Table1[[#This Row],[FTR]]="A",100*Table1[[#This Row],[B365A]]),0)</f>
        <v>0</v>
      </c>
      <c r="X1390">
        <v>2.8</v>
      </c>
      <c r="Y1390">
        <v>3.25</v>
      </c>
      <c r="Z1390">
        <v>2.6</v>
      </c>
      <c r="AA1390" s="3">
        <f>(1/Table1[[#This Row],[B365H]]+1/Table1[[#This Row],[B365D]]+1/Table1[[#This Row],[B365A]]-1)/3</f>
        <v>1.6483516483516498E-2</v>
      </c>
      <c r="AB1390">
        <v>2.06</v>
      </c>
      <c r="AC1390">
        <v>1.87</v>
      </c>
      <c r="AD1390">
        <f>(1/Table1[[#This Row],[B365&gt;2.5]]+1/Table1[[#This Row],[B365&lt;2.5]]-1)/2</f>
        <v>1.0098125746326736E-2</v>
      </c>
    </row>
    <row r="1391" spans="1:30" hidden="1" x14ac:dyDescent="0.45">
      <c r="A1391" t="s">
        <v>61</v>
      </c>
      <c r="B1391" t="s">
        <v>4</v>
      </c>
      <c r="C1391" s="1">
        <v>44426</v>
      </c>
      <c r="D1391" t="s">
        <v>63</v>
      </c>
      <c r="E1391" t="s">
        <v>89</v>
      </c>
      <c r="F1391">
        <v>4</v>
      </c>
      <c r="G1391">
        <v>0</v>
      </c>
      <c r="H1391" t="s">
        <v>13</v>
      </c>
      <c r="I1391" t="s">
        <v>88</v>
      </c>
      <c r="L1391">
        <f>1/Table1[[#This Row],[B365H]]-Table1[[#This Row],[Margin1X2]]</f>
        <v>0.45751633986928109</v>
      </c>
      <c r="M1391">
        <f>IF(Table1[[#This Row],[Bet]]="Home",IF(Table1[[#This Row],[FTR]]="H",100*Table1[[#This Row],[B365H]],0),0)</f>
        <v>0</v>
      </c>
      <c r="N1391">
        <f>IF(Table1[[#This Row],[Bet]]="Home-",IF(Table1[[#This Row],[FTR]]="H",100*Table1[[#This Row],[B365H]],0),0)</f>
        <v>0</v>
      </c>
      <c r="O1391">
        <f>1/Table1[[#This Row],[B365D]]-Table1[[#This Row],[Margin1X2]]</f>
        <v>0.27544351073762846</v>
      </c>
      <c r="P1391">
        <f>IF(Table1[[#This Row],[Bet]]="Draw",IF(Table1[[#This Row],[FTR]]="D",100*Table1[[#This Row],[B365D]],0),0)</f>
        <v>0</v>
      </c>
      <c r="Q1391">
        <f>IF(Table1[[#This Row],[Bet]]="Draw-",IF(Table1[[#This Row],[FTR]]="D",100*Table1[[#This Row],[B365D]],0),0)</f>
        <v>0</v>
      </c>
      <c r="R1391">
        <f>1/Table1[[#This Row],[B365A]]-Table1[[#This Row],[Margin1X2]]</f>
        <v>0.26704014939309062</v>
      </c>
      <c r="S1391">
        <f>IF(Table1[[#This Row],[Bet]]="Away",IF(Table1[[#This Row],[FTR]]="A",100*Table1[[#This Row],[B365A]],0),0)</f>
        <v>0</v>
      </c>
      <c r="T1391">
        <f>IF(Table1[[#This Row],[Bet2]]="Away",IF(Table1[[#This Row],[FTR]]="A",100*Table1[[#This Row],[B365A]]),0)</f>
        <v>0</v>
      </c>
      <c r="X1391">
        <v>2.1</v>
      </c>
      <c r="Y1391">
        <v>3.4</v>
      </c>
      <c r="Z1391">
        <v>3.5</v>
      </c>
      <c r="AA1391" s="3">
        <f>(1/Table1[[#This Row],[B365H]]+1/Table1[[#This Row],[B365D]]+1/Table1[[#This Row],[B365A]]-1)/3</f>
        <v>1.8674136321195078E-2</v>
      </c>
      <c r="AB1391">
        <v>2.1</v>
      </c>
      <c r="AC1391">
        <v>1.72</v>
      </c>
      <c r="AD1391">
        <f>(1/Table1[[#This Row],[B365&gt;2.5]]+1/Table1[[#This Row],[B365&lt;2.5]]-1)/2</f>
        <v>2.879291251384275E-2</v>
      </c>
    </row>
    <row r="1392" spans="1:30" hidden="1" x14ac:dyDescent="0.45">
      <c r="A1392" t="s">
        <v>61</v>
      </c>
      <c r="B1392" t="s">
        <v>4</v>
      </c>
      <c r="C1392" s="1">
        <v>44436</v>
      </c>
      <c r="D1392" t="s">
        <v>72</v>
      </c>
      <c r="E1392" t="s">
        <v>90</v>
      </c>
      <c r="F1392">
        <v>1</v>
      </c>
      <c r="G1392">
        <v>1</v>
      </c>
      <c r="H1392" t="s">
        <v>42</v>
      </c>
      <c r="I1392" t="s">
        <v>88</v>
      </c>
      <c r="L1392">
        <f>1/Table1[[#This Row],[B365H]]-Table1[[#This Row],[Margin1X2]]</f>
        <v>0.42760942760942761</v>
      </c>
      <c r="M1392">
        <f>IF(Table1[[#This Row],[Bet]]="Home",IF(Table1[[#This Row],[FTR]]="H",100*Table1[[#This Row],[B365H]],0),0)</f>
        <v>0</v>
      </c>
      <c r="N1392">
        <f>IF(Table1[[#This Row],[Bet]]="Home-",IF(Table1[[#This Row],[FTR]]="H",100*Table1[[#This Row],[B365H]],0),0)</f>
        <v>0</v>
      </c>
      <c r="O1392">
        <f>1/Table1[[#This Row],[B365D]]-Table1[[#This Row],[Margin1X2]]</f>
        <v>0.28619528619528622</v>
      </c>
      <c r="P1392">
        <f>IF(Table1[[#This Row],[Bet]]="Draw",IF(Table1[[#This Row],[FTR]]="D",100*Table1[[#This Row],[B365D]],0),0)</f>
        <v>0</v>
      </c>
      <c r="Q1392">
        <f>IF(Table1[[#This Row],[Bet]]="Draw-",IF(Table1[[#This Row],[FTR]]="D",100*Table1[[#This Row],[B365D]],0),0)</f>
        <v>0</v>
      </c>
      <c r="R1392">
        <f>1/Table1[[#This Row],[B365A]]-Table1[[#This Row],[Margin1X2]]</f>
        <v>0.28619528619528622</v>
      </c>
      <c r="S1392">
        <f>IF(Table1[[#This Row],[Bet]]="Away",IF(Table1[[#This Row],[FTR]]="A",100*Table1[[#This Row],[B365A]],0),0)</f>
        <v>0</v>
      </c>
      <c r="T1392">
        <f>IF(Table1[[#This Row],[Bet2]]="Away",IF(Table1[[#This Row],[FTR]]="A",100*Table1[[#This Row],[B365A]]),0)</f>
        <v>0</v>
      </c>
      <c r="X1392">
        <v>2.25</v>
      </c>
      <c r="Y1392">
        <v>3.3</v>
      </c>
      <c r="Z1392">
        <v>3.3</v>
      </c>
      <c r="AA1392" s="3">
        <f>(1/Table1[[#This Row],[B365H]]+1/Table1[[#This Row],[B365D]]+1/Table1[[#This Row],[B365A]]-1)/3</f>
        <v>1.6835016835016797E-2</v>
      </c>
      <c r="AB1392">
        <v>2.37</v>
      </c>
      <c r="AC1392">
        <v>1.57</v>
      </c>
      <c r="AD1392">
        <f>(1/Table1[[#This Row],[B365&gt;2.5]]+1/Table1[[#This Row],[B365&lt;2.5]]-1)/2</f>
        <v>2.9441801714638949E-2</v>
      </c>
    </row>
    <row r="1393" spans="1:30" hidden="1" x14ac:dyDescent="0.45">
      <c r="A1393" t="s">
        <v>61</v>
      </c>
      <c r="B1393" t="s">
        <v>4</v>
      </c>
      <c r="C1393" s="1">
        <v>44464</v>
      </c>
      <c r="D1393" t="s">
        <v>90</v>
      </c>
      <c r="E1393" t="s">
        <v>80</v>
      </c>
      <c r="F1393">
        <v>0</v>
      </c>
      <c r="G1393">
        <v>0</v>
      </c>
      <c r="H1393" t="s">
        <v>42</v>
      </c>
      <c r="I1393" t="s">
        <v>88</v>
      </c>
      <c r="L1393">
        <f>1/Table1[[#This Row],[B365H]]-Table1[[#This Row],[Margin1X2]]</f>
        <v>0.47103658536585369</v>
      </c>
      <c r="M1393">
        <f>IF(Table1[[#This Row],[Bet]]="Home",IF(Table1[[#This Row],[FTR]]="H",100*Table1[[#This Row],[B365H]],0),0)</f>
        <v>0</v>
      </c>
      <c r="N1393">
        <f>IF(Table1[[#This Row],[Bet]]="Home-",IF(Table1[[#This Row],[FTR]]="H",100*Table1[[#This Row],[B365H]],0),0)</f>
        <v>0</v>
      </c>
      <c r="O1393">
        <f>1/Table1[[#This Row],[B365D]]-Table1[[#This Row],[Margin1X2]]</f>
        <v>0.29573170731707316</v>
      </c>
      <c r="P1393">
        <f>IF(Table1[[#This Row],[Bet]]="Draw",IF(Table1[[#This Row],[FTR]]="D",100*Table1[[#This Row],[B365D]],0),0)</f>
        <v>0</v>
      </c>
      <c r="Q1393">
        <f>IF(Table1[[#This Row],[Bet]]="Draw-",IF(Table1[[#This Row],[FTR]]="D",100*Table1[[#This Row],[B365D]],0),0)</f>
        <v>0</v>
      </c>
      <c r="R1393">
        <f>1/Table1[[#This Row],[B365A]]-Table1[[#This Row],[Margin1X2]]</f>
        <v>0.23323170731707318</v>
      </c>
      <c r="S1393">
        <f>IF(Table1[[#This Row],[Bet]]="Away",IF(Table1[[#This Row],[FTR]]="A",100*Table1[[#This Row],[B365A]],0),0)</f>
        <v>0</v>
      </c>
      <c r="T1393">
        <f>IF(Table1[[#This Row],[Bet2]]="Away",IF(Table1[[#This Row],[FTR]]="A",100*Table1[[#This Row],[B365A]]),0)</f>
        <v>0</v>
      </c>
      <c r="X1393">
        <v>2.0499999999999998</v>
      </c>
      <c r="Y1393">
        <v>3.2</v>
      </c>
      <c r="Z1393">
        <v>4</v>
      </c>
      <c r="AA1393" s="3">
        <f>(1/Table1[[#This Row],[B365H]]+1/Table1[[#This Row],[B365D]]+1/Table1[[#This Row],[B365A]]-1)/3</f>
        <v>1.6768292682926827E-2</v>
      </c>
      <c r="AB1393">
        <v>2.2999999999999998</v>
      </c>
      <c r="AC1393">
        <v>1.61</v>
      </c>
      <c r="AD1393">
        <f>(1/Table1[[#This Row],[B365&gt;2.5]]+1/Table1[[#This Row],[B365&lt;2.5]]-1)/2</f>
        <v>2.7950310559006208E-2</v>
      </c>
    </row>
    <row r="1394" spans="1:30" hidden="1" x14ac:dyDescent="0.45">
      <c r="A1394" t="s">
        <v>61</v>
      </c>
      <c r="B1394" t="s">
        <v>4</v>
      </c>
      <c r="C1394" s="1">
        <v>44467</v>
      </c>
      <c r="D1394" t="s">
        <v>81</v>
      </c>
      <c r="E1394" t="s">
        <v>69</v>
      </c>
      <c r="F1394">
        <v>1</v>
      </c>
      <c r="G1394">
        <v>1</v>
      </c>
      <c r="H1394" t="s">
        <v>42</v>
      </c>
      <c r="I1394" t="s">
        <v>88</v>
      </c>
      <c r="L1394">
        <f>1/Table1[[#This Row],[B365H]]-Table1[[#This Row],[Margin1X2]]</f>
        <v>0.42742374727668841</v>
      </c>
      <c r="M1394">
        <f>IF(Table1[[#This Row],[Bet]]="Home",IF(Table1[[#This Row],[FTR]]="H",100*Table1[[#This Row],[B365H]],0),0)</f>
        <v>0</v>
      </c>
      <c r="N1394">
        <f>IF(Table1[[#This Row],[Bet]]="Home-",IF(Table1[[#This Row],[FTR]]="H",100*Table1[[#This Row],[B365H]],0),0)</f>
        <v>0</v>
      </c>
      <c r="O1394">
        <f>1/Table1[[#This Row],[B365D]]-Table1[[#This Row],[Margin1X2]]</f>
        <v>0.295479302832244</v>
      </c>
      <c r="P1394">
        <f>IF(Table1[[#This Row],[Bet]]="Draw",IF(Table1[[#This Row],[FTR]]="D",100*Table1[[#This Row],[B365D]],0),0)</f>
        <v>0</v>
      </c>
      <c r="Q1394">
        <f>IF(Table1[[#This Row],[Bet]]="Draw-",IF(Table1[[#This Row],[FTR]]="D",100*Table1[[#This Row],[B365D]],0),0)</f>
        <v>0</v>
      </c>
      <c r="R1394">
        <f>1/Table1[[#This Row],[B365A]]-Table1[[#This Row],[Margin1X2]]</f>
        <v>0.27709694989106753</v>
      </c>
      <c r="S1394">
        <f>IF(Table1[[#This Row],[Bet]]="Away",IF(Table1[[#This Row],[FTR]]="A",100*Table1[[#This Row],[B365A]],0),0)</f>
        <v>0</v>
      </c>
      <c r="T1394">
        <f>IF(Table1[[#This Row],[Bet2]]="Away",IF(Table1[[#This Row],[FTR]]="A",100*Table1[[#This Row],[B365A]]),0)</f>
        <v>0</v>
      </c>
      <c r="X1394">
        <v>2.25</v>
      </c>
      <c r="Y1394">
        <v>3.2</v>
      </c>
      <c r="Z1394">
        <v>3.4</v>
      </c>
      <c r="AA1394" s="3">
        <f>(1/Table1[[#This Row],[B365H]]+1/Table1[[#This Row],[B365D]]+1/Table1[[#This Row],[B365A]]-1)/3</f>
        <v>1.7020697167756005E-2</v>
      </c>
      <c r="AB1394">
        <v>2.2000000000000002</v>
      </c>
      <c r="AC1394">
        <v>1.66</v>
      </c>
      <c r="AD1394">
        <f>(1/Table1[[#This Row],[B365&gt;2.5]]+1/Table1[[#This Row],[B365&lt;2.5]]-1)/2</f>
        <v>2.8477546549835697E-2</v>
      </c>
    </row>
    <row r="1395" spans="1:30" hidden="1" x14ac:dyDescent="0.45">
      <c r="A1395" t="s">
        <v>61</v>
      </c>
      <c r="B1395" t="s">
        <v>4</v>
      </c>
      <c r="C1395" s="1">
        <v>44485</v>
      </c>
      <c r="D1395" t="s">
        <v>65</v>
      </c>
      <c r="E1395" t="s">
        <v>95</v>
      </c>
      <c r="F1395">
        <v>2</v>
      </c>
      <c r="G1395">
        <v>2</v>
      </c>
      <c r="H1395" t="s">
        <v>42</v>
      </c>
      <c r="I1395" t="s">
        <v>88</v>
      </c>
      <c r="L1395">
        <f>1/Table1[[#This Row],[B365H]]-Table1[[#This Row],[Margin1X2]]</f>
        <v>0.34065934065934067</v>
      </c>
      <c r="M1395">
        <f>IF(Table1[[#This Row],[Bet]]="Home",IF(Table1[[#This Row],[FTR]]="H",100*Table1[[#This Row],[B365H]],0),0)</f>
        <v>0</v>
      </c>
      <c r="N1395">
        <f>IF(Table1[[#This Row],[Bet]]="Home-",IF(Table1[[#This Row],[FTR]]="H",100*Table1[[#This Row],[B365H]],0),0)</f>
        <v>0</v>
      </c>
      <c r="O1395">
        <f>1/Table1[[#This Row],[B365D]]-Table1[[#This Row],[Margin1X2]]</f>
        <v>0.29120879120879123</v>
      </c>
      <c r="P1395">
        <f>IF(Table1[[#This Row],[Bet]]="Draw",IF(Table1[[#This Row],[FTR]]="D",100*Table1[[#This Row],[B365D]],0),0)</f>
        <v>0</v>
      </c>
      <c r="Q1395">
        <f>IF(Table1[[#This Row],[Bet]]="Draw-",IF(Table1[[#This Row],[FTR]]="D",100*Table1[[#This Row],[B365D]],0),0)</f>
        <v>0</v>
      </c>
      <c r="R1395">
        <f>1/Table1[[#This Row],[B365A]]-Table1[[#This Row],[Margin1X2]]</f>
        <v>0.3681318681318681</v>
      </c>
      <c r="S1395">
        <f>IF(Table1[[#This Row],[Bet]]="Away",IF(Table1[[#This Row],[FTR]]="A",100*Table1[[#This Row],[B365A]],0),0)</f>
        <v>0</v>
      </c>
      <c r="T1395">
        <f>IF(Table1[[#This Row],[Bet2]]="Away",IF(Table1[[#This Row],[FTR]]="A",100*Table1[[#This Row],[B365A]]),0)</f>
        <v>0</v>
      </c>
      <c r="X1395">
        <v>2.8</v>
      </c>
      <c r="Y1395">
        <v>3.25</v>
      </c>
      <c r="Z1395">
        <v>2.6</v>
      </c>
      <c r="AA1395" s="3">
        <f>(1/Table1[[#This Row],[B365H]]+1/Table1[[#This Row],[B365D]]+1/Table1[[#This Row],[B365A]]-1)/3</f>
        <v>1.6483516483516498E-2</v>
      </c>
      <c r="AB1395">
        <v>2</v>
      </c>
      <c r="AC1395">
        <v>1.85</v>
      </c>
      <c r="AD1395">
        <f>(1/Table1[[#This Row],[B365&gt;2.5]]+1/Table1[[#This Row],[B365&lt;2.5]]-1)/2</f>
        <v>2.0270270270270174E-2</v>
      </c>
    </row>
    <row r="1396" spans="1:30" hidden="1" x14ac:dyDescent="0.45">
      <c r="A1396" t="s">
        <v>61</v>
      </c>
      <c r="B1396" t="s">
        <v>4</v>
      </c>
      <c r="C1396" s="1">
        <v>44488</v>
      </c>
      <c r="D1396" t="s">
        <v>89</v>
      </c>
      <c r="E1396" t="s">
        <v>84</v>
      </c>
      <c r="F1396">
        <v>1</v>
      </c>
      <c r="G1396">
        <v>2</v>
      </c>
      <c r="H1396" t="s">
        <v>20</v>
      </c>
      <c r="I1396" t="s">
        <v>88</v>
      </c>
      <c r="L1396">
        <f>1/Table1[[#This Row],[B365H]]-Table1[[#This Row],[Margin1X2]]</f>
        <v>0.53829016986911726</v>
      </c>
      <c r="M1396">
        <f>IF(Table1[[#This Row],[Bet]]="Home",IF(Table1[[#This Row],[FTR]]="H",100*Table1[[#This Row],[B365H]],0),0)</f>
        <v>0</v>
      </c>
      <c r="N1396">
        <f>IF(Table1[[#This Row],[Bet]]="Home-",IF(Table1[[#This Row],[FTR]]="H",100*Table1[[#This Row],[B365H]],0),0)</f>
        <v>0</v>
      </c>
      <c r="O1396">
        <f>1/Table1[[#This Row],[B365D]]-Table1[[#This Row],[Margin1X2]]</f>
        <v>0.26844890002784744</v>
      </c>
      <c r="P1396">
        <f>IF(Table1[[#This Row],[Bet]]="Draw",IF(Table1[[#This Row],[FTR]]="D",100*Table1[[#This Row],[B365D]],0),0)</f>
        <v>0</v>
      </c>
      <c r="Q1396">
        <f>IF(Table1[[#This Row],[Bet]]="Draw-",IF(Table1[[#This Row],[FTR]]="D",100*Table1[[#This Row],[B365D]],0),0)</f>
        <v>0</v>
      </c>
      <c r="R1396">
        <f>1/Table1[[#This Row],[B365A]]-Table1[[#This Row],[Margin1X2]]</f>
        <v>0.19326093010303538</v>
      </c>
      <c r="S1396">
        <f>IF(Table1[[#This Row],[Bet]]="Away",IF(Table1[[#This Row],[FTR]]="A",100*Table1[[#This Row],[B365A]],0),0)</f>
        <v>0</v>
      </c>
      <c r="T1396">
        <f>IF(Table1[[#This Row],[Bet2]]="Away",IF(Table1[[#This Row],[FTR]]="A",100*Table1[[#This Row],[B365A]]),0)</f>
        <v>0</v>
      </c>
      <c r="X1396">
        <v>1.8</v>
      </c>
      <c r="Y1396">
        <v>3.5</v>
      </c>
      <c r="Z1396">
        <v>4.75</v>
      </c>
      <c r="AA1396" s="3">
        <f>(1/Table1[[#This Row],[B365H]]+1/Table1[[#This Row],[B365D]]+1/Table1[[#This Row],[B365A]]-1)/3</f>
        <v>1.7265385686438279E-2</v>
      </c>
      <c r="AB1396">
        <v>2.1</v>
      </c>
      <c r="AC1396">
        <v>1.72</v>
      </c>
      <c r="AD1396">
        <f>(1/Table1[[#This Row],[B365&gt;2.5]]+1/Table1[[#This Row],[B365&lt;2.5]]-1)/2</f>
        <v>2.879291251384275E-2</v>
      </c>
    </row>
    <row r="1397" spans="1:30" hidden="1" x14ac:dyDescent="0.45">
      <c r="A1397" t="s">
        <v>61</v>
      </c>
      <c r="B1397" t="s">
        <v>4</v>
      </c>
      <c r="C1397" s="1">
        <v>44499</v>
      </c>
      <c r="D1397" t="s">
        <v>66</v>
      </c>
      <c r="E1397" t="s">
        <v>78</v>
      </c>
      <c r="F1397">
        <v>3</v>
      </c>
      <c r="G1397">
        <v>0</v>
      </c>
      <c r="H1397" t="s">
        <v>13</v>
      </c>
      <c r="I1397" t="s">
        <v>88</v>
      </c>
      <c r="L1397">
        <f>1/Table1[[#This Row],[B365H]]-Table1[[#This Row],[Margin1X2]]</f>
        <v>0.60430968726163237</v>
      </c>
      <c r="M1397">
        <f>IF(Table1[[#This Row],[Bet]]="Home",IF(Table1[[#This Row],[FTR]]="H",100*Table1[[#This Row],[B365H]],0),0)</f>
        <v>0</v>
      </c>
      <c r="N1397">
        <f>IF(Table1[[#This Row],[Bet]]="Home-",IF(Table1[[#This Row],[FTR]]="H",100*Table1[[#This Row],[B365H]],0),0)</f>
        <v>0</v>
      </c>
      <c r="O1397">
        <f>1/Table1[[#This Row],[B365D]]-Table1[[#This Row],[Margin1X2]]</f>
        <v>0.24246758199847449</v>
      </c>
      <c r="P1397">
        <f>IF(Table1[[#This Row],[Bet]]="Draw",IF(Table1[[#This Row],[FTR]]="D",100*Table1[[#This Row],[B365D]],0),0)</f>
        <v>0</v>
      </c>
      <c r="Q1397">
        <f>IF(Table1[[#This Row],[Bet]]="Draw-",IF(Table1[[#This Row],[FTR]]="D",100*Table1[[#This Row],[B365D]],0),0)</f>
        <v>0</v>
      </c>
      <c r="R1397">
        <f>1/Table1[[#This Row],[B365A]]-Table1[[#This Row],[Margin1X2]]</f>
        <v>0.15322273073989326</v>
      </c>
      <c r="S1397">
        <f>IF(Table1[[#This Row],[Bet]]="Away",IF(Table1[[#This Row],[FTR]]="A",100*Table1[[#This Row],[B365A]],0),0)</f>
        <v>0</v>
      </c>
      <c r="T1397">
        <f>IF(Table1[[#This Row],[Bet2]]="Away",IF(Table1[[#This Row],[FTR]]="A",100*Table1[[#This Row],[B365A]]),0)</f>
        <v>0</v>
      </c>
      <c r="X1397">
        <v>1.6</v>
      </c>
      <c r="Y1397">
        <v>3.8</v>
      </c>
      <c r="Z1397">
        <v>5.75</v>
      </c>
      <c r="AA1397" s="3">
        <f>(1/Table1[[#This Row],[B365H]]+1/Table1[[#This Row],[B365D]]+1/Table1[[#This Row],[B365A]]-1)/3</f>
        <v>2.0690312738367595E-2</v>
      </c>
      <c r="AB1397">
        <v>1.9</v>
      </c>
      <c r="AC1397">
        <v>1.9</v>
      </c>
      <c r="AD1397">
        <f>(1/Table1[[#This Row],[B365&gt;2.5]]+1/Table1[[#This Row],[B365&lt;2.5]]-1)/2</f>
        <v>2.6315789473684181E-2</v>
      </c>
    </row>
    <row r="1398" spans="1:30" hidden="1" x14ac:dyDescent="0.45">
      <c r="A1398" t="s">
        <v>61</v>
      </c>
      <c r="B1398" t="s">
        <v>4</v>
      </c>
      <c r="C1398" s="1">
        <v>44506</v>
      </c>
      <c r="D1398" t="s">
        <v>63</v>
      </c>
      <c r="E1398" t="s">
        <v>93</v>
      </c>
      <c r="F1398">
        <v>1</v>
      </c>
      <c r="G1398">
        <v>1</v>
      </c>
      <c r="H1398" t="s">
        <v>42</v>
      </c>
      <c r="I1398" t="s">
        <v>88</v>
      </c>
      <c r="L1398">
        <f>1/Table1[[#This Row],[B365H]]-Table1[[#This Row],[Margin1X2]]</f>
        <v>0.53829016986911726</v>
      </c>
      <c r="M1398">
        <f>IF(Table1[[#This Row],[Bet]]="Home",IF(Table1[[#This Row],[FTR]]="H",100*Table1[[#This Row],[B365H]],0),0)</f>
        <v>0</v>
      </c>
      <c r="N1398">
        <f>IF(Table1[[#This Row],[Bet]]="Home-",IF(Table1[[#This Row],[FTR]]="H",100*Table1[[#This Row],[B365H]],0),0)</f>
        <v>0</v>
      </c>
      <c r="O1398">
        <f>1/Table1[[#This Row],[B365D]]-Table1[[#This Row],[Margin1X2]]</f>
        <v>0.26844890002784744</v>
      </c>
      <c r="P1398">
        <f>IF(Table1[[#This Row],[Bet]]="Draw",IF(Table1[[#This Row],[FTR]]="D",100*Table1[[#This Row],[B365D]],0),0)</f>
        <v>0</v>
      </c>
      <c r="Q1398">
        <f>IF(Table1[[#This Row],[Bet]]="Draw-",IF(Table1[[#This Row],[FTR]]="D",100*Table1[[#This Row],[B365D]],0),0)</f>
        <v>0</v>
      </c>
      <c r="R1398">
        <f>1/Table1[[#This Row],[B365A]]-Table1[[#This Row],[Margin1X2]]</f>
        <v>0.19326093010303538</v>
      </c>
      <c r="S1398">
        <f>IF(Table1[[#This Row],[Bet]]="Away",IF(Table1[[#This Row],[FTR]]="A",100*Table1[[#This Row],[B365A]],0),0)</f>
        <v>0</v>
      </c>
      <c r="T1398">
        <f>IF(Table1[[#This Row],[Bet2]]="Away",IF(Table1[[#This Row],[FTR]]="A",100*Table1[[#This Row],[B365A]]),0)</f>
        <v>0</v>
      </c>
      <c r="X1398">
        <v>1.8</v>
      </c>
      <c r="Y1398">
        <v>3.5</v>
      </c>
      <c r="Z1398">
        <v>4.75</v>
      </c>
      <c r="AA1398" s="3">
        <f>(1/Table1[[#This Row],[B365H]]+1/Table1[[#This Row],[B365D]]+1/Table1[[#This Row],[B365A]]-1)/3</f>
        <v>1.7265385686438279E-2</v>
      </c>
      <c r="AB1398">
        <v>2</v>
      </c>
      <c r="AC1398">
        <v>1.8</v>
      </c>
      <c r="AD1398">
        <f>(1/Table1[[#This Row],[B365&gt;2.5]]+1/Table1[[#This Row],[B365&lt;2.5]]-1)/2</f>
        <v>2.777777777777779E-2</v>
      </c>
    </row>
    <row r="1399" spans="1:30" hidden="1" x14ac:dyDescent="0.45">
      <c r="A1399" t="s">
        <v>61</v>
      </c>
      <c r="B1399" t="s">
        <v>4</v>
      </c>
      <c r="C1399" s="1">
        <v>44519</v>
      </c>
      <c r="D1399" t="s">
        <v>83</v>
      </c>
      <c r="E1399" t="s">
        <v>77</v>
      </c>
      <c r="F1399">
        <v>2</v>
      </c>
      <c r="G1399">
        <v>0</v>
      </c>
      <c r="H1399" t="s">
        <v>13</v>
      </c>
      <c r="I1399" t="s">
        <v>88</v>
      </c>
      <c r="L1399">
        <f>1/Table1[[#This Row],[B365H]]-Table1[[#This Row],[Margin1X2]]</f>
        <v>0.41762230839039688</v>
      </c>
      <c r="M1399">
        <f>IF(Table1[[#This Row],[Bet]]="Home",IF(Table1[[#This Row],[FTR]]="H",100*Table1[[#This Row],[B365H]],0),0)</f>
        <v>0</v>
      </c>
      <c r="N1399">
        <f>IF(Table1[[#This Row],[Bet]]="Home-",IF(Table1[[#This Row],[FTR]]="H",100*Table1[[#This Row],[B365H]],0),0)</f>
        <v>0</v>
      </c>
      <c r="O1399">
        <f>1/Table1[[#This Row],[B365D]]-Table1[[#This Row],[Margin1X2]]</f>
        <v>0.2769573467535682</v>
      </c>
      <c r="P1399">
        <f>IF(Table1[[#This Row],[Bet]]="Draw",IF(Table1[[#This Row],[FTR]]="D",100*Table1[[#This Row],[B365D]],0),0)</f>
        <v>0</v>
      </c>
      <c r="Q1399">
        <f>IF(Table1[[#This Row],[Bet]]="Draw-",IF(Table1[[#This Row],[FTR]]="D",100*Table1[[#This Row],[B365D]],0),0)</f>
        <v>0</v>
      </c>
      <c r="R1399">
        <f>1/Table1[[#This Row],[B365A]]-Table1[[#This Row],[Margin1X2]]</f>
        <v>0.30542034485603498</v>
      </c>
      <c r="S1399">
        <f>IF(Table1[[#This Row],[Bet]]="Away",IF(Table1[[#This Row],[FTR]]="A",100*Table1[[#This Row],[B365A]],0),0)</f>
        <v>0</v>
      </c>
      <c r="T1399">
        <f>IF(Table1[[#This Row],[Bet2]]="Away",IF(Table1[[#This Row],[FTR]]="A",100*Table1[[#This Row],[B365A]]),0)</f>
        <v>0</v>
      </c>
      <c r="X1399">
        <v>2.2999999999999998</v>
      </c>
      <c r="Y1399">
        <v>3.4</v>
      </c>
      <c r="Z1399">
        <v>3.1</v>
      </c>
      <c r="AA1399" s="3">
        <f>(1/Table1[[#This Row],[B365H]]+1/Table1[[#This Row],[B365D]]+1/Table1[[#This Row],[B365A]]-1)/3</f>
        <v>1.7160300305255321E-2</v>
      </c>
      <c r="AB1399">
        <v>1.95</v>
      </c>
      <c r="AC1399">
        <v>1.9</v>
      </c>
      <c r="AD1399">
        <f>(1/Table1[[#This Row],[B365&gt;2.5]]+1/Table1[[#This Row],[B365&lt;2.5]]-1)/2</f>
        <v>1.9568151147098534E-2</v>
      </c>
    </row>
    <row r="1400" spans="1:30" hidden="1" x14ac:dyDescent="0.45">
      <c r="A1400" t="s">
        <v>61</v>
      </c>
      <c r="B1400" t="s">
        <v>4</v>
      </c>
      <c r="C1400" s="1">
        <v>44527</v>
      </c>
      <c r="D1400" t="s">
        <v>90</v>
      </c>
      <c r="E1400" t="s">
        <v>69</v>
      </c>
      <c r="F1400">
        <v>1</v>
      </c>
      <c r="G1400">
        <v>0</v>
      </c>
      <c r="H1400" t="s">
        <v>13</v>
      </c>
      <c r="I1400" t="s">
        <v>88</v>
      </c>
      <c r="L1400">
        <f>1/Table1[[#This Row],[B365H]]-Table1[[#This Row],[Margin1X2]]</f>
        <v>0.45934065934065932</v>
      </c>
      <c r="M1400">
        <f>IF(Table1[[#This Row],[Bet]]="Home",IF(Table1[[#This Row],[FTR]]="H",100*Table1[[#This Row],[B365H]],0),0)</f>
        <v>0</v>
      </c>
      <c r="N1400">
        <f>IF(Table1[[#This Row],[Bet]]="Home-",IF(Table1[[#This Row],[FTR]]="H",100*Table1[[#This Row],[B365H]],0),0)</f>
        <v>0</v>
      </c>
      <c r="O1400">
        <f>1/Table1[[#This Row],[B365D]]-Table1[[#This Row],[Margin1X2]]</f>
        <v>0.29084249084249086</v>
      </c>
      <c r="P1400">
        <f>IF(Table1[[#This Row],[Bet]]="Draw",IF(Table1[[#This Row],[FTR]]="D",100*Table1[[#This Row],[B365D]],0),0)</f>
        <v>0</v>
      </c>
      <c r="Q1400">
        <f>IF(Table1[[#This Row],[Bet]]="Draw-",IF(Table1[[#This Row],[FTR]]="D",100*Table1[[#This Row],[B365D]],0),0)</f>
        <v>0</v>
      </c>
      <c r="R1400">
        <f>1/Table1[[#This Row],[B365A]]-Table1[[#This Row],[Margin1X2]]</f>
        <v>0.24981684981684979</v>
      </c>
      <c r="S1400">
        <f>IF(Table1[[#This Row],[Bet]]="Away",IF(Table1[[#This Row],[FTR]]="A",100*Table1[[#This Row],[B365A]],0),0)</f>
        <v>0</v>
      </c>
      <c r="T1400">
        <f>IF(Table1[[#This Row],[Bet2]]="Away",IF(Table1[[#This Row],[FTR]]="A",100*Table1[[#This Row],[B365A]]),0)</f>
        <v>0</v>
      </c>
      <c r="X1400">
        <v>2.1</v>
      </c>
      <c r="Y1400">
        <v>3.25</v>
      </c>
      <c r="Z1400">
        <v>3.75</v>
      </c>
      <c r="AA1400" s="3">
        <f>(1/Table1[[#This Row],[B365H]]+1/Table1[[#This Row],[B365D]]+1/Table1[[#This Row],[B365A]]-1)/3</f>
        <v>1.6849816849816863E-2</v>
      </c>
      <c r="AB1400">
        <v>2.2000000000000002</v>
      </c>
      <c r="AC1400">
        <v>1.66</v>
      </c>
      <c r="AD1400">
        <f>(1/Table1[[#This Row],[B365&gt;2.5]]+1/Table1[[#This Row],[B365&lt;2.5]]-1)/2</f>
        <v>2.8477546549835697E-2</v>
      </c>
    </row>
    <row r="1401" spans="1:30" hidden="1" x14ac:dyDescent="0.45">
      <c r="A1401" t="s">
        <v>61</v>
      </c>
      <c r="B1401" t="s">
        <v>4</v>
      </c>
      <c r="C1401" s="1">
        <v>44534</v>
      </c>
      <c r="D1401" t="s">
        <v>72</v>
      </c>
      <c r="E1401" t="s">
        <v>75</v>
      </c>
      <c r="F1401">
        <v>1</v>
      </c>
      <c r="G1401">
        <v>1</v>
      </c>
      <c r="H1401" t="s">
        <v>42</v>
      </c>
      <c r="I1401" t="s">
        <v>88</v>
      </c>
      <c r="L1401">
        <f>1/Table1[[#This Row],[B365H]]-Table1[[#This Row],[Margin1X2]]</f>
        <v>0.34380511463844798</v>
      </c>
      <c r="M1401">
        <f>IF(Table1[[#This Row],[Bet]]="Home",IF(Table1[[#This Row],[FTR]]="H",100*Table1[[#This Row],[B365H]],0),0)</f>
        <v>0</v>
      </c>
      <c r="N1401">
        <f>IF(Table1[[#This Row],[Bet]]="Home-",IF(Table1[[#This Row],[FTR]]="H",100*Table1[[#This Row],[B365H]],0),0)</f>
        <v>0</v>
      </c>
      <c r="O1401">
        <f>1/Table1[[#This Row],[B365D]]-Table1[[#This Row],[Margin1X2]]</f>
        <v>0.29916225749559083</v>
      </c>
      <c r="P1401">
        <f>IF(Table1[[#This Row],[Bet]]="Draw",IF(Table1[[#This Row],[FTR]]="D",100*Table1[[#This Row],[B365D]],0),0)</f>
        <v>0</v>
      </c>
      <c r="Q1401">
        <f>IF(Table1[[#This Row],[Bet]]="Draw-",IF(Table1[[#This Row],[FTR]]="D",100*Table1[[#This Row],[B365D]],0),0)</f>
        <v>0</v>
      </c>
      <c r="R1401">
        <f>1/Table1[[#This Row],[B365A]]-Table1[[#This Row],[Margin1X2]]</f>
        <v>0.35703262786596118</v>
      </c>
      <c r="S1401">
        <f>IF(Table1[[#This Row],[Bet]]="Away",IF(Table1[[#This Row],[FTR]]="A",100*Table1[[#This Row],[B365A]],0),0)</f>
        <v>0</v>
      </c>
      <c r="T1401">
        <f>IF(Table1[[#This Row],[Bet2]]="Away",IF(Table1[[#This Row],[FTR]]="A",100*Table1[[#This Row],[B365A]]),0)</f>
        <v>0</v>
      </c>
      <c r="X1401">
        <v>2.8</v>
      </c>
      <c r="Y1401">
        <v>3.2</v>
      </c>
      <c r="Z1401">
        <v>2.7</v>
      </c>
      <c r="AA1401" s="3">
        <f>(1/Table1[[#This Row],[B365H]]+1/Table1[[#This Row],[B365D]]+1/Table1[[#This Row],[B365A]]-1)/3</f>
        <v>1.3337742504409148E-2</v>
      </c>
      <c r="AB1401">
        <v>2.2999999999999998</v>
      </c>
      <c r="AC1401">
        <v>1.61</v>
      </c>
      <c r="AD1401">
        <f>(1/Table1[[#This Row],[B365&gt;2.5]]+1/Table1[[#This Row],[B365&lt;2.5]]-1)/2</f>
        <v>2.7950310559006208E-2</v>
      </c>
    </row>
    <row r="1402" spans="1:30" hidden="1" x14ac:dyDescent="0.45">
      <c r="A1402" t="s">
        <v>61</v>
      </c>
      <c r="B1402" t="s">
        <v>4</v>
      </c>
      <c r="C1402" s="1">
        <v>44541</v>
      </c>
      <c r="D1402" t="s">
        <v>66</v>
      </c>
      <c r="E1402" t="s">
        <v>96</v>
      </c>
      <c r="F1402">
        <v>1</v>
      </c>
      <c r="G1402">
        <v>4</v>
      </c>
      <c r="H1402" t="s">
        <v>20</v>
      </c>
      <c r="I1402" t="s">
        <v>88</v>
      </c>
      <c r="L1402">
        <f>1/Table1[[#This Row],[B365H]]-Table1[[#This Row],[Margin1X2]]</f>
        <v>0.44665159345391908</v>
      </c>
      <c r="M1402">
        <f>IF(Table1[[#This Row],[Bet]]="Home",IF(Table1[[#This Row],[FTR]]="H",100*Table1[[#This Row],[B365H]],0),0)</f>
        <v>0</v>
      </c>
      <c r="N1402">
        <f>IF(Table1[[#This Row],[Bet]]="Home-",IF(Table1[[#This Row],[FTR]]="H",100*Table1[[#This Row],[B365H]],0),0)</f>
        <v>0</v>
      </c>
      <c r="O1402">
        <f>1/Table1[[#This Row],[B365D]]-Table1[[#This Row],[Margin1X2]]</f>
        <v>0.29403531438415165</v>
      </c>
      <c r="P1402">
        <f>IF(Table1[[#This Row],[Bet]]="Draw",IF(Table1[[#This Row],[FTR]]="D",100*Table1[[#This Row],[B365D]],0),0)</f>
        <v>0</v>
      </c>
      <c r="Q1402">
        <f>IF(Table1[[#This Row],[Bet]]="Draw-",IF(Table1[[#This Row],[FTR]]="D",100*Table1[[#This Row],[B365D]],0),0)</f>
        <v>0</v>
      </c>
      <c r="R1402">
        <f>1/Table1[[#This Row],[B365A]]-Table1[[#This Row],[Margin1X2]]</f>
        <v>0.25931309216192944</v>
      </c>
      <c r="S1402">
        <f>IF(Table1[[#This Row],[Bet]]="Away",IF(Table1[[#This Row],[FTR]]="A",100*Table1[[#This Row],[B365A]],0),0)</f>
        <v>0</v>
      </c>
      <c r="T1402">
        <f>IF(Table1[[#This Row],[Bet2]]="Away",IF(Table1[[#This Row],[FTR]]="A",100*Table1[[#This Row],[B365A]]),0)</f>
        <v>0</v>
      </c>
      <c r="X1402">
        <v>2.15</v>
      </c>
      <c r="Y1402">
        <v>3.2</v>
      </c>
      <c r="Z1402">
        <v>3.6</v>
      </c>
      <c r="AA1402" s="3">
        <f>(1/Table1[[#This Row],[B365H]]+1/Table1[[#This Row],[B365D]]+1/Table1[[#This Row],[B365A]]-1)/3</f>
        <v>1.8464685615848353E-2</v>
      </c>
      <c r="AB1402">
        <v>2.2999999999999998</v>
      </c>
      <c r="AC1402">
        <v>1.61</v>
      </c>
      <c r="AD1402">
        <f>(1/Table1[[#This Row],[B365&gt;2.5]]+1/Table1[[#This Row],[B365&lt;2.5]]-1)/2</f>
        <v>2.7950310559006208E-2</v>
      </c>
    </row>
    <row r="1403" spans="1:30" hidden="1" x14ac:dyDescent="0.45">
      <c r="A1403" t="s">
        <v>61</v>
      </c>
      <c r="B1403" t="s">
        <v>4</v>
      </c>
      <c r="C1403" s="1">
        <v>44560</v>
      </c>
      <c r="D1403" t="s">
        <v>86</v>
      </c>
      <c r="E1403" t="s">
        <v>74</v>
      </c>
      <c r="F1403">
        <v>1</v>
      </c>
      <c r="G1403">
        <v>2</v>
      </c>
      <c r="H1403" t="s">
        <v>20</v>
      </c>
      <c r="I1403" t="s">
        <v>88</v>
      </c>
      <c r="L1403">
        <f>1/Table1[[#This Row],[B365H]]-Table1[[#This Row],[Margin1X2]]</f>
        <v>0.58544480954119504</v>
      </c>
      <c r="M1403">
        <f>IF(Table1[[#This Row],[Bet]]="Home",IF(Table1[[#This Row],[FTR]]="H",100*Table1[[#This Row],[B365H]],0),0)</f>
        <v>0</v>
      </c>
      <c r="N1403">
        <f>IF(Table1[[#This Row],[Bet]]="Home-",IF(Table1[[#This Row],[FTR]]="H",100*Table1[[#This Row],[B365H]],0),0)</f>
        <v>0</v>
      </c>
      <c r="O1403">
        <f>1/Table1[[#This Row],[B365D]]-Table1[[#This Row],[Margin1X2]]</f>
        <v>0.24970183765364481</v>
      </c>
      <c r="P1403">
        <f>IF(Table1[[#This Row],[Bet]]="Draw",IF(Table1[[#This Row],[FTR]]="D",100*Table1[[#This Row],[B365D]],0),0)</f>
        <v>0</v>
      </c>
      <c r="Q1403">
        <f>IF(Table1[[#This Row],[Bet]]="Draw-",IF(Table1[[#This Row],[FTR]]="D",100*Table1[[#This Row],[B365D]],0),0)</f>
        <v>0</v>
      </c>
      <c r="R1403">
        <f>1/Table1[[#This Row],[B365A]]-Table1[[#This Row],[Margin1X2]]</f>
        <v>0.16485335280515998</v>
      </c>
      <c r="S1403">
        <f>IF(Table1[[#This Row],[Bet]]="Away",IF(Table1[[#This Row],[FTR]]="A",100*Table1[[#This Row],[B365A]],0),0)</f>
        <v>0</v>
      </c>
      <c r="T1403">
        <f>IF(Table1[[#This Row],[Bet2]]="Away",IF(Table1[[#This Row],[FTR]]="A",100*Table1[[#This Row],[B365A]]),0)</f>
        <v>0</v>
      </c>
      <c r="X1403">
        <v>1.66</v>
      </c>
      <c r="Y1403">
        <v>3.75</v>
      </c>
      <c r="Z1403">
        <v>5.5</v>
      </c>
      <c r="AA1403" s="3">
        <f>(1/Table1[[#This Row],[B365H]]+1/Table1[[#This Row],[B365D]]+1/Table1[[#This Row],[B365A]]-1)/3</f>
        <v>1.6964829013021838E-2</v>
      </c>
      <c r="AB1403">
        <v>2.2000000000000002</v>
      </c>
      <c r="AC1403">
        <v>1.66</v>
      </c>
      <c r="AD1403">
        <f>(1/Table1[[#This Row],[B365&gt;2.5]]+1/Table1[[#This Row],[B365&lt;2.5]]-1)/2</f>
        <v>2.8477546549835697E-2</v>
      </c>
    </row>
    <row r="1404" spans="1:30" hidden="1" x14ac:dyDescent="0.45">
      <c r="A1404" t="s">
        <v>61</v>
      </c>
      <c r="B1404" t="s">
        <v>4</v>
      </c>
      <c r="C1404" s="1">
        <v>44563</v>
      </c>
      <c r="D1404" t="s">
        <v>90</v>
      </c>
      <c r="E1404" t="s">
        <v>83</v>
      </c>
      <c r="F1404">
        <v>1</v>
      </c>
      <c r="G1404">
        <v>2</v>
      </c>
      <c r="H1404" t="s">
        <v>20</v>
      </c>
      <c r="I1404" t="s">
        <v>88</v>
      </c>
      <c r="L1404">
        <f>1/Table1[[#This Row],[B365H]]-Table1[[#This Row],[Margin1X2]]</f>
        <v>0.35150791064769554</v>
      </c>
      <c r="M1404">
        <f>IF(Table1[[#This Row],[Bet]]="Home",IF(Table1[[#This Row],[FTR]]="H",100*Table1[[#This Row],[B365H]],0),0)</f>
        <v>0</v>
      </c>
      <c r="N1404">
        <f>IF(Table1[[#This Row],[Bet]]="Home-",IF(Table1[[#This Row],[FTR]]="H",100*Table1[[#This Row],[B365H]],0),0)</f>
        <v>0</v>
      </c>
      <c r="O1404">
        <f>1/Table1[[#This Row],[B365D]]-Table1[[#This Row],[Margin1X2]]</f>
        <v>0.30371818543861551</v>
      </c>
      <c r="P1404">
        <f>IF(Table1[[#This Row],[Bet]]="Draw",IF(Table1[[#This Row],[FTR]]="D",100*Table1[[#This Row],[B365D]],0),0)</f>
        <v>0</v>
      </c>
      <c r="Q1404">
        <f>IF(Table1[[#This Row],[Bet]]="Draw-",IF(Table1[[#This Row],[FTR]]="D",100*Table1[[#This Row],[B365D]],0),0)</f>
        <v>0</v>
      </c>
      <c r="R1404">
        <f>1/Table1[[#This Row],[B365A]]-Table1[[#This Row],[Margin1X2]]</f>
        <v>0.34477390391368884</v>
      </c>
      <c r="S1404">
        <f>IF(Table1[[#This Row],[Bet]]="Away",IF(Table1[[#This Row],[FTR]]="A",100*Table1[[#This Row],[B365A]],0),0)</f>
        <v>0</v>
      </c>
      <c r="T1404">
        <f>IF(Table1[[#This Row],[Bet2]]="Away",IF(Table1[[#This Row],[FTR]]="A",100*Table1[[#This Row],[B365A]]),0)</f>
        <v>0</v>
      </c>
      <c r="X1404">
        <v>2.7</v>
      </c>
      <c r="Y1404">
        <v>3.1</v>
      </c>
      <c r="Z1404">
        <v>2.75</v>
      </c>
      <c r="AA1404" s="3">
        <f>(1/Table1[[#This Row],[B365H]]+1/Table1[[#This Row],[B365D]]+1/Table1[[#This Row],[B365A]]-1)/3</f>
        <v>1.8862459722674824E-2</v>
      </c>
      <c r="AB1404">
        <v>2.2000000000000002</v>
      </c>
      <c r="AC1404">
        <v>1.66</v>
      </c>
      <c r="AD1404">
        <f>(1/Table1[[#This Row],[B365&gt;2.5]]+1/Table1[[#This Row],[B365&lt;2.5]]-1)/2</f>
        <v>2.8477546549835697E-2</v>
      </c>
    </row>
    <row r="1405" spans="1:30" hidden="1" x14ac:dyDescent="0.45">
      <c r="A1405" t="s">
        <v>61</v>
      </c>
      <c r="B1405" t="s">
        <v>4</v>
      </c>
      <c r="C1405" s="1">
        <v>44576</v>
      </c>
      <c r="D1405" t="s">
        <v>71</v>
      </c>
      <c r="E1405" t="s">
        <v>65</v>
      </c>
      <c r="F1405">
        <v>0</v>
      </c>
      <c r="G1405">
        <v>1</v>
      </c>
      <c r="H1405" t="s">
        <v>20</v>
      </c>
      <c r="I1405" t="s">
        <v>88</v>
      </c>
      <c r="L1405">
        <f>1/Table1[[#This Row],[B365H]]-Table1[[#This Row],[Margin1X2]]</f>
        <v>0.35103168436501769</v>
      </c>
      <c r="M1405">
        <f>IF(Table1[[#This Row],[Bet]]="Home",IF(Table1[[#This Row],[FTR]]="H",100*Table1[[#This Row],[B365H]],0),0)</f>
        <v>0</v>
      </c>
      <c r="N1405">
        <f>IF(Table1[[#This Row],[Bet]]="Home-",IF(Table1[[#This Row],[FTR]]="H",100*Table1[[#This Row],[B365H]],0),0)</f>
        <v>0</v>
      </c>
      <c r="O1405">
        <f>1/Table1[[#This Row],[B365D]]-Table1[[#This Row],[Margin1X2]]</f>
        <v>0.28369161702495038</v>
      </c>
      <c r="P1405">
        <f>IF(Table1[[#This Row],[Bet]]="Draw",IF(Table1[[#This Row],[FTR]]="D",100*Table1[[#This Row],[B365D]],0),0)</f>
        <v>0</v>
      </c>
      <c r="Q1405">
        <f>IF(Table1[[#This Row],[Bet]]="Draw-",IF(Table1[[#This Row],[FTR]]="D",100*Table1[[#This Row],[B365D]],0),0)</f>
        <v>0</v>
      </c>
      <c r="R1405">
        <f>1/Table1[[#This Row],[B365A]]-Table1[[#This Row],[Margin1X2]]</f>
        <v>0.36527669861003192</v>
      </c>
      <c r="S1405">
        <f>IF(Table1[[#This Row],[Bet]]="Away",IF(Table1[[#This Row],[FTR]]="A",100*Table1[[#This Row],[B365A]],0),0)</f>
        <v>0</v>
      </c>
      <c r="T1405">
        <f>IF(Table1[[#This Row],[Bet2]]="Away",IF(Table1[[#This Row],[FTR]]="A",100*Table1[[#This Row],[B365A]]),0)</f>
        <v>0</v>
      </c>
      <c r="X1405">
        <v>2.7</v>
      </c>
      <c r="Y1405">
        <v>3.3</v>
      </c>
      <c r="Z1405">
        <v>2.6</v>
      </c>
      <c r="AA1405" s="3">
        <f>(1/Table1[[#This Row],[B365H]]+1/Table1[[#This Row],[B365D]]+1/Table1[[#This Row],[B365A]]-1)/3</f>
        <v>1.9338686005352674E-2</v>
      </c>
      <c r="AB1405">
        <v>2</v>
      </c>
      <c r="AC1405">
        <v>1.8</v>
      </c>
      <c r="AD1405">
        <f>(1/Table1[[#This Row],[B365&gt;2.5]]+1/Table1[[#This Row],[B365&lt;2.5]]-1)/2</f>
        <v>2.777777777777779E-2</v>
      </c>
    </row>
    <row r="1406" spans="1:30" hidden="1" x14ac:dyDescent="0.45">
      <c r="A1406" t="s">
        <v>61</v>
      </c>
      <c r="B1406" t="s">
        <v>4</v>
      </c>
      <c r="C1406" s="1">
        <v>44583</v>
      </c>
      <c r="D1406" t="s">
        <v>62</v>
      </c>
      <c r="E1406" t="s">
        <v>81</v>
      </c>
      <c r="F1406">
        <v>0</v>
      </c>
      <c r="G1406">
        <v>1</v>
      </c>
      <c r="H1406" t="s">
        <v>20</v>
      </c>
      <c r="I1406" t="s">
        <v>88</v>
      </c>
      <c r="L1406">
        <f>1/Table1[[#This Row],[B365H]]-Table1[[#This Row],[Margin1X2]]</f>
        <v>0.61907289455060155</v>
      </c>
      <c r="M1406">
        <f>IF(Table1[[#This Row],[Bet]]="Home",IF(Table1[[#This Row],[FTR]]="H",100*Table1[[#This Row],[B365H]],0),0)</f>
        <v>0</v>
      </c>
      <c r="N1406">
        <f>IF(Table1[[#This Row],[Bet]]="Home-",IF(Table1[[#This Row],[FTR]]="H",100*Table1[[#This Row],[B365H]],0),0)</f>
        <v>0</v>
      </c>
      <c r="O1406">
        <f>1/Table1[[#This Row],[B365D]]-Table1[[#This Row],[Margin1X2]]</f>
        <v>0.23213021939136591</v>
      </c>
      <c r="P1406">
        <f>IF(Table1[[#This Row],[Bet]]="Draw",IF(Table1[[#This Row],[FTR]]="D",100*Table1[[#This Row],[B365D]],0),0)</f>
        <v>0</v>
      </c>
      <c r="Q1406">
        <f>IF(Table1[[#This Row],[Bet]]="Draw-",IF(Table1[[#This Row],[FTR]]="D",100*Table1[[#This Row],[B365D]],0),0)</f>
        <v>0</v>
      </c>
      <c r="R1406">
        <f>1/Table1[[#This Row],[B365A]]-Table1[[#This Row],[Margin1X2]]</f>
        <v>0.14879688605803257</v>
      </c>
      <c r="S1406">
        <f>IF(Table1[[#This Row],[Bet]]="Away",IF(Table1[[#This Row],[FTR]]="A",100*Table1[[#This Row],[B365A]],0),0)</f>
        <v>0</v>
      </c>
      <c r="T1406">
        <f>IF(Table1[[#This Row],[Bet2]]="Away",IF(Table1[[#This Row],[FTR]]="A",100*Table1[[#This Row],[B365A]]),0)</f>
        <v>0</v>
      </c>
      <c r="X1406">
        <v>1.57</v>
      </c>
      <c r="Y1406">
        <v>4</v>
      </c>
      <c r="Z1406">
        <v>6</v>
      </c>
      <c r="AA1406" s="3">
        <f>(1/Table1[[#This Row],[B365H]]+1/Table1[[#This Row],[B365D]]+1/Table1[[#This Row],[B365A]]-1)/3</f>
        <v>1.7869780608634089E-2</v>
      </c>
      <c r="AB1406">
        <v>1.98</v>
      </c>
      <c r="AC1406">
        <v>1.88</v>
      </c>
      <c r="AD1406">
        <f>(1/Table1[[#This Row],[B365&gt;2.5]]+1/Table1[[#This Row],[B365&lt;2.5]]-1)/2</f>
        <v>1.8482699333763231E-2</v>
      </c>
    </row>
    <row r="1407" spans="1:30" hidden="1" x14ac:dyDescent="0.45">
      <c r="A1407" t="s">
        <v>61</v>
      </c>
      <c r="B1407" t="s">
        <v>4</v>
      </c>
      <c r="C1407" s="1">
        <v>44590</v>
      </c>
      <c r="D1407" t="s">
        <v>93</v>
      </c>
      <c r="E1407" t="s">
        <v>95</v>
      </c>
      <c r="F1407">
        <v>1</v>
      </c>
      <c r="G1407">
        <v>0</v>
      </c>
      <c r="H1407" t="s">
        <v>13</v>
      </c>
      <c r="I1407" t="s">
        <v>88</v>
      </c>
      <c r="L1407">
        <f>1/Table1[[#This Row],[B365H]]-Table1[[#This Row],[Margin1X2]]</f>
        <v>0.46980718611013861</v>
      </c>
      <c r="M1407">
        <f>IF(Table1[[#This Row],[Bet]]="Home",IF(Table1[[#This Row],[FTR]]="H",100*Table1[[#This Row],[B365H]],0),0)</f>
        <v>0</v>
      </c>
      <c r="N1407">
        <f>IF(Table1[[#This Row],[Bet]]="Home-",IF(Table1[[#This Row],[FTR]]="H",100*Table1[[#This Row],[B365H]],0),0)</f>
        <v>0</v>
      </c>
      <c r="O1407">
        <f>1/Table1[[#This Row],[B365D]]-Table1[[#This Row],[Margin1X2]]</f>
        <v>0.28503261109166111</v>
      </c>
      <c r="P1407">
        <f>IF(Table1[[#This Row],[Bet]]="Draw",IF(Table1[[#This Row],[FTR]]="D",100*Table1[[#This Row],[B365D]],0),0)</f>
        <v>0</v>
      </c>
      <c r="Q1407">
        <f>IF(Table1[[#This Row],[Bet]]="Draw-",IF(Table1[[#This Row],[FTR]]="D",100*Table1[[#This Row],[B365D]],0),0)</f>
        <v>0</v>
      </c>
      <c r="R1407">
        <f>1/Table1[[#This Row],[B365A]]-Table1[[#This Row],[Margin1X2]]</f>
        <v>0.24516020279820019</v>
      </c>
      <c r="S1407">
        <f>IF(Table1[[#This Row],[Bet]]="Away",IF(Table1[[#This Row],[FTR]]="A",100*Table1[[#This Row],[B365A]],0),0)</f>
        <v>0</v>
      </c>
      <c r="T1407">
        <f>IF(Table1[[#This Row],[Bet2]]="Away",IF(Table1[[#This Row],[FTR]]="A",100*Table1[[#This Row],[B365A]]),0)</f>
        <v>0</v>
      </c>
      <c r="X1407">
        <v>2.0499999999999998</v>
      </c>
      <c r="Y1407">
        <v>3.3</v>
      </c>
      <c r="Z1407">
        <v>3.8</v>
      </c>
      <c r="AA1407" s="3">
        <f>(1/Table1[[#This Row],[B365H]]+1/Table1[[#This Row],[B365D]]+1/Table1[[#This Row],[B365A]]-1)/3</f>
        <v>1.7997691938641907E-2</v>
      </c>
      <c r="AB1407">
        <v>2.2000000000000002</v>
      </c>
      <c r="AC1407">
        <v>1.66</v>
      </c>
      <c r="AD1407">
        <f>(1/Table1[[#This Row],[B365&gt;2.5]]+1/Table1[[#This Row],[B365&lt;2.5]]-1)/2</f>
        <v>2.8477546549835697E-2</v>
      </c>
    </row>
    <row r="1408" spans="1:30" hidden="1" x14ac:dyDescent="0.45">
      <c r="A1408" t="s">
        <v>61</v>
      </c>
      <c r="B1408" t="s">
        <v>4</v>
      </c>
      <c r="C1408" s="1">
        <v>44594</v>
      </c>
      <c r="D1408" t="s">
        <v>75</v>
      </c>
      <c r="E1408" t="s">
        <v>74</v>
      </c>
      <c r="F1408">
        <v>2</v>
      </c>
      <c r="G1408">
        <v>0</v>
      </c>
      <c r="H1408" t="s">
        <v>13</v>
      </c>
      <c r="I1408" t="s">
        <v>88</v>
      </c>
      <c r="L1408">
        <f>1/Table1[[#This Row],[B365H]]-Table1[[#This Row],[Margin1X2]]</f>
        <v>0.46980718611013861</v>
      </c>
      <c r="M1408">
        <f>IF(Table1[[#This Row],[Bet]]="Home",IF(Table1[[#This Row],[FTR]]="H",100*Table1[[#This Row],[B365H]],0),0)</f>
        <v>0</v>
      </c>
      <c r="N1408">
        <f>IF(Table1[[#This Row],[Bet]]="Home-",IF(Table1[[#This Row],[FTR]]="H",100*Table1[[#This Row],[B365H]],0),0)</f>
        <v>0</v>
      </c>
      <c r="O1408">
        <f>1/Table1[[#This Row],[B365D]]-Table1[[#This Row],[Margin1X2]]</f>
        <v>0.28503261109166111</v>
      </c>
      <c r="P1408">
        <f>IF(Table1[[#This Row],[Bet]]="Draw",IF(Table1[[#This Row],[FTR]]="D",100*Table1[[#This Row],[B365D]],0),0)</f>
        <v>0</v>
      </c>
      <c r="Q1408">
        <f>IF(Table1[[#This Row],[Bet]]="Draw-",IF(Table1[[#This Row],[FTR]]="D",100*Table1[[#This Row],[B365D]],0),0)</f>
        <v>0</v>
      </c>
      <c r="R1408">
        <f>1/Table1[[#This Row],[B365A]]-Table1[[#This Row],[Margin1X2]]</f>
        <v>0.24516020279820019</v>
      </c>
      <c r="S1408">
        <f>IF(Table1[[#This Row],[Bet]]="Away",IF(Table1[[#This Row],[FTR]]="A",100*Table1[[#This Row],[B365A]],0),0)</f>
        <v>0</v>
      </c>
      <c r="T1408">
        <f>IF(Table1[[#This Row],[Bet2]]="Away",IF(Table1[[#This Row],[FTR]]="A",100*Table1[[#This Row],[B365A]]),0)</f>
        <v>0</v>
      </c>
      <c r="X1408">
        <v>2.0499999999999998</v>
      </c>
      <c r="Y1408">
        <v>3.3</v>
      </c>
      <c r="Z1408">
        <v>3.8</v>
      </c>
      <c r="AA1408" s="3">
        <f>(1/Table1[[#This Row],[B365H]]+1/Table1[[#This Row],[B365D]]+1/Table1[[#This Row],[B365A]]-1)/3</f>
        <v>1.7997691938641907E-2</v>
      </c>
      <c r="AB1408">
        <v>2.2999999999999998</v>
      </c>
      <c r="AC1408">
        <v>1.61</v>
      </c>
      <c r="AD1408">
        <f>(1/Table1[[#This Row],[B365&gt;2.5]]+1/Table1[[#This Row],[B365&lt;2.5]]-1)/2</f>
        <v>2.7950310559006208E-2</v>
      </c>
    </row>
    <row r="1409" spans="1:30" hidden="1" x14ac:dyDescent="0.45">
      <c r="A1409" t="s">
        <v>61</v>
      </c>
      <c r="B1409" t="s">
        <v>4</v>
      </c>
      <c r="C1409" s="1">
        <v>44600</v>
      </c>
      <c r="D1409" t="s">
        <v>92</v>
      </c>
      <c r="E1409" t="s">
        <v>84</v>
      </c>
      <c r="F1409">
        <v>3</v>
      </c>
      <c r="G1409">
        <v>0</v>
      </c>
      <c r="H1409" t="s">
        <v>13</v>
      </c>
      <c r="I1409" t="s">
        <v>88</v>
      </c>
      <c r="L1409">
        <f>1/Table1[[#This Row],[B365H]]-Table1[[#This Row],[Margin1X2]]</f>
        <v>0.71826625386996901</v>
      </c>
      <c r="M1409">
        <f>IF(Table1[[#This Row],[Bet]]="Home",IF(Table1[[#This Row],[FTR]]="H",100*Table1[[#This Row],[B365H]],0),0)</f>
        <v>0</v>
      </c>
      <c r="N1409">
        <f>IF(Table1[[#This Row],[Bet]]="Home-",IF(Table1[[#This Row],[FTR]]="H",100*Table1[[#This Row],[B365H]],0),0)</f>
        <v>0</v>
      </c>
      <c r="O1409">
        <f>1/Table1[[#This Row],[B365D]]-Table1[[#This Row],[Margin1X2]]</f>
        <v>0.19349845201238391</v>
      </c>
      <c r="P1409">
        <f>IF(Table1[[#This Row],[Bet]]="Draw",IF(Table1[[#This Row],[FTR]]="D",100*Table1[[#This Row],[B365D]],0),0)</f>
        <v>0</v>
      </c>
      <c r="Q1409">
        <f>IF(Table1[[#This Row],[Bet]]="Draw-",IF(Table1[[#This Row],[FTR]]="D",100*Table1[[#This Row],[B365D]],0),0)</f>
        <v>0</v>
      </c>
      <c r="R1409">
        <f>1/Table1[[#This Row],[B365A]]-Table1[[#This Row],[Margin1X2]]</f>
        <v>8.8235294117647078E-2</v>
      </c>
      <c r="S1409">
        <f>IF(Table1[[#This Row],[Bet]]="Away",IF(Table1[[#This Row],[FTR]]="A",100*Table1[[#This Row],[B365A]],0),0)</f>
        <v>0</v>
      </c>
      <c r="T1409">
        <f>IF(Table1[[#This Row],[Bet2]]="Away",IF(Table1[[#This Row],[FTR]]="A",100*Table1[[#This Row],[B365A]]),0)</f>
        <v>0</v>
      </c>
      <c r="X1409">
        <v>1.36</v>
      </c>
      <c r="Y1409">
        <v>4.75</v>
      </c>
      <c r="Z1409">
        <v>9.5</v>
      </c>
      <c r="AA1409" s="3">
        <f>(1/Table1[[#This Row],[B365H]]+1/Table1[[#This Row],[B365D]]+1/Table1[[#This Row],[B365A]]-1)/3</f>
        <v>1.7027863777089758E-2</v>
      </c>
      <c r="AB1409">
        <v>1.83</v>
      </c>
      <c r="AC1409">
        <v>2.02</v>
      </c>
      <c r="AD1409">
        <f>(1/Table1[[#This Row],[B365&gt;2.5]]+1/Table1[[#This Row],[B365&lt;2.5]]-1)/2</f>
        <v>2.0748796191094487E-2</v>
      </c>
    </row>
    <row r="1410" spans="1:30" hidden="1" x14ac:dyDescent="0.45">
      <c r="A1410" t="s">
        <v>61</v>
      </c>
      <c r="B1410" t="s">
        <v>4</v>
      </c>
      <c r="C1410" s="1">
        <v>44608</v>
      </c>
      <c r="D1410" t="s">
        <v>78</v>
      </c>
      <c r="E1410" t="s">
        <v>87</v>
      </c>
      <c r="F1410">
        <v>0</v>
      </c>
      <c r="G1410">
        <v>0</v>
      </c>
      <c r="H1410" t="s">
        <v>42</v>
      </c>
      <c r="I1410" t="s">
        <v>88</v>
      </c>
      <c r="L1410">
        <f>1/Table1[[#This Row],[B365H]]-Table1[[#This Row],[Margin1X2]]</f>
        <v>0.39812936668920446</v>
      </c>
      <c r="M1410">
        <f>IF(Table1[[#This Row],[Bet]]="Home",IF(Table1[[#This Row],[FTR]]="H",100*Table1[[#This Row],[B365H]],0),0)</f>
        <v>0</v>
      </c>
      <c r="N1410">
        <f>IF(Table1[[#This Row],[Bet]]="Home-",IF(Table1[[#This Row],[FTR]]="H",100*Table1[[#This Row],[B365H]],0),0)</f>
        <v>0</v>
      </c>
      <c r="O1410">
        <f>1/Table1[[#This Row],[B365D]]-Table1[[#This Row],[Margin1X2]]</f>
        <v>0.27558034708136131</v>
      </c>
      <c r="P1410">
        <f>IF(Table1[[#This Row],[Bet]]="Draw",IF(Table1[[#This Row],[FTR]]="D",100*Table1[[#This Row],[B365D]],0),0)</f>
        <v>0</v>
      </c>
      <c r="Q1410">
        <f>IF(Table1[[#This Row],[Bet]]="Draw-",IF(Table1[[#This Row],[FTR]]="D",100*Table1[[#This Row],[B365D]],0),0)</f>
        <v>0</v>
      </c>
      <c r="R1410">
        <f>1/Table1[[#This Row],[B365A]]-Table1[[#This Row],[Margin1X2]]</f>
        <v>0.32629028622943435</v>
      </c>
      <c r="S1410">
        <f>IF(Table1[[#This Row],[Bet]]="Away",IF(Table1[[#This Row],[FTR]]="A",100*Table1[[#This Row],[B365A]],0),0)</f>
        <v>0</v>
      </c>
      <c r="T1410">
        <f>IF(Table1[[#This Row],[Bet2]]="Away",IF(Table1[[#This Row],[FTR]]="A",100*Table1[[#This Row],[B365A]]),0)</f>
        <v>0</v>
      </c>
      <c r="X1410">
        <v>2.4</v>
      </c>
      <c r="Y1410">
        <v>3.4</v>
      </c>
      <c r="Z1410">
        <v>2.9</v>
      </c>
      <c r="AA1410" s="3">
        <f>(1/Table1[[#This Row],[B365H]]+1/Table1[[#This Row],[B365D]]+1/Table1[[#This Row],[B365A]]-1)/3</f>
        <v>1.8537299977462229E-2</v>
      </c>
      <c r="AB1410">
        <v>1.88</v>
      </c>
      <c r="AC1410">
        <v>1.98</v>
      </c>
      <c r="AD1410">
        <f>(1/Table1[[#This Row],[B365&gt;2.5]]+1/Table1[[#This Row],[B365&lt;2.5]]-1)/2</f>
        <v>1.8482699333763231E-2</v>
      </c>
    </row>
    <row r="1411" spans="1:30" hidden="1" x14ac:dyDescent="0.45">
      <c r="A1411" t="s">
        <v>61</v>
      </c>
      <c r="B1411" t="s">
        <v>4</v>
      </c>
      <c r="C1411" s="1">
        <v>44615</v>
      </c>
      <c r="D1411" t="s">
        <v>89</v>
      </c>
      <c r="E1411" t="s">
        <v>65</v>
      </c>
      <c r="F1411">
        <v>1</v>
      </c>
      <c r="G1411">
        <v>0</v>
      </c>
      <c r="H1411" t="s">
        <v>13</v>
      </c>
      <c r="I1411" t="s">
        <v>88</v>
      </c>
      <c r="L1411">
        <f>1/Table1[[#This Row],[B365H]]-Table1[[#This Row],[Margin1X2]]</f>
        <v>0.5241188070287377</v>
      </c>
      <c r="M1411">
        <f>IF(Table1[[#This Row],[Bet]]="Home",IF(Table1[[#This Row],[FTR]]="H",100*Table1[[#This Row],[B365H]],0),0)</f>
        <v>0</v>
      </c>
      <c r="N1411">
        <f>IF(Table1[[#This Row],[Bet]]="Home-",IF(Table1[[#This Row],[FTR]]="H",100*Table1[[#This Row],[B365H]],0),0)</f>
        <v>0</v>
      </c>
      <c r="O1411">
        <f>1/Table1[[#This Row],[B365D]]-Table1[[#This Row],[Margin1X2]]</f>
        <v>0.26135604426597497</v>
      </c>
      <c r="P1411">
        <f>IF(Table1[[#This Row],[Bet]]="Draw",IF(Table1[[#This Row],[FTR]]="D",100*Table1[[#This Row],[B365D]],0),0)</f>
        <v>0</v>
      </c>
      <c r="Q1411">
        <f>IF(Table1[[#This Row],[Bet]]="Draw-",IF(Table1[[#This Row],[FTR]]="D",100*Table1[[#This Row],[B365D]],0),0)</f>
        <v>0</v>
      </c>
      <c r="R1411">
        <f>1/Table1[[#This Row],[B365A]]-Table1[[#This Row],[Margin1X2]]</f>
        <v>0.21452514870528727</v>
      </c>
      <c r="S1411">
        <f>IF(Table1[[#This Row],[Bet]]="Away",IF(Table1[[#This Row],[FTR]]="A",100*Table1[[#This Row],[B365A]],0),0)</f>
        <v>0</v>
      </c>
      <c r="T1411">
        <f>IF(Table1[[#This Row],[Bet2]]="Away",IF(Table1[[#This Row],[FTR]]="A",100*Table1[[#This Row],[B365A]]),0)</f>
        <v>0</v>
      </c>
      <c r="X1411">
        <v>1.85</v>
      </c>
      <c r="Y1411">
        <v>3.6</v>
      </c>
      <c r="Z1411">
        <v>4.33</v>
      </c>
      <c r="AA1411" s="3">
        <f>(1/Table1[[#This Row],[B365H]]+1/Table1[[#This Row],[B365D]]+1/Table1[[#This Row],[B365A]]-1)/3</f>
        <v>1.6421733511802799E-2</v>
      </c>
      <c r="AB1411">
        <v>2.1</v>
      </c>
      <c r="AC1411">
        <v>1.72</v>
      </c>
      <c r="AD1411">
        <f>(1/Table1[[#This Row],[B365&gt;2.5]]+1/Table1[[#This Row],[B365&lt;2.5]]-1)/2</f>
        <v>2.879291251384275E-2</v>
      </c>
    </row>
    <row r="1412" spans="1:30" hidden="1" x14ac:dyDescent="0.45">
      <c r="A1412" t="s">
        <v>61</v>
      </c>
      <c r="B1412" t="s">
        <v>4</v>
      </c>
      <c r="C1412" s="1">
        <v>44625</v>
      </c>
      <c r="D1412" t="s">
        <v>80</v>
      </c>
      <c r="E1412" t="s">
        <v>62</v>
      </c>
      <c r="F1412">
        <v>2</v>
      </c>
      <c r="G1412">
        <v>1</v>
      </c>
      <c r="H1412" t="s">
        <v>13</v>
      </c>
      <c r="I1412" t="s">
        <v>88</v>
      </c>
      <c r="L1412">
        <f>1/Table1[[#This Row],[B365H]]-Table1[[#This Row],[Margin1X2]]</f>
        <v>0.27869951399363163</v>
      </c>
      <c r="M1412">
        <f>IF(Table1[[#This Row],[Bet]]="Home",IF(Table1[[#This Row],[FTR]]="H",100*Table1[[#This Row],[B365H]],0),0)</f>
        <v>0</v>
      </c>
      <c r="N1412">
        <f>IF(Table1[[#This Row],[Bet]]="Home-",IF(Table1[[#This Row],[FTR]]="H",100*Table1[[#This Row],[B365H]],0),0)</f>
        <v>0</v>
      </c>
      <c r="O1412">
        <f>1/Table1[[#This Row],[B365D]]-Table1[[#This Row],[Margin1X2]]</f>
        <v>0.2922741746271158</v>
      </c>
      <c r="P1412">
        <f>IF(Table1[[#This Row],[Bet]]="Draw",IF(Table1[[#This Row],[FTR]]="D",100*Table1[[#This Row],[B365D]],0),0)</f>
        <v>0</v>
      </c>
      <c r="Q1412">
        <f>IF(Table1[[#This Row],[Bet]]="Draw-",IF(Table1[[#This Row],[FTR]]="D",100*Table1[[#This Row],[B365D]],0),0)</f>
        <v>0</v>
      </c>
      <c r="R1412">
        <f>1/Table1[[#This Row],[B365A]]-Table1[[#This Row],[Margin1X2]]</f>
        <v>0.42902631137925251</v>
      </c>
      <c r="S1412">
        <f>IF(Table1[[#This Row],[Bet]]="Away",IF(Table1[[#This Row],[FTR]]="A",100*Table1[[#This Row],[B365A]],0),0)</f>
        <v>0</v>
      </c>
      <c r="T1412">
        <f>IF(Table1[[#This Row],[Bet2]]="Away",IF(Table1[[#This Row],[FTR]]="A",100*Table1[[#This Row],[B365A]]),0)</f>
        <v>0</v>
      </c>
      <c r="X1412">
        <v>3.4</v>
      </c>
      <c r="Y1412">
        <v>3.25</v>
      </c>
      <c r="Z1412">
        <v>2.25</v>
      </c>
      <c r="AA1412" s="3">
        <f>(1/Table1[[#This Row],[B365H]]+1/Table1[[#This Row],[B365D]]+1/Table1[[#This Row],[B365A]]-1)/3</f>
        <v>1.5418133065191908E-2</v>
      </c>
      <c r="AB1412">
        <v>2.1</v>
      </c>
      <c r="AC1412">
        <v>1.72</v>
      </c>
      <c r="AD1412">
        <f>(1/Table1[[#This Row],[B365&gt;2.5]]+1/Table1[[#This Row],[B365&lt;2.5]]-1)/2</f>
        <v>2.879291251384275E-2</v>
      </c>
    </row>
    <row r="1413" spans="1:30" hidden="1" x14ac:dyDescent="0.45">
      <c r="A1413" t="s">
        <v>61</v>
      </c>
      <c r="B1413" t="s">
        <v>4</v>
      </c>
      <c r="C1413" s="1">
        <v>44631</v>
      </c>
      <c r="D1413" t="s">
        <v>63</v>
      </c>
      <c r="E1413" t="s">
        <v>75</v>
      </c>
      <c r="F1413">
        <v>2</v>
      </c>
      <c r="G1413">
        <v>2</v>
      </c>
      <c r="H1413" t="s">
        <v>42</v>
      </c>
      <c r="I1413" t="s">
        <v>88</v>
      </c>
      <c r="L1413">
        <f>1/Table1[[#This Row],[B365H]]-Table1[[#This Row],[Margin1X2]]</f>
        <v>0.50912635123161432</v>
      </c>
      <c r="M1413">
        <f>IF(Table1[[#This Row],[Bet]]="Home",IF(Table1[[#This Row],[FTR]]="H",100*Table1[[#This Row],[B365H]],0),0)</f>
        <v>0</v>
      </c>
      <c r="N1413">
        <f>IF(Table1[[#This Row],[Bet]]="Home-",IF(Table1[[#This Row],[FTR]]="H",100*Table1[[#This Row],[B365H]],0),0)</f>
        <v>0</v>
      </c>
      <c r="O1413">
        <f>1/Table1[[#This Row],[B365D]]-Table1[[#This Row],[Margin1X2]]</f>
        <v>0.28584086478823317</v>
      </c>
      <c r="P1413">
        <f>IF(Table1[[#This Row],[Bet]]="Draw",IF(Table1[[#This Row],[FTR]]="D",100*Table1[[#This Row],[B365D]],0),0)</f>
        <v>0</v>
      </c>
      <c r="Q1413">
        <f>IF(Table1[[#This Row],[Bet]]="Draw-",IF(Table1[[#This Row],[FTR]]="D",100*Table1[[#This Row],[B365D]],0),0)</f>
        <v>0</v>
      </c>
      <c r="R1413">
        <f>1/Table1[[#This Row],[B365A]]-Table1[[#This Row],[Margin1X2]]</f>
        <v>0.20503278398015234</v>
      </c>
      <c r="S1413">
        <f>IF(Table1[[#This Row],[Bet]]="Away",IF(Table1[[#This Row],[FTR]]="A",100*Table1[[#This Row],[B365A]],0),0)</f>
        <v>0</v>
      </c>
      <c r="T1413">
        <f>IF(Table1[[#This Row],[Bet2]]="Away",IF(Table1[[#This Row],[FTR]]="A",100*Table1[[#This Row],[B365A]]),0)</f>
        <v>0</v>
      </c>
      <c r="X1413">
        <v>1.9</v>
      </c>
      <c r="Y1413">
        <v>3.3</v>
      </c>
      <c r="Z1413">
        <v>4.5</v>
      </c>
      <c r="AA1413" s="3">
        <f>(1/Table1[[#This Row],[B365H]]+1/Table1[[#This Row],[B365D]]+1/Table1[[#This Row],[B365A]]-1)/3</f>
        <v>1.7189438242069865E-2</v>
      </c>
      <c r="AB1413">
        <v>2.2999999999999998</v>
      </c>
      <c r="AC1413">
        <v>1.61</v>
      </c>
      <c r="AD1413">
        <f>(1/Table1[[#This Row],[B365&gt;2.5]]+1/Table1[[#This Row],[B365&lt;2.5]]-1)/2</f>
        <v>2.7950310559006208E-2</v>
      </c>
    </row>
    <row r="1414" spans="1:30" hidden="1" x14ac:dyDescent="0.45">
      <c r="A1414" t="s">
        <v>61</v>
      </c>
      <c r="B1414" t="s">
        <v>4</v>
      </c>
      <c r="C1414" s="1">
        <v>44660</v>
      </c>
      <c r="D1414" t="s">
        <v>65</v>
      </c>
      <c r="E1414" t="s">
        <v>69</v>
      </c>
      <c r="F1414">
        <v>1</v>
      </c>
      <c r="G1414">
        <v>1</v>
      </c>
      <c r="H1414" t="s">
        <v>42</v>
      </c>
      <c r="I1414" t="s">
        <v>88</v>
      </c>
      <c r="L1414">
        <f>1/Table1[[#This Row],[B365H]]-Table1[[#This Row],[Margin1X2]]</f>
        <v>0.56537467700258404</v>
      </c>
      <c r="M1414">
        <f>IF(Table1[[#This Row],[Bet]]="Home",IF(Table1[[#This Row],[FTR]]="H",100*Table1[[#This Row],[B365H]],0),0)</f>
        <v>0</v>
      </c>
      <c r="N1414">
        <f>IF(Table1[[#This Row],[Bet]]="Home-",IF(Table1[[#This Row],[FTR]]="H",100*Table1[[#This Row],[B365H]],0),0)</f>
        <v>0</v>
      </c>
      <c r="O1414">
        <f>1/Table1[[#This Row],[B365D]]-Table1[[#This Row],[Margin1X2]]</f>
        <v>0.25064599483204131</v>
      </c>
      <c r="P1414">
        <f>IF(Table1[[#This Row],[Bet]]="Draw",IF(Table1[[#This Row],[FTR]]="D",100*Table1[[#This Row],[B365D]],0),0)</f>
        <v>0</v>
      </c>
      <c r="Q1414">
        <f>IF(Table1[[#This Row],[Bet]]="Draw-",IF(Table1[[#This Row],[FTR]]="D",100*Table1[[#This Row],[B365D]],0),0)</f>
        <v>0</v>
      </c>
      <c r="R1414">
        <f>1/Table1[[#This Row],[B365A]]-Table1[[#This Row],[Margin1X2]]</f>
        <v>0.18397932816537468</v>
      </c>
      <c r="S1414">
        <f>IF(Table1[[#This Row],[Bet]]="Away",IF(Table1[[#This Row],[FTR]]="A",100*Table1[[#This Row],[B365A]],0),0)</f>
        <v>0</v>
      </c>
      <c r="T1414">
        <f>IF(Table1[[#This Row],[Bet2]]="Away",IF(Table1[[#This Row],[FTR]]="A",100*Table1[[#This Row],[B365A]]),0)</f>
        <v>0</v>
      </c>
      <c r="X1414">
        <v>1.72</v>
      </c>
      <c r="Y1414">
        <v>3.75</v>
      </c>
      <c r="Z1414">
        <v>5</v>
      </c>
      <c r="AA1414" s="3">
        <f>(1/Table1[[#This Row],[B365H]]+1/Table1[[#This Row],[B365D]]+1/Table1[[#This Row],[B365A]]-1)/3</f>
        <v>1.6020671834625338E-2</v>
      </c>
      <c r="AB1414">
        <v>2.2000000000000002</v>
      </c>
      <c r="AC1414">
        <v>1.66</v>
      </c>
      <c r="AD1414">
        <f>(1/Table1[[#This Row],[B365&gt;2.5]]+1/Table1[[#This Row],[B365&lt;2.5]]-1)/2</f>
        <v>2.8477546549835697E-2</v>
      </c>
    </row>
    <row r="1415" spans="1:30" hidden="1" x14ac:dyDescent="0.45">
      <c r="A1415" t="s">
        <v>61</v>
      </c>
      <c r="B1415" t="s">
        <v>4</v>
      </c>
      <c r="C1415" s="1">
        <v>44666</v>
      </c>
      <c r="D1415" t="s">
        <v>86</v>
      </c>
      <c r="E1415" t="s">
        <v>68</v>
      </c>
      <c r="F1415">
        <v>0</v>
      </c>
      <c r="G1415">
        <v>1</v>
      </c>
      <c r="H1415" t="s">
        <v>20</v>
      </c>
      <c r="I1415" t="s">
        <v>88</v>
      </c>
      <c r="L1415">
        <f>1/Table1[[#This Row],[B365H]]-Table1[[#This Row],[Margin1X2]]</f>
        <v>0.55639097744360899</v>
      </c>
      <c r="M1415">
        <f>IF(Table1[[#This Row],[Bet]]="Home",IF(Table1[[#This Row],[FTR]]="H",100*Table1[[#This Row],[B365H]],0),0)</f>
        <v>0</v>
      </c>
      <c r="N1415">
        <f>IF(Table1[[#This Row],[Bet]]="Home-",IF(Table1[[#This Row],[FTR]]="H",100*Table1[[#This Row],[B365H]],0),0)</f>
        <v>0</v>
      </c>
      <c r="O1415">
        <f>1/Table1[[#This Row],[B365D]]-Table1[[#This Row],[Margin1X2]]</f>
        <v>0.24812030075187971</v>
      </c>
      <c r="P1415">
        <f>IF(Table1[[#This Row],[Bet]]="Draw",IF(Table1[[#This Row],[FTR]]="D",100*Table1[[#This Row],[B365D]],0),0)</f>
        <v>0</v>
      </c>
      <c r="Q1415">
        <f>IF(Table1[[#This Row],[Bet]]="Draw-",IF(Table1[[#This Row],[FTR]]="D",100*Table1[[#This Row],[B365D]],0),0)</f>
        <v>0</v>
      </c>
      <c r="R1415">
        <f>1/Table1[[#This Row],[B365A]]-Table1[[#This Row],[Margin1X2]]</f>
        <v>0.1954887218045113</v>
      </c>
      <c r="S1415">
        <f>IF(Table1[[#This Row],[Bet]]="Away",IF(Table1[[#This Row],[FTR]]="A",100*Table1[[#This Row],[B365A]],0),0)</f>
        <v>0</v>
      </c>
      <c r="T1415">
        <f>IF(Table1[[#This Row],[Bet2]]="Away",IF(Table1[[#This Row],[FTR]]="A",100*Table1[[#This Row],[B365A]]),0)</f>
        <v>0</v>
      </c>
      <c r="X1415">
        <v>1.75</v>
      </c>
      <c r="Y1415">
        <v>3.8</v>
      </c>
      <c r="Z1415">
        <v>4.75</v>
      </c>
      <c r="AA1415" s="3">
        <f>(1/Table1[[#This Row],[B365H]]+1/Table1[[#This Row],[B365D]]+1/Table1[[#This Row],[B365A]]-1)/3</f>
        <v>1.5037593984962369E-2</v>
      </c>
      <c r="AB1415">
        <v>1.95</v>
      </c>
      <c r="AC1415">
        <v>1.9</v>
      </c>
      <c r="AD1415">
        <f>(1/Table1[[#This Row],[B365&gt;2.5]]+1/Table1[[#This Row],[B365&lt;2.5]]-1)/2</f>
        <v>1.9568151147098534E-2</v>
      </c>
    </row>
    <row r="1416" spans="1:30" hidden="1" x14ac:dyDescent="0.45">
      <c r="A1416" t="s">
        <v>61</v>
      </c>
      <c r="B1416" t="s">
        <v>4</v>
      </c>
      <c r="C1416" s="1">
        <v>44669</v>
      </c>
      <c r="D1416" t="s">
        <v>95</v>
      </c>
      <c r="E1416" t="s">
        <v>62</v>
      </c>
      <c r="F1416">
        <v>0</v>
      </c>
      <c r="G1416">
        <v>3</v>
      </c>
      <c r="H1416" t="s">
        <v>20</v>
      </c>
      <c r="I1416" t="s">
        <v>88</v>
      </c>
      <c r="L1416">
        <f>1/Table1[[#This Row],[B365H]]-Table1[[#This Row],[Margin1X2]]</f>
        <v>0.31693703122274552</v>
      </c>
      <c r="M1416">
        <f>IF(Table1[[#This Row],[Bet]]="Home",IF(Table1[[#This Row],[FTR]]="H",100*Table1[[#This Row],[B365H]],0),0)</f>
        <v>0</v>
      </c>
      <c r="N1416">
        <f>IF(Table1[[#This Row],[Bet]]="Home-",IF(Table1[[#This Row],[FTR]]="H",100*Table1[[#This Row],[B365H]],0),0)</f>
        <v>0</v>
      </c>
      <c r="O1416">
        <f>1/Table1[[#This Row],[B365D]]-Table1[[#This Row],[Margin1X2]]</f>
        <v>0.29129600558171992</v>
      </c>
      <c r="P1416">
        <f>IF(Table1[[#This Row],[Bet]]="Draw",IF(Table1[[#This Row],[FTR]]="D",100*Table1[[#This Row],[B365D]],0),0)</f>
        <v>0</v>
      </c>
      <c r="Q1416">
        <f>IF(Table1[[#This Row],[Bet]]="Draw-",IF(Table1[[#This Row],[FTR]]="D",100*Table1[[#This Row],[B365D]],0),0)</f>
        <v>0</v>
      </c>
      <c r="R1416">
        <f>1/Table1[[#This Row],[B365A]]-Table1[[#This Row],[Margin1X2]]</f>
        <v>0.39176696319553461</v>
      </c>
      <c r="S1416">
        <f>IF(Table1[[#This Row],[Bet]]="Away",IF(Table1[[#This Row],[FTR]]="A",100*Table1[[#This Row],[B365A]],0),0)</f>
        <v>0</v>
      </c>
      <c r="T1416">
        <f>IF(Table1[[#This Row],[Bet2]]="Away",IF(Table1[[#This Row],[FTR]]="A",100*Table1[[#This Row],[B365A]]),0)</f>
        <v>0</v>
      </c>
      <c r="X1416">
        <v>3</v>
      </c>
      <c r="Y1416">
        <v>3.25</v>
      </c>
      <c r="Z1416">
        <v>2.4500000000000002</v>
      </c>
      <c r="AA1416" s="3">
        <f>(1/Table1[[#This Row],[B365H]]+1/Table1[[#This Row],[B365D]]+1/Table1[[#This Row],[B365A]]-1)/3</f>
        <v>1.6396302110587808E-2</v>
      </c>
      <c r="AB1416">
        <v>1.98</v>
      </c>
      <c r="AC1416">
        <v>1.88</v>
      </c>
      <c r="AD1416">
        <f>(1/Table1[[#This Row],[B365&gt;2.5]]+1/Table1[[#This Row],[B365&lt;2.5]]-1)/2</f>
        <v>1.8482699333763231E-2</v>
      </c>
    </row>
    <row r="1417" spans="1:30" hidden="1" x14ac:dyDescent="0.45">
      <c r="A1417" t="s">
        <v>106</v>
      </c>
      <c r="B1417" t="s">
        <v>4</v>
      </c>
      <c r="C1417" s="1">
        <v>44618</v>
      </c>
      <c r="D1417" t="s">
        <v>125</v>
      </c>
      <c r="E1417" t="s">
        <v>124</v>
      </c>
      <c r="F1417">
        <v>1</v>
      </c>
      <c r="G1417">
        <v>1</v>
      </c>
      <c r="H1417" t="s">
        <v>42</v>
      </c>
      <c r="I1417" t="s">
        <v>88</v>
      </c>
      <c r="L1417">
        <f>1/Table1[[#This Row],[B365H]]-Table1[[#This Row],[Margin1X2]]</f>
        <v>0.22932330827067671</v>
      </c>
      <c r="M1417">
        <f>IF(Table1[[#This Row],[Bet]]="Home",IF(Table1[[#This Row],[FTR]]="H",100*Table1[[#This Row],[B365H]],0),0)</f>
        <v>0</v>
      </c>
      <c r="N1417">
        <f>IF(Table1[[#This Row],[Bet]]="Home-",IF(Table1[[#This Row],[FTR]]="H",100*Table1[[#This Row],[B365H]],0),0)</f>
        <v>0</v>
      </c>
      <c r="O1417">
        <f>1/Table1[[#This Row],[B365D]]-Table1[[#This Row],[Margin1X2]]</f>
        <v>0.26503759398496241</v>
      </c>
      <c r="P1417">
        <f>IF(Table1[[#This Row],[Bet]]="Draw",IF(Table1[[#This Row],[FTR]]="D",100*Table1[[#This Row],[B365D]],0),0)</f>
        <v>0</v>
      </c>
      <c r="Q1417">
        <f>IF(Table1[[#This Row],[Bet]]="Draw-",IF(Table1[[#This Row],[FTR]]="D",100*Table1[[#This Row],[B365D]],0),0)</f>
        <v>0</v>
      </c>
      <c r="R1417">
        <f>1/Table1[[#This Row],[B365A]]-Table1[[#This Row],[Margin1X2]]</f>
        <v>0.50563909774436089</v>
      </c>
      <c r="S1417">
        <f>IF(Table1[[#This Row],[Bet]]="Away",IF(Table1[[#This Row],[FTR]]="A",100*Table1[[#This Row],[B365A]],0),0)</f>
        <v>0</v>
      </c>
      <c r="T1417">
        <f>IF(Table1[[#This Row],[Bet2]]="Away",IF(Table1[[#This Row],[FTR]]="A",100*Table1[[#This Row],[B365A]]),0)</f>
        <v>0</v>
      </c>
      <c r="X1417">
        <v>4</v>
      </c>
      <c r="Y1417">
        <v>3.5</v>
      </c>
      <c r="Z1417">
        <v>1.9</v>
      </c>
      <c r="AA1417" s="3">
        <f>(1/Table1[[#This Row],[B365H]]+1/Table1[[#This Row],[B365D]]+1/Table1[[#This Row],[B365A]]-1)/3</f>
        <v>2.0676691729323293E-2</v>
      </c>
      <c r="AB1417">
        <v>2.02</v>
      </c>
      <c r="AC1417">
        <v>1.83</v>
      </c>
      <c r="AD1417">
        <f>(1/Table1[[#This Row],[B365&gt;2.5]]+1/Table1[[#This Row],[B365&lt;2.5]]-1)/2</f>
        <v>2.0748796191094487E-2</v>
      </c>
    </row>
    <row r="1418" spans="1:30" hidden="1" x14ac:dyDescent="0.45">
      <c r="A1418" t="s">
        <v>106</v>
      </c>
      <c r="B1418" t="s">
        <v>4</v>
      </c>
      <c r="C1418" s="1">
        <v>44429</v>
      </c>
      <c r="D1418" t="s">
        <v>127</v>
      </c>
      <c r="E1418" t="s">
        <v>140</v>
      </c>
      <c r="F1418">
        <v>0</v>
      </c>
      <c r="G1418">
        <v>2</v>
      </c>
      <c r="H1418" t="s">
        <v>20</v>
      </c>
      <c r="I1418" t="s">
        <v>154</v>
      </c>
      <c r="L1418">
        <f>1/Table1[[#This Row],[B365H]]-Table1[[#This Row],[Margin1X2]]</f>
        <v>0.44825415755648312</v>
      </c>
      <c r="M1418">
        <f>IF(Table1[[#This Row],[Bet]]="Home",IF(Table1[[#This Row],[FTR]]="H",100*Table1[[#This Row],[B365H]],0),0)</f>
        <v>0</v>
      </c>
      <c r="N1418">
        <f>IF(Table1[[#This Row],[Bet]]="Home-",IF(Table1[[#This Row],[FTR]]="H",100*Table1[[#This Row],[B365H]],0),0)</f>
        <v>0</v>
      </c>
      <c r="O1418">
        <f>1/Table1[[#This Row],[B365D]]-Table1[[#This Row],[Margin1X2]]</f>
        <v>0.2908301861790234</v>
      </c>
      <c r="P1418">
        <f>IF(Table1[[#This Row],[Bet]]="Draw",IF(Table1[[#This Row],[FTR]]="D",100*Table1[[#This Row],[B365D]],0),0)</f>
        <v>0</v>
      </c>
      <c r="Q1418">
        <f>IF(Table1[[#This Row],[Bet]]="Draw-",IF(Table1[[#This Row],[FTR]]="D",100*Table1[[#This Row],[B365D]],0),0)</f>
        <v>0</v>
      </c>
      <c r="R1418">
        <f>1/Table1[[#This Row],[B365A]]-Table1[[#This Row],[Margin1X2]]</f>
        <v>0.26091565626449348</v>
      </c>
      <c r="S1418">
        <f>IF(Table1[[#This Row],[Bet]]="Away",IF(Table1[[#This Row],[FTR]]="A",100*Table1[[#This Row],[B365A]],0),0)</f>
        <v>0</v>
      </c>
      <c r="T1418">
        <f>IF(Table1[[#This Row],[Bet2]]="Away",IF(Table1[[#This Row],[FTR]]="A",100*Table1[[#This Row],[B365A]]),0)</f>
        <v>0</v>
      </c>
      <c r="X1418">
        <v>2.15</v>
      </c>
      <c r="Y1418">
        <v>3.25</v>
      </c>
      <c r="Z1418">
        <v>3.6</v>
      </c>
      <c r="AA1418" s="3">
        <f>(1/Table1[[#This Row],[B365H]]+1/Table1[[#This Row],[B365D]]+1/Table1[[#This Row],[B365A]]-1)/3</f>
        <v>1.6862121513284329E-2</v>
      </c>
      <c r="AB1418">
        <v>2.2999999999999998</v>
      </c>
      <c r="AC1418">
        <v>1.6</v>
      </c>
      <c r="AD1418">
        <f>(1/Table1[[#This Row],[B365&gt;2.5]]+1/Table1[[#This Row],[B365&lt;2.5]]-1)/2</f>
        <v>2.9891304347826164E-2</v>
      </c>
    </row>
    <row r="1419" spans="1:30" hidden="1" x14ac:dyDescent="0.45">
      <c r="A1419" t="s">
        <v>106</v>
      </c>
      <c r="B1419" t="s">
        <v>4</v>
      </c>
      <c r="C1419" s="1">
        <v>44450</v>
      </c>
      <c r="D1419" t="s">
        <v>108</v>
      </c>
      <c r="E1419" t="s">
        <v>120</v>
      </c>
      <c r="F1419">
        <v>1</v>
      </c>
      <c r="G1419">
        <v>0</v>
      </c>
      <c r="H1419" t="s">
        <v>13</v>
      </c>
      <c r="I1419" t="s">
        <v>154</v>
      </c>
      <c r="L1419">
        <f>1/Table1[[#This Row],[B365H]]-Table1[[#This Row],[Margin1X2]]</f>
        <v>0.41106719367588934</v>
      </c>
      <c r="M1419">
        <f>IF(Table1[[#This Row],[Bet]]="Home",IF(Table1[[#This Row],[FTR]]="H",100*Table1[[#This Row],[B365H]],0),0)</f>
        <v>0</v>
      </c>
      <c r="N1419">
        <f>IF(Table1[[#This Row],[Bet]]="Home-",IF(Table1[[#This Row],[FTR]]="H",100*Table1[[#This Row],[B365H]],0),0)</f>
        <v>0</v>
      </c>
      <c r="O1419">
        <f>1/Table1[[#This Row],[B365D]]-Table1[[#This Row],[Margin1X2]]</f>
        <v>0.27931488801054016</v>
      </c>
      <c r="P1419">
        <f>IF(Table1[[#This Row],[Bet]]="Draw",IF(Table1[[#This Row],[FTR]]="D",100*Table1[[#This Row],[B365D]],0),0)</f>
        <v>0</v>
      </c>
      <c r="Q1419">
        <f>IF(Table1[[#This Row],[Bet]]="Draw-",IF(Table1[[#This Row],[FTR]]="D",100*Table1[[#This Row],[B365D]],0),0)</f>
        <v>0</v>
      </c>
      <c r="R1419">
        <f>1/Table1[[#This Row],[B365A]]-Table1[[#This Row],[Margin1X2]]</f>
        <v>0.30961791831357044</v>
      </c>
      <c r="S1419">
        <f>IF(Table1[[#This Row],[Bet]]="Away",IF(Table1[[#This Row],[FTR]]="A",100*Table1[[#This Row],[B365A]],0),0)</f>
        <v>0</v>
      </c>
      <c r="T1419">
        <f>IF(Table1[[#This Row],[Bet2]]="Away",IF(Table1[[#This Row],[FTR]]="A",100*Table1[[#This Row],[B365A]]),0)</f>
        <v>0</v>
      </c>
      <c r="X1419">
        <v>2.2999999999999998</v>
      </c>
      <c r="Y1419">
        <v>3.3</v>
      </c>
      <c r="Z1419">
        <v>3</v>
      </c>
      <c r="AA1419" s="3">
        <f>(1/Table1[[#This Row],[B365H]]+1/Table1[[#This Row],[B365D]]+1/Table1[[#This Row],[B365A]]-1)/3</f>
        <v>2.3715415019762858E-2</v>
      </c>
      <c r="AB1419">
        <v>2</v>
      </c>
      <c r="AC1419">
        <v>1.8</v>
      </c>
      <c r="AD1419">
        <f>(1/Table1[[#This Row],[B365&gt;2.5]]+1/Table1[[#This Row],[B365&lt;2.5]]-1)/2</f>
        <v>2.777777777777779E-2</v>
      </c>
    </row>
    <row r="1420" spans="1:30" hidden="1" x14ac:dyDescent="0.45">
      <c r="A1420" t="s">
        <v>106</v>
      </c>
      <c r="B1420" t="s">
        <v>4</v>
      </c>
      <c r="C1420" s="1">
        <v>44464</v>
      </c>
      <c r="D1420" t="s">
        <v>125</v>
      </c>
      <c r="E1420" t="s">
        <v>137</v>
      </c>
      <c r="F1420">
        <v>3</v>
      </c>
      <c r="G1420">
        <v>3</v>
      </c>
      <c r="H1420" t="s">
        <v>42</v>
      </c>
      <c r="I1420" t="s">
        <v>154</v>
      </c>
      <c r="L1420">
        <f>1/Table1[[#This Row],[B365H]]-Table1[[#This Row],[Margin1X2]]</f>
        <v>0.3400560224089636</v>
      </c>
      <c r="M1420">
        <f>IF(Table1[[#This Row],[Bet]]="Home",IF(Table1[[#This Row],[FTR]]="H",100*Table1[[#This Row],[B365H]],0),0)</f>
        <v>0</v>
      </c>
      <c r="N1420">
        <f>IF(Table1[[#This Row],[Bet]]="Home-",IF(Table1[[#This Row],[FTR]]="H",100*Table1[[#This Row],[B365H]],0),0)</f>
        <v>0</v>
      </c>
      <c r="O1420">
        <f>1/Table1[[#This Row],[B365D]]-Table1[[#This Row],[Margin1X2]]</f>
        <v>0.27703081232492999</v>
      </c>
      <c r="P1420">
        <f>IF(Table1[[#This Row],[Bet]]="Draw",IF(Table1[[#This Row],[FTR]]="D",100*Table1[[#This Row],[B365D]],0),0)</f>
        <v>0</v>
      </c>
      <c r="Q1420">
        <f>IF(Table1[[#This Row],[Bet]]="Draw-",IF(Table1[[#This Row],[FTR]]="D",100*Table1[[#This Row],[B365D]],0),0)</f>
        <v>0</v>
      </c>
      <c r="R1420">
        <f>1/Table1[[#This Row],[B365A]]-Table1[[#This Row],[Margin1X2]]</f>
        <v>0.38291316526610647</v>
      </c>
      <c r="S1420">
        <f>IF(Table1[[#This Row],[Bet]]="Away",IF(Table1[[#This Row],[FTR]]="A",100*Table1[[#This Row],[B365A]],0),0)</f>
        <v>0</v>
      </c>
      <c r="T1420">
        <f>IF(Table1[[#This Row],[Bet2]]="Away",IF(Table1[[#This Row],[FTR]]="A",100*Table1[[#This Row],[B365A]]),0)</f>
        <v>0</v>
      </c>
      <c r="X1420">
        <v>2.8</v>
      </c>
      <c r="Y1420">
        <v>3.4</v>
      </c>
      <c r="Z1420">
        <v>2.5</v>
      </c>
      <c r="AA1420" s="3">
        <f>(1/Table1[[#This Row],[B365H]]+1/Table1[[#This Row],[B365D]]+1/Table1[[#This Row],[B365A]]-1)/3</f>
        <v>1.708683473389357E-2</v>
      </c>
      <c r="AB1420">
        <v>2.0499999999999998</v>
      </c>
      <c r="AC1420">
        <v>1.75</v>
      </c>
      <c r="AD1420">
        <f>(1/Table1[[#This Row],[B365&gt;2.5]]+1/Table1[[#This Row],[B365&lt;2.5]]-1)/2</f>
        <v>2.9616724738675937E-2</v>
      </c>
    </row>
    <row r="1421" spans="1:30" hidden="1" x14ac:dyDescent="0.45">
      <c r="A1421" t="s">
        <v>106</v>
      </c>
      <c r="B1421" t="s">
        <v>4</v>
      </c>
      <c r="C1421" s="1">
        <v>44471</v>
      </c>
      <c r="D1421" t="s">
        <v>107</v>
      </c>
      <c r="E1421" t="s">
        <v>130</v>
      </c>
      <c r="F1421">
        <v>2</v>
      </c>
      <c r="G1421">
        <v>1</v>
      </c>
      <c r="H1421" t="s">
        <v>13</v>
      </c>
      <c r="I1421" t="s">
        <v>154</v>
      </c>
      <c r="L1421">
        <f>1/Table1[[#This Row],[B365H]]-Table1[[#This Row],[Margin1X2]]</f>
        <v>0.55151768309663052</v>
      </c>
      <c r="M1421">
        <f>IF(Table1[[#This Row],[Bet]]="Home",IF(Table1[[#This Row],[FTR]]="H",100*Table1[[#This Row],[B365H]],0),0)</f>
        <v>0</v>
      </c>
      <c r="N1421">
        <f>IF(Table1[[#This Row],[Bet]]="Home-",IF(Table1[[#This Row],[FTR]]="H",100*Table1[[#This Row],[B365H]],0),0)</f>
        <v>0</v>
      </c>
      <c r="O1421">
        <f>1/Table1[[#This Row],[B365D]]-Table1[[#This Row],[Margin1X2]]</f>
        <v>0.25786688944583686</v>
      </c>
      <c r="P1421">
        <f>IF(Table1[[#This Row],[Bet]]="Draw",IF(Table1[[#This Row],[FTR]]="D",100*Table1[[#This Row],[B365D]],0),0)</f>
        <v>0</v>
      </c>
      <c r="Q1421">
        <f>IF(Table1[[#This Row],[Bet]]="Draw-",IF(Table1[[#This Row],[FTR]]="D",100*Table1[[#This Row],[B365D]],0),0)</f>
        <v>0</v>
      </c>
      <c r="R1421">
        <f>1/Table1[[#This Row],[B365A]]-Table1[[#This Row],[Margin1X2]]</f>
        <v>0.19061542745753277</v>
      </c>
      <c r="S1421">
        <f>IF(Table1[[#This Row],[Bet]]="Away",IF(Table1[[#This Row],[FTR]]="A",100*Table1[[#This Row],[B365A]],0),0)</f>
        <v>0</v>
      </c>
      <c r="T1421">
        <f>IF(Table1[[#This Row],[Bet2]]="Away",IF(Table1[[#This Row],[FTR]]="A",100*Table1[[#This Row],[B365A]]),0)</f>
        <v>0</v>
      </c>
      <c r="X1421">
        <v>1.75</v>
      </c>
      <c r="Y1421">
        <v>3.6</v>
      </c>
      <c r="Z1421">
        <v>4.75</v>
      </c>
      <c r="AA1421" s="3">
        <f>(1/Table1[[#This Row],[B365H]]+1/Table1[[#This Row],[B365D]]+1/Table1[[#This Row],[B365A]]-1)/3</f>
        <v>1.9910888331940917E-2</v>
      </c>
      <c r="AB1421">
        <v>2</v>
      </c>
      <c r="AC1421">
        <v>1.8</v>
      </c>
      <c r="AD1421">
        <f>(1/Table1[[#This Row],[B365&gt;2.5]]+1/Table1[[#This Row],[B365&lt;2.5]]-1)/2</f>
        <v>2.777777777777779E-2</v>
      </c>
    </row>
    <row r="1422" spans="1:30" hidden="1" x14ac:dyDescent="0.45">
      <c r="A1422" t="s">
        <v>106</v>
      </c>
      <c r="B1422" t="s">
        <v>4</v>
      </c>
      <c r="C1422" s="1">
        <v>44485</v>
      </c>
      <c r="D1422" t="s">
        <v>119</v>
      </c>
      <c r="E1422" t="s">
        <v>113</v>
      </c>
      <c r="F1422">
        <v>3</v>
      </c>
      <c r="G1422">
        <v>0</v>
      </c>
      <c r="H1422" t="s">
        <v>13</v>
      </c>
      <c r="I1422" t="s">
        <v>154</v>
      </c>
      <c r="L1422">
        <f>1/Table1[[#This Row],[B365H]]-Table1[[#This Row],[Margin1X2]]</f>
        <v>0.50643274853801168</v>
      </c>
      <c r="M1422">
        <f>IF(Table1[[#This Row],[Bet]]="Home",IF(Table1[[#This Row],[FTR]]="H",100*Table1[[#This Row],[B365H]],0),0)</f>
        <v>0</v>
      </c>
      <c r="N1422">
        <f>IF(Table1[[#This Row],[Bet]]="Home-",IF(Table1[[#This Row],[FTR]]="H",100*Table1[[#This Row],[B365H]],0),0)</f>
        <v>0</v>
      </c>
      <c r="O1422">
        <f>1/Table1[[#This Row],[B365D]]-Table1[[#This Row],[Margin1X2]]</f>
        <v>0.24678362573099416</v>
      </c>
      <c r="P1422">
        <f>IF(Table1[[#This Row],[Bet]]="Draw",IF(Table1[[#This Row],[FTR]]="D",100*Table1[[#This Row],[B365D]],0),0)</f>
        <v>0</v>
      </c>
      <c r="Q1422">
        <f>IF(Table1[[#This Row],[Bet]]="Draw-",IF(Table1[[#This Row],[FTR]]="D",100*Table1[[#This Row],[B365D]],0),0)</f>
        <v>0</v>
      </c>
      <c r="R1422">
        <f>1/Table1[[#This Row],[B365A]]-Table1[[#This Row],[Margin1X2]]</f>
        <v>0.24678362573099416</v>
      </c>
      <c r="S1422">
        <f>IF(Table1[[#This Row],[Bet]]="Away",IF(Table1[[#This Row],[FTR]]="A",100*Table1[[#This Row],[B365A]],0),0)</f>
        <v>0</v>
      </c>
      <c r="T1422">
        <f>IF(Table1[[#This Row],[Bet2]]="Away",IF(Table1[[#This Row],[FTR]]="A",100*Table1[[#This Row],[B365A]]),0)</f>
        <v>0</v>
      </c>
      <c r="X1422">
        <v>1.9</v>
      </c>
      <c r="Y1422">
        <v>3.75</v>
      </c>
      <c r="Z1422">
        <v>3.75</v>
      </c>
      <c r="AA1422" s="3">
        <f>(1/Table1[[#This Row],[B365H]]+1/Table1[[#This Row],[B365D]]+1/Table1[[#This Row],[B365A]]-1)/3</f>
        <v>1.9883040935672502E-2</v>
      </c>
      <c r="AB1422">
        <v>1.9</v>
      </c>
      <c r="AC1422">
        <v>1.9</v>
      </c>
      <c r="AD1422">
        <f>(1/Table1[[#This Row],[B365&gt;2.5]]+1/Table1[[#This Row],[B365&lt;2.5]]-1)/2</f>
        <v>2.6315789473684181E-2</v>
      </c>
    </row>
    <row r="1423" spans="1:30" hidden="1" x14ac:dyDescent="0.45">
      <c r="A1423" t="s">
        <v>106</v>
      </c>
      <c r="B1423" t="s">
        <v>4</v>
      </c>
      <c r="C1423" s="1">
        <v>44492</v>
      </c>
      <c r="D1423" t="s">
        <v>125</v>
      </c>
      <c r="E1423" t="s">
        <v>128</v>
      </c>
      <c r="F1423">
        <v>1</v>
      </c>
      <c r="G1423">
        <v>1</v>
      </c>
      <c r="H1423" t="s">
        <v>42</v>
      </c>
      <c r="I1423" t="s">
        <v>154</v>
      </c>
      <c r="L1423">
        <f>1/Table1[[#This Row],[B365H]]-Table1[[#This Row],[Margin1X2]]</f>
        <v>0.24523916629179779</v>
      </c>
      <c r="M1423">
        <f>IF(Table1[[#This Row],[Bet]]="Home",IF(Table1[[#This Row],[FTR]]="H",100*Table1[[#This Row],[B365H]],0),0)</f>
        <v>0</v>
      </c>
      <c r="N1423">
        <f>IF(Table1[[#This Row],[Bet]]="Home-",IF(Table1[[#This Row],[FTR]]="H",100*Table1[[#This Row],[B365H]],0),0)</f>
        <v>0</v>
      </c>
      <c r="O1423">
        <f>1/Table1[[#This Row],[B365D]]-Table1[[#This Row],[Margin1X2]]</f>
        <v>0.25985904933273346</v>
      </c>
      <c r="P1423">
        <f>IF(Table1[[#This Row],[Bet]]="Draw",IF(Table1[[#This Row],[FTR]]="D",100*Table1[[#This Row],[B365D]],0),0)</f>
        <v>0</v>
      </c>
      <c r="Q1423">
        <f>IF(Table1[[#This Row],[Bet]]="Draw-",IF(Table1[[#This Row],[FTR]]="D",100*Table1[[#This Row],[B365D]],0),0)</f>
        <v>0</v>
      </c>
      <c r="R1423">
        <f>1/Table1[[#This Row],[B365A]]-Table1[[#This Row],[Margin1X2]]</f>
        <v>0.49490178437546856</v>
      </c>
      <c r="S1423">
        <f>IF(Table1[[#This Row],[Bet]]="Away",IF(Table1[[#This Row],[FTR]]="A",100*Table1[[#This Row],[B365A]],0),0)</f>
        <v>0</v>
      </c>
      <c r="T1423">
        <f>IF(Table1[[#This Row],[Bet2]]="Away",IF(Table1[[#This Row],[FTR]]="A",100*Table1[[#This Row],[B365A]]),0)</f>
        <v>0</v>
      </c>
      <c r="X1423">
        <v>3.8</v>
      </c>
      <c r="Y1423">
        <v>3.6</v>
      </c>
      <c r="Z1423">
        <v>1.95</v>
      </c>
      <c r="AA1423" s="3">
        <f>(1/Table1[[#This Row],[B365H]]+1/Table1[[#This Row],[B365D]]+1/Table1[[#This Row],[B365A]]-1)/3</f>
        <v>1.7918728445044312E-2</v>
      </c>
      <c r="AB1423">
        <v>1.85</v>
      </c>
      <c r="AC1423">
        <v>1.95</v>
      </c>
      <c r="AD1423">
        <f>(1/Table1[[#This Row],[B365&gt;2.5]]+1/Table1[[#This Row],[B365&lt;2.5]]-1)/2</f>
        <v>2.6680526680526673E-2</v>
      </c>
    </row>
    <row r="1424" spans="1:30" hidden="1" x14ac:dyDescent="0.45">
      <c r="A1424" t="s">
        <v>106</v>
      </c>
      <c r="B1424" t="s">
        <v>4</v>
      </c>
      <c r="C1424" s="1">
        <v>44563</v>
      </c>
      <c r="D1424" t="s">
        <v>130</v>
      </c>
      <c r="E1424" t="s">
        <v>140</v>
      </c>
      <c r="F1424">
        <v>1</v>
      </c>
      <c r="G1424">
        <v>0</v>
      </c>
      <c r="H1424" t="s">
        <v>13</v>
      </c>
      <c r="I1424" t="s">
        <v>154</v>
      </c>
      <c r="L1424">
        <f>1/Table1[[#This Row],[B365H]]-Table1[[#This Row],[Margin1X2]]</f>
        <v>0.27533251062662822</v>
      </c>
      <c r="M1424">
        <f>IF(Table1[[#This Row],[Bet]]="Home",IF(Table1[[#This Row],[FTR]]="H",100*Table1[[#This Row],[B365H]],0),0)</f>
        <v>0</v>
      </c>
      <c r="N1424">
        <f>IF(Table1[[#This Row],[Bet]]="Home-",IF(Table1[[#This Row],[FTR]]="H",100*Table1[[#This Row],[B365H]],0),0)</f>
        <v>0</v>
      </c>
      <c r="O1424">
        <f>1/Table1[[#This Row],[B365D]]-Table1[[#This Row],[Margin1X2]]</f>
        <v>0.28890717126011239</v>
      </c>
      <c r="P1424">
        <f>IF(Table1[[#This Row],[Bet]]="Draw",IF(Table1[[#This Row],[FTR]]="D",100*Table1[[#This Row],[B365D]],0),0)</f>
        <v>0</v>
      </c>
      <c r="Q1424">
        <f>IF(Table1[[#This Row],[Bet]]="Draw-",IF(Table1[[#This Row],[FTR]]="D",100*Table1[[#This Row],[B365D]],0),0)</f>
        <v>0</v>
      </c>
      <c r="R1424">
        <f>1/Table1[[#This Row],[B365A]]-Table1[[#This Row],[Margin1X2]]</f>
        <v>0.43576031811325922</v>
      </c>
      <c r="S1424">
        <f>IF(Table1[[#This Row],[Bet]]="Away",IF(Table1[[#This Row],[FTR]]="A",100*Table1[[#This Row],[B365A]],0),0)</f>
        <v>0</v>
      </c>
      <c r="T1424">
        <f>IF(Table1[[#This Row],[Bet2]]="Away",IF(Table1[[#This Row],[FTR]]="A",100*Table1[[#This Row],[B365A]]),0)</f>
        <v>0</v>
      </c>
      <c r="X1424">
        <v>3.4</v>
      </c>
      <c r="Y1424">
        <v>3.25</v>
      </c>
      <c r="Z1424">
        <v>2.2000000000000002</v>
      </c>
      <c r="AA1424" s="3">
        <f>(1/Table1[[#This Row],[B365H]]+1/Table1[[#This Row],[B365D]]+1/Table1[[#This Row],[B365A]]-1)/3</f>
        <v>1.8785136432195298E-2</v>
      </c>
      <c r="AB1424">
        <v>2.0699999999999998</v>
      </c>
      <c r="AC1424">
        <v>1.72</v>
      </c>
      <c r="AD1424">
        <f>(1/Table1[[#This Row],[B365&gt;2.5]]+1/Table1[[#This Row],[B365&lt;2.5]]-1)/2</f>
        <v>3.2243568138411449E-2</v>
      </c>
    </row>
    <row r="1425" spans="1:30" hidden="1" x14ac:dyDescent="0.45">
      <c r="A1425" t="s">
        <v>106</v>
      </c>
      <c r="B1425" t="s">
        <v>4</v>
      </c>
      <c r="C1425" s="1">
        <v>44586</v>
      </c>
      <c r="D1425" t="s">
        <v>119</v>
      </c>
      <c r="E1425" t="s">
        <v>128</v>
      </c>
      <c r="F1425">
        <v>3</v>
      </c>
      <c r="G1425">
        <v>3</v>
      </c>
      <c r="H1425" t="s">
        <v>42</v>
      </c>
      <c r="I1425" t="s">
        <v>154</v>
      </c>
      <c r="L1425">
        <f>1/Table1[[#This Row],[B365H]]-Table1[[#This Row],[Margin1X2]]</f>
        <v>0.33730158730158732</v>
      </c>
      <c r="M1425">
        <f>IF(Table1[[#This Row],[Bet]]="Home",IF(Table1[[#This Row],[FTR]]="H",100*Table1[[#This Row],[B365H]],0),0)</f>
        <v>0</v>
      </c>
      <c r="N1425">
        <f>IF(Table1[[#This Row],[Bet]]="Home-",IF(Table1[[#This Row],[FTR]]="H",100*Table1[[#This Row],[B365H]],0),0)</f>
        <v>0</v>
      </c>
      <c r="O1425">
        <f>1/Table1[[#This Row],[B365D]]-Table1[[#This Row],[Margin1X2]]</f>
        <v>0.26587301587301587</v>
      </c>
      <c r="P1425">
        <f>IF(Table1[[#This Row],[Bet]]="Draw",IF(Table1[[#This Row],[FTR]]="D",100*Table1[[#This Row],[B365D]],0),0)</f>
        <v>0</v>
      </c>
      <c r="Q1425">
        <f>IF(Table1[[#This Row],[Bet]]="Draw-",IF(Table1[[#This Row],[FTR]]="D",100*Table1[[#This Row],[B365D]],0),0)</f>
        <v>0</v>
      </c>
      <c r="R1425">
        <f>1/Table1[[#This Row],[B365A]]-Table1[[#This Row],[Margin1X2]]</f>
        <v>0.39682539682539686</v>
      </c>
      <c r="S1425">
        <f>IF(Table1[[#This Row],[Bet]]="Away",IF(Table1[[#This Row],[FTR]]="A",100*Table1[[#This Row],[B365A]],0),0)</f>
        <v>0</v>
      </c>
      <c r="T1425">
        <f>IF(Table1[[#This Row],[Bet2]]="Away",IF(Table1[[#This Row],[FTR]]="A",100*Table1[[#This Row],[B365A]]),0)</f>
        <v>0</v>
      </c>
      <c r="X1425">
        <v>2.8</v>
      </c>
      <c r="Y1425">
        <v>3.5</v>
      </c>
      <c r="Z1425">
        <v>2.4</v>
      </c>
      <c r="AA1425" s="3">
        <f>(1/Table1[[#This Row],[B365H]]+1/Table1[[#This Row],[B365D]]+1/Table1[[#This Row],[B365A]]-1)/3</f>
        <v>1.9841269841269844E-2</v>
      </c>
      <c r="AB1425">
        <v>1.72</v>
      </c>
      <c r="AC1425">
        <v>2.0699999999999998</v>
      </c>
      <c r="AD1425">
        <f>(1/Table1[[#This Row],[B365&gt;2.5]]+1/Table1[[#This Row],[B365&lt;2.5]]-1)/2</f>
        <v>3.2243568138411449E-2</v>
      </c>
    </row>
    <row r="1426" spans="1:30" hidden="1" x14ac:dyDescent="0.45">
      <c r="A1426" t="s">
        <v>106</v>
      </c>
      <c r="B1426" t="s">
        <v>4</v>
      </c>
      <c r="C1426" s="1">
        <v>44604</v>
      </c>
      <c r="D1426" t="s">
        <v>131</v>
      </c>
      <c r="E1426" t="s">
        <v>110</v>
      </c>
      <c r="F1426">
        <v>2</v>
      </c>
      <c r="G1426">
        <v>2</v>
      </c>
      <c r="H1426" t="s">
        <v>42</v>
      </c>
      <c r="I1426" t="s">
        <v>154</v>
      </c>
      <c r="L1426">
        <f>1/Table1[[#This Row],[B365H]]-Table1[[#This Row],[Margin1X2]]</f>
        <v>0.50389863547758285</v>
      </c>
      <c r="M1426">
        <f>IF(Table1[[#This Row],[Bet]]="Home",IF(Table1[[#This Row],[FTR]]="H",100*Table1[[#This Row],[B365H]],0),0)</f>
        <v>0</v>
      </c>
      <c r="N1426">
        <f>IF(Table1[[#This Row],[Bet]]="Home-",IF(Table1[[#This Row],[FTR]]="H",100*Table1[[#This Row],[B365H]],0),0)</f>
        <v>0</v>
      </c>
      <c r="O1426">
        <f>1/Table1[[#This Row],[B365D]]-Table1[[#This Row],[Margin1X2]]</f>
        <v>0.25536062378167645</v>
      </c>
      <c r="P1426">
        <f>IF(Table1[[#This Row],[Bet]]="Draw",IF(Table1[[#This Row],[FTR]]="D",100*Table1[[#This Row],[B365D]],0),0)</f>
        <v>0</v>
      </c>
      <c r="Q1426">
        <f>IF(Table1[[#This Row],[Bet]]="Draw-",IF(Table1[[#This Row],[FTR]]="D",100*Table1[[#This Row],[B365D]],0),0)</f>
        <v>0</v>
      </c>
      <c r="R1426">
        <f>1/Table1[[#This Row],[B365A]]-Table1[[#This Row],[Margin1X2]]</f>
        <v>0.24074074074074076</v>
      </c>
      <c r="S1426">
        <f>IF(Table1[[#This Row],[Bet]]="Away",IF(Table1[[#This Row],[FTR]]="A",100*Table1[[#This Row],[B365A]],0),0)</f>
        <v>0</v>
      </c>
      <c r="T1426">
        <f>IF(Table1[[#This Row],[Bet2]]="Away",IF(Table1[[#This Row],[FTR]]="A",100*Table1[[#This Row],[B365A]]),0)</f>
        <v>0</v>
      </c>
      <c r="X1426">
        <v>1.9</v>
      </c>
      <c r="Y1426">
        <v>3.6</v>
      </c>
      <c r="Z1426">
        <v>3.8</v>
      </c>
      <c r="AA1426" s="3">
        <f>(1/Table1[[#This Row],[B365H]]+1/Table1[[#This Row],[B365D]]+1/Table1[[#This Row],[B365A]]-1)/3</f>
        <v>2.2417153996101336E-2</v>
      </c>
      <c r="AB1426">
        <v>1.95</v>
      </c>
      <c r="AC1426">
        <v>1.9</v>
      </c>
      <c r="AD1426">
        <f>(1/Table1[[#This Row],[B365&gt;2.5]]+1/Table1[[#This Row],[B365&lt;2.5]]-1)/2</f>
        <v>1.9568151147098534E-2</v>
      </c>
    </row>
    <row r="1427" spans="1:30" hidden="1" x14ac:dyDescent="0.45">
      <c r="A1427" t="s">
        <v>106</v>
      </c>
      <c r="B1427" t="s">
        <v>4</v>
      </c>
      <c r="C1427" s="1">
        <v>44625</v>
      </c>
      <c r="D1427" t="s">
        <v>127</v>
      </c>
      <c r="E1427" t="s">
        <v>108</v>
      </c>
      <c r="F1427">
        <v>1</v>
      </c>
      <c r="G1427">
        <v>2</v>
      </c>
      <c r="H1427" t="s">
        <v>20</v>
      </c>
      <c r="I1427" t="s">
        <v>154</v>
      </c>
      <c r="L1427">
        <f>1/Table1[[#This Row],[B365H]]-Table1[[#This Row],[Margin1X2]]</f>
        <v>0.5241188070287377</v>
      </c>
      <c r="M1427">
        <f>IF(Table1[[#This Row],[Bet]]="Home",IF(Table1[[#This Row],[FTR]]="H",100*Table1[[#This Row],[B365H]],0),0)</f>
        <v>0</v>
      </c>
      <c r="N1427">
        <f>IF(Table1[[#This Row],[Bet]]="Home-",IF(Table1[[#This Row],[FTR]]="H",100*Table1[[#This Row],[B365H]],0),0)</f>
        <v>0</v>
      </c>
      <c r="O1427">
        <f>1/Table1[[#This Row],[B365D]]-Table1[[#This Row],[Margin1X2]]</f>
        <v>0.26135604426597497</v>
      </c>
      <c r="P1427">
        <f>IF(Table1[[#This Row],[Bet]]="Draw",IF(Table1[[#This Row],[FTR]]="D",100*Table1[[#This Row],[B365D]],0),0)</f>
        <v>0</v>
      </c>
      <c r="Q1427">
        <f>IF(Table1[[#This Row],[Bet]]="Draw-",IF(Table1[[#This Row],[FTR]]="D",100*Table1[[#This Row],[B365D]],0),0)</f>
        <v>0</v>
      </c>
      <c r="R1427">
        <f>1/Table1[[#This Row],[B365A]]-Table1[[#This Row],[Margin1X2]]</f>
        <v>0.21452514870528727</v>
      </c>
      <c r="S1427">
        <f>IF(Table1[[#This Row],[Bet]]="Away",IF(Table1[[#This Row],[FTR]]="A",100*Table1[[#This Row],[B365A]],0),0)</f>
        <v>0</v>
      </c>
      <c r="T1427">
        <f>IF(Table1[[#This Row],[Bet2]]="Away",IF(Table1[[#This Row],[FTR]]="A",100*Table1[[#This Row],[B365A]]),0)</f>
        <v>0</v>
      </c>
      <c r="X1427">
        <v>1.85</v>
      </c>
      <c r="Y1427">
        <v>3.6</v>
      </c>
      <c r="Z1427">
        <v>4.33</v>
      </c>
      <c r="AA1427" s="3">
        <f>(1/Table1[[#This Row],[B365H]]+1/Table1[[#This Row],[B365D]]+1/Table1[[#This Row],[B365A]]-1)/3</f>
        <v>1.6421733511802799E-2</v>
      </c>
      <c r="AB1427">
        <v>1.98</v>
      </c>
      <c r="AC1427">
        <v>1.88</v>
      </c>
      <c r="AD1427">
        <f>(1/Table1[[#This Row],[B365&gt;2.5]]+1/Table1[[#This Row],[B365&lt;2.5]]-1)/2</f>
        <v>1.8482699333763231E-2</v>
      </c>
    </row>
    <row r="1428" spans="1:30" hidden="1" x14ac:dyDescent="0.45">
      <c r="A1428" t="s">
        <v>106</v>
      </c>
      <c r="B1428" t="s">
        <v>4</v>
      </c>
      <c r="C1428" s="1">
        <v>44639</v>
      </c>
      <c r="D1428" t="s">
        <v>111</v>
      </c>
      <c r="E1428" t="s">
        <v>124</v>
      </c>
      <c r="F1428">
        <v>1</v>
      </c>
      <c r="G1428">
        <v>1</v>
      </c>
      <c r="H1428" t="s">
        <v>42</v>
      </c>
      <c r="I1428" t="s">
        <v>154</v>
      </c>
      <c r="L1428">
        <f>1/Table1[[#This Row],[B365H]]-Table1[[#This Row],[Margin1X2]]</f>
        <v>0.35498123478964672</v>
      </c>
      <c r="M1428">
        <f>IF(Table1[[#This Row],[Bet]]="Home",IF(Table1[[#This Row],[FTR]]="H",100*Table1[[#This Row],[B365H]],0),0)</f>
        <v>0</v>
      </c>
      <c r="N1428">
        <f>IF(Table1[[#This Row],[Bet]]="Home-",IF(Table1[[#This Row],[FTR]]="H",100*Table1[[#This Row],[B365H]],0),0)</f>
        <v>0</v>
      </c>
      <c r="O1428">
        <f>1/Table1[[#This Row],[B365D]]-Table1[[#This Row],[Margin1X2]]</f>
        <v>0.27872851147809991</v>
      </c>
      <c r="P1428">
        <f>IF(Table1[[#This Row],[Bet]]="Draw",IF(Table1[[#This Row],[FTR]]="D",100*Table1[[#This Row],[B365D]],0),0)</f>
        <v>0</v>
      </c>
      <c r="Q1428">
        <f>IF(Table1[[#This Row],[Bet]]="Draw-",IF(Table1[[#This Row],[FTR]]="D",100*Table1[[#This Row],[B365D]],0),0)</f>
        <v>0</v>
      </c>
      <c r="R1428">
        <f>1/Table1[[#This Row],[B365A]]-Table1[[#This Row],[Margin1X2]]</f>
        <v>0.36629025373225343</v>
      </c>
      <c r="S1428">
        <f>IF(Table1[[#This Row],[Bet]]="Away",IF(Table1[[#This Row],[FTR]]="A",100*Table1[[#This Row],[B365A]],0),0)</f>
        <v>0</v>
      </c>
      <c r="T1428">
        <f>IF(Table1[[#This Row],[Bet2]]="Away",IF(Table1[[#This Row],[FTR]]="A",100*Table1[[#This Row],[B365A]]),0)</f>
        <v>0</v>
      </c>
      <c r="X1428">
        <v>2.7</v>
      </c>
      <c r="Y1428">
        <v>3.4</v>
      </c>
      <c r="Z1428">
        <v>2.62</v>
      </c>
      <c r="AA1428" s="3">
        <f>(1/Table1[[#This Row],[B365H]]+1/Table1[[#This Row],[B365D]]+1/Table1[[#This Row],[B365A]]-1)/3</f>
        <v>1.5389135580723634E-2</v>
      </c>
      <c r="AB1428">
        <v>1.95</v>
      </c>
      <c r="AC1428">
        <v>1.9</v>
      </c>
      <c r="AD1428">
        <f>(1/Table1[[#This Row],[B365&gt;2.5]]+1/Table1[[#This Row],[B365&lt;2.5]]-1)/2</f>
        <v>1.9568151147098534E-2</v>
      </c>
    </row>
    <row r="1429" spans="1:30" hidden="1" x14ac:dyDescent="0.45">
      <c r="A1429" t="s">
        <v>106</v>
      </c>
      <c r="B1429" t="s">
        <v>4</v>
      </c>
      <c r="C1429" s="1">
        <v>44656</v>
      </c>
      <c r="D1429" t="s">
        <v>107</v>
      </c>
      <c r="E1429" t="s">
        <v>120</v>
      </c>
      <c r="F1429">
        <v>1</v>
      </c>
      <c r="G1429">
        <v>1</v>
      </c>
      <c r="H1429" t="s">
        <v>42</v>
      </c>
      <c r="I1429" t="s">
        <v>154</v>
      </c>
      <c r="L1429">
        <f>1/Table1[[#This Row],[B365H]]-Table1[[#This Row],[Margin1X2]]</f>
        <v>0.40609030278283037</v>
      </c>
      <c r="M1429">
        <f>IF(Table1[[#This Row],[Bet]]="Home",IF(Table1[[#This Row],[FTR]]="H",100*Table1[[#This Row],[B365H]],0),0)</f>
        <v>0</v>
      </c>
      <c r="N1429">
        <f>IF(Table1[[#This Row],[Bet]]="Home-",IF(Table1[[#This Row],[FTR]]="H",100*Table1[[#This Row],[B365H]],0),0)</f>
        <v>0</v>
      </c>
      <c r="O1429">
        <f>1/Table1[[#This Row],[B365D]]-Table1[[#This Row],[Margin1X2]]</f>
        <v>0.28717967754309126</v>
      </c>
      <c r="P1429">
        <f>IF(Table1[[#This Row],[Bet]]="Draw",IF(Table1[[#This Row],[FTR]]="D",100*Table1[[#This Row],[B365D]],0),0)</f>
        <v>0</v>
      </c>
      <c r="Q1429">
        <f>IF(Table1[[#This Row],[Bet]]="Draw-",IF(Table1[[#This Row],[FTR]]="D",100*Table1[[#This Row],[B365D]],0),0)</f>
        <v>0</v>
      </c>
      <c r="R1429">
        <f>1/Table1[[#This Row],[B365A]]-Table1[[#This Row],[Margin1X2]]</f>
        <v>0.30673001967407854</v>
      </c>
      <c r="S1429">
        <f>IF(Table1[[#This Row],[Bet]]="Away",IF(Table1[[#This Row],[FTR]]="A",100*Table1[[#This Row],[B365A]],0),0)</f>
        <v>0</v>
      </c>
      <c r="T1429">
        <f>IF(Table1[[#This Row],[Bet2]]="Away",IF(Table1[[#This Row],[FTR]]="A",100*Table1[[#This Row],[B365A]]),0)</f>
        <v>0</v>
      </c>
      <c r="X1429">
        <v>2.37</v>
      </c>
      <c r="Y1429">
        <v>3.3</v>
      </c>
      <c r="Z1429">
        <v>3.1</v>
      </c>
      <c r="AA1429" s="3">
        <f>(1/Table1[[#This Row],[B365H]]+1/Table1[[#This Row],[B365D]]+1/Table1[[#This Row],[B365A]]-1)/3</f>
        <v>1.5850625487211795E-2</v>
      </c>
      <c r="AB1429">
        <v>2.1</v>
      </c>
      <c r="AC1429">
        <v>1.7</v>
      </c>
      <c r="AD1429">
        <f>(1/Table1[[#This Row],[B365&gt;2.5]]+1/Table1[[#This Row],[B365&lt;2.5]]-1)/2</f>
        <v>3.2212885154061621E-2</v>
      </c>
    </row>
    <row r="1430" spans="1:30" hidden="1" x14ac:dyDescent="0.45">
      <c r="A1430" t="s">
        <v>106</v>
      </c>
      <c r="B1430" t="s">
        <v>4</v>
      </c>
      <c r="C1430" s="1">
        <v>44666</v>
      </c>
      <c r="D1430" t="s">
        <v>139</v>
      </c>
      <c r="E1430" t="s">
        <v>125</v>
      </c>
      <c r="F1430">
        <v>2</v>
      </c>
      <c r="G1430">
        <v>3</v>
      </c>
      <c r="H1430" t="s">
        <v>20</v>
      </c>
      <c r="I1430" t="s">
        <v>154</v>
      </c>
      <c r="L1430">
        <f>1/Table1[[#This Row],[B365H]]-Table1[[#This Row],[Margin1X2]]</f>
        <v>0.54191033138401568</v>
      </c>
      <c r="M1430">
        <f>IF(Table1[[#This Row],[Bet]]="Home",IF(Table1[[#This Row],[FTR]]="H",100*Table1[[#This Row],[B365H]],0),0)</f>
        <v>0</v>
      </c>
      <c r="N1430">
        <f>IF(Table1[[#This Row],[Bet]]="Home-",IF(Table1[[#This Row],[FTR]]="H",100*Table1[[#This Row],[B365H]],0),0)</f>
        <v>0</v>
      </c>
      <c r="O1430">
        <f>1/Table1[[#This Row],[B365D]]-Table1[[#This Row],[Margin1X2]]</f>
        <v>0.24951267056530219</v>
      </c>
      <c r="P1430">
        <f>IF(Table1[[#This Row],[Bet]]="Draw",IF(Table1[[#This Row],[FTR]]="D",100*Table1[[#This Row],[B365D]],0),0)</f>
        <v>0</v>
      </c>
      <c r="Q1430">
        <f>IF(Table1[[#This Row],[Bet]]="Draw-",IF(Table1[[#This Row],[FTR]]="D",100*Table1[[#This Row],[B365D]],0),0)</f>
        <v>0</v>
      </c>
      <c r="R1430">
        <f>1/Table1[[#This Row],[B365A]]-Table1[[#This Row],[Margin1X2]]</f>
        <v>0.20857699805068231</v>
      </c>
      <c r="S1430">
        <f>IF(Table1[[#This Row],[Bet]]="Away",IF(Table1[[#This Row],[FTR]]="A",100*Table1[[#This Row],[B365A]],0),0)</f>
        <v>0</v>
      </c>
      <c r="T1430">
        <f>IF(Table1[[#This Row],[Bet2]]="Away",IF(Table1[[#This Row],[FTR]]="A",100*Table1[[#This Row],[B365A]]),0)</f>
        <v>0</v>
      </c>
      <c r="X1430">
        <v>1.8</v>
      </c>
      <c r="Y1430">
        <v>3.8</v>
      </c>
      <c r="Z1430">
        <v>4.5</v>
      </c>
      <c r="AA1430" s="3">
        <f>(1/Table1[[#This Row],[B365H]]+1/Table1[[#This Row],[B365D]]+1/Table1[[#This Row],[B365A]]-1)/3</f>
        <v>1.3645224171539905E-2</v>
      </c>
      <c r="AB1430">
        <v>1.93</v>
      </c>
      <c r="AC1430">
        <v>1.93</v>
      </c>
      <c r="AD1430">
        <f>(1/Table1[[#This Row],[B365&gt;2.5]]+1/Table1[[#This Row],[B365&lt;2.5]]-1)/2</f>
        <v>1.81347150259068E-2</v>
      </c>
    </row>
    <row r="1431" spans="1:30" hidden="1" x14ac:dyDescent="0.45">
      <c r="A1431" t="s">
        <v>106</v>
      </c>
      <c r="B1431" t="s">
        <v>4</v>
      </c>
      <c r="C1431" s="1">
        <v>44674</v>
      </c>
      <c r="D1431" t="s">
        <v>137</v>
      </c>
      <c r="E1431" t="s">
        <v>123</v>
      </c>
      <c r="F1431">
        <v>2</v>
      </c>
      <c r="G1431">
        <v>1</v>
      </c>
      <c r="H1431" t="s">
        <v>13</v>
      </c>
      <c r="I1431" t="s">
        <v>154</v>
      </c>
      <c r="L1431">
        <f>1/Table1[[#This Row],[B365H]]-Table1[[#This Row],[Margin1X2]]</f>
        <v>0.46031746031746035</v>
      </c>
      <c r="M1431">
        <f>IF(Table1[[#This Row],[Bet]]="Home",IF(Table1[[#This Row],[FTR]]="H",100*Table1[[#This Row],[B365H]],0),0)</f>
        <v>0</v>
      </c>
      <c r="N1431">
        <f>IF(Table1[[#This Row],[Bet]]="Home-",IF(Table1[[#This Row],[FTR]]="H",100*Table1[[#This Row],[B365H]],0),0)</f>
        <v>0</v>
      </c>
      <c r="O1431">
        <f>1/Table1[[#This Row],[B365D]]-Table1[[#This Row],[Margin1X2]]</f>
        <v>0.26984126984126988</v>
      </c>
      <c r="P1431">
        <f>IF(Table1[[#This Row],[Bet]]="Draw",IF(Table1[[#This Row],[FTR]]="D",100*Table1[[#This Row],[B365D]],0),0)</f>
        <v>0</v>
      </c>
      <c r="Q1431">
        <f>IF(Table1[[#This Row],[Bet]]="Draw-",IF(Table1[[#This Row],[FTR]]="D",100*Table1[[#This Row],[B365D]],0),0)</f>
        <v>0</v>
      </c>
      <c r="R1431">
        <f>1/Table1[[#This Row],[B365A]]-Table1[[#This Row],[Margin1X2]]</f>
        <v>0.26984126984126988</v>
      </c>
      <c r="S1431">
        <f>IF(Table1[[#This Row],[Bet]]="Away",IF(Table1[[#This Row],[FTR]]="A",100*Table1[[#This Row],[B365A]],0),0)</f>
        <v>0</v>
      </c>
      <c r="T1431">
        <f>IF(Table1[[#This Row],[Bet2]]="Away",IF(Table1[[#This Row],[FTR]]="A",100*Table1[[#This Row],[B365A]]),0)</f>
        <v>0</v>
      </c>
      <c r="X1431">
        <v>2.1</v>
      </c>
      <c r="Y1431">
        <v>3.5</v>
      </c>
      <c r="Z1431">
        <v>3.5</v>
      </c>
      <c r="AA1431" s="3">
        <f>(1/Table1[[#This Row],[B365H]]+1/Table1[[#This Row],[B365D]]+1/Table1[[#This Row],[B365A]]-1)/3</f>
        <v>1.5873015873015817E-2</v>
      </c>
      <c r="AB1431">
        <v>1.75</v>
      </c>
      <c r="AC1431">
        <v>2.0499999999999998</v>
      </c>
      <c r="AD1431">
        <f>(1/Table1[[#This Row],[B365&gt;2.5]]+1/Table1[[#This Row],[B365&lt;2.5]]-1)/2</f>
        <v>2.9616724738675937E-2</v>
      </c>
    </row>
    <row r="1432" spans="1:30" hidden="1" x14ac:dyDescent="0.45">
      <c r="A1432" t="s">
        <v>172</v>
      </c>
      <c r="B1432" t="s">
        <v>4</v>
      </c>
      <c r="C1432" s="1">
        <v>44443</v>
      </c>
      <c r="D1432" t="s">
        <v>186</v>
      </c>
      <c r="E1432" t="s">
        <v>180</v>
      </c>
      <c r="F1432">
        <v>2</v>
      </c>
      <c r="G1432">
        <v>3</v>
      </c>
      <c r="H1432" t="s">
        <v>20</v>
      </c>
      <c r="I1432" t="s">
        <v>154</v>
      </c>
      <c r="L1432">
        <f>1/Table1[[#This Row],[B365H]]-Table1[[#This Row],[Margin1X2]]</f>
        <v>0.43731431966726081</v>
      </c>
      <c r="M1432">
        <f>IF(Table1[[#This Row],[Bet]]="Home",IF(Table1[[#This Row],[FTR]]="H",100*Table1[[#This Row],[B365H]],0),0)</f>
        <v>0</v>
      </c>
      <c r="N1432">
        <f>IF(Table1[[#This Row],[Bet]]="Home-",IF(Table1[[#This Row],[FTR]]="H",100*Table1[[#This Row],[B365H]],0),0)</f>
        <v>0</v>
      </c>
      <c r="O1432">
        <f>1/Table1[[#This Row],[B365D]]-Table1[[#This Row],[Margin1X2]]</f>
        <v>0.28579916815210932</v>
      </c>
      <c r="P1432">
        <f>IF(Table1[[#This Row],[Bet]]="Draw",IF(Table1[[#This Row],[FTR]]="D",100*Table1[[#This Row],[B365D]],0),0)</f>
        <v>0</v>
      </c>
      <c r="Q1432">
        <f>IF(Table1[[#This Row],[Bet]]="Draw-",IF(Table1[[#This Row],[FTR]]="D",100*Table1[[#This Row],[B365D]],0),0)</f>
        <v>0</v>
      </c>
      <c r="R1432">
        <f>1/Table1[[#This Row],[B365A]]-Table1[[#This Row],[Margin1X2]]</f>
        <v>0.27688651218062982</v>
      </c>
      <c r="S1432">
        <f>IF(Table1[[#This Row],[Bet]]="Away",IF(Table1[[#This Row],[FTR]]="A",100*Table1[[#This Row],[B365A]],0),0)</f>
        <v>0</v>
      </c>
      <c r="T1432">
        <f>IF(Table1[[#This Row],[Bet2]]="Away",IF(Table1[[#This Row],[FTR]]="A",100*Table1[[#This Row],[B365A]]),0)</f>
        <v>0</v>
      </c>
      <c r="X1432">
        <v>2.2000000000000002</v>
      </c>
      <c r="Y1432">
        <v>3.3</v>
      </c>
      <c r="Z1432">
        <v>3.4</v>
      </c>
      <c r="AA1432" s="3">
        <f>(1/Table1[[#This Row],[B365H]]+1/Table1[[#This Row],[B365D]]+1/Table1[[#This Row],[B365A]]-1)/3</f>
        <v>1.7231134878193721E-2</v>
      </c>
      <c r="AB1432">
        <v>2.1</v>
      </c>
      <c r="AC1432">
        <v>1.7</v>
      </c>
      <c r="AD1432">
        <f>(1/Table1[[#This Row],[B365&gt;2.5]]+1/Table1[[#This Row],[B365&lt;2.5]]-1)/2</f>
        <v>3.2212885154061621E-2</v>
      </c>
    </row>
    <row r="1433" spans="1:30" hidden="1" x14ac:dyDescent="0.45">
      <c r="A1433" t="s">
        <v>172</v>
      </c>
      <c r="B1433" t="s">
        <v>4</v>
      </c>
      <c r="C1433" s="1">
        <v>44499</v>
      </c>
      <c r="D1433" t="s">
        <v>176</v>
      </c>
      <c r="E1433" t="s">
        <v>177</v>
      </c>
      <c r="F1433">
        <v>1</v>
      </c>
      <c r="G1433">
        <v>1</v>
      </c>
      <c r="H1433" t="s">
        <v>42</v>
      </c>
      <c r="I1433" t="s">
        <v>154</v>
      </c>
      <c r="L1433">
        <f>1/Table1[[#This Row],[B365H]]-Table1[[#This Row],[Margin1X2]]</f>
        <v>0.36401003576576096</v>
      </c>
      <c r="M1433">
        <f>IF(Table1[[#This Row],[Bet]]="Home",IF(Table1[[#This Row],[FTR]]="H",100*Table1[[#This Row],[B365H]],0),0)</f>
        <v>0</v>
      </c>
      <c r="N1433">
        <f>IF(Table1[[#This Row],[Bet]]="Home-",IF(Table1[[#This Row],[FTR]]="H",100*Table1[[#This Row],[B365H]],0),0)</f>
        <v>0</v>
      </c>
      <c r="O1433">
        <f>1/Table1[[#This Row],[B365D]]-Table1[[#This Row],[Margin1X2]]</f>
        <v>0.2900229541450916</v>
      </c>
      <c r="P1433">
        <f>IF(Table1[[#This Row],[Bet]]="Draw",IF(Table1[[#This Row],[FTR]]="D",100*Table1[[#This Row],[B365D]],0),0)</f>
        <v>0</v>
      </c>
      <c r="Q1433">
        <f>IF(Table1[[#This Row],[Bet]]="Draw-",IF(Table1[[#This Row],[FTR]]="D",100*Table1[[#This Row],[B365D]],0),0)</f>
        <v>0</v>
      </c>
      <c r="R1433">
        <f>1/Table1[[#This Row],[B365A]]-Table1[[#This Row],[Margin1X2]]</f>
        <v>0.34596701008914754</v>
      </c>
      <c r="S1433">
        <f>IF(Table1[[#This Row],[Bet]]="Away",IF(Table1[[#This Row],[FTR]]="A",100*Table1[[#This Row],[B365A]],0),0)</f>
        <v>0</v>
      </c>
      <c r="T1433">
        <f>IF(Table1[[#This Row],[Bet2]]="Away",IF(Table1[[#This Row],[FTR]]="A",100*Table1[[#This Row],[B365A]]),0)</f>
        <v>0</v>
      </c>
      <c r="X1433">
        <v>2.62</v>
      </c>
      <c r="Y1433">
        <v>3.25</v>
      </c>
      <c r="Z1433">
        <v>2.75</v>
      </c>
      <c r="AA1433" s="3">
        <f>(1/Table1[[#This Row],[B365H]]+1/Table1[[#This Row],[B365D]]+1/Table1[[#This Row],[B365A]]-1)/3</f>
        <v>1.7669353547216105E-2</v>
      </c>
      <c r="AB1433">
        <v>2.0499999999999998</v>
      </c>
      <c r="AC1433">
        <v>1.75</v>
      </c>
      <c r="AD1433">
        <f>(1/Table1[[#This Row],[B365&gt;2.5]]+1/Table1[[#This Row],[B365&lt;2.5]]-1)/2</f>
        <v>2.9616724738675937E-2</v>
      </c>
    </row>
    <row r="1434" spans="1:30" hidden="1" x14ac:dyDescent="0.45">
      <c r="A1434" t="s">
        <v>172</v>
      </c>
      <c r="B1434" t="s">
        <v>4</v>
      </c>
      <c r="C1434" s="1">
        <v>44513</v>
      </c>
      <c r="D1434" t="s">
        <v>196</v>
      </c>
      <c r="E1434" t="s">
        <v>179</v>
      </c>
      <c r="F1434">
        <v>1</v>
      </c>
      <c r="G1434">
        <v>3</v>
      </c>
      <c r="H1434" t="s">
        <v>20</v>
      </c>
      <c r="I1434" t="s">
        <v>154</v>
      </c>
      <c r="L1434">
        <f>1/Table1[[#This Row],[B365H]]-Table1[[#This Row],[Margin1X2]]</f>
        <v>0.35201034946582016</v>
      </c>
      <c r="M1434">
        <f>IF(Table1[[#This Row],[Bet]]="Home",IF(Table1[[#This Row],[FTR]]="H",100*Table1[[#This Row],[B365H]],0),0)</f>
        <v>0</v>
      </c>
      <c r="N1434">
        <f>IF(Table1[[#This Row],[Bet]]="Home-",IF(Table1[[#This Row],[FTR]]="H",100*Table1[[#This Row],[B365H]],0),0)</f>
        <v>0</v>
      </c>
      <c r="O1434">
        <f>1/Table1[[#This Row],[B365D]]-Table1[[#This Row],[Margin1X2]]</f>
        <v>0.28467028212575285</v>
      </c>
      <c r="P1434">
        <f>IF(Table1[[#This Row],[Bet]]="Draw",IF(Table1[[#This Row],[FTR]]="D",100*Table1[[#This Row],[B365D]],0),0)</f>
        <v>0</v>
      </c>
      <c r="Q1434">
        <f>IF(Table1[[#This Row],[Bet]]="Draw-",IF(Table1[[#This Row],[FTR]]="D",100*Table1[[#This Row],[B365D]],0),0)</f>
        <v>0</v>
      </c>
      <c r="R1434">
        <f>1/Table1[[#This Row],[B365A]]-Table1[[#This Row],[Margin1X2]]</f>
        <v>0.36331936840842688</v>
      </c>
      <c r="S1434">
        <f>IF(Table1[[#This Row],[Bet]]="Away",IF(Table1[[#This Row],[FTR]]="A",100*Table1[[#This Row],[B365A]],0),0)</f>
        <v>0</v>
      </c>
      <c r="T1434">
        <f>IF(Table1[[#This Row],[Bet2]]="Away",IF(Table1[[#This Row],[FTR]]="A",100*Table1[[#This Row],[B365A]]),0)</f>
        <v>0</v>
      </c>
      <c r="X1434">
        <v>2.7</v>
      </c>
      <c r="Y1434">
        <v>3.3</v>
      </c>
      <c r="Z1434">
        <v>2.62</v>
      </c>
      <c r="AA1434" s="3">
        <f>(1/Table1[[#This Row],[B365H]]+1/Table1[[#This Row],[B365D]]+1/Table1[[#This Row],[B365A]]-1)/3</f>
        <v>1.8360020904550172E-2</v>
      </c>
      <c r="AB1434">
        <v>2.02</v>
      </c>
      <c r="AC1434">
        <v>1.83</v>
      </c>
      <c r="AD1434">
        <f>(1/Table1[[#This Row],[B365&gt;2.5]]+1/Table1[[#This Row],[B365&lt;2.5]]-1)/2</f>
        <v>2.0748796191094487E-2</v>
      </c>
    </row>
    <row r="1435" spans="1:30" hidden="1" x14ac:dyDescent="0.45">
      <c r="A1435" t="s">
        <v>172</v>
      </c>
      <c r="B1435" t="s">
        <v>4</v>
      </c>
      <c r="C1435" s="1">
        <v>44538</v>
      </c>
      <c r="D1435" t="s">
        <v>176</v>
      </c>
      <c r="E1435" t="s">
        <v>174</v>
      </c>
      <c r="F1435">
        <v>0</v>
      </c>
      <c r="G1435">
        <v>0</v>
      </c>
      <c r="H1435" t="s">
        <v>42</v>
      </c>
      <c r="I1435" t="s">
        <v>154</v>
      </c>
      <c r="L1435">
        <f>1/Table1[[#This Row],[B365H]]-Table1[[#This Row],[Margin1X2]]</f>
        <v>0.58372839729846704</v>
      </c>
      <c r="M1435">
        <f>IF(Table1[[#This Row],[Bet]]="Home",IF(Table1[[#This Row],[FTR]]="H",100*Table1[[#This Row],[B365H]],0),0)</f>
        <v>0</v>
      </c>
      <c r="N1435">
        <f>IF(Table1[[#This Row],[Bet]]="Home-",IF(Table1[[#This Row],[FTR]]="H",100*Table1[[#This Row],[B365H]],0),0)</f>
        <v>0</v>
      </c>
      <c r="O1435">
        <f>1/Table1[[#This Row],[B365D]]-Table1[[#This Row],[Margin1X2]]</f>
        <v>0.24447665348109224</v>
      </c>
      <c r="P1435">
        <f>IF(Table1[[#This Row],[Bet]]="Draw",IF(Table1[[#This Row],[FTR]]="D",100*Table1[[#This Row],[B365D]],0),0)</f>
        <v>0</v>
      </c>
      <c r="Q1435">
        <f>IF(Table1[[#This Row],[Bet]]="Draw-",IF(Table1[[#This Row],[FTR]]="D",100*Table1[[#This Row],[B365D]],0),0)</f>
        <v>0</v>
      </c>
      <c r="R1435">
        <f>1/Table1[[#This Row],[B365A]]-Table1[[#This Row],[Margin1X2]]</f>
        <v>0.17179494922044061</v>
      </c>
      <c r="S1435">
        <f>IF(Table1[[#This Row],[Bet]]="Away",IF(Table1[[#This Row],[FTR]]="A",100*Table1[[#This Row],[B365A]],0),0)</f>
        <v>0</v>
      </c>
      <c r="T1435">
        <f>IF(Table1[[#This Row],[Bet2]]="Away",IF(Table1[[#This Row],[FTR]]="A",100*Table1[[#This Row],[B365A]]),0)</f>
        <v>0</v>
      </c>
      <c r="X1435">
        <v>1.66</v>
      </c>
      <c r="Y1435">
        <v>3.8</v>
      </c>
      <c r="Z1435">
        <v>5.25</v>
      </c>
      <c r="AA1435" s="3">
        <f>(1/Table1[[#This Row],[B365H]]+1/Table1[[#This Row],[B365D]]+1/Table1[[#This Row],[B365A]]-1)/3</f>
        <v>1.8681241255749843E-2</v>
      </c>
      <c r="AB1435">
        <v>2.15</v>
      </c>
      <c r="AC1435">
        <v>1.66</v>
      </c>
      <c r="AD1435">
        <f>(1/Table1[[#This Row],[B365&gt;2.5]]+1/Table1[[#This Row],[B365&lt;2.5]]-1)/2</f>
        <v>3.3762958811992205E-2</v>
      </c>
    </row>
    <row r="1436" spans="1:30" hidden="1" x14ac:dyDescent="0.45">
      <c r="A1436" t="s">
        <v>172</v>
      </c>
      <c r="B1436" t="s">
        <v>4</v>
      </c>
      <c r="C1436" s="1">
        <v>44576</v>
      </c>
      <c r="D1436" t="s">
        <v>185</v>
      </c>
      <c r="E1436" t="s">
        <v>177</v>
      </c>
      <c r="F1436">
        <v>1</v>
      </c>
      <c r="G1436">
        <v>1</v>
      </c>
      <c r="H1436" t="s">
        <v>42</v>
      </c>
      <c r="I1436" t="s">
        <v>154</v>
      </c>
      <c r="L1436">
        <f>1/Table1[[#This Row],[B365H]]-Table1[[#This Row],[Margin1X2]]</f>
        <v>0.28625933245498469</v>
      </c>
      <c r="M1436">
        <f>IF(Table1[[#This Row],[Bet]]="Home",IF(Table1[[#This Row],[FTR]]="H",100*Table1[[#This Row],[B365H]],0),0)</f>
        <v>0</v>
      </c>
      <c r="N1436">
        <f>IF(Table1[[#This Row],[Bet]]="Home-",IF(Table1[[#This Row],[FTR]]="H",100*Table1[[#This Row],[B365H]],0),0)</f>
        <v>0</v>
      </c>
      <c r="O1436">
        <f>1/Table1[[#This Row],[B365D]]-Table1[[#This Row],[Margin1X2]]</f>
        <v>0.29572902942468166</v>
      </c>
      <c r="P1436">
        <f>IF(Table1[[#This Row],[Bet]]="Draw",IF(Table1[[#This Row],[FTR]]="D",100*Table1[[#This Row],[B365D]],0),0)</f>
        <v>0</v>
      </c>
      <c r="Q1436">
        <f>IF(Table1[[#This Row],[Bet]]="Draw-",IF(Table1[[#This Row],[FTR]]="D",100*Table1[[#This Row],[B365D]],0),0)</f>
        <v>0</v>
      </c>
      <c r="R1436">
        <f>1/Table1[[#This Row],[B365A]]-Table1[[#This Row],[Margin1X2]]</f>
        <v>0.41801163812033387</v>
      </c>
      <c r="S1436">
        <f>IF(Table1[[#This Row],[Bet]]="Away",IF(Table1[[#This Row],[FTR]]="A",100*Table1[[#This Row],[B365A]],0),0)</f>
        <v>0</v>
      </c>
      <c r="T1436">
        <f>IF(Table1[[#This Row],[Bet2]]="Away",IF(Table1[[#This Row],[FTR]]="A",100*Table1[[#This Row],[B365A]]),0)</f>
        <v>0</v>
      </c>
      <c r="X1436">
        <v>3.3</v>
      </c>
      <c r="Y1436">
        <v>3.2</v>
      </c>
      <c r="Z1436">
        <v>2.2999999999999998</v>
      </c>
      <c r="AA1436" s="3">
        <f>(1/Table1[[#This Row],[B365H]]+1/Table1[[#This Row],[B365D]]+1/Table1[[#This Row],[B365A]]-1)/3</f>
        <v>1.6770970575318362E-2</v>
      </c>
      <c r="AB1436">
        <v>2.1</v>
      </c>
      <c r="AC1436">
        <v>1.7</v>
      </c>
      <c r="AD1436">
        <f>(1/Table1[[#This Row],[B365&gt;2.5]]+1/Table1[[#This Row],[B365&lt;2.5]]-1)/2</f>
        <v>3.2212885154061621E-2</v>
      </c>
    </row>
    <row r="1437" spans="1:30" hidden="1" x14ac:dyDescent="0.45">
      <c r="A1437" t="s">
        <v>172</v>
      </c>
      <c r="B1437" t="s">
        <v>4</v>
      </c>
      <c r="C1437" s="1">
        <v>44590</v>
      </c>
      <c r="D1437" t="s">
        <v>186</v>
      </c>
      <c r="E1437" t="s">
        <v>191</v>
      </c>
      <c r="F1437">
        <v>1</v>
      </c>
      <c r="G1437">
        <v>0</v>
      </c>
      <c r="H1437" t="s">
        <v>13</v>
      </c>
      <c r="I1437" t="s">
        <v>154</v>
      </c>
      <c r="L1437">
        <f>1/Table1[[#This Row],[B365H]]-Table1[[#This Row],[Margin1X2]]</f>
        <v>0.61896043391182509</v>
      </c>
      <c r="M1437">
        <f>IF(Table1[[#This Row],[Bet]]="Home",IF(Table1[[#This Row],[FTR]]="H",100*Table1[[#This Row],[B365H]],0),0)</f>
        <v>0</v>
      </c>
      <c r="N1437">
        <f>IF(Table1[[#This Row],[Bet]]="Home-",IF(Table1[[#This Row],[FTR]]="H",100*Table1[[#This Row],[B365H]],0),0)</f>
        <v>0</v>
      </c>
      <c r="O1437">
        <f>1/Table1[[#This Row],[B365D]]-Table1[[#This Row],[Margin1X2]]</f>
        <v>0.24517565348943152</v>
      </c>
      <c r="P1437">
        <f>IF(Table1[[#This Row],[Bet]]="Draw",IF(Table1[[#This Row],[FTR]]="D",100*Table1[[#This Row],[B365D]],0),0)</f>
        <v>0</v>
      </c>
      <c r="Q1437">
        <f>IF(Table1[[#This Row],[Bet]]="Draw-",IF(Table1[[#This Row],[FTR]]="D",100*Table1[[#This Row],[B365D]],0),0)</f>
        <v>0</v>
      </c>
      <c r="R1437">
        <f>1/Table1[[#This Row],[B365A]]-Table1[[#This Row],[Margin1X2]]</f>
        <v>0.13586391259874328</v>
      </c>
      <c r="S1437">
        <f>IF(Table1[[#This Row],[Bet]]="Away",IF(Table1[[#This Row],[FTR]]="A",100*Table1[[#This Row],[B365A]],0),0)</f>
        <v>0</v>
      </c>
      <c r="T1437">
        <f>IF(Table1[[#This Row],[Bet2]]="Away",IF(Table1[[#This Row],[FTR]]="A",100*Table1[[#This Row],[B365A]]),0)</f>
        <v>0</v>
      </c>
      <c r="X1437">
        <v>1.57</v>
      </c>
      <c r="Y1437">
        <v>3.8</v>
      </c>
      <c r="Z1437">
        <v>6.5</v>
      </c>
      <c r="AA1437" s="3">
        <f>(1/Table1[[#This Row],[B365H]]+1/Table1[[#This Row],[B365D]]+1/Table1[[#This Row],[B365A]]-1)/3</f>
        <v>1.7982241247410585E-2</v>
      </c>
      <c r="AB1437">
        <v>2.1</v>
      </c>
      <c r="AC1437">
        <v>1.7</v>
      </c>
      <c r="AD1437">
        <f>(1/Table1[[#This Row],[B365&gt;2.5]]+1/Table1[[#This Row],[B365&lt;2.5]]-1)/2</f>
        <v>3.2212885154061621E-2</v>
      </c>
    </row>
    <row r="1438" spans="1:30" hidden="1" x14ac:dyDescent="0.45">
      <c r="A1438" t="s">
        <v>172</v>
      </c>
      <c r="B1438" t="s">
        <v>4</v>
      </c>
      <c r="C1438" s="1">
        <v>44621</v>
      </c>
      <c r="D1438" t="s">
        <v>173</v>
      </c>
      <c r="E1438" t="s">
        <v>180</v>
      </c>
      <c r="F1438">
        <v>2</v>
      </c>
      <c r="G1438">
        <v>0</v>
      </c>
      <c r="H1438" t="s">
        <v>13</v>
      </c>
      <c r="I1438" t="s">
        <v>154</v>
      </c>
      <c r="L1438">
        <f>1/Table1[[#This Row],[B365H]]-Table1[[#This Row],[Margin1X2]]</f>
        <v>0.29572902942468166</v>
      </c>
      <c r="M1438">
        <f>IF(Table1[[#This Row],[Bet]]="Home",IF(Table1[[#This Row],[FTR]]="H",100*Table1[[#This Row],[B365H]],0),0)</f>
        <v>0</v>
      </c>
      <c r="N1438">
        <f>IF(Table1[[#This Row],[Bet]]="Home-",IF(Table1[[#This Row],[FTR]]="H",100*Table1[[#This Row],[B365H]],0),0)</f>
        <v>0</v>
      </c>
      <c r="O1438">
        <f>1/Table1[[#This Row],[B365D]]-Table1[[#This Row],[Margin1X2]]</f>
        <v>0.28625933245498469</v>
      </c>
      <c r="P1438">
        <f>IF(Table1[[#This Row],[Bet]]="Draw",IF(Table1[[#This Row],[FTR]]="D",100*Table1[[#This Row],[B365D]],0),0)</f>
        <v>0</v>
      </c>
      <c r="Q1438">
        <f>IF(Table1[[#This Row],[Bet]]="Draw-",IF(Table1[[#This Row],[FTR]]="D",100*Table1[[#This Row],[B365D]],0),0)</f>
        <v>0</v>
      </c>
      <c r="R1438">
        <f>1/Table1[[#This Row],[B365A]]-Table1[[#This Row],[Margin1X2]]</f>
        <v>0.41801163812033387</v>
      </c>
      <c r="S1438">
        <f>IF(Table1[[#This Row],[Bet]]="Away",IF(Table1[[#This Row],[FTR]]="A",100*Table1[[#This Row],[B365A]],0),0)</f>
        <v>0</v>
      </c>
      <c r="T1438">
        <f>IF(Table1[[#This Row],[Bet2]]="Away",IF(Table1[[#This Row],[FTR]]="A",100*Table1[[#This Row],[B365A]]),0)</f>
        <v>0</v>
      </c>
      <c r="X1438">
        <v>3.2</v>
      </c>
      <c r="Y1438">
        <v>3.3</v>
      </c>
      <c r="Z1438">
        <v>2.2999999999999998</v>
      </c>
      <c r="AA1438" s="3">
        <f>(1/Table1[[#This Row],[B365H]]+1/Table1[[#This Row],[B365D]]+1/Table1[[#This Row],[B365A]]-1)/3</f>
        <v>1.6770970575318362E-2</v>
      </c>
      <c r="AB1438">
        <v>2.0699999999999998</v>
      </c>
      <c r="AC1438">
        <v>1.72</v>
      </c>
      <c r="AD1438">
        <f>(1/Table1[[#This Row],[B365&gt;2.5]]+1/Table1[[#This Row],[B365&lt;2.5]]-1)/2</f>
        <v>3.2243568138411449E-2</v>
      </c>
    </row>
    <row r="1439" spans="1:30" hidden="1" x14ac:dyDescent="0.45">
      <c r="A1439" t="s">
        <v>172</v>
      </c>
      <c r="B1439" t="s">
        <v>4</v>
      </c>
      <c r="C1439" s="1">
        <v>44642</v>
      </c>
      <c r="D1439" t="s">
        <v>187</v>
      </c>
      <c r="E1439" t="s">
        <v>178</v>
      </c>
      <c r="F1439">
        <v>1</v>
      </c>
      <c r="G1439">
        <v>3</v>
      </c>
      <c r="H1439" t="s">
        <v>20</v>
      </c>
      <c r="I1439" t="s">
        <v>154</v>
      </c>
      <c r="L1439">
        <f>1/Table1[[#This Row],[B365H]]-Table1[[#This Row],[Margin1X2]]</f>
        <v>0.27688651218062982</v>
      </c>
      <c r="M1439">
        <f>IF(Table1[[#This Row],[Bet]]="Home",IF(Table1[[#This Row],[FTR]]="H",100*Table1[[#This Row],[B365H]],0),0)</f>
        <v>0</v>
      </c>
      <c r="N1439">
        <f>IF(Table1[[#This Row],[Bet]]="Home-",IF(Table1[[#This Row],[FTR]]="H",100*Table1[[#This Row],[B365H]],0),0)</f>
        <v>0</v>
      </c>
      <c r="O1439">
        <f>1/Table1[[#This Row],[B365D]]-Table1[[#This Row],[Margin1X2]]</f>
        <v>0.28579916815210932</v>
      </c>
      <c r="P1439">
        <f>IF(Table1[[#This Row],[Bet]]="Draw",IF(Table1[[#This Row],[FTR]]="D",100*Table1[[#This Row],[B365D]],0),0)</f>
        <v>0</v>
      </c>
      <c r="Q1439">
        <f>IF(Table1[[#This Row],[Bet]]="Draw-",IF(Table1[[#This Row],[FTR]]="D",100*Table1[[#This Row],[B365D]],0),0)</f>
        <v>0</v>
      </c>
      <c r="R1439">
        <f>1/Table1[[#This Row],[B365A]]-Table1[[#This Row],[Margin1X2]]</f>
        <v>0.43731431966726081</v>
      </c>
      <c r="S1439">
        <f>IF(Table1[[#This Row],[Bet]]="Away",IF(Table1[[#This Row],[FTR]]="A",100*Table1[[#This Row],[B365A]],0),0)</f>
        <v>0</v>
      </c>
      <c r="T1439">
        <f>IF(Table1[[#This Row],[Bet2]]="Away",IF(Table1[[#This Row],[FTR]]="A",100*Table1[[#This Row],[B365A]]),0)</f>
        <v>0</v>
      </c>
      <c r="X1439">
        <v>3.4</v>
      </c>
      <c r="Y1439">
        <v>3.3</v>
      </c>
      <c r="Z1439">
        <v>2.2000000000000002</v>
      </c>
      <c r="AA1439" s="3">
        <f>(1/Table1[[#This Row],[B365H]]+1/Table1[[#This Row],[B365D]]+1/Table1[[#This Row],[B365A]]-1)/3</f>
        <v>1.7231134878193721E-2</v>
      </c>
      <c r="AB1439">
        <v>2.02</v>
      </c>
      <c r="AC1439">
        <v>1.83</v>
      </c>
      <c r="AD1439">
        <f>(1/Table1[[#This Row],[B365&gt;2.5]]+1/Table1[[#This Row],[B365&lt;2.5]]-1)/2</f>
        <v>2.0748796191094487E-2</v>
      </c>
    </row>
    <row r="1440" spans="1:30" hidden="1" x14ac:dyDescent="0.45">
      <c r="A1440" t="s">
        <v>172</v>
      </c>
      <c r="B1440" t="s">
        <v>4</v>
      </c>
      <c r="C1440" s="1">
        <v>44646</v>
      </c>
      <c r="D1440" t="s">
        <v>176</v>
      </c>
      <c r="E1440" t="s">
        <v>188</v>
      </c>
      <c r="F1440">
        <v>0</v>
      </c>
      <c r="G1440">
        <v>0</v>
      </c>
      <c r="H1440" t="s">
        <v>42</v>
      </c>
      <c r="I1440" t="s">
        <v>154</v>
      </c>
      <c r="L1440">
        <f>1/Table1[[#This Row],[B365H]]-Table1[[#This Row],[Margin1X2]]</f>
        <v>0.34596701008914754</v>
      </c>
      <c r="M1440">
        <f>IF(Table1[[#This Row],[Bet]]="Home",IF(Table1[[#This Row],[FTR]]="H",100*Table1[[#This Row],[B365H]],0),0)</f>
        <v>0</v>
      </c>
      <c r="N1440">
        <f>IF(Table1[[#This Row],[Bet]]="Home-",IF(Table1[[#This Row],[FTR]]="H",100*Table1[[#This Row],[B365H]],0),0)</f>
        <v>0</v>
      </c>
      <c r="O1440">
        <f>1/Table1[[#This Row],[B365D]]-Table1[[#This Row],[Margin1X2]]</f>
        <v>0.2900229541450916</v>
      </c>
      <c r="P1440">
        <f>IF(Table1[[#This Row],[Bet]]="Draw",IF(Table1[[#This Row],[FTR]]="D",100*Table1[[#This Row],[B365D]],0),0)</f>
        <v>0</v>
      </c>
      <c r="Q1440">
        <f>IF(Table1[[#This Row],[Bet]]="Draw-",IF(Table1[[#This Row],[FTR]]="D",100*Table1[[#This Row],[B365D]],0),0)</f>
        <v>0</v>
      </c>
      <c r="R1440">
        <f>1/Table1[[#This Row],[B365A]]-Table1[[#This Row],[Margin1X2]]</f>
        <v>0.36401003576576096</v>
      </c>
      <c r="S1440">
        <f>IF(Table1[[#This Row],[Bet]]="Away",IF(Table1[[#This Row],[FTR]]="A",100*Table1[[#This Row],[B365A]],0),0)</f>
        <v>0</v>
      </c>
      <c r="T1440">
        <f>IF(Table1[[#This Row],[Bet2]]="Away",IF(Table1[[#This Row],[FTR]]="A",100*Table1[[#This Row],[B365A]]),0)</f>
        <v>0</v>
      </c>
      <c r="X1440">
        <v>2.75</v>
      </c>
      <c r="Y1440">
        <v>3.25</v>
      </c>
      <c r="Z1440">
        <v>2.62</v>
      </c>
      <c r="AA1440" s="3">
        <f>(1/Table1[[#This Row],[B365H]]+1/Table1[[#This Row],[B365D]]+1/Table1[[#This Row],[B365A]]-1)/3</f>
        <v>1.7669353547216105E-2</v>
      </c>
      <c r="AB1440">
        <v>2.13</v>
      </c>
      <c r="AC1440">
        <v>1.75</v>
      </c>
      <c r="AD1440">
        <f>(1/Table1[[#This Row],[B365&gt;2.5]]+1/Table1[[#This Row],[B365&lt;2.5]]-1)/2</f>
        <v>2.045606975184433E-2</v>
      </c>
    </row>
    <row r="1441" spans="1:30" hidden="1" x14ac:dyDescent="0.45">
      <c r="A1441" t="s">
        <v>172</v>
      </c>
      <c r="B1441" t="s">
        <v>4</v>
      </c>
      <c r="C1441" s="1">
        <v>44649</v>
      </c>
      <c r="D1441" t="s">
        <v>189</v>
      </c>
      <c r="E1441" t="s">
        <v>182</v>
      </c>
      <c r="F1441">
        <v>2</v>
      </c>
      <c r="G1441">
        <v>1</v>
      </c>
      <c r="H1441" t="s">
        <v>13</v>
      </c>
      <c r="I1441" t="s">
        <v>154</v>
      </c>
      <c r="L1441">
        <f>1/Table1[[#This Row],[B365H]]-Table1[[#This Row],[Margin1X2]]</f>
        <v>0.52158040393334515</v>
      </c>
      <c r="M1441">
        <f>IF(Table1[[#This Row],[Bet]]="Home",IF(Table1[[#This Row],[FTR]]="H",100*Table1[[#This Row],[B365H]],0),0)</f>
        <v>0</v>
      </c>
      <c r="N1441">
        <f>IF(Table1[[#This Row],[Bet]]="Home-",IF(Table1[[#This Row],[FTR]]="H",100*Table1[[#This Row],[B365H]],0),0)</f>
        <v>0</v>
      </c>
      <c r="O1441">
        <f>1/Table1[[#This Row],[B365D]]-Table1[[#This Row],[Margin1X2]]</f>
        <v>0.27515751045162817</v>
      </c>
      <c r="P1441">
        <f>IF(Table1[[#This Row],[Bet]]="Draw",IF(Table1[[#This Row],[FTR]]="D",100*Table1[[#This Row],[B365D]],0),0)</f>
        <v>0</v>
      </c>
      <c r="Q1441">
        <f>IF(Table1[[#This Row],[Bet]]="Draw-",IF(Table1[[#This Row],[FTR]]="D",100*Table1[[#This Row],[B365D]],0),0)</f>
        <v>0</v>
      </c>
      <c r="R1441">
        <f>1/Table1[[#This Row],[B365A]]-Table1[[#This Row],[Margin1X2]]</f>
        <v>0.20326208561502687</v>
      </c>
      <c r="S1441">
        <f>IF(Table1[[#This Row],[Bet]]="Away",IF(Table1[[#This Row],[FTR]]="A",100*Table1[[#This Row],[B365A]],0),0)</f>
        <v>0</v>
      </c>
      <c r="T1441">
        <f>IF(Table1[[#This Row],[Bet2]]="Away",IF(Table1[[#This Row],[FTR]]="A",100*Table1[[#This Row],[B365A]]),0)</f>
        <v>0</v>
      </c>
      <c r="X1441">
        <v>1.85</v>
      </c>
      <c r="Y1441">
        <v>3.4</v>
      </c>
      <c r="Z1441">
        <v>4.5</v>
      </c>
      <c r="AA1441" s="3">
        <f>(1/Table1[[#This Row],[B365H]]+1/Table1[[#This Row],[B365D]]+1/Table1[[#This Row],[B365A]]-1)/3</f>
        <v>1.8960136607195349E-2</v>
      </c>
      <c r="AB1441">
        <v>2.1</v>
      </c>
      <c r="AC1441">
        <v>1.7</v>
      </c>
      <c r="AD1441">
        <f>(1/Table1[[#This Row],[B365&gt;2.5]]+1/Table1[[#This Row],[B365&lt;2.5]]-1)/2</f>
        <v>3.2212885154061621E-2</v>
      </c>
    </row>
    <row r="1442" spans="1:30" hidden="1" x14ac:dyDescent="0.45">
      <c r="A1442" t="s">
        <v>172</v>
      </c>
      <c r="B1442" t="s">
        <v>4</v>
      </c>
      <c r="C1442" s="1">
        <v>44660</v>
      </c>
      <c r="D1442" t="s">
        <v>195</v>
      </c>
      <c r="E1442" t="s">
        <v>184</v>
      </c>
      <c r="F1442">
        <v>1</v>
      </c>
      <c r="G1442">
        <v>1</v>
      </c>
      <c r="H1442" t="s">
        <v>42</v>
      </c>
      <c r="I1442" t="s">
        <v>154</v>
      </c>
      <c r="L1442">
        <f>1/Table1[[#This Row],[B365H]]-Table1[[#This Row],[Margin1X2]]</f>
        <v>0.3557800224466891</v>
      </c>
      <c r="M1442">
        <f>IF(Table1[[#This Row],[Bet]]="Home",IF(Table1[[#This Row],[FTR]]="H",100*Table1[[#This Row],[B365H]],0),0)</f>
        <v>0</v>
      </c>
      <c r="N1442">
        <f>IF(Table1[[#This Row],[Bet]]="Home-",IF(Table1[[#This Row],[FTR]]="H",100*Table1[[#This Row],[B365H]],0),0)</f>
        <v>0</v>
      </c>
      <c r="O1442">
        <f>1/Table1[[#This Row],[B365D]]-Table1[[#This Row],[Margin1X2]]</f>
        <v>0.28843995510662179</v>
      </c>
      <c r="P1442">
        <f>IF(Table1[[#This Row],[Bet]]="Draw",IF(Table1[[#This Row],[FTR]]="D",100*Table1[[#This Row],[B365D]],0),0)</f>
        <v>0</v>
      </c>
      <c r="Q1442">
        <f>IF(Table1[[#This Row],[Bet]]="Draw-",IF(Table1[[#This Row],[FTR]]="D",100*Table1[[#This Row],[B365D]],0),0)</f>
        <v>0</v>
      </c>
      <c r="R1442">
        <f>1/Table1[[#This Row],[B365A]]-Table1[[#This Row],[Margin1X2]]</f>
        <v>0.3557800224466891</v>
      </c>
      <c r="S1442">
        <f>IF(Table1[[#This Row],[Bet]]="Away",IF(Table1[[#This Row],[FTR]]="A",100*Table1[[#This Row],[B365A]],0),0)</f>
        <v>0</v>
      </c>
      <c r="T1442">
        <f>IF(Table1[[#This Row],[Bet2]]="Away",IF(Table1[[#This Row],[FTR]]="A",100*Table1[[#This Row],[B365A]]),0)</f>
        <v>0</v>
      </c>
      <c r="X1442">
        <v>2.7</v>
      </c>
      <c r="Y1442">
        <v>3.3</v>
      </c>
      <c r="Z1442">
        <v>2.7</v>
      </c>
      <c r="AA1442" s="3">
        <f>(1/Table1[[#This Row],[B365H]]+1/Table1[[#This Row],[B365D]]+1/Table1[[#This Row],[B365A]]-1)/3</f>
        <v>1.4590347923681227E-2</v>
      </c>
      <c r="AB1442">
        <v>2.15</v>
      </c>
      <c r="AC1442">
        <v>1.66</v>
      </c>
      <c r="AD1442">
        <f>(1/Table1[[#This Row],[B365&gt;2.5]]+1/Table1[[#This Row],[B365&lt;2.5]]-1)/2</f>
        <v>3.3762958811992205E-2</v>
      </c>
    </row>
    <row r="1443" spans="1:30" hidden="1" x14ac:dyDescent="0.45">
      <c r="A1443" t="s">
        <v>2</v>
      </c>
      <c r="B1443" t="s">
        <v>4</v>
      </c>
      <c r="C1443" s="1">
        <v>44611</v>
      </c>
      <c r="D1443" t="s">
        <v>26</v>
      </c>
      <c r="E1443" t="s">
        <v>25</v>
      </c>
      <c r="F1443">
        <v>2</v>
      </c>
      <c r="G1443">
        <v>0</v>
      </c>
      <c r="H1443" t="s">
        <v>13</v>
      </c>
      <c r="I1443" t="s">
        <v>27</v>
      </c>
      <c r="J1443" t="s">
        <v>266</v>
      </c>
      <c r="L1443">
        <f>1/Table1[[#This Row],[B365H]]-Table1[[#This Row],[Margin1X2]]</f>
        <v>0.46031746031746035</v>
      </c>
      <c r="M1443">
        <f>IF(Table1[[#This Row],[Bet]]="Home",IF(Table1[[#This Row],[FTR]]="H",100*Table1[[#This Row],[B365H]],0),0)</f>
        <v>0</v>
      </c>
      <c r="N1443">
        <f>IF(Table1[[#This Row],[Bet]]="Home-",IF(Table1[[#This Row],[FTR]]="H",100*Table1[[#This Row],[B365H]],0),0)</f>
        <v>0</v>
      </c>
      <c r="O1443">
        <f>1/Table1[[#This Row],[B365D]]-Table1[[#This Row],[Margin1X2]]</f>
        <v>0.26984126984126988</v>
      </c>
      <c r="P1443">
        <f>IF(Table1[[#This Row],[Bet]]="Draw",IF(Table1[[#This Row],[FTR]]="D",100*Table1[[#This Row],[B365D]],0),0)</f>
        <v>0</v>
      </c>
      <c r="Q1443">
        <f>IF(Table1[[#This Row],[Bet]]="Draw-",IF(Table1[[#This Row],[FTR]]="D",100*Table1[[#This Row],[B365D]],0),0)</f>
        <v>0</v>
      </c>
      <c r="R1443">
        <f>1/Table1[[#This Row],[B365A]]-Table1[[#This Row],[Margin1X2]]</f>
        <v>0.26984126984126988</v>
      </c>
      <c r="S1443">
        <f>IF(Table1[[#This Row],[Bet]]="Away",IF(Table1[[#This Row],[FTR]]="A",100*Table1[[#This Row],[B365A]],0),0)</f>
        <v>0</v>
      </c>
      <c r="T1443">
        <f>IF(Table1[[#This Row],[Bet2]]="Away",IF(Table1[[#This Row],[FTR]]="A",100*Table1[[#This Row],[B365A]]),0)</f>
        <v>0</v>
      </c>
      <c r="X1443">
        <v>2.1</v>
      </c>
      <c r="Y1443">
        <v>3.5</v>
      </c>
      <c r="Z1443">
        <v>3.5</v>
      </c>
      <c r="AA1443" s="3">
        <f>(1/Table1[[#This Row],[B365H]]+1/Table1[[#This Row],[B365D]]+1/Table1[[#This Row],[B365A]]-1)/3</f>
        <v>1.5873015873015817E-2</v>
      </c>
      <c r="AB1443">
        <v>1.66</v>
      </c>
      <c r="AC1443">
        <v>2.2000000000000002</v>
      </c>
      <c r="AD1443">
        <f>(1/Table1[[#This Row],[B365&gt;2.5]]+1/Table1[[#This Row],[B365&lt;2.5]]-1)/2</f>
        <v>2.8477546549835697E-2</v>
      </c>
    </row>
    <row r="1444" spans="1:30" hidden="1" x14ac:dyDescent="0.45">
      <c r="A1444" t="s">
        <v>2</v>
      </c>
      <c r="B1444" t="s">
        <v>4</v>
      </c>
      <c r="C1444" s="1">
        <v>44611</v>
      </c>
      <c r="D1444" t="s">
        <v>38</v>
      </c>
      <c r="E1444" t="s">
        <v>37</v>
      </c>
      <c r="F1444">
        <v>1</v>
      </c>
      <c r="G1444">
        <v>1</v>
      </c>
      <c r="H1444" t="s">
        <v>42</v>
      </c>
      <c r="I1444" t="s">
        <v>50</v>
      </c>
      <c r="J1444" t="s">
        <v>270</v>
      </c>
      <c r="L1444">
        <f>1/Table1[[#This Row],[B365H]]-Table1[[#This Row],[Margin1X2]]</f>
        <v>0.57198142414860687</v>
      </c>
      <c r="M1444">
        <f>IF(Table1[[#This Row],[Bet]]="Home",IF(Table1[[#This Row],[FTR]]="H",100*Table1[[#This Row],[B365H]],0),0)</f>
        <v>0</v>
      </c>
      <c r="N1444">
        <f>IF(Table1[[#This Row],[Bet]]="Home-",IF(Table1[[#This Row],[FTR]]="H",100*Table1[[#This Row],[B365H]],0),0)</f>
        <v>0</v>
      </c>
      <c r="O1444">
        <f>1/Table1[[#This Row],[B365D]]-Table1[[#This Row],[Margin1X2]]</f>
        <v>0.23374613003095979</v>
      </c>
      <c r="P1444">
        <f>IF(Table1[[#This Row],[Bet]]="Draw",IF(Table1[[#This Row],[FTR]]="D",100*Table1[[#This Row],[B365D]],0),0)</f>
        <v>0</v>
      </c>
      <c r="Q1444">
        <f>IF(Table1[[#This Row],[Bet]]="Draw-",IF(Table1[[#This Row],[FTR]]="D",100*Table1[[#This Row],[B365D]],0),0)</f>
        <v>0</v>
      </c>
      <c r="R1444">
        <f>1/Table1[[#This Row],[B365A]]-Table1[[#This Row],[Margin1X2]]</f>
        <v>0.19427244582043346</v>
      </c>
      <c r="S1444">
        <f>IF(Table1[[#This Row],[Bet]]="Away",IF(Table1[[#This Row],[FTR]]="A",100*Table1[[#This Row],[B365A]],0),0)</f>
        <v>0</v>
      </c>
      <c r="T1444">
        <f>IF(Table1[[#This Row],[Bet2]]="Away",IF(Table1[[#This Row],[FTR]]="A",100*Table1[[#This Row],[B365A]]),0)</f>
        <v>0</v>
      </c>
      <c r="X1444">
        <v>1.7</v>
      </c>
      <c r="Y1444">
        <v>4</v>
      </c>
      <c r="Z1444">
        <v>4.75</v>
      </c>
      <c r="AA1444" s="3">
        <f>(1/Table1[[#This Row],[B365H]]+1/Table1[[#This Row],[B365D]]+1/Table1[[#This Row],[B365A]]-1)/3</f>
        <v>1.6253869969040213E-2</v>
      </c>
      <c r="AB1444">
        <v>2.1</v>
      </c>
      <c r="AC1444">
        <v>1.72</v>
      </c>
      <c r="AD1444">
        <f>(1/Table1[[#This Row],[B365&gt;2.5]]+1/Table1[[#This Row],[B365&lt;2.5]]-1)/2</f>
        <v>2.879291251384275E-2</v>
      </c>
    </row>
    <row r="1445" spans="1:30" hidden="1" x14ac:dyDescent="0.45">
      <c r="A1445" t="s">
        <v>2</v>
      </c>
      <c r="B1445" t="s">
        <v>4</v>
      </c>
      <c r="C1445" s="1">
        <v>44611</v>
      </c>
      <c r="D1445" t="s">
        <v>35</v>
      </c>
      <c r="E1445" t="s">
        <v>34</v>
      </c>
      <c r="F1445">
        <v>3</v>
      </c>
      <c r="G1445">
        <v>1</v>
      </c>
      <c r="H1445" t="s">
        <v>13</v>
      </c>
      <c r="I1445" t="s">
        <v>33</v>
      </c>
      <c r="J1445" t="s">
        <v>269</v>
      </c>
      <c r="L1445">
        <f>1/Table1[[#This Row],[B365H]]-Table1[[#This Row],[Margin1X2]]</f>
        <v>0.887864148733714</v>
      </c>
      <c r="M1445">
        <f>IF(Table1[[#This Row],[Bet]]="Home",IF(Table1[[#This Row],[FTR]]="H",100*Table1[[#This Row],[B365H]],0),0)</f>
        <v>0</v>
      </c>
      <c r="N1445">
        <f>IF(Table1[[#This Row],[Bet]]="Home-",IF(Table1[[#This Row],[FTR]]="H",100*Table1[[#This Row],[B365H]],0),0)</f>
        <v>0</v>
      </c>
      <c r="O1445">
        <f>1/Table1[[#This Row],[B365D]]-Table1[[#This Row],[Margin1X2]]</f>
        <v>8.9884350753916001E-2</v>
      </c>
      <c r="P1445">
        <f>IF(Table1[[#This Row],[Bet]]="Draw",IF(Table1[[#This Row],[FTR]]="D",100*Table1[[#This Row],[B365D]],0),0)</f>
        <v>0</v>
      </c>
      <c r="Q1445">
        <f>IF(Table1[[#This Row],[Bet]]="Draw-",IF(Table1[[#This Row],[FTR]]="D",100*Table1[[#This Row],[B365D]],0),0)</f>
        <v>0</v>
      </c>
      <c r="R1445">
        <f>1/Table1[[#This Row],[B365A]]-Table1[[#This Row],[Margin1X2]]</f>
        <v>2.2251500512370116E-2</v>
      </c>
      <c r="S1445">
        <f>IF(Table1[[#This Row],[Bet]]="Away",IF(Table1[[#This Row],[FTR]]="A",100*Table1[[#This Row],[B365A]],0),0)</f>
        <v>0</v>
      </c>
      <c r="T1445">
        <f>IF(Table1[[#This Row],[Bet2]]="Away",IF(Table1[[#This Row],[FTR]]="A",100*Table1[[#This Row],[B365A]]),0)</f>
        <v>0</v>
      </c>
      <c r="X1445">
        <v>1.1000000000000001</v>
      </c>
      <c r="Y1445">
        <v>9</v>
      </c>
      <c r="Z1445">
        <v>23</v>
      </c>
      <c r="AA1445" s="3">
        <f>(1/Table1[[#This Row],[B365H]]+1/Table1[[#This Row],[B365D]]+1/Table1[[#This Row],[B365A]]-1)/3</f>
        <v>2.1226760357195101E-2</v>
      </c>
      <c r="AB1445">
        <v>2.2000000000000002</v>
      </c>
      <c r="AC1445">
        <v>1.66</v>
      </c>
      <c r="AD1445">
        <f>(1/Table1[[#This Row],[B365&gt;2.5]]+1/Table1[[#This Row],[B365&lt;2.5]]-1)/2</f>
        <v>2.8477546549835697E-2</v>
      </c>
    </row>
    <row r="1446" spans="1:30" hidden="1" x14ac:dyDescent="0.45">
      <c r="A1446" t="s">
        <v>2</v>
      </c>
      <c r="B1446" t="s">
        <v>4</v>
      </c>
      <c r="C1446" s="1">
        <v>44611</v>
      </c>
      <c r="D1446" t="s">
        <v>32</v>
      </c>
      <c r="E1446" t="s">
        <v>31</v>
      </c>
      <c r="F1446">
        <v>0</v>
      </c>
      <c r="G1446">
        <v>1</v>
      </c>
      <c r="H1446" t="s">
        <v>20</v>
      </c>
      <c r="I1446" t="s">
        <v>48</v>
      </c>
      <c r="J1446" t="s">
        <v>266</v>
      </c>
      <c r="L1446">
        <f>1/Table1[[#This Row],[B365H]]-Table1[[#This Row],[Margin1X2]]</f>
        <v>0.58681013028839113</v>
      </c>
      <c r="M1446">
        <f>IF(Table1[[#This Row],[Bet]]="Home",IF(Table1[[#This Row],[FTR]]="H",100*Table1[[#This Row],[B365H]],0),0)</f>
        <v>0</v>
      </c>
      <c r="N1446">
        <f>IF(Table1[[#This Row],[Bet]]="Home-",IF(Table1[[#This Row],[FTR]]="H",100*Table1[[#This Row],[B365H]],0),0)</f>
        <v>0</v>
      </c>
      <c r="O1446">
        <f>1/Table1[[#This Row],[B365D]]-Table1[[#This Row],[Margin1X2]]</f>
        <v>0.25852730200556284</v>
      </c>
      <c r="P1446">
        <f>IF(Table1[[#This Row],[Bet]]="Draw",IF(Table1[[#This Row],[FTR]]="D",100*Table1[[#This Row],[B365D]],0),0)</f>
        <v>0</v>
      </c>
      <c r="Q1446">
        <f>IF(Table1[[#This Row],[Bet]]="Draw-",IF(Table1[[#This Row],[FTR]]="D",100*Table1[[#This Row],[B365D]],0),0)</f>
        <v>0</v>
      </c>
      <c r="R1446">
        <f>1/Table1[[#This Row],[B365A]]-Table1[[#This Row],[Margin1X2]]</f>
        <v>0.15466256770604592</v>
      </c>
      <c r="S1446">
        <f>IF(Table1[[#This Row],[Bet]]="Away",IF(Table1[[#This Row],[FTR]]="A",100*Table1[[#This Row],[B365A]],0),0)</f>
        <v>0</v>
      </c>
      <c r="T1446">
        <f>IF(Table1[[#This Row],[Bet2]]="Away",IF(Table1[[#This Row],[FTR]]="A",100*Table1[[#This Row],[B365A]]),0)</f>
        <v>0</v>
      </c>
      <c r="X1446">
        <v>1.65</v>
      </c>
      <c r="Y1446">
        <v>3.6</v>
      </c>
      <c r="Z1446">
        <v>5.75</v>
      </c>
      <c r="AA1446" s="3">
        <f>(1/Table1[[#This Row],[B365H]]+1/Table1[[#This Row],[B365D]]+1/Table1[[#This Row],[B365A]]-1)/3</f>
        <v>1.9250475772214948E-2</v>
      </c>
      <c r="AB1446">
        <v>1.9</v>
      </c>
      <c r="AC1446">
        <v>1.9</v>
      </c>
      <c r="AD1446">
        <f>(1/Table1[[#This Row],[B365&gt;2.5]]+1/Table1[[#This Row],[B365&lt;2.5]]-1)/2</f>
        <v>2.6315789473684181E-2</v>
      </c>
    </row>
    <row r="1447" spans="1:30" hidden="1" x14ac:dyDescent="0.45">
      <c r="A1447" t="s">
        <v>2</v>
      </c>
      <c r="B1447" t="s">
        <v>4</v>
      </c>
      <c r="C1447" s="1">
        <v>44612</v>
      </c>
      <c r="D1447" t="s">
        <v>29</v>
      </c>
      <c r="E1447" t="s">
        <v>28</v>
      </c>
      <c r="F1447">
        <v>2</v>
      </c>
      <c r="G1447">
        <v>1</v>
      </c>
      <c r="H1447" t="s">
        <v>13</v>
      </c>
      <c r="I1447" t="s">
        <v>30</v>
      </c>
      <c r="L1447">
        <f>1/Table1[[#This Row],[B365H]]-Table1[[#This Row],[Margin1X2]]</f>
        <v>0.42605542605542607</v>
      </c>
      <c r="M1447">
        <f>IF(Table1[[#This Row],[Bet]]="Home",IF(Table1[[#This Row],[FTR]]="H",100*Table1[[#This Row],[B365H]],0),0)</f>
        <v>0</v>
      </c>
      <c r="N1447">
        <f>IF(Table1[[#This Row],[Bet]]="Home-",IF(Table1[[#This Row],[FTR]]="H",100*Table1[[#This Row],[B365H]],0),0)</f>
        <v>0</v>
      </c>
      <c r="O1447">
        <f>1/Table1[[#This Row],[B365D]]-Table1[[#This Row],[Margin1X2]]</f>
        <v>0.28464128464128469</v>
      </c>
      <c r="P1447">
        <f>IF(Table1[[#This Row],[Bet]]="Draw",IF(Table1[[#This Row],[FTR]]="D",100*Table1[[#This Row],[B365D]],0),0)</f>
        <v>0</v>
      </c>
      <c r="Q1447">
        <f>IF(Table1[[#This Row],[Bet]]="Draw-",IF(Table1[[#This Row],[FTR]]="D",100*Table1[[#This Row],[B365D]],0),0)</f>
        <v>0</v>
      </c>
      <c r="R1447">
        <f>1/Table1[[#This Row],[B365A]]-Table1[[#This Row],[Margin1X2]]</f>
        <v>0.28930328930328936</v>
      </c>
      <c r="S1447">
        <f>IF(Table1[[#This Row],[Bet]]="Away",IF(Table1[[#This Row],[FTR]]="A",100*Table1[[#This Row],[B365A]],0),0)</f>
        <v>0</v>
      </c>
      <c r="T1447">
        <f>IF(Table1[[#This Row],[Bet2]]="Away",IF(Table1[[#This Row],[FTR]]="A",100*Table1[[#This Row],[B365A]]),0)</f>
        <v>0</v>
      </c>
      <c r="X1447">
        <v>2.25</v>
      </c>
      <c r="Y1447">
        <v>3.3</v>
      </c>
      <c r="Z1447">
        <v>3.25</v>
      </c>
      <c r="AA1447" s="3">
        <f>(1/Table1[[#This Row],[B365H]]+1/Table1[[#This Row],[B365D]]+1/Table1[[#This Row],[B365A]]-1)/3</f>
        <v>1.838901838901837E-2</v>
      </c>
      <c r="AB1447">
        <v>1.9</v>
      </c>
      <c r="AC1447">
        <v>1.9</v>
      </c>
      <c r="AD1447">
        <f>(1/Table1[[#This Row],[B365&gt;2.5]]+1/Table1[[#This Row],[B365&lt;2.5]]-1)/2</f>
        <v>2.6315789473684181E-2</v>
      </c>
    </row>
    <row r="1448" spans="1:30" hidden="1" x14ac:dyDescent="0.45">
      <c r="A1448" t="s">
        <v>2</v>
      </c>
      <c r="B1448" t="s">
        <v>4</v>
      </c>
      <c r="C1448" s="1">
        <v>44612</v>
      </c>
      <c r="D1448" t="s">
        <v>16</v>
      </c>
      <c r="E1448" t="s">
        <v>15</v>
      </c>
      <c r="F1448">
        <v>2</v>
      </c>
      <c r="G1448">
        <v>4</v>
      </c>
      <c r="H1448" t="s">
        <v>20</v>
      </c>
      <c r="I1448" t="s">
        <v>17</v>
      </c>
      <c r="J1448" t="s">
        <v>267</v>
      </c>
      <c r="L1448">
        <f>1/Table1[[#This Row],[B365H]]-Table1[[#This Row],[Margin1X2]]</f>
        <v>0.23637402584771011</v>
      </c>
      <c r="M1448">
        <f>IF(Table1[[#This Row],[Bet]]="Home",IF(Table1[[#This Row],[FTR]]="H",100*Table1[[#This Row],[B365H]],0),0)</f>
        <v>0</v>
      </c>
      <c r="N1448">
        <f>IF(Table1[[#This Row],[Bet]]="Home-",IF(Table1[[#This Row],[FTR]]="H",100*Table1[[#This Row],[B365H]],0),0)</f>
        <v>0</v>
      </c>
      <c r="O1448">
        <f>1/Table1[[#This Row],[B365D]]-Table1[[#This Row],[Margin1X2]]</f>
        <v>0.24312166417429576</v>
      </c>
      <c r="P1448">
        <f>IF(Table1[[#This Row],[Bet]]="Draw",IF(Table1[[#This Row],[FTR]]="D",100*Table1[[#This Row],[B365D]],0),0)</f>
        <v>0</v>
      </c>
      <c r="Q1448">
        <f>IF(Table1[[#This Row],[Bet]]="Draw-",IF(Table1[[#This Row],[FTR]]="D",100*Table1[[#This Row],[B365D]],0),0)</f>
        <v>0</v>
      </c>
      <c r="R1448">
        <f>1/Table1[[#This Row],[B365A]]-Table1[[#This Row],[Margin1X2]]</f>
        <v>0.52050430997799413</v>
      </c>
      <c r="S1448">
        <f>IF(Table1[[#This Row],[Bet]]="Away",IF(Table1[[#This Row],[FTR]]="A",100*Table1[[#This Row],[B365A]],0),0)</f>
        <v>0</v>
      </c>
      <c r="T1448">
        <f>IF(Table1[[#This Row],[Bet2]]="Away",IF(Table1[[#This Row],[FTR]]="A",100*Table1[[#This Row],[B365A]]),0)</f>
        <v>0</v>
      </c>
      <c r="X1448">
        <v>3.9</v>
      </c>
      <c r="Y1448">
        <v>3.8</v>
      </c>
      <c r="Z1448">
        <v>1.85</v>
      </c>
      <c r="AA1448" s="3">
        <f>(1/Table1[[#This Row],[B365H]]+1/Table1[[#This Row],[B365D]]+1/Table1[[#This Row],[B365A]]-1)/3</f>
        <v>2.0036230562546331E-2</v>
      </c>
      <c r="AB1448">
        <v>1.9</v>
      </c>
      <c r="AC1448">
        <v>1.9</v>
      </c>
      <c r="AD1448">
        <f>(1/Table1[[#This Row],[B365&gt;2.5]]+1/Table1[[#This Row],[B365&lt;2.5]]-1)/2</f>
        <v>2.6315789473684181E-2</v>
      </c>
    </row>
    <row r="1449" spans="1:30" hidden="1" x14ac:dyDescent="0.45">
      <c r="A1449" t="s">
        <v>2</v>
      </c>
      <c r="B1449" t="s">
        <v>4</v>
      </c>
      <c r="C1449" s="1">
        <v>44615</v>
      </c>
      <c r="D1449" t="s">
        <v>31</v>
      </c>
      <c r="E1449" t="s">
        <v>23</v>
      </c>
      <c r="F1449">
        <v>1</v>
      </c>
      <c r="G1449">
        <v>4</v>
      </c>
      <c r="H1449" t="s">
        <v>20</v>
      </c>
      <c r="I1449" t="s">
        <v>36</v>
      </c>
      <c r="L1449">
        <f>1/Table1[[#This Row],[B365H]]-Table1[[#This Row],[Margin1X2]]</f>
        <v>0.30244945953220848</v>
      </c>
      <c r="M1449">
        <f>IF(Table1[[#This Row],[Bet]]="Home",IF(Table1[[#This Row],[FTR]]="H",100*Table1[[#This Row],[B365H]],0),0)</f>
        <v>0</v>
      </c>
      <c r="N1449">
        <f>IF(Table1[[#This Row],[Bet]]="Home-",IF(Table1[[#This Row],[FTR]]="H",100*Table1[[#This Row],[B365H]],0),0)</f>
        <v>0</v>
      </c>
      <c r="O1449">
        <f>1/Table1[[#This Row],[B365D]]-Table1[[#This Row],[Margin1X2]]</f>
        <v>0.2828991174012212</v>
      </c>
      <c r="P1449">
        <f>IF(Table1[[#This Row],[Bet]]="Draw",IF(Table1[[#This Row],[FTR]]="D",100*Table1[[#This Row],[B365D]],0),0)</f>
        <v>0</v>
      </c>
      <c r="Q1449">
        <f>IF(Table1[[#This Row],[Bet]]="Draw-",IF(Table1[[#This Row],[FTR]]="D",100*Table1[[#This Row],[B365D]],0),0)</f>
        <v>0</v>
      </c>
      <c r="R1449">
        <f>1/Table1[[#This Row],[B365A]]-Table1[[#This Row],[Margin1X2]]</f>
        <v>0.41465142306657038</v>
      </c>
      <c r="S1449">
        <f>IF(Table1[[#This Row],[Bet]]="Away",IF(Table1[[#This Row],[FTR]]="A",100*Table1[[#This Row],[B365A]],0),0)</f>
        <v>0</v>
      </c>
      <c r="T1449">
        <f>IF(Table1[[#This Row],[Bet2]]="Away",IF(Table1[[#This Row],[FTR]]="A",100*Table1[[#This Row],[B365A]]),0)</f>
        <v>0</v>
      </c>
      <c r="X1449">
        <v>3.1</v>
      </c>
      <c r="Y1449">
        <v>3.3</v>
      </c>
      <c r="Z1449">
        <v>2.2999999999999998</v>
      </c>
      <c r="AA1449" s="3">
        <f>(1/Table1[[#This Row],[B365H]]+1/Table1[[#This Row],[B365D]]+1/Table1[[#This Row],[B365A]]-1)/3</f>
        <v>2.0131185629081855E-2</v>
      </c>
      <c r="AB1449">
        <v>2.2000000000000002</v>
      </c>
      <c r="AC1449">
        <v>1.66</v>
      </c>
      <c r="AD1449">
        <f>(1/Table1[[#This Row],[B365&gt;2.5]]+1/Table1[[#This Row],[B365&lt;2.5]]-1)/2</f>
        <v>2.8477546549835697E-2</v>
      </c>
    </row>
    <row r="1450" spans="1:30" hidden="1" x14ac:dyDescent="0.45">
      <c r="A1450" t="s">
        <v>2</v>
      </c>
      <c r="B1450" t="s">
        <v>4</v>
      </c>
      <c r="C1450" s="1">
        <v>44615</v>
      </c>
      <c r="D1450" t="s">
        <v>35</v>
      </c>
      <c r="E1450" t="s">
        <v>16</v>
      </c>
      <c r="F1450">
        <v>6</v>
      </c>
      <c r="G1450">
        <v>0</v>
      </c>
      <c r="H1450" t="s">
        <v>13</v>
      </c>
      <c r="I1450" t="s">
        <v>14</v>
      </c>
      <c r="L1450">
        <f>1/Table1[[#This Row],[B365H]]-Table1[[#This Row],[Margin1X2]]</f>
        <v>0.84415708812260537</v>
      </c>
      <c r="M1450">
        <f>IF(Table1[[#This Row],[Bet]]="Home",IF(Table1[[#This Row],[FTR]]="H",100*Table1[[#This Row],[B365H]],0),0)</f>
        <v>0</v>
      </c>
      <c r="N1450">
        <f>IF(Table1[[#This Row],[Bet]]="Home-",IF(Table1[[#This Row],[FTR]]="H",100*Table1[[#This Row],[B365H]],0),0)</f>
        <v>0</v>
      </c>
      <c r="O1450">
        <f>1/Table1[[#This Row],[B365D]]-Table1[[#This Row],[Margin1X2]]</f>
        <v>0.10708812260536393</v>
      </c>
      <c r="P1450">
        <f>IF(Table1[[#This Row],[Bet]]="Draw",IF(Table1[[#This Row],[FTR]]="D",100*Table1[[#This Row],[B365D]],0),0)</f>
        <v>0</v>
      </c>
      <c r="Q1450">
        <f>IF(Table1[[#This Row],[Bet]]="Draw-",IF(Table1[[#This Row],[FTR]]="D",100*Table1[[#This Row],[B365D]],0),0)</f>
        <v>0</v>
      </c>
      <c r="R1450">
        <f>1/Table1[[#This Row],[B365A]]-Table1[[#This Row],[Margin1X2]]</f>
        <v>4.8754789272030599E-2</v>
      </c>
      <c r="S1450">
        <f>IF(Table1[[#This Row],[Bet]]="Away",IF(Table1[[#This Row],[FTR]]="A",100*Table1[[#This Row],[B365A]],0),0)</f>
        <v>0</v>
      </c>
      <c r="T1450">
        <f>IF(Table1[[#This Row],[Bet2]]="Away",IF(Table1[[#This Row],[FTR]]="A",100*Table1[[#This Row],[B365A]]),0)</f>
        <v>0</v>
      </c>
      <c r="X1450">
        <v>1.1599999999999999</v>
      </c>
      <c r="Y1450">
        <v>8</v>
      </c>
      <c r="Z1450">
        <v>15</v>
      </c>
      <c r="AA1450" s="3">
        <f>(1/Table1[[#This Row],[B365H]]+1/Table1[[#This Row],[B365D]]+1/Table1[[#This Row],[B365A]]-1)/3</f>
        <v>1.7911877394636067E-2</v>
      </c>
      <c r="AB1450">
        <v>2.2000000000000002</v>
      </c>
      <c r="AC1450">
        <v>1.66</v>
      </c>
      <c r="AD1450">
        <f>(1/Table1[[#This Row],[B365&gt;2.5]]+1/Table1[[#This Row],[B365&lt;2.5]]-1)/2</f>
        <v>2.8477546549835697E-2</v>
      </c>
    </row>
    <row r="1451" spans="1:30" hidden="1" x14ac:dyDescent="0.45">
      <c r="A1451" t="s">
        <v>2</v>
      </c>
      <c r="B1451" t="s">
        <v>4</v>
      </c>
      <c r="C1451" s="1">
        <v>44615</v>
      </c>
      <c r="D1451" t="s">
        <v>18</v>
      </c>
      <c r="E1451" t="s">
        <v>40</v>
      </c>
      <c r="F1451">
        <v>1</v>
      </c>
      <c r="G1451">
        <v>0</v>
      </c>
      <c r="H1451" t="s">
        <v>13</v>
      </c>
      <c r="I1451" t="s">
        <v>45</v>
      </c>
      <c r="J1451" t="s">
        <v>266</v>
      </c>
      <c r="L1451">
        <f>1/Table1[[#This Row],[B365H]]-Table1[[#This Row],[Margin1X2]]</f>
        <v>0.20006538084341291</v>
      </c>
      <c r="M1451">
        <f>IF(Table1[[#This Row],[Bet]]="Home",IF(Table1[[#This Row],[FTR]]="H",100*Table1[[#This Row],[B365H]],0),0)</f>
        <v>0</v>
      </c>
      <c r="N1451">
        <f>IF(Table1[[#This Row],[Bet]]="Home-",IF(Table1[[#This Row],[FTR]]="H",100*Table1[[#This Row],[B365H]],0),0)</f>
        <v>0</v>
      </c>
      <c r="O1451">
        <f>1/Table1[[#This Row],[B365D]]-Table1[[#This Row],[Margin1X2]]</f>
        <v>0.24583197123242889</v>
      </c>
      <c r="P1451">
        <f>IF(Table1[[#This Row],[Bet]]="Draw",IF(Table1[[#This Row],[FTR]]="D",100*Table1[[#This Row],[B365D]],0),0)</f>
        <v>0</v>
      </c>
      <c r="Q1451">
        <f>IF(Table1[[#This Row],[Bet]]="Draw-",IF(Table1[[#This Row],[FTR]]="D",100*Table1[[#This Row],[B365D]],0),0)</f>
        <v>0</v>
      </c>
      <c r="R1451">
        <f>1/Table1[[#This Row],[B365A]]-Table1[[#This Row],[Margin1X2]]</f>
        <v>0.5541026479241582</v>
      </c>
      <c r="S1451">
        <f>IF(Table1[[#This Row],[Bet]]="Away",IF(Table1[[#This Row],[FTR]]="A",100*Table1[[#This Row],[B365A]],0),0)</f>
        <v>0</v>
      </c>
      <c r="T1451">
        <f>IF(Table1[[#This Row],[Bet2]]="Away",IF(Table1[[#This Row],[FTR]]="A",100*Table1[[#This Row],[B365A]]),0)</f>
        <v>0</v>
      </c>
      <c r="X1451">
        <v>4.5999999999999996</v>
      </c>
      <c r="Y1451">
        <v>3.8</v>
      </c>
      <c r="Z1451">
        <v>1.75</v>
      </c>
      <c r="AA1451" s="3">
        <f>(1/Table1[[#This Row],[B365H]]+1/Table1[[#This Row],[B365D]]+1/Table1[[#This Row],[B365A]]-1)/3</f>
        <v>1.7325923504413199E-2</v>
      </c>
      <c r="AB1451">
        <v>2.2999999999999998</v>
      </c>
      <c r="AC1451">
        <v>1.61</v>
      </c>
      <c r="AD1451">
        <f>(1/Table1[[#This Row],[B365&gt;2.5]]+1/Table1[[#This Row],[B365&lt;2.5]]-1)/2</f>
        <v>2.7950310559006208E-2</v>
      </c>
    </row>
    <row r="1452" spans="1:30" hidden="1" x14ac:dyDescent="0.45">
      <c r="A1452" t="s">
        <v>2</v>
      </c>
      <c r="B1452" t="s">
        <v>4</v>
      </c>
      <c r="C1452" s="1">
        <v>44616</v>
      </c>
      <c r="D1452" t="s">
        <v>12</v>
      </c>
      <c r="E1452" t="s">
        <v>29</v>
      </c>
      <c r="F1452">
        <v>2</v>
      </c>
      <c r="G1452">
        <v>1</v>
      </c>
      <c r="H1452" t="s">
        <v>13</v>
      </c>
      <c r="I1452" t="s">
        <v>39</v>
      </c>
      <c r="J1452" t="s">
        <v>266</v>
      </c>
      <c r="L1452">
        <f>1/Table1[[#This Row],[B365H]]-Table1[[#This Row],[Margin1X2]]</f>
        <v>0.58904837852206271</v>
      </c>
      <c r="M1452">
        <f>IF(Table1[[#This Row],[Bet]]="Home",IF(Table1[[#This Row],[FTR]]="H",100*Table1[[#This Row],[B365H]],0),0)</f>
        <v>0</v>
      </c>
      <c r="N1452">
        <f>IF(Table1[[#This Row],[Bet]]="Home-",IF(Table1[[#This Row],[FTR]]="H",100*Table1[[#This Row],[B365H]],0),0)</f>
        <v>0</v>
      </c>
      <c r="O1452">
        <f>1/Table1[[#This Row],[B365D]]-Table1[[#This Row],[Margin1X2]]</f>
        <v>0.24614566719829872</v>
      </c>
      <c r="P1452">
        <f>IF(Table1[[#This Row],[Bet]]="Draw",IF(Table1[[#This Row],[FTR]]="D",100*Table1[[#This Row],[B365D]],0),0)</f>
        <v>0</v>
      </c>
      <c r="Q1452">
        <f>IF(Table1[[#This Row],[Bet]]="Draw-",IF(Table1[[#This Row],[FTR]]="D",100*Table1[[#This Row],[B365D]],0),0)</f>
        <v>0</v>
      </c>
      <c r="R1452">
        <f>1/Table1[[#This Row],[B365A]]-Table1[[#This Row],[Margin1X2]]</f>
        <v>0.16480595427963846</v>
      </c>
      <c r="S1452">
        <f>IF(Table1[[#This Row],[Bet]]="Away",IF(Table1[[#This Row],[FTR]]="A",100*Table1[[#This Row],[B365A]],0),0)</f>
        <v>0</v>
      </c>
      <c r="T1452">
        <f>IF(Table1[[#This Row],[Bet2]]="Away",IF(Table1[[#This Row],[FTR]]="A",100*Table1[[#This Row],[B365A]]),0)</f>
        <v>0</v>
      </c>
      <c r="X1452">
        <v>1.65</v>
      </c>
      <c r="Y1452">
        <v>3.8</v>
      </c>
      <c r="Z1452">
        <v>5.5</v>
      </c>
      <c r="AA1452" s="3">
        <f>(1/Table1[[#This Row],[B365H]]+1/Table1[[#This Row],[B365D]]+1/Table1[[#This Row],[B365A]]-1)/3</f>
        <v>1.7012227538543367E-2</v>
      </c>
      <c r="AB1452">
        <v>2.5</v>
      </c>
      <c r="AC1452">
        <v>1.53</v>
      </c>
      <c r="AD1452">
        <f>(1/Table1[[#This Row],[B365&gt;2.5]]+1/Table1[[#This Row],[B365&lt;2.5]]-1)/2</f>
        <v>2.6797385620915048E-2</v>
      </c>
    </row>
    <row r="1453" spans="1:30" hidden="1" x14ac:dyDescent="0.45">
      <c r="A1453" t="s">
        <v>2</v>
      </c>
      <c r="B1453" t="s">
        <v>4</v>
      </c>
      <c r="C1453" s="1">
        <v>44617</v>
      </c>
      <c r="D1453" t="s">
        <v>26</v>
      </c>
      <c r="E1453" t="s">
        <v>34</v>
      </c>
      <c r="F1453">
        <v>2</v>
      </c>
      <c r="G1453">
        <v>0</v>
      </c>
      <c r="H1453" t="s">
        <v>13</v>
      </c>
      <c r="I1453" t="s">
        <v>52</v>
      </c>
      <c r="L1453">
        <f>1/Table1[[#This Row],[B365H]]-Table1[[#This Row],[Margin1X2]]</f>
        <v>0.63652533119996779</v>
      </c>
      <c r="M1453">
        <f>IF(Table1[[#This Row],[Bet]]="Home",IF(Table1[[#This Row],[FTR]]="H",100*Table1[[#This Row],[B365H]],0),0)</f>
        <v>0</v>
      </c>
      <c r="N1453">
        <f>IF(Table1[[#This Row],[Bet]]="Home-",IF(Table1[[#This Row],[FTR]]="H",100*Table1[[#This Row],[B365H]],0),0)</f>
        <v>0</v>
      </c>
      <c r="O1453">
        <f>1/Table1[[#This Row],[B365D]]-Table1[[#This Row],[Margin1X2]]</f>
        <v>0.21387744217522778</v>
      </c>
      <c r="P1453">
        <f>IF(Table1[[#This Row],[Bet]]="Draw",IF(Table1[[#This Row],[FTR]]="D",100*Table1[[#This Row],[B365D]],0),0)</f>
        <v>0</v>
      </c>
      <c r="Q1453">
        <f>IF(Table1[[#This Row],[Bet]]="Draw-",IF(Table1[[#This Row],[FTR]]="D",100*Table1[[#This Row],[B365D]],0),0)</f>
        <v>0</v>
      </c>
      <c r="R1453">
        <f>1/Table1[[#This Row],[B365A]]-Table1[[#This Row],[Margin1X2]]</f>
        <v>0.14959722662480437</v>
      </c>
      <c r="S1453">
        <f>IF(Table1[[#This Row],[Bet]]="Away",IF(Table1[[#This Row],[FTR]]="A",100*Table1[[#This Row],[B365A]],0),0)</f>
        <v>0</v>
      </c>
      <c r="T1453">
        <f>IF(Table1[[#This Row],[Bet2]]="Away",IF(Table1[[#This Row],[FTR]]="A",100*Table1[[#This Row],[B365A]]),0)</f>
        <v>0</v>
      </c>
      <c r="X1453">
        <v>1.53</v>
      </c>
      <c r="Y1453">
        <v>4.33</v>
      </c>
      <c r="Z1453">
        <v>6</v>
      </c>
      <c r="AA1453" s="3">
        <f>(1/Table1[[#This Row],[B365H]]+1/Table1[[#This Row],[B365D]]+1/Table1[[#This Row],[B365A]]-1)/3</f>
        <v>1.7069440041862283E-2</v>
      </c>
      <c r="AB1453">
        <v>2.2000000000000002</v>
      </c>
      <c r="AC1453">
        <v>1.66</v>
      </c>
      <c r="AD1453">
        <f>(1/Table1[[#This Row],[B365&gt;2.5]]+1/Table1[[#This Row],[B365&lt;2.5]]-1)/2</f>
        <v>2.8477546549835697E-2</v>
      </c>
    </row>
    <row r="1454" spans="1:30" hidden="1" x14ac:dyDescent="0.45">
      <c r="A1454" t="s">
        <v>2</v>
      </c>
      <c r="B1454" t="s">
        <v>4</v>
      </c>
      <c r="C1454" s="1">
        <v>44618</v>
      </c>
      <c r="D1454" t="s">
        <v>23</v>
      </c>
      <c r="E1454" t="s">
        <v>18</v>
      </c>
      <c r="F1454">
        <v>1</v>
      </c>
      <c r="G1454">
        <v>1</v>
      </c>
      <c r="H1454" t="s">
        <v>42</v>
      </c>
      <c r="I1454" t="s">
        <v>24</v>
      </c>
      <c r="J1454" t="s">
        <v>266</v>
      </c>
      <c r="L1454">
        <f>1/Table1[[#This Row],[B365H]]-Table1[[#This Row],[Margin1X2]]</f>
        <v>0.50828460038986356</v>
      </c>
      <c r="M1454">
        <f>IF(Table1[[#This Row],[Bet]]="Home",IF(Table1[[#This Row],[FTR]]="H",100*Table1[[#This Row],[B365H]],0),0)</f>
        <v>0</v>
      </c>
      <c r="N1454">
        <f>IF(Table1[[#This Row],[Bet]]="Home-",IF(Table1[[#This Row],[FTR]]="H",100*Table1[[#This Row],[B365H]],0),0)</f>
        <v>0</v>
      </c>
      <c r="O1454">
        <f>1/Table1[[#This Row],[B365D]]-Table1[[#This Row],[Margin1X2]]</f>
        <v>0.25974658869395711</v>
      </c>
      <c r="P1454">
        <f>IF(Table1[[#This Row],[Bet]]="Draw",IF(Table1[[#This Row],[FTR]]="D",100*Table1[[#This Row],[B365D]],0),0)</f>
        <v>0</v>
      </c>
      <c r="Q1454">
        <f>IF(Table1[[#This Row],[Bet]]="Draw-",IF(Table1[[#This Row],[FTR]]="D",100*Table1[[#This Row],[B365D]],0),0)</f>
        <v>0</v>
      </c>
      <c r="R1454">
        <f>1/Table1[[#This Row],[B365A]]-Table1[[#This Row],[Margin1X2]]</f>
        <v>0.23196881091617935</v>
      </c>
      <c r="S1454">
        <f>IF(Table1[[#This Row],[Bet]]="Away",IF(Table1[[#This Row],[FTR]]="A",100*Table1[[#This Row],[B365A]],0),0)</f>
        <v>0</v>
      </c>
      <c r="T1454">
        <f>IF(Table1[[#This Row],[Bet2]]="Away",IF(Table1[[#This Row],[FTR]]="A",100*Table1[[#This Row],[B365A]]),0)</f>
        <v>0</v>
      </c>
      <c r="X1454">
        <v>1.9</v>
      </c>
      <c r="Y1454">
        <v>3.6</v>
      </c>
      <c r="Z1454">
        <v>4</v>
      </c>
      <c r="AA1454" s="3">
        <f>(1/Table1[[#This Row],[B365H]]+1/Table1[[#This Row],[B365D]]+1/Table1[[#This Row],[B365A]]-1)/3</f>
        <v>1.8031189083820658E-2</v>
      </c>
      <c r="AB1454">
        <v>2.2000000000000002</v>
      </c>
      <c r="AC1454">
        <v>1.66</v>
      </c>
      <c r="AD1454">
        <f>(1/Table1[[#This Row],[B365&gt;2.5]]+1/Table1[[#This Row],[B365&lt;2.5]]-1)/2</f>
        <v>2.8477546549835697E-2</v>
      </c>
    </row>
    <row r="1455" spans="1:30" hidden="1" x14ac:dyDescent="0.45">
      <c r="A1455" t="s">
        <v>2</v>
      </c>
      <c r="B1455" t="s">
        <v>4</v>
      </c>
      <c r="C1455" s="1">
        <v>44618</v>
      </c>
      <c r="D1455" t="s">
        <v>16</v>
      </c>
      <c r="E1455" t="s">
        <v>40</v>
      </c>
      <c r="F1455">
        <v>0</v>
      </c>
      <c r="G1455">
        <v>4</v>
      </c>
      <c r="H1455" t="s">
        <v>20</v>
      </c>
      <c r="I1455" t="s">
        <v>30</v>
      </c>
      <c r="L1455">
        <f>1/Table1[[#This Row],[B365H]]-Table1[[#This Row],[Margin1X2]]</f>
        <v>0.21929071929071936</v>
      </c>
      <c r="M1455">
        <f>IF(Table1[[#This Row],[Bet]]="Home",IF(Table1[[#This Row],[FTR]]="H",100*Table1[[#This Row],[B365H]],0),0)</f>
        <v>0</v>
      </c>
      <c r="N1455">
        <f>IF(Table1[[#This Row],[Bet]]="Home-",IF(Table1[[#This Row],[FTR]]="H",100*Table1[[#This Row],[B365H]],0),0)</f>
        <v>0</v>
      </c>
      <c r="O1455">
        <f>1/Table1[[#This Row],[B365D]]-Table1[[#This Row],[Margin1X2]]</f>
        <v>0.25897325897325907</v>
      </c>
      <c r="P1455">
        <f>IF(Table1[[#This Row],[Bet]]="Draw",IF(Table1[[#This Row],[FTR]]="D",100*Table1[[#This Row],[B365D]],0),0)</f>
        <v>0</v>
      </c>
      <c r="Q1455">
        <f>IF(Table1[[#This Row],[Bet]]="Draw-",IF(Table1[[#This Row],[FTR]]="D",100*Table1[[#This Row],[B365D]],0),0)</f>
        <v>0</v>
      </c>
      <c r="R1455">
        <f>1/Table1[[#This Row],[B365A]]-Table1[[#This Row],[Margin1X2]]</f>
        <v>0.52173602173602174</v>
      </c>
      <c r="S1455">
        <f>IF(Table1[[#This Row],[Bet]]="Away",IF(Table1[[#This Row],[FTR]]="A",100*Table1[[#This Row],[B365A]],0),0)</f>
        <v>0</v>
      </c>
      <c r="T1455">
        <f>IF(Table1[[#This Row],[Bet2]]="Away",IF(Table1[[#This Row],[FTR]]="A",100*Table1[[#This Row],[B365A]]),0)</f>
        <v>0</v>
      </c>
      <c r="X1455">
        <v>4.2</v>
      </c>
      <c r="Y1455">
        <v>3.6</v>
      </c>
      <c r="Z1455">
        <v>1.85</v>
      </c>
      <c r="AA1455" s="3">
        <f>(1/Table1[[#This Row],[B365H]]+1/Table1[[#This Row],[B365D]]+1/Table1[[#This Row],[B365A]]-1)/3</f>
        <v>1.8804518804518722E-2</v>
      </c>
      <c r="AB1455">
        <v>2.2999999999999998</v>
      </c>
      <c r="AC1455">
        <v>1.61</v>
      </c>
      <c r="AD1455">
        <f>(1/Table1[[#This Row],[B365&gt;2.5]]+1/Table1[[#This Row],[B365&lt;2.5]]-1)/2</f>
        <v>2.7950310559006208E-2</v>
      </c>
    </row>
    <row r="1456" spans="1:30" hidden="1" x14ac:dyDescent="0.45">
      <c r="A1456" t="s">
        <v>2</v>
      </c>
      <c r="B1456" t="s">
        <v>4</v>
      </c>
      <c r="C1456" s="1">
        <v>44618</v>
      </c>
      <c r="D1456" t="s">
        <v>15</v>
      </c>
      <c r="E1456" t="s">
        <v>31</v>
      </c>
      <c r="F1456">
        <v>0</v>
      </c>
      <c r="G1456">
        <v>0</v>
      </c>
      <c r="H1456" t="s">
        <v>42</v>
      </c>
      <c r="I1456" t="s">
        <v>49</v>
      </c>
      <c r="L1456">
        <f>1/Table1[[#This Row],[B365H]]-Table1[[#This Row],[Margin1X2]]</f>
        <v>0.75046006624953987</v>
      </c>
      <c r="M1456">
        <f>IF(Table1[[#This Row],[Bet]]="Home",IF(Table1[[#This Row],[FTR]]="H",100*Table1[[#This Row],[B365H]],0),0)</f>
        <v>0</v>
      </c>
      <c r="N1456">
        <f>IF(Table1[[#This Row],[Bet]]="Home-",IF(Table1[[#This Row],[FTR]]="H",100*Table1[[#This Row],[B365H]],0),0)</f>
        <v>0</v>
      </c>
      <c r="O1456">
        <f>1/Table1[[#This Row],[B365D]]-Table1[[#This Row],[Margin1X2]]</f>
        <v>0.1630474788369525</v>
      </c>
      <c r="P1456">
        <f>IF(Table1[[#This Row],[Bet]]="Draw",IF(Table1[[#This Row],[FTR]]="D",100*Table1[[#This Row],[B365D]],0),0)</f>
        <v>0</v>
      </c>
      <c r="Q1456">
        <f>IF(Table1[[#This Row],[Bet]]="Draw-",IF(Table1[[#This Row],[FTR]]="D",100*Table1[[#This Row],[B365D]],0),0)</f>
        <v>0</v>
      </c>
      <c r="R1456">
        <f>1/Table1[[#This Row],[B365A]]-Table1[[#This Row],[Margin1X2]]</f>
        <v>8.6492454913507502E-2</v>
      </c>
      <c r="S1456">
        <f>IF(Table1[[#This Row],[Bet]]="Away",IF(Table1[[#This Row],[FTR]]="A",100*Table1[[#This Row],[B365A]],0),0)</f>
        <v>0</v>
      </c>
      <c r="T1456">
        <f>IF(Table1[[#This Row],[Bet2]]="Away",IF(Table1[[#This Row],[FTR]]="A",100*Table1[[#This Row],[B365A]]),0)</f>
        <v>0</v>
      </c>
      <c r="X1456">
        <v>1.3</v>
      </c>
      <c r="Y1456">
        <v>5.5</v>
      </c>
      <c r="Z1456">
        <v>9.5</v>
      </c>
      <c r="AA1456" s="3">
        <f>(1/Table1[[#This Row],[B365H]]+1/Table1[[#This Row],[B365D]]+1/Table1[[#This Row],[B365A]]-1)/3</f>
        <v>1.8770702981229331E-2</v>
      </c>
      <c r="AB1456">
        <v>2</v>
      </c>
      <c r="AC1456">
        <v>1.8</v>
      </c>
      <c r="AD1456">
        <f>(1/Table1[[#This Row],[B365&gt;2.5]]+1/Table1[[#This Row],[B365&lt;2.5]]-1)/2</f>
        <v>2.777777777777779E-2</v>
      </c>
    </row>
    <row r="1457" spans="1:30" hidden="1" x14ac:dyDescent="0.45">
      <c r="A1457" t="s">
        <v>2</v>
      </c>
      <c r="B1457" t="s">
        <v>4</v>
      </c>
      <c r="C1457" s="1">
        <v>44618</v>
      </c>
      <c r="D1457" t="s">
        <v>19</v>
      </c>
      <c r="E1457" t="s">
        <v>32</v>
      </c>
      <c r="F1457">
        <v>0</v>
      </c>
      <c r="G1457">
        <v>2</v>
      </c>
      <c r="H1457" t="s">
        <v>20</v>
      </c>
      <c r="I1457" t="s">
        <v>54</v>
      </c>
      <c r="J1457" t="s">
        <v>272</v>
      </c>
      <c r="L1457">
        <f>1/Table1[[#This Row],[B365H]]-Table1[[#This Row],[Margin1X2]]</f>
        <v>0.44011544011544007</v>
      </c>
      <c r="M1457">
        <f>IF(Table1[[#This Row],[Bet]]="Home",IF(Table1[[#This Row],[FTR]]="H",100*Table1[[#This Row],[B365H]],0),0)</f>
        <v>0</v>
      </c>
      <c r="N1457">
        <f>IF(Table1[[#This Row],[Bet]]="Home-",IF(Table1[[#This Row],[FTR]]="H",100*Table1[[#This Row],[B365H]],0),0)</f>
        <v>0</v>
      </c>
      <c r="O1457">
        <f>1/Table1[[#This Row],[B365D]]-Table1[[#This Row],[Margin1X2]]</f>
        <v>0.28860028860028858</v>
      </c>
      <c r="P1457">
        <f>IF(Table1[[#This Row],[Bet]]="Draw",IF(Table1[[#This Row],[FTR]]="D",100*Table1[[#This Row],[B365D]],0),0)</f>
        <v>0</v>
      </c>
      <c r="Q1457">
        <f>IF(Table1[[#This Row],[Bet]]="Draw-",IF(Table1[[#This Row],[FTR]]="D",100*Table1[[#This Row],[B365D]],0),0)</f>
        <v>0</v>
      </c>
      <c r="R1457">
        <f>1/Table1[[#This Row],[B365A]]-Table1[[#This Row],[Margin1X2]]</f>
        <v>0.27128427128427124</v>
      </c>
      <c r="S1457">
        <f>IF(Table1[[#This Row],[Bet]]="Away",IF(Table1[[#This Row],[FTR]]="A",100*Table1[[#This Row],[B365A]],0),0)</f>
        <v>0</v>
      </c>
      <c r="T1457">
        <f>IF(Table1[[#This Row],[Bet2]]="Away",IF(Table1[[#This Row],[FTR]]="A",100*Table1[[#This Row],[B365A]]),0)</f>
        <v>0</v>
      </c>
      <c r="X1457">
        <v>2.2000000000000002</v>
      </c>
      <c r="Y1457">
        <v>3.3</v>
      </c>
      <c r="Z1457">
        <v>3.5</v>
      </c>
      <c r="AA1457" s="3">
        <f>(1/Table1[[#This Row],[B365H]]+1/Table1[[#This Row],[B365D]]+1/Table1[[#This Row],[B365A]]-1)/3</f>
        <v>1.4430014430014459E-2</v>
      </c>
      <c r="AB1457">
        <v>2.37</v>
      </c>
      <c r="AC1457">
        <v>1.57</v>
      </c>
      <c r="AD1457">
        <f>(1/Table1[[#This Row],[B365&gt;2.5]]+1/Table1[[#This Row],[B365&lt;2.5]]-1)/2</f>
        <v>2.9441801714638949E-2</v>
      </c>
    </row>
    <row r="1458" spans="1:30" hidden="1" x14ac:dyDescent="0.45">
      <c r="A1458" t="s">
        <v>2</v>
      </c>
      <c r="B1458" t="s">
        <v>4</v>
      </c>
      <c r="C1458" s="1">
        <v>44618</v>
      </c>
      <c r="D1458" t="s">
        <v>11</v>
      </c>
      <c r="E1458" t="s">
        <v>37</v>
      </c>
      <c r="F1458">
        <v>0</v>
      </c>
      <c r="G1458">
        <v>2</v>
      </c>
      <c r="H1458" t="s">
        <v>20</v>
      </c>
      <c r="I1458" t="s">
        <v>33</v>
      </c>
      <c r="J1458" t="s">
        <v>269</v>
      </c>
      <c r="L1458">
        <f>1/Table1[[#This Row],[B365H]]-Table1[[#This Row],[Margin1X2]]</f>
        <v>0.38472222222222224</v>
      </c>
      <c r="M1458">
        <f>IF(Table1[[#This Row],[Bet]]="Home",IF(Table1[[#This Row],[FTR]]="H",100*Table1[[#This Row],[B365H]],0),0)</f>
        <v>0</v>
      </c>
      <c r="N1458">
        <f>IF(Table1[[#This Row],[Bet]]="Home-",IF(Table1[[#This Row],[FTR]]="H",100*Table1[[#This Row],[B365H]],0),0)</f>
        <v>0</v>
      </c>
      <c r="O1458">
        <f>1/Table1[[#This Row],[B365D]]-Table1[[#This Row],[Margin1X2]]</f>
        <v>0.29722222222222222</v>
      </c>
      <c r="P1458">
        <f>IF(Table1[[#This Row],[Bet]]="Draw",IF(Table1[[#This Row],[FTR]]="D",100*Table1[[#This Row],[B365D]],0),0)</f>
        <v>0</v>
      </c>
      <c r="Q1458">
        <f>IF(Table1[[#This Row],[Bet]]="Draw-",IF(Table1[[#This Row],[FTR]]="D",100*Table1[[#This Row],[B365D]],0),0)</f>
        <v>0</v>
      </c>
      <c r="R1458">
        <f>1/Table1[[#This Row],[B365A]]-Table1[[#This Row],[Margin1X2]]</f>
        <v>0.31805555555555554</v>
      </c>
      <c r="S1458">
        <f>IF(Table1[[#This Row],[Bet]]="Away",IF(Table1[[#This Row],[FTR]]="A",100*Table1[[#This Row],[B365A]],0),0)</f>
        <v>0</v>
      </c>
      <c r="T1458">
        <f>IF(Table1[[#This Row],[Bet2]]="Away",IF(Table1[[#This Row],[FTR]]="A",100*Table1[[#This Row],[B365A]]),0)</f>
        <v>0</v>
      </c>
      <c r="X1458">
        <v>2.5</v>
      </c>
      <c r="Y1458">
        <v>3.2</v>
      </c>
      <c r="Z1458">
        <v>3</v>
      </c>
      <c r="AA1458" s="3">
        <f>(1/Table1[[#This Row],[B365H]]+1/Table1[[#This Row],[B365D]]+1/Table1[[#This Row],[B365A]]-1)/3</f>
        <v>1.5277777777777798E-2</v>
      </c>
      <c r="AB1458">
        <v>2.2000000000000002</v>
      </c>
      <c r="AC1458">
        <v>1.66</v>
      </c>
      <c r="AD1458">
        <f>(1/Table1[[#This Row],[B365&gt;2.5]]+1/Table1[[#This Row],[B365&lt;2.5]]-1)/2</f>
        <v>2.8477546549835697E-2</v>
      </c>
    </row>
    <row r="1459" spans="1:30" hidden="1" x14ac:dyDescent="0.45">
      <c r="A1459" t="s">
        <v>2</v>
      </c>
      <c r="B1459" t="s">
        <v>4</v>
      </c>
      <c r="C1459" s="1">
        <v>44618</v>
      </c>
      <c r="D1459" t="s">
        <v>25</v>
      </c>
      <c r="E1459" t="s">
        <v>41</v>
      </c>
      <c r="F1459">
        <v>0</v>
      </c>
      <c r="G1459">
        <v>1</v>
      </c>
      <c r="H1459" t="s">
        <v>20</v>
      </c>
      <c r="I1459" t="s">
        <v>17</v>
      </c>
      <c r="J1459" t="s">
        <v>267</v>
      </c>
      <c r="L1459">
        <f>1/Table1[[#This Row],[B365H]]-Table1[[#This Row],[Margin1X2]]</f>
        <v>8.161231884057972E-2</v>
      </c>
      <c r="M1459">
        <f>IF(Table1[[#This Row],[Bet]]="Home",IF(Table1[[#This Row],[FTR]]="H",100*Table1[[#This Row],[B365H]],0),0)</f>
        <v>0</v>
      </c>
      <c r="N1459">
        <f>IF(Table1[[#This Row],[Bet]]="Home-",IF(Table1[[#This Row],[FTR]]="H",100*Table1[[#This Row],[B365H]],0),0)</f>
        <v>0</v>
      </c>
      <c r="O1459">
        <f>1/Table1[[#This Row],[B365D]]-Table1[[#This Row],[Margin1X2]]</f>
        <v>0.15552536231884059</v>
      </c>
      <c r="P1459">
        <f>IF(Table1[[#This Row],[Bet]]="Draw",IF(Table1[[#This Row],[FTR]]="D",100*Table1[[#This Row],[B365D]],0),0)</f>
        <v>0</v>
      </c>
      <c r="Q1459">
        <f>IF(Table1[[#This Row],[Bet]]="Draw-",IF(Table1[[#This Row],[FTR]]="D",100*Table1[[#This Row],[B365D]],0),0)</f>
        <v>0</v>
      </c>
      <c r="R1459">
        <f>1/Table1[[#This Row],[B365A]]-Table1[[#This Row],[Margin1X2]]</f>
        <v>0.76286231884057976</v>
      </c>
      <c r="S1459">
        <f>IF(Table1[[#This Row],[Bet]]="Away",IF(Table1[[#This Row],[FTR]]="A",100*Table1[[#This Row],[B365A]],0),0)</f>
        <v>0</v>
      </c>
      <c r="T1459">
        <f>IF(Table1[[#This Row],[Bet2]]="Away",IF(Table1[[#This Row],[FTR]]="A",100*Table1[[#This Row],[B365A]]),0)</f>
        <v>0</v>
      </c>
      <c r="X1459">
        <v>10</v>
      </c>
      <c r="Y1459">
        <v>5.75</v>
      </c>
      <c r="Z1459">
        <v>1.28</v>
      </c>
      <c r="AA1459" s="3">
        <f>(1/Table1[[#This Row],[B365H]]+1/Table1[[#This Row],[B365D]]+1/Table1[[#This Row],[B365A]]-1)/3</f>
        <v>1.8387681159420282E-2</v>
      </c>
      <c r="AB1459">
        <v>1.66</v>
      </c>
      <c r="AC1459">
        <v>2.2000000000000002</v>
      </c>
      <c r="AD1459">
        <f>(1/Table1[[#This Row],[B365&gt;2.5]]+1/Table1[[#This Row],[B365&lt;2.5]]-1)/2</f>
        <v>2.8477546549835697E-2</v>
      </c>
    </row>
    <row r="1460" spans="1:30" hidden="1" x14ac:dyDescent="0.45">
      <c r="A1460" t="s">
        <v>2</v>
      </c>
      <c r="B1460" t="s">
        <v>4</v>
      </c>
      <c r="C1460" s="1">
        <v>44619</v>
      </c>
      <c r="D1460" t="s">
        <v>38</v>
      </c>
      <c r="E1460" t="s">
        <v>29</v>
      </c>
      <c r="F1460">
        <v>1</v>
      </c>
      <c r="G1460">
        <v>0</v>
      </c>
      <c r="H1460" t="s">
        <v>13</v>
      </c>
      <c r="I1460" t="s">
        <v>43</v>
      </c>
      <c r="L1460">
        <f>1/Table1[[#This Row],[B365H]]-Table1[[#This Row],[Margin1X2]]</f>
        <v>0.46980718611013861</v>
      </c>
      <c r="M1460">
        <f>IF(Table1[[#This Row],[Bet]]="Home",IF(Table1[[#This Row],[FTR]]="H",100*Table1[[#This Row],[B365H]],0),0)</f>
        <v>0</v>
      </c>
      <c r="N1460">
        <f>IF(Table1[[#This Row],[Bet]]="Home-",IF(Table1[[#This Row],[FTR]]="H",100*Table1[[#This Row],[B365H]],0),0)</f>
        <v>0</v>
      </c>
      <c r="O1460">
        <f>1/Table1[[#This Row],[B365D]]-Table1[[#This Row],[Margin1X2]]</f>
        <v>0.28503261109166111</v>
      </c>
      <c r="P1460">
        <f>IF(Table1[[#This Row],[Bet]]="Draw",IF(Table1[[#This Row],[FTR]]="D",100*Table1[[#This Row],[B365D]],0),0)</f>
        <v>0</v>
      </c>
      <c r="Q1460">
        <f>IF(Table1[[#This Row],[Bet]]="Draw-",IF(Table1[[#This Row],[FTR]]="D",100*Table1[[#This Row],[B365D]],0),0)</f>
        <v>0</v>
      </c>
      <c r="R1460">
        <f>1/Table1[[#This Row],[B365A]]-Table1[[#This Row],[Margin1X2]]</f>
        <v>0.24516020279820019</v>
      </c>
      <c r="S1460">
        <f>IF(Table1[[#This Row],[Bet]]="Away",IF(Table1[[#This Row],[FTR]]="A",100*Table1[[#This Row],[B365A]],0),0)</f>
        <v>0</v>
      </c>
      <c r="T1460">
        <f>IF(Table1[[#This Row],[Bet2]]="Away",IF(Table1[[#This Row],[FTR]]="A",100*Table1[[#This Row],[B365A]]),0)</f>
        <v>0</v>
      </c>
      <c r="X1460">
        <v>2.0499999999999998</v>
      </c>
      <c r="Y1460">
        <v>3.3</v>
      </c>
      <c r="Z1460">
        <v>3.8</v>
      </c>
      <c r="AA1460" s="3">
        <f>(1/Table1[[#This Row],[B365H]]+1/Table1[[#This Row],[B365D]]+1/Table1[[#This Row],[B365A]]-1)/3</f>
        <v>1.7997691938641907E-2</v>
      </c>
      <c r="AB1460">
        <v>2.2000000000000002</v>
      </c>
      <c r="AC1460">
        <v>1.66</v>
      </c>
      <c r="AD1460">
        <f>(1/Table1[[#This Row],[B365&gt;2.5]]+1/Table1[[#This Row],[B365&lt;2.5]]-1)/2</f>
        <v>2.8477546549835697E-2</v>
      </c>
    </row>
    <row r="1461" spans="1:30" hidden="1" x14ac:dyDescent="0.45">
      <c r="A1461" t="s">
        <v>2</v>
      </c>
      <c r="B1461" t="s">
        <v>4</v>
      </c>
      <c r="C1461" s="1">
        <v>44621</v>
      </c>
      <c r="D1461" t="s">
        <v>18</v>
      </c>
      <c r="E1461" t="s">
        <v>28</v>
      </c>
      <c r="F1461">
        <v>0</v>
      </c>
      <c r="G1461">
        <v>2</v>
      </c>
      <c r="H1461" t="s">
        <v>20</v>
      </c>
      <c r="I1461" t="s">
        <v>50</v>
      </c>
      <c r="J1461" t="s">
        <v>270</v>
      </c>
      <c r="L1461">
        <f>1/Table1[[#This Row],[B365H]]-Table1[[#This Row],[Margin1X2]]</f>
        <v>0.32629028622943429</v>
      </c>
      <c r="M1461">
        <f>IF(Table1[[#This Row],[Bet]]="Home",IF(Table1[[#This Row],[FTR]]="H",100*Table1[[#This Row],[B365H]],0),0)</f>
        <v>0</v>
      </c>
      <c r="N1461">
        <f>IF(Table1[[#This Row],[Bet]]="Home-",IF(Table1[[#This Row],[FTR]]="H",100*Table1[[#This Row],[B365H]],0),0)</f>
        <v>0</v>
      </c>
      <c r="O1461">
        <f>1/Table1[[#This Row],[B365D]]-Table1[[#This Row],[Margin1X2]]</f>
        <v>0.27558034708136125</v>
      </c>
      <c r="P1461">
        <f>IF(Table1[[#This Row],[Bet]]="Draw",IF(Table1[[#This Row],[FTR]]="D",100*Table1[[#This Row],[B365D]],0),0)</f>
        <v>0</v>
      </c>
      <c r="Q1461">
        <f>IF(Table1[[#This Row],[Bet]]="Draw-",IF(Table1[[#This Row],[FTR]]="D",100*Table1[[#This Row],[B365D]],0),0)</f>
        <v>0</v>
      </c>
      <c r="R1461">
        <f>1/Table1[[#This Row],[B365A]]-Table1[[#This Row],[Margin1X2]]</f>
        <v>0.3981293666892044</v>
      </c>
      <c r="S1461">
        <f>IF(Table1[[#This Row],[Bet]]="Away",IF(Table1[[#This Row],[FTR]]="A",100*Table1[[#This Row],[B365A]],0),0)</f>
        <v>0</v>
      </c>
      <c r="T1461">
        <f>IF(Table1[[#This Row],[Bet2]]="Away",IF(Table1[[#This Row],[FTR]]="A",100*Table1[[#This Row],[B365A]]),0)</f>
        <v>0</v>
      </c>
      <c r="X1461">
        <v>2.9</v>
      </c>
      <c r="Y1461">
        <v>3.4</v>
      </c>
      <c r="Z1461">
        <v>2.4</v>
      </c>
      <c r="AA1461" s="3">
        <f>(1/Table1[[#This Row],[B365H]]+1/Table1[[#This Row],[B365D]]+1/Table1[[#This Row],[B365A]]-1)/3</f>
        <v>1.8537299977462302E-2</v>
      </c>
      <c r="AB1461">
        <v>2.1</v>
      </c>
      <c r="AC1461">
        <v>1.72</v>
      </c>
      <c r="AD1461">
        <f>(1/Table1[[#This Row],[B365&gt;2.5]]+1/Table1[[#This Row],[B365&lt;2.5]]-1)/2</f>
        <v>2.879291251384275E-2</v>
      </c>
    </row>
    <row r="1462" spans="1:30" hidden="1" x14ac:dyDescent="0.45">
      <c r="A1462" t="s">
        <v>2</v>
      </c>
      <c r="B1462" t="s">
        <v>4</v>
      </c>
      <c r="C1462" s="1">
        <v>44625</v>
      </c>
      <c r="D1462" t="s">
        <v>18</v>
      </c>
      <c r="E1462" t="s">
        <v>22</v>
      </c>
      <c r="F1462">
        <v>0</v>
      </c>
      <c r="G1462">
        <v>4</v>
      </c>
      <c r="H1462" t="s">
        <v>20</v>
      </c>
      <c r="I1462" t="s">
        <v>36</v>
      </c>
      <c r="L1462">
        <f>1/Table1[[#This Row],[B365H]]-Table1[[#This Row],[Margin1X2]]</f>
        <v>0.13669291960285032</v>
      </c>
      <c r="M1462">
        <f>IF(Table1[[#This Row],[Bet]]="Home",IF(Table1[[#This Row],[FTR]]="H",100*Table1[[#This Row],[B365H]],0),0)</f>
        <v>0</v>
      </c>
      <c r="N1462">
        <f>IF(Table1[[#This Row],[Bet]]="Home-",IF(Table1[[#This Row],[FTR]]="H",100*Table1[[#This Row],[B365H]],0),0)</f>
        <v>0</v>
      </c>
      <c r="O1462">
        <f>1/Table1[[#This Row],[B365D]]-Table1[[#This Row],[Margin1X2]]</f>
        <v>0.21379364797378653</v>
      </c>
      <c r="P1462">
        <f>IF(Table1[[#This Row],[Bet]]="Draw",IF(Table1[[#This Row],[FTR]]="D",100*Table1[[#This Row],[B365D]],0),0)</f>
        <v>0</v>
      </c>
      <c r="Q1462">
        <f>IF(Table1[[#This Row],[Bet]]="Draw-",IF(Table1[[#This Row],[FTR]]="D",100*Table1[[#This Row],[B365D]],0),0)</f>
        <v>0</v>
      </c>
      <c r="R1462">
        <f>1/Table1[[#This Row],[B365A]]-Table1[[#This Row],[Margin1X2]]</f>
        <v>0.64951343242336312</v>
      </c>
      <c r="S1462">
        <f>IF(Table1[[#This Row],[Bet]]="Away",IF(Table1[[#This Row],[FTR]]="A",100*Table1[[#This Row],[B365A]],0),0)</f>
        <v>0</v>
      </c>
      <c r="T1462">
        <f>IF(Table1[[#This Row],[Bet2]]="Away",IF(Table1[[#This Row],[FTR]]="A",100*Table1[[#This Row],[B365A]]),0)</f>
        <v>0</v>
      </c>
      <c r="X1462">
        <v>6.5</v>
      </c>
      <c r="Y1462">
        <v>4.33</v>
      </c>
      <c r="Z1462">
        <v>1.5</v>
      </c>
      <c r="AA1462" s="3">
        <f>(1/Table1[[#This Row],[B365H]]+1/Table1[[#This Row],[B365D]]+1/Table1[[#This Row],[B365A]]-1)/3</f>
        <v>1.7153234243303544E-2</v>
      </c>
      <c r="AB1462">
        <v>2.08</v>
      </c>
      <c r="AC1462">
        <v>1.85</v>
      </c>
      <c r="AD1462">
        <f>(1/Table1[[#This Row],[B365&gt;2.5]]+1/Table1[[#This Row],[B365&lt;2.5]]-1)/2</f>
        <v>1.0654885654885593E-2</v>
      </c>
    </row>
    <row r="1463" spans="1:30" hidden="1" x14ac:dyDescent="0.45">
      <c r="A1463" t="s">
        <v>2</v>
      </c>
      <c r="B1463" t="s">
        <v>4</v>
      </c>
      <c r="C1463" s="1">
        <v>44625</v>
      </c>
      <c r="D1463" t="s">
        <v>34</v>
      </c>
      <c r="E1463" t="s">
        <v>11</v>
      </c>
      <c r="F1463">
        <v>1</v>
      </c>
      <c r="G1463">
        <v>3</v>
      </c>
      <c r="H1463" t="s">
        <v>20</v>
      </c>
      <c r="I1463" t="s">
        <v>43</v>
      </c>
      <c r="L1463">
        <f>1/Table1[[#This Row],[B365H]]-Table1[[#This Row],[Margin1X2]]</f>
        <v>0.32235817575083431</v>
      </c>
      <c r="M1463">
        <f>IF(Table1[[#This Row],[Bet]]="Home",IF(Table1[[#This Row],[FTR]]="H",100*Table1[[#This Row],[B365H]],0),0)</f>
        <v>0</v>
      </c>
      <c r="N1463">
        <f>IF(Table1[[#This Row],[Bet]]="Home-",IF(Table1[[#This Row],[FTR]]="H",100*Table1[[#This Row],[B365H]],0),0)</f>
        <v>0</v>
      </c>
      <c r="O1463">
        <f>1/Table1[[#This Row],[B365D]]-Table1[[#This Row],[Margin1X2]]</f>
        <v>0.30011123470522805</v>
      </c>
      <c r="P1463">
        <f>IF(Table1[[#This Row],[Bet]]="Draw",IF(Table1[[#This Row],[FTR]]="D",100*Table1[[#This Row],[B365D]],0),0)</f>
        <v>0</v>
      </c>
      <c r="Q1463">
        <f>IF(Table1[[#This Row],[Bet]]="Draw-",IF(Table1[[#This Row],[FTR]]="D",100*Table1[[#This Row],[B365D]],0),0)</f>
        <v>0</v>
      </c>
      <c r="R1463">
        <f>1/Table1[[#This Row],[B365A]]-Table1[[#This Row],[Margin1X2]]</f>
        <v>0.37753058954393776</v>
      </c>
      <c r="S1463">
        <f>IF(Table1[[#This Row],[Bet]]="Away",IF(Table1[[#This Row],[FTR]]="A",100*Table1[[#This Row],[B365A]],0),0)</f>
        <v>0</v>
      </c>
      <c r="T1463">
        <f>IF(Table1[[#This Row],[Bet2]]="Away",IF(Table1[[#This Row],[FTR]]="A",100*Table1[[#This Row],[B365A]]),0)</f>
        <v>0</v>
      </c>
      <c r="X1463">
        <v>2.9</v>
      </c>
      <c r="Y1463">
        <v>3.1</v>
      </c>
      <c r="Z1463">
        <v>2.5</v>
      </c>
      <c r="AA1463" s="3">
        <f>(1/Table1[[#This Row],[B365H]]+1/Table1[[#This Row],[B365D]]+1/Table1[[#This Row],[B365A]]-1)/3</f>
        <v>2.2469410456062249E-2</v>
      </c>
      <c r="AB1463">
        <v>1.9</v>
      </c>
      <c r="AC1463">
        <v>1.9</v>
      </c>
      <c r="AD1463">
        <f>(1/Table1[[#This Row],[B365&gt;2.5]]+1/Table1[[#This Row],[B365&lt;2.5]]-1)/2</f>
        <v>2.6315789473684181E-2</v>
      </c>
    </row>
    <row r="1464" spans="1:30" hidden="1" x14ac:dyDescent="0.45">
      <c r="A1464" t="s">
        <v>2</v>
      </c>
      <c r="B1464" t="s">
        <v>4</v>
      </c>
      <c r="C1464" s="1">
        <v>44625</v>
      </c>
      <c r="D1464" t="s">
        <v>35</v>
      </c>
      <c r="E1464" t="s">
        <v>38</v>
      </c>
      <c r="F1464">
        <v>1</v>
      </c>
      <c r="G1464">
        <v>0</v>
      </c>
      <c r="H1464" t="s">
        <v>13</v>
      </c>
      <c r="I1464" t="s">
        <v>24</v>
      </c>
      <c r="J1464" t="s">
        <v>266</v>
      </c>
      <c r="L1464">
        <f>1/Table1[[#This Row],[B365H]]-Table1[[#This Row],[Margin1X2]]</f>
        <v>0.76110793287566747</v>
      </c>
      <c r="M1464">
        <f>IF(Table1[[#This Row],[Bet]]="Home",IF(Table1[[#This Row],[FTR]]="H",100*Table1[[#This Row],[B365H]],0),0)</f>
        <v>0</v>
      </c>
      <c r="N1464">
        <f>IF(Table1[[#This Row],[Bet]]="Home-",IF(Table1[[#This Row],[FTR]]="H",100*Table1[[#This Row],[B365H]],0),0)</f>
        <v>0</v>
      </c>
      <c r="O1464">
        <f>1/Table1[[#This Row],[B365D]]-Table1[[#This Row],[Margin1X2]]</f>
        <v>0.15377097635392831</v>
      </c>
      <c r="P1464">
        <f>IF(Table1[[#This Row],[Bet]]="Draw",IF(Table1[[#This Row],[FTR]]="D",100*Table1[[#This Row],[B365D]],0),0)</f>
        <v>0</v>
      </c>
      <c r="Q1464">
        <f>IF(Table1[[#This Row],[Bet]]="Draw-",IF(Table1[[#This Row],[FTR]]="D",100*Table1[[#This Row],[B365D]],0),0)</f>
        <v>0</v>
      </c>
      <c r="R1464">
        <f>1/Table1[[#This Row],[B365A]]-Table1[[#This Row],[Margin1X2]]</f>
        <v>8.5121090770404265E-2</v>
      </c>
      <c r="S1464">
        <f>IF(Table1[[#This Row],[Bet]]="Away",IF(Table1[[#This Row],[FTR]]="A",100*Table1[[#This Row],[B365A]],0),0)</f>
        <v>0</v>
      </c>
      <c r="T1464">
        <f>IF(Table1[[#This Row],[Bet2]]="Away",IF(Table1[[#This Row],[FTR]]="A",100*Table1[[#This Row],[B365A]]),0)</f>
        <v>0</v>
      </c>
      <c r="X1464">
        <v>1.28</v>
      </c>
      <c r="Y1464">
        <v>5.75</v>
      </c>
      <c r="Z1464">
        <v>9.5</v>
      </c>
      <c r="AA1464" s="3">
        <f>(1/Table1[[#This Row],[B365H]]+1/Table1[[#This Row],[B365D]]+1/Table1[[#This Row],[B365A]]-1)/3</f>
        <v>2.0142067124332568E-2</v>
      </c>
      <c r="AB1464">
        <v>1.66</v>
      </c>
      <c r="AC1464">
        <v>2.2000000000000002</v>
      </c>
      <c r="AD1464">
        <f>(1/Table1[[#This Row],[B365&gt;2.5]]+1/Table1[[#This Row],[B365&lt;2.5]]-1)/2</f>
        <v>2.8477546549835697E-2</v>
      </c>
    </row>
    <row r="1465" spans="1:30" hidden="1" x14ac:dyDescent="0.45">
      <c r="A1465" t="s">
        <v>2</v>
      </c>
      <c r="B1465" t="s">
        <v>4</v>
      </c>
      <c r="C1465" s="1">
        <v>44625</v>
      </c>
      <c r="D1465" t="s">
        <v>28</v>
      </c>
      <c r="E1465" t="s">
        <v>16</v>
      </c>
      <c r="F1465">
        <v>1</v>
      </c>
      <c r="G1465">
        <v>0</v>
      </c>
      <c r="H1465" t="s">
        <v>13</v>
      </c>
      <c r="I1465" t="s">
        <v>21</v>
      </c>
      <c r="L1465">
        <f>1/Table1[[#This Row],[B365H]]-Table1[[#This Row],[Margin1X2]]</f>
        <v>0.55158730158730152</v>
      </c>
      <c r="M1465">
        <f>IF(Table1[[#This Row],[Bet]]="Home",IF(Table1[[#This Row],[FTR]]="H",100*Table1[[#This Row],[B365H]],0),0)</f>
        <v>0</v>
      </c>
      <c r="N1465">
        <f>IF(Table1[[#This Row],[Bet]]="Home-",IF(Table1[[#This Row],[FTR]]="H",100*Table1[[#This Row],[B365H]],0),0)</f>
        <v>0</v>
      </c>
      <c r="O1465">
        <f>1/Table1[[#This Row],[B365D]]-Table1[[#This Row],[Margin1X2]]</f>
        <v>0.23015873015873015</v>
      </c>
      <c r="P1465">
        <f>IF(Table1[[#This Row],[Bet]]="Draw",IF(Table1[[#This Row],[FTR]]="D",100*Table1[[#This Row],[B365D]],0),0)</f>
        <v>0</v>
      </c>
      <c r="Q1465">
        <f>IF(Table1[[#This Row],[Bet]]="Draw-",IF(Table1[[#This Row],[FTR]]="D",100*Table1[[#This Row],[B365D]],0),0)</f>
        <v>0</v>
      </c>
      <c r="R1465">
        <f>1/Table1[[#This Row],[B365A]]-Table1[[#This Row],[Margin1X2]]</f>
        <v>0.21825396825396823</v>
      </c>
      <c r="S1465">
        <f>IF(Table1[[#This Row],[Bet]]="Away",IF(Table1[[#This Row],[FTR]]="A",100*Table1[[#This Row],[B365A]],0),0)</f>
        <v>0</v>
      </c>
      <c r="T1465">
        <f>IF(Table1[[#This Row],[Bet2]]="Away",IF(Table1[[#This Row],[FTR]]="A",100*Table1[[#This Row],[B365A]]),0)</f>
        <v>0</v>
      </c>
      <c r="X1465">
        <v>1.75</v>
      </c>
      <c r="Y1465">
        <v>4</v>
      </c>
      <c r="Z1465">
        <v>4.2</v>
      </c>
      <c r="AA1465" s="3">
        <f>(1/Table1[[#This Row],[B365H]]+1/Table1[[#This Row],[B365D]]+1/Table1[[#This Row],[B365A]]-1)/3</f>
        <v>1.9841269841269844E-2</v>
      </c>
      <c r="AB1465">
        <v>2.2000000000000002</v>
      </c>
      <c r="AC1465">
        <v>1.66</v>
      </c>
      <c r="AD1465">
        <f>(1/Table1[[#This Row],[B365&gt;2.5]]+1/Table1[[#This Row],[B365&lt;2.5]]-1)/2</f>
        <v>2.8477546549835697E-2</v>
      </c>
    </row>
    <row r="1466" spans="1:30" hidden="1" x14ac:dyDescent="0.45">
      <c r="A1466" t="s">
        <v>201</v>
      </c>
      <c r="B1466" t="s">
        <v>4</v>
      </c>
      <c r="C1466" s="1">
        <v>44453</v>
      </c>
      <c r="D1466" t="s">
        <v>233</v>
      </c>
      <c r="E1466" t="s">
        <v>237</v>
      </c>
      <c r="F1466">
        <v>4</v>
      </c>
      <c r="G1466">
        <v>1</v>
      </c>
      <c r="H1466" t="s">
        <v>13</v>
      </c>
      <c r="I1466" t="s">
        <v>249</v>
      </c>
      <c r="L1466">
        <f>1/Table1[[#This Row],[B365H]]-Table1[[#This Row],[Margin1X2]]</f>
        <v>0.57811447811447814</v>
      </c>
      <c r="M1466">
        <f>IF(Table1[[#This Row],[Bet]]="Home",IF(Table1[[#This Row],[FTR]]="H",100*Table1[[#This Row],[B365H]],0),0)</f>
        <v>0</v>
      </c>
      <c r="N1466">
        <f>IF(Table1[[#This Row],[Bet]]="Home-",IF(Table1[[#This Row],[FTR]]="H",100*Table1[[#This Row],[B365H]],0),0)</f>
        <v>0</v>
      </c>
      <c r="O1466">
        <f>1/Table1[[#This Row],[B365D]]-Table1[[#This Row],[Margin1X2]]</f>
        <v>0.24983164983164985</v>
      </c>
      <c r="P1466">
        <f>IF(Table1[[#This Row],[Bet]]="Draw",IF(Table1[[#This Row],[FTR]]="D",100*Table1[[#This Row],[B365D]],0),0)</f>
        <v>0</v>
      </c>
      <c r="Q1466">
        <f>IF(Table1[[#This Row],[Bet]]="Draw-",IF(Table1[[#This Row],[FTR]]="D",100*Table1[[#This Row],[B365D]],0),0)</f>
        <v>0</v>
      </c>
      <c r="R1466">
        <f>1/Table1[[#This Row],[B365A]]-Table1[[#This Row],[Margin1X2]]</f>
        <v>0.17205387205387207</v>
      </c>
      <c r="S1466">
        <f>IF(Table1[[#This Row],[Bet]]="Away",IF(Table1[[#This Row],[FTR]]="A",100*Table1[[#This Row],[B365A]],0),0)</f>
        <v>0</v>
      </c>
      <c r="T1466">
        <f>IF(Table1[[#This Row],[Bet2]]="Away",IF(Table1[[#This Row],[FTR]]="A",100*Table1[[#This Row],[B365A]]),0)</f>
        <v>0</v>
      </c>
      <c r="X1466">
        <v>1.65</v>
      </c>
      <c r="Y1466">
        <v>3.6</v>
      </c>
      <c r="Z1466">
        <v>5</v>
      </c>
      <c r="AA1466" s="3">
        <f>(1/Table1[[#This Row],[B365H]]+1/Table1[[#This Row],[B365D]]+1/Table1[[#This Row],[B365A]]-1)/3</f>
        <v>2.7946127946127941E-2</v>
      </c>
      <c r="AB1466">
        <v>1.8</v>
      </c>
      <c r="AC1466">
        <v>2</v>
      </c>
      <c r="AD1466">
        <f>(1/Table1[[#This Row],[B365&gt;2.5]]+1/Table1[[#This Row],[B365&lt;2.5]]-1)/2</f>
        <v>2.777777777777779E-2</v>
      </c>
    </row>
    <row r="1467" spans="1:30" hidden="1" x14ac:dyDescent="0.45">
      <c r="A1467" t="s">
        <v>201</v>
      </c>
      <c r="B1467" t="s">
        <v>4</v>
      </c>
      <c r="C1467" s="1">
        <v>44467</v>
      </c>
      <c r="D1467" t="s">
        <v>231</v>
      </c>
      <c r="E1467" t="s">
        <v>235</v>
      </c>
      <c r="F1467">
        <v>3</v>
      </c>
      <c r="G1467">
        <v>1</v>
      </c>
      <c r="H1467" t="s">
        <v>13</v>
      </c>
      <c r="I1467" t="s">
        <v>249</v>
      </c>
      <c r="L1467">
        <f>1/Table1[[#This Row],[B365H]]-Table1[[#This Row],[Margin1X2]]</f>
        <v>0.38287454699668444</v>
      </c>
      <c r="M1467">
        <f>IF(Table1[[#This Row],[Bet]]="Home",IF(Table1[[#This Row],[FTR]]="H",100*Table1[[#This Row],[B365H]],0),0)</f>
        <v>0</v>
      </c>
      <c r="N1467">
        <f>IF(Table1[[#This Row],[Bet]]="Home-",IF(Table1[[#This Row],[FTR]]="H",100*Table1[[#This Row],[B365H]],0),0)</f>
        <v>0</v>
      </c>
      <c r="O1467">
        <f>1/Table1[[#This Row],[B365D]]-Table1[[#This Row],[Margin1X2]]</f>
        <v>0.26923818336032079</v>
      </c>
      <c r="P1467">
        <f>IF(Table1[[#This Row],[Bet]]="Draw",IF(Table1[[#This Row],[FTR]]="D",100*Table1[[#This Row],[B365D]],0),0)</f>
        <v>0</v>
      </c>
      <c r="Q1467">
        <f>IF(Table1[[#This Row],[Bet]]="Draw-",IF(Table1[[#This Row],[FTR]]="D",100*Table1[[#This Row],[B365D]],0),0)</f>
        <v>0</v>
      </c>
      <c r="R1467">
        <f>1/Table1[[#This Row],[B365A]]-Table1[[#This Row],[Margin1X2]]</f>
        <v>0.34788726964299482</v>
      </c>
      <c r="S1467">
        <f>IF(Table1[[#This Row],[Bet]]="Away",IF(Table1[[#This Row],[FTR]]="A",100*Table1[[#This Row],[B365A]],0),0)</f>
        <v>0</v>
      </c>
      <c r="T1467">
        <f>IF(Table1[[#This Row],[Bet2]]="Away",IF(Table1[[#This Row],[FTR]]="A",100*Table1[[#This Row],[B365A]]),0)</f>
        <v>0</v>
      </c>
      <c r="X1467">
        <v>2.4</v>
      </c>
      <c r="Y1467">
        <v>3.3</v>
      </c>
      <c r="Z1467">
        <v>2.62</v>
      </c>
      <c r="AA1467" s="3">
        <f>(1/Table1[[#This Row],[B365H]]+1/Table1[[#This Row],[B365D]]+1/Table1[[#This Row],[B365A]]-1)/3</f>
        <v>3.3792119669982267E-2</v>
      </c>
      <c r="AB1467">
        <v>1.93</v>
      </c>
      <c r="AC1467">
        <v>1.88</v>
      </c>
      <c r="AD1467">
        <f>(1/Table1[[#This Row],[B365&gt;2.5]]+1/Table1[[#This Row],[B365&lt;2.5]]-1)/2</f>
        <v>2.5024804321464034E-2</v>
      </c>
    </row>
    <row r="1468" spans="1:30" hidden="1" x14ac:dyDescent="0.45">
      <c r="A1468" t="s">
        <v>201</v>
      </c>
      <c r="B1468" t="s">
        <v>4</v>
      </c>
      <c r="C1468" s="1">
        <v>44474</v>
      </c>
      <c r="D1468" t="s">
        <v>223</v>
      </c>
      <c r="E1468" t="s">
        <v>214</v>
      </c>
      <c r="F1468">
        <v>0</v>
      </c>
      <c r="G1468">
        <v>0</v>
      </c>
      <c r="H1468" t="s">
        <v>42</v>
      </c>
      <c r="I1468" t="s">
        <v>249</v>
      </c>
      <c r="L1468">
        <f>1/Table1[[#This Row],[B365H]]-Table1[[#This Row],[Margin1X2]]</f>
        <v>0.24259366364629514</v>
      </c>
      <c r="M1468">
        <f>IF(Table1[[#This Row],[Bet]]="Home",IF(Table1[[#This Row],[FTR]]="H",100*Table1[[#This Row],[B365H]],0),0)</f>
        <v>0</v>
      </c>
      <c r="N1468">
        <f>IF(Table1[[#This Row],[Bet]]="Home-",IF(Table1[[#This Row],[FTR]]="H",100*Table1[[#This Row],[B365H]],0),0)</f>
        <v>0</v>
      </c>
      <c r="O1468">
        <f>1/Table1[[#This Row],[B365D]]-Table1[[#This Row],[Margin1X2]]</f>
        <v>0.26515005462373875</v>
      </c>
      <c r="P1468">
        <f>IF(Table1[[#This Row],[Bet]]="Draw",IF(Table1[[#This Row],[FTR]]="D",100*Table1[[#This Row],[B365D]],0),0)</f>
        <v>0</v>
      </c>
      <c r="Q1468">
        <f>IF(Table1[[#This Row],[Bet]]="Draw-",IF(Table1[[#This Row],[FTR]]="D",100*Table1[[#This Row],[B365D]],0),0)</f>
        <v>0</v>
      </c>
      <c r="R1468">
        <f>1/Table1[[#This Row],[B365A]]-Table1[[#This Row],[Margin1X2]]</f>
        <v>0.49225628172996594</v>
      </c>
      <c r="S1468">
        <f>IF(Table1[[#This Row],[Bet]]="Away",IF(Table1[[#This Row],[FTR]]="A",100*Table1[[#This Row],[B365A]],0),0)</f>
        <v>0</v>
      </c>
      <c r="T1468">
        <f>IF(Table1[[#This Row],[Bet2]]="Away",IF(Table1[[#This Row],[FTR]]="A",100*Table1[[#This Row],[B365A]]),0)</f>
        <v>0</v>
      </c>
      <c r="X1468">
        <v>3.8</v>
      </c>
      <c r="Y1468">
        <v>3.5</v>
      </c>
      <c r="Z1468">
        <v>1.95</v>
      </c>
      <c r="AA1468" s="3">
        <f>(1/Table1[[#This Row],[B365H]]+1/Table1[[#This Row],[B365D]]+1/Table1[[#This Row],[B365A]]-1)/3</f>
        <v>2.0564231090546947E-2</v>
      </c>
      <c r="AB1468">
        <v>2</v>
      </c>
      <c r="AC1468">
        <v>1.8</v>
      </c>
      <c r="AD1468">
        <f>(1/Table1[[#This Row],[B365&gt;2.5]]+1/Table1[[#This Row],[B365&lt;2.5]]-1)/2</f>
        <v>2.777777777777779E-2</v>
      </c>
    </row>
    <row r="1469" spans="1:30" hidden="1" x14ac:dyDescent="0.45">
      <c r="A1469" t="s">
        <v>201</v>
      </c>
      <c r="B1469" t="s">
        <v>4</v>
      </c>
      <c r="C1469" s="1">
        <v>44478</v>
      </c>
      <c r="D1469" t="s">
        <v>227</v>
      </c>
      <c r="E1469" t="s">
        <v>218</v>
      </c>
      <c r="F1469">
        <v>2</v>
      </c>
      <c r="G1469">
        <v>0</v>
      </c>
      <c r="H1469" t="s">
        <v>13</v>
      </c>
      <c r="I1469" t="s">
        <v>249</v>
      </c>
      <c r="L1469">
        <f>1/Table1[[#This Row],[B365H]]-Table1[[#This Row],[Margin1X2]]</f>
        <v>0.35105739796730112</v>
      </c>
      <c r="M1469">
        <f>IF(Table1[[#This Row],[Bet]]="Home",IF(Table1[[#This Row],[FTR]]="H",100*Table1[[#This Row],[B365H]],0),0)</f>
        <v>0</v>
      </c>
      <c r="N1469">
        <f>IF(Table1[[#This Row],[Bet]]="Home-",IF(Table1[[#This Row],[FTR]]="H",100*Table1[[#This Row],[B365H]],0),0)</f>
        <v>0</v>
      </c>
      <c r="O1469">
        <f>1/Table1[[#This Row],[B365D]]-Table1[[#This Row],[Margin1X2]]</f>
        <v>0.26055966041074008</v>
      </c>
      <c r="P1469">
        <f>IF(Table1[[#This Row],[Bet]]="Draw",IF(Table1[[#This Row],[FTR]]="D",100*Table1[[#This Row],[B365D]],0),0)</f>
        <v>0</v>
      </c>
      <c r="Q1469">
        <f>IF(Table1[[#This Row],[Bet]]="Draw-",IF(Table1[[#This Row],[FTR]]="D",100*Table1[[#This Row],[B365D]],0),0)</f>
        <v>0</v>
      </c>
      <c r="R1469">
        <f>1/Table1[[#This Row],[B365A]]-Table1[[#This Row],[Margin1X2]]</f>
        <v>0.38838294162195869</v>
      </c>
      <c r="S1469">
        <f>IF(Table1[[#This Row],[Bet]]="Away",IF(Table1[[#This Row],[FTR]]="A",100*Table1[[#This Row],[B365A]],0),0)</f>
        <v>0</v>
      </c>
      <c r="T1469">
        <f>IF(Table1[[#This Row],[Bet2]]="Away",IF(Table1[[#This Row],[FTR]]="A",100*Table1[[#This Row],[B365A]]),0)</f>
        <v>0</v>
      </c>
      <c r="X1469">
        <v>2.6</v>
      </c>
      <c r="Y1469">
        <v>3.4</v>
      </c>
      <c r="Z1469">
        <v>2.37</v>
      </c>
      <c r="AA1469" s="3">
        <f>(1/Table1[[#This Row],[B365H]]+1/Table1[[#This Row],[B365D]]+1/Table1[[#This Row],[B365A]]-1)/3</f>
        <v>3.3557986648083439E-2</v>
      </c>
      <c r="AB1469">
        <v>1.9</v>
      </c>
      <c r="AC1469">
        <v>1.9</v>
      </c>
      <c r="AD1469">
        <f>(1/Table1[[#This Row],[B365&gt;2.5]]+1/Table1[[#This Row],[B365&lt;2.5]]-1)/2</f>
        <v>2.6315789473684181E-2</v>
      </c>
    </row>
    <row r="1470" spans="1:30" hidden="1" x14ac:dyDescent="0.45">
      <c r="A1470" t="s">
        <v>201</v>
      </c>
      <c r="B1470" t="s">
        <v>4</v>
      </c>
      <c r="C1470" s="1">
        <v>44481</v>
      </c>
      <c r="D1470" t="s">
        <v>240</v>
      </c>
      <c r="E1470" t="s">
        <v>221</v>
      </c>
      <c r="F1470">
        <v>1</v>
      </c>
      <c r="G1470">
        <v>1</v>
      </c>
      <c r="H1470" t="s">
        <v>42</v>
      </c>
      <c r="I1470" t="s">
        <v>249</v>
      </c>
      <c r="L1470">
        <f>1/Table1[[#This Row],[B365H]]-Table1[[#This Row],[Margin1X2]]</f>
        <v>0.43784475530647371</v>
      </c>
      <c r="M1470">
        <f>IF(Table1[[#This Row],[Bet]]="Home",IF(Table1[[#This Row],[FTR]]="H",100*Table1[[#This Row],[B365H]],0),0)</f>
        <v>0</v>
      </c>
      <c r="N1470">
        <f>IF(Table1[[#This Row],[Bet]]="Home-",IF(Table1[[#This Row],[FTR]]="H",100*Table1[[#This Row],[B365H]],0),0)</f>
        <v>0</v>
      </c>
      <c r="O1470">
        <f>1/Table1[[#This Row],[B365D]]-Table1[[#This Row],[Margin1X2]]</f>
        <v>0.26684612329552981</v>
      </c>
      <c r="P1470">
        <f>IF(Table1[[#This Row],[Bet]]="Draw",IF(Table1[[#This Row],[FTR]]="D",100*Table1[[#This Row],[B365D]],0),0)</f>
        <v>0</v>
      </c>
      <c r="Q1470">
        <f>IF(Table1[[#This Row],[Bet]]="Draw-",IF(Table1[[#This Row],[FTR]]="D",100*Table1[[#This Row],[B365D]],0),0)</f>
        <v>0</v>
      </c>
      <c r="R1470">
        <f>1/Table1[[#This Row],[B365A]]-Table1[[#This Row],[Margin1X2]]</f>
        <v>0.29530912139799659</v>
      </c>
      <c r="S1470">
        <f>IF(Table1[[#This Row],[Bet]]="Away",IF(Table1[[#This Row],[FTR]]="A",100*Table1[[#This Row],[B365A]],0),0)</f>
        <v>0</v>
      </c>
      <c r="T1470">
        <f>IF(Table1[[#This Row],[Bet2]]="Away",IF(Table1[[#This Row],[FTR]]="A",100*Table1[[#This Row],[B365A]]),0)</f>
        <v>0</v>
      </c>
      <c r="X1470">
        <v>2.15</v>
      </c>
      <c r="Y1470">
        <v>3.4</v>
      </c>
      <c r="Z1470">
        <v>3.1</v>
      </c>
      <c r="AA1470" s="3">
        <f>(1/Table1[[#This Row],[B365H]]+1/Table1[[#This Row],[B365D]]+1/Table1[[#This Row],[B365A]]-1)/3</f>
        <v>2.7271523763293743E-2</v>
      </c>
      <c r="AB1470">
        <v>1.88</v>
      </c>
      <c r="AC1470">
        <v>1.93</v>
      </c>
      <c r="AD1470">
        <f>(1/Table1[[#This Row],[B365&gt;2.5]]+1/Table1[[#This Row],[B365&lt;2.5]]-1)/2</f>
        <v>2.5024804321464034E-2</v>
      </c>
    </row>
    <row r="1471" spans="1:30" hidden="1" x14ac:dyDescent="0.45">
      <c r="A1471" t="s">
        <v>201</v>
      </c>
      <c r="B1471" t="s">
        <v>4</v>
      </c>
      <c r="C1471" s="1">
        <v>44495</v>
      </c>
      <c r="D1471" t="s">
        <v>209</v>
      </c>
      <c r="E1471" t="s">
        <v>215</v>
      </c>
      <c r="F1471">
        <v>3</v>
      </c>
      <c r="G1471">
        <v>2</v>
      </c>
      <c r="H1471" t="s">
        <v>13</v>
      </c>
      <c r="I1471" t="s">
        <v>249</v>
      </c>
      <c r="L1471">
        <f>1/Table1[[#This Row],[B365H]]-Table1[[#This Row],[Margin1X2]]</f>
        <v>0.2067099567099567</v>
      </c>
      <c r="M1471">
        <f>IF(Table1[[#This Row],[Bet]]="Home",IF(Table1[[#This Row],[FTR]]="H",100*Table1[[#This Row],[B365H]],0),0)</f>
        <v>0</v>
      </c>
      <c r="N1471">
        <f>IF(Table1[[#This Row],[Bet]]="Home-",IF(Table1[[#This Row],[FTR]]="H",100*Table1[[#This Row],[B365H]],0),0)</f>
        <v>0</v>
      </c>
      <c r="O1471">
        <f>1/Table1[[#This Row],[B365D]]-Table1[[#This Row],[Margin1X2]]</f>
        <v>0.21861471861471862</v>
      </c>
      <c r="P1471">
        <f>IF(Table1[[#This Row],[Bet]]="Draw",IF(Table1[[#This Row],[FTR]]="D",100*Table1[[#This Row],[B365D]],0),0)</f>
        <v>0</v>
      </c>
      <c r="Q1471">
        <f>IF(Table1[[#This Row],[Bet]]="Draw-",IF(Table1[[#This Row],[FTR]]="D",100*Table1[[#This Row],[B365D]],0),0)</f>
        <v>0</v>
      </c>
      <c r="R1471">
        <f>1/Table1[[#This Row],[B365A]]-Table1[[#This Row],[Margin1X2]]</f>
        <v>0.57467532467532467</v>
      </c>
      <c r="S1471">
        <f>IF(Table1[[#This Row],[Bet]]="Away",IF(Table1[[#This Row],[FTR]]="A",100*Table1[[#This Row],[B365A]],0),0)</f>
        <v>0</v>
      </c>
      <c r="T1471">
        <f>IF(Table1[[#This Row],[Bet2]]="Away",IF(Table1[[#This Row],[FTR]]="A",100*Table1[[#This Row],[B365A]]),0)</f>
        <v>0</v>
      </c>
      <c r="X1471">
        <v>4.2</v>
      </c>
      <c r="Y1471">
        <v>4</v>
      </c>
      <c r="Z1471">
        <v>1.65</v>
      </c>
      <c r="AA1471" s="3">
        <f>(1/Table1[[#This Row],[B365H]]+1/Table1[[#This Row],[B365D]]+1/Table1[[#This Row],[B365A]]-1)/3</f>
        <v>3.138528138528137E-2</v>
      </c>
      <c r="AB1471">
        <v>1.72</v>
      </c>
      <c r="AC1471">
        <v>2.0699999999999998</v>
      </c>
      <c r="AD1471">
        <f>(1/Table1[[#This Row],[B365&gt;2.5]]+1/Table1[[#This Row],[B365&lt;2.5]]-1)/2</f>
        <v>3.2243568138411449E-2</v>
      </c>
    </row>
    <row r="1472" spans="1:30" hidden="1" x14ac:dyDescent="0.45">
      <c r="A1472" t="s">
        <v>201</v>
      </c>
      <c r="B1472" t="s">
        <v>4</v>
      </c>
      <c r="C1472" s="1">
        <v>44499</v>
      </c>
      <c r="D1472" t="s">
        <v>231</v>
      </c>
      <c r="E1472" t="s">
        <v>208</v>
      </c>
      <c r="F1472">
        <v>0</v>
      </c>
      <c r="G1472">
        <v>0</v>
      </c>
      <c r="H1472" t="s">
        <v>42</v>
      </c>
      <c r="I1472" t="s">
        <v>249</v>
      </c>
      <c r="L1472">
        <f>1/Table1[[#This Row],[B365H]]-Table1[[#This Row],[Margin1X2]]</f>
        <v>0.44444444444444448</v>
      </c>
      <c r="M1472">
        <f>IF(Table1[[#This Row],[Bet]]="Home",IF(Table1[[#This Row],[FTR]]="H",100*Table1[[#This Row],[B365H]],0),0)</f>
        <v>0</v>
      </c>
      <c r="N1472">
        <f>IF(Table1[[#This Row],[Bet]]="Home-",IF(Table1[[#This Row],[FTR]]="H",100*Table1[[#This Row],[B365H]],0),0)</f>
        <v>0</v>
      </c>
      <c r="O1472">
        <f>1/Table1[[#This Row],[B365D]]-Table1[[#This Row],[Margin1X2]]</f>
        <v>0.25396825396825401</v>
      </c>
      <c r="P1472">
        <f>IF(Table1[[#This Row],[Bet]]="Draw",IF(Table1[[#This Row],[FTR]]="D",100*Table1[[#This Row],[B365D]],0),0)</f>
        <v>0</v>
      </c>
      <c r="Q1472">
        <f>IF(Table1[[#This Row],[Bet]]="Draw-",IF(Table1[[#This Row],[FTR]]="D",100*Table1[[#This Row],[B365D]],0),0)</f>
        <v>0</v>
      </c>
      <c r="R1472">
        <f>1/Table1[[#This Row],[B365A]]-Table1[[#This Row],[Margin1X2]]</f>
        <v>0.30158730158730163</v>
      </c>
      <c r="S1472">
        <f>IF(Table1[[#This Row],[Bet]]="Away",IF(Table1[[#This Row],[FTR]]="A",100*Table1[[#This Row],[B365A]],0),0)</f>
        <v>0</v>
      </c>
      <c r="T1472">
        <f>IF(Table1[[#This Row],[Bet2]]="Away",IF(Table1[[#This Row],[FTR]]="A",100*Table1[[#This Row],[B365A]]),0)</f>
        <v>0</v>
      </c>
      <c r="X1472">
        <v>2.1</v>
      </c>
      <c r="Y1472">
        <v>3.5</v>
      </c>
      <c r="Z1472">
        <v>3</v>
      </c>
      <c r="AA1472" s="3">
        <f>(1/Table1[[#This Row],[B365H]]+1/Table1[[#This Row],[B365D]]+1/Table1[[#This Row],[B365A]]-1)/3</f>
        <v>3.174603174603171E-2</v>
      </c>
      <c r="AB1472">
        <v>1.8</v>
      </c>
      <c r="AC1472">
        <v>2</v>
      </c>
      <c r="AD1472">
        <f>(1/Table1[[#This Row],[B365&gt;2.5]]+1/Table1[[#This Row],[B365&lt;2.5]]-1)/2</f>
        <v>2.777777777777779E-2</v>
      </c>
    </row>
    <row r="1473" spans="1:30" hidden="1" x14ac:dyDescent="0.45">
      <c r="A1473" t="s">
        <v>201</v>
      </c>
      <c r="B1473" t="s">
        <v>4</v>
      </c>
      <c r="C1473" s="1">
        <v>44513</v>
      </c>
      <c r="D1473" t="s">
        <v>220</v>
      </c>
      <c r="E1473" t="s">
        <v>237</v>
      </c>
      <c r="F1473">
        <v>2</v>
      </c>
      <c r="G1473">
        <v>1</v>
      </c>
      <c r="H1473" t="s">
        <v>13</v>
      </c>
      <c r="I1473" t="s">
        <v>249</v>
      </c>
      <c r="L1473">
        <f>1/Table1[[#This Row],[B365H]]-Table1[[#This Row],[Margin1X2]]</f>
        <v>0.66564916564916554</v>
      </c>
      <c r="M1473">
        <f>IF(Table1[[#This Row],[Bet]]="Home",IF(Table1[[#This Row],[FTR]]="H",100*Table1[[#This Row],[B365H]],0),0)</f>
        <v>0</v>
      </c>
      <c r="N1473">
        <f>IF(Table1[[#This Row],[Bet]]="Home-",IF(Table1[[#This Row],[FTR]]="H",100*Table1[[#This Row],[B365H]],0),0)</f>
        <v>0</v>
      </c>
      <c r="O1473">
        <f>1/Table1[[#This Row],[B365D]]-Table1[[#This Row],[Margin1X2]]</f>
        <v>0.20929995929995923</v>
      </c>
      <c r="P1473">
        <f>IF(Table1[[#This Row],[Bet]]="Draw",IF(Table1[[#This Row],[FTR]]="D",100*Table1[[#This Row],[B365D]],0),0)</f>
        <v>0</v>
      </c>
      <c r="Q1473">
        <f>IF(Table1[[#This Row],[Bet]]="Draw-",IF(Table1[[#This Row],[FTR]]="D",100*Table1[[#This Row],[B365D]],0),0)</f>
        <v>0</v>
      </c>
      <c r="R1473">
        <f>1/Table1[[#This Row],[B365A]]-Table1[[#This Row],[Margin1X2]]</f>
        <v>0.125050875050875</v>
      </c>
      <c r="S1473">
        <f>IF(Table1[[#This Row],[Bet]]="Away",IF(Table1[[#This Row],[FTR]]="A",100*Table1[[#This Row],[B365A]],0),0)</f>
        <v>0</v>
      </c>
      <c r="T1473">
        <f>IF(Table1[[#This Row],[Bet2]]="Away",IF(Table1[[#This Row],[FTR]]="A",100*Table1[[#This Row],[B365A]]),0)</f>
        <v>0</v>
      </c>
      <c r="X1473">
        <v>1.44</v>
      </c>
      <c r="Y1473">
        <v>4.2</v>
      </c>
      <c r="Z1473">
        <v>6.5</v>
      </c>
      <c r="AA1473" s="3">
        <f>(1/Table1[[#This Row],[B365H]]+1/Table1[[#This Row],[B365D]]+1/Table1[[#This Row],[B365A]]-1)/3</f>
        <v>2.879527879527884E-2</v>
      </c>
      <c r="AB1473">
        <v>1.65</v>
      </c>
      <c r="AC1473">
        <v>2.2000000000000002</v>
      </c>
      <c r="AD1473">
        <f>(1/Table1[[#This Row],[B365&gt;2.5]]+1/Table1[[#This Row],[B365&lt;2.5]]-1)/2</f>
        <v>3.0303030303030276E-2</v>
      </c>
    </row>
    <row r="1474" spans="1:30" hidden="1" x14ac:dyDescent="0.45">
      <c r="A1474" t="s">
        <v>201</v>
      </c>
      <c r="B1474" t="s">
        <v>4</v>
      </c>
      <c r="C1474" s="1">
        <v>44534</v>
      </c>
      <c r="D1474" t="s">
        <v>218</v>
      </c>
      <c r="E1474" t="s">
        <v>235</v>
      </c>
      <c r="F1474">
        <v>3</v>
      </c>
      <c r="G1474">
        <v>2</v>
      </c>
      <c r="H1474" t="s">
        <v>13</v>
      </c>
      <c r="I1474" t="s">
        <v>249</v>
      </c>
      <c r="L1474">
        <f>1/Table1[[#This Row],[B365H]]-Table1[[#This Row],[Margin1X2]]</f>
        <v>0.36862745098039212</v>
      </c>
      <c r="M1474">
        <f>IF(Table1[[#This Row],[Bet]]="Home",IF(Table1[[#This Row],[FTR]]="H",100*Table1[[#This Row],[B365H]],0),0)</f>
        <v>0</v>
      </c>
      <c r="N1474">
        <f>IF(Table1[[#This Row],[Bet]]="Home-",IF(Table1[[#This Row],[FTR]]="H",100*Table1[[#This Row],[B365H]],0),0)</f>
        <v>0</v>
      </c>
      <c r="O1474">
        <f>1/Table1[[#This Row],[B365D]]-Table1[[#This Row],[Margin1X2]]</f>
        <v>0.26274509803921564</v>
      </c>
      <c r="P1474">
        <f>IF(Table1[[#This Row],[Bet]]="Draw",IF(Table1[[#This Row],[FTR]]="D",100*Table1[[#This Row],[B365D]],0),0)</f>
        <v>0</v>
      </c>
      <c r="Q1474">
        <f>IF(Table1[[#This Row],[Bet]]="Draw-",IF(Table1[[#This Row],[FTR]]="D",100*Table1[[#This Row],[B365D]],0),0)</f>
        <v>0</v>
      </c>
      <c r="R1474">
        <f>1/Table1[[#This Row],[B365A]]-Table1[[#This Row],[Margin1X2]]</f>
        <v>0.36862745098039212</v>
      </c>
      <c r="S1474">
        <f>IF(Table1[[#This Row],[Bet]]="Away",IF(Table1[[#This Row],[FTR]]="A",100*Table1[[#This Row],[B365A]],0),0)</f>
        <v>0</v>
      </c>
      <c r="T1474">
        <f>IF(Table1[[#This Row],[Bet2]]="Away",IF(Table1[[#This Row],[FTR]]="A",100*Table1[[#This Row],[B365A]]),0)</f>
        <v>0</v>
      </c>
      <c r="X1474">
        <v>2.5</v>
      </c>
      <c r="Y1474">
        <v>3.4</v>
      </c>
      <c r="Z1474">
        <v>2.5</v>
      </c>
      <c r="AA1474" s="3">
        <f>(1/Table1[[#This Row],[B365H]]+1/Table1[[#This Row],[B365D]]+1/Table1[[#This Row],[B365A]]-1)/3</f>
        <v>3.1372549019607877E-2</v>
      </c>
      <c r="AB1474">
        <v>1.88</v>
      </c>
      <c r="AC1474">
        <v>1.93</v>
      </c>
      <c r="AD1474">
        <f>(1/Table1[[#This Row],[B365&gt;2.5]]+1/Table1[[#This Row],[B365&lt;2.5]]-1)/2</f>
        <v>2.5024804321464034E-2</v>
      </c>
    </row>
    <row r="1475" spans="1:30" hidden="1" x14ac:dyDescent="0.45">
      <c r="A1475" t="s">
        <v>201</v>
      </c>
      <c r="B1475" t="s">
        <v>4</v>
      </c>
      <c r="C1475" s="1">
        <v>44541</v>
      </c>
      <c r="D1475" t="s">
        <v>233</v>
      </c>
      <c r="E1475" t="s">
        <v>202</v>
      </c>
      <c r="F1475">
        <v>0</v>
      </c>
      <c r="G1475">
        <v>3</v>
      </c>
      <c r="H1475" t="s">
        <v>20</v>
      </c>
      <c r="I1475" t="s">
        <v>249</v>
      </c>
      <c r="L1475">
        <f>1/Table1[[#This Row],[B365H]]-Table1[[#This Row],[Margin1X2]]</f>
        <v>0.44064587575465297</v>
      </c>
      <c r="M1475">
        <f>IF(Table1[[#This Row],[Bet]]="Home",IF(Table1[[#This Row],[FTR]]="H",100*Table1[[#This Row],[B365H]],0),0)</f>
        <v>0</v>
      </c>
      <c r="N1475">
        <f>IF(Table1[[#This Row],[Bet]]="Home-",IF(Table1[[#This Row],[FTR]]="H",100*Table1[[#This Row],[B365H]],0),0)</f>
        <v>0</v>
      </c>
      <c r="O1475">
        <f>1/Table1[[#This Row],[B365D]]-Table1[[#This Row],[Margin1X2]]</f>
        <v>0.26124388239917123</v>
      </c>
      <c r="P1475">
        <f>IF(Table1[[#This Row],[Bet]]="Draw",IF(Table1[[#This Row],[FTR]]="D",100*Table1[[#This Row],[B365D]],0),0)</f>
        <v>0</v>
      </c>
      <c r="Q1475">
        <f>IF(Table1[[#This Row],[Bet]]="Draw-",IF(Table1[[#This Row],[FTR]]="D",100*Table1[[#This Row],[B365D]],0),0)</f>
        <v>0</v>
      </c>
      <c r="R1475">
        <f>1/Table1[[#This Row],[B365A]]-Table1[[#This Row],[Margin1X2]]</f>
        <v>0.29811024184617585</v>
      </c>
      <c r="S1475">
        <f>IF(Table1[[#This Row],[Bet]]="Away",IF(Table1[[#This Row],[FTR]]="A",100*Table1[[#This Row],[B365A]],0),0)</f>
        <v>0</v>
      </c>
      <c r="T1475">
        <f>IF(Table1[[#This Row],[Bet2]]="Away",IF(Table1[[#This Row],[FTR]]="A",100*Table1[[#This Row],[B365A]]),0)</f>
        <v>0</v>
      </c>
      <c r="X1475">
        <v>2.15</v>
      </c>
      <c r="Y1475">
        <v>3.5</v>
      </c>
      <c r="Z1475">
        <v>3.1</v>
      </c>
      <c r="AA1475" s="3">
        <f>(1/Table1[[#This Row],[B365H]]+1/Table1[[#This Row],[B365D]]+1/Table1[[#This Row],[B365A]]-1)/3</f>
        <v>2.4470403315114481E-2</v>
      </c>
      <c r="AB1475">
        <v>2</v>
      </c>
      <c r="AC1475">
        <v>1.8</v>
      </c>
      <c r="AD1475">
        <f>(1/Table1[[#This Row],[B365&gt;2.5]]+1/Table1[[#This Row],[B365&lt;2.5]]-1)/2</f>
        <v>2.777777777777779E-2</v>
      </c>
    </row>
    <row r="1476" spans="1:30" hidden="1" x14ac:dyDescent="0.45">
      <c r="A1476" t="s">
        <v>201</v>
      </c>
      <c r="B1476" t="s">
        <v>4</v>
      </c>
      <c r="C1476" s="1">
        <v>44583</v>
      </c>
      <c r="D1476" t="s">
        <v>224</v>
      </c>
      <c r="E1476" t="s">
        <v>223</v>
      </c>
      <c r="F1476">
        <v>2</v>
      </c>
      <c r="G1476">
        <v>0</v>
      </c>
      <c r="H1476" t="s">
        <v>13</v>
      </c>
      <c r="I1476" t="s">
        <v>249</v>
      </c>
      <c r="L1476">
        <f>1/Table1[[#This Row],[B365H]]-Table1[[#This Row],[Margin1X2]]</f>
        <v>0.57023816671816718</v>
      </c>
      <c r="M1476">
        <f>IF(Table1[[#This Row],[Bet]]="Home",IF(Table1[[#This Row],[FTR]]="H",100*Table1[[#This Row],[B365H]],0),0)</f>
        <v>0</v>
      </c>
      <c r="N1476">
        <f>IF(Table1[[#This Row],[Bet]]="Home-",IF(Table1[[#This Row],[FTR]]="H",100*Table1[[#This Row],[B365H]],0),0)</f>
        <v>0</v>
      </c>
      <c r="O1476">
        <f>1/Table1[[#This Row],[B365D]]-Table1[[#This Row],[Margin1X2]]</f>
        <v>0.23098642290079235</v>
      </c>
      <c r="P1476">
        <f>IF(Table1[[#This Row],[Bet]]="Draw",IF(Table1[[#This Row],[FTR]]="D",100*Table1[[#This Row],[B365D]],0),0)</f>
        <v>0</v>
      </c>
      <c r="Q1476">
        <f>IF(Table1[[#This Row],[Bet]]="Draw-",IF(Table1[[#This Row],[FTR]]="D",100*Table1[[#This Row],[B365D]],0),0)</f>
        <v>0</v>
      </c>
      <c r="R1476">
        <f>1/Table1[[#This Row],[B365A]]-Table1[[#This Row],[Margin1X2]]</f>
        <v>0.19877541038104032</v>
      </c>
      <c r="S1476">
        <f>IF(Table1[[#This Row],[Bet]]="Away",IF(Table1[[#This Row],[FTR]]="A",100*Table1[[#This Row],[B365A]],0),0)</f>
        <v>0</v>
      </c>
      <c r="T1476">
        <f>IF(Table1[[#This Row],[Bet2]]="Away",IF(Table1[[#This Row],[FTR]]="A",100*Table1[[#This Row],[B365A]]),0)</f>
        <v>0</v>
      </c>
      <c r="X1476">
        <v>1.66</v>
      </c>
      <c r="Y1476">
        <v>3.8</v>
      </c>
      <c r="Z1476">
        <v>4.33</v>
      </c>
      <c r="AA1476" s="3">
        <f>(1/Table1[[#This Row],[B365H]]+1/Table1[[#This Row],[B365D]]+1/Table1[[#This Row],[B365A]]-1)/3</f>
        <v>3.2171471836049736E-2</v>
      </c>
      <c r="AB1476">
        <v>1.8</v>
      </c>
      <c r="AC1476">
        <v>2</v>
      </c>
      <c r="AD1476">
        <f>(1/Table1[[#This Row],[B365&gt;2.5]]+1/Table1[[#This Row],[B365&lt;2.5]]-1)/2</f>
        <v>2.777777777777779E-2</v>
      </c>
    </row>
    <row r="1477" spans="1:30" hidden="1" x14ac:dyDescent="0.45">
      <c r="A1477" t="s">
        <v>201</v>
      </c>
      <c r="B1477" t="s">
        <v>4</v>
      </c>
      <c r="C1477" s="1">
        <v>44590</v>
      </c>
      <c r="D1477" t="s">
        <v>233</v>
      </c>
      <c r="E1477" t="s">
        <v>203</v>
      </c>
      <c r="F1477">
        <v>0</v>
      </c>
      <c r="G1477">
        <v>1</v>
      </c>
      <c r="H1477" t="s">
        <v>20</v>
      </c>
      <c r="I1477" t="s">
        <v>249</v>
      </c>
      <c r="L1477">
        <f>1/Table1[[#This Row],[B365H]]-Table1[[#This Row],[Margin1X2]]</f>
        <v>0.22652218782249736</v>
      </c>
      <c r="M1477">
        <f>IF(Table1[[#This Row],[Bet]]="Home",IF(Table1[[#This Row],[FTR]]="H",100*Table1[[#This Row],[B365H]],0),0)</f>
        <v>0</v>
      </c>
      <c r="N1477">
        <f>IF(Table1[[#This Row],[Bet]]="Home-",IF(Table1[[#This Row],[FTR]]="H",100*Table1[[#This Row],[B365H]],0),0)</f>
        <v>0</v>
      </c>
      <c r="O1477">
        <f>1/Table1[[#This Row],[B365D]]-Table1[[#This Row],[Margin1X2]]</f>
        <v>0.27063983488132093</v>
      </c>
      <c r="P1477">
        <f>IF(Table1[[#This Row],[Bet]]="Draw",IF(Table1[[#This Row],[FTR]]="D",100*Table1[[#This Row],[B365D]],0),0)</f>
        <v>0</v>
      </c>
      <c r="Q1477">
        <f>IF(Table1[[#This Row],[Bet]]="Draw-",IF(Table1[[#This Row],[FTR]]="D",100*Table1[[#This Row],[B365D]],0),0)</f>
        <v>0</v>
      </c>
      <c r="R1477">
        <f>1/Table1[[#This Row],[B365A]]-Table1[[#This Row],[Margin1X2]]</f>
        <v>0.50283797729618152</v>
      </c>
      <c r="S1477">
        <f>IF(Table1[[#This Row],[Bet]]="Away",IF(Table1[[#This Row],[FTR]]="A",100*Table1[[#This Row],[B365A]],0),0)</f>
        <v>0</v>
      </c>
      <c r="T1477">
        <f>IF(Table1[[#This Row],[Bet2]]="Away",IF(Table1[[#This Row],[FTR]]="A",100*Table1[[#This Row],[B365A]]),0)</f>
        <v>0</v>
      </c>
      <c r="X1477">
        <v>4</v>
      </c>
      <c r="Y1477">
        <v>3.4</v>
      </c>
      <c r="Z1477">
        <v>1.9</v>
      </c>
      <c r="AA1477" s="3">
        <f>(1/Table1[[#This Row],[B365H]]+1/Table1[[#This Row],[B365D]]+1/Table1[[#This Row],[B365A]]-1)/3</f>
        <v>2.3477812177502628E-2</v>
      </c>
      <c r="AB1477">
        <v>1.8</v>
      </c>
      <c r="AC1477">
        <v>2</v>
      </c>
      <c r="AD1477">
        <f>(1/Table1[[#This Row],[B365&gt;2.5]]+1/Table1[[#This Row],[B365&lt;2.5]]-1)/2</f>
        <v>2.777777777777779E-2</v>
      </c>
    </row>
    <row r="1478" spans="1:30" hidden="1" x14ac:dyDescent="0.45">
      <c r="A1478" t="s">
        <v>201</v>
      </c>
      <c r="B1478" t="s">
        <v>4</v>
      </c>
      <c r="C1478" s="1">
        <v>44632</v>
      </c>
      <c r="D1478" t="s">
        <v>227</v>
      </c>
      <c r="E1478" t="s">
        <v>203</v>
      </c>
      <c r="F1478">
        <v>1</v>
      </c>
      <c r="G1478">
        <v>1</v>
      </c>
      <c r="H1478" t="s">
        <v>42</v>
      </c>
      <c r="I1478" t="s">
        <v>249</v>
      </c>
      <c r="L1478">
        <f>1/Table1[[#This Row],[B365H]]-Table1[[#This Row],[Margin1X2]]</f>
        <v>0.42782665363310524</v>
      </c>
      <c r="M1478">
        <f>IF(Table1[[#This Row],[Bet]]="Home",IF(Table1[[#This Row],[FTR]]="H",100*Table1[[#This Row],[B365H]],0),0)</f>
        <v>0</v>
      </c>
      <c r="N1478">
        <f>IF(Table1[[#This Row],[Bet]]="Home-",IF(Table1[[#This Row],[FTR]]="H",100*Table1[[#This Row],[B365H]],0),0)</f>
        <v>0</v>
      </c>
      <c r="O1478">
        <f>1/Table1[[#This Row],[B365D]]-Table1[[#This Row],[Margin1X2]]</f>
        <v>0.27631150211795374</v>
      </c>
      <c r="P1478">
        <f>IF(Table1[[#This Row],[Bet]]="Draw",IF(Table1[[#This Row],[FTR]]="D",100*Table1[[#This Row],[B365D]],0),0)</f>
        <v>0</v>
      </c>
      <c r="Q1478">
        <f>IF(Table1[[#This Row],[Bet]]="Draw-",IF(Table1[[#This Row],[FTR]]="D",100*Table1[[#This Row],[B365D]],0),0)</f>
        <v>0</v>
      </c>
      <c r="R1478">
        <f>1/Table1[[#This Row],[B365A]]-Table1[[#This Row],[Margin1X2]]</f>
        <v>0.29586184424894102</v>
      </c>
      <c r="S1478">
        <f>IF(Table1[[#This Row],[Bet]]="Away",IF(Table1[[#This Row],[FTR]]="A",100*Table1[[#This Row],[B365A]],0),0)</f>
        <v>0</v>
      </c>
      <c r="T1478">
        <f>IF(Table1[[#This Row],[Bet2]]="Away",IF(Table1[[#This Row],[FTR]]="A",100*Table1[[#This Row],[B365A]]),0)</f>
        <v>0</v>
      </c>
      <c r="X1478">
        <v>2.2000000000000002</v>
      </c>
      <c r="Y1478">
        <v>3.3</v>
      </c>
      <c r="Z1478">
        <v>3.1</v>
      </c>
      <c r="AA1478" s="3">
        <f>(1/Table1[[#This Row],[B365H]]+1/Table1[[#This Row],[B365D]]+1/Table1[[#This Row],[B365A]]-1)/3</f>
        <v>2.6718800912349277E-2</v>
      </c>
      <c r="AB1478">
        <v>2.15</v>
      </c>
      <c r="AC1478">
        <v>1.66</v>
      </c>
      <c r="AD1478">
        <f>(1/Table1[[#This Row],[B365&gt;2.5]]+1/Table1[[#This Row],[B365&lt;2.5]]-1)/2</f>
        <v>3.3762958811992205E-2</v>
      </c>
    </row>
    <row r="1479" spans="1:30" hidden="1" x14ac:dyDescent="0.45">
      <c r="A1479" t="s">
        <v>201</v>
      </c>
      <c r="B1479" t="s">
        <v>4</v>
      </c>
      <c r="C1479" s="1">
        <v>44639</v>
      </c>
      <c r="D1479" t="s">
        <v>237</v>
      </c>
      <c r="E1479" t="s">
        <v>240</v>
      </c>
      <c r="F1479">
        <v>0</v>
      </c>
      <c r="G1479">
        <v>2</v>
      </c>
      <c r="H1479" t="s">
        <v>20</v>
      </c>
      <c r="I1479" t="s">
        <v>249</v>
      </c>
      <c r="L1479">
        <f>1/Table1[[#This Row],[B365H]]-Table1[[#This Row],[Margin1X2]]</f>
        <v>0.19866768661949388</v>
      </c>
      <c r="M1479">
        <f>IF(Table1[[#This Row],[Bet]]="Home",IF(Table1[[#This Row],[FTR]]="H",100*Table1[[#This Row],[B365H]],0),0)</f>
        <v>0</v>
      </c>
      <c r="N1479">
        <f>IF(Table1[[#This Row],[Bet]]="Home-",IF(Table1[[#This Row],[FTR]]="H",100*Table1[[#This Row],[B365H]],0),0)</f>
        <v>0</v>
      </c>
      <c r="O1479">
        <f>1/Table1[[#This Row],[B365D]]-Table1[[#This Row],[Margin1X2]]</f>
        <v>0.23835022630203359</v>
      </c>
      <c r="P1479">
        <f>IF(Table1[[#This Row],[Bet]]="Draw",IF(Table1[[#This Row],[FTR]]="D",100*Table1[[#This Row],[B365D]],0),0)</f>
        <v>0</v>
      </c>
      <c r="Q1479">
        <f>IF(Table1[[#This Row],[Bet]]="Draw-",IF(Table1[[#This Row],[FTR]]="D",100*Table1[[#This Row],[B365D]],0),0)</f>
        <v>0</v>
      </c>
      <c r="R1479">
        <f>1/Table1[[#This Row],[B365A]]-Table1[[#This Row],[Margin1X2]]</f>
        <v>0.56298208707847275</v>
      </c>
      <c r="S1479">
        <f>IF(Table1[[#This Row],[Bet]]="Away",IF(Table1[[#This Row],[FTR]]="A",100*Table1[[#This Row],[B365A]],0),0)</f>
        <v>0</v>
      </c>
      <c r="T1479">
        <f>IF(Table1[[#This Row],[Bet2]]="Away",IF(Table1[[#This Row],[FTR]]="A",100*Table1[[#This Row],[B365A]]),0)</f>
        <v>0</v>
      </c>
      <c r="X1479">
        <v>4.2</v>
      </c>
      <c r="Y1479">
        <v>3.6</v>
      </c>
      <c r="Z1479">
        <v>1.66</v>
      </c>
      <c r="AA1479" s="3">
        <f>(1/Table1[[#This Row],[B365H]]+1/Table1[[#This Row],[B365D]]+1/Table1[[#This Row],[B365A]]-1)/3</f>
        <v>3.9427551475744206E-2</v>
      </c>
      <c r="AB1479">
        <v>2</v>
      </c>
      <c r="AC1479">
        <v>1.8</v>
      </c>
      <c r="AD1479">
        <f>(1/Table1[[#This Row],[B365&gt;2.5]]+1/Table1[[#This Row],[B365&lt;2.5]]-1)/2</f>
        <v>2.777777777777779E-2</v>
      </c>
    </row>
    <row r="1480" spans="1:30" hidden="1" x14ac:dyDescent="0.45">
      <c r="A1480" t="s">
        <v>201</v>
      </c>
      <c r="B1480" t="s">
        <v>4</v>
      </c>
      <c r="C1480" s="1">
        <v>44642</v>
      </c>
      <c r="D1480" t="s">
        <v>233</v>
      </c>
      <c r="E1480" t="s">
        <v>218</v>
      </c>
      <c r="F1480">
        <v>0</v>
      </c>
      <c r="G1480">
        <v>1</v>
      </c>
      <c r="H1480" t="s">
        <v>20</v>
      </c>
      <c r="I1480" t="s">
        <v>249</v>
      </c>
      <c r="L1480">
        <f>1/Table1[[#This Row],[B365H]]-Table1[[#This Row],[Margin1X2]]</f>
        <v>0.20907852561160536</v>
      </c>
      <c r="M1480">
        <f>IF(Table1[[#This Row],[Bet]]="Home",IF(Table1[[#This Row],[FTR]]="H",100*Table1[[#This Row],[B365H]],0),0)</f>
        <v>0</v>
      </c>
      <c r="N1480">
        <f>IF(Table1[[#This Row],[Bet]]="Home-",IF(Table1[[#This Row],[FTR]]="H",100*Table1[[#This Row],[B365H]],0),0)</f>
        <v>0</v>
      </c>
      <c r="O1480">
        <f>1/Table1[[#This Row],[B365D]]-Table1[[#This Row],[Margin1X2]]</f>
        <v>0.27224929045333884</v>
      </c>
      <c r="P1480">
        <f>IF(Table1[[#This Row],[Bet]]="Draw",IF(Table1[[#This Row],[FTR]]="D",100*Table1[[#This Row],[B365D]],0),0)</f>
        <v>0</v>
      </c>
      <c r="Q1480">
        <f>IF(Table1[[#This Row],[Bet]]="Draw-",IF(Table1[[#This Row],[FTR]]="D",100*Table1[[#This Row],[B365D]],0),0)</f>
        <v>0</v>
      </c>
      <c r="R1480">
        <f>1/Table1[[#This Row],[B365A]]-Table1[[#This Row],[Margin1X2]]</f>
        <v>0.51867218393505576</v>
      </c>
      <c r="S1480">
        <f>IF(Table1[[#This Row],[Bet]]="Away",IF(Table1[[#This Row],[FTR]]="A",100*Table1[[#This Row],[B365A]],0),0)</f>
        <v>0</v>
      </c>
      <c r="T1480">
        <f>IF(Table1[[#This Row],[Bet2]]="Away",IF(Table1[[#This Row],[FTR]]="A",100*Table1[[#This Row],[B365A]]),0)</f>
        <v>0</v>
      </c>
      <c r="X1480">
        <v>4.33</v>
      </c>
      <c r="Y1480">
        <v>3.4</v>
      </c>
      <c r="Z1480">
        <v>1.85</v>
      </c>
      <c r="AA1480" s="3">
        <f>(1/Table1[[#This Row],[B365H]]+1/Table1[[#This Row],[B365D]]+1/Table1[[#This Row],[B365A]]-1)/3</f>
        <v>2.1868356605484696E-2</v>
      </c>
      <c r="AB1480">
        <v>2.02</v>
      </c>
      <c r="AC1480">
        <v>1.77</v>
      </c>
      <c r="AD1480">
        <f>(1/Table1[[#This Row],[B365&gt;2.5]]+1/Table1[[#This Row],[B365&lt;2.5]]-1)/2</f>
        <v>3.0010628181462273E-2</v>
      </c>
    </row>
    <row r="1481" spans="1:30" hidden="1" x14ac:dyDescent="0.45">
      <c r="A1481" t="s">
        <v>201</v>
      </c>
      <c r="B1481" t="s">
        <v>4</v>
      </c>
      <c r="C1481" s="1">
        <v>44674</v>
      </c>
      <c r="D1481" t="s">
        <v>214</v>
      </c>
      <c r="E1481" t="s">
        <v>202</v>
      </c>
      <c r="F1481">
        <v>2</v>
      </c>
      <c r="G1481">
        <v>1</v>
      </c>
      <c r="H1481" t="s">
        <v>13</v>
      </c>
      <c r="I1481" t="s">
        <v>249</v>
      </c>
      <c r="L1481">
        <f>1/Table1[[#This Row],[B365H]]-Table1[[#This Row],[Margin1X2]]</f>
        <v>0.68253968253968256</v>
      </c>
      <c r="M1481">
        <f>IF(Table1[[#This Row],[Bet]]="Home",IF(Table1[[#This Row],[FTR]]="H",100*Table1[[#This Row],[B365H]],0),0)</f>
        <v>0</v>
      </c>
      <c r="N1481">
        <f>IF(Table1[[#This Row],[Bet]]="Home-",IF(Table1[[#This Row],[FTR]]="H",100*Table1[[#This Row],[B365H]],0),0)</f>
        <v>0</v>
      </c>
      <c r="O1481">
        <f>1/Table1[[#This Row],[B365D]]-Table1[[#This Row],[Margin1X2]]</f>
        <v>0.20634920634920637</v>
      </c>
      <c r="P1481">
        <f>IF(Table1[[#This Row],[Bet]]="Draw",IF(Table1[[#This Row],[FTR]]="D",100*Table1[[#This Row],[B365D]],0),0)</f>
        <v>0</v>
      </c>
      <c r="Q1481">
        <f>IF(Table1[[#This Row],[Bet]]="Draw-",IF(Table1[[#This Row],[FTR]]="D",100*Table1[[#This Row],[B365D]],0),0)</f>
        <v>0</v>
      </c>
      <c r="R1481">
        <f>1/Table1[[#This Row],[B365A]]-Table1[[#This Row],[Margin1X2]]</f>
        <v>0.11111111111111113</v>
      </c>
      <c r="S1481">
        <f>IF(Table1[[#This Row],[Bet]]="Away",IF(Table1[[#This Row],[FTR]]="A",100*Table1[[#This Row],[B365A]],0),0)</f>
        <v>0</v>
      </c>
      <c r="T1481">
        <f>IF(Table1[[#This Row],[Bet2]]="Away",IF(Table1[[#This Row],[FTR]]="A",100*Table1[[#This Row],[B365A]]),0)</f>
        <v>0</v>
      </c>
      <c r="X1481">
        <v>1.4</v>
      </c>
      <c r="Y1481">
        <v>4.2</v>
      </c>
      <c r="Z1481">
        <v>7</v>
      </c>
      <c r="AA1481" s="3">
        <f>(1/Table1[[#This Row],[B365H]]+1/Table1[[#This Row],[B365D]]+1/Table1[[#This Row],[B365A]]-1)/3</f>
        <v>3.174603174603171E-2</v>
      </c>
      <c r="AB1481">
        <v>1.72</v>
      </c>
      <c r="AC1481">
        <v>2.0699999999999998</v>
      </c>
      <c r="AD1481">
        <f>(1/Table1[[#This Row],[B365&gt;2.5]]+1/Table1[[#This Row],[B365&lt;2.5]]-1)/2</f>
        <v>3.2243568138411449E-2</v>
      </c>
    </row>
    <row r="1482" spans="1:30" hidden="1" x14ac:dyDescent="0.45">
      <c r="A1482" t="s">
        <v>2</v>
      </c>
      <c r="B1482" t="s">
        <v>4</v>
      </c>
      <c r="C1482" s="1">
        <v>44625</v>
      </c>
      <c r="D1482" t="s">
        <v>32</v>
      </c>
      <c r="E1482" t="s">
        <v>26</v>
      </c>
      <c r="F1482">
        <v>4</v>
      </c>
      <c r="G1482">
        <v>0</v>
      </c>
      <c r="H1482" t="s">
        <v>13</v>
      </c>
      <c r="I1482" t="s">
        <v>47</v>
      </c>
      <c r="L1482">
        <f>1/Table1[[#This Row],[B365H]]-Table1[[#This Row],[Margin1X2]]</f>
        <v>0.41683919944789516</v>
      </c>
      <c r="M1482">
        <f>IF(Table1[[#This Row],[Bet]]="Home",IF(Table1[[#This Row],[FTR]]="H",100*Table1[[#This Row],[B365H]],0),0)</f>
        <v>0</v>
      </c>
      <c r="N1482">
        <f>IF(Table1[[#This Row],[Bet]]="Home-",IF(Table1[[#This Row],[FTR]]="H",100*Table1[[#This Row],[B365H]],0),0)</f>
        <v>0</v>
      </c>
      <c r="O1482">
        <f>1/Table1[[#This Row],[B365D]]-Table1[[#This Row],[Margin1X2]]</f>
        <v>0.26777087646652864</v>
      </c>
      <c r="P1482">
        <f>IF(Table1[[#This Row],[Bet]]="Draw",IF(Table1[[#This Row],[FTR]]="D",100*Table1[[#This Row],[B365D]],0),0)</f>
        <v>0</v>
      </c>
      <c r="Q1482">
        <f>IF(Table1[[#This Row],[Bet]]="Draw-",IF(Table1[[#This Row],[FTR]]="D",100*Table1[[#This Row],[B365D]],0),0)</f>
        <v>0</v>
      </c>
      <c r="R1482">
        <f>1/Table1[[#This Row],[B365A]]-Table1[[#This Row],[Margin1X2]]</f>
        <v>0.31538992408557626</v>
      </c>
      <c r="S1482">
        <f>IF(Table1[[#This Row],[Bet]]="Away",IF(Table1[[#This Row],[FTR]]="A",100*Table1[[#This Row],[B365A]],0),0)</f>
        <v>0</v>
      </c>
      <c r="T1482">
        <f>IF(Table1[[#This Row],[Bet2]]="Away",IF(Table1[[#This Row],[FTR]]="A",100*Table1[[#This Row],[B365A]]),0)</f>
        <v>0</v>
      </c>
      <c r="X1482">
        <v>2.2999999999999998</v>
      </c>
      <c r="Y1482">
        <v>3.5</v>
      </c>
      <c r="Z1482">
        <v>3</v>
      </c>
      <c r="AA1482" s="3">
        <f>(1/Table1[[#This Row],[B365H]]+1/Table1[[#This Row],[B365D]]+1/Table1[[#This Row],[B365A]]-1)/3</f>
        <v>1.7943409247757058E-2</v>
      </c>
      <c r="AB1482">
        <v>2.2999999999999998</v>
      </c>
      <c r="AC1482">
        <v>1.61</v>
      </c>
      <c r="AD1482">
        <f>(1/Table1[[#This Row],[B365&gt;2.5]]+1/Table1[[#This Row],[B365&lt;2.5]]-1)/2</f>
        <v>2.7950310559006208E-2</v>
      </c>
    </row>
    <row r="1483" spans="1:30" hidden="1" x14ac:dyDescent="0.45">
      <c r="A1483" t="s">
        <v>2</v>
      </c>
      <c r="B1483" t="s">
        <v>4</v>
      </c>
      <c r="C1483" s="1">
        <v>44625</v>
      </c>
      <c r="D1483" t="s">
        <v>29</v>
      </c>
      <c r="E1483" t="s">
        <v>23</v>
      </c>
      <c r="F1483">
        <v>0</v>
      </c>
      <c r="G1483">
        <v>2</v>
      </c>
      <c r="H1483" t="s">
        <v>20</v>
      </c>
      <c r="I1483" t="s">
        <v>27</v>
      </c>
      <c r="J1483" t="s">
        <v>266</v>
      </c>
      <c r="L1483">
        <f>1/Table1[[#This Row],[B365H]]-Table1[[#This Row],[Margin1X2]]</f>
        <v>0.41762230839039682</v>
      </c>
      <c r="M1483">
        <f>IF(Table1[[#This Row],[Bet]]="Home",IF(Table1[[#This Row],[FTR]]="H",100*Table1[[#This Row],[B365H]],0),0)</f>
        <v>0</v>
      </c>
      <c r="N1483">
        <f>IF(Table1[[#This Row],[Bet]]="Home-",IF(Table1[[#This Row],[FTR]]="H",100*Table1[[#This Row],[B365H]],0),0)</f>
        <v>0</v>
      </c>
      <c r="O1483">
        <f>1/Table1[[#This Row],[B365D]]-Table1[[#This Row],[Margin1X2]]</f>
        <v>0.30542034485603492</v>
      </c>
      <c r="P1483">
        <f>IF(Table1[[#This Row],[Bet]]="Draw",IF(Table1[[#This Row],[FTR]]="D",100*Table1[[#This Row],[B365D]],0),0)</f>
        <v>0</v>
      </c>
      <c r="Q1483">
        <f>IF(Table1[[#This Row],[Bet]]="Draw-",IF(Table1[[#This Row],[FTR]]="D",100*Table1[[#This Row],[B365D]],0),0)</f>
        <v>0</v>
      </c>
      <c r="R1483">
        <f>1/Table1[[#This Row],[B365A]]-Table1[[#This Row],[Margin1X2]]</f>
        <v>0.27695734675356815</v>
      </c>
      <c r="S1483">
        <f>IF(Table1[[#This Row],[Bet]]="Away",IF(Table1[[#This Row],[FTR]]="A",100*Table1[[#This Row],[B365A]],0),0)</f>
        <v>0</v>
      </c>
      <c r="T1483">
        <f>IF(Table1[[#This Row],[Bet2]]="Away",IF(Table1[[#This Row],[FTR]]="A",100*Table1[[#This Row],[B365A]]),0)</f>
        <v>0</v>
      </c>
      <c r="X1483">
        <v>2.2999999999999998</v>
      </c>
      <c r="Y1483">
        <v>3.1</v>
      </c>
      <c r="Z1483">
        <v>3.4</v>
      </c>
      <c r="AA1483" s="3">
        <f>(1/Table1[[#This Row],[B365H]]+1/Table1[[#This Row],[B365D]]+1/Table1[[#This Row],[B365A]]-1)/3</f>
        <v>1.7160300305255394E-2</v>
      </c>
      <c r="AB1483">
        <v>1.9</v>
      </c>
      <c r="AC1483">
        <v>1.9</v>
      </c>
      <c r="AD1483">
        <f>(1/Table1[[#This Row],[B365&gt;2.5]]+1/Table1[[#This Row],[B365&lt;2.5]]-1)/2</f>
        <v>2.6315789473684181E-2</v>
      </c>
    </row>
    <row r="1484" spans="1:30" hidden="1" x14ac:dyDescent="0.45">
      <c r="A1484" t="s">
        <v>61</v>
      </c>
      <c r="B1484" t="s">
        <v>4</v>
      </c>
      <c r="C1484" s="1">
        <v>44429</v>
      </c>
      <c r="D1484" t="s">
        <v>89</v>
      </c>
      <c r="E1484" t="s">
        <v>75</v>
      </c>
      <c r="F1484">
        <v>1</v>
      </c>
      <c r="G1484">
        <v>2</v>
      </c>
      <c r="H1484" t="s">
        <v>20</v>
      </c>
      <c r="I1484" t="s">
        <v>53</v>
      </c>
      <c r="L1484">
        <f>1/Table1[[#This Row],[B365H]]-Table1[[#This Row],[Margin1X2]]</f>
        <v>0.61227147070112276</v>
      </c>
      <c r="M1484">
        <f>IF(Table1[[#This Row],[Bet]]="Home",IF(Table1[[#This Row],[FTR]]="H",100*Table1[[#This Row],[B365H]],0),0)</f>
        <v>0</v>
      </c>
      <c r="N1484">
        <f>IF(Table1[[#This Row],[Bet]]="Home-",IF(Table1[[#This Row],[FTR]]="H",100*Table1[[#This Row],[B365H]],0),0)</f>
        <v>0</v>
      </c>
      <c r="O1484">
        <f>1/Table1[[#This Row],[B365D]]-Table1[[#This Row],[Margin1X2]]</f>
        <v>0.23848669027872918</v>
      </c>
      <c r="P1484">
        <f>IF(Table1[[#This Row],[Bet]]="Draw",IF(Table1[[#This Row],[FTR]]="D",100*Table1[[#This Row],[B365D]],0),0)</f>
        <v>0</v>
      </c>
      <c r="Q1484">
        <f>IF(Table1[[#This Row],[Bet]]="Draw-",IF(Table1[[#This Row],[FTR]]="D",100*Table1[[#This Row],[B365D]],0),0)</f>
        <v>0</v>
      </c>
      <c r="R1484">
        <f>1/Table1[[#This Row],[B365A]]-Table1[[#This Row],[Margin1X2]]</f>
        <v>0.14924183902014795</v>
      </c>
      <c r="S1484">
        <f>IF(Table1[[#This Row],[Bet]]="Away",IF(Table1[[#This Row],[FTR]]="A",100*Table1[[#This Row],[B365A]],0),0)</f>
        <v>0</v>
      </c>
      <c r="T1484">
        <f>IF(Table1[[#This Row],[Bet2]]="Away",IF(Table1[[#This Row],[FTR]]="A",100*Table1[[#This Row],[B365A]]),0)</f>
        <v>0</v>
      </c>
      <c r="X1484">
        <v>1.57</v>
      </c>
      <c r="Y1484">
        <v>3.8</v>
      </c>
      <c r="Z1484">
        <v>5.75</v>
      </c>
      <c r="AA1484" s="3">
        <f>(1/Table1[[#This Row],[B365H]]+1/Table1[[#This Row],[B365D]]+1/Table1[[#This Row],[B365A]]-1)/3</f>
        <v>2.4671204458112921E-2</v>
      </c>
      <c r="AB1484">
        <v>2.1</v>
      </c>
      <c r="AC1484">
        <v>1.72</v>
      </c>
      <c r="AD1484">
        <f>(1/Table1[[#This Row],[B365&gt;2.5]]+1/Table1[[#This Row],[B365&lt;2.5]]-1)/2</f>
        <v>2.879291251384275E-2</v>
      </c>
    </row>
    <row r="1485" spans="1:30" hidden="1" x14ac:dyDescent="0.45">
      <c r="A1485" t="s">
        <v>61</v>
      </c>
      <c r="B1485" t="s">
        <v>4</v>
      </c>
      <c r="C1485" s="1">
        <v>44436</v>
      </c>
      <c r="D1485" t="s">
        <v>93</v>
      </c>
      <c r="E1485" t="s">
        <v>65</v>
      </c>
      <c r="F1485">
        <v>1</v>
      </c>
      <c r="G1485">
        <v>1</v>
      </c>
      <c r="H1485" t="s">
        <v>42</v>
      </c>
      <c r="I1485" t="s">
        <v>53</v>
      </c>
      <c r="L1485">
        <f>1/Table1[[#This Row],[B365H]]-Table1[[#This Row],[Margin1X2]]</f>
        <v>0.45719095719095709</v>
      </c>
      <c r="M1485">
        <f>IF(Table1[[#This Row],[Bet]]="Home",IF(Table1[[#This Row],[FTR]]="H",100*Table1[[#This Row],[B365H]],0),0)</f>
        <v>0</v>
      </c>
      <c r="N1485">
        <f>IF(Table1[[#This Row],[Bet]]="Home-",IF(Table1[[#This Row],[FTR]]="H",100*Table1[[#This Row],[B365H]],0),0)</f>
        <v>0</v>
      </c>
      <c r="O1485">
        <f>1/Table1[[#This Row],[B365D]]-Table1[[#This Row],[Margin1X2]]</f>
        <v>0.28403078403078397</v>
      </c>
      <c r="P1485">
        <f>IF(Table1[[#This Row],[Bet]]="Draw",IF(Table1[[#This Row],[FTR]]="D",100*Table1[[#This Row],[B365D]],0),0)</f>
        <v>0</v>
      </c>
      <c r="Q1485">
        <f>IF(Table1[[#This Row],[Bet]]="Draw-",IF(Table1[[#This Row],[FTR]]="D",100*Table1[[#This Row],[B365D]],0),0)</f>
        <v>0</v>
      </c>
      <c r="R1485">
        <f>1/Table1[[#This Row],[B365A]]-Table1[[#This Row],[Margin1X2]]</f>
        <v>0.25877825877825872</v>
      </c>
      <c r="S1485">
        <f>IF(Table1[[#This Row],[Bet]]="Away",IF(Table1[[#This Row],[FTR]]="A",100*Table1[[#This Row],[B365A]],0),0)</f>
        <v>0</v>
      </c>
      <c r="T1485">
        <f>IF(Table1[[#This Row],[Bet2]]="Away",IF(Table1[[#This Row],[FTR]]="A",100*Table1[[#This Row],[B365A]]),0)</f>
        <v>0</v>
      </c>
      <c r="X1485">
        <v>2.1</v>
      </c>
      <c r="Y1485">
        <v>3.3</v>
      </c>
      <c r="Z1485">
        <v>3.6</v>
      </c>
      <c r="AA1485" s="3">
        <f>(1/Table1[[#This Row],[B365H]]+1/Table1[[#This Row],[B365D]]+1/Table1[[#This Row],[B365A]]-1)/3</f>
        <v>1.8999518999519054E-2</v>
      </c>
      <c r="AB1485">
        <v>2.1</v>
      </c>
      <c r="AC1485">
        <v>1.72</v>
      </c>
      <c r="AD1485">
        <f>(1/Table1[[#This Row],[B365&gt;2.5]]+1/Table1[[#This Row],[B365&lt;2.5]]-1)/2</f>
        <v>2.879291251384275E-2</v>
      </c>
    </row>
    <row r="1486" spans="1:30" hidden="1" x14ac:dyDescent="0.45">
      <c r="A1486" t="s">
        <v>61</v>
      </c>
      <c r="B1486" t="s">
        <v>4</v>
      </c>
      <c r="C1486" s="1">
        <v>44454</v>
      </c>
      <c r="D1486" t="s">
        <v>95</v>
      </c>
      <c r="E1486" t="s">
        <v>71</v>
      </c>
      <c r="F1486">
        <v>1</v>
      </c>
      <c r="G1486">
        <v>0</v>
      </c>
      <c r="H1486" t="s">
        <v>13</v>
      </c>
      <c r="I1486" t="s">
        <v>53</v>
      </c>
      <c r="L1486">
        <f>1/Table1[[#This Row],[B365H]]-Table1[[#This Row],[Margin1X2]]</f>
        <v>0.43731431966726081</v>
      </c>
      <c r="M1486">
        <f>IF(Table1[[#This Row],[Bet]]="Home",IF(Table1[[#This Row],[FTR]]="H",100*Table1[[#This Row],[B365H]],0),0)</f>
        <v>0</v>
      </c>
      <c r="N1486">
        <f>IF(Table1[[#This Row],[Bet]]="Home-",IF(Table1[[#This Row],[FTR]]="H",100*Table1[[#This Row],[B365H]],0),0)</f>
        <v>0</v>
      </c>
      <c r="O1486">
        <f>1/Table1[[#This Row],[B365D]]-Table1[[#This Row],[Margin1X2]]</f>
        <v>0.28579916815210932</v>
      </c>
      <c r="P1486">
        <f>IF(Table1[[#This Row],[Bet]]="Draw",IF(Table1[[#This Row],[FTR]]="D",100*Table1[[#This Row],[B365D]],0),0)</f>
        <v>0</v>
      </c>
      <c r="Q1486">
        <f>IF(Table1[[#This Row],[Bet]]="Draw-",IF(Table1[[#This Row],[FTR]]="D",100*Table1[[#This Row],[B365D]],0),0)</f>
        <v>0</v>
      </c>
      <c r="R1486">
        <f>1/Table1[[#This Row],[B365A]]-Table1[[#This Row],[Margin1X2]]</f>
        <v>0.27688651218062982</v>
      </c>
      <c r="S1486">
        <f>IF(Table1[[#This Row],[Bet]]="Away",IF(Table1[[#This Row],[FTR]]="A",100*Table1[[#This Row],[B365A]],0),0)</f>
        <v>0</v>
      </c>
      <c r="T1486">
        <f>IF(Table1[[#This Row],[Bet2]]="Away",IF(Table1[[#This Row],[FTR]]="A",100*Table1[[#This Row],[B365A]]),0)</f>
        <v>0</v>
      </c>
      <c r="X1486">
        <v>2.2000000000000002</v>
      </c>
      <c r="Y1486">
        <v>3.3</v>
      </c>
      <c r="Z1486">
        <v>3.4</v>
      </c>
      <c r="AA1486" s="3">
        <f>(1/Table1[[#This Row],[B365H]]+1/Table1[[#This Row],[B365D]]+1/Table1[[#This Row],[B365A]]-1)/3</f>
        <v>1.7231134878193721E-2</v>
      </c>
      <c r="AB1486">
        <v>2.2000000000000002</v>
      </c>
      <c r="AC1486">
        <v>1.66</v>
      </c>
      <c r="AD1486">
        <f>(1/Table1[[#This Row],[B365&gt;2.5]]+1/Table1[[#This Row],[B365&lt;2.5]]-1)/2</f>
        <v>2.8477546549835697E-2</v>
      </c>
    </row>
    <row r="1487" spans="1:30" hidden="1" x14ac:dyDescent="0.45">
      <c r="A1487" t="s">
        <v>61</v>
      </c>
      <c r="B1487" t="s">
        <v>4</v>
      </c>
      <c r="C1487" s="1">
        <v>44467</v>
      </c>
      <c r="D1487" t="s">
        <v>83</v>
      </c>
      <c r="E1487" t="s">
        <v>90</v>
      </c>
      <c r="F1487">
        <v>2</v>
      </c>
      <c r="G1487">
        <v>0</v>
      </c>
      <c r="H1487" t="s">
        <v>13</v>
      </c>
      <c r="I1487" t="s">
        <v>53</v>
      </c>
      <c r="L1487">
        <f>1/Table1[[#This Row],[B365H]]-Table1[[#This Row],[Margin1X2]]</f>
        <v>0.49490178437546867</v>
      </c>
      <c r="M1487">
        <f>IF(Table1[[#This Row],[Bet]]="Home",IF(Table1[[#This Row],[FTR]]="H",100*Table1[[#This Row],[B365H]],0),0)</f>
        <v>0</v>
      </c>
      <c r="N1487">
        <f>IF(Table1[[#This Row],[Bet]]="Home-",IF(Table1[[#This Row],[FTR]]="H",100*Table1[[#This Row],[B365H]],0),0)</f>
        <v>0</v>
      </c>
      <c r="O1487">
        <f>1/Table1[[#This Row],[B365D]]-Table1[[#This Row],[Margin1X2]]</f>
        <v>0.25985904933273357</v>
      </c>
      <c r="P1487">
        <f>IF(Table1[[#This Row],[Bet]]="Draw",IF(Table1[[#This Row],[FTR]]="D",100*Table1[[#This Row],[B365D]],0),0)</f>
        <v>0</v>
      </c>
      <c r="Q1487">
        <f>IF(Table1[[#This Row],[Bet]]="Draw-",IF(Table1[[#This Row],[FTR]]="D",100*Table1[[#This Row],[B365D]],0),0)</f>
        <v>0</v>
      </c>
      <c r="R1487">
        <f>1/Table1[[#This Row],[B365A]]-Table1[[#This Row],[Margin1X2]]</f>
        <v>0.24523916629179784</v>
      </c>
      <c r="S1487">
        <f>IF(Table1[[#This Row],[Bet]]="Away",IF(Table1[[#This Row],[FTR]]="A",100*Table1[[#This Row],[B365A]],0),0)</f>
        <v>0</v>
      </c>
      <c r="T1487">
        <f>IF(Table1[[#This Row],[Bet2]]="Away",IF(Table1[[#This Row],[FTR]]="A",100*Table1[[#This Row],[B365A]]),0)</f>
        <v>0</v>
      </c>
      <c r="X1487">
        <v>1.95</v>
      </c>
      <c r="Y1487">
        <v>3.6</v>
      </c>
      <c r="Z1487">
        <v>3.8</v>
      </c>
      <c r="AA1487" s="3">
        <f>(1/Table1[[#This Row],[B365H]]+1/Table1[[#This Row],[B365D]]+1/Table1[[#This Row],[B365A]]-1)/3</f>
        <v>1.7918728445044236E-2</v>
      </c>
      <c r="AB1487">
        <v>1.93</v>
      </c>
      <c r="AC1487">
        <v>1.93</v>
      </c>
      <c r="AD1487">
        <f>(1/Table1[[#This Row],[B365&gt;2.5]]+1/Table1[[#This Row],[B365&lt;2.5]]-1)/2</f>
        <v>1.81347150259068E-2</v>
      </c>
    </row>
    <row r="1488" spans="1:30" hidden="1" x14ac:dyDescent="0.45">
      <c r="A1488" t="s">
        <v>61</v>
      </c>
      <c r="B1488" t="s">
        <v>4</v>
      </c>
      <c r="C1488" s="1">
        <v>44499</v>
      </c>
      <c r="D1488" t="s">
        <v>92</v>
      </c>
      <c r="E1488" t="s">
        <v>63</v>
      </c>
      <c r="F1488">
        <v>3</v>
      </c>
      <c r="G1488">
        <v>0</v>
      </c>
      <c r="H1488" t="s">
        <v>13</v>
      </c>
      <c r="I1488" t="s">
        <v>53</v>
      </c>
      <c r="L1488">
        <f>1/Table1[[#This Row],[B365H]]-Table1[[#This Row],[Margin1X2]]</f>
        <v>0.48370927318295737</v>
      </c>
      <c r="M1488">
        <f>IF(Table1[[#This Row],[Bet]]="Home",IF(Table1[[#This Row],[FTR]]="H",100*Table1[[#This Row],[B365H]],0),0)</f>
        <v>0</v>
      </c>
      <c r="N1488">
        <f>IF(Table1[[#This Row],[Bet]]="Home-",IF(Table1[[#This Row],[FTR]]="H",100*Table1[[#This Row],[B365H]],0),0)</f>
        <v>0</v>
      </c>
      <c r="O1488">
        <f>1/Table1[[#This Row],[B365D]]-Table1[[#This Row],[Margin1X2]]</f>
        <v>0.26942355889724307</v>
      </c>
      <c r="P1488">
        <f>IF(Table1[[#This Row],[Bet]]="Draw",IF(Table1[[#This Row],[FTR]]="D",100*Table1[[#This Row],[B365D]],0),0)</f>
        <v>0</v>
      </c>
      <c r="Q1488">
        <f>IF(Table1[[#This Row],[Bet]]="Draw-",IF(Table1[[#This Row],[FTR]]="D",100*Table1[[#This Row],[B365D]],0),0)</f>
        <v>0</v>
      </c>
      <c r="R1488">
        <f>1/Table1[[#This Row],[B365A]]-Table1[[#This Row],[Margin1X2]]</f>
        <v>0.24686716791979949</v>
      </c>
      <c r="S1488">
        <f>IF(Table1[[#This Row],[Bet]]="Away",IF(Table1[[#This Row],[FTR]]="A",100*Table1[[#This Row],[B365A]],0),0)</f>
        <v>0</v>
      </c>
      <c r="T1488">
        <f>IF(Table1[[#This Row],[Bet2]]="Away",IF(Table1[[#This Row],[FTR]]="A",100*Table1[[#This Row],[B365A]]),0)</f>
        <v>0</v>
      </c>
      <c r="X1488">
        <v>2</v>
      </c>
      <c r="Y1488">
        <v>3.5</v>
      </c>
      <c r="Z1488">
        <v>3.8</v>
      </c>
      <c r="AA1488" s="3">
        <f>(1/Table1[[#This Row],[B365H]]+1/Table1[[#This Row],[B365D]]+1/Table1[[#This Row],[B365A]]-1)/3</f>
        <v>1.6290726817042616E-2</v>
      </c>
      <c r="AB1488">
        <v>1.8</v>
      </c>
      <c r="AC1488">
        <v>2</v>
      </c>
      <c r="AD1488">
        <f>(1/Table1[[#This Row],[B365&gt;2.5]]+1/Table1[[#This Row],[B365&lt;2.5]]-1)/2</f>
        <v>2.777777777777779E-2</v>
      </c>
    </row>
    <row r="1489" spans="1:30" hidden="1" x14ac:dyDescent="0.45">
      <c r="A1489" t="s">
        <v>61</v>
      </c>
      <c r="B1489" t="s">
        <v>4</v>
      </c>
      <c r="C1489" s="1">
        <v>44520</v>
      </c>
      <c r="D1489" t="s">
        <v>89</v>
      </c>
      <c r="E1489" t="s">
        <v>95</v>
      </c>
      <c r="F1489">
        <v>0</v>
      </c>
      <c r="G1489">
        <v>0</v>
      </c>
      <c r="H1489" t="s">
        <v>42</v>
      </c>
      <c r="I1489" t="s">
        <v>53</v>
      </c>
      <c r="L1489">
        <f>1/Table1[[#This Row],[B365H]]-Table1[[#This Row],[Margin1X2]]</f>
        <v>0.48370927318295737</v>
      </c>
      <c r="M1489">
        <f>IF(Table1[[#This Row],[Bet]]="Home",IF(Table1[[#This Row],[FTR]]="H",100*Table1[[#This Row],[B365H]],0),0)</f>
        <v>0</v>
      </c>
      <c r="N1489">
        <f>IF(Table1[[#This Row],[Bet]]="Home-",IF(Table1[[#This Row],[FTR]]="H",100*Table1[[#This Row],[B365H]],0),0)</f>
        <v>0</v>
      </c>
      <c r="O1489">
        <f>1/Table1[[#This Row],[B365D]]-Table1[[#This Row],[Margin1X2]]</f>
        <v>0.26942355889724307</v>
      </c>
      <c r="P1489">
        <f>IF(Table1[[#This Row],[Bet]]="Draw",IF(Table1[[#This Row],[FTR]]="D",100*Table1[[#This Row],[B365D]],0),0)</f>
        <v>0</v>
      </c>
      <c r="Q1489">
        <f>IF(Table1[[#This Row],[Bet]]="Draw-",IF(Table1[[#This Row],[FTR]]="D",100*Table1[[#This Row],[B365D]],0),0)</f>
        <v>0</v>
      </c>
      <c r="R1489">
        <f>1/Table1[[#This Row],[B365A]]-Table1[[#This Row],[Margin1X2]]</f>
        <v>0.24686716791979949</v>
      </c>
      <c r="S1489">
        <f>IF(Table1[[#This Row],[Bet]]="Away",IF(Table1[[#This Row],[FTR]]="A",100*Table1[[#This Row],[B365A]],0),0)</f>
        <v>0</v>
      </c>
      <c r="T1489">
        <f>IF(Table1[[#This Row],[Bet2]]="Away",IF(Table1[[#This Row],[FTR]]="A",100*Table1[[#This Row],[B365A]]),0)</f>
        <v>0</v>
      </c>
      <c r="X1489">
        <v>2</v>
      </c>
      <c r="Y1489">
        <v>3.5</v>
      </c>
      <c r="Z1489">
        <v>3.8</v>
      </c>
      <c r="AA1489" s="3">
        <f>(1/Table1[[#This Row],[B365H]]+1/Table1[[#This Row],[B365D]]+1/Table1[[#This Row],[B365A]]-1)/3</f>
        <v>1.6290726817042616E-2</v>
      </c>
      <c r="AB1489">
        <v>1.93</v>
      </c>
      <c r="AC1489">
        <v>1.93</v>
      </c>
      <c r="AD1489">
        <f>(1/Table1[[#This Row],[B365&gt;2.5]]+1/Table1[[#This Row],[B365&lt;2.5]]-1)/2</f>
        <v>1.81347150259068E-2</v>
      </c>
    </row>
    <row r="1490" spans="1:30" hidden="1" x14ac:dyDescent="0.45">
      <c r="A1490" t="s">
        <v>61</v>
      </c>
      <c r="B1490" t="s">
        <v>4</v>
      </c>
      <c r="C1490" s="1">
        <v>44541</v>
      </c>
      <c r="D1490" t="s">
        <v>86</v>
      </c>
      <c r="E1490" t="s">
        <v>93</v>
      </c>
      <c r="F1490">
        <v>0</v>
      </c>
      <c r="G1490">
        <v>0</v>
      </c>
      <c r="H1490" t="s">
        <v>42</v>
      </c>
      <c r="I1490" t="s">
        <v>53</v>
      </c>
      <c r="L1490">
        <f>1/Table1[[#This Row],[B365H]]-Table1[[#This Row],[Margin1X2]]</f>
        <v>0.39941756272401435</v>
      </c>
      <c r="M1490">
        <f>IF(Table1[[#This Row],[Bet]]="Home",IF(Table1[[#This Row],[FTR]]="H",100*Table1[[#This Row],[B365H]],0),0)</f>
        <v>0</v>
      </c>
      <c r="N1490">
        <f>IF(Table1[[#This Row],[Bet]]="Home-",IF(Table1[[#This Row],[FTR]]="H",100*Table1[[#This Row],[B365H]],0),0)</f>
        <v>0</v>
      </c>
      <c r="O1490">
        <f>1/Table1[[#This Row],[B365D]]-Table1[[#This Row],[Margin1X2]]</f>
        <v>0.30533154121863798</v>
      </c>
      <c r="P1490">
        <f>IF(Table1[[#This Row],[Bet]]="Draw",IF(Table1[[#This Row],[FTR]]="D",100*Table1[[#This Row],[B365D]],0),0)</f>
        <v>0</v>
      </c>
      <c r="Q1490">
        <f>IF(Table1[[#This Row],[Bet]]="Draw-",IF(Table1[[#This Row],[FTR]]="D",100*Table1[[#This Row],[B365D]],0),0)</f>
        <v>0</v>
      </c>
      <c r="R1490">
        <f>1/Table1[[#This Row],[B365A]]-Table1[[#This Row],[Margin1X2]]</f>
        <v>0.29525089605734767</v>
      </c>
      <c r="S1490">
        <f>IF(Table1[[#This Row],[Bet]]="Away",IF(Table1[[#This Row],[FTR]]="A",100*Table1[[#This Row],[B365A]],0),0)</f>
        <v>0</v>
      </c>
      <c r="T1490">
        <f>IF(Table1[[#This Row],[Bet2]]="Away",IF(Table1[[#This Row],[FTR]]="A",100*Table1[[#This Row],[B365A]]),0)</f>
        <v>0</v>
      </c>
      <c r="X1490">
        <v>2.4</v>
      </c>
      <c r="Y1490">
        <v>3.1</v>
      </c>
      <c r="Z1490">
        <v>3.2</v>
      </c>
      <c r="AA1490" s="3">
        <f>(1/Table1[[#This Row],[B365H]]+1/Table1[[#This Row],[B365D]]+1/Table1[[#This Row],[B365A]]-1)/3</f>
        <v>1.7249103942652333E-2</v>
      </c>
      <c r="AB1490">
        <v>2.2000000000000002</v>
      </c>
      <c r="AC1490">
        <v>1.66</v>
      </c>
      <c r="AD1490">
        <f>(1/Table1[[#This Row],[B365&gt;2.5]]+1/Table1[[#This Row],[B365&lt;2.5]]-1)/2</f>
        <v>2.8477546549835697E-2</v>
      </c>
    </row>
    <row r="1491" spans="1:30" hidden="1" x14ac:dyDescent="0.45">
      <c r="A1491" t="s">
        <v>61</v>
      </c>
      <c r="B1491" t="s">
        <v>4</v>
      </c>
      <c r="C1491" s="1">
        <v>44586</v>
      </c>
      <c r="D1491" t="s">
        <v>96</v>
      </c>
      <c r="E1491" t="s">
        <v>72</v>
      </c>
      <c r="F1491">
        <v>3</v>
      </c>
      <c r="G1491">
        <v>0</v>
      </c>
      <c r="H1491" t="s">
        <v>13</v>
      </c>
      <c r="I1491" t="s">
        <v>53</v>
      </c>
      <c r="L1491">
        <f>1/Table1[[#This Row],[B365H]]-Table1[[#This Row],[Margin1X2]]</f>
        <v>0.63444779621250214</v>
      </c>
      <c r="M1491">
        <f>IF(Table1[[#This Row],[Bet]]="Home",IF(Table1[[#This Row],[FTR]]="H",100*Table1[[#This Row],[B365H]],0),0)</f>
        <v>0</v>
      </c>
      <c r="N1491">
        <f>IF(Table1[[#This Row],[Bet]]="Home-",IF(Table1[[#This Row],[FTR]]="H",100*Table1[[#This Row],[B365H]],0),0)</f>
        <v>0</v>
      </c>
      <c r="O1491">
        <f>1/Table1[[#This Row],[B365D]]-Table1[[#This Row],[Margin1X2]]</f>
        <v>0.23085302497067203</v>
      </c>
      <c r="P1491">
        <f>IF(Table1[[#This Row],[Bet]]="Draw",IF(Table1[[#This Row],[FTR]]="D",100*Table1[[#This Row],[B365D]],0),0)</f>
        <v>0</v>
      </c>
      <c r="Q1491">
        <f>IF(Table1[[#This Row],[Bet]]="Draw-",IF(Table1[[#This Row],[FTR]]="D",100*Table1[[#This Row],[B365D]],0),0)</f>
        <v>0</v>
      </c>
      <c r="R1491">
        <f>1/Table1[[#This Row],[B365A]]-Table1[[#This Row],[Margin1X2]]</f>
        <v>0.13469917881682589</v>
      </c>
      <c r="S1491">
        <f>IF(Table1[[#This Row],[Bet]]="Away",IF(Table1[[#This Row],[FTR]]="A",100*Table1[[#This Row],[B365A]],0),0)</f>
        <v>0</v>
      </c>
      <c r="T1491">
        <f>IF(Table1[[#This Row],[Bet2]]="Away",IF(Table1[[#This Row],[FTR]]="A",100*Table1[[#This Row],[B365A]]),0)</f>
        <v>0</v>
      </c>
      <c r="X1491">
        <v>1.53</v>
      </c>
      <c r="Y1491">
        <v>4</v>
      </c>
      <c r="Z1491">
        <v>6.5</v>
      </c>
      <c r="AA1491" s="3">
        <f>(1/Table1[[#This Row],[B365H]]+1/Table1[[#This Row],[B365D]]+1/Table1[[#This Row],[B365A]]-1)/3</f>
        <v>1.9146975029327978E-2</v>
      </c>
      <c r="AB1491">
        <v>2</v>
      </c>
      <c r="AC1491">
        <v>1.8</v>
      </c>
      <c r="AD1491">
        <f>(1/Table1[[#This Row],[B365&gt;2.5]]+1/Table1[[#This Row],[B365&lt;2.5]]-1)/2</f>
        <v>2.777777777777779E-2</v>
      </c>
    </row>
    <row r="1492" spans="1:30" hidden="1" x14ac:dyDescent="0.45">
      <c r="A1492" t="s">
        <v>61</v>
      </c>
      <c r="B1492" t="s">
        <v>4</v>
      </c>
      <c r="C1492" s="1">
        <v>44604</v>
      </c>
      <c r="D1492" t="s">
        <v>72</v>
      </c>
      <c r="E1492" t="s">
        <v>83</v>
      </c>
      <c r="F1492">
        <v>1</v>
      </c>
      <c r="G1492">
        <v>0</v>
      </c>
      <c r="H1492" t="s">
        <v>13</v>
      </c>
      <c r="I1492" t="s">
        <v>53</v>
      </c>
      <c r="L1492">
        <f>1/Table1[[#This Row],[B365H]]-Table1[[#This Row],[Margin1X2]]</f>
        <v>0.24406604747162022</v>
      </c>
      <c r="M1492">
        <f>IF(Table1[[#This Row],[Bet]]="Home",IF(Table1[[#This Row],[FTR]]="H",100*Table1[[#This Row],[B365H]],0),0)</f>
        <v>0</v>
      </c>
      <c r="N1492">
        <f>IF(Table1[[#This Row],[Bet]]="Home-",IF(Table1[[#This Row],[FTR]]="H",100*Table1[[#This Row],[B365H]],0),0)</f>
        <v>0</v>
      </c>
      <c r="O1492">
        <f>1/Table1[[#This Row],[B365D]]-Table1[[#This Row],[Margin1X2]]</f>
        <v>0.27502579979360164</v>
      </c>
      <c r="P1492">
        <f>IF(Table1[[#This Row],[Bet]]="Draw",IF(Table1[[#This Row],[FTR]]="D",100*Table1[[#This Row],[B365D]],0),0)</f>
        <v>0</v>
      </c>
      <c r="Q1492">
        <f>IF(Table1[[#This Row],[Bet]]="Draw-",IF(Table1[[#This Row],[FTR]]="D",100*Table1[[#This Row],[B365D]],0),0)</f>
        <v>0</v>
      </c>
      <c r="R1492">
        <f>1/Table1[[#This Row],[B365A]]-Table1[[#This Row],[Margin1X2]]</f>
        <v>0.4809081527347781</v>
      </c>
      <c r="S1492">
        <f>IF(Table1[[#This Row],[Bet]]="Away",IF(Table1[[#This Row],[FTR]]="A",100*Table1[[#This Row],[B365A]],0),0)</f>
        <v>0</v>
      </c>
      <c r="T1492">
        <f>IF(Table1[[#This Row],[Bet2]]="Away",IF(Table1[[#This Row],[FTR]]="A",100*Table1[[#This Row],[B365A]]),0)</f>
        <v>0</v>
      </c>
      <c r="X1492">
        <v>3.8</v>
      </c>
      <c r="Y1492">
        <v>3.4</v>
      </c>
      <c r="Z1492">
        <v>2</v>
      </c>
      <c r="AA1492" s="3">
        <f>(1/Table1[[#This Row],[B365H]]+1/Table1[[#This Row],[B365D]]+1/Table1[[#This Row],[B365A]]-1)/3</f>
        <v>1.9091847265221878E-2</v>
      </c>
      <c r="AB1492">
        <v>2.0499999999999998</v>
      </c>
      <c r="AC1492">
        <v>1.8</v>
      </c>
      <c r="AD1492">
        <f>(1/Table1[[#This Row],[B365&gt;2.5]]+1/Table1[[#This Row],[B365&lt;2.5]]-1)/2</f>
        <v>2.1680216802168029E-2</v>
      </c>
    </row>
    <row r="1493" spans="1:30" hidden="1" x14ac:dyDescent="0.45">
      <c r="A1493" t="s">
        <v>61</v>
      </c>
      <c r="B1493" t="s">
        <v>4</v>
      </c>
      <c r="C1493" s="1">
        <v>44614</v>
      </c>
      <c r="D1493" t="s">
        <v>93</v>
      </c>
      <c r="E1493" t="s">
        <v>63</v>
      </c>
      <c r="F1493">
        <v>2</v>
      </c>
      <c r="G1493">
        <v>1</v>
      </c>
      <c r="H1493" t="s">
        <v>13</v>
      </c>
      <c r="I1493" t="s">
        <v>53</v>
      </c>
      <c r="L1493">
        <f>1/Table1[[#This Row],[B365H]]-Table1[[#This Row],[Margin1X2]]</f>
        <v>0.42605542605542607</v>
      </c>
      <c r="M1493">
        <f>IF(Table1[[#This Row],[Bet]]="Home",IF(Table1[[#This Row],[FTR]]="H",100*Table1[[#This Row],[B365H]],0),0)</f>
        <v>0</v>
      </c>
      <c r="N1493">
        <f>IF(Table1[[#This Row],[Bet]]="Home-",IF(Table1[[#This Row],[FTR]]="H",100*Table1[[#This Row],[B365H]],0),0)</f>
        <v>0</v>
      </c>
      <c r="O1493">
        <f>1/Table1[[#This Row],[B365D]]-Table1[[#This Row],[Margin1X2]]</f>
        <v>0.28464128464128469</v>
      </c>
      <c r="P1493">
        <f>IF(Table1[[#This Row],[Bet]]="Draw",IF(Table1[[#This Row],[FTR]]="D",100*Table1[[#This Row],[B365D]],0),0)</f>
        <v>0</v>
      </c>
      <c r="Q1493">
        <f>IF(Table1[[#This Row],[Bet]]="Draw-",IF(Table1[[#This Row],[FTR]]="D",100*Table1[[#This Row],[B365D]],0),0)</f>
        <v>0</v>
      </c>
      <c r="R1493">
        <f>1/Table1[[#This Row],[B365A]]-Table1[[#This Row],[Margin1X2]]</f>
        <v>0.28930328930328936</v>
      </c>
      <c r="S1493">
        <f>IF(Table1[[#This Row],[Bet]]="Away",IF(Table1[[#This Row],[FTR]]="A",100*Table1[[#This Row],[B365A]],0),0)</f>
        <v>0</v>
      </c>
      <c r="T1493">
        <f>IF(Table1[[#This Row],[Bet2]]="Away",IF(Table1[[#This Row],[FTR]]="A",100*Table1[[#This Row],[B365A]]),0)</f>
        <v>0</v>
      </c>
      <c r="X1493">
        <v>2.25</v>
      </c>
      <c r="Y1493">
        <v>3.3</v>
      </c>
      <c r="Z1493">
        <v>3.25</v>
      </c>
      <c r="AA1493" s="3">
        <f>(1/Table1[[#This Row],[B365H]]+1/Table1[[#This Row],[B365D]]+1/Table1[[#This Row],[B365A]]-1)/3</f>
        <v>1.838901838901837E-2</v>
      </c>
      <c r="AB1493">
        <v>2.2000000000000002</v>
      </c>
      <c r="AC1493">
        <v>1.66</v>
      </c>
      <c r="AD1493">
        <f>(1/Table1[[#This Row],[B365&gt;2.5]]+1/Table1[[#This Row],[B365&lt;2.5]]-1)/2</f>
        <v>2.8477546549835697E-2</v>
      </c>
    </row>
    <row r="1494" spans="1:30" hidden="1" x14ac:dyDescent="0.45">
      <c r="A1494" t="s">
        <v>61</v>
      </c>
      <c r="B1494" t="s">
        <v>4</v>
      </c>
      <c r="C1494" s="1">
        <v>44618</v>
      </c>
      <c r="D1494" t="s">
        <v>84</v>
      </c>
      <c r="E1494" t="s">
        <v>89</v>
      </c>
      <c r="F1494">
        <v>1</v>
      </c>
      <c r="G1494">
        <v>0</v>
      </c>
      <c r="H1494" t="s">
        <v>13</v>
      </c>
      <c r="I1494" t="s">
        <v>53</v>
      </c>
      <c r="L1494">
        <f>1/Table1[[#This Row],[B365H]]-Table1[[#This Row],[Margin1X2]]</f>
        <v>0.26973026973026976</v>
      </c>
      <c r="M1494">
        <f>IF(Table1[[#This Row],[Bet]]="Home",IF(Table1[[#This Row],[FTR]]="H",100*Table1[[#This Row],[B365H]],0),0)</f>
        <v>0</v>
      </c>
      <c r="N1494">
        <f>IF(Table1[[#This Row],[Bet]]="Home-",IF(Table1[[#This Row],[FTR]]="H",100*Table1[[#This Row],[B365H]],0),0)</f>
        <v>0</v>
      </c>
      <c r="O1494">
        <f>1/Table1[[#This Row],[B365D]]-Table1[[#This Row],[Margin1X2]]</f>
        <v>0.29170829170829177</v>
      </c>
      <c r="P1494">
        <f>IF(Table1[[#This Row],[Bet]]="Draw",IF(Table1[[#This Row],[FTR]]="D",100*Table1[[#This Row],[B365D]],0),0)</f>
        <v>0</v>
      </c>
      <c r="Q1494">
        <f>IF(Table1[[#This Row],[Bet]]="Draw-",IF(Table1[[#This Row],[FTR]]="D",100*Table1[[#This Row],[B365D]],0),0)</f>
        <v>0</v>
      </c>
      <c r="R1494">
        <f>1/Table1[[#This Row],[B365A]]-Table1[[#This Row],[Margin1X2]]</f>
        <v>0.43856143856143859</v>
      </c>
      <c r="S1494">
        <f>IF(Table1[[#This Row],[Bet]]="Away",IF(Table1[[#This Row],[FTR]]="A",100*Table1[[#This Row],[B365A]],0),0)</f>
        <v>0</v>
      </c>
      <c r="T1494">
        <f>IF(Table1[[#This Row],[Bet2]]="Away",IF(Table1[[#This Row],[FTR]]="A",100*Table1[[#This Row],[B365A]]),0)</f>
        <v>0</v>
      </c>
      <c r="X1494">
        <v>3.5</v>
      </c>
      <c r="Y1494">
        <v>3.25</v>
      </c>
      <c r="Z1494">
        <v>2.2000000000000002</v>
      </c>
      <c r="AA1494" s="3">
        <f>(1/Table1[[#This Row],[B365H]]+1/Table1[[#This Row],[B365D]]+1/Table1[[#This Row],[B365A]]-1)/3</f>
        <v>1.598401598401596E-2</v>
      </c>
      <c r="AB1494">
        <v>2.2000000000000002</v>
      </c>
      <c r="AC1494">
        <v>1.66</v>
      </c>
      <c r="AD1494">
        <f>(1/Table1[[#This Row],[B365&gt;2.5]]+1/Table1[[#This Row],[B365&lt;2.5]]-1)/2</f>
        <v>2.8477546549835697E-2</v>
      </c>
    </row>
    <row r="1495" spans="1:30" hidden="1" x14ac:dyDescent="0.45">
      <c r="A1495" t="s">
        <v>61</v>
      </c>
      <c r="B1495" t="s">
        <v>4</v>
      </c>
      <c r="C1495" s="1">
        <v>44625</v>
      </c>
      <c r="D1495" t="s">
        <v>83</v>
      </c>
      <c r="E1495" t="s">
        <v>71</v>
      </c>
      <c r="F1495">
        <v>1</v>
      </c>
      <c r="G1495">
        <v>2</v>
      </c>
      <c r="H1495" t="s">
        <v>20</v>
      </c>
      <c r="I1495" t="s">
        <v>53</v>
      </c>
      <c r="L1495">
        <f>1/Table1[[#This Row],[B365H]]-Table1[[#This Row],[Margin1X2]]</f>
        <v>0.44825415755648312</v>
      </c>
      <c r="M1495">
        <f>IF(Table1[[#This Row],[Bet]]="Home",IF(Table1[[#This Row],[FTR]]="H",100*Table1[[#This Row],[B365H]],0),0)</f>
        <v>0</v>
      </c>
      <c r="N1495">
        <f>IF(Table1[[#This Row],[Bet]]="Home-",IF(Table1[[#This Row],[FTR]]="H",100*Table1[[#This Row],[B365H]],0),0)</f>
        <v>0</v>
      </c>
      <c r="O1495">
        <f>1/Table1[[#This Row],[B365D]]-Table1[[#This Row],[Margin1X2]]</f>
        <v>0.2908301861790234</v>
      </c>
      <c r="P1495">
        <f>IF(Table1[[#This Row],[Bet]]="Draw",IF(Table1[[#This Row],[FTR]]="D",100*Table1[[#This Row],[B365D]],0),0)</f>
        <v>0</v>
      </c>
      <c r="Q1495">
        <f>IF(Table1[[#This Row],[Bet]]="Draw-",IF(Table1[[#This Row],[FTR]]="D",100*Table1[[#This Row],[B365D]],0),0)</f>
        <v>0</v>
      </c>
      <c r="R1495">
        <f>1/Table1[[#This Row],[B365A]]-Table1[[#This Row],[Margin1X2]]</f>
        <v>0.26091565626449348</v>
      </c>
      <c r="S1495">
        <f>IF(Table1[[#This Row],[Bet]]="Away",IF(Table1[[#This Row],[FTR]]="A",100*Table1[[#This Row],[B365A]],0),0)</f>
        <v>0</v>
      </c>
      <c r="T1495">
        <f>IF(Table1[[#This Row],[Bet2]]="Away",IF(Table1[[#This Row],[FTR]]="A",100*Table1[[#This Row],[B365A]]),0)</f>
        <v>0</v>
      </c>
      <c r="X1495">
        <v>2.15</v>
      </c>
      <c r="Y1495">
        <v>3.25</v>
      </c>
      <c r="Z1495">
        <v>3.6</v>
      </c>
      <c r="AA1495" s="3">
        <f>(1/Table1[[#This Row],[B365H]]+1/Table1[[#This Row],[B365D]]+1/Table1[[#This Row],[B365A]]-1)/3</f>
        <v>1.6862121513284329E-2</v>
      </c>
      <c r="AB1495">
        <v>2.2000000000000002</v>
      </c>
      <c r="AC1495">
        <v>1.66</v>
      </c>
      <c r="AD1495">
        <f>(1/Table1[[#This Row],[B365&gt;2.5]]+1/Table1[[#This Row],[B365&lt;2.5]]-1)/2</f>
        <v>2.8477546549835697E-2</v>
      </c>
    </row>
    <row r="1496" spans="1:30" hidden="1" x14ac:dyDescent="0.45">
      <c r="A1496" t="s">
        <v>61</v>
      </c>
      <c r="B1496" t="s">
        <v>4</v>
      </c>
      <c r="C1496" s="1">
        <v>44632</v>
      </c>
      <c r="D1496" t="s">
        <v>90</v>
      </c>
      <c r="E1496" t="s">
        <v>81</v>
      </c>
      <c r="F1496">
        <v>0</v>
      </c>
      <c r="G1496">
        <v>0</v>
      </c>
      <c r="H1496" t="s">
        <v>42</v>
      </c>
      <c r="I1496" t="s">
        <v>53</v>
      </c>
      <c r="L1496">
        <f>1/Table1[[#This Row],[B365H]]-Table1[[#This Row],[Margin1X2]]</f>
        <v>0.46089466089466086</v>
      </c>
      <c r="M1496">
        <f>IF(Table1[[#This Row],[Bet]]="Home",IF(Table1[[#This Row],[FTR]]="H",100*Table1[[#This Row],[B365H]],0),0)</f>
        <v>0</v>
      </c>
      <c r="N1496">
        <f>IF(Table1[[#This Row],[Bet]]="Home-",IF(Table1[[#This Row],[FTR]]="H",100*Table1[[#This Row],[B365H]],0),0)</f>
        <v>0</v>
      </c>
      <c r="O1496">
        <f>1/Table1[[#This Row],[B365D]]-Table1[[#This Row],[Margin1X2]]</f>
        <v>0.28773448773448773</v>
      </c>
      <c r="P1496">
        <f>IF(Table1[[#This Row],[Bet]]="Draw",IF(Table1[[#This Row],[FTR]]="D",100*Table1[[#This Row],[B365D]],0),0)</f>
        <v>0</v>
      </c>
      <c r="Q1496">
        <f>IF(Table1[[#This Row],[Bet]]="Draw-",IF(Table1[[#This Row],[FTR]]="D",100*Table1[[#This Row],[B365D]],0),0)</f>
        <v>0</v>
      </c>
      <c r="R1496">
        <f>1/Table1[[#This Row],[B365A]]-Table1[[#This Row],[Margin1X2]]</f>
        <v>0.25137085137085136</v>
      </c>
      <c r="S1496">
        <f>IF(Table1[[#This Row],[Bet]]="Away",IF(Table1[[#This Row],[FTR]]="A",100*Table1[[#This Row],[B365A]],0),0)</f>
        <v>0</v>
      </c>
      <c r="T1496">
        <f>IF(Table1[[#This Row],[Bet2]]="Away",IF(Table1[[#This Row],[FTR]]="A",100*Table1[[#This Row],[B365A]]),0)</f>
        <v>0</v>
      </c>
      <c r="X1496">
        <v>2.1</v>
      </c>
      <c r="Y1496">
        <v>3.3</v>
      </c>
      <c r="Z1496">
        <v>3.75</v>
      </c>
      <c r="AA1496" s="3">
        <f>(1/Table1[[#This Row],[B365H]]+1/Table1[[#This Row],[B365D]]+1/Table1[[#This Row],[B365A]]-1)/3</f>
        <v>1.5295815295815288E-2</v>
      </c>
      <c r="AB1496">
        <v>2.2000000000000002</v>
      </c>
      <c r="AC1496">
        <v>1.66</v>
      </c>
      <c r="AD1496">
        <f>(1/Table1[[#This Row],[B365&gt;2.5]]+1/Table1[[#This Row],[B365&lt;2.5]]-1)/2</f>
        <v>2.8477546549835697E-2</v>
      </c>
    </row>
    <row r="1497" spans="1:30" hidden="1" x14ac:dyDescent="0.45">
      <c r="A1497" t="s">
        <v>61</v>
      </c>
      <c r="B1497" t="s">
        <v>4</v>
      </c>
      <c r="C1497" s="1">
        <v>44660</v>
      </c>
      <c r="D1497" t="s">
        <v>87</v>
      </c>
      <c r="E1497" t="s">
        <v>71</v>
      </c>
      <c r="F1497">
        <v>1</v>
      </c>
      <c r="G1497">
        <v>2</v>
      </c>
      <c r="H1497" t="s">
        <v>20</v>
      </c>
      <c r="I1497" t="s">
        <v>53</v>
      </c>
      <c r="L1497">
        <f>1/Table1[[#This Row],[B365H]]-Table1[[#This Row],[Margin1X2]]</f>
        <v>0.40629395218002812</v>
      </c>
      <c r="M1497">
        <f>IF(Table1[[#This Row],[Bet]]="Home",IF(Table1[[#This Row],[FTR]]="H",100*Table1[[#This Row],[B365H]],0),0)</f>
        <v>0</v>
      </c>
      <c r="N1497">
        <f>IF(Table1[[#This Row],[Bet]]="Home-",IF(Table1[[#This Row],[FTR]]="H",100*Table1[[#This Row],[B365H]],0),0)</f>
        <v>0</v>
      </c>
      <c r="O1497">
        <f>1/Table1[[#This Row],[B365D]]-Table1[[#This Row],[Margin1X2]]</f>
        <v>0.29685302390998597</v>
      </c>
      <c r="P1497">
        <f>IF(Table1[[#This Row],[Bet]]="Draw",IF(Table1[[#This Row],[FTR]]="D",100*Table1[[#This Row],[B365D]],0),0)</f>
        <v>0</v>
      </c>
      <c r="Q1497">
        <f>IF(Table1[[#This Row],[Bet]]="Draw-",IF(Table1[[#This Row],[FTR]]="D",100*Table1[[#This Row],[B365D]],0),0)</f>
        <v>0</v>
      </c>
      <c r="R1497">
        <f>1/Table1[[#This Row],[B365A]]-Table1[[#This Row],[Margin1X2]]</f>
        <v>0.29685302390998597</v>
      </c>
      <c r="S1497">
        <f>IF(Table1[[#This Row],[Bet]]="Away",IF(Table1[[#This Row],[FTR]]="A",100*Table1[[#This Row],[B365A]],0),0)</f>
        <v>0</v>
      </c>
      <c r="T1497">
        <f>IF(Table1[[#This Row],[Bet2]]="Away",IF(Table1[[#This Row],[FTR]]="A",100*Table1[[#This Row],[B365A]]),0)</f>
        <v>0</v>
      </c>
      <c r="X1497">
        <v>2.37</v>
      </c>
      <c r="Y1497">
        <v>3.2</v>
      </c>
      <c r="Z1497">
        <v>3.2</v>
      </c>
      <c r="AA1497" s="3">
        <f>(1/Table1[[#This Row],[B365H]]+1/Table1[[#This Row],[B365D]]+1/Table1[[#This Row],[B365A]]-1)/3</f>
        <v>1.5646976090014048E-2</v>
      </c>
      <c r="AB1497">
        <v>2.2999999999999998</v>
      </c>
      <c r="AC1497">
        <v>1.61</v>
      </c>
      <c r="AD1497">
        <f>(1/Table1[[#This Row],[B365&gt;2.5]]+1/Table1[[#This Row],[B365&lt;2.5]]-1)/2</f>
        <v>2.7950310559006208E-2</v>
      </c>
    </row>
    <row r="1498" spans="1:30" hidden="1" x14ac:dyDescent="0.45">
      <c r="A1498" t="s">
        <v>61</v>
      </c>
      <c r="B1498" t="s">
        <v>4</v>
      </c>
      <c r="C1498" s="1">
        <v>44674</v>
      </c>
      <c r="D1498" t="s">
        <v>78</v>
      </c>
      <c r="E1498" t="s">
        <v>96</v>
      </c>
      <c r="F1498">
        <v>0</v>
      </c>
      <c r="G1498">
        <v>1</v>
      </c>
      <c r="H1498" t="s">
        <v>20</v>
      </c>
      <c r="I1498" t="s">
        <v>53</v>
      </c>
      <c r="L1498">
        <f>1/Table1[[#This Row],[B365H]]-Table1[[#This Row],[Margin1X2]]</f>
        <v>0.17179494922044061</v>
      </c>
      <c r="M1498">
        <f>IF(Table1[[#This Row],[Bet]]="Home",IF(Table1[[#This Row],[FTR]]="H",100*Table1[[#This Row],[B365H]],0),0)</f>
        <v>0</v>
      </c>
      <c r="N1498">
        <f>IF(Table1[[#This Row],[Bet]]="Home-",IF(Table1[[#This Row],[FTR]]="H",100*Table1[[#This Row],[B365H]],0),0)</f>
        <v>0</v>
      </c>
      <c r="O1498">
        <f>1/Table1[[#This Row],[B365D]]-Table1[[#This Row],[Margin1X2]]</f>
        <v>0.24447665348109224</v>
      </c>
      <c r="P1498">
        <f>IF(Table1[[#This Row],[Bet]]="Draw",IF(Table1[[#This Row],[FTR]]="D",100*Table1[[#This Row],[B365D]],0),0)</f>
        <v>0</v>
      </c>
      <c r="Q1498">
        <f>IF(Table1[[#This Row],[Bet]]="Draw-",IF(Table1[[#This Row],[FTR]]="D",100*Table1[[#This Row],[B365D]],0),0)</f>
        <v>0</v>
      </c>
      <c r="R1498">
        <f>1/Table1[[#This Row],[B365A]]-Table1[[#This Row],[Margin1X2]]</f>
        <v>0.58372839729846704</v>
      </c>
      <c r="S1498">
        <f>IF(Table1[[#This Row],[Bet]]="Away",IF(Table1[[#This Row],[FTR]]="A",100*Table1[[#This Row],[B365A]],0),0)</f>
        <v>0</v>
      </c>
      <c r="T1498">
        <f>IF(Table1[[#This Row],[Bet2]]="Away",IF(Table1[[#This Row],[FTR]]="A",100*Table1[[#This Row],[B365A]]),0)</f>
        <v>0</v>
      </c>
      <c r="X1498">
        <v>5.25</v>
      </c>
      <c r="Y1498">
        <v>3.8</v>
      </c>
      <c r="Z1498">
        <v>1.66</v>
      </c>
      <c r="AA1498" s="3">
        <f>(1/Table1[[#This Row],[B365H]]+1/Table1[[#This Row],[B365D]]+1/Table1[[#This Row],[B365A]]-1)/3</f>
        <v>1.8681241255749843E-2</v>
      </c>
      <c r="AB1498">
        <v>1.83</v>
      </c>
      <c r="AC1498">
        <v>2.02</v>
      </c>
      <c r="AD1498">
        <f>(1/Table1[[#This Row],[B365&gt;2.5]]+1/Table1[[#This Row],[B365&lt;2.5]]-1)/2</f>
        <v>2.0748796191094487E-2</v>
      </c>
    </row>
    <row r="1499" spans="1:30" hidden="1" x14ac:dyDescent="0.45">
      <c r="A1499" t="s">
        <v>172</v>
      </c>
      <c r="B1499" t="s">
        <v>4</v>
      </c>
      <c r="C1499" s="1">
        <v>44666</v>
      </c>
      <c r="D1499" t="s">
        <v>196</v>
      </c>
      <c r="E1499" t="s">
        <v>173</v>
      </c>
      <c r="F1499">
        <v>1</v>
      </c>
      <c r="G1499">
        <v>0</v>
      </c>
      <c r="H1499" t="s">
        <v>13</v>
      </c>
      <c r="I1499" t="s">
        <v>200</v>
      </c>
      <c r="L1499">
        <f>1/Table1[[#This Row],[B365H]]-Table1[[#This Row],[Margin1X2]]</f>
        <v>0.50912635123161432</v>
      </c>
      <c r="M1499">
        <f>IF(Table1[[#This Row],[Bet]]="Home",IF(Table1[[#This Row],[FTR]]="H",100*Table1[[#This Row],[B365H]],0),0)</f>
        <v>0</v>
      </c>
      <c r="N1499">
        <f>IF(Table1[[#This Row],[Bet]]="Home-",IF(Table1[[#This Row],[FTR]]="H",100*Table1[[#This Row],[B365H]],0),0)</f>
        <v>0</v>
      </c>
      <c r="O1499">
        <f>1/Table1[[#This Row],[B365D]]-Table1[[#This Row],[Margin1X2]]</f>
        <v>0.28584086478823317</v>
      </c>
      <c r="P1499">
        <f>IF(Table1[[#This Row],[Bet]]="Draw",IF(Table1[[#This Row],[FTR]]="D",100*Table1[[#This Row],[B365D]],0),0)</f>
        <v>0</v>
      </c>
      <c r="Q1499">
        <f>IF(Table1[[#This Row],[Bet]]="Draw-",IF(Table1[[#This Row],[FTR]]="D",100*Table1[[#This Row],[B365D]],0),0)</f>
        <v>0</v>
      </c>
      <c r="R1499">
        <f>1/Table1[[#This Row],[B365A]]-Table1[[#This Row],[Margin1X2]]</f>
        <v>0.20503278398015234</v>
      </c>
      <c r="S1499">
        <f>IF(Table1[[#This Row],[Bet]]="Away",IF(Table1[[#This Row],[FTR]]="A",100*Table1[[#This Row],[B365A]],0),0)</f>
        <v>0</v>
      </c>
      <c r="T1499">
        <f>IF(Table1[[#This Row],[Bet2]]="Away",IF(Table1[[#This Row],[FTR]]="A",100*Table1[[#This Row],[B365A]]),0)</f>
        <v>0</v>
      </c>
      <c r="X1499">
        <v>1.9</v>
      </c>
      <c r="Y1499">
        <v>3.3</v>
      </c>
      <c r="Z1499">
        <v>4.5</v>
      </c>
      <c r="AA1499" s="3">
        <f>(1/Table1[[#This Row],[B365H]]+1/Table1[[#This Row],[B365D]]+1/Table1[[#This Row],[B365A]]-1)/3</f>
        <v>1.7189438242069865E-2</v>
      </c>
      <c r="AB1499">
        <v>2.35</v>
      </c>
      <c r="AC1499">
        <v>1.57</v>
      </c>
      <c r="AD1499">
        <f>(1/Table1[[#This Row],[B365&gt;2.5]]+1/Table1[[#This Row],[B365&lt;2.5]]-1)/2</f>
        <v>3.1237295026426359E-2</v>
      </c>
    </row>
    <row r="1500" spans="1:30" hidden="1" x14ac:dyDescent="0.45">
      <c r="A1500" t="s">
        <v>201</v>
      </c>
      <c r="B1500" t="s">
        <v>4</v>
      </c>
      <c r="C1500" s="1">
        <v>44436</v>
      </c>
      <c r="D1500" t="s">
        <v>206</v>
      </c>
      <c r="E1500" t="s">
        <v>220</v>
      </c>
      <c r="F1500">
        <v>1</v>
      </c>
      <c r="G1500">
        <v>1</v>
      </c>
      <c r="H1500" t="s">
        <v>42</v>
      </c>
      <c r="I1500" t="s">
        <v>200</v>
      </c>
      <c r="L1500">
        <f>1/Table1[[#This Row],[B365H]]-Table1[[#This Row],[Margin1X2]]</f>
        <v>0.49373433583959897</v>
      </c>
      <c r="M1500">
        <f>IF(Table1[[#This Row],[Bet]]="Home",IF(Table1[[#This Row],[FTR]]="H",100*Table1[[#This Row],[B365H]],0),0)</f>
        <v>0</v>
      </c>
      <c r="N1500">
        <f>IF(Table1[[#This Row],[Bet]]="Home-",IF(Table1[[#This Row],[FTR]]="H",100*Table1[[#This Row],[B365H]],0),0)</f>
        <v>0</v>
      </c>
      <c r="O1500">
        <f>1/Table1[[#This Row],[B365D]]-Table1[[#This Row],[Margin1X2]]</f>
        <v>0.25313283208020049</v>
      </c>
      <c r="P1500">
        <f>IF(Table1[[#This Row],[Bet]]="Draw",IF(Table1[[#This Row],[FTR]]="D",100*Table1[[#This Row],[B365D]],0),0)</f>
        <v>0</v>
      </c>
      <c r="Q1500">
        <f>IF(Table1[[#This Row],[Bet]]="Draw-",IF(Table1[[#This Row],[FTR]]="D",100*Table1[[#This Row],[B365D]],0),0)</f>
        <v>0</v>
      </c>
      <c r="R1500">
        <f>1/Table1[[#This Row],[B365A]]-Table1[[#This Row],[Margin1X2]]</f>
        <v>0.25313283208020049</v>
      </c>
      <c r="S1500">
        <f>IF(Table1[[#This Row],[Bet]]="Away",IF(Table1[[#This Row],[FTR]]="A",100*Table1[[#This Row],[B365A]],0),0)</f>
        <v>0</v>
      </c>
      <c r="T1500">
        <f>IF(Table1[[#This Row],[Bet2]]="Away",IF(Table1[[#This Row],[FTR]]="A",100*Table1[[#This Row],[B365A]]),0)</f>
        <v>0</v>
      </c>
      <c r="X1500">
        <v>1.9</v>
      </c>
      <c r="Y1500">
        <v>3.5</v>
      </c>
      <c r="Z1500">
        <v>3.5</v>
      </c>
      <c r="AA1500" s="3">
        <f>(1/Table1[[#This Row],[B365H]]+1/Table1[[#This Row],[B365D]]+1/Table1[[#This Row],[B365A]]-1)/3</f>
        <v>3.2581453634085232E-2</v>
      </c>
      <c r="AB1500">
        <v>2</v>
      </c>
      <c r="AC1500">
        <v>1.8</v>
      </c>
      <c r="AD1500">
        <f>(1/Table1[[#This Row],[B365&gt;2.5]]+1/Table1[[#This Row],[B365&lt;2.5]]-1)/2</f>
        <v>2.777777777777779E-2</v>
      </c>
    </row>
    <row r="1501" spans="1:30" hidden="1" x14ac:dyDescent="0.45">
      <c r="A1501" t="s">
        <v>201</v>
      </c>
      <c r="B1501" t="s">
        <v>4</v>
      </c>
      <c r="C1501" s="1">
        <v>44443</v>
      </c>
      <c r="D1501" t="s">
        <v>203</v>
      </c>
      <c r="E1501" t="s">
        <v>231</v>
      </c>
      <c r="F1501">
        <v>2</v>
      </c>
      <c r="G1501">
        <v>2</v>
      </c>
      <c r="H1501" t="s">
        <v>42</v>
      </c>
      <c r="I1501" t="s">
        <v>200</v>
      </c>
      <c r="L1501">
        <f>1/Table1[[#This Row],[B365H]]-Table1[[#This Row],[Margin1X2]]</f>
        <v>0.55882352941176472</v>
      </c>
      <c r="M1501">
        <f>IF(Table1[[#This Row],[Bet]]="Home",IF(Table1[[#This Row],[FTR]]="H",100*Table1[[#This Row],[B365H]],0),0)</f>
        <v>0</v>
      </c>
      <c r="N1501">
        <f>IF(Table1[[#This Row],[Bet]]="Home-",IF(Table1[[#This Row],[FTR]]="H",100*Table1[[#This Row],[B365H]],0),0)</f>
        <v>0</v>
      </c>
      <c r="O1501">
        <f>1/Table1[[#This Row],[B365D]]-Table1[[#This Row],[Margin1X2]]</f>
        <v>0.2483660130718954</v>
      </c>
      <c r="P1501">
        <f>IF(Table1[[#This Row],[Bet]]="Draw",IF(Table1[[#This Row],[FTR]]="D",100*Table1[[#This Row],[B365D]],0),0)</f>
        <v>0</v>
      </c>
      <c r="Q1501">
        <f>IF(Table1[[#This Row],[Bet]]="Draw-",IF(Table1[[#This Row],[FTR]]="D",100*Table1[[#This Row],[B365D]],0),0)</f>
        <v>0</v>
      </c>
      <c r="R1501">
        <f>1/Table1[[#This Row],[B365A]]-Table1[[#This Row],[Margin1X2]]</f>
        <v>0.19281045751633982</v>
      </c>
      <c r="S1501">
        <f>IF(Table1[[#This Row],[Bet]]="Away",IF(Table1[[#This Row],[FTR]]="A",100*Table1[[#This Row],[B365A]],0),0)</f>
        <v>0</v>
      </c>
      <c r="T1501">
        <f>IF(Table1[[#This Row],[Bet2]]="Away",IF(Table1[[#This Row],[FTR]]="A",100*Table1[[#This Row],[B365A]]),0)</f>
        <v>0</v>
      </c>
      <c r="X1501">
        <v>1.7</v>
      </c>
      <c r="Y1501">
        <v>3.6</v>
      </c>
      <c r="Z1501">
        <v>4.5</v>
      </c>
      <c r="AA1501" s="3">
        <f>(1/Table1[[#This Row],[B365H]]+1/Table1[[#This Row],[B365D]]+1/Table1[[#This Row],[B365A]]-1)/3</f>
        <v>2.9411764705882398E-2</v>
      </c>
      <c r="AB1501">
        <v>1.75</v>
      </c>
      <c r="AC1501">
        <v>2.0499999999999998</v>
      </c>
      <c r="AD1501">
        <f>(1/Table1[[#This Row],[B365&gt;2.5]]+1/Table1[[#This Row],[B365&lt;2.5]]-1)/2</f>
        <v>2.9616724738675937E-2</v>
      </c>
    </row>
    <row r="1502" spans="1:30" hidden="1" x14ac:dyDescent="0.45">
      <c r="A1502" t="s">
        <v>201</v>
      </c>
      <c r="B1502" t="s">
        <v>4</v>
      </c>
      <c r="C1502" s="1">
        <v>44471</v>
      </c>
      <c r="D1502" t="s">
        <v>206</v>
      </c>
      <c r="E1502" t="s">
        <v>224</v>
      </c>
      <c r="F1502">
        <v>1</v>
      </c>
      <c r="G1502">
        <v>4</v>
      </c>
      <c r="H1502" t="s">
        <v>20</v>
      </c>
      <c r="I1502" t="s">
        <v>200</v>
      </c>
      <c r="L1502">
        <f>1/Table1[[#This Row],[B365H]]-Table1[[#This Row],[Margin1X2]]</f>
        <v>0.50563909774436089</v>
      </c>
      <c r="M1502">
        <f>IF(Table1[[#This Row],[Bet]]="Home",IF(Table1[[#This Row],[FTR]]="H",100*Table1[[#This Row],[B365H]],0),0)</f>
        <v>0</v>
      </c>
      <c r="N1502">
        <f>IF(Table1[[#This Row],[Bet]]="Home-",IF(Table1[[#This Row],[FTR]]="H",100*Table1[[#This Row],[B365H]],0),0)</f>
        <v>0</v>
      </c>
      <c r="O1502">
        <f>1/Table1[[#This Row],[B365D]]-Table1[[#This Row],[Margin1X2]]</f>
        <v>0.26503759398496241</v>
      </c>
      <c r="P1502">
        <f>IF(Table1[[#This Row],[Bet]]="Draw",IF(Table1[[#This Row],[FTR]]="D",100*Table1[[#This Row],[B365D]],0),0)</f>
        <v>0</v>
      </c>
      <c r="Q1502">
        <f>IF(Table1[[#This Row],[Bet]]="Draw-",IF(Table1[[#This Row],[FTR]]="D",100*Table1[[#This Row],[B365D]],0),0)</f>
        <v>0</v>
      </c>
      <c r="R1502">
        <f>1/Table1[[#This Row],[B365A]]-Table1[[#This Row],[Margin1X2]]</f>
        <v>0.22932330827067671</v>
      </c>
      <c r="S1502">
        <f>IF(Table1[[#This Row],[Bet]]="Away",IF(Table1[[#This Row],[FTR]]="A",100*Table1[[#This Row],[B365A]],0),0)</f>
        <v>0</v>
      </c>
      <c r="T1502">
        <f>IF(Table1[[#This Row],[Bet2]]="Away",IF(Table1[[#This Row],[FTR]]="A",100*Table1[[#This Row],[B365A]]),0)</f>
        <v>0</v>
      </c>
      <c r="X1502">
        <v>1.9</v>
      </c>
      <c r="Y1502">
        <v>3.5</v>
      </c>
      <c r="Z1502">
        <v>4</v>
      </c>
      <c r="AA1502" s="3">
        <f>(1/Table1[[#This Row],[B365H]]+1/Table1[[#This Row],[B365D]]+1/Table1[[#This Row],[B365A]]-1)/3</f>
        <v>2.0676691729323293E-2</v>
      </c>
      <c r="AB1502">
        <v>1.8</v>
      </c>
      <c r="AC1502">
        <v>2</v>
      </c>
      <c r="AD1502">
        <f>(1/Table1[[#This Row],[B365&gt;2.5]]+1/Table1[[#This Row],[B365&lt;2.5]]-1)/2</f>
        <v>2.777777777777779E-2</v>
      </c>
    </row>
    <row r="1503" spans="1:30" hidden="1" x14ac:dyDescent="0.45">
      <c r="A1503" t="s">
        <v>201</v>
      </c>
      <c r="B1503" t="s">
        <v>4</v>
      </c>
      <c r="C1503" s="1">
        <v>44474</v>
      </c>
      <c r="D1503" t="s">
        <v>215</v>
      </c>
      <c r="E1503" t="s">
        <v>203</v>
      </c>
      <c r="F1503">
        <v>1</v>
      </c>
      <c r="G1503">
        <v>1</v>
      </c>
      <c r="H1503" t="s">
        <v>42</v>
      </c>
      <c r="I1503" t="s">
        <v>200</v>
      </c>
      <c r="L1503">
        <f>1/Table1[[#This Row],[B365H]]-Table1[[#This Row],[Margin1X2]]</f>
        <v>0.47883597883597884</v>
      </c>
      <c r="M1503">
        <f>IF(Table1[[#This Row],[Bet]]="Home",IF(Table1[[#This Row],[FTR]]="H",100*Table1[[#This Row],[B365H]],0),0)</f>
        <v>0</v>
      </c>
      <c r="N1503">
        <f>IF(Table1[[#This Row],[Bet]]="Home-",IF(Table1[[#This Row],[FTR]]="H",100*Table1[[#This Row],[B365H]],0),0)</f>
        <v>0</v>
      </c>
      <c r="O1503">
        <f>1/Table1[[#This Row],[B365D]]-Table1[[#This Row],[Margin1X2]]</f>
        <v>0.26455026455026454</v>
      </c>
      <c r="P1503">
        <f>IF(Table1[[#This Row],[Bet]]="Draw",IF(Table1[[#This Row],[FTR]]="D",100*Table1[[#This Row],[B365D]],0),0)</f>
        <v>0</v>
      </c>
      <c r="Q1503">
        <f>IF(Table1[[#This Row],[Bet]]="Draw-",IF(Table1[[#This Row],[FTR]]="D",100*Table1[[#This Row],[B365D]],0),0)</f>
        <v>0</v>
      </c>
      <c r="R1503">
        <f>1/Table1[[#This Row],[B365A]]-Table1[[#This Row],[Margin1X2]]</f>
        <v>0.25661375661375663</v>
      </c>
      <c r="S1503">
        <f>IF(Table1[[#This Row],[Bet]]="Away",IF(Table1[[#This Row],[FTR]]="A",100*Table1[[#This Row],[B365A]],0),0)</f>
        <v>0</v>
      </c>
      <c r="T1503">
        <f>IF(Table1[[#This Row],[Bet2]]="Away",IF(Table1[[#This Row],[FTR]]="A",100*Table1[[#This Row],[B365A]]),0)</f>
        <v>0</v>
      </c>
      <c r="X1503">
        <v>2</v>
      </c>
      <c r="Y1503">
        <v>3.5</v>
      </c>
      <c r="Z1503">
        <v>3.6</v>
      </c>
      <c r="AA1503" s="3">
        <f>(1/Table1[[#This Row],[B365H]]+1/Table1[[#This Row],[B365D]]+1/Table1[[#This Row],[B365A]]-1)/3</f>
        <v>2.1164021164021163E-2</v>
      </c>
      <c r="AB1503">
        <v>1.8</v>
      </c>
      <c r="AC1503">
        <v>2</v>
      </c>
      <c r="AD1503">
        <f>(1/Table1[[#This Row],[B365&gt;2.5]]+1/Table1[[#This Row],[B365&lt;2.5]]-1)/2</f>
        <v>2.777777777777779E-2</v>
      </c>
    </row>
    <row r="1504" spans="1:30" hidden="1" x14ac:dyDescent="0.45">
      <c r="A1504" t="s">
        <v>201</v>
      </c>
      <c r="B1504" t="s">
        <v>4</v>
      </c>
      <c r="C1504" s="1">
        <v>44495</v>
      </c>
      <c r="D1504" t="s">
        <v>221</v>
      </c>
      <c r="E1504" t="s">
        <v>214</v>
      </c>
      <c r="F1504">
        <v>1</v>
      </c>
      <c r="G1504">
        <v>2</v>
      </c>
      <c r="H1504" t="s">
        <v>20</v>
      </c>
      <c r="I1504" t="s">
        <v>200</v>
      </c>
      <c r="L1504">
        <f>1/Table1[[#This Row],[B365H]]-Table1[[#This Row],[Margin1X2]]</f>
        <v>0.38325473649375358</v>
      </c>
      <c r="M1504">
        <f>IF(Table1[[#This Row],[Bet]]="Home",IF(Table1[[#This Row],[FTR]]="H",100*Table1[[#This Row],[B365H]],0),0)</f>
        <v>0</v>
      </c>
      <c r="N1504">
        <f>IF(Table1[[#This Row],[Bet]]="Home-",IF(Table1[[#This Row],[FTR]]="H",100*Table1[[#This Row],[B365H]],0),0)</f>
        <v>0</v>
      </c>
      <c r="O1504">
        <f>1/Table1[[#This Row],[B365D]]-Table1[[#This Row],[Margin1X2]]</f>
        <v>0.25543145528253497</v>
      </c>
      <c r="P1504">
        <f>IF(Table1[[#This Row],[Bet]]="Draw",IF(Table1[[#This Row],[FTR]]="D",100*Table1[[#This Row],[B365D]],0),0)</f>
        <v>0</v>
      </c>
      <c r="Q1504">
        <f>IF(Table1[[#This Row],[Bet]]="Draw-",IF(Table1[[#This Row],[FTR]]="D",100*Table1[[#This Row],[B365D]],0),0)</f>
        <v>0</v>
      </c>
      <c r="R1504">
        <f>1/Table1[[#This Row],[B365A]]-Table1[[#This Row],[Margin1X2]]</f>
        <v>0.36131380822371145</v>
      </c>
      <c r="S1504">
        <f>IF(Table1[[#This Row],[Bet]]="Away",IF(Table1[[#This Row],[FTR]]="A",100*Table1[[#This Row],[B365A]],0),0)</f>
        <v>0</v>
      </c>
      <c r="T1504">
        <f>IF(Table1[[#This Row],[Bet2]]="Away",IF(Table1[[#This Row],[FTR]]="A",100*Table1[[#This Row],[B365A]]),0)</f>
        <v>0</v>
      </c>
      <c r="X1504">
        <v>2.37</v>
      </c>
      <c r="Y1504">
        <v>3.4</v>
      </c>
      <c r="Z1504">
        <v>2.5</v>
      </c>
      <c r="AA1504" s="3">
        <f>(1/Table1[[#This Row],[B365H]]+1/Table1[[#This Row],[B365D]]+1/Table1[[#This Row],[B365A]]-1)/3</f>
        <v>3.8686191776288549E-2</v>
      </c>
      <c r="AB1504">
        <v>2</v>
      </c>
      <c r="AC1504">
        <v>1.8</v>
      </c>
      <c r="AD1504">
        <f>(1/Table1[[#This Row],[B365&gt;2.5]]+1/Table1[[#This Row],[B365&lt;2.5]]-1)/2</f>
        <v>2.777777777777779E-2</v>
      </c>
    </row>
    <row r="1505" spans="1:30" hidden="1" x14ac:dyDescent="0.45">
      <c r="A1505" t="s">
        <v>201</v>
      </c>
      <c r="B1505" t="s">
        <v>4</v>
      </c>
      <c r="C1505" s="1">
        <v>44523</v>
      </c>
      <c r="D1505" t="s">
        <v>208</v>
      </c>
      <c r="E1505" t="s">
        <v>215</v>
      </c>
      <c r="F1505">
        <v>1</v>
      </c>
      <c r="G1505">
        <v>2</v>
      </c>
      <c r="H1505" t="s">
        <v>20</v>
      </c>
      <c r="I1505" t="s">
        <v>200</v>
      </c>
      <c r="L1505">
        <f>1/Table1[[#This Row],[B365H]]-Table1[[#This Row],[Margin1X2]]</f>
        <v>0.29233823607417003</v>
      </c>
      <c r="M1505">
        <f>IF(Table1[[#This Row],[Bet]]="Home",IF(Table1[[#This Row],[FTR]]="H",100*Table1[[#This Row],[B365H]],0),0)</f>
        <v>0</v>
      </c>
      <c r="N1505">
        <f>IF(Table1[[#This Row],[Bet]]="Home-",IF(Table1[[#This Row],[FTR]]="H",100*Table1[[#This Row],[B365H]],0),0)</f>
        <v>0</v>
      </c>
      <c r="O1505">
        <f>1/Table1[[#This Row],[B365D]]-Table1[[#This Row],[Margin1X2]]</f>
        <v>0.27278789394318276</v>
      </c>
      <c r="P1505">
        <f>IF(Table1[[#This Row],[Bet]]="Draw",IF(Table1[[#This Row],[FTR]]="D",100*Table1[[#This Row],[B365D]],0),0)</f>
        <v>0</v>
      </c>
      <c r="Q1505">
        <f>IF(Table1[[#This Row],[Bet]]="Draw-",IF(Table1[[#This Row],[FTR]]="D",100*Table1[[#This Row],[B365D]],0),0)</f>
        <v>0</v>
      </c>
      <c r="R1505">
        <f>1/Table1[[#This Row],[B365A]]-Table1[[#This Row],[Margin1X2]]</f>
        <v>0.43487386998264715</v>
      </c>
      <c r="S1505">
        <f>IF(Table1[[#This Row],[Bet]]="Away",IF(Table1[[#This Row],[FTR]]="A",100*Table1[[#This Row],[B365A]],0),0)</f>
        <v>0</v>
      </c>
      <c r="T1505">
        <f>IF(Table1[[#This Row],[Bet2]]="Away",IF(Table1[[#This Row],[FTR]]="A",100*Table1[[#This Row],[B365A]]),0)</f>
        <v>0</v>
      </c>
      <c r="X1505">
        <v>3.1</v>
      </c>
      <c r="Y1505">
        <v>3.3</v>
      </c>
      <c r="Z1505">
        <v>2.15</v>
      </c>
      <c r="AA1505" s="3">
        <f>(1/Table1[[#This Row],[B365H]]+1/Table1[[#This Row],[B365D]]+1/Table1[[#This Row],[B365A]]-1)/3</f>
        <v>3.0242409087120281E-2</v>
      </c>
      <c r="AB1505">
        <v>1.95</v>
      </c>
      <c r="AC1505">
        <v>1.85</v>
      </c>
      <c r="AD1505">
        <f>(1/Table1[[#This Row],[B365&gt;2.5]]+1/Table1[[#This Row],[B365&lt;2.5]]-1)/2</f>
        <v>2.6680526680526673E-2</v>
      </c>
    </row>
    <row r="1506" spans="1:30" hidden="1" x14ac:dyDescent="0.45">
      <c r="A1506" t="s">
        <v>201</v>
      </c>
      <c r="B1506" t="s">
        <v>4</v>
      </c>
      <c r="C1506" s="1">
        <v>44534</v>
      </c>
      <c r="D1506" t="s">
        <v>226</v>
      </c>
      <c r="E1506" t="s">
        <v>220</v>
      </c>
      <c r="F1506">
        <v>1</v>
      </c>
      <c r="G1506">
        <v>2</v>
      </c>
      <c r="H1506" t="s">
        <v>20</v>
      </c>
      <c r="I1506" t="s">
        <v>200</v>
      </c>
      <c r="L1506">
        <f>1/Table1[[#This Row],[B365H]]-Table1[[#This Row],[Margin1X2]]</f>
        <v>0.26323349852761613</v>
      </c>
      <c r="M1506">
        <f>IF(Table1[[#This Row],[Bet]]="Home",IF(Table1[[#This Row],[FTR]]="H",100*Table1[[#This Row],[B365H]],0),0)</f>
        <v>0</v>
      </c>
      <c r="N1506">
        <f>IF(Table1[[#This Row],[Bet]]="Home-",IF(Table1[[#This Row],[FTR]]="H",100*Table1[[#This Row],[B365H]],0),0)</f>
        <v>0</v>
      </c>
      <c r="O1506">
        <f>1/Table1[[#This Row],[B365D]]-Table1[[#This Row],[Margin1X2]]</f>
        <v>0.25483013718307829</v>
      </c>
      <c r="P1506">
        <f>IF(Table1[[#This Row],[Bet]]="Draw",IF(Table1[[#This Row],[FTR]]="D",100*Table1[[#This Row],[B365D]],0),0)</f>
        <v>0</v>
      </c>
      <c r="Q1506">
        <f>IF(Table1[[#This Row],[Bet]]="Draw-",IF(Table1[[#This Row],[FTR]]="D",100*Table1[[#This Row],[B365D]],0),0)</f>
        <v>0</v>
      </c>
      <c r="R1506">
        <f>1/Table1[[#This Row],[B365A]]-Table1[[#This Row],[Margin1X2]]</f>
        <v>0.48193636428930547</v>
      </c>
      <c r="S1506">
        <f>IF(Table1[[#This Row],[Bet]]="Away",IF(Table1[[#This Row],[FTR]]="A",100*Table1[[#This Row],[B365A]],0),0)</f>
        <v>0</v>
      </c>
      <c r="T1506">
        <f>IF(Table1[[#This Row],[Bet2]]="Away",IF(Table1[[#This Row],[FTR]]="A",100*Table1[[#This Row],[B365A]]),0)</f>
        <v>0</v>
      </c>
      <c r="X1506">
        <v>3.4</v>
      </c>
      <c r="Y1506">
        <v>3.5</v>
      </c>
      <c r="Z1506">
        <v>1.95</v>
      </c>
      <c r="AA1506" s="3">
        <f>(1/Table1[[#This Row],[B365H]]+1/Table1[[#This Row],[B365D]]+1/Table1[[#This Row],[B365A]]-1)/3</f>
        <v>3.0884148531207394E-2</v>
      </c>
      <c r="AB1506">
        <v>1.72</v>
      </c>
      <c r="AC1506">
        <v>2.0699999999999998</v>
      </c>
      <c r="AD1506">
        <f>(1/Table1[[#This Row],[B365&gt;2.5]]+1/Table1[[#This Row],[B365&lt;2.5]]-1)/2</f>
        <v>3.2243568138411449E-2</v>
      </c>
    </row>
    <row r="1507" spans="1:30" hidden="1" x14ac:dyDescent="0.45">
      <c r="A1507" t="s">
        <v>201</v>
      </c>
      <c r="B1507" t="s">
        <v>4</v>
      </c>
      <c r="C1507" s="1">
        <v>44564</v>
      </c>
      <c r="D1507" t="s">
        <v>235</v>
      </c>
      <c r="E1507" t="s">
        <v>208</v>
      </c>
      <c r="F1507">
        <v>1</v>
      </c>
      <c r="G1507">
        <v>1</v>
      </c>
      <c r="H1507" t="s">
        <v>42</v>
      </c>
      <c r="I1507" t="s">
        <v>200</v>
      </c>
      <c r="L1507">
        <f>1/Table1[[#This Row],[B365H]]-Table1[[#This Row],[Margin1X2]]</f>
        <v>0.41254279489573603</v>
      </c>
      <c r="M1507">
        <f>IF(Table1[[#This Row],[Bet]]="Home",IF(Table1[[#This Row],[FTR]]="H",100*Table1[[#This Row],[B365H]],0),0)</f>
        <v>0</v>
      </c>
      <c r="N1507">
        <f>IF(Table1[[#This Row],[Bet]]="Home-",IF(Table1[[#This Row],[FTR]]="H",100*Table1[[#This Row],[B365H]],0),0)</f>
        <v>0</v>
      </c>
      <c r="O1507">
        <f>1/Table1[[#This Row],[B365D]]-Table1[[#This Row],[Margin1X2]]</f>
        <v>0.26221599751011515</v>
      </c>
      <c r="P1507">
        <f>IF(Table1[[#This Row],[Bet]]="Draw",IF(Table1[[#This Row],[FTR]]="D",100*Table1[[#This Row],[B365D]],0),0)</f>
        <v>0</v>
      </c>
      <c r="Q1507">
        <f>IF(Table1[[#This Row],[Bet]]="Draw-",IF(Table1[[#This Row],[FTR]]="D",100*Table1[[#This Row],[B365D]],0),0)</f>
        <v>0</v>
      </c>
      <c r="R1507">
        <f>1/Table1[[#This Row],[B365A]]-Table1[[#This Row],[Margin1X2]]</f>
        <v>0.32524120759414876</v>
      </c>
      <c r="S1507">
        <f>IF(Table1[[#This Row],[Bet]]="Away",IF(Table1[[#This Row],[FTR]]="A",100*Table1[[#This Row],[B365A]],0),0)</f>
        <v>0</v>
      </c>
      <c r="T1507">
        <f>IF(Table1[[#This Row],[Bet2]]="Away",IF(Table1[[#This Row],[FTR]]="A",100*Table1[[#This Row],[B365A]]),0)</f>
        <v>0</v>
      </c>
      <c r="X1507">
        <v>2.25</v>
      </c>
      <c r="Y1507">
        <v>3.4</v>
      </c>
      <c r="Z1507">
        <v>2.8</v>
      </c>
      <c r="AA1507" s="3">
        <f>(1/Table1[[#This Row],[B365H]]+1/Table1[[#This Row],[B365D]]+1/Table1[[#This Row],[B365A]]-1)/3</f>
        <v>3.1901649548708409E-2</v>
      </c>
      <c r="AB1507">
        <v>1.9</v>
      </c>
      <c r="AC1507">
        <v>1.9</v>
      </c>
      <c r="AD1507">
        <f>(1/Table1[[#This Row],[B365&gt;2.5]]+1/Table1[[#This Row],[B365&lt;2.5]]-1)/2</f>
        <v>2.6315789473684181E-2</v>
      </c>
    </row>
    <row r="1508" spans="1:30" hidden="1" x14ac:dyDescent="0.45">
      <c r="A1508" t="s">
        <v>201</v>
      </c>
      <c r="B1508" t="s">
        <v>4</v>
      </c>
      <c r="C1508" s="1">
        <v>44579</v>
      </c>
      <c r="D1508" t="s">
        <v>217</v>
      </c>
      <c r="E1508" t="s">
        <v>233</v>
      </c>
      <c r="F1508">
        <v>3</v>
      </c>
      <c r="G1508">
        <v>0</v>
      </c>
      <c r="H1508" t="s">
        <v>13</v>
      </c>
      <c r="I1508" t="s">
        <v>200</v>
      </c>
      <c r="L1508">
        <f>1/Table1[[#This Row],[B365H]]-Table1[[#This Row],[Margin1X2]]</f>
        <v>0.63780663780663782</v>
      </c>
      <c r="M1508">
        <f>IF(Table1[[#This Row],[Bet]]="Home",IF(Table1[[#This Row],[FTR]]="H",100*Table1[[#This Row],[B365H]],0),0)</f>
        <v>0</v>
      </c>
      <c r="N1508">
        <f>IF(Table1[[#This Row],[Bet]]="Home-",IF(Table1[[#This Row],[FTR]]="H",100*Table1[[#This Row],[B365H]],0),0)</f>
        <v>0</v>
      </c>
      <c r="O1508">
        <f>1/Table1[[#This Row],[B365D]]-Table1[[#This Row],[Margin1X2]]</f>
        <v>0.20923520923520925</v>
      </c>
      <c r="P1508">
        <f>IF(Table1[[#This Row],[Bet]]="Draw",IF(Table1[[#This Row],[FTR]]="D",100*Table1[[#This Row],[B365D]],0),0)</f>
        <v>0</v>
      </c>
      <c r="Q1508">
        <f>IF(Table1[[#This Row],[Bet]]="Draw-",IF(Table1[[#This Row],[FTR]]="D",100*Table1[[#This Row],[B365D]],0),0)</f>
        <v>0</v>
      </c>
      <c r="R1508">
        <f>1/Table1[[#This Row],[B365A]]-Table1[[#This Row],[Margin1X2]]</f>
        <v>0.15295815295815299</v>
      </c>
      <c r="S1508">
        <f>IF(Table1[[#This Row],[Bet]]="Away",IF(Table1[[#This Row],[FTR]]="A",100*Table1[[#This Row],[B365A]],0),0)</f>
        <v>0</v>
      </c>
      <c r="T1508">
        <f>IF(Table1[[#This Row],[Bet2]]="Away",IF(Table1[[#This Row],[FTR]]="A",100*Table1[[#This Row],[B365A]]),0)</f>
        <v>0</v>
      </c>
      <c r="X1508">
        <v>1.5</v>
      </c>
      <c r="Y1508">
        <v>4.2</v>
      </c>
      <c r="Z1508">
        <v>5.5</v>
      </c>
      <c r="AA1508" s="3">
        <f>(1/Table1[[#This Row],[B365H]]+1/Table1[[#This Row],[B365D]]+1/Table1[[#This Row],[B365A]]-1)/3</f>
        <v>2.8860028860028846E-2</v>
      </c>
      <c r="AB1508">
        <v>1.85</v>
      </c>
      <c r="AC1508">
        <v>1.95</v>
      </c>
      <c r="AD1508">
        <f>(1/Table1[[#This Row],[B365&gt;2.5]]+1/Table1[[#This Row],[B365&lt;2.5]]-1)/2</f>
        <v>2.6680526680526673E-2</v>
      </c>
    </row>
    <row r="1509" spans="1:30" hidden="1" x14ac:dyDescent="0.45">
      <c r="A1509" t="s">
        <v>201</v>
      </c>
      <c r="B1509" t="s">
        <v>4</v>
      </c>
      <c r="C1509" s="1">
        <v>44632</v>
      </c>
      <c r="D1509" t="s">
        <v>221</v>
      </c>
      <c r="E1509" t="s">
        <v>233</v>
      </c>
      <c r="F1509">
        <v>4</v>
      </c>
      <c r="G1509">
        <v>0</v>
      </c>
      <c r="H1509" t="s">
        <v>13</v>
      </c>
      <c r="I1509" t="s">
        <v>200</v>
      </c>
      <c r="L1509">
        <f>1/Table1[[#This Row],[B365H]]-Table1[[#This Row],[Margin1X2]]</f>
        <v>0.40449352043554948</v>
      </c>
      <c r="M1509">
        <f>IF(Table1[[#This Row],[Bet]]="Home",IF(Table1[[#This Row],[FTR]]="H",100*Table1[[#This Row],[B365H]],0),0)</f>
        <v>0</v>
      </c>
      <c r="N1509">
        <f>IF(Table1[[#This Row],[Bet]]="Home-",IF(Table1[[#This Row],[FTR]]="H",100*Table1[[#This Row],[B365H]],0),0)</f>
        <v>0</v>
      </c>
      <c r="O1509">
        <f>1/Table1[[#This Row],[B365D]]-Table1[[#This Row],[Margin1X2]]</f>
        <v>0.25542519745418296</v>
      </c>
      <c r="P1509">
        <f>IF(Table1[[#This Row],[Bet]]="Draw",IF(Table1[[#This Row],[FTR]]="D",100*Table1[[#This Row],[B365D]],0),0)</f>
        <v>0</v>
      </c>
      <c r="Q1509">
        <f>IF(Table1[[#This Row],[Bet]]="Draw-",IF(Table1[[#This Row],[FTR]]="D",100*Table1[[#This Row],[B365D]],0),0)</f>
        <v>0</v>
      </c>
      <c r="R1509">
        <f>1/Table1[[#This Row],[B365A]]-Table1[[#This Row],[Margin1X2]]</f>
        <v>0.34008128211026761</v>
      </c>
      <c r="S1509">
        <f>IF(Table1[[#This Row],[Bet]]="Away",IF(Table1[[#This Row],[FTR]]="A",100*Table1[[#This Row],[B365A]],0),0)</f>
        <v>0</v>
      </c>
      <c r="T1509">
        <f>IF(Table1[[#This Row],[Bet2]]="Away",IF(Table1[[#This Row],[FTR]]="A",100*Table1[[#This Row],[B365A]]),0)</f>
        <v>0</v>
      </c>
      <c r="X1509">
        <v>2.2999999999999998</v>
      </c>
      <c r="Y1509">
        <v>3.5</v>
      </c>
      <c r="Z1509">
        <v>2.7</v>
      </c>
      <c r="AA1509" s="3">
        <f>(1/Table1[[#This Row],[B365H]]+1/Table1[[#This Row],[B365D]]+1/Table1[[#This Row],[B365A]]-1)/3</f>
        <v>3.0289088260102719E-2</v>
      </c>
      <c r="AB1509">
        <v>1.8</v>
      </c>
      <c r="AC1509">
        <v>2</v>
      </c>
      <c r="AD1509">
        <f>(1/Table1[[#This Row],[B365&gt;2.5]]+1/Table1[[#This Row],[B365&lt;2.5]]-1)/2</f>
        <v>2.777777777777779E-2</v>
      </c>
    </row>
    <row r="1510" spans="1:30" hidden="1" x14ac:dyDescent="0.45">
      <c r="A1510" t="s">
        <v>201</v>
      </c>
      <c r="B1510" t="s">
        <v>4</v>
      </c>
      <c r="C1510" s="1">
        <v>44642</v>
      </c>
      <c r="D1510" t="s">
        <v>215</v>
      </c>
      <c r="E1510" t="s">
        <v>208</v>
      </c>
      <c r="F1510">
        <v>3</v>
      </c>
      <c r="G1510">
        <v>1</v>
      </c>
      <c r="H1510" t="s">
        <v>13</v>
      </c>
      <c r="I1510" t="s">
        <v>200</v>
      </c>
      <c r="L1510">
        <f>1/Table1[[#This Row],[B365H]]-Table1[[#This Row],[Margin1X2]]</f>
        <v>0.55337690631808278</v>
      </c>
      <c r="M1510">
        <f>IF(Table1[[#This Row],[Bet]]="Home",IF(Table1[[#This Row],[FTR]]="H",100*Table1[[#This Row],[B365H]],0),0)</f>
        <v>0</v>
      </c>
      <c r="N1510">
        <f>IF(Table1[[#This Row],[Bet]]="Home-",IF(Table1[[#This Row],[FTR]]="H",100*Table1[[#This Row],[B365H]],0),0)</f>
        <v>0</v>
      </c>
      <c r="O1510">
        <f>1/Table1[[#This Row],[B365D]]-Table1[[#This Row],[Margin1X2]]</f>
        <v>0.25925925925925924</v>
      </c>
      <c r="P1510">
        <f>IF(Table1[[#This Row],[Bet]]="Draw",IF(Table1[[#This Row],[FTR]]="D",100*Table1[[#This Row],[B365D]],0),0)</f>
        <v>0</v>
      </c>
      <c r="Q1510">
        <f>IF(Table1[[#This Row],[Bet]]="Draw-",IF(Table1[[#This Row],[FTR]]="D",100*Table1[[#This Row],[B365D]],0),0)</f>
        <v>0</v>
      </c>
      <c r="R1510">
        <f>1/Table1[[#This Row],[B365A]]-Table1[[#This Row],[Margin1X2]]</f>
        <v>0.18736383442265792</v>
      </c>
      <c r="S1510">
        <f>IF(Table1[[#This Row],[Bet]]="Away",IF(Table1[[#This Row],[FTR]]="A",100*Table1[[#This Row],[B365A]],0),0)</f>
        <v>0</v>
      </c>
      <c r="T1510">
        <f>IF(Table1[[#This Row],[Bet2]]="Away",IF(Table1[[#This Row],[FTR]]="A",100*Table1[[#This Row],[B365A]]),0)</f>
        <v>0</v>
      </c>
      <c r="X1510">
        <v>1.7</v>
      </c>
      <c r="Y1510">
        <v>3.4</v>
      </c>
      <c r="Z1510">
        <v>4.5</v>
      </c>
      <c r="AA1510" s="3">
        <f>(1/Table1[[#This Row],[B365H]]+1/Table1[[#This Row],[B365D]]+1/Table1[[#This Row],[B365A]]-1)/3</f>
        <v>3.4858387799564294E-2</v>
      </c>
      <c r="AB1510">
        <v>2.25</v>
      </c>
      <c r="AC1510">
        <v>1.61</v>
      </c>
      <c r="AD1510">
        <f>(1/Table1[[#This Row],[B365&gt;2.5]]+1/Table1[[#This Row],[B365&lt;2.5]]-1)/2</f>
        <v>3.2781228433402365E-2</v>
      </c>
    </row>
    <row r="1511" spans="1:30" hidden="1" x14ac:dyDescent="0.45">
      <c r="A1511" t="s">
        <v>201</v>
      </c>
      <c r="B1511" t="s">
        <v>4</v>
      </c>
      <c r="C1511" s="1">
        <v>44669</v>
      </c>
      <c r="D1511" t="s">
        <v>217</v>
      </c>
      <c r="E1511" t="s">
        <v>214</v>
      </c>
      <c r="F1511">
        <v>1</v>
      </c>
      <c r="G1511">
        <v>0</v>
      </c>
      <c r="H1511" t="s">
        <v>13</v>
      </c>
      <c r="I1511" t="s">
        <v>200</v>
      </c>
      <c r="L1511">
        <f>1/Table1[[#This Row],[B365H]]-Table1[[#This Row],[Margin1X2]]</f>
        <v>0.59680134680134678</v>
      </c>
      <c r="M1511">
        <f>IF(Table1[[#This Row],[Bet]]="Home",IF(Table1[[#This Row],[FTR]]="H",100*Table1[[#This Row],[B365H]],0),0)</f>
        <v>0</v>
      </c>
      <c r="N1511">
        <f>IF(Table1[[#This Row],[Bet]]="Home-",IF(Table1[[#This Row],[FTR]]="H",100*Table1[[#This Row],[B365H]],0),0)</f>
        <v>0</v>
      </c>
      <c r="O1511">
        <f>1/Table1[[#This Row],[B365D]]-Table1[[#This Row],[Margin1X2]]</f>
        <v>0.24957912457912459</v>
      </c>
      <c r="P1511">
        <f>IF(Table1[[#This Row],[Bet]]="Draw",IF(Table1[[#This Row],[FTR]]="D",100*Table1[[#This Row],[B365D]],0),0)</f>
        <v>0</v>
      </c>
      <c r="Q1511">
        <f>IF(Table1[[#This Row],[Bet]]="Draw-",IF(Table1[[#This Row],[FTR]]="D",100*Table1[[#This Row],[B365D]],0),0)</f>
        <v>0</v>
      </c>
      <c r="R1511">
        <f>1/Table1[[#This Row],[B365A]]-Table1[[#This Row],[Margin1X2]]</f>
        <v>0.15361952861952863</v>
      </c>
      <c r="S1511">
        <f>IF(Table1[[#This Row],[Bet]]="Away",IF(Table1[[#This Row],[FTR]]="A",100*Table1[[#This Row],[B365A]],0),0)</f>
        <v>0</v>
      </c>
      <c r="T1511">
        <f>IF(Table1[[#This Row],[Bet2]]="Away",IF(Table1[[#This Row],[FTR]]="A",100*Table1[[#This Row],[B365A]]),0)</f>
        <v>0</v>
      </c>
      <c r="X1511">
        <v>1.6</v>
      </c>
      <c r="Y1511">
        <v>3.6</v>
      </c>
      <c r="Z1511">
        <v>5.5</v>
      </c>
      <c r="AA1511" s="3">
        <f>(1/Table1[[#This Row],[B365H]]+1/Table1[[#This Row],[B365D]]+1/Table1[[#This Row],[B365A]]-1)/3</f>
        <v>2.8198653198653185E-2</v>
      </c>
      <c r="AB1511">
        <v>1.83</v>
      </c>
      <c r="AC1511">
        <v>1.98</v>
      </c>
      <c r="AD1511">
        <f>(1/Table1[[#This Row],[B365&gt;2.5]]+1/Table1[[#This Row],[B365&lt;2.5]]-1)/2</f>
        <v>2.5749296241099451E-2</v>
      </c>
    </row>
    <row r="1512" spans="1:30" hidden="1" x14ac:dyDescent="0.45">
      <c r="A1512" t="s">
        <v>106</v>
      </c>
      <c r="B1512" t="s">
        <v>4</v>
      </c>
      <c r="C1512" s="1">
        <v>44429</v>
      </c>
      <c r="D1512" t="s">
        <v>107</v>
      </c>
      <c r="E1512" t="s">
        <v>111</v>
      </c>
      <c r="F1512">
        <v>2</v>
      </c>
      <c r="G1512">
        <v>1</v>
      </c>
      <c r="H1512" t="s">
        <v>13</v>
      </c>
      <c r="I1512" t="s">
        <v>155</v>
      </c>
      <c r="L1512">
        <f>1/Table1[[#This Row],[B365H]]-Table1[[#This Row],[Margin1X2]]</f>
        <v>0.36434303609876134</v>
      </c>
      <c r="M1512">
        <f>IF(Table1[[#This Row],[Bet]]="Home",IF(Table1[[#This Row],[FTR]]="H",100*Table1[[#This Row],[B365H]],0),0)</f>
        <v>0</v>
      </c>
      <c r="N1512">
        <f>IF(Table1[[#This Row],[Bet]]="Home-",IF(Table1[[#This Row],[FTR]]="H",100*Table1[[#This Row],[B365H]],0),0)</f>
        <v>0</v>
      </c>
      <c r="O1512">
        <f>1/Table1[[#This Row],[B365D]]-Table1[[#This Row],[Margin1X2]]</f>
        <v>0.26837793250006997</v>
      </c>
      <c r="P1512">
        <f>IF(Table1[[#This Row],[Bet]]="Draw",IF(Table1[[#This Row],[FTR]]="D",100*Table1[[#This Row],[B365D]],0),0)</f>
        <v>0</v>
      </c>
      <c r="Q1512">
        <f>IF(Table1[[#This Row],[Bet]]="Draw-",IF(Table1[[#This Row],[FTR]]="D",100*Table1[[#This Row],[B365D]],0),0)</f>
        <v>0</v>
      </c>
      <c r="R1512">
        <f>1/Table1[[#This Row],[B365A]]-Table1[[#This Row],[Margin1X2]]</f>
        <v>0.36727903140116885</v>
      </c>
      <c r="S1512">
        <f>IF(Table1[[#This Row],[Bet]]="Away",IF(Table1[[#This Row],[FTR]]="A",100*Table1[[#This Row],[B365A]],0),0)</f>
        <v>0</v>
      </c>
      <c r="T1512">
        <f>IF(Table1[[#This Row],[Bet2]]="Away",IF(Table1[[#This Row],[FTR]]="A",100*Table1[[#This Row],[B365A]]),0)</f>
        <v>0</v>
      </c>
      <c r="X1512">
        <v>2.62</v>
      </c>
      <c r="Y1512">
        <v>3.5</v>
      </c>
      <c r="Z1512">
        <v>2.6</v>
      </c>
      <c r="AA1512" s="3">
        <f>(1/Table1[[#This Row],[B365H]]+1/Table1[[#This Row],[B365D]]+1/Table1[[#This Row],[B365A]]-1)/3</f>
        <v>1.7336353214215745E-2</v>
      </c>
      <c r="AB1512">
        <v>1.85</v>
      </c>
      <c r="AC1512">
        <v>1.95</v>
      </c>
      <c r="AD1512">
        <f>(1/Table1[[#This Row],[B365&gt;2.5]]+1/Table1[[#This Row],[B365&lt;2.5]]-1)/2</f>
        <v>2.6680526680526673E-2</v>
      </c>
    </row>
    <row r="1513" spans="1:30" hidden="1" x14ac:dyDescent="0.45">
      <c r="A1513" t="s">
        <v>106</v>
      </c>
      <c r="B1513" t="s">
        <v>4</v>
      </c>
      <c r="C1513" s="1">
        <v>44457</v>
      </c>
      <c r="D1513" t="s">
        <v>119</v>
      </c>
      <c r="E1513" t="s">
        <v>133</v>
      </c>
      <c r="F1513">
        <v>2</v>
      </c>
      <c r="G1513">
        <v>2</v>
      </c>
      <c r="H1513" t="s">
        <v>42</v>
      </c>
      <c r="I1513" t="s">
        <v>155</v>
      </c>
      <c r="L1513">
        <f>1/Table1[[#This Row],[B365H]]-Table1[[#This Row],[Margin1X2]]</f>
        <v>0.25137085137085136</v>
      </c>
      <c r="M1513">
        <f>IF(Table1[[#This Row],[Bet]]="Home",IF(Table1[[#This Row],[FTR]]="H",100*Table1[[#This Row],[B365H]],0),0)</f>
        <v>0</v>
      </c>
      <c r="N1513">
        <f>IF(Table1[[#This Row],[Bet]]="Home-",IF(Table1[[#This Row],[FTR]]="H",100*Table1[[#This Row],[B365H]],0),0)</f>
        <v>0</v>
      </c>
      <c r="O1513">
        <f>1/Table1[[#This Row],[B365D]]-Table1[[#This Row],[Margin1X2]]</f>
        <v>0.28773448773448773</v>
      </c>
      <c r="P1513">
        <f>IF(Table1[[#This Row],[Bet]]="Draw",IF(Table1[[#This Row],[FTR]]="D",100*Table1[[#This Row],[B365D]],0),0)</f>
        <v>0</v>
      </c>
      <c r="Q1513">
        <f>IF(Table1[[#This Row],[Bet]]="Draw-",IF(Table1[[#This Row],[FTR]]="D",100*Table1[[#This Row],[B365D]],0),0)</f>
        <v>0</v>
      </c>
      <c r="R1513">
        <f>1/Table1[[#This Row],[B365A]]-Table1[[#This Row],[Margin1X2]]</f>
        <v>0.46089466089466086</v>
      </c>
      <c r="S1513">
        <f>IF(Table1[[#This Row],[Bet]]="Away",IF(Table1[[#This Row],[FTR]]="A",100*Table1[[#This Row],[B365A]],0),0)</f>
        <v>0</v>
      </c>
      <c r="T1513">
        <f>IF(Table1[[#This Row],[Bet2]]="Away",IF(Table1[[#This Row],[FTR]]="A",100*Table1[[#This Row],[B365A]]),0)</f>
        <v>0</v>
      </c>
      <c r="X1513">
        <v>3.75</v>
      </c>
      <c r="Y1513">
        <v>3.3</v>
      </c>
      <c r="Z1513">
        <v>2.1</v>
      </c>
      <c r="AA1513" s="3">
        <f>(1/Table1[[#This Row],[B365H]]+1/Table1[[#This Row],[B365D]]+1/Table1[[#This Row],[B365A]]-1)/3</f>
        <v>1.5295815295815288E-2</v>
      </c>
      <c r="AB1513">
        <v>2.15</v>
      </c>
      <c r="AC1513">
        <v>1.66</v>
      </c>
      <c r="AD1513">
        <f>(1/Table1[[#This Row],[B365&gt;2.5]]+1/Table1[[#This Row],[B365&lt;2.5]]-1)/2</f>
        <v>3.3762958811992205E-2</v>
      </c>
    </row>
    <row r="1514" spans="1:30" hidden="1" x14ac:dyDescent="0.45">
      <c r="A1514" t="s">
        <v>106</v>
      </c>
      <c r="B1514" t="s">
        <v>4</v>
      </c>
      <c r="C1514" s="1">
        <v>44467</v>
      </c>
      <c r="D1514" t="s">
        <v>128</v>
      </c>
      <c r="E1514" t="s">
        <v>113</v>
      </c>
      <c r="F1514">
        <v>1</v>
      </c>
      <c r="G1514">
        <v>1</v>
      </c>
      <c r="H1514" t="s">
        <v>42</v>
      </c>
      <c r="I1514" t="s">
        <v>155</v>
      </c>
      <c r="L1514">
        <f>1/Table1[[#This Row],[B365H]]-Table1[[#This Row],[Margin1X2]]</f>
        <v>0.56186590507275946</v>
      </c>
      <c r="M1514">
        <f>IF(Table1[[#This Row],[Bet]]="Home",IF(Table1[[#This Row],[FTR]]="H",100*Table1[[#This Row],[B365H]],0),0)</f>
        <v>0</v>
      </c>
      <c r="N1514">
        <f>IF(Table1[[#This Row],[Bet]]="Home-",IF(Table1[[#This Row],[FTR]]="H",100*Table1[[#This Row],[B365H]],0),0)</f>
        <v>0</v>
      </c>
      <c r="O1514">
        <f>1/Table1[[#This Row],[B365D]]-Table1[[#This Row],[Margin1X2]]</f>
        <v>0.24713722290221676</v>
      </c>
      <c r="P1514">
        <f>IF(Table1[[#This Row],[Bet]]="Draw",IF(Table1[[#This Row],[FTR]]="D",100*Table1[[#This Row],[B365D]],0),0)</f>
        <v>0</v>
      </c>
      <c r="Q1514">
        <f>IF(Table1[[#This Row],[Bet]]="Draw-",IF(Table1[[#This Row],[FTR]]="D",100*Table1[[#This Row],[B365D]],0),0)</f>
        <v>0</v>
      </c>
      <c r="R1514">
        <f>1/Table1[[#This Row],[B365A]]-Table1[[#This Row],[Margin1X2]]</f>
        <v>0.19099687202502377</v>
      </c>
      <c r="S1514">
        <f>IF(Table1[[#This Row],[Bet]]="Away",IF(Table1[[#This Row],[FTR]]="A",100*Table1[[#This Row],[B365A]],0),0)</f>
        <v>0</v>
      </c>
      <c r="T1514">
        <f>IF(Table1[[#This Row],[Bet2]]="Away",IF(Table1[[#This Row],[FTR]]="A",100*Table1[[#This Row],[B365A]]),0)</f>
        <v>0</v>
      </c>
      <c r="X1514">
        <v>1.72</v>
      </c>
      <c r="Y1514">
        <v>3.75</v>
      </c>
      <c r="Z1514">
        <v>4.75</v>
      </c>
      <c r="AA1514" s="3">
        <f>(1/Table1[[#This Row],[B365H]]+1/Table1[[#This Row],[B365D]]+1/Table1[[#This Row],[B365A]]-1)/3</f>
        <v>1.952944376444991E-2</v>
      </c>
      <c r="AB1514">
        <v>1.85</v>
      </c>
      <c r="AC1514">
        <v>1.95</v>
      </c>
      <c r="AD1514">
        <f>(1/Table1[[#This Row],[B365&gt;2.5]]+1/Table1[[#This Row],[B365&lt;2.5]]-1)/2</f>
        <v>2.6680526680526673E-2</v>
      </c>
    </row>
    <row r="1515" spans="1:30" hidden="1" x14ac:dyDescent="0.45">
      <c r="A1515" t="s">
        <v>106</v>
      </c>
      <c r="B1515" t="s">
        <v>4</v>
      </c>
      <c r="C1515" s="1">
        <v>44471</v>
      </c>
      <c r="D1515" t="s">
        <v>122</v>
      </c>
      <c r="E1515" t="s">
        <v>134</v>
      </c>
      <c r="F1515">
        <v>0</v>
      </c>
      <c r="G1515">
        <v>2</v>
      </c>
      <c r="H1515" t="s">
        <v>20</v>
      </c>
      <c r="I1515" t="s">
        <v>155</v>
      </c>
      <c r="L1515">
        <f>1/Table1[[#This Row],[B365H]]-Table1[[#This Row],[Margin1X2]]</f>
        <v>0.20370370370370369</v>
      </c>
      <c r="M1515">
        <f>IF(Table1[[#This Row],[Bet]]="Home",IF(Table1[[#This Row],[FTR]]="H",100*Table1[[#This Row],[B365H]],0),0)</f>
        <v>0</v>
      </c>
      <c r="N1515">
        <f>IF(Table1[[#This Row],[Bet]]="Home-",IF(Table1[[#This Row],[FTR]]="H",100*Table1[[#This Row],[B365H]],0),0)</f>
        <v>0</v>
      </c>
      <c r="O1515">
        <f>1/Table1[[#This Row],[B365D]]-Table1[[#This Row],[Margin1X2]]</f>
        <v>0.25925925925925924</v>
      </c>
      <c r="P1515">
        <f>IF(Table1[[#This Row],[Bet]]="Draw",IF(Table1[[#This Row],[FTR]]="D",100*Table1[[#This Row],[B365D]],0),0)</f>
        <v>0</v>
      </c>
      <c r="Q1515">
        <f>IF(Table1[[#This Row],[Bet]]="Draw-",IF(Table1[[#This Row],[FTR]]="D",100*Table1[[#This Row],[B365D]],0),0)</f>
        <v>0</v>
      </c>
      <c r="R1515">
        <f>1/Table1[[#This Row],[B365A]]-Table1[[#This Row],[Margin1X2]]</f>
        <v>0.53703703703703709</v>
      </c>
      <c r="S1515">
        <f>IF(Table1[[#This Row],[Bet]]="Away",IF(Table1[[#This Row],[FTR]]="A",100*Table1[[#This Row],[B365A]],0),0)</f>
        <v>0</v>
      </c>
      <c r="T1515">
        <f>IF(Table1[[#This Row],[Bet2]]="Away",IF(Table1[[#This Row],[FTR]]="A",100*Table1[[#This Row],[B365A]]),0)</f>
        <v>0</v>
      </c>
      <c r="X1515">
        <v>4.5</v>
      </c>
      <c r="Y1515">
        <v>3.6</v>
      </c>
      <c r="Z1515">
        <v>1.8</v>
      </c>
      <c r="AA1515" s="3">
        <f>(1/Table1[[#This Row],[B365H]]+1/Table1[[#This Row],[B365D]]+1/Table1[[#This Row],[B365A]]-1)/3</f>
        <v>1.8518518518518528E-2</v>
      </c>
      <c r="AB1515">
        <v>2.0499999999999998</v>
      </c>
      <c r="AC1515">
        <v>1.75</v>
      </c>
      <c r="AD1515">
        <f>(1/Table1[[#This Row],[B365&gt;2.5]]+1/Table1[[#This Row],[B365&lt;2.5]]-1)/2</f>
        <v>2.9616724738675937E-2</v>
      </c>
    </row>
    <row r="1516" spans="1:30" hidden="1" x14ac:dyDescent="0.45">
      <c r="A1516" t="s">
        <v>106</v>
      </c>
      <c r="B1516" t="s">
        <v>4</v>
      </c>
      <c r="C1516" s="1">
        <v>44492</v>
      </c>
      <c r="D1516" t="s">
        <v>116</v>
      </c>
      <c r="E1516" t="s">
        <v>114</v>
      </c>
      <c r="F1516">
        <v>3</v>
      </c>
      <c r="G1516">
        <v>2</v>
      </c>
      <c r="H1516" t="s">
        <v>13</v>
      </c>
      <c r="I1516" t="s">
        <v>155</v>
      </c>
      <c r="L1516">
        <f>1/Table1[[#This Row],[B365H]]-Table1[[#This Row],[Margin1X2]]</f>
        <v>0.30517601812007694</v>
      </c>
      <c r="M1516">
        <f>IF(Table1[[#This Row],[Bet]]="Home",IF(Table1[[#This Row],[FTR]]="H",100*Table1[[#This Row],[B365H]],0),0)</f>
        <v>0</v>
      </c>
      <c r="N1516">
        <f>IF(Table1[[#This Row],[Bet]]="Home-",IF(Table1[[#This Row],[FTR]]="H",100*Table1[[#This Row],[B365H]],0),0)</f>
        <v>0</v>
      </c>
      <c r="O1516">
        <f>1/Table1[[#This Row],[B365D]]-Table1[[#This Row],[Margin1X2]]</f>
        <v>0.29028768065109434</v>
      </c>
      <c r="P1516">
        <f>IF(Table1[[#This Row],[Bet]]="Draw",IF(Table1[[#This Row],[FTR]]="D",100*Table1[[#This Row],[B365D]],0),0)</f>
        <v>0</v>
      </c>
      <c r="Q1516">
        <f>IF(Table1[[#This Row],[Bet]]="Draw-",IF(Table1[[#This Row],[FTR]]="D",100*Table1[[#This Row],[B365D]],0),0)</f>
        <v>0</v>
      </c>
      <c r="R1516">
        <f>1/Table1[[#This Row],[B365A]]-Table1[[#This Row],[Margin1X2]]</f>
        <v>0.40453630122882878</v>
      </c>
      <c r="S1516">
        <f>IF(Table1[[#This Row],[Bet]]="Away",IF(Table1[[#This Row],[FTR]]="A",100*Table1[[#This Row],[B365A]],0),0)</f>
        <v>0</v>
      </c>
      <c r="T1516">
        <f>IF(Table1[[#This Row],[Bet2]]="Away",IF(Table1[[#This Row],[FTR]]="A",100*Table1[[#This Row],[B365A]]),0)</f>
        <v>0</v>
      </c>
      <c r="X1516">
        <v>3.1</v>
      </c>
      <c r="Y1516">
        <v>3.25</v>
      </c>
      <c r="Z1516">
        <v>2.37</v>
      </c>
      <c r="AA1516" s="3">
        <f>(1/Table1[[#This Row],[B365H]]+1/Table1[[#This Row],[B365D]]+1/Table1[[#This Row],[B365A]]-1)/3</f>
        <v>1.7404627041213372E-2</v>
      </c>
      <c r="AB1516">
        <v>2.25</v>
      </c>
      <c r="AC1516">
        <v>1.61</v>
      </c>
      <c r="AD1516">
        <f>(1/Table1[[#This Row],[B365&gt;2.5]]+1/Table1[[#This Row],[B365&lt;2.5]]-1)/2</f>
        <v>3.2781228433402365E-2</v>
      </c>
    </row>
    <row r="1517" spans="1:30" hidden="1" x14ac:dyDescent="0.45">
      <c r="A1517" t="s">
        <v>106</v>
      </c>
      <c r="B1517" t="s">
        <v>4</v>
      </c>
      <c r="C1517" s="1">
        <v>44513</v>
      </c>
      <c r="D1517" t="s">
        <v>136</v>
      </c>
      <c r="E1517" t="s">
        <v>120</v>
      </c>
      <c r="F1517">
        <v>0</v>
      </c>
      <c r="G1517">
        <v>1</v>
      </c>
      <c r="H1517" t="s">
        <v>20</v>
      </c>
      <c r="I1517" t="s">
        <v>155</v>
      </c>
      <c r="L1517">
        <f>1/Table1[[#This Row],[B365H]]-Table1[[#This Row],[Margin1X2]]</f>
        <v>0.47335140018066846</v>
      </c>
      <c r="M1517">
        <f>IF(Table1[[#This Row],[Bet]]="Home",IF(Table1[[#This Row],[FTR]]="H",100*Table1[[#This Row],[B365H]],0),0)</f>
        <v>0</v>
      </c>
      <c r="N1517">
        <f>IF(Table1[[#This Row],[Bet]]="Home-",IF(Table1[[#This Row],[FTR]]="H",100*Table1[[#This Row],[B365H]],0),0)</f>
        <v>0</v>
      </c>
      <c r="O1517">
        <f>1/Table1[[#This Row],[B365D]]-Table1[[#This Row],[Margin1X2]]</f>
        <v>0.26332429990966572</v>
      </c>
      <c r="P1517">
        <f>IF(Table1[[#This Row],[Bet]]="Draw",IF(Table1[[#This Row],[FTR]]="D",100*Table1[[#This Row],[B365D]],0),0)</f>
        <v>0</v>
      </c>
      <c r="Q1517">
        <f>IF(Table1[[#This Row],[Bet]]="Draw-",IF(Table1[[#This Row],[FTR]]="D",100*Table1[[#This Row],[B365D]],0),0)</f>
        <v>0</v>
      </c>
      <c r="R1517">
        <f>1/Table1[[#This Row],[B365A]]-Table1[[#This Row],[Margin1X2]]</f>
        <v>0.26332429990966572</v>
      </c>
      <c r="S1517">
        <f>IF(Table1[[#This Row],[Bet]]="Away",IF(Table1[[#This Row],[FTR]]="A",100*Table1[[#This Row],[B365A]],0),0)</f>
        <v>0</v>
      </c>
      <c r="T1517">
        <f>IF(Table1[[#This Row],[Bet2]]="Away",IF(Table1[[#This Row],[FTR]]="A",100*Table1[[#This Row],[B365A]]),0)</f>
        <v>0</v>
      </c>
      <c r="X1517">
        <v>2.0499999999999998</v>
      </c>
      <c r="Y1517">
        <v>3.6</v>
      </c>
      <c r="Z1517">
        <v>3.6</v>
      </c>
      <c r="AA1517" s="3">
        <f>(1/Table1[[#This Row],[B365H]]+1/Table1[[#This Row],[B365D]]+1/Table1[[#This Row],[B365A]]-1)/3</f>
        <v>1.4453477868112094E-2</v>
      </c>
      <c r="AB1517">
        <v>1.98</v>
      </c>
      <c r="AC1517">
        <v>1.88</v>
      </c>
      <c r="AD1517">
        <f>(1/Table1[[#This Row],[B365&gt;2.5]]+1/Table1[[#This Row],[B365&lt;2.5]]-1)/2</f>
        <v>1.8482699333763231E-2</v>
      </c>
    </row>
    <row r="1518" spans="1:30" hidden="1" x14ac:dyDescent="0.45">
      <c r="A1518" t="s">
        <v>106</v>
      </c>
      <c r="B1518" t="s">
        <v>4</v>
      </c>
      <c r="C1518" s="1">
        <v>44520</v>
      </c>
      <c r="D1518" t="s">
        <v>108</v>
      </c>
      <c r="E1518" t="s">
        <v>131</v>
      </c>
      <c r="F1518">
        <v>1</v>
      </c>
      <c r="G1518">
        <v>0</v>
      </c>
      <c r="H1518" t="s">
        <v>13</v>
      </c>
      <c r="I1518" t="s">
        <v>155</v>
      </c>
      <c r="L1518">
        <f>1/Table1[[#This Row],[B365H]]-Table1[[#This Row],[Margin1X2]]</f>
        <v>0.53953953953953959</v>
      </c>
      <c r="M1518">
        <f>IF(Table1[[#This Row],[Bet]]="Home",IF(Table1[[#This Row],[FTR]]="H",100*Table1[[#This Row],[B365H]],0),0)</f>
        <v>0</v>
      </c>
      <c r="N1518">
        <f>IF(Table1[[#This Row],[Bet]]="Home-",IF(Table1[[#This Row],[FTR]]="H",100*Table1[[#This Row],[B365H]],0),0)</f>
        <v>0</v>
      </c>
      <c r="O1518">
        <f>1/Table1[[#This Row],[B365D]]-Table1[[#This Row],[Margin1X2]]</f>
        <v>0.2542542542542543</v>
      </c>
      <c r="P1518">
        <f>IF(Table1[[#This Row],[Bet]]="Draw",IF(Table1[[#This Row],[FTR]]="D",100*Table1[[#This Row],[B365D]],0),0)</f>
        <v>0</v>
      </c>
      <c r="Q1518">
        <f>IF(Table1[[#This Row],[Bet]]="Draw-",IF(Table1[[#This Row],[FTR]]="D",100*Table1[[#This Row],[B365D]],0),0)</f>
        <v>0</v>
      </c>
      <c r="R1518">
        <f>1/Table1[[#This Row],[B365A]]-Table1[[#This Row],[Margin1X2]]</f>
        <v>0.20620620620620625</v>
      </c>
      <c r="S1518">
        <f>IF(Table1[[#This Row],[Bet]]="Away",IF(Table1[[#This Row],[FTR]]="A",100*Table1[[#This Row],[B365A]],0),0)</f>
        <v>0</v>
      </c>
      <c r="T1518">
        <f>IF(Table1[[#This Row],[Bet2]]="Away",IF(Table1[[#This Row],[FTR]]="A",100*Table1[[#This Row],[B365A]]),0)</f>
        <v>0</v>
      </c>
      <c r="X1518">
        <v>1.8</v>
      </c>
      <c r="Y1518">
        <v>3.7</v>
      </c>
      <c r="Z1518">
        <v>4.5</v>
      </c>
      <c r="AA1518" s="3">
        <f>(1/Table1[[#This Row],[B365H]]+1/Table1[[#This Row],[B365D]]+1/Table1[[#This Row],[B365A]]-1)/3</f>
        <v>1.601601601601595E-2</v>
      </c>
      <c r="AB1518">
        <v>1.88</v>
      </c>
      <c r="AC1518">
        <v>1.98</v>
      </c>
      <c r="AD1518">
        <f>(1/Table1[[#This Row],[B365&gt;2.5]]+1/Table1[[#This Row],[B365&lt;2.5]]-1)/2</f>
        <v>1.8482699333763231E-2</v>
      </c>
    </row>
    <row r="1519" spans="1:30" hidden="1" x14ac:dyDescent="0.45">
      <c r="A1519" t="s">
        <v>106</v>
      </c>
      <c r="B1519" t="s">
        <v>4</v>
      </c>
      <c r="C1519" s="1">
        <v>44559</v>
      </c>
      <c r="D1519" t="s">
        <v>130</v>
      </c>
      <c r="E1519" t="s">
        <v>137</v>
      </c>
      <c r="F1519">
        <v>0</v>
      </c>
      <c r="G1519">
        <v>0</v>
      </c>
      <c r="H1519" t="s">
        <v>42</v>
      </c>
      <c r="I1519" t="s">
        <v>155</v>
      </c>
      <c r="L1519">
        <f>1/Table1[[#This Row],[B365H]]-Table1[[#This Row],[Margin1X2]]</f>
        <v>0.41683919944789516</v>
      </c>
      <c r="M1519">
        <f>IF(Table1[[#This Row],[Bet]]="Home",IF(Table1[[#This Row],[FTR]]="H",100*Table1[[#This Row],[B365H]],0),0)</f>
        <v>0</v>
      </c>
      <c r="N1519">
        <f>IF(Table1[[#This Row],[Bet]]="Home-",IF(Table1[[#This Row],[FTR]]="H",100*Table1[[#This Row],[B365H]],0),0)</f>
        <v>0</v>
      </c>
      <c r="O1519">
        <f>1/Table1[[#This Row],[B365D]]-Table1[[#This Row],[Margin1X2]]</f>
        <v>0.26777087646652864</v>
      </c>
      <c r="P1519">
        <f>IF(Table1[[#This Row],[Bet]]="Draw",IF(Table1[[#This Row],[FTR]]="D",100*Table1[[#This Row],[B365D]],0),0)</f>
        <v>0</v>
      </c>
      <c r="Q1519">
        <f>IF(Table1[[#This Row],[Bet]]="Draw-",IF(Table1[[#This Row],[FTR]]="D",100*Table1[[#This Row],[B365D]],0),0)</f>
        <v>0</v>
      </c>
      <c r="R1519">
        <f>1/Table1[[#This Row],[B365A]]-Table1[[#This Row],[Margin1X2]]</f>
        <v>0.31538992408557626</v>
      </c>
      <c r="S1519">
        <f>IF(Table1[[#This Row],[Bet]]="Away",IF(Table1[[#This Row],[FTR]]="A",100*Table1[[#This Row],[B365A]],0),0)</f>
        <v>0</v>
      </c>
      <c r="T1519">
        <f>IF(Table1[[#This Row],[Bet2]]="Away",IF(Table1[[#This Row],[FTR]]="A",100*Table1[[#This Row],[B365A]]),0)</f>
        <v>0</v>
      </c>
      <c r="X1519">
        <v>2.2999999999999998</v>
      </c>
      <c r="Y1519">
        <v>3.5</v>
      </c>
      <c r="Z1519">
        <v>3</v>
      </c>
      <c r="AA1519" s="3">
        <f>(1/Table1[[#This Row],[B365H]]+1/Table1[[#This Row],[B365D]]+1/Table1[[#This Row],[B365A]]-1)/3</f>
        <v>1.7943409247757058E-2</v>
      </c>
      <c r="AB1519">
        <v>2.13</v>
      </c>
      <c r="AC1519">
        <v>1.75</v>
      </c>
      <c r="AD1519">
        <f>(1/Table1[[#This Row],[B365&gt;2.5]]+1/Table1[[#This Row],[B365&lt;2.5]]-1)/2</f>
        <v>2.045606975184433E-2</v>
      </c>
    </row>
    <row r="1520" spans="1:30" hidden="1" x14ac:dyDescent="0.45">
      <c r="A1520" t="s">
        <v>106</v>
      </c>
      <c r="B1520" t="s">
        <v>4</v>
      </c>
      <c r="C1520" s="1">
        <v>44583</v>
      </c>
      <c r="D1520" t="s">
        <v>128</v>
      </c>
      <c r="E1520" t="s">
        <v>123</v>
      </c>
      <c r="F1520">
        <v>1</v>
      </c>
      <c r="G1520">
        <v>2</v>
      </c>
      <c r="H1520" t="s">
        <v>20</v>
      </c>
      <c r="I1520" t="s">
        <v>155</v>
      </c>
      <c r="L1520">
        <f>1/Table1[[#This Row],[B365H]]-Table1[[#This Row],[Margin1X2]]</f>
        <v>0.50960735171261484</v>
      </c>
      <c r="M1520">
        <f>IF(Table1[[#This Row],[Bet]]="Home",IF(Table1[[#This Row],[FTR]]="H",100*Table1[[#This Row],[B365H]],0),0)</f>
        <v>0</v>
      </c>
      <c r="N1520">
        <f>IF(Table1[[#This Row],[Bet]]="Home-",IF(Table1[[#This Row],[FTR]]="H",100*Table1[[#This Row],[B365H]],0),0)</f>
        <v>0</v>
      </c>
      <c r="O1520">
        <f>1/Table1[[#This Row],[B365D]]-Table1[[#This Row],[Margin1X2]]</f>
        <v>0.26900584795321636</v>
      </c>
      <c r="P1520">
        <f>IF(Table1[[#This Row],[Bet]]="Draw",IF(Table1[[#This Row],[FTR]]="D",100*Table1[[#This Row],[B365D]],0),0)</f>
        <v>0</v>
      </c>
      <c r="Q1520">
        <f>IF(Table1[[#This Row],[Bet]]="Draw-",IF(Table1[[#This Row],[FTR]]="D",100*Table1[[#This Row],[B365D]],0),0)</f>
        <v>0</v>
      </c>
      <c r="R1520">
        <f>1/Table1[[#This Row],[B365A]]-Table1[[#This Row],[Margin1X2]]</f>
        <v>0.22138680033416874</v>
      </c>
      <c r="S1520">
        <f>IF(Table1[[#This Row],[Bet]]="Away",IF(Table1[[#This Row],[FTR]]="A",100*Table1[[#This Row],[B365A]],0),0)</f>
        <v>0</v>
      </c>
      <c r="T1520">
        <f>IF(Table1[[#This Row],[Bet2]]="Away",IF(Table1[[#This Row],[FTR]]="A",100*Table1[[#This Row],[B365A]]),0)</f>
        <v>0</v>
      </c>
      <c r="X1520">
        <v>1.9</v>
      </c>
      <c r="Y1520">
        <v>3.5</v>
      </c>
      <c r="Z1520">
        <v>4.2</v>
      </c>
      <c r="AA1520" s="3">
        <f>(1/Table1[[#This Row],[B365H]]+1/Table1[[#This Row],[B365D]]+1/Table1[[#This Row],[B365A]]-1)/3</f>
        <v>1.6708437761069339E-2</v>
      </c>
      <c r="AB1520">
        <v>1.9</v>
      </c>
      <c r="AC1520">
        <v>1.95</v>
      </c>
      <c r="AD1520">
        <f>(1/Table1[[#This Row],[B365&gt;2.5]]+1/Table1[[#This Row],[B365&lt;2.5]]-1)/2</f>
        <v>1.9568151147098534E-2</v>
      </c>
    </row>
    <row r="1521" spans="1:30" hidden="1" x14ac:dyDescent="0.45">
      <c r="A1521" t="s">
        <v>106</v>
      </c>
      <c r="B1521" t="s">
        <v>4</v>
      </c>
      <c r="C1521" s="1">
        <v>44592</v>
      </c>
      <c r="D1521" t="s">
        <v>120</v>
      </c>
      <c r="E1521" t="s">
        <v>139</v>
      </c>
      <c r="F1521">
        <v>1</v>
      </c>
      <c r="G1521">
        <v>2</v>
      </c>
      <c r="H1521" t="s">
        <v>20</v>
      </c>
      <c r="I1521" t="s">
        <v>155</v>
      </c>
      <c r="L1521">
        <f>1/Table1[[#This Row],[B365H]]-Table1[[#This Row],[Margin1X2]]</f>
        <v>0.4809081527347781</v>
      </c>
      <c r="M1521">
        <f>IF(Table1[[#This Row],[Bet]]="Home",IF(Table1[[#This Row],[FTR]]="H",100*Table1[[#This Row],[B365H]],0),0)</f>
        <v>0</v>
      </c>
      <c r="N1521">
        <f>IF(Table1[[#This Row],[Bet]]="Home-",IF(Table1[[#This Row],[FTR]]="H",100*Table1[[#This Row],[B365H]],0),0)</f>
        <v>0</v>
      </c>
      <c r="O1521">
        <f>1/Table1[[#This Row],[B365D]]-Table1[[#This Row],[Margin1X2]]</f>
        <v>0.27502579979360164</v>
      </c>
      <c r="P1521">
        <f>IF(Table1[[#This Row],[Bet]]="Draw",IF(Table1[[#This Row],[FTR]]="D",100*Table1[[#This Row],[B365D]],0),0)</f>
        <v>0</v>
      </c>
      <c r="Q1521">
        <f>IF(Table1[[#This Row],[Bet]]="Draw-",IF(Table1[[#This Row],[FTR]]="D",100*Table1[[#This Row],[B365D]],0),0)</f>
        <v>0</v>
      </c>
      <c r="R1521">
        <f>1/Table1[[#This Row],[B365A]]-Table1[[#This Row],[Margin1X2]]</f>
        <v>0.24406604747162022</v>
      </c>
      <c r="S1521">
        <f>IF(Table1[[#This Row],[Bet]]="Away",IF(Table1[[#This Row],[FTR]]="A",100*Table1[[#This Row],[B365A]],0),0)</f>
        <v>0</v>
      </c>
      <c r="T1521">
        <f>IF(Table1[[#This Row],[Bet2]]="Away",IF(Table1[[#This Row],[FTR]]="A",100*Table1[[#This Row],[B365A]]),0)</f>
        <v>0</v>
      </c>
      <c r="X1521">
        <v>2</v>
      </c>
      <c r="Y1521">
        <v>3.4</v>
      </c>
      <c r="Z1521">
        <v>3.8</v>
      </c>
      <c r="AA1521" s="3">
        <f>(1/Table1[[#This Row],[B365H]]+1/Table1[[#This Row],[B365D]]+1/Table1[[#This Row],[B365A]]-1)/3</f>
        <v>1.9091847265221878E-2</v>
      </c>
      <c r="AB1521">
        <v>2.0499999999999998</v>
      </c>
      <c r="AC1521">
        <v>1.75</v>
      </c>
      <c r="AD1521">
        <f>(1/Table1[[#This Row],[B365&gt;2.5]]+1/Table1[[#This Row],[B365&lt;2.5]]-1)/2</f>
        <v>2.9616724738675937E-2</v>
      </c>
    </row>
    <row r="1522" spans="1:30" hidden="1" x14ac:dyDescent="0.45">
      <c r="A1522" t="s">
        <v>106</v>
      </c>
      <c r="B1522" t="s">
        <v>4</v>
      </c>
      <c r="C1522" s="1">
        <v>44611</v>
      </c>
      <c r="D1522" t="s">
        <v>136</v>
      </c>
      <c r="E1522" t="s">
        <v>114</v>
      </c>
      <c r="F1522">
        <v>5</v>
      </c>
      <c r="G1522">
        <v>5</v>
      </c>
      <c r="H1522" t="s">
        <v>42</v>
      </c>
      <c r="I1522" t="s">
        <v>155</v>
      </c>
      <c r="L1522">
        <f>1/Table1[[#This Row],[B365H]]-Table1[[#This Row],[Margin1X2]]</f>
        <v>0.5241188070287377</v>
      </c>
      <c r="M1522">
        <f>IF(Table1[[#This Row],[Bet]]="Home",IF(Table1[[#This Row],[FTR]]="H",100*Table1[[#This Row],[B365H]],0),0)</f>
        <v>0</v>
      </c>
      <c r="N1522">
        <f>IF(Table1[[#This Row],[Bet]]="Home-",IF(Table1[[#This Row],[FTR]]="H",100*Table1[[#This Row],[B365H]],0),0)</f>
        <v>0</v>
      </c>
      <c r="O1522">
        <f>1/Table1[[#This Row],[B365D]]-Table1[[#This Row],[Margin1X2]]</f>
        <v>0.26135604426597497</v>
      </c>
      <c r="P1522">
        <f>IF(Table1[[#This Row],[Bet]]="Draw",IF(Table1[[#This Row],[FTR]]="D",100*Table1[[#This Row],[B365D]],0),0)</f>
        <v>0</v>
      </c>
      <c r="Q1522">
        <f>IF(Table1[[#This Row],[Bet]]="Draw-",IF(Table1[[#This Row],[FTR]]="D",100*Table1[[#This Row],[B365D]],0),0)</f>
        <v>0</v>
      </c>
      <c r="R1522">
        <f>1/Table1[[#This Row],[B365A]]-Table1[[#This Row],[Margin1X2]]</f>
        <v>0.21452514870528727</v>
      </c>
      <c r="S1522">
        <f>IF(Table1[[#This Row],[Bet]]="Away",IF(Table1[[#This Row],[FTR]]="A",100*Table1[[#This Row],[B365A]],0),0)</f>
        <v>0</v>
      </c>
      <c r="T1522">
        <f>IF(Table1[[#This Row],[Bet2]]="Away",IF(Table1[[#This Row],[FTR]]="A",100*Table1[[#This Row],[B365A]]),0)</f>
        <v>0</v>
      </c>
      <c r="X1522">
        <v>1.85</v>
      </c>
      <c r="Y1522">
        <v>3.6</v>
      </c>
      <c r="Z1522">
        <v>4.33</v>
      </c>
      <c r="AA1522" s="3">
        <f>(1/Table1[[#This Row],[B365H]]+1/Table1[[#This Row],[B365D]]+1/Table1[[#This Row],[B365A]]-1)/3</f>
        <v>1.6421733511802799E-2</v>
      </c>
      <c r="AB1522">
        <v>1.95</v>
      </c>
      <c r="AC1522">
        <v>1.9</v>
      </c>
      <c r="AD1522">
        <f>(1/Table1[[#This Row],[B365&gt;2.5]]+1/Table1[[#This Row],[B365&lt;2.5]]-1)/2</f>
        <v>1.9568151147098534E-2</v>
      </c>
    </row>
    <row r="1523" spans="1:30" hidden="1" x14ac:dyDescent="0.45">
      <c r="A1523" t="s">
        <v>106</v>
      </c>
      <c r="B1523" t="s">
        <v>4</v>
      </c>
      <c r="C1523" s="1">
        <v>44625</v>
      </c>
      <c r="D1523" t="s">
        <v>110</v>
      </c>
      <c r="E1523" t="s">
        <v>130</v>
      </c>
      <c r="F1523">
        <v>0</v>
      </c>
      <c r="G1523">
        <v>0</v>
      </c>
      <c r="H1523" t="s">
        <v>42</v>
      </c>
      <c r="I1523" t="s">
        <v>155</v>
      </c>
      <c r="L1523">
        <f>1/Table1[[#This Row],[B365H]]-Table1[[#This Row],[Margin1X2]]</f>
        <v>0.36943290449388005</v>
      </c>
      <c r="M1523">
        <f>IF(Table1[[#This Row],[Bet]]="Home",IF(Table1[[#This Row],[FTR]]="H",100*Table1[[#This Row],[B365H]],0),0)</f>
        <v>0</v>
      </c>
      <c r="N1523">
        <f>IF(Table1[[#This Row],[Bet]]="Home-",IF(Table1[[#This Row],[FTR]]="H",100*Table1[[#This Row],[B365H]],0),0)</f>
        <v>0</v>
      </c>
      <c r="O1523">
        <f>1/Table1[[#This Row],[B365D]]-Table1[[#This Row],[Margin1X2]]</f>
        <v>0.29731751987849547</v>
      </c>
      <c r="P1523">
        <f>IF(Table1[[#This Row],[Bet]]="Draw",IF(Table1[[#This Row],[FTR]]="D",100*Table1[[#This Row],[B365D]],0),0)</f>
        <v>0</v>
      </c>
      <c r="Q1523">
        <f>IF(Table1[[#This Row],[Bet]]="Draw-",IF(Table1[[#This Row],[FTR]]="D",100*Table1[[#This Row],[B365D]],0),0)</f>
        <v>0</v>
      </c>
      <c r="R1523">
        <f>1/Table1[[#This Row],[B365A]]-Table1[[#This Row],[Margin1X2]]</f>
        <v>0.33324957562762436</v>
      </c>
      <c r="S1523">
        <f>IF(Table1[[#This Row],[Bet]]="Away",IF(Table1[[#This Row],[FTR]]="A",100*Table1[[#This Row],[B365A]],0),0)</f>
        <v>0</v>
      </c>
      <c r="T1523">
        <f>IF(Table1[[#This Row],[Bet2]]="Away",IF(Table1[[#This Row],[FTR]]="A",100*Table1[[#This Row],[B365A]]),0)</f>
        <v>0</v>
      </c>
      <c r="X1523">
        <v>2.6</v>
      </c>
      <c r="Y1523">
        <v>3.2</v>
      </c>
      <c r="Z1523">
        <v>2.87</v>
      </c>
      <c r="AA1523" s="3">
        <f>(1/Table1[[#This Row],[B365H]]+1/Table1[[#This Row],[B365D]]+1/Table1[[#This Row],[B365A]]-1)/3</f>
        <v>1.5182480121504508E-2</v>
      </c>
      <c r="AB1523">
        <v>2.2999999999999998</v>
      </c>
      <c r="AC1523">
        <v>1.6</v>
      </c>
      <c r="AD1523">
        <f>(1/Table1[[#This Row],[B365&gt;2.5]]+1/Table1[[#This Row],[B365&lt;2.5]]-1)/2</f>
        <v>2.9891304347826164E-2</v>
      </c>
    </row>
    <row r="1524" spans="1:30" hidden="1" x14ac:dyDescent="0.45">
      <c r="A1524" t="s">
        <v>106</v>
      </c>
      <c r="B1524" t="s">
        <v>4</v>
      </c>
      <c r="C1524" s="1">
        <v>44632</v>
      </c>
      <c r="D1524" t="s">
        <v>133</v>
      </c>
      <c r="E1524" t="s">
        <v>113</v>
      </c>
      <c r="F1524">
        <v>2</v>
      </c>
      <c r="G1524">
        <v>0</v>
      </c>
      <c r="H1524" t="s">
        <v>13</v>
      </c>
      <c r="I1524" t="s">
        <v>155</v>
      </c>
      <c r="L1524">
        <f>1/Table1[[#This Row],[B365H]]-Table1[[#This Row],[Margin1X2]]</f>
        <v>0.7176470588235293</v>
      </c>
      <c r="M1524">
        <f>IF(Table1[[#This Row],[Bet]]="Home",IF(Table1[[#This Row],[FTR]]="H",100*Table1[[#This Row],[B365H]],0),0)</f>
        <v>0</v>
      </c>
      <c r="N1524">
        <f>IF(Table1[[#This Row],[Bet]]="Home-",IF(Table1[[#This Row],[FTR]]="H",100*Table1[[#This Row],[B365H]],0),0)</f>
        <v>0</v>
      </c>
      <c r="O1524">
        <f>1/Table1[[#This Row],[B365D]]-Table1[[#This Row],[Margin1X2]]</f>
        <v>0.18235294117647058</v>
      </c>
      <c r="P1524">
        <f>IF(Table1[[#This Row],[Bet]]="Draw",IF(Table1[[#This Row],[FTR]]="D",100*Table1[[#This Row],[B365D]],0),0)</f>
        <v>0</v>
      </c>
      <c r="Q1524">
        <f>IF(Table1[[#This Row],[Bet]]="Draw-",IF(Table1[[#This Row],[FTR]]="D",100*Table1[[#This Row],[B365D]],0),0)</f>
        <v>0</v>
      </c>
      <c r="R1524">
        <f>1/Table1[[#This Row],[B365A]]-Table1[[#This Row],[Margin1X2]]</f>
        <v>9.9999999999999992E-2</v>
      </c>
      <c r="S1524">
        <f>IF(Table1[[#This Row],[Bet]]="Away",IF(Table1[[#This Row],[FTR]]="A",100*Table1[[#This Row],[B365A]],0),0)</f>
        <v>0</v>
      </c>
      <c r="T1524">
        <f>IF(Table1[[#This Row],[Bet2]]="Away",IF(Table1[[#This Row],[FTR]]="A",100*Table1[[#This Row],[B365A]]),0)</f>
        <v>0</v>
      </c>
      <c r="X1524">
        <v>1.36</v>
      </c>
      <c r="Y1524">
        <v>5</v>
      </c>
      <c r="Z1524">
        <v>8.5</v>
      </c>
      <c r="AA1524" s="3">
        <f>(1/Table1[[#This Row],[B365H]]+1/Table1[[#This Row],[B365D]]+1/Table1[[#This Row],[B365A]]-1)/3</f>
        <v>1.7647058823529422E-2</v>
      </c>
      <c r="AB1524">
        <v>1.7</v>
      </c>
      <c r="AC1524">
        <v>2.1</v>
      </c>
      <c r="AD1524">
        <f>(1/Table1[[#This Row],[B365&gt;2.5]]+1/Table1[[#This Row],[B365&lt;2.5]]-1)/2</f>
        <v>3.2212885154061621E-2</v>
      </c>
    </row>
    <row r="1525" spans="1:30" hidden="1" x14ac:dyDescent="0.45">
      <c r="A1525" t="s">
        <v>106</v>
      </c>
      <c r="B1525" t="s">
        <v>4</v>
      </c>
      <c r="C1525" s="1">
        <v>44656</v>
      </c>
      <c r="D1525" t="s">
        <v>117</v>
      </c>
      <c r="E1525" t="s">
        <v>139</v>
      </c>
      <c r="F1525">
        <v>1</v>
      </c>
      <c r="G1525">
        <v>1</v>
      </c>
      <c r="H1525" t="s">
        <v>42</v>
      </c>
      <c r="I1525" t="s">
        <v>155</v>
      </c>
      <c r="L1525">
        <f>1/Table1[[#This Row],[B365H]]-Table1[[#This Row],[Margin1X2]]</f>
        <v>0.31565656565656564</v>
      </c>
      <c r="M1525">
        <f>IF(Table1[[#This Row],[Bet]]="Home",IF(Table1[[#This Row],[FTR]]="H",100*Table1[[#This Row],[B365H]],0),0)</f>
        <v>0</v>
      </c>
      <c r="N1525">
        <f>IF(Table1[[#This Row],[Bet]]="Home-",IF(Table1[[#This Row],[FTR]]="H",100*Table1[[#This Row],[B365H]],0),0)</f>
        <v>0</v>
      </c>
      <c r="O1525">
        <f>1/Table1[[#This Row],[B365D]]-Table1[[#This Row],[Margin1X2]]</f>
        <v>0.28535353535353536</v>
      </c>
      <c r="P1525">
        <f>IF(Table1[[#This Row],[Bet]]="Draw",IF(Table1[[#This Row],[FTR]]="D",100*Table1[[#This Row],[B365D]],0),0)</f>
        <v>0</v>
      </c>
      <c r="Q1525">
        <f>IF(Table1[[#This Row],[Bet]]="Draw-",IF(Table1[[#This Row],[FTR]]="D",100*Table1[[#This Row],[B365D]],0),0)</f>
        <v>0</v>
      </c>
      <c r="R1525">
        <f>1/Table1[[#This Row],[B365A]]-Table1[[#This Row],[Margin1X2]]</f>
        <v>0.39898989898989901</v>
      </c>
      <c r="S1525">
        <f>IF(Table1[[#This Row],[Bet]]="Away",IF(Table1[[#This Row],[FTR]]="A",100*Table1[[#This Row],[B365A]],0),0)</f>
        <v>0</v>
      </c>
      <c r="T1525">
        <f>IF(Table1[[#This Row],[Bet2]]="Away",IF(Table1[[#This Row],[FTR]]="A",100*Table1[[#This Row],[B365A]]),0)</f>
        <v>0</v>
      </c>
      <c r="X1525">
        <v>3</v>
      </c>
      <c r="Y1525">
        <v>3.3</v>
      </c>
      <c r="Z1525">
        <v>2.4</v>
      </c>
      <c r="AA1525" s="3">
        <f>(1/Table1[[#This Row],[B365H]]+1/Table1[[#This Row],[B365D]]+1/Table1[[#This Row],[B365A]]-1)/3</f>
        <v>1.7676767676767662E-2</v>
      </c>
      <c r="AB1525">
        <v>2.2999999999999998</v>
      </c>
      <c r="AC1525">
        <v>1.6</v>
      </c>
      <c r="AD1525">
        <f>(1/Table1[[#This Row],[B365&gt;2.5]]+1/Table1[[#This Row],[B365&lt;2.5]]-1)/2</f>
        <v>2.9891304347826164E-2</v>
      </c>
    </row>
    <row r="1526" spans="1:30" hidden="1" x14ac:dyDescent="0.45">
      <c r="A1526" t="s">
        <v>106</v>
      </c>
      <c r="B1526" t="s">
        <v>4</v>
      </c>
      <c r="C1526" s="1">
        <v>44674</v>
      </c>
      <c r="D1526" t="s">
        <v>114</v>
      </c>
      <c r="E1526" t="s">
        <v>107</v>
      </c>
      <c r="F1526">
        <v>1</v>
      </c>
      <c r="G1526">
        <v>2</v>
      </c>
      <c r="H1526" t="s">
        <v>20</v>
      </c>
      <c r="I1526" t="s">
        <v>155</v>
      </c>
      <c r="L1526">
        <f>1/Table1[[#This Row],[B365H]]-Table1[[#This Row],[Margin1X2]]</f>
        <v>0.32733331947648847</v>
      </c>
      <c r="M1526">
        <f>IF(Table1[[#This Row],[Bet]]="Home",IF(Table1[[#This Row],[FTR]]="H",100*Table1[[#This Row],[B365H]],0),0)</f>
        <v>0</v>
      </c>
      <c r="N1526">
        <f>IF(Table1[[#This Row],[Bet]]="Home-",IF(Table1[[#This Row],[FTR]]="H",100*Table1[[#This Row],[B365H]],0),0)</f>
        <v>0</v>
      </c>
      <c r="O1526">
        <f>1/Table1[[#This Row],[B365D]]-Table1[[#This Row],[Margin1X2]]</f>
        <v>0.26822001898387759</v>
      </c>
      <c r="P1526">
        <f>IF(Table1[[#This Row],[Bet]]="Draw",IF(Table1[[#This Row],[FTR]]="D",100*Table1[[#This Row],[B365D]],0),0)</f>
        <v>0</v>
      </c>
      <c r="Q1526">
        <f>IF(Table1[[#This Row],[Bet]]="Draw-",IF(Table1[[#This Row],[FTR]]="D",100*Table1[[#This Row],[B365D]],0),0)</f>
        <v>0</v>
      </c>
      <c r="R1526">
        <f>1/Table1[[#This Row],[B365A]]-Table1[[#This Row],[Margin1X2]]</f>
        <v>0.40444666153963404</v>
      </c>
      <c r="S1526">
        <f>IF(Table1[[#This Row],[Bet]]="Away",IF(Table1[[#This Row],[FTR]]="A",100*Table1[[#This Row],[B365A]],0),0)</f>
        <v>0</v>
      </c>
      <c r="T1526">
        <f>IF(Table1[[#This Row],[Bet2]]="Away",IF(Table1[[#This Row],[FTR]]="A",100*Table1[[#This Row],[B365A]]),0)</f>
        <v>0</v>
      </c>
      <c r="X1526">
        <v>2.9</v>
      </c>
      <c r="Y1526">
        <v>3.5</v>
      </c>
      <c r="Z1526">
        <v>2.37</v>
      </c>
      <c r="AA1526" s="3">
        <f>(1/Table1[[#This Row],[B365H]]+1/Table1[[#This Row],[B365D]]+1/Table1[[#This Row],[B365A]]-1)/3</f>
        <v>1.7494266730408103E-2</v>
      </c>
      <c r="AB1526">
        <v>1.85</v>
      </c>
      <c r="AC1526">
        <v>2</v>
      </c>
      <c r="AD1526">
        <f>(1/Table1[[#This Row],[B365&gt;2.5]]+1/Table1[[#This Row],[B365&lt;2.5]]-1)/2</f>
        <v>2.0270270270270174E-2</v>
      </c>
    </row>
    <row r="1527" spans="1:30" hidden="1" x14ac:dyDescent="0.45">
      <c r="A1527" t="s">
        <v>172</v>
      </c>
      <c r="B1527" t="s">
        <v>4</v>
      </c>
      <c r="C1527" s="1">
        <v>44443</v>
      </c>
      <c r="D1527" t="s">
        <v>175</v>
      </c>
      <c r="E1527" t="s">
        <v>177</v>
      </c>
      <c r="F1527">
        <v>0</v>
      </c>
      <c r="G1527">
        <v>0</v>
      </c>
      <c r="H1527" t="s">
        <v>42</v>
      </c>
      <c r="I1527" t="s">
        <v>155</v>
      </c>
      <c r="L1527">
        <f>1/Table1[[#This Row],[B365H]]-Table1[[#This Row],[Margin1X2]]</f>
        <v>0.30673001967407842</v>
      </c>
      <c r="M1527">
        <f>IF(Table1[[#This Row],[Bet]]="Home",IF(Table1[[#This Row],[FTR]]="H",100*Table1[[#This Row],[B365H]],0),0)</f>
        <v>0</v>
      </c>
      <c r="N1527">
        <f>IF(Table1[[#This Row],[Bet]]="Home-",IF(Table1[[#This Row],[FTR]]="H",100*Table1[[#This Row],[B365H]],0),0)</f>
        <v>0</v>
      </c>
      <c r="O1527">
        <f>1/Table1[[#This Row],[B365D]]-Table1[[#This Row],[Margin1X2]]</f>
        <v>0.28717967754309115</v>
      </c>
      <c r="P1527">
        <f>IF(Table1[[#This Row],[Bet]]="Draw",IF(Table1[[#This Row],[FTR]]="D",100*Table1[[#This Row],[B365D]],0),0)</f>
        <v>0</v>
      </c>
      <c r="Q1527">
        <f>IF(Table1[[#This Row],[Bet]]="Draw-",IF(Table1[[#This Row],[FTR]]="D",100*Table1[[#This Row],[B365D]],0),0)</f>
        <v>0</v>
      </c>
      <c r="R1527">
        <f>1/Table1[[#This Row],[B365A]]-Table1[[#This Row],[Margin1X2]]</f>
        <v>0.40609030278283026</v>
      </c>
      <c r="S1527">
        <f>IF(Table1[[#This Row],[Bet]]="Away",IF(Table1[[#This Row],[FTR]]="A",100*Table1[[#This Row],[B365A]],0),0)</f>
        <v>0</v>
      </c>
      <c r="T1527">
        <f>IF(Table1[[#This Row],[Bet2]]="Away",IF(Table1[[#This Row],[FTR]]="A",100*Table1[[#This Row],[B365A]]),0)</f>
        <v>0</v>
      </c>
      <c r="X1527">
        <v>3.1</v>
      </c>
      <c r="Y1527">
        <v>3.3</v>
      </c>
      <c r="Z1527">
        <v>2.37</v>
      </c>
      <c r="AA1527" s="3">
        <f>(1/Table1[[#This Row],[B365H]]+1/Table1[[#This Row],[B365D]]+1/Table1[[#This Row],[B365A]]-1)/3</f>
        <v>1.5850625487211872E-2</v>
      </c>
      <c r="AB1527">
        <v>2</v>
      </c>
      <c r="AC1527">
        <v>1.85</v>
      </c>
      <c r="AD1527">
        <f>(1/Table1[[#This Row],[B365&gt;2.5]]+1/Table1[[#This Row],[B365&lt;2.5]]-1)/2</f>
        <v>2.0270270270270174E-2</v>
      </c>
    </row>
    <row r="1528" spans="1:30" hidden="1" x14ac:dyDescent="0.45">
      <c r="A1528" t="s">
        <v>172</v>
      </c>
      <c r="B1528" t="s">
        <v>4</v>
      </c>
      <c r="C1528" s="1">
        <v>44450</v>
      </c>
      <c r="D1528" t="s">
        <v>192</v>
      </c>
      <c r="E1528" t="s">
        <v>186</v>
      </c>
      <c r="F1528">
        <v>1</v>
      </c>
      <c r="G1528">
        <v>2</v>
      </c>
      <c r="H1528" t="s">
        <v>20</v>
      </c>
      <c r="I1528" t="s">
        <v>155</v>
      </c>
      <c r="L1528">
        <f>1/Table1[[#This Row],[B365H]]-Table1[[#This Row],[Margin1X2]]</f>
        <v>0.39605734767025091</v>
      </c>
      <c r="M1528">
        <f>IF(Table1[[#This Row],[Bet]]="Home",IF(Table1[[#This Row],[FTR]]="H",100*Table1[[#This Row],[B365H]],0),0)</f>
        <v>0</v>
      </c>
      <c r="N1528">
        <f>IF(Table1[[#This Row],[Bet]]="Home-",IF(Table1[[#This Row],[FTR]]="H",100*Table1[[#This Row],[B365H]],0),0)</f>
        <v>0</v>
      </c>
      <c r="O1528">
        <f>1/Table1[[#This Row],[B365D]]-Table1[[#This Row],[Margin1X2]]</f>
        <v>0.30197132616487454</v>
      </c>
      <c r="P1528">
        <f>IF(Table1[[#This Row],[Bet]]="Draw",IF(Table1[[#This Row],[FTR]]="D",100*Table1[[#This Row],[B365D]],0),0)</f>
        <v>0</v>
      </c>
      <c r="Q1528">
        <f>IF(Table1[[#This Row],[Bet]]="Draw-",IF(Table1[[#This Row],[FTR]]="D",100*Table1[[#This Row],[B365D]],0),0)</f>
        <v>0</v>
      </c>
      <c r="R1528">
        <f>1/Table1[[#This Row],[B365A]]-Table1[[#This Row],[Margin1X2]]</f>
        <v>0.30197132616487454</v>
      </c>
      <c r="S1528">
        <f>IF(Table1[[#This Row],[Bet]]="Away",IF(Table1[[#This Row],[FTR]]="A",100*Table1[[#This Row],[B365A]],0),0)</f>
        <v>0</v>
      </c>
      <c r="T1528">
        <f>IF(Table1[[#This Row],[Bet2]]="Away",IF(Table1[[#This Row],[FTR]]="A",100*Table1[[#This Row],[B365A]]),0)</f>
        <v>0</v>
      </c>
      <c r="X1528">
        <v>2.4</v>
      </c>
      <c r="Y1528">
        <v>3.1</v>
      </c>
      <c r="Z1528">
        <v>3.1</v>
      </c>
      <c r="AA1528" s="3">
        <f>(1/Table1[[#This Row],[B365H]]+1/Table1[[#This Row],[B365D]]+1/Table1[[#This Row],[B365A]]-1)/3</f>
        <v>2.0609318996415753E-2</v>
      </c>
      <c r="AB1528">
        <v>2.35</v>
      </c>
      <c r="AC1528">
        <v>1.57</v>
      </c>
      <c r="AD1528">
        <f>(1/Table1[[#This Row],[B365&gt;2.5]]+1/Table1[[#This Row],[B365&lt;2.5]]-1)/2</f>
        <v>3.1237295026426359E-2</v>
      </c>
    </row>
    <row r="1529" spans="1:30" hidden="1" x14ac:dyDescent="0.45">
      <c r="A1529" t="s">
        <v>172</v>
      </c>
      <c r="B1529" t="s">
        <v>4</v>
      </c>
      <c r="C1529" s="1">
        <v>44537</v>
      </c>
      <c r="D1529" t="s">
        <v>183</v>
      </c>
      <c r="E1529" t="s">
        <v>173</v>
      </c>
      <c r="F1529">
        <v>1</v>
      </c>
      <c r="G1529">
        <v>0</v>
      </c>
      <c r="H1529" t="s">
        <v>13</v>
      </c>
      <c r="I1529" t="s">
        <v>155</v>
      </c>
      <c r="L1529">
        <f>1/Table1[[#This Row],[B365H]]-Table1[[#This Row],[Margin1X2]]</f>
        <v>0.48529411764705882</v>
      </c>
      <c r="M1529">
        <f>IF(Table1[[#This Row],[Bet]]="Home",IF(Table1[[#This Row],[FTR]]="H",100*Table1[[#This Row],[B365H]],0),0)</f>
        <v>0</v>
      </c>
      <c r="N1529">
        <f>IF(Table1[[#This Row],[Bet]]="Home-",IF(Table1[[#This Row],[FTR]]="H",100*Table1[[#This Row],[B365H]],0),0)</f>
        <v>0</v>
      </c>
      <c r="O1529">
        <f>1/Table1[[#This Row],[B365D]]-Table1[[#This Row],[Margin1X2]]</f>
        <v>0.27941176470588236</v>
      </c>
      <c r="P1529">
        <f>IF(Table1[[#This Row],[Bet]]="Draw",IF(Table1[[#This Row],[FTR]]="D",100*Table1[[#This Row],[B365D]],0),0)</f>
        <v>0</v>
      </c>
      <c r="Q1529">
        <f>IF(Table1[[#This Row],[Bet]]="Draw-",IF(Table1[[#This Row],[FTR]]="D",100*Table1[[#This Row],[B365D]],0),0)</f>
        <v>0</v>
      </c>
      <c r="R1529">
        <f>1/Table1[[#This Row],[B365A]]-Table1[[#This Row],[Margin1X2]]</f>
        <v>0.23529411764705879</v>
      </c>
      <c r="S1529">
        <f>IF(Table1[[#This Row],[Bet]]="Away",IF(Table1[[#This Row],[FTR]]="A",100*Table1[[#This Row],[B365A]],0),0)</f>
        <v>0</v>
      </c>
      <c r="T1529">
        <f>IF(Table1[[#This Row],[Bet2]]="Away",IF(Table1[[#This Row],[FTR]]="A",100*Table1[[#This Row],[B365A]]),0)</f>
        <v>0</v>
      </c>
      <c r="X1529">
        <v>2</v>
      </c>
      <c r="Y1529">
        <v>3.4</v>
      </c>
      <c r="Z1529">
        <v>4</v>
      </c>
      <c r="AA1529" s="3">
        <f>(1/Table1[[#This Row],[B365H]]+1/Table1[[#This Row],[B365D]]+1/Table1[[#This Row],[B365A]]-1)/3</f>
        <v>1.4705882352941199E-2</v>
      </c>
      <c r="AB1529">
        <v>2.0699999999999998</v>
      </c>
      <c r="AC1529">
        <v>1.72</v>
      </c>
      <c r="AD1529">
        <f>(1/Table1[[#This Row],[B365&gt;2.5]]+1/Table1[[#This Row],[B365&lt;2.5]]-1)/2</f>
        <v>3.2243568138411449E-2</v>
      </c>
    </row>
    <row r="1530" spans="1:30" hidden="1" x14ac:dyDescent="0.45">
      <c r="A1530" t="s">
        <v>172</v>
      </c>
      <c r="B1530" t="s">
        <v>4</v>
      </c>
      <c r="C1530" s="1">
        <v>44562</v>
      </c>
      <c r="D1530" t="s">
        <v>177</v>
      </c>
      <c r="E1530" t="s">
        <v>193</v>
      </c>
      <c r="F1530">
        <v>2</v>
      </c>
      <c r="G1530">
        <v>0</v>
      </c>
      <c r="H1530" t="s">
        <v>13</v>
      </c>
      <c r="I1530" t="s">
        <v>155</v>
      </c>
      <c r="L1530">
        <f>1/Table1[[#This Row],[B365H]]-Table1[[#This Row],[Margin1X2]]</f>
        <v>0.61907289455060155</v>
      </c>
      <c r="M1530">
        <f>IF(Table1[[#This Row],[Bet]]="Home",IF(Table1[[#This Row],[FTR]]="H",100*Table1[[#This Row],[B365H]],0),0)</f>
        <v>0</v>
      </c>
      <c r="N1530">
        <f>IF(Table1[[#This Row],[Bet]]="Home-",IF(Table1[[#This Row],[FTR]]="H",100*Table1[[#This Row],[B365H]],0),0)</f>
        <v>0</v>
      </c>
      <c r="O1530">
        <f>1/Table1[[#This Row],[B365D]]-Table1[[#This Row],[Margin1X2]]</f>
        <v>0.23213021939136591</v>
      </c>
      <c r="P1530">
        <f>IF(Table1[[#This Row],[Bet]]="Draw",IF(Table1[[#This Row],[FTR]]="D",100*Table1[[#This Row],[B365D]],0),0)</f>
        <v>0</v>
      </c>
      <c r="Q1530">
        <f>IF(Table1[[#This Row],[Bet]]="Draw-",IF(Table1[[#This Row],[FTR]]="D",100*Table1[[#This Row],[B365D]],0),0)</f>
        <v>0</v>
      </c>
      <c r="R1530">
        <f>1/Table1[[#This Row],[B365A]]-Table1[[#This Row],[Margin1X2]]</f>
        <v>0.14879688605803257</v>
      </c>
      <c r="S1530">
        <f>IF(Table1[[#This Row],[Bet]]="Away",IF(Table1[[#This Row],[FTR]]="A",100*Table1[[#This Row],[B365A]],0),0)</f>
        <v>0</v>
      </c>
      <c r="T1530">
        <f>IF(Table1[[#This Row],[Bet2]]="Away",IF(Table1[[#This Row],[FTR]]="A",100*Table1[[#This Row],[B365A]]),0)</f>
        <v>0</v>
      </c>
      <c r="X1530">
        <v>1.57</v>
      </c>
      <c r="Y1530">
        <v>4</v>
      </c>
      <c r="Z1530">
        <v>6</v>
      </c>
      <c r="AA1530" s="3">
        <f>(1/Table1[[#This Row],[B365H]]+1/Table1[[#This Row],[B365D]]+1/Table1[[#This Row],[B365A]]-1)/3</f>
        <v>1.7869780608634089E-2</v>
      </c>
      <c r="AB1530">
        <v>1.85</v>
      </c>
      <c r="AC1530">
        <v>2</v>
      </c>
      <c r="AD1530">
        <f>(1/Table1[[#This Row],[B365&gt;2.5]]+1/Table1[[#This Row],[B365&lt;2.5]]-1)/2</f>
        <v>2.0270270270270174E-2</v>
      </c>
    </row>
    <row r="1531" spans="1:30" hidden="1" x14ac:dyDescent="0.45">
      <c r="A1531" t="s">
        <v>172</v>
      </c>
      <c r="B1531" t="s">
        <v>4</v>
      </c>
      <c r="C1531" s="1">
        <v>44597</v>
      </c>
      <c r="D1531" t="s">
        <v>191</v>
      </c>
      <c r="E1531" t="s">
        <v>187</v>
      </c>
      <c r="F1531">
        <v>0</v>
      </c>
      <c r="G1531">
        <v>1</v>
      </c>
      <c r="H1531" t="s">
        <v>20</v>
      </c>
      <c r="I1531" t="s">
        <v>155</v>
      </c>
      <c r="L1531">
        <f>1/Table1[[#This Row],[B365H]]-Table1[[#This Row],[Margin1X2]]</f>
        <v>0.40250607339214933</v>
      </c>
      <c r="M1531">
        <f>IF(Table1[[#This Row],[Bet]]="Home",IF(Table1[[#This Row],[FTR]]="H",100*Table1[[#This Row],[B365H]],0),0)</f>
        <v>0</v>
      </c>
      <c r="N1531">
        <f>IF(Table1[[#This Row],[Bet]]="Home-",IF(Table1[[#This Row],[FTR]]="H",100*Table1[[#This Row],[B365H]],0),0)</f>
        <v>0</v>
      </c>
      <c r="O1531">
        <f>1/Table1[[#This Row],[B365D]]-Table1[[#This Row],[Margin1X2]]</f>
        <v>0.28359544815241022</v>
      </c>
      <c r="P1531">
        <f>IF(Table1[[#This Row],[Bet]]="Draw",IF(Table1[[#This Row],[FTR]]="D",100*Table1[[#This Row],[B365D]],0),0)</f>
        <v>0</v>
      </c>
      <c r="Q1531">
        <f>IF(Table1[[#This Row],[Bet]]="Draw-",IF(Table1[[#This Row],[FTR]]="D",100*Table1[[#This Row],[B365D]],0),0)</f>
        <v>0</v>
      </c>
      <c r="R1531">
        <f>1/Table1[[#This Row],[B365A]]-Table1[[#This Row],[Margin1X2]]</f>
        <v>0.3138984784554405</v>
      </c>
      <c r="S1531">
        <f>IF(Table1[[#This Row],[Bet]]="Away",IF(Table1[[#This Row],[FTR]]="A",100*Table1[[#This Row],[B365A]],0),0)</f>
        <v>0</v>
      </c>
      <c r="T1531">
        <f>IF(Table1[[#This Row],[Bet2]]="Away",IF(Table1[[#This Row],[FTR]]="A",100*Table1[[#This Row],[B365A]]),0)</f>
        <v>0</v>
      </c>
      <c r="X1531">
        <v>2.37</v>
      </c>
      <c r="Y1531">
        <v>3.3</v>
      </c>
      <c r="Z1531">
        <v>3</v>
      </c>
      <c r="AA1531" s="3">
        <f>(1/Table1[[#This Row],[B365H]]+1/Table1[[#This Row],[B365D]]+1/Table1[[#This Row],[B365A]]-1)/3</f>
        <v>1.9434854877892798E-2</v>
      </c>
      <c r="AB1531">
        <v>2.15</v>
      </c>
      <c r="AC1531">
        <v>1.73</v>
      </c>
      <c r="AD1531">
        <f>(1/Table1[[#This Row],[B365&gt;2.5]]+1/Table1[[#This Row],[B365&lt;2.5]]-1)/2</f>
        <v>2.1575480575346195E-2</v>
      </c>
    </row>
    <row r="1532" spans="1:30" hidden="1" x14ac:dyDescent="0.45">
      <c r="A1532" t="s">
        <v>172</v>
      </c>
      <c r="B1532" t="s">
        <v>4</v>
      </c>
      <c r="C1532" s="1">
        <v>44604</v>
      </c>
      <c r="D1532" t="s">
        <v>180</v>
      </c>
      <c r="E1532" t="s">
        <v>179</v>
      </c>
      <c r="F1532">
        <v>3</v>
      </c>
      <c r="G1532">
        <v>3</v>
      </c>
      <c r="H1532" t="s">
        <v>42</v>
      </c>
      <c r="I1532" t="s">
        <v>155</v>
      </c>
      <c r="L1532">
        <f>1/Table1[[#This Row],[B365H]]-Table1[[#This Row],[Margin1X2]]</f>
        <v>0.44733242134062923</v>
      </c>
      <c r="M1532">
        <f>IF(Table1[[#This Row],[Bet]]="Home",IF(Table1[[#This Row],[FTR]]="H",100*Table1[[#This Row],[B365H]],0),0)</f>
        <v>0</v>
      </c>
      <c r="N1532">
        <f>IF(Table1[[#This Row],[Bet]]="Home-",IF(Table1[[#This Row],[FTR]]="H",100*Table1[[#This Row],[B365H]],0),0)</f>
        <v>0</v>
      </c>
      <c r="O1532">
        <f>1/Table1[[#This Row],[B365D]]-Table1[[#This Row],[Margin1X2]]</f>
        <v>0.27633378932968533</v>
      </c>
      <c r="P1532">
        <f>IF(Table1[[#This Row],[Bet]]="Draw",IF(Table1[[#This Row],[FTR]]="D",100*Table1[[#This Row],[B365D]],0),0)</f>
        <v>0</v>
      </c>
      <c r="Q1532">
        <f>IF(Table1[[#This Row],[Bet]]="Draw-",IF(Table1[[#This Row],[FTR]]="D",100*Table1[[#This Row],[B365D]],0),0)</f>
        <v>0</v>
      </c>
      <c r="R1532">
        <f>1/Table1[[#This Row],[B365A]]-Table1[[#This Row],[Margin1X2]]</f>
        <v>0.27633378932968533</v>
      </c>
      <c r="S1532">
        <f>IF(Table1[[#This Row],[Bet]]="Away",IF(Table1[[#This Row],[FTR]]="A",100*Table1[[#This Row],[B365A]],0),0)</f>
        <v>0</v>
      </c>
      <c r="T1532">
        <f>IF(Table1[[#This Row],[Bet2]]="Away",IF(Table1[[#This Row],[FTR]]="A",100*Table1[[#This Row],[B365A]]),0)</f>
        <v>0</v>
      </c>
      <c r="X1532">
        <v>2.15</v>
      </c>
      <c r="Y1532">
        <v>3.4</v>
      </c>
      <c r="Z1532">
        <v>3.4</v>
      </c>
      <c r="AA1532" s="3">
        <f>(1/Table1[[#This Row],[B365H]]+1/Table1[[#This Row],[B365D]]+1/Table1[[#This Row],[B365A]]-1)/3</f>
        <v>1.7783857729138191E-2</v>
      </c>
      <c r="AB1532">
        <v>2.0499999999999998</v>
      </c>
      <c r="AC1532">
        <v>1.8</v>
      </c>
      <c r="AD1532">
        <f>(1/Table1[[#This Row],[B365&gt;2.5]]+1/Table1[[#This Row],[B365&lt;2.5]]-1)/2</f>
        <v>2.1680216802168029E-2</v>
      </c>
    </row>
    <row r="1533" spans="1:30" hidden="1" x14ac:dyDescent="0.45">
      <c r="A1533" t="s">
        <v>172</v>
      </c>
      <c r="B1533" t="s">
        <v>4</v>
      </c>
      <c r="C1533" s="1">
        <v>44621</v>
      </c>
      <c r="D1533" t="s">
        <v>174</v>
      </c>
      <c r="E1533" t="s">
        <v>190</v>
      </c>
      <c r="F1533">
        <v>2</v>
      </c>
      <c r="G1533">
        <v>2</v>
      </c>
      <c r="H1533" t="s">
        <v>42</v>
      </c>
      <c r="I1533" t="s">
        <v>155</v>
      </c>
      <c r="L1533">
        <f>1/Table1[[#This Row],[B365H]]-Table1[[#This Row],[Margin1X2]]</f>
        <v>0.34701857282502446</v>
      </c>
      <c r="M1533">
        <f>IF(Table1[[#This Row],[Bet]]="Home",IF(Table1[[#This Row],[FTR]]="H",100*Table1[[#This Row],[B365H]],0),0)</f>
        <v>0</v>
      </c>
      <c r="N1533">
        <f>IF(Table1[[#This Row],[Bet]]="Home-",IF(Table1[[#This Row],[FTR]]="H",100*Table1[[#This Row],[B365H]],0),0)</f>
        <v>0</v>
      </c>
      <c r="O1533">
        <f>1/Table1[[#This Row],[B365D]]-Table1[[#This Row],[Margin1X2]]</f>
        <v>0.30596285434995113</v>
      </c>
      <c r="P1533">
        <f>IF(Table1[[#This Row],[Bet]]="Draw",IF(Table1[[#This Row],[FTR]]="D",100*Table1[[#This Row],[B365D]],0),0)</f>
        <v>0</v>
      </c>
      <c r="Q1533">
        <f>IF(Table1[[#This Row],[Bet]]="Draw-",IF(Table1[[#This Row],[FTR]]="D",100*Table1[[#This Row],[B365D]],0),0)</f>
        <v>0</v>
      </c>
      <c r="R1533">
        <f>1/Table1[[#This Row],[B365A]]-Table1[[#This Row],[Margin1X2]]</f>
        <v>0.34701857282502446</v>
      </c>
      <c r="S1533">
        <f>IF(Table1[[#This Row],[Bet]]="Away",IF(Table1[[#This Row],[FTR]]="A",100*Table1[[#This Row],[B365A]],0),0)</f>
        <v>0</v>
      </c>
      <c r="T1533">
        <f>IF(Table1[[#This Row],[Bet2]]="Away",IF(Table1[[#This Row],[FTR]]="A",100*Table1[[#This Row],[B365A]]),0)</f>
        <v>0</v>
      </c>
      <c r="X1533">
        <v>2.75</v>
      </c>
      <c r="Y1533">
        <v>3.1</v>
      </c>
      <c r="Z1533">
        <v>2.75</v>
      </c>
      <c r="AA1533" s="3">
        <f>(1/Table1[[#This Row],[B365H]]+1/Table1[[#This Row],[B365D]]+1/Table1[[#This Row],[B365A]]-1)/3</f>
        <v>1.6617790811339184E-2</v>
      </c>
      <c r="AB1533">
        <v>2.2000000000000002</v>
      </c>
      <c r="AC1533">
        <v>1.65</v>
      </c>
      <c r="AD1533">
        <f>(1/Table1[[#This Row],[B365&gt;2.5]]+1/Table1[[#This Row],[B365&lt;2.5]]-1)/2</f>
        <v>3.0303030303030276E-2</v>
      </c>
    </row>
    <row r="1534" spans="1:30" hidden="1" x14ac:dyDescent="0.45">
      <c r="A1534" t="s">
        <v>172</v>
      </c>
      <c r="B1534" t="s">
        <v>4</v>
      </c>
      <c r="C1534" s="1">
        <v>44653</v>
      </c>
      <c r="D1534" t="s">
        <v>184</v>
      </c>
      <c r="E1534" t="s">
        <v>176</v>
      </c>
      <c r="F1534">
        <v>2</v>
      </c>
      <c r="G1534">
        <v>1</v>
      </c>
      <c r="H1534" t="s">
        <v>13</v>
      </c>
      <c r="I1534" t="s">
        <v>155</v>
      </c>
      <c r="L1534">
        <f>1/Table1[[#This Row],[B365H]]-Table1[[#This Row],[Margin1X2]]</f>
        <v>0.48518518518518516</v>
      </c>
      <c r="M1534">
        <f>IF(Table1[[#This Row],[Bet]]="Home",IF(Table1[[#This Row],[FTR]]="H",100*Table1[[#This Row],[B365H]],0),0)</f>
        <v>0</v>
      </c>
      <c r="N1534">
        <f>IF(Table1[[#This Row],[Bet]]="Home-",IF(Table1[[#This Row],[FTR]]="H",100*Table1[[#This Row],[B365H]],0),0)</f>
        <v>0</v>
      </c>
      <c r="O1534">
        <f>1/Table1[[#This Row],[B365D]]-Table1[[#This Row],[Margin1X2]]</f>
        <v>0.26296296296296295</v>
      </c>
      <c r="P1534">
        <f>IF(Table1[[#This Row],[Bet]]="Draw",IF(Table1[[#This Row],[FTR]]="D",100*Table1[[#This Row],[B365D]],0),0)</f>
        <v>0</v>
      </c>
      <c r="Q1534">
        <f>IF(Table1[[#This Row],[Bet]]="Draw-",IF(Table1[[#This Row],[FTR]]="D",100*Table1[[#This Row],[B365D]],0),0)</f>
        <v>0</v>
      </c>
      <c r="R1534">
        <f>1/Table1[[#This Row],[B365A]]-Table1[[#This Row],[Margin1X2]]</f>
        <v>0.25185185185185183</v>
      </c>
      <c r="S1534">
        <f>IF(Table1[[#This Row],[Bet]]="Away",IF(Table1[[#This Row],[FTR]]="A",100*Table1[[#This Row],[B365A]],0),0)</f>
        <v>0</v>
      </c>
      <c r="T1534">
        <f>IF(Table1[[#This Row],[Bet2]]="Away",IF(Table1[[#This Row],[FTR]]="A",100*Table1[[#This Row],[B365A]]),0)</f>
        <v>0</v>
      </c>
      <c r="X1534">
        <v>2</v>
      </c>
      <c r="Y1534">
        <v>3.6</v>
      </c>
      <c r="Z1534">
        <v>3.75</v>
      </c>
      <c r="AA1534" s="3">
        <f>(1/Table1[[#This Row],[B365H]]+1/Table1[[#This Row],[B365D]]+1/Table1[[#This Row],[B365A]]-1)/3</f>
        <v>1.4814814814814836E-2</v>
      </c>
      <c r="AB1534">
        <v>2.0699999999999998</v>
      </c>
      <c r="AC1534">
        <v>1.72</v>
      </c>
      <c r="AD1534">
        <f>(1/Table1[[#This Row],[B365&gt;2.5]]+1/Table1[[#This Row],[B365&lt;2.5]]-1)/2</f>
        <v>3.2243568138411449E-2</v>
      </c>
    </row>
    <row r="1535" spans="1:30" hidden="1" x14ac:dyDescent="0.45">
      <c r="A1535" t="s">
        <v>172</v>
      </c>
      <c r="B1535" t="s">
        <v>4</v>
      </c>
      <c r="C1535" s="1">
        <v>44660</v>
      </c>
      <c r="D1535" t="s">
        <v>192</v>
      </c>
      <c r="E1535" t="s">
        <v>188</v>
      </c>
      <c r="F1535">
        <v>0</v>
      </c>
      <c r="G1535">
        <v>1</v>
      </c>
      <c r="H1535" t="s">
        <v>20</v>
      </c>
      <c r="I1535" t="s">
        <v>155</v>
      </c>
      <c r="L1535">
        <f>1/Table1[[#This Row],[B365H]]-Table1[[#This Row],[Margin1X2]]</f>
        <v>0.40609030278283037</v>
      </c>
      <c r="M1535">
        <f>IF(Table1[[#This Row],[Bet]]="Home",IF(Table1[[#This Row],[FTR]]="H",100*Table1[[#This Row],[B365H]],0),0)</f>
        <v>0</v>
      </c>
      <c r="N1535">
        <f>IF(Table1[[#This Row],[Bet]]="Home-",IF(Table1[[#This Row],[FTR]]="H",100*Table1[[#This Row],[B365H]],0),0)</f>
        <v>0</v>
      </c>
      <c r="O1535">
        <f>1/Table1[[#This Row],[B365D]]-Table1[[#This Row],[Margin1X2]]</f>
        <v>0.28717967754309126</v>
      </c>
      <c r="P1535">
        <f>IF(Table1[[#This Row],[Bet]]="Draw",IF(Table1[[#This Row],[FTR]]="D",100*Table1[[#This Row],[B365D]],0),0)</f>
        <v>0</v>
      </c>
      <c r="Q1535">
        <f>IF(Table1[[#This Row],[Bet]]="Draw-",IF(Table1[[#This Row],[FTR]]="D",100*Table1[[#This Row],[B365D]],0),0)</f>
        <v>0</v>
      </c>
      <c r="R1535">
        <f>1/Table1[[#This Row],[B365A]]-Table1[[#This Row],[Margin1X2]]</f>
        <v>0.30673001967407854</v>
      </c>
      <c r="S1535">
        <f>IF(Table1[[#This Row],[Bet]]="Away",IF(Table1[[#This Row],[FTR]]="A",100*Table1[[#This Row],[B365A]],0),0)</f>
        <v>0</v>
      </c>
      <c r="T1535">
        <f>IF(Table1[[#This Row],[Bet2]]="Away",IF(Table1[[#This Row],[FTR]]="A",100*Table1[[#This Row],[B365A]]),0)</f>
        <v>0</v>
      </c>
      <c r="X1535">
        <v>2.37</v>
      </c>
      <c r="Y1535">
        <v>3.3</v>
      </c>
      <c r="Z1535">
        <v>3.1</v>
      </c>
      <c r="AA1535" s="3">
        <f>(1/Table1[[#This Row],[B365H]]+1/Table1[[#This Row],[B365D]]+1/Table1[[#This Row],[B365A]]-1)/3</f>
        <v>1.5850625487211795E-2</v>
      </c>
      <c r="AB1535">
        <v>2.0699999999999998</v>
      </c>
      <c r="AC1535">
        <v>1.72</v>
      </c>
      <c r="AD1535">
        <f>(1/Table1[[#This Row],[B365&gt;2.5]]+1/Table1[[#This Row],[B365&lt;2.5]]-1)/2</f>
        <v>3.2243568138411449E-2</v>
      </c>
    </row>
    <row r="1536" spans="1:30" hidden="1" x14ac:dyDescent="0.45">
      <c r="A1536" t="s">
        <v>172</v>
      </c>
      <c r="B1536" t="s">
        <v>4</v>
      </c>
      <c r="C1536" s="1">
        <v>44666</v>
      </c>
      <c r="D1536" t="s">
        <v>183</v>
      </c>
      <c r="E1536" t="s">
        <v>178</v>
      </c>
      <c r="F1536">
        <v>2</v>
      </c>
      <c r="G1536">
        <v>3</v>
      </c>
      <c r="H1536" t="s">
        <v>20</v>
      </c>
      <c r="I1536" t="s">
        <v>155</v>
      </c>
      <c r="L1536">
        <f>1/Table1[[#This Row],[B365H]]-Table1[[#This Row],[Margin1X2]]</f>
        <v>0.5241188070287377</v>
      </c>
      <c r="M1536">
        <f>IF(Table1[[#This Row],[Bet]]="Home",IF(Table1[[#This Row],[FTR]]="H",100*Table1[[#This Row],[B365H]],0),0)</f>
        <v>0</v>
      </c>
      <c r="N1536">
        <f>IF(Table1[[#This Row],[Bet]]="Home-",IF(Table1[[#This Row],[FTR]]="H",100*Table1[[#This Row],[B365H]],0),0)</f>
        <v>0</v>
      </c>
      <c r="O1536">
        <f>1/Table1[[#This Row],[B365D]]-Table1[[#This Row],[Margin1X2]]</f>
        <v>0.26135604426597497</v>
      </c>
      <c r="P1536">
        <f>IF(Table1[[#This Row],[Bet]]="Draw",IF(Table1[[#This Row],[FTR]]="D",100*Table1[[#This Row],[B365D]],0),0)</f>
        <v>0</v>
      </c>
      <c r="Q1536">
        <f>IF(Table1[[#This Row],[Bet]]="Draw-",IF(Table1[[#This Row],[FTR]]="D",100*Table1[[#This Row],[B365D]],0),0)</f>
        <v>0</v>
      </c>
      <c r="R1536">
        <f>1/Table1[[#This Row],[B365A]]-Table1[[#This Row],[Margin1X2]]</f>
        <v>0.21452514870528727</v>
      </c>
      <c r="S1536">
        <f>IF(Table1[[#This Row],[Bet]]="Away",IF(Table1[[#This Row],[FTR]]="A",100*Table1[[#This Row],[B365A]],0),0)</f>
        <v>0</v>
      </c>
      <c r="T1536">
        <f>IF(Table1[[#This Row],[Bet2]]="Away",IF(Table1[[#This Row],[FTR]]="A",100*Table1[[#This Row],[B365A]]),0)</f>
        <v>0</v>
      </c>
      <c r="X1536">
        <v>1.85</v>
      </c>
      <c r="Y1536">
        <v>3.6</v>
      </c>
      <c r="Z1536">
        <v>4.33</v>
      </c>
      <c r="AA1536" s="3">
        <f>(1/Table1[[#This Row],[B365H]]+1/Table1[[#This Row],[B365D]]+1/Table1[[#This Row],[B365A]]-1)/3</f>
        <v>1.6421733511802799E-2</v>
      </c>
      <c r="AB1536">
        <v>2.02</v>
      </c>
      <c r="AC1536">
        <v>1.83</v>
      </c>
      <c r="AD1536">
        <f>(1/Table1[[#This Row],[B365&gt;2.5]]+1/Table1[[#This Row],[B365&lt;2.5]]-1)/2</f>
        <v>2.0748796191094487E-2</v>
      </c>
    </row>
    <row r="1537" spans="1:30" hidden="1" x14ac:dyDescent="0.45">
      <c r="A1537" t="s">
        <v>61</v>
      </c>
      <c r="B1537" t="s">
        <v>4</v>
      </c>
      <c r="C1537" s="1">
        <v>44415</v>
      </c>
      <c r="D1537" t="s">
        <v>83</v>
      </c>
      <c r="E1537" t="s">
        <v>84</v>
      </c>
      <c r="F1537">
        <v>1</v>
      </c>
      <c r="G1537">
        <v>1</v>
      </c>
      <c r="H1537" t="s">
        <v>42</v>
      </c>
      <c r="I1537" t="s">
        <v>85</v>
      </c>
      <c r="L1537">
        <f>1/Table1[[#This Row],[B365H]]-Table1[[#This Row],[Margin1X2]]</f>
        <v>0.46790477708698652</v>
      </c>
      <c r="M1537">
        <f>IF(Table1[[#This Row],[Bet]]="Home",IF(Table1[[#This Row],[FTR]]="H",100*Table1[[#This Row],[B365H]],0),0)</f>
        <v>0</v>
      </c>
      <c r="N1537">
        <f>IF(Table1[[#This Row],[Bet]]="Home-",IF(Table1[[#This Row],[FTR]]="H",100*Table1[[#This Row],[B365H]],0),0)</f>
        <v>0</v>
      </c>
      <c r="O1537">
        <f>1/Table1[[#This Row],[B365D]]-Table1[[#This Row],[Margin1X2]]</f>
        <v>0.27421754609702953</v>
      </c>
      <c r="P1537">
        <f>IF(Table1[[#This Row],[Bet]]="Draw",IF(Table1[[#This Row],[FTR]]="D",100*Table1[[#This Row],[B365D]],0),0)</f>
        <v>0</v>
      </c>
      <c r="Q1537">
        <f>IF(Table1[[#This Row],[Bet]]="Draw-",IF(Table1[[#This Row],[FTR]]="D",100*Table1[[#This Row],[B365D]],0),0)</f>
        <v>0</v>
      </c>
      <c r="R1537">
        <f>1/Table1[[#This Row],[B365A]]-Table1[[#This Row],[Margin1X2]]</f>
        <v>0.25787767681598378</v>
      </c>
      <c r="S1537">
        <f>IF(Table1[[#This Row],[Bet]]="Away",IF(Table1[[#This Row],[FTR]]="A",100*Table1[[#This Row],[B365A]],0),0)</f>
        <v>0</v>
      </c>
      <c r="T1537">
        <f>IF(Table1[[#This Row],[Bet2]]="Away",IF(Table1[[#This Row],[FTR]]="A",100*Table1[[#This Row],[B365A]]),0)</f>
        <v>0</v>
      </c>
      <c r="X1537">
        <v>2.0499999999999998</v>
      </c>
      <c r="Y1537">
        <v>3.4</v>
      </c>
      <c r="Z1537">
        <v>3.6</v>
      </c>
      <c r="AA1537" s="3">
        <f>(1/Table1[[#This Row],[B365H]]+1/Table1[[#This Row],[B365D]]+1/Table1[[#This Row],[B365A]]-1)/3</f>
        <v>1.9900100961793992E-2</v>
      </c>
      <c r="AB1537">
        <v>2.2000000000000002</v>
      </c>
      <c r="AC1537">
        <v>1.66</v>
      </c>
      <c r="AD1537">
        <f>(1/Table1[[#This Row],[B365&gt;2.5]]+1/Table1[[#This Row],[B365&lt;2.5]]-1)/2</f>
        <v>2.8477546549835697E-2</v>
      </c>
    </row>
    <row r="1538" spans="1:30" hidden="1" x14ac:dyDescent="0.45">
      <c r="A1538" t="s">
        <v>61</v>
      </c>
      <c r="B1538" t="s">
        <v>4</v>
      </c>
      <c r="C1538" s="1">
        <v>44422</v>
      </c>
      <c r="D1538" t="s">
        <v>93</v>
      </c>
      <c r="E1538" t="s">
        <v>68</v>
      </c>
      <c r="F1538">
        <v>2</v>
      </c>
      <c r="G1538">
        <v>1</v>
      </c>
      <c r="H1538" t="s">
        <v>13</v>
      </c>
      <c r="I1538" t="s">
        <v>85</v>
      </c>
      <c r="L1538">
        <f>1/Table1[[#This Row],[B365H]]-Table1[[#This Row],[Margin1X2]]</f>
        <v>0.53899782135076257</v>
      </c>
      <c r="M1538">
        <f>IF(Table1[[#This Row],[Bet]]="Home",IF(Table1[[#This Row],[FTR]]="H",100*Table1[[#This Row],[B365H]],0),0)</f>
        <v>0</v>
      </c>
      <c r="N1538">
        <f>IF(Table1[[#This Row],[Bet]]="Home-",IF(Table1[[#This Row],[FTR]]="H",100*Table1[[#This Row],[B365H]],0),0)</f>
        <v>0</v>
      </c>
      <c r="O1538">
        <f>1/Table1[[#This Row],[B365D]]-Table1[[#This Row],[Margin1X2]]</f>
        <v>0.27755991285403048</v>
      </c>
      <c r="P1538">
        <f>IF(Table1[[#This Row],[Bet]]="Draw",IF(Table1[[#This Row],[FTR]]="D",100*Table1[[#This Row],[B365D]],0),0)</f>
        <v>0</v>
      </c>
      <c r="Q1538">
        <f>IF(Table1[[#This Row],[Bet]]="Draw-",IF(Table1[[#This Row],[FTR]]="D",100*Table1[[#This Row],[B365D]],0),0)</f>
        <v>0</v>
      </c>
      <c r="R1538">
        <f>1/Table1[[#This Row],[B365A]]-Table1[[#This Row],[Margin1X2]]</f>
        <v>0.18344226579520698</v>
      </c>
      <c r="S1538">
        <f>IF(Table1[[#This Row],[Bet]]="Away",IF(Table1[[#This Row],[FTR]]="A",100*Table1[[#This Row],[B365A]],0),0)</f>
        <v>0</v>
      </c>
      <c r="T1538">
        <f>IF(Table1[[#This Row],[Bet2]]="Away",IF(Table1[[#This Row],[FTR]]="A",100*Table1[[#This Row],[B365A]]),0)</f>
        <v>0</v>
      </c>
      <c r="X1538">
        <v>1.8</v>
      </c>
      <c r="Y1538">
        <v>3.4</v>
      </c>
      <c r="Z1538">
        <v>5</v>
      </c>
      <c r="AA1538" s="3">
        <f>(1/Table1[[#This Row],[B365H]]+1/Table1[[#This Row],[B365D]]+1/Table1[[#This Row],[B365A]]-1)/3</f>
        <v>1.6557734204793045E-2</v>
      </c>
      <c r="AB1538">
        <v>2.2000000000000002</v>
      </c>
      <c r="AC1538">
        <v>1.66</v>
      </c>
      <c r="AD1538">
        <f>(1/Table1[[#This Row],[B365&gt;2.5]]+1/Table1[[#This Row],[B365&lt;2.5]]-1)/2</f>
        <v>2.8477546549835697E-2</v>
      </c>
    </row>
    <row r="1539" spans="1:30" hidden="1" x14ac:dyDescent="0.45">
      <c r="A1539" t="s">
        <v>61</v>
      </c>
      <c r="B1539" t="s">
        <v>4</v>
      </c>
      <c r="C1539" s="1">
        <v>44425</v>
      </c>
      <c r="D1539" t="s">
        <v>72</v>
      </c>
      <c r="E1539" t="s">
        <v>77</v>
      </c>
      <c r="F1539">
        <v>0</v>
      </c>
      <c r="G1539">
        <v>1</v>
      </c>
      <c r="H1539" t="s">
        <v>20</v>
      </c>
      <c r="I1539" t="s">
        <v>85</v>
      </c>
      <c r="L1539">
        <f>1/Table1[[#This Row],[B365H]]-Table1[[#This Row],[Margin1X2]]</f>
        <v>0.41801163812033376</v>
      </c>
      <c r="M1539">
        <f>IF(Table1[[#This Row],[Bet]]="Home",IF(Table1[[#This Row],[FTR]]="H",100*Table1[[#This Row],[B365H]],0),0)</f>
        <v>0</v>
      </c>
      <c r="N1539">
        <f>IF(Table1[[#This Row],[Bet]]="Home-",IF(Table1[[#This Row],[FTR]]="H",100*Table1[[#This Row],[B365H]],0),0)</f>
        <v>0</v>
      </c>
      <c r="O1539">
        <f>1/Table1[[#This Row],[B365D]]-Table1[[#This Row],[Margin1X2]]</f>
        <v>0.29572902942468154</v>
      </c>
      <c r="P1539">
        <f>IF(Table1[[#This Row],[Bet]]="Draw",IF(Table1[[#This Row],[FTR]]="D",100*Table1[[#This Row],[B365D]],0),0)</f>
        <v>0</v>
      </c>
      <c r="Q1539">
        <f>IF(Table1[[#This Row],[Bet]]="Draw-",IF(Table1[[#This Row],[FTR]]="D",100*Table1[[#This Row],[B365D]],0),0)</f>
        <v>0</v>
      </c>
      <c r="R1539">
        <f>1/Table1[[#This Row],[B365A]]-Table1[[#This Row],[Margin1X2]]</f>
        <v>0.28625933245498458</v>
      </c>
      <c r="S1539">
        <f>IF(Table1[[#This Row],[Bet]]="Away",IF(Table1[[#This Row],[FTR]]="A",100*Table1[[#This Row],[B365A]],0),0)</f>
        <v>0</v>
      </c>
      <c r="T1539">
        <f>IF(Table1[[#This Row],[Bet2]]="Away",IF(Table1[[#This Row],[FTR]]="A",100*Table1[[#This Row],[B365A]]),0)</f>
        <v>0</v>
      </c>
      <c r="X1539">
        <v>2.2999999999999998</v>
      </c>
      <c r="Y1539">
        <v>3.2</v>
      </c>
      <c r="Z1539">
        <v>3.3</v>
      </c>
      <c r="AA1539" s="3">
        <f>(1/Table1[[#This Row],[B365H]]+1/Table1[[#This Row],[B365D]]+1/Table1[[#This Row],[B365A]]-1)/3</f>
        <v>1.6770970575318438E-2</v>
      </c>
      <c r="AB1539">
        <v>2.2999999999999998</v>
      </c>
      <c r="AC1539">
        <v>1.61</v>
      </c>
      <c r="AD1539">
        <f>(1/Table1[[#This Row],[B365&gt;2.5]]+1/Table1[[#This Row],[B365&lt;2.5]]-1)/2</f>
        <v>2.7950310559006208E-2</v>
      </c>
    </row>
    <row r="1540" spans="1:30" hidden="1" x14ac:dyDescent="0.45">
      <c r="A1540" t="s">
        <v>61</v>
      </c>
      <c r="B1540" t="s">
        <v>4</v>
      </c>
      <c r="C1540" s="1">
        <v>44429</v>
      </c>
      <c r="D1540" t="s">
        <v>86</v>
      </c>
      <c r="E1540" t="s">
        <v>96</v>
      </c>
      <c r="F1540">
        <v>1</v>
      </c>
      <c r="G1540">
        <v>0</v>
      </c>
      <c r="H1540" t="s">
        <v>13</v>
      </c>
      <c r="I1540" t="s">
        <v>85</v>
      </c>
      <c r="L1540">
        <f>1/Table1[[#This Row],[B365H]]-Table1[[#This Row],[Margin1X2]]</f>
        <v>0.52831988897562665</v>
      </c>
      <c r="M1540">
        <f>IF(Table1[[#This Row],[Bet]]="Home",IF(Table1[[#This Row],[FTR]]="H",100*Table1[[#This Row],[B365H]],0),0)</f>
        <v>0</v>
      </c>
      <c r="N1540">
        <f>IF(Table1[[#This Row],[Bet]]="Home-",IF(Table1[[#This Row],[FTR]]="H",100*Table1[[#This Row],[B365H]],0),0)</f>
        <v>0</v>
      </c>
      <c r="O1540">
        <f>1/Table1[[#This Row],[B365D]]-Table1[[#This Row],[Margin1X2]]</f>
        <v>0.26758608725821842</v>
      </c>
      <c r="P1540">
        <f>IF(Table1[[#This Row],[Bet]]="Draw",IF(Table1[[#This Row],[FTR]]="D",100*Table1[[#This Row],[B365D]],0),0)</f>
        <v>0</v>
      </c>
      <c r="Q1540">
        <f>IF(Table1[[#This Row],[Bet]]="Draw-",IF(Table1[[#This Row],[FTR]]="D",100*Table1[[#This Row],[B365D]],0),0)</f>
        <v>0</v>
      </c>
      <c r="R1540">
        <f>1/Table1[[#This Row],[B365A]]-Table1[[#This Row],[Margin1X2]]</f>
        <v>0.20409402376615493</v>
      </c>
      <c r="S1540">
        <f>IF(Table1[[#This Row],[Bet]]="Away",IF(Table1[[#This Row],[FTR]]="A",100*Table1[[#This Row],[B365A]],0),0)</f>
        <v>0</v>
      </c>
      <c r="T1540">
        <f>IF(Table1[[#This Row],[Bet2]]="Away",IF(Table1[[#This Row],[FTR]]="A",100*Table1[[#This Row],[B365A]]),0)</f>
        <v>0</v>
      </c>
      <c r="X1540">
        <v>1.83</v>
      </c>
      <c r="Y1540">
        <v>3.5</v>
      </c>
      <c r="Z1540">
        <v>4.5</v>
      </c>
      <c r="AA1540" s="3">
        <f>(1/Table1[[#This Row],[B365H]]+1/Table1[[#This Row],[B365D]]+1/Table1[[#This Row],[B365A]]-1)/3</f>
        <v>1.8128198456067279E-2</v>
      </c>
      <c r="AB1540">
        <v>2.2999999999999998</v>
      </c>
      <c r="AC1540">
        <v>1.61</v>
      </c>
      <c r="AD1540">
        <f>(1/Table1[[#This Row],[B365&gt;2.5]]+1/Table1[[#This Row],[B365&lt;2.5]]-1)/2</f>
        <v>2.7950310559006208E-2</v>
      </c>
    </row>
    <row r="1541" spans="1:30" hidden="1" x14ac:dyDescent="0.45">
      <c r="A1541" t="s">
        <v>61</v>
      </c>
      <c r="B1541" t="s">
        <v>4</v>
      </c>
      <c r="C1541" s="1">
        <v>44450</v>
      </c>
      <c r="D1541" t="s">
        <v>65</v>
      </c>
      <c r="E1541" t="s">
        <v>77</v>
      </c>
      <c r="F1541">
        <v>2</v>
      </c>
      <c r="G1541">
        <v>2</v>
      </c>
      <c r="H1541" t="s">
        <v>42</v>
      </c>
      <c r="I1541" t="s">
        <v>85</v>
      </c>
      <c r="L1541">
        <f>1/Table1[[#This Row],[B365H]]-Table1[[#This Row],[Margin1X2]]</f>
        <v>0.43731431966726081</v>
      </c>
      <c r="M1541">
        <f>IF(Table1[[#This Row],[Bet]]="Home",IF(Table1[[#This Row],[FTR]]="H",100*Table1[[#This Row],[B365H]],0),0)</f>
        <v>0</v>
      </c>
      <c r="N1541">
        <f>IF(Table1[[#This Row],[Bet]]="Home-",IF(Table1[[#This Row],[FTR]]="H",100*Table1[[#This Row],[B365H]],0),0)</f>
        <v>0</v>
      </c>
      <c r="O1541">
        <f>1/Table1[[#This Row],[B365D]]-Table1[[#This Row],[Margin1X2]]</f>
        <v>0.28579916815210932</v>
      </c>
      <c r="P1541">
        <f>IF(Table1[[#This Row],[Bet]]="Draw",IF(Table1[[#This Row],[FTR]]="D",100*Table1[[#This Row],[B365D]],0),0)</f>
        <v>0</v>
      </c>
      <c r="Q1541">
        <f>IF(Table1[[#This Row],[Bet]]="Draw-",IF(Table1[[#This Row],[FTR]]="D",100*Table1[[#This Row],[B365D]],0),0)</f>
        <v>0</v>
      </c>
      <c r="R1541">
        <f>1/Table1[[#This Row],[B365A]]-Table1[[#This Row],[Margin1X2]]</f>
        <v>0.27688651218062982</v>
      </c>
      <c r="S1541">
        <f>IF(Table1[[#This Row],[Bet]]="Away",IF(Table1[[#This Row],[FTR]]="A",100*Table1[[#This Row],[B365A]],0),0)</f>
        <v>0</v>
      </c>
      <c r="T1541">
        <f>IF(Table1[[#This Row],[Bet2]]="Away",IF(Table1[[#This Row],[FTR]]="A",100*Table1[[#This Row],[B365A]]),0)</f>
        <v>0</v>
      </c>
      <c r="X1541">
        <v>2.2000000000000002</v>
      </c>
      <c r="Y1541">
        <v>3.3</v>
      </c>
      <c r="Z1541">
        <v>3.4</v>
      </c>
      <c r="AA1541" s="3">
        <f>(1/Table1[[#This Row],[B365H]]+1/Table1[[#This Row],[B365D]]+1/Table1[[#This Row],[B365A]]-1)/3</f>
        <v>1.7231134878193721E-2</v>
      </c>
      <c r="AB1541">
        <v>1.9</v>
      </c>
      <c r="AC1541">
        <v>1.9</v>
      </c>
      <c r="AD1541">
        <f>(1/Table1[[#This Row],[B365&gt;2.5]]+1/Table1[[#This Row],[B365&lt;2.5]]-1)/2</f>
        <v>2.6315789473684181E-2</v>
      </c>
    </row>
    <row r="1542" spans="1:30" hidden="1" x14ac:dyDescent="0.45">
      <c r="A1542" t="s">
        <v>61</v>
      </c>
      <c r="B1542" t="s">
        <v>4</v>
      </c>
      <c r="C1542" s="1">
        <v>44485</v>
      </c>
      <c r="D1542" t="s">
        <v>92</v>
      </c>
      <c r="E1542" t="s">
        <v>83</v>
      </c>
      <c r="F1542">
        <v>4</v>
      </c>
      <c r="G1542">
        <v>1</v>
      </c>
      <c r="H1542" t="s">
        <v>13</v>
      </c>
      <c r="I1542" t="s">
        <v>85</v>
      </c>
      <c r="L1542">
        <f>1/Table1[[#This Row],[B365H]]-Table1[[#This Row],[Margin1X2]]</f>
        <v>0.6071428571428571</v>
      </c>
      <c r="M1542">
        <f>IF(Table1[[#This Row],[Bet]]="Home",IF(Table1[[#This Row],[FTR]]="H",100*Table1[[#This Row],[B365H]],0),0)</f>
        <v>0</v>
      </c>
      <c r="N1542">
        <f>IF(Table1[[#This Row],[Bet]]="Home-",IF(Table1[[#This Row],[FTR]]="H",100*Table1[[#This Row],[B365H]],0),0)</f>
        <v>0</v>
      </c>
      <c r="O1542">
        <f>1/Table1[[#This Row],[B365D]]-Table1[[#This Row],[Margin1X2]]</f>
        <v>0.22023809523809521</v>
      </c>
      <c r="P1542">
        <f>IF(Table1[[#This Row],[Bet]]="Draw",IF(Table1[[#This Row],[FTR]]="D",100*Table1[[#This Row],[B365D]],0),0)</f>
        <v>0</v>
      </c>
      <c r="Q1542">
        <f>IF(Table1[[#This Row],[Bet]]="Draw-",IF(Table1[[#This Row],[FTR]]="D",100*Table1[[#This Row],[B365D]],0),0)</f>
        <v>0</v>
      </c>
      <c r="R1542">
        <f>1/Table1[[#This Row],[B365A]]-Table1[[#This Row],[Margin1X2]]</f>
        <v>0.17261904761904759</v>
      </c>
      <c r="S1542">
        <f>IF(Table1[[#This Row],[Bet]]="Away",IF(Table1[[#This Row],[FTR]]="A",100*Table1[[#This Row],[B365A]],0),0)</f>
        <v>0</v>
      </c>
      <c r="T1542">
        <f>IF(Table1[[#This Row],[Bet2]]="Away",IF(Table1[[#This Row],[FTR]]="A",100*Table1[[#This Row],[B365A]]),0)</f>
        <v>0</v>
      </c>
      <c r="X1542">
        <v>1.6</v>
      </c>
      <c r="Y1542">
        <v>4.2</v>
      </c>
      <c r="Z1542">
        <v>5.25</v>
      </c>
      <c r="AA1542" s="3">
        <f>(1/Table1[[#This Row],[B365H]]+1/Table1[[#This Row],[B365D]]+1/Table1[[#This Row],[B365A]]-1)/3</f>
        <v>1.7857142857142867E-2</v>
      </c>
      <c r="AB1542">
        <v>1.57</v>
      </c>
      <c r="AC1542">
        <v>2.37</v>
      </c>
      <c r="AD1542">
        <f>(1/Table1[[#This Row],[B365&gt;2.5]]+1/Table1[[#This Row],[B365&lt;2.5]]-1)/2</f>
        <v>2.9441801714638949E-2</v>
      </c>
    </row>
    <row r="1543" spans="1:30" hidden="1" x14ac:dyDescent="0.45">
      <c r="A1543" t="s">
        <v>61</v>
      </c>
      <c r="B1543" t="s">
        <v>4</v>
      </c>
      <c r="C1543" s="1">
        <v>44492</v>
      </c>
      <c r="D1543" t="s">
        <v>90</v>
      </c>
      <c r="E1543" t="s">
        <v>66</v>
      </c>
      <c r="F1543">
        <v>2</v>
      </c>
      <c r="G1543">
        <v>1</v>
      </c>
      <c r="H1543" t="s">
        <v>13</v>
      </c>
      <c r="I1543" t="s">
        <v>85</v>
      </c>
      <c r="L1543">
        <f>1/Table1[[#This Row],[B365H]]-Table1[[#This Row],[Margin1X2]]</f>
        <v>0.39038841342988806</v>
      </c>
      <c r="M1543">
        <f>IF(Table1[[#This Row],[Bet]]="Home",IF(Table1[[#This Row],[FTR]]="H",100*Table1[[#This Row],[B365H]],0),0)</f>
        <v>0</v>
      </c>
      <c r="N1543">
        <f>IF(Table1[[#This Row],[Bet]]="Home-",IF(Table1[[#This Row],[FTR]]="H",100*Table1[[#This Row],[B365H]],0),0)</f>
        <v>0</v>
      </c>
      <c r="O1543">
        <f>1/Table1[[#This Row],[B365D]]-Table1[[#This Row],[Margin1X2]]</f>
        <v>0.30480579328505597</v>
      </c>
      <c r="P1543">
        <f>IF(Table1[[#This Row],[Bet]]="Draw",IF(Table1[[#This Row],[FTR]]="D",100*Table1[[#This Row],[B365D]],0),0)</f>
        <v>0</v>
      </c>
      <c r="Q1543">
        <f>IF(Table1[[#This Row],[Bet]]="Draw-",IF(Table1[[#This Row],[FTR]]="D",100*Table1[[#This Row],[B365D]],0),0)</f>
        <v>0</v>
      </c>
      <c r="R1543">
        <f>1/Table1[[#This Row],[B365A]]-Table1[[#This Row],[Margin1X2]]</f>
        <v>0.30480579328505597</v>
      </c>
      <c r="S1543">
        <f>IF(Table1[[#This Row],[Bet]]="Away",IF(Table1[[#This Row],[FTR]]="A",100*Table1[[#This Row],[B365A]],0),0)</f>
        <v>0</v>
      </c>
      <c r="T1543">
        <f>IF(Table1[[#This Row],[Bet2]]="Away",IF(Table1[[#This Row],[FTR]]="A",100*Table1[[#This Row],[B365A]]),0)</f>
        <v>0</v>
      </c>
      <c r="X1543">
        <v>2.4500000000000002</v>
      </c>
      <c r="Y1543">
        <v>3.1</v>
      </c>
      <c r="Z1543">
        <v>3.1</v>
      </c>
      <c r="AA1543" s="3">
        <f>(1/Table1[[#This Row],[B365H]]+1/Table1[[#This Row],[B365D]]+1/Table1[[#This Row],[B365A]]-1)/3</f>
        <v>1.7774851876234326E-2</v>
      </c>
      <c r="AB1543">
        <v>2.5</v>
      </c>
      <c r="AC1543">
        <v>1.53</v>
      </c>
      <c r="AD1543">
        <f>(1/Table1[[#This Row],[B365&gt;2.5]]+1/Table1[[#This Row],[B365&lt;2.5]]-1)/2</f>
        <v>2.6797385620915048E-2</v>
      </c>
    </row>
    <row r="1544" spans="1:30" hidden="1" x14ac:dyDescent="0.45">
      <c r="A1544" t="s">
        <v>61</v>
      </c>
      <c r="B1544" t="s">
        <v>4</v>
      </c>
      <c r="C1544" s="1">
        <v>44499</v>
      </c>
      <c r="D1544" t="s">
        <v>87</v>
      </c>
      <c r="E1544" t="s">
        <v>62</v>
      </c>
      <c r="F1544">
        <v>0</v>
      </c>
      <c r="G1544">
        <v>2</v>
      </c>
      <c r="H1544" t="s">
        <v>20</v>
      </c>
      <c r="I1544" t="s">
        <v>85</v>
      </c>
      <c r="L1544">
        <f>1/Table1[[#This Row],[B365H]]-Table1[[#This Row],[Margin1X2]]</f>
        <v>0.18027562446167097</v>
      </c>
      <c r="M1544">
        <f>IF(Table1[[#This Row],[Bet]]="Home",IF(Table1[[#This Row],[FTR]]="H",100*Table1[[#This Row],[B365H]],0),0)</f>
        <v>0</v>
      </c>
      <c r="N1544">
        <f>IF(Table1[[#This Row],[Bet]]="Home-",IF(Table1[[#This Row],[FTR]]="H",100*Table1[[#This Row],[B365H]],0),0)</f>
        <v>0</v>
      </c>
      <c r="O1544">
        <f>1/Table1[[#This Row],[B365D]]-Table1[[#This Row],[Margin1X2]]</f>
        <v>0.25805340223944878</v>
      </c>
      <c r="P1544">
        <f>IF(Table1[[#This Row],[Bet]]="Draw",IF(Table1[[#This Row],[FTR]]="D",100*Table1[[#This Row],[B365D]],0),0)</f>
        <v>0</v>
      </c>
      <c r="Q1544">
        <f>IF(Table1[[#This Row],[Bet]]="Draw-",IF(Table1[[#This Row],[FTR]]="D",100*Table1[[#This Row],[B365D]],0),0)</f>
        <v>0</v>
      </c>
      <c r="R1544">
        <f>1/Table1[[#This Row],[B365A]]-Table1[[#This Row],[Margin1X2]]</f>
        <v>0.56167097329888027</v>
      </c>
      <c r="S1544">
        <f>IF(Table1[[#This Row],[Bet]]="Away",IF(Table1[[#This Row],[FTR]]="A",100*Table1[[#This Row],[B365A]],0),0)</f>
        <v>0</v>
      </c>
      <c r="T1544">
        <f>IF(Table1[[#This Row],[Bet2]]="Away",IF(Table1[[#This Row],[FTR]]="A",100*Table1[[#This Row],[B365A]]),0)</f>
        <v>0</v>
      </c>
      <c r="X1544">
        <v>5</v>
      </c>
      <c r="Y1544">
        <v>3.6</v>
      </c>
      <c r="Z1544">
        <v>1.72</v>
      </c>
      <c r="AA1544" s="3">
        <f>(1/Table1[[#This Row],[B365H]]+1/Table1[[#This Row],[B365D]]+1/Table1[[#This Row],[B365A]]-1)/3</f>
        <v>1.9724375538329026E-2</v>
      </c>
      <c r="AB1544">
        <v>1.9</v>
      </c>
      <c r="AC1544">
        <v>1.9</v>
      </c>
      <c r="AD1544">
        <f>(1/Table1[[#This Row],[B365&gt;2.5]]+1/Table1[[#This Row],[B365&lt;2.5]]-1)/2</f>
        <v>2.6315789473684181E-2</v>
      </c>
    </row>
    <row r="1545" spans="1:30" hidden="1" x14ac:dyDescent="0.45">
      <c r="A1545" t="s">
        <v>61</v>
      </c>
      <c r="B1545" t="s">
        <v>4</v>
      </c>
      <c r="C1545" s="1">
        <v>44506</v>
      </c>
      <c r="D1545" t="s">
        <v>65</v>
      </c>
      <c r="E1545" t="s">
        <v>89</v>
      </c>
      <c r="F1545">
        <v>3</v>
      </c>
      <c r="G1545">
        <v>1</v>
      </c>
      <c r="H1545" t="s">
        <v>13</v>
      </c>
      <c r="I1545" t="s">
        <v>85</v>
      </c>
      <c r="L1545">
        <f>1/Table1[[#This Row],[B365H]]-Table1[[#This Row],[Margin1X2]]</f>
        <v>0.32629028622943429</v>
      </c>
      <c r="M1545">
        <f>IF(Table1[[#This Row],[Bet]]="Home",IF(Table1[[#This Row],[FTR]]="H",100*Table1[[#This Row],[B365H]],0),0)</f>
        <v>0</v>
      </c>
      <c r="N1545">
        <f>IF(Table1[[#This Row],[Bet]]="Home-",IF(Table1[[#This Row],[FTR]]="H",100*Table1[[#This Row],[B365H]],0),0)</f>
        <v>0</v>
      </c>
      <c r="O1545">
        <f>1/Table1[[#This Row],[B365D]]-Table1[[#This Row],[Margin1X2]]</f>
        <v>0.27558034708136125</v>
      </c>
      <c r="P1545">
        <f>IF(Table1[[#This Row],[Bet]]="Draw",IF(Table1[[#This Row],[FTR]]="D",100*Table1[[#This Row],[B365D]],0),0)</f>
        <v>0</v>
      </c>
      <c r="Q1545">
        <f>IF(Table1[[#This Row],[Bet]]="Draw-",IF(Table1[[#This Row],[FTR]]="D",100*Table1[[#This Row],[B365D]],0),0)</f>
        <v>0</v>
      </c>
      <c r="R1545">
        <f>1/Table1[[#This Row],[B365A]]-Table1[[#This Row],[Margin1X2]]</f>
        <v>0.3981293666892044</v>
      </c>
      <c r="S1545">
        <f>IF(Table1[[#This Row],[Bet]]="Away",IF(Table1[[#This Row],[FTR]]="A",100*Table1[[#This Row],[B365A]],0),0)</f>
        <v>0</v>
      </c>
      <c r="T1545">
        <f>IF(Table1[[#This Row],[Bet2]]="Away",IF(Table1[[#This Row],[FTR]]="A",100*Table1[[#This Row],[B365A]]),0)</f>
        <v>0</v>
      </c>
      <c r="X1545">
        <v>2.9</v>
      </c>
      <c r="Y1545">
        <v>3.4</v>
      </c>
      <c r="Z1545">
        <v>2.4</v>
      </c>
      <c r="AA1545" s="3">
        <f>(1/Table1[[#This Row],[B365H]]+1/Table1[[#This Row],[B365D]]+1/Table1[[#This Row],[B365A]]-1)/3</f>
        <v>1.8537299977462302E-2</v>
      </c>
      <c r="AB1545">
        <v>1.9</v>
      </c>
      <c r="AC1545">
        <v>1.9</v>
      </c>
      <c r="AD1545">
        <f>(1/Table1[[#This Row],[B365&gt;2.5]]+1/Table1[[#This Row],[B365&lt;2.5]]-1)/2</f>
        <v>2.6315789473684181E-2</v>
      </c>
    </row>
    <row r="1546" spans="1:30" hidden="1" x14ac:dyDescent="0.45">
      <c r="A1546" t="s">
        <v>61</v>
      </c>
      <c r="B1546" t="s">
        <v>4</v>
      </c>
      <c r="C1546" s="1">
        <v>44520</v>
      </c>
      <c r="D1546" t="s">
        <v>93</v>
      </c>
      <c r="E1546" t="s">
        <v>84</v>
      </c>
      <c r="F1546">
        <v>1</v>
      </c>
      <c r="G1546">
        <v>1</v>
      </c>
      <c r="H1546" t="s">
        <v>42</v>
      </c>
      <c r="I1546" t="s">
        <v>85</v>
      </c>
      <c r="L1546">
        <f>1/Table1[[#This Row],[B365H]]-Table1[[#This Row],[Margin1X2]]</f>
        <v>0.46825318455613713</v>
      </c>
      <c r="M1546">
        <f>IF(Table1[[#This Row],[Bet]]="Home",IF(Table1[[#This Row],[FTR]]="H",100*Table1[[#This Row],[B365H]],0),0)</f>
        <v>0</v>
      </c>
      <c r="N1546">
        <f>IF(Table1[[#This Row],[Bet]]="Home-",IF(Table1[[#This Row],[FTR]]="H",100*Table1[[#This Row],[B365H]],0),0)</f>
        <v>0</v>
      </c>
      <c r="O1546">
        <f>1/Table1[[#This Row],[B365D]]-Table1[[#This Row],[Margin1X2]]</f>
        <v>0.2881406141996643</v>
      </c>
      <c r="P1546">
        <f>IF(Table1[[#This Row],[Bet]]="Draw",IF(Table1[[#This Row],[FTR]]="D",100*Table1[[#This Row],[B365D]],0),0)</f>
        <v>0</v>
      </c>
      <c r="Q1546">
        <f>IF(Table1[[#This Row],[Bet]]="Draw-",IF(Table1[[#This Row],[FTR]]="D",100*Table1[[#This Row],[B365D]],0),0)</f>
        <v>0</v>
      </c>
      <c r="R1546">
        <f>1/Table1[[#This Row],[B365A]]-Table1[[#This Row],[Margin1X2]]</f>
        <v>0.24360620124419868</v>
      </c>
      <c r="S1546">
        <f>IF(Table1[[#This Row],[Bet]]="Away",IF(Table1[[#This Row],[FTR]]="A",100*Table1[[#This Row],[B365A]],0),0)</f>
        <v>0</v>
      </c>
      <c r="T1546">
        <f>IF(Table1[[#This Row],[Bet2]]="Away",IF(Table1[[#This Row],[FTR]]="A",100*Table1[[#This Row],[B365A]]),0)</f>
        <v>0</v>
      </c>
      <c r="X1546">
        <v>2.0499999999999998</v>
      </c>
      <c r="Y1546">
        <v>3.25</v>
      </c>
      <c r="Z1546">
        <v>3.8</v>
      </c>
      <c r="AA1546" s="3">
        <f>(1/Table1[[#This Row],[B365H]]+1/Table1[[#This Row],[B365D]]+1/Table1[[#This Row],[B365A]]-1)/3</f>
        <v>1.9551693492643407E-2</v>
      </c>
      <c r="AB1546">
        <v>2.2999999999999998</v>
      </c>
      <c r="AC1546">
        <v>1.61</v>
      </c>
      <c r="AD1546">
        <f>(1/Table1[[#This Row],[B365&gt;2.5]]+1/Table1[[#This Row],[B365&lt;2.5]]-1)/2</f>
        <v>2.7950310559006208E-2</v>
      </c>
    </row>
    <row r="1547" spans="1:30" hidden="1" x14ac:dyDescent="0.45">
      <c r="A1547" t="s">
        <v>61</v>
      </c>
      <c r="B1547" t="s">
        <v>4</v>
      </c>
      <c r="C1547" s="1">
        <v>44524</v>
      </c>
      <c r="D1547" t="s">
        <v>68</v>
      </c>
      <c r="E1547" t="s">
        <v>86</v>
      </c>
      <c r="F1547">
        <v>1</v>
      </c>
      <c r="G1547">
        <v>0</v>
      </c>
      <c r="H1547" t="s">
        <v>13</v>
      </c>
      <c r="I1547" t="s">
        <v>85</v>
      </c>
      <c r="L1547">
        <f>1/Table1[[#This Row],[B365H]]-Table1[[#This Row],[Margin1X2]]</f>
        <v>0.27633378932968533</v>
      </c>
      <c r="M1547">
        <f>IF(Table1[[#This Row],[Bet]]="Home",IF(Table1[[#This Row],[FTR]]="H",100*Table1[[#This Row],[B365H]],0),0)</f>
        <v>0</v>
      </c>
      <c r="N1547">
        <f>IF(Table1[[#This Row],[Bet]]="Home-",IF(Table1[[#This Row],[FTR]]="H",100*Table1[[#This Row],[B365H]],0),0)</f>
        <v>0</v>
      </c>
      <c r="O1547">
        <f>1/Table1[[#This Row],[B365D]]-Table1[[#This Row],[Margin1X2]]</f>
        <v>0.27633378932968533</v>
      </c>
      <c r="P1547">
        <f>IF(Table1[[#This Row],[Bet]]="Draw",IF(Table1[[#This Row],[FTR]]="D",100*Table1[[#This Row],[B365D]],0),0)</f>
        <v>0</v>
      </c>
      <c r="Q1547">
        <f>IF(Table1[[#This Row],[Bet]]="Draw-",IF(Table1[[#This Row],[FTR]]="D",100*Table1[[#This Row],[B365D]],0),0)</f>
        <v>0</v>
      </c>
      <c r="R1547">
        <f>1/Table1[[#This Row],[B365A]]-Table1[[#This Row],[Margin1X2]]</f>
        <v>0.44733242134062923</v>
      </c>
      <c r="S1547">
        <f>IF(Table1[[#This Row],[Bet]]="Away",IF(Table1[[#This Row],[FTR]]="A",100*Table1[[#This Row],[B365A]],0),0)</f>
        <v>0</v>
      </c>
      <c r="T1547">
        <f>IF(Table1[[#This Row],[Bet2]]="Away",IF(Table1[[#This Row],[FTR]]="A",100*Table1[[#This Row],[B365A]]),0)</f>
        <v>0</v>
      </c>
      <c r="X1547">
        <v>3.4</v>
      </c>
      <c r="Y1547">
        <v>3.4</v>
      </c>
      <c r="Z1547">
        <v>2.15</v>
      </c>
      <c r="AA1547" s="3">
        <f>(1/Table1[[#This Row],[B365H]]+1/Table1[[#This Row],[B365D]]+1/Table1[[#This Row],[B365A]]-1)/3</f>
        <v>1.7783857729138191E-2</v>
      </c>
      <c r="AB1547">
        <v>2</v>
      </c>
      <c r="AC1547">
        <v>1.85</v>
      </c>
      <c r="AD1547">
        <f>(1/Table1[[#This Row],[B365&gt;2.5]]+1/Table1[[#This Row],[B365&lt;2.5]]-1)/2</f>
        <v>2.0270270270270174E-2</v>
      </c>
    </row>
    <row r="1548" spans="1:30" hidden="1" x14ac:dyDescent="0.45">
      <c r="A1548" t="s">
        <v>61</v>
      </c>
      <c r="B1548" t="s">
        <v>4</v>
      </c>
      <c r="C1548" s="1">
        <v>44527</v>
      </c>
      <c r="D1548" t="s">
        <v>77</v>
      </c>
      <c r="E1548" t="s">
        <v>71</v>
      </c>
      <c r="F1548">
        <v>1</v>
      </c>
      <c r="G1548">
        <v>2</v>
      </c>
      <c r="H1548" t="s">
        <v>20</v>
      </c>
      <c r="I1548" t="s">
        <v>85</v>
      </c>
      <c r="L1548">
        <f>1/Table1[[#This Row],[B365H]]-Table1[[#This Row],[Margin1X2]]</f>
        <v>0.50563909774436089</v>
      </c>
      <c r="M1548">
        <f>IF(Table1[[#This Row],[Bet]]="Home",IF(Table1[[#This Row],[FTR]]="H",100*Table1[[#This Row],[B365H]],0),0)</f>
        <v>0</v>
      </c>
      <c r="N1548">
        <f>IF(Table1[[#This Row],[Bet]]="Home-",IF(Table1[[#This Row],[FTR]]="H",100*Table1[[#This Row],[B365H]],0),0)</f>
        <v>0</v>
      </c>
      <c r="O1548">
        <f>1/Table1[[#This Row],[B365D]]-Table1[[#This Row],[Margin1X2]]</f>
        <v>0.26503759398496241</v>
      </c>
      <c r="P1548">
        <f>IF(Table1[[#This Row],[Bet]]="Draw",IF(Table1[[#This Row],[FTR]]="D",100*Table1[[#This Row],[B365D]],0),0)</f>
        <v>0</v>
      </c>
      <c r="Q1548">
        <f>IF(Table1[[#This Row],[Bet]]="Draw-",IF(Table1[[#This Row],[FTR]]="D",100*Table1[[#This Row],[B365D]],0),0)</f>
        <v>0</v>
      </c>
      <c r="R1548">
        <f>1/Table1[[#This Row],[B365A]]-Table1[[#This Row],[Margin1X2]]</f>
        <v>0.22932330827067671</v>
      </c>
      <c r="S1548">
        <f>IF(Table1[[#This Row],[Bet]]="Away",IF(Table1[[#This Row],[FTR]]="A",100*Table1[[#This Row],[B365A]],0),0)</f>
        <v>0</v>
      </c>
      <c r="T1548">
        <f>IF(Table1[[#This Row],[Bet2]]="Away",IF(Table1[[#This Row],[FTR]]="A",100*Table1[[#This Row],[B365A]]),0)</f>
        <v>0</v>
      </c>
      <c r="X1548">
        <v>1.9</v>
      </c>
      <c r="Y1548">
        <v>3.5</v>
      </c>
      <c r="Z1548">
        <v>4</v>
      </c>
      <c r="AA1548" s="3">
        <f>(1/Table1[[#This Row],[B365H]]+1/Table1[[#This Row],[B365D]]+1/Table1[[#This Row],[B365A]]-1)/3</f>
        <v>2.0676691729323293E-2</v>
      </c>
      <c r="AB1548">
        <v>2.0499999999999998</v>
      </c>
      <c r="AC1548">
        <v>1.8</v>
      </c>
      <c r="AD1548">
        <f>(1/Table1[[#This Row],[B365&gt;2.5]]+1/Table1[[#This Row],[B365&lt;2.5]]-1)/2</f>
        <v>2.1680216802168029E-2</v>
      </c>
    </row>
    <row r="1549" spans="1:30" hidden="1" x14ac:dyDescent="0.45">
      <c r="A1549" t="s">
        <v>61</v>
      </c>
      <c r="B1549" t="s">
        <v>4</v>
      </c>
      <c r="C1549" s="1">
        <v>44586</v>
      </c>
      <c r="D1549" t="s">
        <v>90</v>
      </c>
      <c r="E1549" t="s">
        <v>78</v>
      </c>
      <c r="F1549">
        <v>2</v>
      </c>
      <c r="G1549">
        <v>2</v>
      </c>
      <c r="H1549" t="s">
        <v>42</v>
      </c>
      <c r="I1549" t="s">
        <v>85</v>
      </c>
      <c r="L1549">
        <f>1/Table1[[#This Row],[B365H]]-Table1[[#This Row],[Margin1X2]]</f>
        <v>0.50918901655715154</v>
      </c>
      <c r="M1549">
        <f>IF(Table1[[#This Row],[Bet]]="Home",IF(Table1[[#This Row],[FTR]]="H",100*Table1[[#This Row],[B365H]],0),0)</f>
        <v>0</v>
      </c>
      <c r="N1549">
        <f>IF(Table1[[#This Row],[Bet]]="Home-",IF(Table1[[#This Row],[FTR]]="H",100*Table1[[#This Row],[B365H]],0),0)</f>
        <v>0</v>
      </c>
      <c r="O1549">
        <f>1/Table1[[#This Row],[B365D]]-Table1[[#This Row],[Margin1X2]]</f>
        <v>0.27699087414229095</v>
      </c>
      <c r="P1549">
        <f>IF(Table1[[#This Row],[Bet]]="Draw",IF(Table1[[#This Row],[FTR]]="D",100*Table1[[#This Row],[B365D]],0),0)</f>
        <v>0</v>
      </c>
      <c r="Q1549">
        <f>IF(Table1[[#This Row],[Bet]]="Draw-",IF(Table1[[#This Row],[FTR]]="D",100*Table1[[#This Row],[B365D]],0),0)</f>
        <v>0</v>
      </c>
      <c r="R1549">
        <f>1/Table1[[#This Row],[B365A]]-Table1[[#This Row],[Margin1X2]]</f>
        <v>0.21382010930055745</v>
      </c>
      <c r="S1549">
        <f>IF(Table1[[#This Row],[Bet]]="Away",IF(Table1[[#This Row],[FTR]]="A",100*Table1[[#This Row],[B365A]],0),0)</f>
        <v>0</v>
      </c>
      <c r="T1549">
        <f>IF(Table1[[#This Row],[Bet2]]="Away",IF(Table1[[#This Row],[FTR]]="A",100*Table1[[#This Row],[B365A]]),0)</f>
        <v>0</v>
      </c>
      <c r="X1549">
        <v>1.9</v>
      </c>
      <c r="Y1549">
        <v>3.4</v>
      </c>
      <c r="Z1549">
        <v>4.33</v>
      </c>
      <c r="AA1549" s="3">
        <f>(1/Table1[[#This Row],[B365H]]+1/Table1[[#This Row],[B365D]]+1/Table1[[#This Row],[B365A]]-1)/3</f>
        <v>1.7126772916532602E-2</v>
      </c>
      <c r="AB1549">
        <v>2.1</v>
      </c>
      <c r="AC1549">
        <v>1.72</v>
      </c>
      <c r="AD1549">
        <f>(1/Table1[[#This Row],[B365&gt;2.5]]+1/Table1[[#This Row],[B365&lt;2.5]]-1)/2</f>
        <v>2.879291251384275E-2</v>
      </c>
    </row>
    <row r="1550" spans="1:30" hidden="1" x14ac:dyDescent="0.45">
      <c r="A1550" t="s">
        <v>61</v>
      </c>
      <c r="B1550" t="s">
        <v>4</v>
      </c>
      <c r="C1550" s="1">
        <v>44593</v>
      </c>
      <c r="D1550" t="s">
        <v>66</v>
      </c>
      <c r="E1550" t="s">
        <v>77</v>
      </c>
      <c r="F1550">
        <v>0</v>
      </c>
      <c r="G1550">
        <v>1</v>
      </c>
      <c r="H1550" t="s">
        <v>20</v>
      </c>
      <c r="I1550" t="s">
        <v>85</v>
      </c>
      <c r="L1550">
        <f>1/Table1[[#This Row],[B365H]]-Table1[[#This Row],[Margin1X2]]</f>
        <v>0.42742374727668841</v>
      </c>
      <c r="M1550">
        <f>IF(Table1[[#This Row],[Bet]]="Home",IF(Table1[[#This Row],[FTR]]="H",100*Table1[[#This Row],[B365H]],0),0)</f>
        <v>0</v>
      </c>
      <c r="N1550">
        <f>IF(Table1[[#This Row],[Bet]]="Home-",IF(Table1[[#This Row],[FTR]]="H",100*Table1[[#This Row],[B365H]],0),0)</f>
        <v>0</v>
      </c>
      <c r="O1550">
        <f>1/Table1[[#This Row],[B365D]]-Table1[[#This Row],[Margin1X2]]</f>
        <v>0.295479302832244</v>
      </c>
      <c r="P1550">
        <f>IF(Table1[[#This Row],[Bet]]="Draw",IF(Table1[[#This Row],[FTR]]="D",100*Table1[[#This Row],[B365D]],0),0)</f>
        <v>0</v>
      </c>
      <c r="Q1550">
        <f>IF(Table1[[#This Row],[Bet]]="Draw-",IF(Table1[[#This Row],[FTR]]="D",100*Table1[[#This Row],[B365D]],0),0)</f>
        <v>0</v>
      </c>
      <c r="R1550">
        <f>1/Table1[[#This Row],[B365A]]-Table1[[#This Row],[Margin1X2]]</f>
        <v>0.27709694989106753</v>
      </c>
      <c r="S1550">
        <f>IF(Table1[[#This Row],[Bet]]="Away",IF(Table1[[#This Row],[FTR]]="A",100*Table1[[#This Row],[B365A]],0),0)</f>
        <v>0</v>
      </c>
      <c r="T1550">
        <f>IF(Table1[[#This Row],[Bet2]]="Away",IF(Table1[[#This Row],[FTR]]="A",100*Table1[[#This Row],[B365A]]),0)</f>
        <v>0</v>
      </c>
      <c r="X1550">
        <v>2.25</v>
      </c>
      <c r="Y1550">
        <v>3.2</v>
      </c>
      <c r="Z1550">
        <v>3.4</v>
      </c>
      <c r="AA1550" s="3">
        <f>(1/Table1[[#This Row],[B365H]]+1/Table1[[#This Row],[B365D]]+1/Table1[[#This Row],[B365A]]-1)/3</f>
        <v>1.7020697167756005E-2</v>
      </c>
      <c r="AB1550">
        <v>2.37</v>
      </c>
      <c r="AC1550">
        <v>1.57</v>
      </c>
      <c r="AD1550">
        <f>(1/Table1[[#This Row],[B365&gt;2.5]]+1/Table1[[#This Row],[B365&lt;2.5]]-1)/2</f>
        <v>2.9441801714638949E-2</v>
      </c>
    </row>
    <row r="1551" spans="1:30" hidden="1" x14ac:dyDescent="0.45">
      <c r="A1551" t="s">
        <v>61</v>
      </c>
      <c r="B1551" t="s">
        <v>4</v>
      </c>
      <c r="C1551" s="1">
        <v>44601</v>
      </c>
      <c r="D1551" t="s">
        <v>68</v>
      </c>
      <c r="E1551" t="s">
        <v>87</v>
      </c>
      <c r="F1551">
        <v>2</v>
      </c>
      <c r="G1551">
        <v>1</v>
      </c>
      <c r="H1551" t="s">
        <v>13</v>
      </c>
      <c r="I1551" t="s">
        <v>85</v>
      </c>
      <c r="L1551">
        <f>1/Table1[[#This Row],[B365H]]-Table1[[#This Row],[Margin1X2]]</f>
        <v>0.50960735171261484</v>
      </c>
      <c r="M1551">
        <f>IF(Table1[[#This Row],[Bet]]="Home",IF(Table1[[#This Row],[FTR]]="H",100*Table1[[#This Row],[B365H]],0),0)</f>
        <v>0</v>
      </c>
      <c r="N1551">
        <f>IF(Table1[[#This Row],[Bet]]="Home-",IF(Table1[[#This Row],[FTR]]="H",100*Table1[[#This Row],[B365H]],0),0)</f>
        <v>0</v>
      </c>
      <c r="O1551">
        <f>1/Table1[[#This Row],[B365D]]-Table1[[#This Row],[Margin1X2]]</f>
        <v>0.26900584795321636</v>
      </c>
      <c r="P1551">
        <f>IF(Table1[[#This Row],[Bet]]="Draw",IF(Table1[[#This Row],[FTR]]="D",100*Table1[[#This Row],[B365D]],0),0)</f>
        <v>0</v>
      </c>
      <c r="Q1551">
        <f>IF(Table1[[#This Row],[Bet]]="Draw-",IF(Table1[[#This Row],[FTR]]="D",100*Table1[[#This Row],[B365D]],0),0)</f>
        <v>0</v>
      </c>
      <c r="R1551">
        <f>1/Table1[[#This Row],[B365A]]-Table1[[#This Row],[Margin1X2]]</f>
        <v>0.22138680033416874</v>
      </c>
      <c r="S1551">
        <f>IF(Table1[[#This Row],[Bet]]="Away",IF(Table1[[#This Row],[FTR]]="A",100*Table1[[#This Row],[B365A]],0),0)</f>
        <v>0</v>
      </c>
      <c r="T1551">
        <f>IF(Table1[[#This Row],[Bet2]]="Away",IF(Table1[[#This Row],[FTR]]="A",100*Table1[[#This Row],[B365A]]),0)</f>
        <v>0</v>
      </c>
      <c r="X1551">
        <v>1.9</v>
      </c>
      <c r="Y1551">
        <v>3.5</v>
      </c>
      <c r="Z1551">
        <v>4.2</v>
      </c>
      <c r="AA1551" s="3">
        <f>(1/Table1[[#This Row],[B365H]]+1/Table1[[#This Row],[B365D]]+1/Table1[[#This Row],[B365A]]-1)/3</f>
        <v>1.6708437761069339E-2</v>
      </c>
      <c r="AB1551">
        <v>1.88</v>
      </c>
      <c r="AC1551">
        <v>1.98</v>
      </c>
      <c r="AD1551">
        <f>(1/Table1[[#This Row],[B365&gt;2.5]]+1/Table1[[#This Row],[B365&lt;2.5]]-1)/2</f>
        <v>1.8482699333763231E-2</v>
      </c>
    </row>
    <row r="1552" spans="1:30" hidden="1" x14ac:dyDescent="0.45">
      <c r="A1552" t="s">
        <v>61</v>
      </c>
      <c r="B1552" t="s">
        <v>4</v>
      </c>
      <c r="C1552" s="1">
        <v>44607</v>
      </c>
      <c r="D1552" t="s">
        <v>89</v>
      </c>
      <c r="E1552" t="s">
        <v>81</v>
      </c>
      <c r="F1552">
        <v>0</v>
      </c>
      <c r="G1552">
        <v>0</v>
      </c>
      <c r="H1552" t="s">
        <v>42</v>
      </c>
      <c r="I1552" t="s">
        <v>85</v>
      </c>
      <c r="L1552">
        <f>1/Table1[[#This Row],[B365H]]-Table1[[#This Row],[Margin1X2]]</f>
        <v>0.63444779621250214</v>
      </c>
      <c r="M1552">
        <f>IF(Table1[[#This Row],[Bet]]="Home",IF(Table1[[#This Row],[FTR]]="H",100*Table1[[#This Row],[B365H]],0),0)</f>
        <v>0</v>
      </c>
      <c r="N1552">
        <f>IF(Table1[[#This Row],[Bet]]="Home-",IF(Table1[[#This Row],[FTR]]="H",100*Table1[[#This Row],[B365H]],0),0)</f>
        <v>0</v>
      </c>
      <c r="O1552">
        <f>1/Table1[[#This Row],[B365D]]-Table1[[#This Row],[Margin1X2]]</f>
        <v>0.23085302497067203</v>
      </c>
      <c r="P1552">
        <f>IF(Table1[[#This Row],[Bet]]="Draw",IF(Table1[[#This Row],[FTR]]="D",100*Table1[[#This Row],[B365D]],0),0)</f>
        <v>0</v>
      </c>
      <c r="Q1552">
        <f>IF(Table1[[#This Row],[Bet]]="Draw-",IF(Table1[[#This Row],[FTR]]="D",100*Table1[[#This Row],[B365D]],0),0)</f>
        <v>0</v>
      </c>
      <c r="R1552">
        <f>1/Table1[[#This Row],[B365A]]-Table1[[#This Row],[Margin1X2]]</f>
        <v>0.13469917881682589</v>
      </c>
      <c r="S1552">
        <f>IF(Table1[[#This Row],[Bet]]="Away",IF(Table1[[#This Row],[FTR]]="A",100*Table1[[#This Row],[B365A]],0),0)</f>
        <v>0</v>
      </c>
      <c r="T1552">
        <f>IF(Table1[[#This Row],[Bet2]]="Away",IF(Table1[[#This Row],[FTR]]="A",100*Table1[[#This Row],[B365A]]),0)</f>
        <v>0</v>
      </c>
      <c r="X1552">
        <v>1.53</v>
      </c>
      <c r="Y1552">
        <v>4</v>
      </c>
      <c r="Z1552">
        <v>6.5</v>
      </c>
      <c r="AA1552" s="3">
        <f>(1/Table1[[#This Row],[B365H]]+1/Table1[[#This Row],[B365D]]+1/Table1[[#This Row],[B365A]]-1)/3</f>
        <v>1.9146975029327978E-2</v>
      </c>
      <c r="AB1552">
        <v>1.98</v>
      </c>
      <c r="AC1552">
        <v>1.88</v>
      </c>
      <c r="AD1552">
        <f>(1/Table1[[#This Row],[B365&gt;2.5]]+1/Table1[[#This Row],[B365&lt;2.5]]-1)/2</f>
        <v>1.8482699333763231E-2</v>
      </c>
    </row>
    <row r="1553" spans="1:30" hidden="1" x14ac:dyDescent="0.45">
      <c r="A1553" t="s">
        <v>61</v>
      </c>
      <c r="B1553" t="s">
        <v>4</v>
      </c>
      <c r="C1553" s="1">
        <v>44615</v>
      </c>
      <c r="D1553" t="s">
        <v>75</v>
      </c>
      <c r="E1553" t="s">
        <v>71</v>
      </c>
      <c r="F1553">
        <v>2</v>
      </c>
      <c r="G1553">
        <v>1</v>
      </c>
      <c r="H1553" t="s">
        <v>13</v>
      </c>
      <c r="I1553" t="s">
        <v>85</v>
      </c>
      <c r="L1553">
        <f>1/Table1[[#This Row],[B365H]]-Table1[[#This Row],[Margin1X2]]</f>
        <v>0.42605542605542607</v>
      </c>
      <c r="M1553">
        <f>IF(Table1[[#This Row],[Bet]]="Home",IF(Table1[[#This Row],[FTR]]="H",100*Table1[[#This Row],[B365H]],0),0)</f>
        <v>0</v>
      </c>
      <c r="N1553">
        <f>IF(Table1[[#This Row],[Bet]]="Home-",IF(Table1[[#This Row],[FTR]]="H",100*Table1[[#This Row],[B365H]],0),0)</f>
        <v>0</v>
      </c>
      <c r="O1553">
        <f>1/Table1[[#This Row],[B365D]]-Table1[[#This Row],[Margin1X2]]</f>
        <v>0.28464128464128469</v>
      </c>
      <c r="P1553">
        <f>IF(Table1[[#This Row],[Bet]]="Draw",IF(Table1[[#This Row],[FTR]]="D",100*Table1[[#This Row],[B365D]],0),0)</f>
        <v>0</v>
      </c>
      <c r="Q1553">
        <f>IF(Table1[[#This Row],[Bet]]="Draw-",IF(Table1[[#This Row],[FTR]]="D",100*Table1[[#This Row],[B365D]],0),0)</f>
        <v>0</v>
      </c>
      <c r="R1553">
        <f>1/Table1[[#This Row],[B365A]]-Table1[[#This Row],[Margin1X2]]</f>
        <v>0.28930328930328936</v>
      </c>
      <c r="S1553">
        <f>IF(Table1[[#This Row],[Bet]]="Away",IF(Table1[[#This Row],[FTR]]="A",100*Table1[[#This Row],[B365A]],0),0)</f>
        <v>0</v>
      </c>
      <c r="T1553">
        <f>IF(Table1[[#This Row],[Bet2]]="Away",IF(Table1[[#This Row],[FTR]]="A",100*Table1[[#This Row],[B365A]]),0)</f>
        <v>0</v>
      </c>
      <c r="X1553">
        <v>2.25</v>
      </c>
      <c r="Y1553">
        <v>3.3</v>
      </c>
      <c r="Z1553">
        <v>3.25</v>
      </c>
      <c r="AA1553" s="3">
        <f>(1/Table1[[#This Row],[B365H]]+1/Table1[[#This Row],[B365D]]+1/Table1[[#This Row],[B365A]]-1)/3</f>
        <v>1.838901838901837E-2</v>
      </c>
      <c r="AB1553">
        <v>2.2000000000000002</v>
      </c>
      <c r="AC1553">
        <v>1.66</v>
      </c>
      <c r="AD1553">
        <f>(1/Table1[[#This Row],[B365&gt;2.5]]+1/Table1[[#This Row],[B365&lt;2.5]]-1)/2</f>
        <v>2.8477546549835697E-2</v>
      </c>
    </row>
    <row r="1554" spans="1:30" hidden="1" x14ac:dyDescent="0.45">
      <c r="A1554" t="s">
        <v>61</v>
      </c>
      <c r="B1554" t="s">
        <v>4</v>
      </c>
      <c r="C1554" s="1">
        <v>44628</v>
      </c>
      <c r="D1554" t="s">
        <v>95</v>
      </c>
      <c r="E1554" t="s">
        <v>77</v>
      </c>
      <c r="F1554">
        <v>0</v>
      </c>
      <c r="G1554">
        <v>1</v>
      </c>
      <c r="H1554" t="s">
        <v>20</v>
      </c>
      <c r="I1554" t="s">
        <v>85</v>
      </c>
      <c r="L1554">
        <f>1/Table1[[#This Row],[B365H]]-Table1[[#This Row],[Margin1X2]]</f>
        <v>0.43434343434343436</v>
      </c>
      <c r="M1554">
        <f>IF(Table1[[#This Row],[Bet]]="Home",IF(Table1[[#This Row],[FTR]]="H",100*Table1[[#This Row],[B365H]],0),0)</f>
        <v>0</v>
      </c>
      <c r="N1554">
        <f>IF(Table1[[#This Row],[Bet]]="Home-",IF(Table1[[#This Row],[FTR]]="H",100*Table1[[#This Row],[B365H]],0),0)</f>
        <v>0</v>
      </c>
      <c r="O1554">
        <f>1/Table1[[#This Row],[B365D]]-Table1[[#This Row],[Margin1X2]]</f>
        <v>0.28282828282828287</v>
      </c>
      <c r="P1554">
        <f>IF(Table1[[#This Row],[Bet]]="Draw",IF(Table1[[#This Row],[FTR]]="D",100*Table1[[#This Row],[B365D]],0),0)</f>
        <v>0</v>
      </c>
      <c r="Q1554">
        <f>IF(Table1[[#This Row],[Bet]]="Draw-",IF(Table1[[#This Row],[FTR]]="D",100*Table1[[#This Row],[B365D]],0),0)</f>
        <v>0</v>
      </c>
      <c r="R1554">
        <f>1/Table1[[#This Row],[B365A]]-Table1[[#This Row],[Margin1X2]]</f>
        <v>0.28282828282828287</v>
      </c>
      <c r="S1554">
        <f>IF(Table1[[#This Row],[Bet]]="Away",IF(Table1[[#This Row],[FTR]]="A",100*Table1[[#This Row],[B365A]],0),0)</f>
        <v>0</v>
      </c>
      <c r="T1554">
        <f>IF(Table1[[#This Row],[Bet2]]="Away",IF(Table1[[#This Row],[FTR]]="A",100*Table1[[#This Row],[B365A]]),0)</f>
        <v>0</v>
      </c>
      <c r="X1554">
        <v>2.2000000000000002</v>
      </c>
      <c r="Y1554">
        <v>3.3</v>
      </c>
      <c r="Z1554">
        <v>3.3</v>
      </c>
      <c r="AA1554" s="3">
        <f>(1/Table1[[#This Row],[B365H]]+1/Table1[[#This Row],[B365D]]+1/Table1[[#This Row],[B365A]]-1)/3</f>
        <v>2.0202020202020183E-2</v>
      </c>
      <c r="AB1554">
        <v>2.2999999999999998</v>
      </c>
      <c r="AC1554">
        <v>1.61</v>
      </c>
      <c r="AD1554">
        <f>(1/Table1[[#This Row],[B365&gt;2.5]]+1/Table1[[#This Row],[B365&lt;2.5]]-1)/2</f>
        <v>2.7950310559006208E-2</v>
      </c>
    </row>
    <row r="1555" spans="1:30" hidden="1" x14ac:dyDescent="0.45">
      <c r="A1555" t="s">
        <v>61</v>
      </c>
      <c r="B1555" t="s">
        <v>4</v>
      </c>
      <c r="C1555" s="1">
        <v>44636</v>
      </c>
      <c r="D1555" t="s">
        <v>78</v>
      </c>
      <c r="E1555" t="s">
        <v>66</v>
      </c>
      <c r="F1555">
        <v>2</v>
      </c>
      <c r="G1555">
        <v>3</v>
      </c>
      <c r="H1555" t="s">
        <v>20</v>
      </c>
      <c r="I1555" t="s">
        <v>85</v>
      </c>
      <c r="L1555">
        <f>1/Table1[[#This Row],[B365H]]-Table1[[#This Row],[Margin1X2]]</f>
        <v>0.26067879726416315</v>
      </c>
      <c r="M1555">
        <f>IF(Table1[[#This Row],[Bet]]="Home",IF(Table1[[#This Row],[FTR]]="H",100*Table1[[#This Row],[B365H]],0),0)</f>
        <v>0</v>
      </c>
      <c r="N1555">
        <f>IF(Table1[[#This Row],[Bet]]="Home-",IF(Table1[[#This Row],[FTR]]="H",100*Table1[[#This Row],[B365H]],0),0)</f>
        <v>0</v>
      </c>
      <c r="O1555">
        <f>1/Table1[[#This Row],[B365D]]-Table1[[#This Row],[Margin1X2]]</f>
        <v>0.26861530520067106</v>
      </c>
      <c r="P1555">
        <f>IF(Table1[[#This Row],[Bet]]="Draw",IF(Table1[[#This Row],[FTR]]="D",100*Table1[[#This Row],[B365D]],0),0)</f>
        <v>0</v>
      </c>
      <c r="Q1555">
        <f>IF(Table1[[#This Row],[Bet]]="Draw-",IF(Table1[[#This Row],[FTR]]="D",100*Table1[[#This Row],[B365D]],0),0)</f>
        <v>0</v>
      </c>
      <c r="R1555">
        <f>1/Table1[[#This Row],[B365A]]-Table1[[#This Row],[Margin1X2]]</f>
        <v>0.4707058975351659</v>
      </c>
      <c r="S1555">
        <f>IF(Table1[[#This Row],[Bet]]="Away",IF(Table1[[#This Row],[FTR]]="A",100*Table1[[#This Row],[B365A]],0),0)</f>
        <v>0</v>
      </c>
      <c r="T1555">
        <f>IF(Table1[[#This Row],[Bet2]]="Away",IF(Table1[[#This Row],[FTR]]="A",100*Table1[[#This Row],[B365A]]),0)</f>
        <v>0</v>
      </c>
      <c r="X1555">
        <v>3.6</v>
      </c>
      <c r="Y1555">
        <v>3.5</v>
      </c>
      <c r="Z1555">
        <v>2.0499999999999998</v>
      </c>
      <c r="AA1555" s="3">
        <f>(1/Table1[[#This Row],[B365H]]+1/Table1[[#This Row],[B365D]]+1/Table1[[#This Row],[B365A]]-1)/3</f>
        <v>1.7098980513614654E-2</v>
      </c>
      <c r="AB1555">
        <v>2.02</v>
      </c>
      <c r="AC1555">
        <v>1.83</v>
      </c>
      <c r="AD1555">
        <f>(1/Table1[[#This Row],[B365&gt;2.5]]+1/Table1[[#This Row],[B365&lt;2.5]]-1)/2</f>
        <v>2.0748796191094487E-2</v>
      </c>
    </row>
    <row r="1556" spans="1:30" hidden="1" x14ac:dyDescent="0.45">
      <c r="A1556" t="s">
        <v>61</v>
      </c>
      <c r="B1556" t="s">
        <v>4</v>
      </c>
      <c r="C1556" s="1">
        <v>44660</v>
      </c>
      <c r="D1556" t="s">
        <v>84</v>
      </c>
      <c r="E1556" t="s">
        <v>72</v>
      </c>
      <c r="F1556">
        <v>4</v>
      </c>
      <c r="G1556">
        <v>1</v>
      </c>
      <c r="H1556" t="s">
        <v>13</v>
      </c>
      <c r="I1556" t="s">
        <v>85</v>
      </c>
      <c r="L1556">
        <f>1/Table1[[#This Row],[B365H]]-Table1[[#This Row],[Margin1X2]]</f>
        <v>0.56676003734827263</v>
      </c>
      <c r="M1556">
        <f>IF(Table1[[#This Row],[Bet]]="Home",IF(Table1[[#This Row],[FTR]]="H",100*Table1[[#This Row],[B365H]],0),0)</f>
        <v>0</v>
      </c>
      <c r="N1556">
        <f>IF(Table1[[#This Row],[Bet]]="Home-",IF(Table1[[#This Row],[FTR]]="H",100*Table1[[#This Row],[B365H]],0),0)</f>
        <v>0</v>
      </c>
      <c r="O1556">
        <f>1/Table1[[#This Row],[B365D]]-Table1[[#This Row],[Margin1X2]]</f>
        <v>0.2642390289449113</v>
      </c>
      <c r="P1556">
        <f>IF(Table1[[#This Row],[Bet]]="Draw",IF(Table1[[#This Row],[FTR]]="D",100*Table1[[#This Row],[B365D]],0),0)</f>
        <v>0</v>
      </c>
      <c r="Q1556">
        <f>IF(Table1[[#This Row],[Bet]]="Draw-",IF(Table1[[#This Row],[FTR]]="D",100*Table1[[#This Row],[B365D]],0),0)</f>
        <v>0</v>
      </c>
      <c r="R1556">
        <f>1/Table1[[#This Row],[B365A]]-Table1[[#This Row],[Margin1X2]]</f>
        <v>0.16900093370681604</v>
      </c>
      <c r="S1556">
        <f>IF(Table1[[#This Row],[Bet]]="Away",IF(Table1[[#This Row],[FTR]]="A",100*Table1[[#This Row],[B365A]],0),0)</f>
        <v>0</v>
      </c>
      <c r="T1556">
        <f>IF(Table1[[#This Row],[Bet2]]="Away",IF(Table1[[#This Row],[FTR]]="A",100*Table1[[#This Row],[B365A]]),0)</f>
        <v>0</v>
      </c>
      <c r="X1556">
        <v>1.7</v>
      </c>
      <c r="Y1556">
        <v>3.5</v>
      </c>
      <c r="Z1556">
        <v>5.25</v>
      </c>
      <c r="AA1556" s="3">
        <f>(1/Table1[[#This Row],[B365H]]+1/Table1[[#This Row],[B365D]]+1/Table1[[#This Row],[B365A]]-1)/3</f>
        <v>2.1475256769374413E-2</v>
      </c>
      <c r="AB1556">
        <v>2.2999999999999998</v>
      </c>
      <c r="AC1556">
        <v>1.61</v>
      </c>
      <c r="AD1556">
        <f>(1/Table1[[#This Row],[B365&gt;2.5]]+1/Table1[[#This Row],[B365&lt;2.5]]-1)/2</f>
        <v>2.7950310559006208E-2</v>
      </c>
    </row>
    <row r="1557" spans="1:30" hidden="1" x14ac:dyDescent="0.45">
      <c r="A1557" t="s">
        <v>61</v>
      </c>
      <c r="B1557" t="s">
        <v>4</v>
      </c>
      <c r="C1557" s="1">
        <v>44666</v>
      </c>
      <c r="D1557" t="s">
        <v>90</v>
      </c>
      <c r="E1557" t="s">
        <v>95</v>
      </c>
      <c r="F1557">
        <v>2</v>
      </c>
      <c r="G1557">
        <v>4</v>
      </c>
      <c r="H1557" t="s">
        <v>20</v>
      </c>
      <c r="I1557" t="s">
        <v>85</v>
      </c>
      <c r="L1557">
        <f>1/Table1[[#This Row],[B365H]]-Table1[[#This Row],[Margin1X2]]</f>
        <v>0.30163385002094678</v>
      </c>
      <c r="M1557">
        <f>IF(Table1[[#This Row],[Bet]]="Home",IF(Table1[[#This Row],[FTR]]="H",100*Table1[[#This Row],[B365H]],0),0)</f>
        <v>0</v>
      </c>
      <c r="N1557">
        <f>IF(Table1[[#This Row],[Bet]]="Home-",IF(Table1[[#This Row],[FTR]]="H",100*Table1[[#This Row],[B365H]],0),0)</f>
        <v>0</v>
      </c>
      <c r="O1557">
        <f>1/Table1[[#This Row],[B365D]]-Table1[[#This Row],[Margin1X2]]</f>
        <v>0.26476749057394217</v>
      </c>
      <c r="P1557">
        <f>IF(Table1[[#This Row],[Bet]]="Draw",IF(Table1[[#This Row],[FTR]]="D",100*Table1[[#This Row],[B365D]],0),0)</f>
        <v>0</v>
      </c>
      <c r="Q1557">
        <f>IF(Table1[[#This Row],[Bet]]="Draw-",IF(Table1[[#This Row],[FTR]]="D",100*Table1[[#This Row],[B365D]],0),0)</f>
        <v>0</v>
      </c>
      <c r="R1557">
        <f>1/Table1[[#This Row],[B365A]]-Table1[[#This Row],[Margin1X2]]</f>
        <v>0.433598659405111</v>
      </c>
      <c r="S1557">
        <f>IF(Table1[[#This Row],[Bet]]="Away",IF(Table1[[#This Row],[FTR]]="A",100*Table1[[#This Row],[B365A]],0),0)</f>
        <v>0</v>
      </c>
      <c r="T1557">
        <f>IF(Table1[[#This Row],[Bet2]]="Away",IF(Table1[[#This Row],[FTR]]="A",100*Table1[[#This Row],[B365A]]),0)</f>
        <v>0</v>
      </c>
      <c r="X1557">
        <v>3.1</v>
      </c>
      <c r="Y1557">
        <v>3.5</v>
      </c>
      <c r="Z1557">
        <v>2.2000000000000002</v>
      </c>
      <c r="AA1557" s="3">
        <f>(1/Table1[[#This Row],[B365H]]+1/Table1[[#This Row],[B365D]]+1/Table1[[#This Row],[B365A]]-1)/3</f>
        <v>2.094679514034355E-2</v>
      </c>
      <c r="AB1557">
        <v>2.02</v>
      </c>
      <c r="AC1557">
        <v>1.83</v>
      </c>
      <c r="AD1557">
        <f>(1/Table1[[#This Row],[B365&gt;2.5]]+1/Table1[[#This Row],[B365&lt;2.5]]-1)/2</f>
        <v>2.0748796191094487E-2</v>
      </c>
    </row>
    <row r="1558" spans="1:30" hidden="1" x14ac:dyDescent="0.45">
      <c r="A1558" t="s">
        <v>61</v>
      </c>
      <c r="B1558" t="s">
        <v>4</v>
      </c>
      <c r="C1558" s="1">
        <v>44674</v>
      </c>
      <c r="D1558" t="s">
        <v>89</v>
      </c>
      <c r="E1558" t="s">
        <v>71</v>
      </c>
      <c r="F1558">
        <v>1</v>
      </c>
      <c r="G1558">
        <v>0</v>
      </c>
      <c r="H1558" t="s">
        <v>13</v>
      </c>
      <c r="I1558" t="s">
        <v>85</v>
      </c>
      <c r="L1558">
        <f>1/Table1[[#This Row],[B365H]]-Table1[[#This Row],[Margin1X2]]</f>
        <v>0.60672514619883045</v>
      </c>
      <c r="M1558">
        <f>IF(Table1[[#This Row],[Bet]]="Home",IF(Table1[[#This Row],[FTR]]="H",100*Table1[[#This Row],[B365H]],0),0)</f>
        <v>0</v>
      </c>
      <c r="N1558">
        <f>IF(Table1[[#This Row],[Bet]]="Home-",IF(Table1[[#This Row],[FTR]]="H",100*Table1[[#This Row],[B365H]],0),0)</f>
        <v>0</v>
      </c>
      <c r="O1558">
        <f>1/Table1[[#This Row],[B365D]]-Table1[[#This Row],[Margin1X2]]</f>
        <v>0.24488304093567251</v>
      </c>
      <c r="P1558">
        <f>IF(Table1[[#This Row],[Bet]]="Draw",IF(Table1[[#This Row],[FTR]]="D",100*Table1[[#This Row],[B365D]],0),0)</f>
        <v>0</v>
      </c>
      <c r="Q1558">
        <f>IF(Table1[[#This Row],[Bet]]="Draw-",IF(Table1[[#This Row],[FTR]]="D",100*Table1[[#This Row],[B365D]],0),0)</f>
        <v>0</v>
      </c>
      <c r="R1558">
        <f>1/Table1[[#This Row],[B365A]]-Table1[[#This Row],[Margin1X2]]</f>
        <v>0.14839181286549707</v>
      </c>
      <c r="S1558">
        <f>IF(Table1[[#This Row],[Bet]]="Away",IF(Table1[[#This Row],[FTR]]="A",100*Table1[[#This Row],[B365A]],0),0)</f>
        <v>0</v>
      </c>
      <c r="T1558">
        <f>IF(Table1[[#This Row],[Bet2]]="Away",IF(Table1[[#This Row],[FTR]]="A",100*Table1[[#This Row],[B365A]]),0)</f>
        <v>0</v>
      </c>
      <c r="X1558">
        <v>1.6</v>
      </c>
      <c r="Y1558">
        <v>3.8</v>
      </c>
      <c r="Z1558">
        <v>6</v>
      </c>
      <c r="AA1558" s="3">
        <f>(1/Table1[[#This Row],[B365H]]+1/Table1[[#This Row],[B365D]]+1/Table1[[#This Row],[B365A]]-1)/3</f>
        <v>1.8274853801169593E-2</v>
      </c>
      <c r="AB1558">
        <v>2.02</v>
      </c>
      <c r="AC1558">
        <v>1.83</v>
      </c>
      <c r="AD1558">
        <f>(1/Table1[[#This Row],[B365&gt;2.5]]+1/Table1[[#This Row],[B365&lt;2.5]]-1)/2</f>
        <v>2.0748796191094487E-2</v>
      </c>
    </row>
    <row r="1559" spans="1:30" hidden="1" x14ac:dyDescent="0.45">
      <c r="A1559" t="s">
        <v>106</v>
      </c>
      <c r="B1559" t="s">
        <v>4</v>
      </c>
      <c r="C1559" s="1">
        <v>44471</v>
      </c>
      <c r="D1559" t="s">
        <v>119</v>
      </c>
      <c r="E1559" t="s">
        <v>139</v>
      </c>
      <c r="F1559">
        <v>1</v>
      </c>
      <c r="G1559">
        <v>2</v>
      </c>
      <c r="H1559" t="s">
        <v>20</v>
      </c>
      <c r="I1559" t="s">
        <v>85</v>
      </c>
      <c r="L1559">
        <f>1/Table1[[#This Row],[B365H]]-Table1[[#This Row],[Margin1X2]]</f>
        <v>0.38948954712501505</v>
      </c>
      <c r="M1559">
        <f>IF(Table1[[#This Row],[Bet]]="Home",IF(Table1[[#This Row],[FTR]]="H",100*Table1[[#This Row],[B365H]],0),0)</f>
        <v>0</v>
      </c>
      <c r="N1559">
        <f>IF(Table1[[#This Row],[Bet]]="Home-",IF(Table1[[#This Row],[FTR]]="H",100*Table1[[#This Row],[B365H]],0),0)</f>
        <v>0</v>
      </c>
      <c r="O1559">
        <f>1/Table1[[#This Row],[B365D]]-Table1[[#This Row],[Margin1X2]]</f>
        <v>0.28435658484919568</v>
      </c>
      <c r="P1559">
        <f>IF(Table1[[#This Row],[Bet]]="Draw",IF(Table1[[#This Row],[FTR]]="D",100*Table1[[#This Row],[B365D]],0),0)</f>
        <v>0</v>
      </c>
      <c r="Q1559">
        <f>IF(Table1[[#This Row],[Bet]]="Draw-",IF(Table1[[#This Row],[FTR]]="D",100*Table1[[#This Row],[B365D]],0),0)</f>
        <v>0</v>
      </c>
      <c r="R1559">
        <f>1/Table1[[#This Row],[B365A]]-Table1[[#This Row],[Margin1X2]]</f>
        <v>0.32615386802578922</v>
      </c>
      <c r="S1559">
        <f>IF(Table1[[#This Row],[Bet]]="Away",IF(Table1[[#This Row],[FTR]]="A",100*Table1[[#This Row],[B365A]],0),0)</f>
        <v>0</v>
      </c>
      <c r="T1559">
        <f>IF(Table1[[#This Row],[Bet2]]="Away",IF(Table1[[#This Row],[FTR]]="A",100*Table1[[#This Row],[B365A]]),0)</f>
        <v>0</v>
      </c>
      <c r="X1559">
        <v>2.4500000000000002</v>
      </c>
      <c r="Y1559">
        <v>3.3</v>
      </c>
      <c r="Z1559">
        <v>2.9</v>
      </c>
      <c r="AA1559" s="3">
        <f>(1/Table1[[#This Row],[B365H]]+1/Table1[[#This Row],[B365D]]+1/Table1[[#This Row],[B365A]]-1)/3</f>
        <v>1.867371818110734E-2</v>
      </c>
      <c r="AB1559">
        <v>2</v>
      </c>
      <c r="AC1559">
        <v>1.8</v>
      </c>
      <c r="AD1559">
        <f>(1/Table1[[#This Row],[B365&gt;2.5]]+1/Table1[[#This Row],[B365&lt;2.5]]-1)/2</f>
        <v>2.777777777777779E-2</v>
      </c>
    </row>
    <row r="1560" spans="1:30" hidden="1" x14ac:dyDescent="0.45">
      <c r="A1560" t="s">
        <v>106</v>
      </c>
      <c r="B1560" t="s">
        <v>4</v>
      </c>
      <c r="C1560" s="1">
        <v>44583</v>
      </c>
      <c r="D1560" t="s">
        <v>127</v>
      </c>
      <c r="E1560" t="s">
        <v>114</v>
      </c>
      <c r="F1560">
        <v>1</v>
      </c>
      <c r="G1560">
        <v>0</v>
      </c>
      <c r="H1560" t="s">
        <v>13</v>
      </c>
      <c r="I1560" t="s">
        <v>85</v>
      </c>
      <c r="L1560">
        <f>1/Table1[[#This Row],[B365H]]-Table1[[#This Row],[Margin1X2]]</f>
        <v>0.69623404917522569</v>
      </c>
      <c r="M1560">
        <f>IF(Table1[[#This Row],[Bet]]="Home",IF(Table1[[#This Row],[FTR]]="H",100*Table1[[#This Row],[B365H]],0),0)</f>
        <v>0</v>
      </c>
      <c r="N1560">
        <f>IF(Table1[[#This Row],[Bet]]="Home-",IF(Table1[[#This Row],[FTR]]="H",100*Table1[[#This Row],[B365H]],0),0)</f>
        <v>0</v>
      </c>
      <c r="O1560">
        <f>1/Table1[[#This Row],[B365D]]-Table1[[#This Row],[Margin1X2]]</f>
        <v>0.20417055711173357</v>
      </c>
      <c r="P1560">
        <f>IF(Table1[[#This Row],[Bet]]="Draw",IF(Table1[[#This Row],[FTR]]="D",100*Table1[[#This Row],[B365D]],0),0)</f>
        <v>0</v>
      </c>
      <c r="Q1560">
        <f>IF(Table1[[#This Row],[Bet]]="Draw-",IF(Table1[[#This Row],[FTR]]="D",100*Table1[[#This Row],[B365D]],0),0)</f>
        <v>0</v>
      </c>
      <c r="R1560">
        <f>1/Table1[[#This Row],[B365A]]-Table1[[#This Row],[Margin1X2]]</f>
        <v>9.9595393713040756E-2</v>
      </c>
      <c r="S1560">
        <f>IF(Table1[[#This Row],[Bet]]="Away",IF(Table1[[#This Row],[FTR]]="A",100*Table1[[#This Row],[B365A]],0),0)</f>
        <v>0</v>
      </c>
      <c r="T1560">
        <f>IF(Table1[[#This Row],[Bet2]]="Away",IF(Table1[[#This Row],[FTR]]="A",100*Table1[[#This Row],[B365A]]),0)</f>
        <v>0</v>
      </c>
      <c r="X1560">
        <v>1.4</v>
      </c>
      <c r="Y1560">
        <v>4.5</v>
      </c>
      <c r="Z1560">
        <v>8.5</v>
      </c>
      <c r="AA1560" s="3">
        <f>(1/Table1[[#This Row],[B365H]]+1/Table1[[#This Row],[B365D]]+1/Table1[[#This Row],[B365A]]-1)/3</f>
        <v>1.8051665110488651E-2</v>
      </c>
      <c r="AB1560">
        <v>1.75</v>
      </c>
      <c r="AC1560">
        <v>2.0499999999999998</v>
      </c>
      <c r="AD1560">
        <f>(1/Table1[[#This Row],[B365&gt;2.5]]+1/Table1[[#This Row],[B365&lt;2.5]]-1)/2</f>
        <v>2.9616724738675937E-2</v>
      </c>
    </row>
    <row r="1561" spans="1:30" hidden="1" x14ac:dyDescent="0.45">
      <c r="A1561" t="s">
        <v>106</v>
      </c>
      <c r="B1561" t="s">
        <v>4</v>
      </c>
      <c r="C1561" s="1">
        <v>44604</v>
      </c>
      <c r="D1561" t="s">
        <v>108</v>
      </c>
      <c r="E1561" t="s">
        <v>124</v>
      </c>
      <c r="F1561">
        <v>0</v>
      </c>
      <c r="G1561">
        <v>0</v>
      </c>
      <c r="H1561" t="s">
        <v>42</v>
      </c>
      <c r="I1561" t="s">
        <v>85</v>
      </c>
      <c r="L1561">
        <f>1/Table1[[#This Row],[B365H]]-Table1[[#This Row],[Margin1X2]]</f>
        <v>0.43278943278943277</v>
      </c>
      <c r="M1561">
        <f>IF(Table1[[#This Row],[Bet]]="Home",IF(Table1[[#This Row],[FTR]]="H",100*Table1[[#This Row],[B365H]],0),0)</f>
        <v>0</v>
      </c>
      <c r="N1561">
        <f>IF(Table1[[#This Row],[Bet]]="Home-",IF(Table1[[#This Row],[FTR]]="H",100*Table1[[#This Row],[B365H]],0),0)</f>
        <v>0</v>
      </c>
      <c r="O1561">
        <f>1/Table1[[#This Row],[B365D]]-Table1[[#This Row],[Margin1X2]]</f>
        <v>0.28593628593628595</v>
      </c>
      <c r="P1561">
        <f>IF(Table1[[#This Row],[Bet]]="Draw",IF(Table1[[#This Row],[FTR]]="D",100*Table1[[#This Row],[B365D]],0),0)</f>
        <v>0</v>
      </c>
      <c r="Q1561">
        <f>IF(Table1[[#This Row],[Bet]]="Draw-",IF(Table1[[#This Row],[FTR]]="D",100*Table1[[#This Row],[B365D]],0),0)</f>
        <v>0</v>
      </c>
      <c r="R1561">
        <f>1/Table1[[#This Row],[B365A]]-Table1[[#This Row],[Margin1X2]]</f>
        <v>0.28127428127428128</v>
      </c>
      <c r="S1561">
        <f>IF(Table1[[#This Row],[Bet]]="Away",IF(Table1[[#This Row],[FTR]]="A",100*Table1[[#This Row],[B365A]],0),0)</f>
        <v>0</v>
      </c>
      <c r="T1561">
        <f>IF(Table1[[#This Row],[Bet2]]="Away",IF(Table1[[#This Row],[FTR]]="A",100*Table1[[#This Row],[B365A]]),0)</f>
        <v>0</v>
      </c>
      <c r="X1561">
        <v>2.2000000000000002</v>
      </c>
      <c r="Y1561">
        <v>3.25</v>
      </c>
      <c r="Z1561">
        <v>3.3</v>
      </c>
      <c r="AA1561" s="3">
        <f>(1/Table1[[#This Row],[B365H]]+1/Table1[[#This Row],[B365D]]+1/Table1[[#This Row],[B365A]]-1)/3</f>
        <v>2.1756021756021759E-2</v>
      </c>
      <c r="AB1561">
        <v>2.0699999999999998</v>
      </c>
      <c r="AC1561">
        <v>1.72</v>
      </c>
      <c r="AD1561">
        <f>(1/Table1[[#This Row],[B365&gt;2.5]]+1/Table1[[#This Row],[B365&lt;2.5]]-1)/2</f>
        <v>3.2243568138411449E-2</v>
      </c>
    </row>
    <row r="1562" spans="1:30" hidden="1" x14ac:dyDescent="0.45">
      <c r="A1562" t="s">
        <v>106</v>
      </c>
      <c r="B1562" t="s">
        <v>4</v>
      </c>
      <c r="C1562" s="1">
        <v>44618</v>
      </c>
      <c r="D1562" t="s">
        <v>140</v>
      </c>
      <c r="E1562" t="s">
        <v>139</v>
      </c>
      <c r="F1562">
        <v>2</v>
      </c>
      <c r="G1562">
        <v>0</v>
      </c>
      <c r="H1562" t="s">
        <v>13</v>
      </c>
      <c r="I1562" t="s">
        <v>85</v>
      </c>
      <c r="L1562">
        <f>1/Table1[[#This Row],[B365H]]-Table1[[#This Row],[Margin1X2]]</f>
        <v>0.52831988897562665</v>
      </c>
      <c r="M1562">
        <f>IF(Table1[[#This Row],[Bet]]="Home",IF(Table1[[#This Row],[FTR]]="H",100*Table1[[#This Row],[B365H]],0),0)</f>
        <v>0</v>
      </c>
      <c r="N1562">
        <f>IF(Table1[[#This Row],[Bet]]="Home-",IF(Table1[[#This Row],[FTR]]="H",100*Table1[[#This Row],[B365H]],0),0)</f>
        <v>0</v>
      </c>
      <c r="O1562">
        <f>1/Table1[[#This Row],[B365D]]-Table1[[#This Row],[Margin1X2]]</f>
        <v>0.26758608725821842</v>
      </c>
      <c r="P1562">
        <f>IF(Table1[[#This Row],[Bet]]="Draw",IF(Table1[[#This Row],[FTR]]="D",100*Table1[[#This Row],[B365D]],0),0)</f>
        <v>0</v>
      </c>
      <c r="Q1562">
        <f>IF(Table1[[#This Row],[Bet]]="Draw-",IF(Table1[[#This Row],[FTR]]="D",100*Table1[[#This Row],[B365D]],0),0)</f>
        <v>0</v>
      </c>
      <c r="R1562">
        <f>1/Table1[[#This Row],[B365A]]-Table1[[#This Row],[Margin1X2]]</f>
        <v>0.20409402376615493</v>
      </c>
      <c r="S1562">
        <f>IF(Table1[[#This Row],[Bet]]="Away",IF(Table1[[#This Row],[FTR]]="A",100*Table1[[#This Row],[B365A]],0),0)</f>
        <v>0</v>
      </c>
      <c r="T1562">
        <f>IF(Table1[[#This Row],[Bet2]]="Away",IF(Table1[[#This Row],[FTR]]="A",100*Table1[[#This Row],[B365A]]),0)</f>
        <v>0</v>
      </c>
      <c r="X1562">
        <v>1.83</v>
      </c>
      <c r="Y1562">
        <v>3.5</v>
      </c>
      <c r="Z1562">
        <v>4.5</v>
      </c>
      <c r="AA1562" s="3">
        <f>(1/Table1[[#This Row],[B365H]]+1/Table1[[#This Row],[B365D]]+1/Table1[[#This Row],[B365A]]-1)/3</f>
        <v>1.8128198456067279E-2</v>
      </c>
      <c r="AB1562">
        <v>2.15</v>
      </c>
      <c r="AC1562">
        <v>1.66</v>
      </c>
      <c r="AD1562">
        <f>(1/Table1[[#This Row],[B365&gt;2.5]]+1/Table1[[#This Row],[B365&lt;2.5]]-1)/2</f>
        <v>3.3762958811992205E-2</v>
      </c>
    </row>
    <row r="1563" spans="1:30" hidden="1" x14ac:dyDescent="0.45">
      <c r="A1563" t="s">
        <v>106</v>
      </c>
      <c r="B1563" t="s">
        <v>4</v>
      </c>
      <c r="C1563" s="1">
        <v>44625</v>
      </c>
      <c r="D1563" t="s">
        <v>134</v>
      </c>
      <c r="E1563" t="s">
        <v>117</v>
      </c>
      <c r="F1563">
        <v>1</v>
      </c>
      <c r="G1563">
        <v>0</v>
      </c>
      <c r="H1563" t="s">
        <v>13</v>
      </c>
      <c r="I1563" t="s">
        <v>85</v>
      </c>
      <c r="L1563">
        <f>1/Table1[[#This Row],[B365H]]-Table1[[#This Row],[Margin1X2]]</f>
        <v>0.65079365079365081</v>
      </c>
      <c r="M1563">
        <f>IF(Table1[[#This Row],[Bet]]="Home",IF(Table1[[#This Row],[FTR]]="H",100*Table1[[#This Row],[B365H]],0),0)</f>
        <v>0</v>
      </c>
      <c r="N1563">
        <f>IF(Table1[[#This Row],[Bet]]="Home-",IF(Table1[[#This Row],[FTR]]="H",100*Table1[[#This Row],[B365H]],0),0)</f>
        <v>0</v>
      </c>
      <c r="O1563">
        <f>1/Table1[[#This Row],[B365D]]-Table1[[#This Row],[Margin1X2]]</f>
        <v>0.22222222222222227</v>
      </c>
      <c r="P1563">
        <f>IF(Table1[[#This Row],[Bet]]="Draw",IF(Table1[[#This Row],[FTR]]="D",100*Table1[[#This Row],[B365D]],0),0)</f>
        <v>0</v>
      </c>
      <c r="Q1563">
        <f>IF(Table1[[#This Row],[Bet]]="Draw-",IF(Table1[[#This Row],[FTR]]="D",100*Table1[[#This Row],[B365D]],0),0)</f>
        <v>0</v>
      </c>
      <c r="R1563">
        <f>1/Table1[[#This Row],[B365A]]-Table1[[#This Row],[Margin1X2]]</f>
        <v>0.12698412698412703</v>
      </c>
      <c r="S1563">
        <f>IF(Table1[[#This Row],[Bet]]="Away",IF(Table1[[#This Row],[FTR]]="A",100*Table1[[#This Row],[B365A]],0),0)</f>
        <v>0</v>
      </c>
      <c r="T1563">
        <f>IF(Table1[[#This Row],[Bet2]]="Away",IF(Table1[[#This Row],[FTR]]="A",100*Table1[[#This Row],[B365A]]),0)</f>
        <v>0</v>
      </c>
      <c r="X1563">
        <v>1.5</v>
      </c>
      <c r="Y1563">
        <v>4.2</v>
      </c>
      <c r="Z1563">
        <v>7</v>
      </c>
      <c r="AA1563" s="3">
        <f>(1/Table1[[#This Row],[B365H]]+1/Table1[[#This Row],[B365D]]+1/Table1[[#This Row],[B365A]]-1)/3</f>
        <v>1.5873015873015817E-2</v>
      </c>
      <c r="AB1563">
        <v>1.85</v>
      </c>
      <c r="AC1563">
        <v>1.95</v>
      </c>
      <c r="AD1563">
        <f>(1/Table1[[#This Row],[B365&gt;2.5]]+1/Table1[[#This Row],[B365&lt;2.5]]-1)/2</f>
        <v>2.6680526680526673E-2</v>
      </c>
    </row>
    <row r="1564" spans="1:30" hidden="1" x14ac:dyDescent="0.45">
      <c r="A1564" t="s">
        <v>106</v>
      </c>
      <c r="B1564" t="s">
        <v>4</v>
      </c>
      <c r="C1564" s="1">
        <v>44632</v>
      </c>
      <c r="D1564" t="s">
        <v>131</v>
      </c>
      <c r="E1564" t="s">
        <v>119</v>
      </c>
      <c r="F1564">
        <v>3</v>
      </c>
      <c r="G1564">
        <v>2</v>
      </c>
      <c r="H1564" t="s">
        <v>13</v>
      </c>
      <c r="I1564" t="s">
        <v>85</v>
      </c>
      <c r="L1564">
        <f>1/Table1[[#This Row],[B365H]]-Table1[[#This Row],[Margin1X2]]</f>
        <v>0.4978093801623214</v>
      </c>
      <c r="M1564">
        <f>IF(Table1[[#This Row],[Bet]]="Home",IF(Table1[[#This Row],[FTR]]="H",100*Table1[[#This Row],[B365H]],0),0)</f>
        <v>0</v>
      </c>
      <c r="N1564">
        <f>IF(Table1[[#This Row],[Bet]]="Home-",IF(Table1[[#This Row],[FTR]]="H",100*Table1[[#This Row],[B365H]],0),0)</f>
        <v>0</v>
      </c>
      <c r="O1564">
        <f>1/Table1[[#This Row],[B365D]]-Table1[[#This Row],[Margin1X2]]</f>
        <v>0.27910651440063206</v>
      </c>
      <c r="P1564">
        <f>IF(Table1[[#This Row],[Bet]]="Draw",IF(Table1[[#This Row],[FTR]]="D",100*Table1[[#This Row],[B365D]],0),0)</f>
        <v>0</v>
      </c>
      <c r="Q1564">
        <f>IF(Table1[[#This Row],[Bet]]="Draw-",IF(Table1[[#This Row],[FTR]]="D",100*Table1[[#This Row],[B365D]],0),0)</f>
        <v>0</v>
      </c>
      <c r="R1564">
        <f>1/Table1[[#This Row],[B365A]]-Table1[[#This Row],[Margin1X2]]</f>
        <v>0.22308410543704657</v>
      </c>
      <c r="S1564">
        <f>IF(Table1[[#This Row],[Bet]]="Away",IF(Table1[[#This Row],[FTR]]="A",100*Table1[[#This Row],[B365A]],0),0)</f>
        <v>0</v>
      </c>
      <c r="T1564">
        <f>IF(Table1[[#This Row],[Bet2]]="Away",IF(Table1[[#This Row],[FTR]]="A",100*Table1[[#This Row],[B365A]]),0)</f>
        <v>0</v>
      </c>
      <c r="X1564">
        <v>1.95</v>
      </c>
      <c r="Y1564">
        <v>3.4</v>
      </c>
      <c r="Z1564">
        <v>4.2</v>
      </c>
      <c r="AA1564" s="3">
        <f>(1/Table1[[#This Row],[B365H]]+1/Table1[[#This Row],[B365D]]+1/Table1[[#This Row],[B365A]]-1)/3</f>
        <v>1.5011132658191503E-2</v>
      </c>
      <c r="AB1564">
        <v>2</v>
      </c>
      <c r="AC1564">
        <v>1.85</v>
      </c>
      <c r="AD1564">
        <f>(1/Table1[[#This Row],[B365&gt;2.5]]+1/Table1[[#This Row],[B365&lt;2.5]]-1)/2</f>
        <v>2.0270270270270174E-2</v>
      </c>
    </row>
    <row r="1565" spans="1:30" hidden="1" x14ac:dyDescent="0.45">
      <c r="A1565" t="s">
        <v>106</v>
      </c>
      <c r="B1565" t="s">
        <v>4</v>
      </c>
      <c r="C1565" s="1">
        <v>44653</v>
      </c>
      <c r="D1565" t="s">
        <v>133</v>
      </c>
      <c r="E1565" t="s">
        <v>122</v>
      </c>
      <c r="F1565">
        <v>1</v>
      </c>
      <c r="G1565">
        <v>0</v>
      </c>
      <c r="H1565" t="s">
        <v>13</v>
      </c>
      <c r="I1565" t="s">
        <v>85</v>
      </c>
      <c r="L1565">
        <f>1/Table1[[#This Row],[B365H]]-Table1[[#This Row],[Margin1X2]]</f>
        <v>0.67207170224411605</v>
      </c>
      <c r="M1565">
        <f>IF(Table1[[#This Row],[Bet]]="Home",IF(Table1[[#This Row],[FTR]]="H",100*Table1[[#This Row],[B365H]],0),0)</f>
        <v>0</v>
      </c>
      <c r="N1565">
        <f>IF(Table1[[#This Row],[Bet]]="Home-",IF(Table1[[#This Row],[FTR]]="H",100*Table1[[#This Row],[B365H]],0),0)</f>
        <v>0</v>
      </c>
      <c r="O1565">
        <f>1/Table1[[#This Row],[B365D]]-Table1[[#This Row],[Margin1X2]]</f>
        <v>0.22051176792556099</v>
      </c>
      <c r="P1565">
        <f>IF(Table1[[#This Row],[Bet]]="Draw",IF(Table1[[#This Row],[FTR]]="D",100*Table1[[#This Row],[B365D]],0),0)</f>
        <v>0</v>
      </c>
      <c r="Q1565">
        <f>IF(Table1[[#This Row],[Bet]]="Draw-",IF(Table1[[#This Row],[FTR]]="D",100*Table1[[#This Row],[B365D]],0),0)</f>
        <v>0</v>
      </c>
      <c r="R1565">
        <f>1/Table1[[#This Row],[B365A]]-Table1[[#This Row],[Margin1X2]]</f>
        <v>0.1074165298303229</v>
      </c>
      <c r="S1565">
        <f>IF(Table1[[#This Row],[Bet]]="Away",IF(Table1[[#This Row],[FTR]]="A",100*Table1[[#This Row],[B365A]],0),0)</f>
        <v>0</v>
      </c>
      <c r="T1565">
        <f>IF(Table1[[#This Row],[Bet2]]="Away",IF(Table1[[#This Row],[FTR]]="A",100*Table1[[#This Row],[B365A]]),0)</f>
        <v>0</v>
      </c>
      <c r="X1565">
        <v>1.45</v>
      </c>
      <c r="Y1565">
        <v>4.2</v>
      </c>
      <c r="Z1565">
        <v>8</v>
      </c>
      <c r="AA1565" s="3">
        <f>(1/Table1[[#This Row],[B365H]]+1/Table1[[#This Row],[B365D]]+1/Table1[[#This Row],[B365A]]-1)/3</f>
        <v>1.7583470169677096E-2</v>
      </c>
      <c r="AB1565">
        <v>1.93</v>
      </c>
      <c r="AC1565">
        <v>1.93</v>
      </c>
      <c r="AD1565">
        <f>(1/Table1[[#This Row],[B365&gt;2.5]]+1/Table1[[#This Row],[B365&lt;2.5]]-1)/2</f>
        <v>1.81347150259068E-2</v>
      </c>
    </row>
    <row r="1566" spans="1:30" hidden="1" x14ac:dyDescent="0.45">
      <c r="A1566" t="s">
        <v>172</v>
      </c>
      <c r="B1566" t="s">
        <v>4</v>
      </c>
      <c r="C1566" s="1">
        <v>44537</v>
      </c>
      <c r="D1566" t="s">
        <v>188</v>
      </c>
      <c r="E1566" t="s">
        <v>178</v>
      </c>
      <c r="F1566">
        <v>3</v>
      </c>
      <c r="G1566">
        <v>2</v>
      </c>
      <c r="H1566" t="s">
        <v>13</v>
      </c>
      <c r="I1566" t="s">
        <v>85</v>
      </c>
      <c r="L1566">
        <f>1/Table1[[#This Row],[B365H]]-Table1[[#This Row],[Margin1X2]]</f>
        <v>0.4140380789997159</v>
      </c>
      <c r="M1566">
        <f>IF(Table1[[#This Row],[Bet]]="Home",IF(Table1[[#This Row],[FTR]]="H",100*Table1[[#This Row],[B365H]],0),0)</f>
        <v>0</v>
      </c>
      <c r="N1566">
        <f>IF(Table1[[#This Row],[Bet]]="Home-",IF(Table1[[#This Row],[FTR]]="H",100*Table1[[#This Row],[B365H]],0),0)</f>
        <v>0</v>
      </c>
      <c r="O1566">
        <f>1/Table1[[#This Row],[B365D]]-Table1[[#This Row],[Margin1X2]]</f>
        <v>0.27337311736288722</v>
      </c>
      <c r="P1566">
        <f>IF(Table1[[#This Row],[Bet]]="Draw",IF(Table1[[#This Row],[FTR]]="D",100*Table1[[#This Row],[B365D]],0),0)</f>
        <v>0</v>
      </c>
      <c r="Q1566">
        <f>IF(Table1[[#This Row],[Bet]]="Draw-",IF(Table1[[#This Row],[FTR]]="D",100*Table1[[#This Row],[B365D]],0),0)</f>
        <v>0</v>
      </c>
      <c r="R1566">
        <f>1/Table1[[#This Row],[B365A]]-Table1[[#This Row],[Margin1X2]]</f>
        <v>0.31258880363739699</v>
      </c>
      <c r="S1566">
        <f>IF(Table1[[#This Row],[Bet]]="Away",IF(Table1[[#This Row],[FTR]]="A",100*Table1[[#This Row],[B365A]],0),0)</f>
        <v>0</v>
      </c>
      <c r="T1566">
        <f>IF(Table1[[#This Row],[Bet2]]="Away",IF(Table1[[#This Row],[FTR]]="A",100*Table1[[#This Row],[B365A]]),0)</f>
        <v>0</v>
      </c>
      <c r="X1566">
        <v>2.2999999999999998</v>
      </c>
      <c r="Y1566">
        <v>3.4</v>
      </c>
      <c r="Z1566">
        <v>3</v>
      </c>
      <c r="AA1566" s="3">
        <f>(1/Table1[[#This Row],[B365H]]+1/Table1[[#This Row],[B365D]]+1/Table1[[#This Row],[B365A]]-1)/3</f>
        <v>2.074452969593632E-2</v>
      </c>
      <c r="AB1566">
        <v>2.1</v>
      </c>
      <c r="AC1566">
        <v>1.7</v>
      </c>
      <c r="AD1566">
        <f>(1/Table1[[#This Row],[B365&gt;2.5]]+1/Table1[[#This Row],[B365&lt;2.5]]-1)/2</f>
        <v>3.2212885154061621E-2</v>
      </c>
    </row>
    <row r="1567" spans="1:30" hidden="1" x14ac:dyDescent="0.45">
      <c r="A1567" t="s">
        <v>172</v>
      </c>
      <c r="B1567" t="s">
        <v>4</v>
      </c>
      <c r="C1567" s="1">
        <v>44597</v>
      </c>
      <c r="D1567" t="s">
        <v>194</v>
      </c>
      <c r="E1567" t="s">
        <v>195</v>
      </c>
      <c r="F1567">
        <v>1</v>
      </c>
      <c r="G1567">
        <v>1</v>
      </c>
      <c r="H1567" t="s">
        <v>42</v>
      </c>
      <c r="I1567" t="s">
        <v>85</v>
      </c>
      <c r="L1567">
        <f>1/Table1[[#This Row],[B365H]]-Table1[[#This Row],[Margin1X2]]</f>
        <v>0.36240747166319681</v>
      </c>
      <c r="M1567">
        <f>IF(Table1[[#This Row],[Bet]]="Home",IF(Table1[[#This Row],[FTR]]="H",100*Table1[[#This Row],[B365H]],0),0)</f>
        <v>0</v>
      </c>
      <c r="N1567">
        <f>IF(Table1[[#This Row],[Bet]]="Home-",IF(Table1[[#This Row],[FTR]]="H",100*Table1[[#This Row],[B365H]],0),0)</f>
        <v>0</v>
      </c>
      <c r="O1567">
        <f>1/Table1[[#This Row],[B365D]]-Table1[[#This Row],[Margin1X2]]</f>
        <v>0.29322808235021974</v>
      </c>
      <c r="P1567">
        <f>IF(Table1[[#This Row],[Bet]]="Draw",IF(Table1[[#This Row],[FTR]]="D",100*Table1[[#This Row],[B365D]],0),0)</f>
        <v>0</v>
      </c>
      <c r="Q1567">
        <f>IF(Table1[[#This Row],[Bet]]="Draw-",IF(Table1[[#This Row],[FTR]]="D",100*Table1[[#This Row],[B365D]],0),0)</f>
        <v>0</v>
      </c>
      <c r="R1567">
        <f>1/Table1[[#This Row],[B365A]]-Table1[[#This Row],[Margin1X2]]</f>
        <v>0.34436444598658339</v>
      </c>
      <c r="S1567">
        <f>IF(Table1[[#This Row],[Bet]]="Away",IF(Table1[[#This Row],[FTR]]="A",100*Table1[[#This Row],[B365A]],0),0)</f>
        <v>0</v>
      </c>
      <c r="T1567">
        <f>IF(Table1[[#This Row],[Bet2]]="Away",IF(Table1[[#This Row],[FTR]]="A",100*Table1[[#This Row],[B365A]]),0)</f>
        <v>0</v>
      </c>
      <c r="X1567">
        <v>2.62</v>
      </c>
      <c r="Y1567">
        <v>3.2</v>
      </c>
      <c r="Z1567">
        <v>2.75</v>
      </c>
      <c r="AA1567" s="3">
        <f>(1/Table1[[#This Row],[B365H]]+1/Table1[[#This Row],[B365D]]+1/Table1[[#This Row],[B365A]]-1)/3</f>
        <v>1.9271917649780274E-2</v>
      </c>
      <c r="AB1567">
        <v>2.2999999999999998</v>
      </c>
      <c r="AC1567">
        <v>1.6</v>
      </c>
      <c r="AD1567">
        <f>(1/Table1[[#This Row],[B365&gt;2.5]]+1/Table1[[#This Row],[B365&lt;2.5]]-1)/2</f>
        <v>2.9891304347826164E-2</v>
      </c>
    </row>
    <row r="1568" spans="1:30" hidden="1" x14ac:dyDescent="0.45">
      <c r="A1568" t="s">
        <v>172</v>
      </c>
      <c r="B1568" t="s">
        <v>4</v>
      </c>
      <c r="C1568" s="1">
        <v>44611</v>
      </c>
      <c r="D1568" t="s">
        <v>173</v>
      </c>
      <c r="E1568" t="s">
        <v>192</v>
      </c>
      <c r="F1568">
        <v>0</v>
      </c>
      <c r="G1568">
        <v>3</v>
      </c>
      <c r="H1568" t="s">
        <v>20</v>
      </c>
      <c r="I1568" t="s">
        <v>85</v>
      </c>
      <c r="L1568">
        <f>1/Table1[[#This Row],[B365H]]-Table1[[#This Row],[Margin1X2]]</f>
        <v>0.28579916815210932</v>
      </c>
      <c r="M1568">
        <f>IF(Table1[[#This Row],[Bet]]="Home",IF(Table1[[#This Row],[FTR]]="H",100*Table1[[#This Row],[B365H]],0),0)</f>
        <v>0</v>
      </c>
      <c r="N1568">
        <f>IF(Table1[[#This Row],[Bet]]="Home-",IF(Table1[[#This Row],[FTR]]="H",100*Table1[[#This Row],[B365H]],0),0)</f>
        <v>0</v>
      </c>
      <c r="O1568">
        <f>1/Table1[[#This Row],[B365D]]-Table1[[#This Row],[Margin1X2]]</f>
        <v>0.27688651218062982</v>
      </c>
      <c r="P1568">
        <f>IF(Table1[[#This Row],[Bet]]="Draw",IF(Table1[[#This Row],[FTR]]="D",100*Table1[[#This Row],[B365D]],0),0)</f>
        <v>0</v>
      </c>
      <c r="Q1568">
        <f>IF(Table1[[#This Row],[Bet]]="Draw-",IF(Table1[[#This Row],[FTR]]="D",100*Table1[[#This Row],[B365D]],0),0)</f>
        <v>0</v>
      </c>
      <c r="R1568">
        <f>1/Table1[[#This Row],[B365A]]-Table1[[#This Row],[Margin1X2]]</f>
        <v>0.43731431966726081</v>
      </c>
      <c r="S1568">
        <f>IF(Table1[[#This Row],[Bet]]="Away",IF(Table1[[#This Row],[FTR]]="A",100*Table1[[#This Row],[B365A]],0),0)</f>
        <v>0</v>
      </c>
      <c r="T1568">
        <f>IF(Table1[[#This Row],[Bet2]]="Away",IF(Table1[[#This Row],[FTR]]="A",100*Table1[[#This Row],[B365A]]),0)</f>
        <v>0</v>
      </c>
      <c r="X1568">
        <v>3.3</v>
      </c>
      <c r="Y1568">
        <v>3.4</v>
      </c>
      <c r="Z1568">
        <v>2.2000000000000002</v>
      </c>
      <c r="AA1568" s="3">
        <f>(1/Table1[[#This Row],[B365H]]+1/Table1[[#This Row],[B365D]]+1/Table1[[#This Row],[B365A]]-1)/3</f>
        <v>1.7231134878193721E-2</v>
      </c>
      <c r="AB1568">
        <v>2.15</v>
      </c>
      <c r="AC1568">
        <v>1.66</v>
      </c>
      <c r="AD1568">
        <f>(1/Table1[[#This Row],[B365&gt;2.5]]+1/Table1[[#This Row],[B365&lt;2.5]]-1)/2</f>
        <v>3.3762958811992205E-2</v>
      </c>
    </row>
    <row r="1569" spans="1:30" hidden="1" x14ac:dyDescent="0.45">
      <c r="A1569" t="s">
        <v>172</v>
      </c>
      <c r="B1569" t="s">
        <v>4</v>
      </c>
      <c r="C1569" s="1">
        <v>44639</v>
      </c>
      <c r="D1569" t="s">
        <v>185</v>
      </c>
      <c r="E1569" t="s">
        <v>184</v>
      </c>
      <c r="F1569">
        <v>0</v>
      </c>
      <c r="G1569">
        <v>1</v>
      </c>
      <c r="H1569" t="s">
        <v>20</v>
      </c>
      <c r="I1569" t="s">
        <v>85</v>
      </c>
      <c r="L1569">
        <f>1/Table1[[#This Row],[B365H]]-Table1[[#This Row],[Margin1X2]]</f>
        <v>0.41801163812033376</v>
      </c>
      <c r="M1569">
        <f>IF(Table1[[#This Row],[Bet]]="Home",IF(Table1[[#This Row],[FTR]]="H",100*Table1[[#This Row],[B365H]],0),0)</f>
        <v>0</v>
      </c>
      <c r="N1569">
        <f>IF(Table1[[#This Row],[Bet]]="Home-",IF(Table1[[#This Row],[FTR]]="H",100*Table1[[#This Row],[B365H]],0),0)</f>
        <v>0</v>
      </c>
      <c r="O1569">
        <f>1/Table1[[#This Row],[B365D]]-Table1[[#This Row],[Margin1X2]]</f>
        <v>0.29572902942468154</v>
      </c>
      <c r="P1569">
        <f>IF(Table1[[#This Row],[Bet]]="Draw",IF(Table1[[#This Row],[FTR]]="D",100*Table1[[#This Row],[B365D]],0),0)</f>
        <v>0</v>
      </c>
      <c r="Q1569">
        <f>IF(Table1[[#This Row],[Bet]]="Draw-",IF(Table1[[#This Row],[FTR]]="D",100*Table1[[#This Row],[B365D]],0),0)</f>
        <v>0</v>
      </c>
      <c r="R1569">
        <f>1/Table1[[#This Row],[B365A]]-Table1[[#This Row],[Margin1X2]]</f>
        <v>0.28625933245498458</v>
      </c>
      <c r="S1569">
        <f>IF(Table1[[#This Row],[Bet]]="Away",IF(Table1[[#This Row],[FTR]]="A",100*Table1[[#This Row],[B365A]],0),0)</f>
        <v>0</v>
      </c>
      <c r="T1569">
        <f>IF(Table1[[#This Row],[Bet2]]="Away",IF(Table1[[#This Row],[FTR]]="A",100*Table1[[#This Row],[B365A]]),0)</f>
        <v>0</v>
      </c>
      <c r="X1569">
        <v>2.2999999999999998</v>
      </c>
      <c r="Y1569">
        <v>3.2</v>
      </c>
      <c r="Z1569">
        <v>3.3</v>
      </c>
      <c r="AA1569" s="3">
        <f>(1/Table1[[#This Row],[B365H]]+1/Table1[[#This Row],[B365D]]+1/Table1[[#This Row],[B365A]]-1)/3</f>
        <v>1.6770970575318438E-2</v>
      </c>
      <c r="AB1569">
        <v>2.2000000000000002</v>
      </c>
      <c r="AC1569">
        <v>1.65</v>
      </c>
      <c r="AD1569">
        <f>(1/Table1[[#This Row],[B365&gt;2.5]]+1/Table1[[#This Row],[B365&lt;2.5]]-1)/2</f>
        <v>3.0303030303030276E-2</v>
      </c>
    </row>
    <row r="1570" spans="1:30" hidden="1" x14ac:dyDescent="0.45">
      <c r="A1570" t="s">
        <v>172</v>
      </c>
      <c r="B1570" t="s">
        <v>4</v>
      </c>
      <c r="C1570" s="1">
        <v>44604</v>
      </c>
      <c r="D1570" t="s">
        <v>182</v>
      </c>
      <c r="E1570" t="s">
        <v>181</v>
      </c>
      <c r="F1570">
        <v>0</v>
      </c>
      <c r="G1570">
        <v>1</v>
      </c>
      <c r="H1570" t="s">
        <v>20</v>
      </c>
      <c r="I1570" t="s">
        <v>162</v>
      </c>
      <c r="J1570" t="s">
        <v>270</v>
      </c>
      <c r="L1570">
        <f>1/Table1[[#This Row],[B365H]]-Table1[[#This Row],[Margin1X2]]</f>
        <v>0.40453630122882878</v>
      </c>
      <c r="M1570">
        <f>IF(Table1[[#This Row],[Bet]]="Home",IF(Table1[[#This Row],[FTR]]="H",100*Table1[[#This Row],[B365H]],0),0)</f>
        <v>0</v>
      </c>
      <c r="N1570">
        <f>IF(Table1[[#This Row],[Bet]]="Home-",IF(Table1[[#This Row],[FTR]]="H",100*Table1[[#This Row],[B365H]],0),0)</f>
        <v>0</v>
      </c>
      <c r="O1570">
        <f>1/Table1[[#This Row],[B365D]]-Table1[[#This Row],[Margin1X2]]</f>
        <v>0.29028768065109434</v>
      </c>
      <c r="P1570">
        <f>IF(Table1[[#This Row],[Bet]]="Draw",IF(Table1[[#This Row],[FTR]]="D",100*Table1[[#This Row],[B365D]],0),0)</f>
        <v>0</v>
      </c>
      <c r="Q1570">
        <f>IF(Table1[[#This Row],[Bet]]="Draw-",IF(Table1[[#This Row],[FTR]]="D",100*Table1[[#This Row],[B365D]],0),0)</f>
        <v>0</v>
      </c>
      <c r="R1570">
        <f>1/Table1[[#This Row],[B365A]]-Table1[[#This Row],[Margin1X2]]</f>
        <v>0.30517601812007694</v>
      </c>
      <c r="S1570">
        <f>IF(Table1[[#This Row],[Bet]]="Away",IF(Table1[[#This Row],[FTR]]="A",100*Table1[[#This Row],[B365A]],0),0)</f>
        <v>0</v>
      </c>
      <c r="T1570">
        <f>IF(Table1[[#This Row],[Bet2]]="Away",IF(Table1[[#This Row],[FTR]]="A",100*Table1[[#This Row],[B365A]]),0)</f>
        <v>0</v>
      </c>
      <c r="X1570">
        <v>2.37</v>
      </c>
      <c r="Y1570">
        <v>3.25</v>
      </c>
      <c r="Z1570">
        <v>3.1</v>
      </c>
      <c r="AA1570" s="3">
        <f>(1/Table1[[#This Row],[B365H]]+1/Table1[[#This Row],[B365D]]+1/Table1[[#This Row],[B365A]]-1)/3</f>
        <v>1.7404627041213372E-2</v>
      </c>
      <c r="AB1570">
        <v>2.1</v>
      </c>
      <c r="AC1570">
        <v>1.7</v>
      </c>
      <c r="AD1570">
        <f>(1/Table1[[#This Row],[B365&gt;2.5]]+1/Table1[[#This Row],[B365&lt;2.5]]-1)/2</f>
        <v>3.2212885154061621E-2</v>
      </c>
    </row>
    <row r="1571" spans="1:30" hidden="1" x14ac:dyDescent="0.45">
      <c r="A1571" t="s">
        <v>172</v>
      </c>
      <c r="B1571" t="s">
        <v>4</v>
      </c>
      <c r="C1571" s="1">
        <v>44604</v>
      </c>
      <c r="D1571" t="s">
        <v>194</v>
      </c>
      <c r="E1571" t="s">
        <v>193</v>
      </c>
      <c r="F1571">
        <v>0</v>
      </c>
      <c r="G1571">
        <v>0</v>
      </c>
      <c r="H1571" t="s">
        <v>42</v>
      </c>
      <c r="I1571" t="s">
        <v>171</v>
      </c>
      <c r="J1571" t="s">
        <v>272</v>
      </c>
      <c r="L1571">
        <f>1/Table1[[#This Row],[B365H]]-Table1[[#This Row],[Margin1X2]]</f>
        <v>0.40609030278283037</v>
      </c>
      <c r="M1571">
        <f>IF(Table1[[#This Row],[Bet]]="Home",IF(Table1[[#This Row],[FTR]]="H",100*Table1[[#This Row],[B365H]],0),0)</f>
        <v>0</v>
      </c>
      <c r="N1571">
        <f>IF(Table1[[#This Row],[Bet]]="Home-",IF(Table1[[#This Row],[FTR]]="H",100*Table1[[#This Row],[B365H]],0),0)</f>
        <v>0</v>
      </c>
      <c r="O1571">
        <f>1/Table1[[#This Row],[B365D]]-Table1[[#This Row],[Margin1X2]]</f>
        <v>0.28717967754309126</v>
      </c>
      <c r="P1571">
        <f>IF(Table1[[#This Row],[Bet]]="Draw",IF(Table1[[#This Row],[FTR]]="D",100*Table1[[#This Row],[B365D]],0),0)</f>
        <v>330</v>
      </c>
      <c r="Q1571">
        <f>IF(Table1[[#This Row],[Bet]]="Draw-",IF(Table1[[#This Row],[FTR]]="D",100*Table1[[#This Row],[B365D]],0),0)</f>
        <v>0</v>
      </c>
      <c r="R1571">
        <f>1/Table1[[#This Row],[B365A]]-Table1[[#This Row],[Margin1X2]]</f>
        <v>0.30673001967407854</v>
      </c>
      <c r="S1571">
        <f>IF(Table1[[#This Row],[Bet]]="Away",IF(Table1[[#This Row],[FTR]]="A",100*Table1[[#This Row],[B365A]],0),0)</f>
        <v>0</v>
      </c>
      <c r="T1571">
        <f>IF(Table1[[#This Row],[Bet2]]="Away",IF(Table1[[#This Row],[FTR]]="A",100*Table1[[#This Row],[B365A]]),0)</f>
        <v>0</v>
      </c>
      <c r="X1571">
        <v>2.37</v>
      </c>
      <c r="Y1571">
        <v>3.3</v>
      </c>
      <c r="Z1571">
        <v>3.1</v>
      </c>
      <c r="AA1571" s="3">
        <f>(1/Table1[[#This Row],[B365H]]+1/Table1[[#This Row],[B365D]]+1/Table1[[#This Row],[B365A]]-1)/3</f>
        <v>1.5850625487211795E-2</v>
      </c>
      <c r="AB1571">
        <v>2.25</v>
      </c>
      <c r="AC1571">
        <v>1.61</v>
      </c>
      <c r="AD1571">
        <f>(1/Table1[[#This Row],[B365&gt;2.5]]+1/Table1[[#This Row],[B365&lt;2.5]]-1)/2</f>
        <v>3.2781228433402365E-2</v>
      </c>
    </row>
    <row r="1572" spans="1:30" hidden="1" x14ac:dyDescent="0.45">
      <c r="A1572" t="s">
        <v>2</v>
      </c>
      <c r="B1572" t="s">
        <v>4</v>
      </c>
      <c r="C1572" s="1">
        <v>44625</v>
      </c>
      <c r="D1572" t="s">
        <v>37</v>
      </c>
      <c r="E1572" t="s">
        <v>19</v>
      </c>
      <c r="F1572">
        <v>2</v>
      </c>
      <c r="G1572">
        <v>1</v>
      </c>
      <c r="H1572" t="s">
        <v>13</v>
      </c>
      <c r="I1572" t="s">
        <v>39</v>
      </c>
      <c r="J1572" t="s">
        <v>266</v>
      </c>
      <c r="L1572">
        <f>1/Table1[[#This Row],[B365H]]-Table1[[#This Row],[Margin1X2]]</f>
        <v>0.34436444598658339</v>
      </c>
      <c r="M1572">
        <f>IF(Table1[[#This Row],[Bet]]="Home",IF(Table1[[#This Row],[FTR]]="H",100*Table1[[#This Row],[B365H]],0),0)</f>
        <v>0</v>
      </c>
      <c r="N1572">
        <f>IF(Table1[[#This Row],[Bet]]="Home-",IF(Table1[[#This Row],[FTR]]="H",100*Table1[[#This Row],[B365H]],0),0)</f>
        <v>0</v>
      </c>
      <c r="O1572">
        <f>1/Table1[[#This Row],[B365D]]-Table1[[#This Row],[Margin1X2]]</f>
        <v>0.29322808235021974</v>
      </c>
      <c r="P1572">
        <f>IF(Table1[[#This Row],[Bet]]="Draw",IF(Table1[[#This Row],[FTR]]="D",100*Table1[[#This Row],[B365D]],0),0)</f>
        <v>0</v>
      </c>
      <c r="Q1572">
        <f>IF(Table1[[#This Row],[Bet]]="Draw-",IF(Table1[[#This Row],[FTR]]="D",100*Table1[[#This Row],[B365D]],0),0)</f>
        <v>0</v>
      </c>
      <c r="R1572">
        <f>1/Table1[[#This Row],[B365A]]-Table1[[#This Row],[Margin1X2]]</f>
        <v>0.36240747166319681</v>
      </c>
      <c r="S1572">
        <f>IF(Table1[[#This Row],[Bet]]="Away",IF(Table1[[#This Row],[FTR]]="A",100*Table1[[#This Row],[B365A]],0),0)</f>
        <v>0</v>
      </c>
      <c r="T1572">
        <f>IF(Table1[[#This Row],[Bet2]]="Away",IF(Table1[[#This Row],[FTR]]="A",100*Table1[[#This Row],[B365A]]),0)</f>
        <v>0</v>
      </c>
      <c r="X1572">
        <v>2.75</v>
      </c>
      <c r="Y1572">
        <v>3.2</v>
      </c>
      <c r="Z1572">
        <v>2.62</v>
      </c>
      <c r="AA1572" s="3">
        <f>(1/Table1[[#This Row],[B365H]]+1/Table1[[#This Row],[B365D]]+1/Table1[[#This Row],[B365A]]-1)/3</f>
        <v>1.9271917649780274E-2</v>
      </c>
      <c r="AB1572">
        <v>1.97</v>
      </c>
      <c r="AC1572">
        <v>1.96</v>
      </c>
      <c r="AD1572">
        <f>(1/Table1[[#This Row],[B365&gt;2.5]]+1/Table1[[#This Row],[B365&lt;2.5]]-1)/2</f>
        <v>8.909147415311347E-3</v>
      </c>
    </row>
    <row r="1573" spans="1:30" x14ac:dyDescent="0.45">
      <c r="A1573" t="s">
        <v>106</v>
      </c>
      <c r="B1573" t="s">
        <v>4</v>
      </c>
      <c r="C1573" s="1">
        <v>44611</v>
      </c>
      <c r="D1573" t="s">
        <v>116</v>
      </c>
      <c r="E1573" t="s">
        <v>140</v>
      </c>
      <c r="F1573">
        <v>1</v>
      </c>
      <c r="G1573">
        <v>3</v>
      </c>
      <c r="H1573" t="s">
        <v>20</v>
      </c>
      <c r="I1573" t="s">
        <v>126</v>
      </c>
      <c r="J1573" t="s">
        <v>271</v>
      </c>
      <c r="L1573">
        <f>1/Table1[[#This Row],[B365H]]-Table1[[#This Row],[Margin1X2]]</f>
        <v>0.16602294344843485</v>
      </c>
      <c r="M1573">
        <f>IF(Table1[[#This Row],[Bet]]="Home",IF(Table1[[#This Row],[FTR]]="H",100*Table1[[#This Row],[B365H]],0),0)</f>
        <v>0</v>
      </c>
      <c r="N1573">
        <f>IF(Table1[[#This Row],[Bet]]="Home-",IF(Table1[[#This Row],[FTR]]="H",100*Table1[[#This Row],[B365H]],0),0)</f>
        <v>0</v>
      </c>
      <c r="O1573">
        <f>1/Table1[[#This Row],[B365D]]-Table1[[#This Row],[Margin1X2]]</f>
        <v>0.24736265636709512</v>
      </c>
      <c r="P1573">
        <f>IF(Table1[[#This Row],[Bet]]="Draw",IF(Table1[[#This Row],[FTR]]="D",100*Table1[[#This Row],[B365D]],0),0)</f>
        <v>0</v>
      </c>
      <c r="Q1573">
        <f>IF(Table1[[#This Row],[Bet]]="Draw-",IF(Table1[[#This Row],[FTR]]="D",100*Table1[[#This Row],[B365D]],0),0)</f>
        <v>0</v>
      </c>
      <c r="R1573">
        <f>1/Table1[[#This Row],[B365A]]-Table1[[#This Row],[Margin1X2]]</f>
        <v>0.58661440018446998</v>
      </c>
      <c r="S1573">
        <f>IF(Table1[[#This Row],[Bet]]="Away",IF(Table1[[#This Row],[FTR]]="A",100*Table1[[#This Row],[B365A]],0),0)</f>
        <v>166</v>
      </c>
      <c r="T1573">
        <f>IF(Table1[[#This Row],[Bet2]]="Away",IF(Table1[[#This Row],[FTR]]="A",100*Table1[[#This Row],[B365A]]),0)</f>
        <v>0</v>
      </c>
      <c r="X1573">
        <v>5.5</v>
      </c>
      <c r="Y1573">
        <v>3.8</v>
      </c>
      <c r="Z1573">
        <v>1.66</v>
      </c>
      <c r="AA1573" s="3">
        <f>(1/Table1[[#This Row],[B365H]]+1/Table1[[#This Row],[B365D]]+1/Table1[[#This Row],[B365A]]-1)/3</f>
        <v>1.5795238369746983E-2</v>
      </c>
      <c r="AB1573">
        <v>1.93</v>
      </c>
      <c r="AC1573">
        <v>1.93</v>
      </c>
      <c r="AD1573">
        <f>(1/Table1[[#This Row],[B365&gt;2.5]]+1/Table1[[#This Row],[B365&lt;2.5]]-1)/2</f>
        <v>1.81347150259068E-2</v>
      </c>
    </row>
    <row r="1574" spans="1:30" hidden="1" x14ac:dyDescent="0.45">
      <c r="A1574" t="s">
        <v>106</v>
      </c>
      <c r="B1574" t="s">
        <v>4</v>
      </c>
      <c r="C1574" s="1">
        <v>44611</v>
      </c>
      <c r="D1574" t="s">
        <v>110</v>
      </c>
      <c r="E1574" t="s">
        <v>137</v>
      </c>
      <c r="F1574">
        <v>2</v>
      </c>
      <c r="G1574">
        <v>0</v>
      </c>
      <c r="H1574" t="s">
        <v>13</v>
      </c>
      <c r="I1574" t="s">
        <v>163</v>
      </c>
      <c r="J1574" t="s">
        <v>266</v>
      </c>
      <c r="L1574">
        <f>1/Table1[[#This Row],[B365H]]-Table1[[#This Row],[Margin1X2]]</f>
        <v>0.35902808960734411</v>
      </c>
      <c r="M1574">
        <f>IF(Table1[[#This Row],[Bet]]="Home",IF(Table1[[#This Row],[FTR]]="H",100*Table1[[#This Row],[B365H]],0),0)</f>
        <v>0</v>
      </c>
      <c r="N1574">
        <f>IF(Table1[[#This Row],[Bet]]="Home-",IF(Table1[[#This Row],[FTR]]="H",100*Table1[[#This Row],[B365H]],0),0)</f>
        <v>0</v>
      </c>
      <c r="O1574">
        <f>1/Table1[[#This Row],[B365D]]-Table1[[#This Row],[Margin1X2]]</f>
        <v>0.27146634735319058</v>
      </c>
      <c r="P1574">
        <f>IF(Table1[[#This Row],[Bet]]="Draw",IF(Table1[[#This Row],[FTR]]="D",100*Table1[[#This Row],[B365D]],0),0)</f>
        <v>0</v>
      </c>
      <c r="Q1574">
        <f>IF(Table1[[#This Row],[Bet]]="Draw-",IF(Table1[[#This Row],[FTR]]="D",100*Table1[[#This Row],[B365D]],0),0)</f>
        <v>0</v>
      </c>
      <c r="R1574">
        <f>1/Table1[[#This Row],[B365A]]-Table1[[#This Row],[Margin1X2]]</f>
        <v>0.36950556303946513</v>
      </c>
      <c r="S1574">
        <f>IF(Table1[[#This Row],[Bet]]="Away",IF(Table1[[#This Row],[FTR]]="A",100*Table1[[#This Row],[B365A]],0),0)</f>
        <v>0</v>
      </c>
      <c r="T1574">
        <f>IF(Table1[[#This Row],[Bet2]]="Away",IF(Table1[[#This Row],[FTR]]="A",100*Table1[[#This Row],[B365A]]),0)</f>
        <v>0</v>
      </c>
      <c r="X1574">
        <v>2.62</v>
      </c>
      <c r="Y1574">
        <v>3.4</v>
      </c>
      <c r="Z1574">
        <v>2.5499999999999998</v>
      </c>
      <c r="AA1574" s="3">
        <f>(1/Table1[[#This Row],[B365H]]+1/Table1[[#This Row],[B365D]]+1/Table1[[#This Row],[B365A]]-1)/3</f>
        <v>2.2651299705632955E-2</v>
      </c>
      <c r="AB1574">
        <v>1.93</v>
      </c>
      <c r="AC1574">
        <v>1.93</v>
      </c>
      <c r="AD1574">
        <f>(1/Table1[[#This Row],[B365&gt;2.5]]+1/Table1[[#This Row],[B365&lt;2.5]]-1)/2</f>
        <v>1.81347150259068E-2</v>
      </c>
    </row>
    <row r="1575" spans="1:30" x14ac:dyDescent="0.45">
      <c r="A1575" t="s">
        <v>106</v>
      </c>
      <c r="B1575" t="s">
        <v>4</v>
      </c>
      <c r="C1575" s="1">
        <v>44625</v>
      </c>
      <c r="D1575" t="s">
        <v>122</v>
      </c>
      <c r="E1575" t="s">
        <v>107</v>
      </c>
      <c r="F1575">
        <v>0</v>
      </c>
      <c r="G1575">
        <v>3</v>
      </c>
      <c r="H1575" t="s">
        <v>20</v>
      </c>
      <c r="I1575" t="s">
        <v>126</v>
      </c>
      <c r="J1575" t="s">
        <v>271</v>
      </c>
      <c r="L1575">
        <f>1/Table1[[#This Row],[B365H]]-Table1[[#This Row],[Margin1X2]]</f>
        <v>0.28579916815210932</v>
      </c>
      <c r="M1575">
        <f>IF(Table1[[#This Row],[Bet]]="Home",IF(Table1[[#This Row],[FTR]]="H",100*Table1[[#This Row],[B365H]],0),0)</f>
        <v>0</v>
      </c>
      <c r="N1575">
        <f>IF(Table1[[#This Row],[Bet]]="Home-",IF(Table1[[#This Row],[FTR]]="H",100*Table1[[#This Row],[B365H]],0),0)</f>
        <v>0</v>
      </c>
      <c r="O1575">
        <f>1/Table1[[#This Row],[B365D]]-Table1[[#This Row],[Margin1X2]]</f>
        <v>0.27688651218062982</v>
      </c>
      <c r="P1575">
        <f>IF(Table1[[#This Row],[Bet]]="Draw",IF(Table1[[#This Row],[FTR]]="D",100*Table1[[#This Row],[B365D]],0),0)</f>
        <v>0</v>
      </c>
      <c r="Q1575">
        <f>IF(Table1[[#This Row],[Bet]]="Draw-",IF(Table1[[#This Row],[FTR]]="D",100*Table1[[#This Row],[B365D]],0),0)</f>
        <v>0</v>
      </c>
      <c r="R1575">
        <f>1/Table1[[#This Row],[B365A]]-Table1[[#This Row],[Margin1X2]]</f>
        <v>0.43731431966726081</v>
      </c>
      <c r="S1575">
        <f>IF(Table1[[#This Row],[Bet]]="Away",IF(Table1[[#This Row],[FTR]]="A",100*Table1[[#This Row],[B365A]],0),0)</f>
        <v>220.00000000000003</v>
      </c>
      <c r="T1575">
        <f>IF(Table1[[#This Row],[Bet2]]="Away",IF(Table1[[#This Row],[FTR]]="A",100*Table1[[#This Row],[B365A]]),0)</f>
        <v>0</v>
      </c>
      <c r="X1575">
        <v>3.3</v>
      </c>
      <c r="Y1575">
        <v>3.4</v>
      </c>
      <c r="Z1575">
        <v>2.2000000000000002</v>
      </c>
      <c r="AA1575" s="3">
        <f>(1/Table1[[#This Row],[B365H]]+1/Table1[[#This Row],[B365D]]+1/Table1[[#This Row],[B365A]]-1)/3</f>
        <v>1.7231134878193721E-2</v>
      </c>
      <c r="AB1575">
        <v>2.0499999999999998</v>
      </c>
      <c r="AC1575">
        <v>1.75</v>
      </c>
      <c r="AD1575">
        <f>(1/Table1[[#This Row],[B365&gt;2.5]]+1/Table1[[#This Row],[B365&lt;2.5]]-1)/2</f>
        <v>2.9616724738675937E-2</v>
      </c>
    </row>
    <row r="1576" spans="1:30" x14ac:dyDescent="0.45">
      <c r="A1576" t="s">
        <v>106</v>
      </c>
      <c r="B1576" t="s">
        <v>4</v>
      </c>
      <c r="C1576" s="1">
        <v>44628</v>
      </c>
      <c r="D1576" t="s">
        <v>108</v>
      </c>
      <c r="E1576" t="s">
        <v>114</v>
      </c>
      <c r="F1576">
        <v>3</v>
      </c>
      <c r="G1576">
        <v>1</v>
      </c>
      <c r="H1576" t="s">
        <v>13</v>
      </c>
      <c r="I1576" t="s">
        <v>126</v>
      </c>
      <c r="J1576" t="s">
        <v>271</v>
      </c>
      <c r="L1576">
        <f>1/Table1[[#This Row],[B365H]]-Table1[[#This Row],[Margin1X2]]</f>
        <v>0.52831988897562665</v>
      </c>
      <c r="M1576">
        <f>IF(Table1[[#This Row],[Bet]]="Home",IF(Table1[[#This Row],[FTR]]="H",100*Table1[[#This Row],[B365H]],0),0)</f>
        <v>0</v>
      </c>
      <c r="N1576">
        <f>IF(Table1[[#This Row],[Bet]]="Home-",IF(Table1[[#This Row],[FTR]]="H",100*Table1[[#This Row],[B365H]],0),0)</f>
        <v>0</v>
      </c>
      <c r="O1576">
        <f>1/Table1[[#This Row],[B365D]]-Table1[[#This Row],[Margin1X2]]</f>
        <v>0.26758608725821842</v>
      </c>
      <c r="P1576">
        <f>IF(Table1[[#This Row],[Bet]]="Draw",IF(Table1[[#This Row],[FTR]]="D",100*Table1[[#This Row],[B365D]],0),0)</f>
        <v>0</v>
      </c>
      <c r="Q1576">
        <f>IF(Table1[[#This Row],[Bet]]="Draw-",IF(Table1[[#This Row],[FTR]]="D",100*Table1[[#This Row],[B365D]],0),0)</f>
        <v>0</v>
      </c>
      <c r="R1576">
        <f>1/Table1[[#This Row],[B365A]]-Table1[[#This Row],[Margin1X2]]</f>
        <v>0.20409402376615493</v>
      </c>
      <c r="S1576">
        <f>IF(Table1[[#This Row],[Bet]]="Away",IF(Table1[[#This Row],[FTR]]="A",100*Table1[[#This Row],[B365A]],0),0)</f>
        <v>0</v>
      </c>
      <c r="T1576">
        <f>IF(Table1[[#This Row],[Bet2]]="Away",IF(Table1[[#This Row],[FTR]]="A",100*Table1[[#This Row],[B365A]]),0)</f>
        <v>0</v>
      </c>
      <c r="X1576">
        <v>1.83</v>
      </c>
      <c r="Y1576">
        <v>3.5</v>
      </c>
      <c r="Z1576">
        <v>4.5</v>
      </c>
      <c r="AA1576" s="3">
        <f>(1/Table1[[#This Row],[B365H]]+1/Table1[[#This Row],[B365D]]+1/Table1[[#This Row],[B365A]]-1)/3</f>
        <v>1.8128198456067279E-2</v>
      </c>
      <c r="AB1576">
        <v>2.0499999999999998</v>
      </c>
      <c r="AC1576">
        <v>1.8</v>
      </c>
      <c r="AD1576">
        <f>(1/Table1[[#This Row],[B365&gt;2.5]]+1/Table1[[#This Row],[B365&lt;2.5]]-1)/2</f>
        <v>2.1680216802168029E-2</v>
      </c>
    </row>
    <row r="1577" spans="1:30" hidden="1" x14ac:dyDescent="0.45">
      <c r="A1577" t="s">
        <v>61</v>
      </c>
      <c r="B1577" t="s">
        <v>4</v>
      </c>
      <c r="C1577" s="1">
        <v>44604</v>
      </c>
      <c r="D1577" t="s">
        <v>93</v>
      </c>
      <c r="E1577" t="s">
        <v>74</v>
      </c>
      <c r="F1577">
        <v>4</v>
      </c>
      <c r="G1577">
        <v>1</v>
      </c>
      <c r="H1577" t="s">
        <v>13</v>
      </c>
      <c r="I1577" t="s">
        <v>33</v>
      </c>
      <c r="J1577" t="s">
        <v>269</v>
      </c>
      <c r="L1577">
        <f>1/Table1[[#This Row],[B365H]]-Table1[[#This Row],[Margin1X2]]</f>
        <v>0.60172169554320576</v>
      </c>
      <c r="M1577">
        <f>IF(Table1[[#This Row],[Bet]]="Home",IF(Table1[[#This Row],[FTR]]="H",100*Table1[[#This Row],[B365H]],0),0)</f>
        <v>0</v>
      </c>
      <c r="N1577">
        <f>IF(Table1[[#This Row],[Bet]]="Home-",IF(Table1[[#This Row],[FTR]]="H",100*Table1[[#This Row],[B365H]],0),0)</f>
        <v>0</v>
      </c>
      <c r="O1577">
        <f>1/Table1[[#This Row],[B365D]]-Table1[[#This Row],[Margin1X2]]</f>
        <v>0.24376157785768765</v>
      </c>
      <c r="P1577">
        <f>IF(Table1[[#This Row],[Bet]]="Draw",IF(Table1[[#This Row],[FTR]]="D",100*Table1[[#This Row],[B365D]],0),0)</f>
        <v>0</v>
      </c>
      <c r="Q1577">
        <f>IF(Table1[[#This Row],[Bet]]="Draw-",IF(Table1[[#This Row],[FTR]]="D",100*Table1[[#This Row],[B365D]],0),0)</f>
        <v>0</v>
      </c>
      <c r="R1577">
        <f>1/Table1[[#This Row],[B365A]]-Table1[[#This Row],[Margin1X2]]</f>
        <v>0.15451672659910642</v>
      </c>
      <c r="S1577">
        <f>IF(Table1[[#This Row],[Bet]]="Away",IF(Table1[[#This Row],[FTR]]="A",100*Table1[[#This Row],[B365A]],0),0)</f>
        <v>0</v>
      </c>
      <c r="T1577">
        <f>IF(Table1[[#This Row],[Bet2]]="Away",IF(Table1[[#This Row],[FTR]]="A",100*Table1[[#This Row],[B365A]]),0)</f>
        <v>0</v>
      </c>
      <c r="X1577">
        <v>1.61</v>
      </c>
      <c r="Y1577">
        <v>3.8</v>
      </c>
      <c r="Z1577">
        <v>5.75</v>
      </c>
      <c r="AA1577" s="3">
        <f>(1/Table1[[#This Row],[B365H]]+1/Table1[[#This Row],[B365D]]+1/Table1[[#This Row],[B365A]]-1)/3</f>
        <v>1.939631687915444E-2</v>
      </c>
      <c r="AB1577">
        <v>2.1</v>
      </c>
      <c r="AC1577">
        <v>1.72</v>
      </c>
      <c r="AD1577">
        <f>(1/Table1[[#This Row],[B365&gt;2.5]]+1/Table1[[#This Row],[B365&lt;2.5]]-1)/2</f>
        <v>2.879291251384275E-2</v>
      </c>
    </row>
    <row r="1578" spans="1:30" hidden="1" x14ac:dyDescent="0.45">
      <c r="A1578" t="s">
        <v>106</v>
      </c>
      <c r="B1578" t="s">
        <v>4</v>
      </c>
      <c r="C1578" s="1">
        <v>44604</v>
      </c>
      <c r="D1578" t="s">
        <v>123</v>
      </c>
      <c r="E1578" t="s">
        <v>136</v>
      </c>
      <c r="F1578">
        <v>1</v>
      </c>
      <c r="G1578">
        <v>1</v>
      </c>
      <c r="H1578" t="s">
        <v>42</v>
      </c>
      <c r="I1578" t="s">
        <v>167</v>
      </c>
      <c r="J1578" t="s">
        <v>272</v>
      </c>
      <c r="L1578">
        <f>1/Table1[[#This Row],[B365H]]-Table1[[#This Row],[Margin1X2]]</f>
        <v>0.35902808960734411</v>
      </c>
      <c r="M1578">
        <f>IF(Table1[[#This Row],[Bet]]="Home",IF(Table1[[#This Row],[FTR]]="H",100*Table1[[#This Row],[B365H]],0),0)</f>
        <v>0</v>
      </c>
      <c r="N1578">
        <f>IF(Table1[[#This Row],[Bet]]="Home-",IF(Table1[[#This Row],[FTR]]="H",100*Table1[[#This Row],[B365H]],0),0)</f>
        <v>0</v>
      </c>
      <c r="O1578">
        <f>1/Table1[[#This Row],[B365D]]-Table1[[#This Row],[Margin1X2]]</f>
        <v>0.27146634735319058</v>
      </c>
      <c r="P1578">
        <f>IF(Table1[[#This Row],[Bet]]="Draw",IF(Table1[[#This Row],[FTR]]="D",100*Table1[[#This Row],[B365D]],0),0)</f>
        <v>340</v>
      </c>
      <c r="Q1578">
        <f>IF(Table1[[#This Row],[Bet]]="Draw-",IF(Table1[[#This Row],[FTR]]="D",100*Table1[[#This Row],[B365D]],0),0)</f>
        <v>0</v>
      </c>
      <c r="R1578">
        <f>1/Table1[[#This Row],[B365A]]-Table1[[#This Row],[Margin1X2]]</f>
        <v>0.36950556303946513</v>
      </c>
      <c r="S1578">
        <f>IF(Table1[[#This Row],[Bet]]="Away",IF(Table1[[#This Row],[FTR]]="A",100*Table1[[#This Row],[B365A]],0),0)</f>
        <v>0</v>
      </c>
      <c r="T1578">
        <f>IF(Table1[[#This Row],[Bet2]]="Away",IF(Table1[[#This Row],[FTR]]="A",100*Table1[[#This Row],[B365A]]),0)</f>
        <v>0</v>
      </c>
      <c r="X1578">
        <v>2.62</v>
      </c>
      <c r="Y1578">
        <v>3.4</v>
      </c>
      <c r="Z1578">
        <v>2.5499999999999998</v>
      </c>
      <c r="AA1578" s="3">
        <f>(1/Table1[[#This Row],[B365H]]+1/Table1[[#This Row],[B365D]]+1/Table1[[#This Row],[B365A]]-1)/3</f>
        <v>2.2651299705632955E-2</v>
      </c>
      <c r="AB1578">
        <v>1.93</v>
      </c>
      <c r="AC1578">
        <v>1.93</v>
      </c>
      <c r="AD1578">
        <f>(1/Table1[[#This Row],[B365&gt;2.5]]+1/Table1[[#This Row],[B365&lt;2.5]]-1)/2</f>
        <v>1.81347150259068E-2</v>
      </c>
    </row>
    <row r="1579" spans="1:30" hidden="1" x14ac:dyDescent="0.45">
      <c r="A1579" t="s">
        <v>172</v>
      </c>
      <c r="B1579" t="s">
        <v>4</v>
      </c>
      <c r="C1579" s="1">
        <v>44604</v>
      </c>
      <c r="D1579" t="s">
        <v>188</v>
      </c>
      <c r="E1579" t="s">
        <v>187</v>
      </c>
      <c r="F1579">
        <v>3</v>
      </c>
      <c r="G1579">
        <v>3</v>
      </c>
      <c r="H1579" t="s">
        <v>42</v>
      </c>
      <c r="I1579" t="s">
        <v>149</v>
      </c>
      <c r="J1579" t="s">
        <v>269</v>
      </c>
      <c r="L1579">
        <f>1/Table1[[#This Row],[B365H]]-Table1[[#This Row],[Margin1X2]]</f>
        <v>0.61907289455060155</v>
      </c>
      <c r="M1579">
        <f>IF(Table1[[#This Row],[Bet]]="Home",IF(Table1[[#This Row],[FTR]]="H",100*Table1[[#This Row],[B365H]],0),0)</f>
        <v>0</v>
      </c>
      <c r="N1579">
        <f>IF(Table1[[#This Row],[Bet]]="Home-",IF(Table1[[#This Row],[FTR]]="H",100*Table1[[#This Row],[B365H]],0),0)</f>
        <v>0</v>
      </c>
      <c r="O1579">
        <f>1/Table1[[#This Row],[B365D]]-Table1[[#This Row],[Margin1X2]]</f>
        <v>0.23213021939136591</v>
      </c>
      <c r="P1579">
        <f>IF(Table1[[#This Row],[Bet]]="Draw",IF(Table1[[#This Row],[FTR]]="D",100*Table1[[#This Row],[B365D]],0),0)</f>
        <v>0</v>
      </c>
      <c r="Q1579">
        <f>IF(Table1[[#This Row],[Bet]]="Draw-",IF(Table1[[#This Row],[FTR]]="D",100*Table1[[#This Row],[B365D]],0),0)</f>
        <v>400</v>
      </c>
      <c r="R1579">
        <f>1/Table1[[#This Row],[B365A]]-Table1[[#This Row],[Margin1X2]]</f>
        <v>0.14879688605803257</v>
      </c>
      <c r="S1579">
        <f>IF(Table1[[#This Row],[Bet]]="Away",IF(Table1[[#This Row],[FTR]]="A",100*Table1[[#This Row],[B365A]],0),0)</f>
        <v>0</v>
      </c>
      <c r="T1579">
        <f>IF(Table1[[#This Row],[Bet2]]="Away",IF(Table1[[#This Row],[FTR]]="A",100*Table1[[#This Row],[B365A]]),0)</f>
        <v>0</v>
      </c>
      <c r="X1579">
        <v>1.57</v>
      </c>
      <c r="Y1579">
        <v>4</v>
      </c>
      <c r="Z1579">
        <v>6</v>
      </c>
      <c r="AA1579" s="3">
        <f>(1/Table1[[#This Row],[B365H]]+1/Table1[[#This Row],[B365D]]+1/Table1[[#This Row],[B365A]]-1)/3</f>
        <v>1.7869780608634089E-2</v>
      </c>
      <c r="AB1579">
        <v>1.8</v>
      </c>
      <c r="AC1579">
        <v>2</v>
      </c>
      <c r="AD1579">
        <f>(1/Table1[[#This Row],[B365&gt;2.5]]+1/Table1[[#This Row],[B365&lt;2.5]]-1)/2</f>
        <v>2.777777777777779E-2</v>
      </c>
    </row>
    <row r="1580" spans="1:30" hidden="1" x14ac:dyDescent="0.45">
      <c r="A1580" t="s">
        <v>106</v>
      </c>
      <c r="B1580" t="s">
        <v>4</v>
      </c>
      <c r="C1580" s="1">
        <v>44604</v>
      </c>
      <c r="D1580" t="s">
        <v>114</v>
      </c>
      <c r="E1580" t="s">
        <v>119</v>
      </c>
      <c r="F1580">
        <v>2</v>
      </c>
      <c r="G1580">
        <v>0</v>
      </c>
      <c r="H1580" t="s">
        <v>13</v>
      </c>
      <c r="I1580" t="s">
        <v>135</v>
      </c>
      <c r="J1580" t="s">
        <v>273</v>
      </c>
      <c r="L1580">
        <f>1/Table1[[#This Row],[B365H]]-Table1[[#This Row],[Margin1X2]]</f>
        <v>0.45563695563695561</v>
      </c>
      <c r="M1580">
        <f>IF(Table1[[#This Row],[Bet]]="Home",IF(Table1[[#This Row],[FTR]]="H",100*Table1[[#This Row],[B365H]],0),0)</f>
        <v>0</v>
      </c>
      <c r="N1580">
        <f>IF(Table1[[#This Row],[Bet]]="Home-",IF(Table1[[#This Row],[FTR]]="H",100*Table1[[#This Row],[B365H]],0),0)</f>
        <v>210</v>
      </c>
      <c r="O1580">
        <f>1/Table1[[#This Row],[B365D]]-Table1[[#This Row],[Margin1X2]]</f>
        <v>0.28713878713878715</v>
      </c>
      <c r="P1580">
        <f>IF(Table1[[#This Row],[Bet]]="Draw",IF(Table1[[#This Row],[FTR]]="D",100*Table1[[#This Row],[B365D]],0),0)</f>
        <v>0</v>
      </c>
      <c r="Q1580">
        <f>IF(Table1[[#This Row],[Bet]]="Draw-",IF(Table1[[#This Row],[FTR]]="D",100*Table1[[#This Row],[B365D]],0),0)</f>
        <v>0</v>
      </c>
      <c r="R1580">
        <f>1/Table1[[#This Row],[B365A]]-Table1[[#This Row],[Margin1X2]]</f>
        <v>0.25722425722425724</v>
      </c>
      <c r="S1580">
        <f>IF(Table1[[#This Row],[Bet]]="Away",IF(Table1[[#This Row],[FTR]]="A",100*Table1[[#This Row],[B365A]],0),0)</f>
        <v>0</v>
      </c>
      <c r="T1580">
        <f>IF(Table1[[#This Row],[Bet2]]="Away",IF(Table1[[#This Row],[FTR]]="A",100*Table1[[#This Row],[B365A]]),0)</f>
        <v>0</v>
      </c>
      <c r="X1580">
        <v>2.1</v>
      </c>
      <c r="Y1580">
        <v>3.25</v>
      </c>
      <c r="Z1580">
        <v>3.6</v>
      </c>
      <c r="AA1580" s="3">
        <f>(1/Table1[[#This Row],[B365H]]+1/Table1[[#This Row],[B365D]]+1/Table1[[#This Row],[B365A]]-1)/3</f>
        <v>2.0553520553520555E-2</v>
      </c>
      <c r="AB1580">
        <v>1.98</v>
      </c>
      <c r="AC1580">
        <v>1.88</v>
      </c>
      <c r="AD1580">
        <f>(1/Table1[[#This Row],[B365&gt;2.5]]+1/Table1[[#This Row],[B365&lt;2.5]]-1)/2</f>
        <v>1.8482699333763231E-2</v>
      </c>
    </row>
    <row r="1581" spans="1:30" hidden="1" x14ac:dyDescent="0.45">
      <c r="A1581" t="s">
        <v>2</v>
      </c>
      <c r="B1581" t="s">
        <v>4</v>
      </c>
      <c r="C1581" s="1">
        <v>44626</v>
      </c>
      <c r="D1581" t="s">
        <v>31</v>
      </c>
      <c r="E1581" t="s">
        <v>12</v>
      </c>
      <c r="F1581">
        <v>2</v>
      </c>
      <c r="G1581">
        <v>3</v>
      </c>
      <c r="H1581" t="s">
        <v>20</v>
      </c>
      <c r="I1581" t="s">
        <v>30</v>
      </c>
      <c r="L1581">
        <f>1/Table1[[#This Row],[B365H]]-Table1[[#This Row],[Margin1X2]]</f>
        <v>0.14879688605803257</v>
      </c>
      <c r="M1581">
        <f>IF(Table1[[#This Row],[Bet]]="Home",IF(Table1[[#This Row],[FTR]]="H",100*Table1[[#This Row],[B365H]],0),0)</f>
        <v>0</v>
      </c>
      <c r="N1581">
        <f>IF(Table1[[#This Row],[Bet]]="Home-",IF(Table1[[#This Row],[FTR]]="H",100*Table1[[#This Row],[B365H]],0),0)</f>
        <v>0</v>
      </c>
      <c r="O1581">
        <f>1/Table1[[#This Row],[B365D]]-Table1[[#This Row],[Margin1X2]]</f>
        <v>0.23213021939136591</v>
      </c>
      <c r="P1581">
        <f>IF(Table1[[#This Row],[Bet]]="Draw",IF(Table1[[#This Row],[FTR]]="D",100*Table1[[#This Row],[B365D]],0),0)</f>
        <v>0</v>
      </c>
      <c r="Q1581">
        <f>IF(Table1[[#This Row],[Bet]]="Draw-",IF(Table1[[#This Row],[FTR]]="D",100*Table1[[#This Row],[B365D]],0),0)</f>
        <v>0</v>
      </c>
      <c r="R1581">
        <f>1/Table1[[#This Row],[B365A]]-Table1[[#This Row],[Margin1X2]]</f>
        <v>0.61907289455060155</v>
      </c>
      <c r="S1581">
        <f>IF(Table1[[#This Row],[Bet]]="Away",IF(Table1[[#This Row],[FTR]]="A",100*Table1[[#This Row],[B365A]],0),0)</f>
        <v>0</v>
      </c>
      <c r="T1581">
        <f>IF(Table1[[#This Row],[Bet2]]="Away",IF(Table1[[#This Row],[FTR]]="A",100*Table1[[#This Row],[B365A]]),0)</f>
        <v>0</v>
      </c>
      <c r="X1581">
        <v>6</v>
      </c>
      <c r="Y1581">
        <v>4</v>
      </c>
      <c r="Z1581">
        <v>1.57</v>
      </c>
      <c r="AA1581" s="3">
        <f>(1/Table1[[#This Row],[B365H]]+1/Table1[[#This Row],[B365D]]+1/Table1[[#This Row],[B365A]]-1)/3</f>
        <v>1.7869780608634089E-2</v>
      </c>
      <c r="AB1581">
        <v>2.1</v>
      </c>
      <c r="AC1581">
        <v>1.72</v>
      </c>
      <c r="AD1581">
        <f>(1/Table1[[#This Row],[B365&gt;2.5]]+1/Table1[[#This Row],[B365&lt;2.5]]-1)/2</f>
        <v>2.879291251384275E-2</v>
      </c>
    </row>
    <row r="1582" spans="1:30" hidden="1" x14ac:dyDescent="0.45">
      <c r="A1582" t="s">
        <v>106</v>
      </c>
      <c r="B1582" t="s">
        <v>4</v>
      </c>
      <c r="C1582" s="1">
        <v>44605</v>
      </c>
      <c r="D1582" t="s">
        <v>140</v>
      </c>
      <c r="E1582" t="s">
        <v>127</v>
      </c>
      <c r="F1582">
        <v>0</v>
      </c>
      <c r="G1582">
        <v>2</v>
      </c>
      <c r="H1582" t="s">
        <v>20</v>
      </c>
      <c r="I1582" t="s">
        <v>156</v>
      </c>
      <c r="J1582" t="s">
        <v>269</v>
      </c>
      <c r="L1582">
        <f>1/Table1[[#This Row],[B365H]]-Table1[[#This Row],[Margin1X2]]</f>
        <v>0.30244945953220848</v>
      </c>
      <c r="M1582">
        <f>IF(Table1[[#This Row],[Bet]]="Home",IF(Table1[[#This Row],[FTR]]="H",100*Table1[[#This Row],[B365H]],0),0)</f>
        <v>0</v>
      </c>
      <c r="N1582">
        <f>IF(Table1[[#This Row],[Bet]]="Home-",IF(Table1[[#This Row],[FTR]]="H",100*Table1[[#This Row],[B365H]],0),0)</f>
        <v>0</v>
      </c>
      <c r="O1582">
        <f>1/Table1[[#This Row],[B365D]]-Table1[[#This Row],[Margin1X2]]</f>
        <v>0.2828991174012212</v>
      </c>
      <c r="P1582">
        <f>IF(Table1[[#This Row],[Bet]]="Draw",IF(Table1[[#This Row],[FTR]]="D",100*Table1[[#This Row],[B365D]],0),0)</f>
        <v>0</v>
      </c>
      <c r="Q1582">
        <f>IF(Table1[[#This Row],[Bet]]="Draw-",IF(Table1[[#This Row],[FTR]]="D",100*Table1[[#This Row],[B365D]],0),0)</f>
        <v>0</v>
      </c>
      <c r="R1582">
        <f>1/Table1[[#This Row],[B365A]]-Table1[[#This Row],[Margin1X2]]</f>
        <v>0.41465142306657038</v>
      </c>
      <c r="S1582">
        <f>IF(Table1[[#This Row],[Bet]]="Away",IF(Table1[[#This Row],[FTR]]="A",100*Table1[[#This Row],[B365A]],0),0)</f>
        <v>0</v>
      </c>
      <c r="T1582">
        <f>IF(Table1[[#This Row],[Bet2]]="Away",IF(Table1[[#This Row],[FTR]]="A",100*Table1[[#This Row],[B365A]]),0)</f>
        <v>0</v>
      </c>
      <c r="X1582">
        <v>3.1</v>
      </c>
      <c r="Y1582">
        <v>3.3</v>
      </c>
      <c r="Z1582">
        <v>2.2999999999999998</v>
      </c>
      <c r="AA1582" s="3">
        <f>(1/Table1[[#This Row],[B365H]]+1/Table1[[#This Row],[B365D]]+1/Table1[[#This Row],[B365A]]-1)/3</f>
        <v>2.0131185629081855E-2</v>
      </c>
      <c r="AB1582">
        <v>2.1</v>
      </c>
      <c r="AC1582">
        <v>1.77</v>
      </c>
      <c r="AD1582">
        <f>(1/Table1[[#This Row],[B365&gt;2.5]]+1/Table1[[#This Row],[B365&lt;2.5]]-1)/2</f>
        <v>2.0581113801452777E-2</v>
      </c>
    </row>
    <row r="1583" spans="1:30" hidden="1" x14ac:dyDescent="0.45">
      <c r="A1583" t="s">
        <v>2</v>
      </c>
      <c r="B1583" t="s">
        <v>4</v>
      </c>
      <c r="C1583" s="1">
        <v>44626</v>
      </c>
      <c r="D1583" t="s">
        <v>41</v>
      </c>
      <c r="E1583" t="s">
        <v>15</v>
      </c>
      <c r="F1583">
        <v>4</v>
      </c>
      <c r="G1583">
        <v>1</v>
      </c>
      <c r="H1583" t="s">
        <v>13</v>
      </c>
      <c r="I1583" t="s">
        <v>14</v>
      </c>
      <c r="L1583">
        <f>1/Table1[[#This Row],[B365H]]-Table1[[#This Row],[Margin1X2]]</f>
        <v>0.6949039264828738</v>
      </c>
      <c r="M1583">
        <f>IF(Table1[[#This Row],[Bet]]="Home",IF(Table1[[#This Row],[FTR]]="H",100*Table1[[#This Row],[B365H]],0),0)</f>
        <v>0</v>
      </c>
      <c r="N1583">
        <f>IF(Table1[[#This Row],[Bet]]="Home-",IF(Table1[[#This Row],[FTR]]="H",100*Table1[[#This Row],[B365H]],0),0)</f>
        <v>0</v>
      </c>
      <c r="O1583">
        <f>1/Table1[[#This Row],[B365D]]-Table1[[#This Row],[Margin1X2]]</f>
        <v>0.1911445279866332</v>
      </c>
      <c r="P1583">
        <f>IF(Table1[[#This Row],[Bet]]="Draw",IF(Table1[[#This Row],[FTR]]="D",100*Table1[[#This Row],[B365D]],0),0)</f>
        <v>0</v>
      </c>
      <c r="Q1583">
        <f>IF(Table1[[#This Row],[Bet]]="Draw-",IF(Table1[[#This Row],[FTR]]="D",100*Table1[[#This Row],[B365D]],0),0)</f>
        <v>0</v>
      </c>
      <c r="R1583">
        <f>1/Table1[[#This Row],[B365A]]-Table1[[#This Row],[Margin1X2]]</f>
        <v>0.11395154553049287</v>
      </c>
      <c r="S1583">
        <f>IF(Table1[[#This Row],[Bet]]="Away",IF(Table1[[#This Row],[FTR]]="A",100*Table1[[#This Row],[B365A]],0),0)</f>
        <v>0</v>
      </c>
      <c r="T1583">
        <f>IF(Table1[[#This Row],[Bet2]]="Away",IF(Table1[[#This Row],[FTR]]="A",100*Table1[[#This Row],[B365A]]),0)</f>
        <v>0</v>
      </c>
      <c r="X1583">
        <v>1.4</v>
      </c>
      <c r="Y1583">
        <v>4.75</v>
      </c>
      <c r="Z1583">
        <v>7.5</v>
      </c>
      <c r="AA1583" s="3">
        <f>(1/Table1[[#This Row],[B365H]]+1/Table1[[#This Row],[B365D]]+1/Table1[[#This Row],[B365A]]-1)/3</f>
        <v>1.9381787802840462E-2</v>
      </c>
      <c r="AB1583">
        <v>2.2999999999999998</v>
      </c>
      <c r="AC1583">
        <v>1.61</v>
      </c>
      <c r="AD1583">
        <f>(1/Table1[[#This Row],[B365&gt;2.5]]+1/Table1[[#This Row],[B365&lt;2.5]]-1)/2</f>
        <v>2.7950310559006208E-2</v>
      </c>
    </row>
    <row r="1584" spans="1:30" hidden="1" x14ac:dyDescent="0.45">
      <c r="A1584" t="s">
        <v>61</v>
      </c>
      <c r="B1584" t="s">
        <v>4</v>
      </c>
      <c r="C1584" s="1">
        <v>44606</v>
      </c>
      <c r="D1584" t="s">
        <v>63</v>
      </c>
      <c r="E1584" t="s">
        <v>65</v>
      </c>
      <c r="F1584">
        <v>0</v>
      </c>
      <c r="G1584">
        <v>0</v>
      </c>
      <c r="H1584" t="s">
        <v>42</v>
      </c>
      <c r="I1584" t="s">
        <v>54</v>
      </c>
      <c r="J1584" t="s">
        <v>272</v>
      </c>
      <c r="L1584">
        <f>1/Table1[[#This Row],[B365H]]-Table1[[#This Row],[Margin1X2]]</f>
        <v>0.53703703703703709</v>
      </c>
      <c r="M1584">
        <f>IF(Table1[[#This Row],[Bet]]="Home",IF(Table1[[#This Row],[FTR]]="H",100*Table1[[#This Row],[B365H]],0),0)</f>
        <v>0</v>
      </c>
      <c r="N1584">
        <f>IF(Table1[[#This Row],[Bet]]="Home-",IF(Table1[[#This Row],[FTR]]="H",100*Table1[[#This Row],[B365H]],0),0)</f>
        <v>0</v>
      </c>
      <c r="O1584">
        <f>1/Table1[[#This Row],[B365D]]-Table1[[#This Row],[Margin1X2]]</f>
        <v>0.25925925925925924</v>
      </c>
      <c r="P1584">
        <f>IF(Table1[[#This Row],[Bet]]="Draw",IF(Table1[[#This Row],[FTR]]="D",100*Table1[[#This Row],[B365D]],0),0)</f>
        <v>360</v>
      </c>
      <c r="Q1584">
        <f>IF(Table1[[#This Row],[Bet]]="Draw-",IF(Table1[[#This Row],[FTR]]="D",100*Table1[[#This Row],[B365D]],0),0)</f>
        <v>0</v>
      </c>
      <c r="R1584">
        <f>1/Table1[[#This Row],[B365A]]-Table1[[#This Row],[Margin1X2]]</f>
        <v>0.20370370370370369</v>
      </c>
      <c r="S1584">
        <f>IF(Table1[[#This Row],[Bet]]="Away",IF(Table1[[#This Row],[FTR]]="A",100*Table1[[#This Row],[B365A]],0),0)</f>
        <v>0</v>
      </c>
      <c r="T1584">
        <f>IF(Table1[[#This Row],[Bet2]]="Away",IF(Table1[[#This Row],[FTR]]="A",100*Table1[[#This Row],[B365A]]),0)</f>
        <v>0</v>
      </c>
      <c r="X1584">
        <v>1.8</v>
      </c>
      <c r="Y1584">
        <v>3.6</v>
      </c>
      <c r="Z1584">
        <v>4.5</v>
      </c>
      <c r="AA1584" s="3">
        <f>(1/Table1[[#This Row],[B365H]]+1/Table1[[#This Row],[B365D]]+1/Table1[[#This Row],[B365A]]-1)/3</f>
        <v>1.8518518518518528E-2</v>
      </c>
      <c r="AB1584">
        <v>2.2000000000000002</v>
      </c>
      <c r="AC1584">
        <v>1.66</v>
      </c>
      <c r="AD1584">
        <f>(1/Table1[[#This Row],[B365&gt;2.5]]+1/Table1[[#This Row],[B365&lt;2.5]]-1)/2</f>
        <v>2.8477546549835697E-2</v>
      </c>
    </row>
    <row r="1585" spans="1:30" hidden="1" x14ac:dyDescent="0.45">
      <c r="A1585" t="s">
        <v>172</v>
      </c>
      <c r="B1585" t="s">
        <v>4</v>
      </c>
      <c r="C1585" s="1">
        <v>44607</v>
      </c>
      <c r="D1585" t="s">
        <v>175</v>
      </c>
      <c r="E1585" t="s">
        <v>179</v>
      </c>
      <c r="F1585">
        <v>4</v>
      </c>
      <c r="G1585">
        <v>3</v>
      </c>
      <c r="H1585" t="s">
        <v>13</v>
      </c>
      <c r="I1585" t="s">
        <v>162</v>
      </c>
      <c r="J1585" t="s">
        <v>270</v>
      </c>
      <c r="L1585">
        <f>1/Table1[[#This Row],[B365H]]-Table1[[#This Row],[Margin1X2]]</f>
        <v>0.57110423116615072</v>
      </c>
      <c r="M1585">
        <f>IF(Table1[[#This Row],[Bet]]="Home",IF(Table1[[#This Row],[FTR]]="H",100*Table1[[#This Row],[B365H]],0),0)</f>
        <v>170</v>
      </c>
      <c r="N1585">
        <f>IF(Table1[[#This Row],[Bet]]="Home-",IF(Table1[[#This Row],[FTR]]="H",100*Table1[[#This Row],[B365H]],0),0)</f>
        <v>0</v>
      </c>
      <c r="O1585">
        <f>1/Table1[[#This Row],[B365D]]-Table1[[#This Row],[Margin1X2]]</f>
        <v>0.24602683178534571</v>
      </c>
      <c r="P1585">
        <f>IF(Table1[[#This Row],[Bet]]="Draw",IF(Table1[[#This Row],[FTR]]="D",100*Table1[[#This Row],[B365D]],0),0)</f>
        <v>0</v>
      </c>
      <c r="Q1585">
        <f>IF(Table1[[#This Row],[Bet]]="Draw-",IF(Table1[[#This Row],[FTR]]="D",100*Table1[[#This Row],[B365D]],0),0)</f>
        <v>0</v>
      </c>
      <c r="R1585">
        <f>1/Table1[[#This Row],[B365A]]-Table1[[#This Row],[Margin1X2]]</f>
        <v>0.18286893704850363</v>
      </c>
      <c r="S1585">
        <f>IF(Table1[[#This Row],[Bet]]="Away",IF(Table1[[#This Row],[FTR]]="A",100*Table1[[#This Row],[B365A]],0),0)</f>
        <v>0</v>
      </c>
      <c r="T1585">
        <f>IF(Table1[[#This Row],[Bet2]]="Away",IF(Table1[[#This Row],[FTR]]="A",100*Table1[[#This Row],[B365A]]),0)</f>
        <v>0</v>
      </c>
      <c r="X1585">
        <v>1.7</v>
      </c>
      <c r="Y1585">
        <v>3.8</v>
      </c>
      <c r="Z1585">
        <v>5</v>
      </c>
      <c r="AA1585" s="3">
        <f>(1/Table1[[#This Row],[B365H]]+1/Table1[[#This Row],[B365D]]+1/Table1[[#This Row],[B365A]]-1)/3</f>
        <v>1.7131062951496395E-2</v>
      </c>
      <c r="AB1585">
        <v>1.93</v>
      </c>
      <c r="AC1585">
        <v>1.93</v>
      </c>
      <c r="AD1585">
        <f>(1/Table1[[#This Row],[B365&gt;2.5]]+1/Table1[[#This Row],[B365&lt;2.5]]-1)/2</f>
        <v>1.81347150259068E-2</v>
      </c>
    </row>
    <row r="1586" spans="1:30" x14ac:dyDescent="0.45">
      <c r="A1586" t="s">
        <v>106</v>
      </c>
      <c r="B1586" t="s">
        <v>4</v>
      </c>
      <c r="C1586" s="1">
        <v>44632</v>
      </c>
      <c r="D1586" t="s">
        <v>136</v>
      </c>
      <c r="E1586" t="s">
        <v>127</v>
      </c>
      <c r="F1586">
        <v>0</v>
      </c>
      <c r="G1586">
        <v>0</v>
      </c>
      <c r="H1586" t="s">
        <v>42</v>
      </c>
      <c r="I1586" t="s">
        <v>126</v>
      </c>
      <c r="J1586" t="s">
        <v>271</v>
      </c>
      <c r="L1586">
        <f>1/Table1[[#This Row],[B365H]]-Table1[[#This Row],[Margin1X2]]</f>
        <v>0.26973026973026976</v>
      </c>
      <c r="M1586">
        <f>IF(Table1[[#This Row],[Bet]]="Home",IF(Table1[[#This Row],[FTR]]="H",100*Table1[[#This Row],[B365H]],0),0)</f>
        <v>0</v>
      </c>
      <c r="N1586">
        <f>IF(Table1[[#This Row],[Bet]]="Home-",IF(Table1[[#This Row],[FTR]]="H",100*Table1[[#This Row],[B365H]],0),0)</f>
        <v>0</v>
      </c>
      <c r="O1586">
        <f>1/Table1[[#This Row],[B365D]]-Table1[[#This Row],[Margin1X2]]</f>
        <v>0.29170829170829177</v>
      </c>
      <c r="P1586">
        <f>IF(Table1[[#This Row],[Bet]]="Draw",IF(Table1[[#This Row],[FTR]]="D",100*Table1[[#This Row],[B365D]],0),0)</f>
        <v>0</v>
      </c>
      <c r="Q1586">
        <f>IF(Table1[[#This Row],[Bet]]="Draw-",IF(Table1[[#This Row],[FTR]]="D",100*Table1[[#This Row],[B365D]],0),0)</f>
        <v>0</v>
      </c>
      <c r="R1586">
        <f>1/Table1[[#This Row],[B365A]]-Table1[[#This Row],[Margin1X2]]</f>
        <v>0.43856143856143859</v>
      </c>
      <c r="S1586">
        <f>IF(Table1[[#This Row],[Bet]]="Away",IF(Table1[[#This Row],[FTR]]="A",100*Table1[[#This Row],[B365A]],0),0)</f>
        <v>0</v>
      </c>
      <c r="T1586">
        <f>IF(Table1[[#This Row],[Bet2]]="Away",IF(Table1[[#This Row],[FTR]]="A",100*Table1[[#This Row],[B365A]]),0)</f>
        <v>0</v>
      </c>
      <c r="X1586">
        <v>3.5</v>
      </c>
      <c r="Y1586">
        <v>3.25</v>
      </c>
      <c r="Z1586">
        <v>2.2000000000000002</v>
      </c>
      <c r="AA1586" s="3">
        <f>(1/Table1[[#This Row],[B365H]]+1/Table1[[#This Row],[B365D]]+1/Table1[[#This Row],[B365A]]-1)/3</f>
        <v>1.598401598401596E-2</v>
      </c>
      <c r="AB1586">
        <v>2.0499999999999998</v>
      </c>
      <c r="AC1586">
        <v>1.8</v>
      </c>
      <c r="AD1586">
        <f>(1/Table1[[#This Row],[B365&gt;2.5]]+1/Table1[[#This Row],[B365&lt;2.5]]-1)/2</f>
        <v>2.1680216802168029E-2</v>
      </c>
    </row>
    <row r="1587" spans="1:30" x14ac:dyDescent="0.45">
      <c r="A1587" t="s">
        <v>106</v>
      </c>
      <c r="B1587" t="s">
        <v>4</v>
      </c>
      <c r="C1587" s="1">
        <v>44639</v>
      </c>
      <c r="D1587" t="s">
        <v>123</v>
      </c>
      <c r="E1587" t="s">
        <v>133</v>
      </c>
      <c r="F1587">
        <v>0</v>
      </c>
      <c r="G1587">
        <v>0</v>
      </c>
      <c r="H1587" t="s">
        <v>42</v>
      </c>
      <c r="I1587" t="s">
        <v>126</v>
      </c>
      <c r="J1587" t="s">
        <v>271</v>
      </c>
      <c r="L1587">
        <f>1/Table1[[#This Row],[B365H]]-Table1[[#This Row],[Margin1X2]]</f>
        <v>0.295479302832244</v>
      </c>
      <c r="M1587">
        <f>IF(Table1[[#This Row],[Bet]]="Home",IF(Table1[[#This Row],[FTR]]="H",100*Table1[[#This Row],[B365H]],0),0)</f>
        <v>0</v>
      </c>
      <c r="N1587">
        <f>IF(Table1[[#This Row],[Bet]]="Home-",IF(Table1[[#This Row],[FTR]]="H",100*Table1[[#This Row],[B365H]],0),0)</f>
        <v>0</v>
      </c>
      <c r="O1587">
        <f>1/Table1[[#This Row],[B365D]]-Table1[[#This Row],[Margin1X2]]</f>
        <v>0.27709694989106753</v>
      </c>
      <c r="P1587">
        <f>IF(Table1[[#This Row],[Bet]]="Draw",IF(Table1[[#This Row],[FTR]]="D",100*Table1[[#This Row],[B365D]],0),0)</f>
        <v>0</v>
      </c>
      <c r="Q1587">
        <f>IF(Table1[[#This Row],[Bet]]="Draw-",IF(Table1[[#This Row],[FTR]]="D",100*Table1[[#This Row],[B365D]],0),0)</f>
        <v>0</v>
      </c>
      <c r="R1587">
        <f>1/Table1[[#This Row],[B365A]]-Table1[[#This Row],[Margin1X2]]</f>
        <v>0.42742374727668841</v>
      </c>
      <c r="S1587">
        <f>IF(Table1[[#This Row],[Bet]]="Away",IF(Table1[[#This Row],[FTR]]="A",100*Table1[[#This Row],[B365A]],0),0)</f>
        <v>0</v>
      </c>
      <c r="T1587">
        <f>IF(Table1[[#This Row],[Bet2]]="Away",IF(Table1[[#This Row],[FTR]]="A",100*Table1[[#This Row],[B365A]]),0)</f>
        <v>0</v>
      </c>
      <c r="X1587">
        <v>3.2</v>
      </c>
      <c r="Y1587">
        <v>3.4</v>
      </c>
      <c r="Z1587">
        <v>2.25</v>
      </c>
      <c r="AA1587" s="3">
        <f>(1/Table1[[#This Row],[B365H]]+1/Table1[[#This Row],[B365D]]+1/Table1[[#This Row],[B365A]]-1)/3</f>
        <v>1.7020697167756005E-2</v>
      </c>
      <c r="AB1587">
        <v>2.0499999999999998</v>
      </c>
      <c r="AC1587">
        <v>1.75</v>
      </c>
      <c r="AD1587">
        <f>(1/Table1[[#This Row],[B365&gt;2.5]]+1/Table1[[#This Row],[B365&lt;2.5]]-1)/2</f>
        <v>2.9616724738675937E-2</v>
      </c>
    </row>
    <row r="1588" spans="1:30" hidden="1" x14ac:dyDescent="0.45">
      <c r="A1588" t="s">
        <v>2</v>
      </c>
      <c r="B1588" t="s">
        <v>4</v>
      </c>
      <c r="C1588" s="1">
        <v>44627</v>
      </c>
      <c r="D1588" t="s">
        <v>40</v>
      </c>
      <c r="E1588" t="s">
        <v>25</v>
      </c>
      <c r="F1588">
        <v>5</v>
      </c>
      <c r="G1588">
        <v>0</v>
      </c>
      <c r="H1588" t="s">
        <v>13</v>
      </c>
      <c r="I1588" t="s">
        <v>46</v>
      </c>
      <c r="J1588" t="s">
        <v>269</v>
      </c>
      <c r="L1588">
        <f>1/Table1[[#This Row],[B365H]]-Table1[[#This Row],[Margin1X2]]</f>
        <v>0.61227147070112276</v>
      </c>
      <c r="M1588">
        <f>IF(Table1[[#This Row],[Bet]]="Home",IF(Table1[[#This Row],[FTR]]="H",100*Table1[[#This Row],[B365H]],0),0)</f>
        <v>0</v>
      </c>
      <c r="N1588">
        <f>IF(Table1[[#This Row],[Bet]]="Home-",IF(Table1[[#This Row],[FTR]]="H",100*Table1[[#This Row],[B365H]],0),0)</f>
        <v>0</v>
      </c>
      <c r="O1588">
        <f>1/Table1[[#This Row],[B365D]]-Table1[[#This Row],[Margin1X2]]</f>
        <v>0.23848669027872918</v>
      </c>
      <c r="P1588">
        <f>IF(Table1[[#This Row],[Bet]]="Draw",IF(Table1[[#This Row],[FTR]]="D",100*Table1[[#This Row],[B365D]],0),0)</f>
        <v>0</v>
      </c>
      <c r="Q1588">
        <f>IF(Table1[[#This Row],[Bet]]="Draw-",IF(Table1[[#This Row],[FTR]]="D",100*Table1[[#This Row],[B365D]],0),0)</f>
        <v>0</v>
      </c>
      <c r="R1588">
        <f>1/Table1[[#This Row],[B365A]]-Table1[[#This Row],[Margin1X2]]</f>
        <v>0.14924183902014795</v>
      </c>
      <c r="S1588">
        <f>IF(Table1[[#This Row],[Bet]]="Away",IF(Table1[[#This Row],[FTR]]="A",100*Table1[[#This Row],[B365A]],0),0)</f>
        <v>0</v>
      </c>
      <c r="T1588">
        <f>IF(Table1[[#This Row],[Bet2]]="Away",IF(Table1[[#This Row],[FTR]]="A",100*Table1[[#This Row],[B365A]]),0)</f>
        <v>0</v>
      </c>
      <c r="X1588">
        <v>1.57</v>
      </c>
      <c r="Y1588">
        <v>3.8</v>
      </c>
      <c r="Z1588">
        <v>5.75</v>
      </c>
      <c r="AA1588" s="3">
        <f>(1/Table1[[#This Row],[B365H]]+1/Table1[[#This Row],[B365D]]+1/Table1[[#This Row],[B365A]]-1)/3</f>
        <v>2.4671204458112921E-2</v>
      </c>
      <c r="AB1588">
        <v>2</v>
      </c>
      <c r="AC1588">
        <v>1.8</v>
      </c>
      <c r="AD1588">
        <f>(1/Table1[[#This Row],[B365&gt;2.5]]+1/Table1[[#This Row],[B365&lt;2.5]]-1)/2</f>
        <v>2.777777777777779E-2</v>
      </c>
    </row>
    <row r="1589" spans="1:30" x14ac:dyDescent="0.45">
      <c r="A1589" t="s">
        <v>106</v>
      </c>
      <c r="B1589" t="s">
        <v>4</v>
      </c>
      <c r="C1589" s="1">
        <v>44653</v>
      </c>
      <c r="D1589" t="s">
        <v>124</v>
      </c>
      <c r="E1589" t="s">
        <v>110</v>
      </c>
      <c r="F1589">
        <v>0</v>
      </c>
      <c r="G1589">
        <v>1</v>
      </c>
      <c r="H1589" t="s">
        <v>20</v>
      </c>
      <c r="I1589" t="s">
        <v>126</v>
      </c>
      <c r="J1589" t="s">
        <v>271</v>
      </c>
      <c r="L1589">
        <f>1/Table1[[#This Row],[B365H]]-Table1[[#This Row],[Margin1X2]]</f>
        <v>0.6777777777777777</v>
      </c>
      <c r="M1589">
        <f>IF(Table1[[#This Row],[Bet]]="Home",IF(Table1[[#This Row],[FTR]]="H",100*Table1[[#This Row],[B365H]],0),0)</f>
        <v>0</v>
      </c>
      <c r="N1589">
        <f>IF(Table1[[#This Row],[Bet]]="Home-",IF(Table1[[#This Row],[FTR]]="H",100*Table1[[#This Row],[B365H]],0),0)</f>
        <v>0</v>
      </c>
      <c r="O1589">
        <f>1/Table1[[#This Row],[B365D]]-Table1[[#This Row],[Margin1X2]]</f>
        <v>0.20555555555555552</v>
      </c>
      <c r="P1589">
        <f>IF(Table1[[#This Row],[Bet]]="Draw",IF(Table1[[#This Row],[FTR]]="D",100*Table1[[#This Row],[B365D]],0),0)</f>
        <v>0</v>
      </c>
      <c r="Q1589">
        <f>IF(Table1[[#This Row],[Bet]]="Draw-",IF(Table1[[#This Row],[FTR]]="D",100*Table1[[#This Row],[B365D]],0),0)</f>
        <v>0</v>
      </c>
      <c r="R1589">
        <f>1/Table1[[#This Row],[B365A]]-Table1[[#This Row],[Margin1X2]]</f>
        <v>0.11666666666666665</v>
      </c>
      <c r="S1589">
        <f>IF(Table1[[#This Row],[Bet]]="Away",IF(Table1[[#This Row],[FTR]]="A",100*Table1[[#This Row],[B365A]],0),0)</f>
        <v>750</v>
      </c>
      <c r="T1589">
        <f>IF(Table1[[#This Row],[Bet2]]="Away",IF(Table1[[#This Row],[FTR]]="A",100*Table1[[#This Row],[B365A]]),0)</f>
        <v>0</v>
      </c>
      <c r="X1589">
        <v>1.44</v>
      </c>
      <c r="Y1589">
        <v>4.5</v>
      </c>
      <c r="Z1589">
        <v>7.5</v>
      </c>
      <c r="AA1589" s="3">
        <f>(1/Table1[[#This Row],[B365H]]+1/Table1[[#This Row],[B365D]]+1/Table1[[#This Row],[B365A]]-1)/3</f>
        <v>1.666666666666668E-2</v>
      </c>
      <c r="AB1589">
        <v>2</v>
      </c>
      <c r="AC1589">
        <v>1.85</v>
      </c>
      <c r="AD1589">
        <f>(1/Table1[[#This Row],[B365&gt;2.5]]+1/Table1[[#This Row],[B365&lt;2.5]]-1)/2</f>
        <v>2.0270270270270174E-2</v>
      </c>
    </row>
    <row r="1590" spans="1:30" hidden="1" x14ac:dyDescent="0.45">
      <c r="A1590" t="s">
        <v>2</v>
      </c>
      <c r="B1590" t="s">
        <v>4</v>
      </c>
      <c r="C1590" s="1">
        <v>44630</v>
      </c>
      <c r="D1590" t="s">
        <v>29</v>
      </c>
      <c r="E1590" t="s">
        <v>31</v>
      </c>
      <c r="F1590">
        <v>4</v>
      </c>
      <c r="G1590">
        <v>0</v>
      </c>
      <c r="H1590" t="s">
        <v>13</v>
      </c>
      <c r="I1590" t="s">
        <v>44</v>
      </c>
      <c r="L1590">
        <f>1/Table1[[#This Row],[B365H]]-Table1[[#This Row],[Margin1X2]]</f>
        <v>0.54761904761904756</v>
      </c>
      <c r="M1590">
        <f>IF(Table1[[#This Row],[Bet]]="Home",IF(Table1[[#This Row],[FTR]]="H",100*Table1[[#This Row],[B365H]],0),0)</f>
        <v>0</v>
      </c>
      <c r="N1590">
        <f>IF(Table1[[#This Row],[Bet]]="Home-",IF(Table1[[#This Row],[FTR]]="H",100*Table1[[#This Row],[B365H]],0),0)</f>
        <v>0</v>
      </c>
      <c r="O1590">
        <f>1/Table1[[#This Row],[B365D]]-Table1[[#This Row],[Margin1X2]]</f>
        <v>0.25396825396825401</v>
      </c>
      <c r="P1590">
        <f>IF(Table1[[#This Row],[Bet]]="Draw",IF(Table1[[#This Row],[FTR]]="D",100*Table1[[#This Row],[B365D]],0),0)</f>
        <v>0</v>
      </c>
      <c r="Q1590">
        <f>IF(Table1[[#This Row],[Bet]]="Draw-",IF(Table1[[#This Row],[FTR]]="D",100*Table1[[#This Row],[B365D]],0),0)</f>
        <v>0</v>
      </c>
      <c r="R1590">
        <f>1/Table1[[#This Row],[B365A]]-Table1[[#This Row],[Margin1X2]]</f>
        <v>0.1984126984126984</v>
      </c>
      <c r="S1590">
        <f>IF(Table1[[#This Row],[Bet]]="Away",IF(Table1[[#This Row],[FTR]]="A",100*Table1[[#This Row],[B365A]],0),0)</f>
        <v>0</v>
      </c>
      <c r="T1590">
        <f>IF(Table1[[#This Row],[Bet2]]="Away",IF(Table1[[#This Row],[FTR]]="A",100*Table1[[#This Row],[B365A]]),0)</f>
        <v>0</v>
      </c>
      <c r="X1590">
        <v>1.75</v>
      </c>
      <c r="Y1590">
        <v>3.6</v>
      </c>
      <c r="Z1590">
        <v>4.5</v>
      </c>
      <c r="AA1590" s="3">
        <f>(1/Table1[[#This Row],[B365H]]+1/Table1[[#This Row],[B365D]]+1/Table1[[#This Row],[B365A]]-1)/3</f>
        <v>2.3809523809523798E-2</v>
      </c>
      <c r="AB1590">
        <v>2</v>
      </c>
      <c r="AC1590">
        <v>1.85</v>
      </c>
      <c r="AD1590">
        <f>(1/Table1[[#This Row],[B365&gt;2.5]]+1/Table1[[#This Row],[B365&lt;2.5]]-1)/2</f>
        <v>2.0270270270270174E-2</v>
      </c>
    </row>
    <row r="1591" spans="1:30" x14ac:dyDescent="0.45">
      <c r="A1591" t="s">
        <v>106</v>
      </c>
      <c r="B1591" t="s">
        <v>4</v>
      </c>
      <c r="C1591" s="1">
        <v>44653</v>
      </c>
      <c r="D1591" t="s">
        <v>136</v>
      </c>
      <c r="E1591" t="s">
        <v>116</v>
      </c>
      <c r="F1591">
        <v>2</v>
      </c>
      <c r="G1591">
        <v>0</v>
      </c>
      <c r="H1591" t="s">
        <v>13</v>
      </c>
      <c r="I1591" t="s">
        <v>98</v>
      </c>
      <c r="J1591" t="s">
        <v>271</v>
      </c>
      <c r="L1591">
        <f>1/Table1[[#This Row],[B365H]]-Table1[[#This Row],[Margin1X2]]</f>
        <v>0.71631693613117764</v>
      </c>
      <c r="M1591">
        <f>IF(Table1[[#This Row],[Bet]]="Home",IF(Table1[[#This Row],[FTR]]="H",100*Table1[[#This Row],[B365H]],0),0)</f>
        <v>0</v>
      </c>
      <c r="N1591">
        <f>IF(Table1[[#This Row],[Bet]]="Home-",IF(Table1[[#This Row],[FTR]]="H",100*Table1[[#This Row],[B365H]],0),0)</f>
        <v>0</v>
      </c>
      <c r="O1591">
        <f>1/Table1[[#This Row],[B365D]]-Table1[[#This Row],[Margin1X2]]</f>
        <v>0.19154913427359252</v>
      </c>
      <c r="P1591">
        <f>IF(Table1[[#This Row],[Bet]]="Draw",IF(Table1[[#This Row],[FTR]]="D",100*Table1[[#This Row],[B365D]],0),0)</f>
        <v>0</v>
      </c>
      <c r="Q1591">
        <f>IF(Table1[[#This Row],[Bet]]="Draw-",IF(Table1[[#This Row],[FTR]]="D",100*Table1[[#This Row],[B365D]],0),0)</f>
        <v>0</v>
      </c>
      <c r="R1591">
        <f>1/Table1[[#This Row],[B365A]]-Table1[[#This Row],[Margin1X2]]</f>
        <v>9.2133929595229938E-2</v>
      </c>
      <c r="S1591">
        <f>IF(Table1[[#This Row],[Bet]]="Away",IF(Table1[[#This Row],[FTR]]="A",100*Table1[[#This Row],[B365A]],0),0)</f>
        <v>0</v>
      </c>
      <c r="T1591">
        <f>IF(Table1[[#This Row],[Bet2]]="Away",IF(Table1[[#This Row],[FTR]]="A",100*Table1[[#This Row],[B365A]]),0)</f>
        <v>0</v>
      </c>
      <c r="X1591">
        <v>1.36</v>
      </c>
      <c r="Y1591">
        <v>4.75</v>
      </c>
      <c r="Z1591">
        <v>9</v>
      </c>
      <c r="AA1591" s="3">
        <f>(1/Table1[[#This Row],[B365H]]+1/Table1[[#This Row],[B365D]]+1/Table1[[#This Row],[B365A]]-1)/3</f>
        <v>1.8977181515881163E-2</v>
      </c>
      <c r="AB1591">
        <v>1.85</v>
      </c>
      <c r="AC1591">
        <v>2</v>
      </c>
      <c r="AD1591">
        <f>(1/Table1[[#This Row],[B365&gt;2.5]]+1/Table1[[#This Row],[B365&lt;2.5]]-1)/2</f>
        <v>2.0270270270270174E-2</v>
      </c>
    </row>
    <row r="1592" spans="1:30" hidden="1" x14ac:dyDescent="0.45">
      <c r="A1592" t="s">
        <v>106</v>
      </c>
      <c r="B1592" t="s">
        <v>4</v>
      </c>
      <c r="C1592" s="1">
        <v>44669</v>
      </c>
      <c r="D1592" t="s">
        <v>122</v>
      </c>
      <c r="E1592" t="s">
        <v>119</v>
      </c>
      <c r="F1592">
        <v>0</v>
      </c>
      <c r="G1592">
        <v>0</v>
      </c>
      <c r="H1592" t="s">
        <v>42</v>
      </c>
      <c r="I1592" t="s">
        <v>97</v>
      </c>
      <c r="J1592" t="s">
        <v>266</v>
      </c>
      <c r="L1592">
        <f>1/Table1[[#This Row],[B365H]]-Table1[[#This Row],[Margin1X2]]</f>
        <v>0.40102012682657845</v>
      </c>
      <c r="M1592">
        <f>IF(Table1[[#This Row],[Bet]]="Home",IF(Table1[[#This Row],[FTR]]="H",100*Table1[[#This Row],[B365H]],0),0)</f>
        <v>0</v>
      </c>
      <c r="N1592">
        <f>IF(Table1[[#This Row],[Bet]]="Home-",IF(Table1[[#This Row],[FTR]]="H",100*Table1[[#This Row],[B365H]],0),0)</f>
        <v>0</v>
      </c>
      <c r="O1592">
        <f>1/Table1[[#This Row],[B365D]]-Table1[[#This Row],[Margin1X2]]</f>
        <v>0.30693410532120208</v>
      </c>
      <c r="P1592">
        <f>IF(Table1[[#This Row],[Bet]]="Draw",IF(Table1[[#This Row],[FTR]]="D",100*Table1[[#This Row],[B365D]],0),0)</f>
        <v>0</v>
      </c>
      <c r="Q1592">
        <f>IF(Table1[[#This Row],[Bet]]="Draw-",IF(Table1[[#This Row],[FTR]]="D",100*Table1[[#This Row],[B365D]],0),0)</f>
        <v>0</v>
      </c>
      <c r="R1592">
        <f>1/Table1[[#This Row],[B365A]]-Table1[[#This Row],[Margin1X2]]</f>
        <v>0.29204576785221947</v>
      </c>
      <c r="S1592">
        <f>IF(Table1[[#This Row],[Bet]]="Away",IF(Table1[[#This Row],[FTR]]="A",100*Table1[[#This Row],[B365A]],0),0)</f>
        <v>0</v>
      </c>
      <c r="T1592">
        <f>IF(Table1[[#This Row],[Bet2]]="Away",IF(Table1[[#This Row],[FTR]]="A",100*Table1[[#This Row],[B365A]]),0)</f>
        <v>0</v>
      </c>
      <c r="X1592">
        <v>2.4</v>
      </c>
      <c r="Y1592">
        <v>3.1</v>
      </c>
      <c r="Z1592">
        <v>3.25</v>
      </c>
      <c r="AA1592" s="3">
        <f>(1/Table1[[#This Row],[B365H]]+1/Table1[[#This Row],[B365D]]+1/Table1[[#This Row],[B365A]]-1)/3</f>
        <v>1.5646539840088236E-2</v>
      </c>
      <c r="AB1592">
        <v>2.2999999999999998</v>
      </c>
      <c r="AC1592">
        <v>1.6</v>
      </c>
      <c r="AD1592">
        <f>(1/Table1[[#This Row],[B365&gt;2.5]]+1/Table1[[#This Row],[B365&lt;2.5]]-1)/2</f>
        <v>2.9891304347826164E-2</v>
      </c>
    </row>
    <row r="1593" spans="1:30" hidden="1" x14ac:dyDescent="0.45">
      <c r="A1593" t="s">
        <v>106</v>
      </c>
      <c r="B1593" t="s">
        <v>4</v>
      </c>
      <c r="C1593" s="1">
        <v>44674</v>
      </c>
      <c r="D1593" t="s">
        <v>108</v>
      </c>
      <c r="E1593" t="s">
        <v>125</v>
      </c>
      <c r="F1593">
        <v>2</v>
      </c>
      <c r="G1593">
        <v>0</v>
      </c>
      <c r="H1593" t="s">
        <v>13</v>
      </c>
      <c r="I1593" t="s">
        <v>163</v>
      </c>
      <c r="J1593" t="s">
        <v>266</v>
      </c>
      <c r="L1593">
        <f>1/Table1[[#This Row],[B365H]]-Table1[[#This Row],[Margin1X2]]</f>
        <v>0.6071428571428571</v>
      </c>
      <c r="M1593">
        <f>IF(Table1[[#This Row],[Bet]]="Home",IF(Table1[[#This Row],[FTR]]="H",100*Table1[[#This Row],[B365H]],0),0)</f>
        <v>0</v>
      </c>
      <c r="N1593">
        <f>IF(Table1[[#This Row],[Bet]]="Home-",IF(Table1[[#This Row],[FTR]]="H",100*Table1[[#This Row],[B365H]],0),0)</f>
        <v>0</v>
      </c>
      <c r="O1593">
        <f>1/Table1[[#This Row],[B365D]]-Table1[[#This Row],[Margin1X2]]</f>
        <v>0.22023809523809521</v>
      </c>
      <c r="P1593">
        <f>IF(Table1[[#This Row],[Bet]]="Draw",IF(Table1[[#This Row],[FTR]]="D",100*Table1[[#This Row],[B365D]],0),0)</f>
        <v>0</v>
      </c>
      <c r="Q1593">
        <f>IF(Table1[[#This Row],[Bet]]="Draw-",IF(Table1[[#This Row],[FTR]]="D",100*Table1[[#This Row],[B365D]],0),0)</f>
        <v>0</v>
      </c>
      <c r="R1593">
        <f>1/Table1[[#This Row],[B365A]]-Table1[[#This Row],[Margin1X2]]</f>
        <v>0.17261904761904759</v>
      </c>
      <c r="S1593">
        <f>IF(Table1[[#This Row],[Bet]]="Away",IF(Table1[[#This Row],[FTR]]="A",100*Table1[[#This Row],[B365A]],0),0)</f>
        <v>0</v>
      </c>
      <c r="T1593">
        <f>IF(Table1[[#This Row],[Bet2]]="Away",IF(Table1[[#This Row],[FTR]]="A",100*Table1[[#This Row],[B365A]]),0)</f>
        <v>0</v>
      </c>
      <c r="X1593">
        <v>1.6</v>
      </c>
      <c r="Y1593">
        <v>4.2</v>
      </c>
      <c r="Z1593">
        <v>5.25</v>
      </c>
      <c r="AA1593" s="3">
        <f>(1/Table1[[#This Row],[B365H]]+1/Table1[[#This Row],[B365D]]+1/Table1[[#This Row],[B365A]]-1)/3</f>
        <v>1.7857142857142867E-2</v>
      </c>
      <c r="AB1593">
        <v>1.95</v>
      </c>
      <c r="AC1593">
        <v>1.9</v>
      </c>
      <c r="AD1593">
        <f>(1/Table1[[#This Row],[B365&gt;2.5]]+1/Table1[[#This Row],[B365&lt;2.5]]-1)/2</f>
        <v>1.9568151147098534E-2</v>
      </c>
    </row>
    <row r="1594" spans="1:30" hidden="1" x14ac:dyDescent="0.45">
      <c r="A1594" t="s">
        <v>2</v>
      </c>
      <c r="B1594" t="s">
        <v>4</v>
      </c>
      <c r="C1594" s="1">
        <v>44630</v>
      </c>
      <c r="D1594" t="s">
        <v>26</v>
      </c>
      <c r="E1594" t="s">
        <v>37</v>
      </c>
      <c r="F1594">
        <v>1</v>
      </c>
      <c r="G1594">
        <v>2</v>
      </c>
      <c r="H1594" t="s">
        <v>20</v>
      </c>
      <c r="I1594" t="s">
        <v>49</v>
      </c>
      <c r="L1594">
        <f>1/Table1[[#This Row],[B365H]]-Table1[[#This Row],[Margin1X2]]</f>
        <v>0.4825396825396826</v>
      </c>
      <c r="M1594">
        <f>IF(Table1[[#This Row],[Bet]]="Home",IF(Table1[[#This Row],[FTR]]="H",100*Table1[[#This Row],[B365H]],0),0)</f>
        <v>0</v>
      </c>
      <c r="N1594">
        <f>IF(Table1[[#This Row],[Bet]]="Home-",IF(Table1[[#This Row],[FTR]]="H",100*Table1[[#This Row],[B365H]],0),0)</f>
        <v>0</v>
      </c>
      <c r="O1594">
        <f>1/Table1[[#This Row],[B365D]]-Table1[[#This Row],[Margin1X2]]</f>
        <v>0.24920634920634926</v>
      </c>
      <c r="P1594">
        <f>IF(Table1[[#This Row],[Bet]]="Draw",IF(Table1[[#This Row],[FTR]]="D",100*Table1[[#This Row],[B365D]],0),0)</f>
        <v>0</v>
      </c>
      <c r="Q1594">
        <f>IF(Table1[[#This Row],[Bet]]="Draw-",IF(Table1[[#This Row],[FTR]]="D",100*Table1[[#This Row],[B365D]],0),0)</f>
        <v>0</v>
      </c>
      <c r="R1594">
        <f>1/Table1[[#This Row],[B365A]]-Table1[[#This Row],[Margin1X2]]</f>
        <v>0.2682539682539683</v>
      </c>
      <c r="S1594">
        <f>IF(Table1[[#This Row],[Bet]]="Away",IF(Table1[[#This Row],[FTR]]="A",100*Table1[[#This Row],[B365A]],0),0)</f>
        <v>0</v>
      </c>
      <c r="T1594">
        <f>IF(Table1[[#This Row],[Bet2]]="Away",IF(Table1[[#This Row],[FTR]]="A",100*Table1[[#This Row],[B365A]]),0)</f>
        <v>0</v>
      </c>
      <c r="X1594">
        <v>2</v>
      </c>
      <c r="Y1594">
        <v>3.75</v>
      </c>
      <c r="Z1594">
        <v>3.5</v>
      </c>
      <c r="AA1594" s="3">
        <f>(1/Table1[[#This Row],[B365H]]+1/Table1[[#This Row],[B365D]]+1/Table1[[#This Row],[B365A]]-1)/3</f>
        <v>1.7460317460317398E-2</v>
      </c>
      <c r="AB1594">
        <v>1.85</v>
      </c>
      <c r="AC1594">
        <v>2</v>
      </c>
      <c r="AD1594">
        <f>(1/Table1[[#This Row],[B365&gt;2.5]]+1/Table1[[#This Row],[B365&lt;2.5]]-1)/2</f>
        <v>2.0270270270270174E-2</v>
      </c>
    </row>
    <row r="1595" spans="1:30" hidden="1" x14ac:dyDescent="0.45">
      <c r="A1595" t="s">
        <v>2</v>
      </c>
      <c r="B1595" t="s">
        <v>4</v>
      </c>
      <c r="C1595" s="1">
        <v>44630</v>
      </c>
      <c r="D1595" t="s">
        <v>34</v>
      </c>
      <c r="E1595" t="s">
        <v>22</v>
      </c>
      <c r="F1595">
        <v>1</v>
      </c>
      <c r="G1595">
        <v>3</v>
      </c>
      <c r="H1595" t="s">
        <v>20</v>
      </c>
      <c r="I1595" t="s">
        <v>39</v>
      </c>
      <c r="J1595" t="s">
        <v>266</v>
      </c>
      <c r="L1595">
        <f>1/Table1[[#This Row],[B365H]]-Table1[[#This Row],[Margin1X2]]</f>
        <v>6.7353698932646283E-2</v>
      </c>
      <c r="M1595">
        <f>IF(Table1[[#This Row],[Bet]]="Home",IF(Table1[[#This Row],[FTR]]="H",100*Table1[[#This Row],[B365H]],0),0)</f>
        <v>0</v>
      </c>
      <c r="N1595">
        <f>IF(Table1[[#This Row],[Bet]]="Home-",IF(Table1[[#This Row],[FTR]]="H",100*Table1[[#This Row],[B365H]],0),0)</f>
        <v>0</v>
      </c>
      <c r="O1595">
        <f>1/Table1[[#This Row],[B365D]]-Table1[[#This Row],[Margin1X2]]</f>
        <v>0.18697092381302904</v>
      </c>
      <c r="P1595">
        <f>IF(Table1[[#This Row],[Bet]]="Draw",IF(Table1[[#This Row],[FTR]]="D",100*Table1[[#This Row],[B365D]],0),0)</f>
        <v>0</v>
      </c>
      <c r="Q1595">
        <f>IF(Table1[[#This Row],[Bet]]="Draw-",IF(Table1[[#This Row],[FTR]]="D",100*Table1[[#This Row],[B365D]],0),0)</f>
        <v>0</v>
      </c>
      <c r="R1595">
        <f>1/Table1[[#This Row],[B365A]]-Table1[[#This Row],[Margin1X2]]</f>
        <v>0.74567537725432453</v>
      </c>
      <c r="S1595">
        <f>IF(Table1[[#This Row],[Bet]]="Away",IF(Table1[[#This Row],[FTR]]="A",100*Table1[[#This Row],[B365A]],0),0)</f>
        <v>0</v>
      </c>
      <c r="T1595">
        <f>IF(Table1[[#This Row],[Bet2]]="Away",IF(Table1[[#This Row],[FTR]]="A",100*Table1[[#This Row],[B365A]]),0)</f>
        <v>0</v>
      </c>
      <c r="X1595">
        <v>11</v>
      </c>
      <c r="Y1595">
        <v>4.75</v>
      </c>
      <c r="Z1595">
        <v>1.3</v>
      </c>
      <c r="AA1595" s="3">
        <f>(1/Table1[[#This Row],[B365H]]+1/Table1[[#This Row],[B365D]]+1/Table1[[#This Row],[B365A]]-1)/3</f>
        <v>2.3555391976444628E-2</v>
      </c>
      <c r="AB1595">
        <v>2.2999999999999998</v>
      </c>
      <c r="AC1595">
        <v>1.61</v>
      </c>
      <c r="AD1595">
        <f>(1/Table1[[#This Row],[B365&gt;2.5]]+1/Table1[[#This Row],[B365&lt;2.5]]-1)/2</f>
        <v>2.7950310559006208E-2</v>
      </c>
    </row>
    <row r="1596" spans="1:30" hidden="1" x14ac:dyDescent="0.45">
      <c r="A1596" t="s">
        <v>2</v>
      </c>
      <c r="B1596" t="s">
        <v>4</v>
      </c>
      <c r="C1596" s="1">
        <v>44630</v>
      </c>
      <c r="D1596" t="s">
        <v>16</v>
      </c>
      <c r="E1596" t="s">
        <v>32</v>
      </c>
      <c r="F1596">
        <v>0</v>
      </c>
      <c r="G1596">
        <v>3</v>
      </c>
      <c r="H1596" t="s">
        <v>20</v>
      </c>
      <c r="I1596" t="s">
        <v>52</v>
      </c>
      <c r="L1596">
        <f>1/Table1[[#This Row],[B365H]]-Table1[[#This Row],[Margin1X2]]</f>
        <v>0.35167548500881829</v>
      </c>
      <c r="M1596">
        <f>IF(Table1[[#This Row],[Bet]]="Home",IF(Table1[[#This Row],[FTR]]="H",100*Table1[[#This Row],[B365H]],0),0)</f>
        <v>0</v>
      </c>
      <c r="N1596">
        <f>IF(Table1[[#This Row],[Bet]]="Home-",IF(Table1[[#This Row],[FTR]]="H",100*Table1[[#This Row],[B365H]],0),0)</f>
        <v>0</v>
      </c>
      <c r="O1596">
        <f>1/Table1[[#This Row],[B365D]]-Table1[[#This Row],[Margin1X2]]</f>
        <v>0.26701940035273364</v>
      </c>
      <c r="P1596">
        <f>IF(Table1[[#This Row],[Bet]]="Draw",IF(Table1[[#This Row],[FTR]]="D",100*Table1[[#This Row],[B365D]],0),0)</f>
        <v>0</v>
      </c>
      <c r="Q1596">
        <f>IF(Table1[[#This Row],[Bet]]="Draw-",IF(Table1[[#This Row],[FTR]]="D",100*Table1[[#This Row],[B365D]],0),0)</f>
        <v>0</v>
      </c>
      <c r="R1596">
        <f>1/Table1[[#This Row],[B365A]]-Table1[[#This Row],[Margin1X2]]</f>
        <v>0.38130511463844796</v>
      </c>
      <c r="S1596">
        <f>IF(Table1[[#This Row],[Bet]]="Away",IF(Table1[[#This Row],[FTR]]="A",100*Table1[[#This Row],[B365A]],0),0)</f>
        <v>0</v>
      </c>
      <c r="T1596">
        <f>IF(Table1[[#This Row],[Bet2]]="Away",IF(Table1[[#This Row],[FTR]]="A",100*Table1[[#This Row],[B365A]]),0)</f>
        <v>0</v>
      </c>
      <c r="X1596">
        <v>2.7</v>
      </c>
      <c r="Y1596">
        <v>3.5</v>
      </c>
      <c r="Z1596">
        <v>2.5</v>
      </c>
      <c r="AA1596" s="3">
        <f>(1/Table1[[#This Row],[B365H]]+1/Table1[[#This Row],[B365D]]+1/Table1[[#This Row],[B365A]]-1)/3</f>
        <v>1.869488536155206E-2</v>
      </c>
      <c r="AB1596">
        <v>2.37</v>
      </c>
      <c r="AC1596">
        <v>1.57</v>
      </c>
      <c r="AD1596">
        <f>(1/Table1[[#This Row],[B365&gt;2.5]]+1/Table1[[#This Row],[B365&lt;2.5]]-1)/2</f>
        <v>2.9441801714638949E-2</v>
      </c>
    </row>
    <row r="1597" spans="1:30" hidden="1" x14ac:dyDescent="0.45">
      <c r="A1597" t="s">
        <v>2</v>
      </c>
      <c r="B1597" t="s">
        <v>4</v>
      </c>
      <c r="C1597" s="1">
        <v>44632</v>
      </c>
      <c r="D1597" t="s">
        <v>15</v>
      </c>
      <c r="E1597" t="s">
        <v>40</v>
      </c>
      <c r="F1597">
        <v>3</v>
      </c>
      <c r="G1597">
        <v>2</v>
      </c>
      <c r="H1597" t="s">
        <v>13</v>
      </c>
      <c r="I1597" t="s">
        <v>24</v>
      </c>
      <c r="J1597" t="s">
        <v>266</v>
      </c>
      <c r="L1597">
        <f>1/Table1[[#This Row],[B365H]]-Table1[[#This Row],[Margin1X2]]</f>
        <v>0.43576031811325922</v>
      </c>
      <c r="M1597">
        <f>IF(Table1[[#This Row],[Bet]]="Home",IF(Table1[[#This Row],[FTR]]="H",100*Table1[[#This Row],[B365H]],0),0)</f>
        <v>0</v>
      </c>
      <c r="N1597">
        <f>IF(Table1[[#This Row],[Bet]]="Home-",IF(Table1[[#This Row],[FTR]]="H",100*Table1[[#This Row],[B365H]],0),0)</f>
        <v>0</v>
      </c>
      <c r="O1597">
        <f>1/Table1[[#This Row],[B365D]]-Table1[[#This Row],[Margin1X2]]</f>
        <v>0.27533251062662822</v>
      </c>
      <c r="P1597">
        <f>IF(Table1[[#This Row],[Bet]]="Draw",IF(Table1[[#This Row],[FTR]]="D",100*Table1[[#This Row],[B365D]],0),0)</f>
        <v>0</v>
      </c>
      <c r="Q1597">
        <f>IF(Table1[[#This Row],[Bet]]="Draw-",IF(Table1[[#This Row],[FTR]]="D",100*Table1[[#This Row],[B365D]],0),0)</f>
        <v>0</v>
      </c>
      <c r="R1597">
        <f>1/Table1[[#This Row],[B365A]]-Table1[[#This Row],[Margin1X2]]</f>
        <v>0.28890717126011239</v>
      </c>
      <c r="S1597">
        <f>IF(Table1[[#This Row],[Bet]]="Away",IF(Table1[[#This Row],[FTR]]="A",100*Table1[[#This Row],[B365A]],0),0)</f>
        <v>0</v>
      </c>
      <c r="T1597">
        <f>IF(Table1[[#This Row],[Bet2]]="Away",IF(Table1[[#This Row],[FTR]]="A",100*Table1[[#This Row],[B365A]]),0)</f>
        <v>0</v>
      </c>
      <c r="X1597">
        <v>2.2000000000000002</v>
      </c>
      <c r="Y1597">
        <v>3.4</v>
      </c>
      <c r="Z1597">
        <v>3.25</v>
      </c>
      <c r="AA1597" s="3">
        <f>(1/Table1[[#This Row],[B365H]]+1/Table1[[#This Row],[B365D]]+1/Table1[[#This Row],[B365A]]-1)/3</f>
        <v>1.8785136432195298E-2</v>
      </c>
      <c r="AB1597">
        <v>2.2999999999999998</v>
      </c>
      <c r="AC1597">
        <v>1.61</v>
      </c>
      <c r="AD1597">
        <f>(1/Table1[[#This Row],[B365&gt;2.5]]+1/Table1[[#This Row],[B365&lt;2.5]]-1)/2</f>
        <v>2.7950310559006208E-2</v>
      </c>
    </row>
    <row r="1598" spans="1:30" hidden="1" x14ac:dyDescent="0.45">
      <c r="A1598" t="s">
        <v>2</v>
      </c>
      <c r="B1598" t="s">
        <v>4</v>
      </c>
      <c r="C1598" s="1">
        <v>44632</v>
      </c>
      <c r="D1598" t="s">
        <v>19</v>
      </c>
      <c r="E1598" t="s">
        <v>35</v>
      </c>
      <c r="F1598">
        <v>0</v>
      </c>
      <c r="G1598">
        <v>2</v>
      </c>
      <c r="H1598" t="s">
        <v>20</v>
      </c>
      <c r="I1598" t="s">
        <v>33</v>
      </c>
      <c r="J1598" t="s">
        <v>269</v>
      </c>
      <c r="L1598">
        <f>1/Table1[[#This Row],[B365H]]-Table1[[#This Row],[Margin1X2]]</f>
        <v>0.14523992814985887</v>
      </c>
      <c r="M1598">
        <f>IF(Table1[[#This Row],[Bet]]="Home",IF(Table1[[#This Row],[FTR]]="H",100*Table1[[#This Row],[B365H]],0),0)</f>
        <v>0</v>
      </c>
      <c r="N1598">
        <f>IF(Table1[[#This Row],[Bet]]="Home-",IF(Table1[[#This Row],[FTR]]="H",100*Table1[[#This Row],[B365H]],0),0)</f>
        <v>0</v>
      </c>
      <c r="O1598">
        <f>1/Table1[[#This Row],[B365D]]-Table1[[#This Row],[Margin1X2]]</f>
        <v>0.20952014370028227</v>
      </c>
      <c r="P1598">
        <f>IF(Table1[[#This Row],[Bet]]="Draw",IF(Table1[[#This Row],[FTR]]="D",100*Table1[[#This Row],[B365D]],0),0)</f>
        <v>0</v>
      </c>
      <c r="Q1598">
        <f>IF(Table1[[#This Row],[Bet]]="Draw-",IF(Table1[[#This Row],[FTR]]="D",100*Table1[[#This Row],[B365D]],0),0)</f>
        <v>0</v>
      </c>
      <c r="R1598">
        <f>1/Table1[[#This Row],[B365A]]-Table1[[#This Row],[Margin1X2]]</f>
        <v>0.64523992814985887</v>
      </c>
      <c r="S1598">
        <f>IF(Table1[[#This Row],[Bet]]="Away",IF(Table1[[#This Row],[FTR]]="A",100*Table1[[#This Row],[B365A]],0),0)</f>
        <v>0</v>
      </c>
      <c r="T1598">
        <f>IF(Table1[[#This Row],[Bet2]]="Away",IF(Table1[[#This Row],[FTR]]="A",100*Table1[[#This Row],[B365A]]),0)</f>
        <v>0</v>
      </c>
      <c r="X1598">
        <v>6</v>
      </c>
      <c r="Y1598">
        <v>4.33</v>
      </c>
      <c r="Z1598">
        <v>1.5</v>
      </c>
      <c r="AA1598" s="3">
        <f>(1/Table1[[#This Row],[B365H]]+1/Table1[[#This Row],[B365D]]+1/Table1[[#This Row],[B365A]]-1)/3</f>
        <v>2.1426738516807802E-2</v>
      </c>
      <c r="AB1598">
        <v>2.1</v>
      </c>
      <c r="AC1598">
        <v>1.72</v>
      </c>
      <c r="AD1598">
        <f>(1/Table1[[#This Row],[B365&gt;2.5]]+1/Table1[[#This Row],[B365&lt;2.5]]-1)/2</f>
        <v>2.879291251384275E-2</v>
      </c>
    </row>
    <row r="1599" spans="1:30" hidden="1" x14ac:dyDescent="0.45">
      <c r="A1599" t="s">
        <v>2</v>
      </c>
      <c r="B1599" t="s">
        <v>4</v>
      </c>
      <c r="C1599" s="1">
        <v>44632</v>
      </c>
      <c r="D1599" t="s">
        <v>11</v>
      </c>
      <c r="E1599" t="s">
        <v>18</v>
      </c>
      <c r="F1599">
        <v>2</v>
      </c>
      <c r="G1599">
        <v>0</v>
      </c>
      <c r="H1599" t="s">
        <v>13</v>
      </c>
      <c r="I1599" t="s">
        <v>17</v>
      </c>
      <c r="J1599" t="s">
        <v>267</v>
      </c>
      <c r="L1599">
        <f>1/Table1[[#This Row],[B365H]]-Table1[[#This Row],[Margin1X2]]</f>
        <v>0.44665159345391908</v>
      </c>
      <c r="M1599">
        <f>IF(Table1[[#This Row],[Bet]]="Home",IF(Table1[[#This Row],[FTR]]="H",100*Table1[[#This Row],[B365H]],0),0)</f>
        <v>0</v>
      </c>
      <c r="N1599">
        <f>IF(Table1[[#This Row],[Bet]]="Home-",IF(Table1[[#This Row],[FTR]]="H",100*Table1[[#This Row],[B365H]],0),0)</f>
        <v>0</v>
      </c>
      <c r="O1599">
        <f>1/Table1[[#This Row],[B365D]]-Table1[[#This Row],[Margin1X2]]</f>
        <v>0.29403531438415165</v>
      </c>
      <c r="P1599">
        <f>IF(Table1[[#This Row],[Bet]]="Draw",IF(Table1[[#This Row],[FTR]]="D",100*Table1[[#This Row],[B365D]],0),0)</f>
        <v>0</v>
      </c>
      <c r="Q1599">
        <f>IF(Table1[[#This Row],[Bet]]="Draw-",IF(Table1[[#This Row],[FTR]]="D",100*Table1[[#This Row],[B365D]],0),0)</f>
        <v>0</v>
      </c>
      <c r="R1599">
        <f>1/Table1[[#This Row],[B365A]]-Table1[[#This Row],[Margin1X2]]</f>
        <v>0.25931309216192944</v>
      </c>
      <c r="S1599">
        <f>IF(Table1[[#This Row],[Bet]]="Away",IF(Table1[[#This Row],[FTR]]="A",100*Table1[[#This Row],[B365A]],0),0)</f>
        <v>0</v>
      </c>
      <c r="T1599">
        <f>IF(Table1[[#This Row],[Bet2]]="Away",IF(Table1[[#This Row],[FTR]]="A",100*Table1[[#This Row],[B365A]]),0)</f>
        <v>0</v>
      </c>
      <c r="X1599">
        <v>2.15</v>
      </c>
      <c r="Y1599">
        <v>3.2</v>
      </c>
      <c r="Z1599">
        <v>3.6</v>
      </c>
      <c r="AA1599" s="3">
        <f>(1/Table1[[#This Row],[B365H]]+1/Table1[[#This Row],[B365D]]+1/Table1[[#This Row],[B365A]]-1)/3</f>
        <v>1.8464685615848353E-2</v>
      </c>
      <c r="AB1599">
        <v>2.2000000000000002</v>
      </c>
      <c r="AC1599">
        <v>1.66</v>
      </c>
      <c r="AD1599">
        <f>(1/Table1[[#This Row],[B365&gt;2.5]]+1/Table1[[#This Row],[B365&lt;2.5]]-1)/2</f>
        <v>2.8477546549835697E-2</v>
      </c>
    </row>
    <row r="1600" spans="1:30" hidden="1" x14ac:dyDescent="0.45">
      <c r="A1600" t="s">
        <v>2</v>
      </c>
      <c r="B1600" t="s">
        <v>4</v>
      </c>
      <c r="C1600" s="1">
        <v>44633</v>
      </c>
      <c r="D1600" t="s">
        <v>12</v>
      </c>
      <c r="E1600" t="s">
        <v>28</v>
      </c>
      <c r="F1600">
        <v>2</v>
      </c>
      <c r="G1600">
        <v>0</v>
      </c>
      <c r="H1600" t="s">
        <v>13</v>
      </c>
      <c r="I1600" t="s">
        <v>43</v>
      </c>
      <c r="L1600">
        <f>1/Table1[[#This Row],[B365H]]-Table1[[#This Row],[Margin1X2]]</f>
        <v>0.64814814814814814</v>
      </c>
      <c r="M1600">
        <f>IF(Table1[[#This Row],[Bet]]="Home",IF(Table1[[#This Row],[FTR]]="H",100*Table1[[#This Row],[B365H]],0),0)</f>
        <v>0</v>
      </c>
      <c r="N1600">
        <f>IF(Table1[[#This Row],[Bet]]="Home-",IF(Table1[[#This Row],[FTR]]="H",100*Table1[[#This Row],[B365H]],0),0)</f>
        <v>0</v>
      </c>
      <c r="O1600">
        <f>1/Table1[[#This Row],[B365D]]-Table1[[#This Row],[Margin1X2]]</f>
        <v>0.20370370370370369</v>
      </c>
      <c r="P1600">
        <f>IF(Table1[[#This Row],[Bet]]="Draw",IF(Table1[[#This Row],[FTR]]="D",100*Table1[[#This Row],[B365D]],0),0)</f>
        <v>0</v>
      </c>
      <c r="Q1600">
        <f>IF(Table1[[#This Row],[Bet]]="Draw-",IF(Table1[[#This Row],[FTR]]="D",100*Table1[[#This Row],[B365D]],0),0)</f>
        <v>0</v>
      </c>
      <c r="R1600">
        <f>1/Table1[[#This Row],[B365A]]-Table1[[#This Row],[Margin1X2]]</f>
        <v>0.14814814814814814</v>
      </c>
      <c r="S1600">
        <f>IF(Table1[[#This Row],[Bet]]="Away",IF(Table1[[#This Row],[FTR]]="A",100*Table1[[#This Row],[B365A]],0),0)</f>
        <v>0</v>
      </c>
      <c r="T1600">
        <f>IF(Table1[[#This Row],[Bet2]]="Away",IF(Table1[[#This Row],[FTR]]="A",100*Table1[[#This Row],[B365A]]),0)</f>
        <v>0</v>
      </c>
      <c r="X1600">
        <v>1.5</v>
      </c>
      <c r="Y1600">
        <v>4.5</v>
      </c>
      <c r="Z1600">
        <v>6</v>
      </c>
      <c r="AA1600" s="3">
        <f>(1/Table1[[#This Row],[B365H]]+1/Table1[[#This Row],[B365D]]+1/Table1[[#This Row],[B365A]]-1)/3</f>
        <v>1.8518518518518528E-2</v>
      </c>
      <c r="AB1600">
        <v>1.93</v>
      </c>
      <c r="AC1600">
        <v>1.93</v>
      </c>
      <c r="AD1600">
        <f>(1/Table1[[#This Row],[B365&gt;2.5]]+1/Table1[[#This Row],[B365&lt;2.5]]-1)/2</f>
        <v>1.81347150259068E-2</v>
      </c>
    </row>
    <row r="1601" spans="1:30" hidden="1" x14ac:dyDescent="0.45">
      <c r="A1601" t="s">
        <v>2</v>
      </c>
      <c r="B1601" t="s">
        <v>4</v>
      </c>
      <c r="C1601" s="1">
        <v>44633</v>
      </c>
      <c r="D1601" t="s">
        <v>22</v>
      </c>
      <c r="E1601" t="s">
        <v>37</v>
      </c>
      <c r="F1601">
        <v>1</v>
      </c>
      <c r="G1601">
        <v>0</v>
      </c>
      <c r="H1601" t="s">
        <v>13</v>
      </c>
      <c r="I1601" t="s">
        <v>21</v>
      </c>
      <c r="L1601">
        <f>1/Table1[[#This Row],[B365H]]-Table1[[#This Row],[Margin1X2]]</f>
        <v>0.75235875235875238</v>
      </c>
      <c r="M1601">
        <f>IF(Table1[[#This Row],[Bet]]="Home",IF(Table1[[#This Row],[FTR]]="H",100*Table1[[#This Row],[B365H]],0),0)</f>
        <v>0</v>
      </c>
      <c r="N1601">
        <f>IF(Table1[[#This Row],[Bet]]="Home-",IF(Table1[[#This Row],[FTR]]="H",100*Table1[[#This Row],[B365H]],0),0)</f>
        <v>0</v>
      </c>
      <c r="O1601">
        <f>1/Table1[[#This Row],[B365D]]-Table1[[#This Row],[Margin1X2]]</f>
        <v>0.17360417360417366</v>
      </c>
      <c r="P1601">
        <f>IF(Table1[[#This Row],[Bet]]="Draw",IF(Table1[[#This Row],[FTR]]="D",100*Table1[[#This Row],[B365D]],0),0)</f>
        <v>0</v>
      </c>
      <c r="Q1601">
        <f>IF(Table1[[#This Row],[Bet]]="Draw-",IF(Table1[[#This Row],[FTR]]="D",100*Table1[[#This Row],[B365D]],0),0)</f>
        <v>0</v>
      </c>
      <c r="R1601">
        <f>1/Table1[[#This Row],[B365A]]-Table1[[#This Row],[Margin1X2]]</f>
        <v>7.4037074037074088E-2</v>
      </c>
      <c r="S1601">
        <f>IF(Table1[[#This Row],[Bet]]="Away",IF(Table1[[#This Row],[FTR]]="A",100*Table1[[#This Row],[B365A]],0),0)</f>
        <v>0</v>
      </c>
      <c r="T1601">
        <f>IF(Table1[[#This Row],[Bet2]]="Away",IF(Table1[[#This Row],[FTR]]="A",100*Table1[[#This Row],[B365A]]),0)</f>
        <v>0</v>
      </c>
      <c r="X1601">
        <v>1.3</v>
      </c>
      <c r="Y1601">
        <v>5.25</v>
      </c>
      <c r="Z1601">
        <v>11</v>
      </c>
      <c r="AA1601" s="3">
        <f>(1/Table1[[#This Row],[B365H]]+1/Table1[[#This Row],[B365D]]+1/Table1[[#This Row],[B365A]]-1)/3</f>
        <v>1.687201687201682E-2</v>
      </c>
      <c r="AB1601">
        <v>2.02</v>
      </c>
      <c r="AC1601">
        <v>1.83</v>
      </c>
      <c r="AD1601">
        <f>(1/Table1[[#This Row],[B365&gt;2.5]]+1/Table1[[#This Row],[B365&lt;2.5]]-1)/2</f>
        <v>2.0748796191094487E-2</v>
      </c>
    </row>
    <row r="1602" spans="1:30" hidden="1" x14ac:dyDescent="0.45">
      <c r="A1602" t="s">
        <v>2</v>
      </c>
      <c r="B1602" t="s">
        <v>4</v>
      </c>
      <c r="C1602" s="1">
        <v>44633</v>
      </c>
      <c r="D1602" t="s">
        <v>38</v>
      </c>
      <c r="E1602" t="s">
        <v>32</v>
      </c>
      <c r="F1602">
        <v>2</v>
      </c>
      <c r="G1602">
        <v>1</v>
      </c>
      <c r="H1602" t="s">
        <v>13</v>
      </c>
      <c r="I1602" t="s">
        <v>51</v>
      </c>
      <c r="L1602">
        <f>1/Table1[[#This Row],[B365H]]-Table1[[#This Row],[Margin1X2]]</f>
        <v>0.42760942760942761</v>
      </c>
      <c r="M1602">
        <f>IF(Table1[[#This Row],[Bet]]="Home",IF(Table1[[#This Row],[FTR]]="H",100*Table1[[#This Row],[B365H]],0),0)</f>
        <v>0</v>
      </c>
      <c r="N1602">
        <f>IF(Table1[[#This Row],[Bet]]="Home-",IF(Table1[[#This Row],[FTR]]="H",100*Table1[[#This Row],[B365H]],0),0)</f>
        <v>0</v>
      </c>
      <c r="O1602">
        <f>1/Table1[[#This Row],[B365D]]-Table1[[#This Row],[Margin1X2]]</f>
        <v>0.28619528619528622</v>
      </c>
      <c r="P1602">
        <f>IF(Table1[[#This Row],[Bet]]="Draw",IF(Table1[[#This Row],[FTR]]="D",100*Table1[[#This Row],[B365D]],0),0)</f>
        <v>0</v>
      </c>
      <c r="Q1602">
        <f>IF(Table1[[#This Row],[Bet]]="Draw-",IF(Table1[[#This Row],[FTR]]="D",100*Table1[[#This Row],[B365D]],0),0)</f>
        <v>0</v>
      </c>
      <c r="R1602">
        <f>1/Table1[[#This Row],[B365A]]-Table1[[#This Row],[Margin1X2]]</f>
        <v>0.28619528619528622</v>
      </c>
      <c r="S1602">
        <f>IF(Table1[[#This Row],[Bet]]="Away",IF(Table1[[#This Row],[FTR]]="A",100*Table1[[#This Row],[B365A]],0),0)</f>
        <v>0</v>
      </c>
      <c r="T1602">
        <f>IF(Table1[[#This Row],[Bet2]]="Away",IF(Table1[[#This Row],[FTR]]="A",100*Table1[[#This Row],[B365A]]),0)</f>
        <v>0</v>
      </c>
      <c r="X1602">
        <v>2.25</v>
      </c>
      <c r="Y1602">
        <v>3.3</v>
      </c>
      <c r="Z1602">
        <v>3.3</v>
      </c>
      <c r="AA1602" s="3">
        <f>(1/Table1[[#This Row],[B365H]]+1/Table1[[#This Row],[B365D]]+1/Table1[[#This Row],[B365A]]-1)/3</f>
        <v>1.6835016835016797E-2</v>
      </c>
      <c r="AB1602">
        <v>2.2999999999999998</v>
      </c>
      <c r="AC1602">
        <v>1.61</v>
      </c>
      <c r="AD1602">
        <f>(1/Table1[[#This Row],[B365&gt;2.5]]+1/Table1[[#This Row],[B365&lt;2.5]]-1)/2</f>
        <v>2.7950310559006208E-2</v>
      </c>
    </row>
    <row r="1603" spans="1:30" hidden="1" x14ac:dyDescent="0.45">
      <c r="A1603" t="s">
        <v>2</v>
      </c>
      <c r="B1603" t="s">
        <v>4</v>
      </c>
      <c r="C1603" s="1">
        <v>44633</v>
      </c>
      <c r="D1603" t="s">
        <v>25</v>
      </c>
      <c r="E1603" t="s">
        <v>29</v>
      </c>
      <c r="F1603">
        <v>0</v>
      </c>
      <c r="G1603">
        <v>1</v>
      </c>
      <c r="H1603" t="s">
        <v>20</v>
      </c>
      <c r="I1603" t="s">
        <v>14</v>
      </c>
      <c r="L1603">
        <f>1/Table1[[#This Row],[B365H]]-Table1[[#This Row],[Margin1X2]]</f>
        <v>0.41801163812033376</v>
      </c>
      <c r="M1603">
        <f>IF(Table1[[#This Row],[Bet]]="Home",IF(Table1[[#This Row],[FTR]]="H",100*Table1[[#This Row],[B365H]],0),0)</f>
        <v>0</v>
      </c>
      <c r="N1603">
        <f>IF(Table1[[#This Row],[Bet]]="Home-",IF(Table1[[#This Row],[FTR]]="H",100*Table1[[#This Row],[B365H]],0),0)</f>
        <v>0</v>
      </c>
      <c r="O1603">
        <f>1/Table1[[#This Row],[B365D]]-Table1[[#This Row],[Margin1X2]]</f>
        <v>0.29572902942468154</v>
      </c>
      <c r="P1603">
        <f>IF(Table1[[#This Row],[Bet]]="Draw",IF(Table1[[#This Row],[FTR]]="D",100*Table1[[#This Row],[B365D]],0),0)</f>
        <v>0</v>
      </c>
      <c r="Q1603">
        <f>IF(Table1[[#This Row],[Bet]]="Draw-",IF(Table1[[#This Row],[FTR]]="D",100*Table1[[#This Row],[B365D]],0),0)</f>
        <v>0</v>
      </c>
      <c r="R1603">
        <f>1/Table1[[#This Row],[B365A]]-Table1[[#This Row],[Margin1X2]]</f>
        <v>0.28625933245498458</v>
      </c>
      <c r="S1603">
        <f>IF(Table1[[#This Row],[Bet]]="Away",IF(Table1[[#This Row],[FTR]]="A",100*Table1[[#This Row],[B365A]],0),0)</f>
        <v>0</v>
      </c>
      <c r="T1603">
        <f>IF(Table1[[#This Row],[Bet2]]="Away",IF(Table1[[#This Row],[FTR]]="A",100*Table1[[#This Row],[B365A]]),0)</f>
        <v>0</v>
      </c>
      <c r="X1603">
        <v>2.2999999999999998</v>
      </c>
      <c r="Y1603">
        <v>3.2</v>
      </c>
      <c r="Z1603">
        <v>3.3</v>
      </c>
      <c r="AA1603" s="3">
        <f>(1/Table1[[#This Row],[B365H]]+1/Table1[[#This Row],[B365D]]+1/Table1[[#This Row],[B365A]]-1)/3</f>
        <v>1.6770970575318438E-2</v>
      </c>
      <c r="AB1603">
        <v>2</v>
      </c>
      <c r="AC1603">
        <v>1.8</v>
      </c>
      <c r="AD1603">
        <f>(1/Table1[[#This Row],[B365&gt;2.5]]+1/Table1[[#This Row],[B365&lt;2.5]]-1)/2</f>
        <v>2.777777777777779E-2</v>
      </c>
    </row>
    <row r="1604" spans="1:30" hidden="1" x14ac:dyDescent="0.45">
      <c r="A1604" t="s">
        <v>2</v>
      </c>
      <c r="B1604" t="s">
        <v>4</v>
      </c>
      <c r="C1604" s="1">
        <v>44633</v>
      </c>
      <c r="D1604" t="s">
        <v>26</v>
      </c>
      <c r="E1604" t="s">
        <v>31</v>
      </c>
      <c r="F1604">
        <v>1</v>
      </c>
      <c r="G1604">
        <v>2</v>
      </c>
      <c r="H1604" t="s">
        <v>20</v>
      </c>
      <c r="I1604" t="s">
        <v>45</v>
      </c>
      <c r="J1604" t="s">
        <v>266</v>
      </c>
      <c r="L1604">
        <f>1/Table1[[#This Row],[B365H]]-Table1[[#This Row],[Margin1X2]]</f>
        <v>0.6071428571428571</v>
      </c>
      <c r="M1604">
        <f>IF(Table1[[#This Row],[Bet]]="Home",IF(Table1[[#This Row],[FTR]]="H",100*Table1[[#This Row],[B365H]],0),0)</f>
        <v>0</v>
      </c>
      <c r="N1604">
        <f>IF(Table1[[#This Row],[Bet]]="Home-",IF(Table1[[#This Row],[FTR]]="H",100*Table1[[#This Row],[B365H]],0),0)</f>
        <v>0</v>
      </c>
      <c r="O1604">
        <f>1/Table1[[#This Row],[B365D]]-Table1[[#This Row],[Margin1X2]]</f>
        <v>0.22023809523809521</v>
      </c>
      <c r="P1604">
        <f>IF(Table1[[#This Row],[Bet]]="Draw",IF(Table1[[#This Row],[FTR]]="D",100*Table1[[#This Row],[B365D]],0),0)</f>
        <v>0</v>
      </c>
      <c r="Q1604">
        <f>IF(Table1[[#This Row],[Bet]]="Draw-",IF(Table1[[#This Row],[FTR]]="D",100*Table1[[#This Row],[B365D]],0),0)</f>
        <v>0</v>
      </c>
      <c r="R1604">
        <f>1/Table1[[#This Row],[B365A]]-Table1[[#This Row],[Margin1X2]]</f>
        <v>0.17261904761904759</v>
      </c>
      <c r="S1604">
        <f>IF(Table1[[#This Row],[Bet]]="Away",IF(Table1[[#This Row],[FTR]]="A",100*Table1[[#This Row],[B365A]],0),0)</f>
        <v>0</v>
      </c>
      <c r="T1604">
        <f>IF(Table1[[#This Row],[Bet2]]="Away",IF(Table1[[#This Row],[FTR]]="A",100*Table1[[#This Row],[B365A]]),0)</f>
        <v>0</v>
      </c>
      <c r="X1604">
        <v>1.6</v>
      </c>
      <c r="Y1604">
        <v>4.2</v>
      </c>
      <c r="Z1604">
        <v>5.25</v>
      </c>
      <c r="AA1604" s="3">
        <f>(1/Table1[[#This Row],[B365H]]+1/Table1[[#This Row],[B365D]]+1/Table1[[#This Row],[B365A]]-1)/3</f>
        <v>1.7857142857142867E-2</v>
      </c>
      <c r="AB1604">
        <v>2.5</v>
      </c>
      <c r="AC1604">
        <v>1.53</v>
      </c>
      <c r="AD1604">
        <f>(1/Table1[[#This Row],[B365&gt;2.5]]+1/Table1[[#This Row],[B365&lt;2.5]]-1)/2</f>
        <v>2.6797385620915048E-2</v>
      </c>
    </row>
    <row r="1605" spans="1:30" hidden="1" x14ac:dyDescent="0.45">
      <c r="A1605" t="s">
        <v>61</v>
      </c>
      <c r="B1605" t="s">
        <v>4</v>
      </c>
      <c r="C1605" s="1">
        <v>44464</v>
      </c>
      <c r="D1605" t="s">
        <v>87</v>
      </c>
      <c r="E1605" t="s">
        <v>93</v>
      </c>
      <c r="F1605">
        <v>1</v>
      </c>
      <c r="G1605">
        <v>0</v>
      </c>
      <c r="H1605" t="s">
        <v>13</v>
      </c>
      <c r="I1605" t="s">
        <v>47</v>
      </c>
      <c r="L1605">
        <f>1/Table1[[#This Row],[B365H]]-Table1[[#This Row],[Margin1X2]]</f>
        <v>0.31533446712018143</v>
      </c>
      <c r="M1605">
        <f>IF(Table1[[#This Row],[Bet]]="Home",IF(Table1[[#This Row],[FTR]]="H",100*Table1[[#This Row],[B365H]],0),0)</f>
        <v>0</v>
      </c>
      <c r="N1605">
        <f>IF(Table1[[#This Row],[Bet]]="Home-",IF(Table1[[#This Row],[FTR]]="H",100*Table1[[#This Row],[B365H]],0),0)</f>
        <v>0</v>
      </c>
      <c r="O1605">
        <f>1/Table1[[#This Row],[B365D]]-Table1[[#This Row],[Margin1X2]]</f>
        <v>0.29450113378684811</v>
      </c>
      <c r="P1605">
        <f>IF(Table1[[#This Row],[Bet]]="Draw",IF(Table1[[#This Row],[FTR]]="D",100*Table1[[#This Row],[B365D]],0),0)</f>
        <v>0</v>
      </c>
      <c r="Q1605">
        <f>IF(Table1[[#This Row],[Bet]]="Draw-",IF(Table1[[#This Row],[FTR]]="D",100*Table1[[#This Row],[B365D]],0),0)</f>
        <v>0</v>
      </c>
      <c r="R1605">
        <f>1/Table1[[#This Row],[B365A]]-Table1[[#This Row],[Margin1X2]]</f>
        <v>0.39016439909297052</v>
      </c>
      <c r="S1605">
        <f>IF(Table1[[#This Row],[Bet]]="Away",IF(Table1[[#This Row],[FTR]]="A",100*Table1[[#This Row],[B365A]],0),0)</f>
        <v>0</v>
      </c>
      <c r="T1605">
        <f>IF(Table1[[#This Row],[Bet2]]="Away",IF(Table1[[#This Row],[FTR]]="A",100*Table1[[#This Row],[B365A]]),0)</f>
        <v>0</v>
      </c>
      <c r="X1605">
        <v>3</v>
      </c>
      <c r="Y1605">
        <v>3.2</v>
      </c>
      <c r="Z1605">
        <v>2.4500000000000002</v>
      </c>
      <c r="AA1605" s="3">
        <f>(1/Table1[[#This Row],[B365H]]+1/Table1[[#This Row],[B365D]]+1/Table1[[#This Row],[B365A]]-1)/3</f>
        <v>1.7998866213151905E-2</v>
      </c>
      <c r="AB1605">
        <v>2.1</v>
      </c>
      <c r="AC1605">
        <v>1.72</v>
      </c>
      <c r="AD1605">
        <f>(1/Table1[[#This Row],[B365&gt;2.5]]+1/Table1[[#This Row],[B365&lt;2.5]]-1)/2</f>
        <v>2.879291251384275E-2</v>
      </c>
    </row>
    <row r="1606" spans="1:30" hidden="1" x14ac:dyDescent="0.45">
      <c r="A1606" t="s">
        <v>61</v>
      </c>
      <c r="B1606" t="s">
        <v>4</v>
      </c>
      <c r="C1606" s="1">
        <v>44534</v>
      </c>
      <c r="D1606" t="s">
        <v>69</v>
      </c>
      <c r="E1606" t="s">
        <v>77</v>
      </c>
      <c r="F1606">
        <v>0</v>
      </c>
      <c r="G1606">
        <v>3</v>
      </c>
      <c r="H1606" t="s">
        <v>20</v>
      </c>
      <c r="I1606" t="s">
        <v>47</v>
      </c>
      <c r="L1606">
        <f>1/Table1[[#This Row],[B365H]]-Table1[[#This Row],[Margin1X2]]</f>
        <v>0.34044489958468449</v>
      </c>
      <c r="M1606">
        <f>IF(Table1[[#This Row],[Bet]]="Home",IF(Table1[[#This Row],[FTR]]="H",100*Table1[[#This Row],[B365H]],0),0)</f>
        <v>0</v>
      </c>
      <c r="N1606">
        <f>IF(Table1[[#This Row],[Bet]]="Home-",IF(Table1[[#This Row],[FTR]]="H",100*Table1[[#This Row],[B365H]],0),0)</f>
        <v>0</v>
      </c>
      <c r="O1606">
        <f>1/Table1[[#This Row],[B365D]]-Table1[[#This Row],[Margin1X2]]</f>
        <v>0.30588268760311765</v>
      </c>
      <c r="P1606">
        <f>IF(Table1[[#This Row],[Bet]]="Draw",IF(Table1[[#This Row],[FTR]]="D",100*Table1[[#This Row],[B365D]],0),0)</f>
        <v>0</v>
      </c>
      <c r="Q1606">
        <f>IF(Table1[[#This Row],[Bet]]="Draw-",IF(Table1[[#This Row],[FTR]]="D",100*Table1[[#This Row],[B365D]],0),0)</f>
        <v>0</v>
      </c>
      <c r="R1606">
        <f>1/Table1[[#This Row],[B365A]]-Table1[[#This Row],[Margin1X2]]</f>
        <v>0.35367241281219769</v>
      </c>
      <c r="S1606">
        <f>IF(Table1[[#This Row],[Bet]]="Away",IF(Table1[[#This Row],[FTR]]="A",100*Table1[[#This Row],[B365A]],0),0)</f>
        <v>0</v>
      </c>
      <c r="T1606">
        <f>IF(Table1[[#This Row],[Bet2]]="Away",IF(Table1[[#This Row],[FTR]]="A",100*Table1[[#This Row],[B365A]]),0)</f>
        <v>0</v>
      </c>
      <c r="X1606">
        <v>2.8</v>
      </c>
      <c r="Y1606">
        <v>3.1</v>
      </c>
      <c r="Z1606">
        <v>2.7</v>
      </c>
      <c r="AA1606" s="3">
        <f>(1/Table1[[#This Row],[B365H]]+1/Table1[[#This Row],[B365D]]+1/Table1[[#This Row],[B365A]]-1)/3</f>
        <v>1.6697957558172643E-2</v>
      </c>
      <c r="AB1606">
        <v>2.2000000000000002</v>
      </c>
      <c r="AC1606">
        <v>1.66</v>
      </c>
      <c r="AD1606">
        <f>(1/Table1[[#This Row],[B365&gt;2.5]]+1/Table1[[#This Row],[B365&lt;2.5]]-1)/2</f>
        <v>2.8477546549835697E-2</v>
      </c>
    </row>
    <row r="1607" spans="1:30" hidden="1" x14ac:dyDescent="0.45">
      <c r="A1607" t="s">
        <v>61</v>
      </c>
      <c r="B1607" t="s">
        <v>4</v>
      </c>
      <c r="C1607" s="1">
        <v>44576</v>
      </c>
      <c r="D1607" t="s">
        <v>84</v>
      </c>
      <c r="E1607" t="s">
        <v>96</v>
      </c>
      <c r="F1607">
        <v>0</v>
      </c>
      <c r="G1607">
        <v>1</v>
      </c>
      <c r="H1607" t="s">
        <v>20</v>
      </c>
      <c r="I1607" t="s">
        <v>47</v>
      </c>
      <c r="L1607">
        <f>1/Table1[[#This Row],[B365H]]-Table1[[#This Row],[Margin1X2]]</f>
        <v>0.40629395218002812</v>
      </c>
      <c r="M1607">
        <f>IF(Table1[[#This Row],[Bet]]="Home",IF(Table1[[#This Row],[FTR]]="H",100*Table1[[#This Row],[B365H]],0),0)</f>
        <v>0</v>
      </c>
      <c r="N1607">
        <f>IF(Table1[[#This Row],[Bet]]="Home-",IF(Table1[[#This Row],[FTR]]="H",100*Table1[[#This Row],[B365H]],0),0)</f>
        <v>0</v>
      </c>
      <c r="O1607">
        <f>1/Table1[[#This Row],[B365D]]-Table1[[#This Row],[Margin1X2]]</f>
        <v>0.29685302390998597</v>
      </c>
      <c r="P1607">
        <f>IF(Table1[[#This Row],[Bet]]="Draw",IF(Table1[[#This Row],[FTR]]="D",100*Table1[[#This Row],[B365D]],0),0)</f>
        <v>0</v>
      </c>
      <c r="Q1607">
        <f>IF(Table1[[#This Row],[Bet]]="Draw-",IF(Table1[[#This Row],[FTR]]="D",100*Table1[[#This Row],[B365D]],0),0)</f>
        <v>0</v>
      </c>
      <c r="R1607">
        <f>1/Table1[[#This Row],[B365A]]-Table1[[#This Row],[Margin1X2]]</f>
        <v>0.29685302390998597</v>
      </c>
      <c r="S1607">
        <f>IF(Table1[[#This Row],[Bet]]="Away",IF(Table1[[#This Row],[FTR]]="A",100*Table1[[#This Row],[B365A]],0),0)</f>
        <v>0</v>
      </c>
      <c r="T1607">
        <f>IF(Table1[[#This Row],[Bet2]]="Away",IF(Table1[[#This Row],[FTR]]="A",100*Table1[[#This Row],[B365A]]),0)</f>
        <v>0</v>
      </c>
      <c r="X1607">
        <v>2.37</v>
      </c>
      <c r="Y1607">
        <v>3.2</v>
      </c>
      <c r="Z1607">
        <v>3.2</v>
      </c>
      <c r="AA1607" s="3">
        <f>(1/Table1[[#This Row],[B365H]]+1/Table1[[#This Row],[B365D]]+1/Table1[[#This Row],[B365A]]-1)/3</f>
        <v>1.5646976090014048E-2</v>
      </c>
      <c r="AB1607">
        <v>2.2999999999999998</v>
      </c>
      <c r="AC1607">
        <v>1.61</v>
      </c>
      <c r="AD1607">
        <f>(1/Table1[[#This Row],[B365&gt;2.5]]+1/Table1[[#This Row],[B365&lt;2.5]]-1)/2</f>
        <v>2.7950310559006208E-2</v>
      </c>
    </row>
    <row r="1608" spans="1:30" hidden="1" x14ac:dyDescent="0.45">
      <c r="A1608" t="s">
        <v>61</v>
      </c>
      <c r="B1608" t="s">
        <v>4</v>
      </c>
      <c r="C1608" s="1">
        <v>44590</v>
      </c>
      <c r="D1608" t="s">
        <v>92</v>
      </c>
      <c r="E1608" t="s">
        <v>69</v>
      </c>
      <c r="F1608">
        <v>1</v>
      </c>
      <c r="G1608">
        <v>1</v>
      </c>
      <c r="H1608" t="s">
        <v>42</v>
      </c>
      <c r="I1608" t="s">
        <v>47</v>
      </c>
      <c r="L1608">
        <f>1/Table1[[#This Row],[B365H]]-Table1[[#This Row],[Margin1X2]]</f>
        <v>0.75235875235875238</v>
      </c>
      <c r="M1608">
        <f>IF(Table1[[#This Row],[Bet]]="Home",IF(Table1[[#This Row],[FTR]]="H",100*Table1[[#This Row],[B365H]],0),0)</f>
        <v>0</v>
      </c>
      <c r="N1608">
        <f>IF(Table1[[#This Row],[Bet]]="Home-",IF(Table1[[#This Row],[FTR]]="H",100*Table1[[#This Row],[B365H]],0),0)</f>
        <v>0</v>
      </c>
      <c r="O1608">
        <f>1/Table1[[#This Row],[B365D]]-Table1[[#This Row],[Margin1X2]]</f>
        <v>0.17360417360417366</v>
      </c>
      <c r="P1608">
        <f>IF(Table1[[#This Row],[Bet]]="Draw",IF(Table1[[#This Row],[FTR]]="D",100*Table1[[#This Row],[B365D]],0),0)</f>
        <v>0</v>
      </c>
      <c r="Q1608">
        <f>IF(Table1[[#This Row],[Bet]]="Draw-",IF(Table1[[#This Row],[FTR]]="D",100*Table1[[#This Row],[B365D]],0),0)</f>
        <v>0</v>
      </c>
      <c r="R1608">
        <f>1/Table1[[#This Row],[B365A]]-Table1[[#This Row],[Margin1X2]]</f>
        <v>7.4037074037074088E-2</v>
      </c>
      <c r="S1608">
        <f>IF(Table1[[#This Row],[Bet]]="Away",IF(Table1[[#This Row],[FTR]]="A",100*Table1[[#This Row],[B365A]],0),0)</f>
        <v>0</v>
      </c>
      <c r="T1608">
        <f>IF(Table1[[#This Row],[Bet2]]="Away",IF(Table1[[#This Row],[FTR]]="A",100*Table1[[#This Row],[B365A]]),0)</f>
        <v>0</v>
      </c>
      <c r="X1608">
        <v>1.3</v>
      </c>
      <c r="Y1608">
        <v>5.25</v>
      </c>
      <c r="Z1608">
        <v>11</v>
      </c>
      <c r="AA1608" s="3">
        <f>(1/Table1[[#This Row],[B365H]]+1/Table1[[#This Row],[B365D]]+1/Table1[[#This Row],[B365A]]-1)/3</f>
        <v>1.687201687201682E-2</v>
      </c>
      <c r="AB1608">
        <v>1.61</v>
      </c>
      <c r="AC1608">
        <v>2.2999999999999998</v>
      </c>
      <c r="AD1608">
        <f>(1/Table1[[#This Row],[B365&gt;2.5]]+1/Table1[[#This Row],[B365&lt;2.5]]-1)/2</f>
        <v>2.7950310559006208E-2</v>
      </c>
    </row>
    <row r="1609" spans="1:30" hidden="1" x14ac:dyDescent="0.45">
      <c r="A1609" t="s">
        <v>61</v>
      </c>
      <c r="B1609" t="s">
        <v>4</v>
      </c>
      <c r="C1609" s="1">
        <v>44618</v>
      </c>
      <c r="D1609" t="s">
        <v>69</v>
      </c>
      <c r="E1609" t="s">
        <v>87</v>
      </c>
      <c r="F1609">
        <v>4</v>
      </c>
      <c r="G1609">
        <v>1</v>
      </c>
      <c r="H1609" t="s">
        <v>13</v>
      </c>
      <c r="I1609" t="s">
        <v>47</v>
      </c>
      <c r="L1609">
        <f>1/Table1[[#This Row],[B365H]]-Table1[[#This Row],[Margin1X2]]</f>
        <v>0.49108669108669117</v>
      </c>
      <c r="M1609">
        <f>IF(Table1[[#This Row],[Bet]]="Home",IF(Table1[[#This Row],[FTR]]="H",100*Table1[[#This Row],[B365H]],0),0)</f>
        <v>0</v>
      </c>
      <c r="N1609">
        <f>IF(Table1[[#This Row],[Bet]]="Home-",IF(Table1[[#This Row],[FTR]]="H",100*Table1[[#This Row],[B365H]],0),0)</f>
        <v>0</v>
      </c>
      <c r="O1609">
        <f>1/Table1[[#This Row],[B365D]]-Table1[[#This Row],[Margin1X2]]</f>
        <v>0.26398046398046399</v>
      </c>
      <c r="P1609">
        <f>IF(Table1[[#This Row],[Bet]]="Draw",IF(Table1[[#This Row],[FTR]]="D",100*Table1[[#This Row],[B365D]],0),0)</f>
        <v>0</v>
      </c>
      <c r="Q1609">
        <f>IF(Table1[[#This Row],[Bet]]="Draw-",IF(Table1[[#This Row],[FTR]]="D",100*Table1[[#This Row],[B365D]],0),0)</f>
        <v>0</v>
      </c>
      <c r="R1609">
        <f>1/Table1[[#This Row],[B365A]]-Table1[[#This Row],[Margin1X2]]</f>
        <v>0.24493284493284492</v>
      </c>
      <c r="S1609">
        <f>IF(Table1[[#This Row],[Bet]]="Away",IF(Table1[[#This Row],[FTR]]="A",100*Table1[[#This Row],[B365A]],0),0)</f>
        <v>0</v>
      </c>
      <c r="T1609">
        <f>IF(Table1[[#This Row],[Bet2]]="Away",IF(Table1[[#This Row],[FTR]]="A",100*Table1[[#This Row],[B365A]]),0)</f>
        <v>0</v>
      </c>
      <c r="X1609">
        <v>1.95</v>
      </c>
      <c r="Y1609">
        <v>3.5</v>
      </c>
      <c r="Z1609">
        <v>3.75</v>
      </c>
      <c r="AA1609" s="3">
        <f>(1/Table1[[#This Row],[B365H]]+1/Table1[[#This Row],[B365D]]+1/Table1[[#This Row],[B365A]]-1)/3</f>
        <v>2.1733821733821729E-2</v>
      </c>
      <c r="AB1609">
        <v>1.9</v>
      </c>
      <c r="AC1609">
        <v>1.95</v>
      </c>
      <c r="AD1609">
        <f>(1/Table1[[#This Row],[B365&gt;2.5]]+1/Table1[[#This Row],[B365&lt;2.5]]-1)/2</f>
        <v>1.9568151147098534E-2</v>
      </c>
    </row>
    <row r="1610" spans="1:30" hidden="1" x14ac:dyDescent="0.45">
      <c r="A1610" t="s">
        <v>61</v>
      </c>
      <c r="B1610" t="s">
        <v>4</v>
      </c>
      <c r="C1610" s="1">
        <v>44636</v>
      </c>
      <c r="D1610" t="s">
        <v>96</v>
      </c>
      <c r="E1610" t="s">
        <v>83</v>
      </c>
      <c r="F1610">
        <v>3</v>
      </c>
      <c r="G1610">
        <v>1</v>
      </c>
      <c r="H1610" t="s">
        <v>13</v>
      </c>
      <c r="I1610" t="s">
        <v>47</v>
      </c>
      <c r="L1610">
        <f>1/Table1[[#This Row],[B365H]]-Table1[[#This Row],[Margin1X2]]</f>
        <v>0.49450549450549458</v>
      </c>
      <c r="M1610">
        <f>IF(Table1[[#This Row],[Bet]]="Home",IF(Table1[[#This Row],[FTR]]="H",100*Table1[[#This Row],[B365H]],0),0)</f>
        <v>0</v>
      </c>
      <c r="N1610">
        <f>IF(Table1[[#This Row],[Bet]]="Home-",IF(Table1[[#This Row],[FTR]]="H",100*Table1[[#This Row],[B365H]],0),0)</f>
        <v>0</v>
      </c>
      <c r="O1610">
        <f>1/Table1[[#This Row],[B365D]]-Table1[[#This Row],[Margin1X2]]</f>
        <v>0.26739926739926739</v>
      </c>
      <c r="P1610">
        <f>IF(Table1[[#This Row],[Bet]]="Draw",IF(Table1[[#This Row],[FTR]]="D",100*Table1[[#This Row],[B365D]],0),0)</f>
        <v>0</v>
      </c>
      <c r="Q1610">
        <f>IF(Table1[[#This Row],[Bet]]="Draw-",IF(Table1[[#This Row],[FTR]]="D",100*Table1[[#This Row],[B365D]],0),0)</f>
        <v>0</v>
      </c>
      <c r="R1610">
        <f>1/Table1[[#This Row],[B365A]]-Table1[[#This Row],[Margin1X2]]</f>
        <v>0.23809523809523811</v>
      </c>
      <c r="S1610">
        <f>IF(Table1[[#This Row],[Bet]]="Away",IF(Table1[[#This Row],[FTR]]="A",100*Table1[[#This Row],[B365A]],0),0)</f>
        <v>0</v>
      </c>
      <c r="T1610">
        <f>IF(Table1[[#This Row],[Bet2]]="Away",IF(Table1[[#This Row],[FTR]]="A",100*Table1[[#This Row],[B365A]]),0)</f>
        <v>0</v>
      </c>
      <c r="X1610">
        <v>1.95</v>
      </c>
      <c r="Y1610">
        <v>3.5</v>
      </c>
      <c r="Z1610">
        <v>3.9</v>
      </c>
      <c r="AA1610" s="3">
        <f>(1/Table1[[#This Row],[B365H]]+1/Table1[[#This Row],[B365D]]+1/Table1[[#This Row],[B365A]]-1)/3</f>
        <v>1.8315018315018323E-2</v>
      </c>
      <c r="AB1610">
        <v>2.0499999999999998</v>
      </c>
      <c r="AC1610">
        <v>1.8</v>
      </c>
      <c r="AD1610">
        <f>(1/Table1[[#This Row],[B365&gt;2.5]]+1/Table1[[#This Row],[B365&lt;2.5]]-1)/2</f>
        <v>2.1680216802168029E-2</v>
      </c>
    </row>
    <row r="1611" spans="1:30" hidden="1" x14ac:dyDescent="0.45">
      <c r="A1611" t="s">
        <v>61</v>
      </c>
      <c r="B1611" t="s">
        <v>4</v>
      </c>
      <c r="C1611" s="1">
        <v>44653</v>
      </c>
      <c r="D1611" t="s">
        <v>95</v>
      </c>
      <c r="E1611" t="s">
        <v>65</v>
      </c>
      <c r="F1611">
        <v>2</v>
      </c>
      <c r="G1611">
        <v>2</v>
      </c>
      <c r="H1611" t="s">
        <v>42</v>
      </c>
      <c r="I1611" t="s">
        <v>47</v>
      </c>
      <c r="L1611">
        <f>1/Table1[[#This Row],[B365H]]-Table1[[#This Row],[Margin1X2]]</f>
        <v>0.45773809523809522</v>
      </c>
      <c r="M1611">
        <f>IF(Table1[[#This Row],[Bet]]="Home",IF(Table1[[#This Row],[FTR]]="H",100*Table1[[#This Row],[B365H]],0),0)</f>
        <v>0</v>
      </c>
      <c r="N1611">
        <f>IF(Table1[[#This Row],[Bet]]="Home-",IF(Table1[[#This Row],[FTR]]="H",100*Table1[[#This Row],[B365H]],0),0)</f>
        <v>0</v>
      </c>
      <c r="O1611">
        <f>1/Table1[[#This Row],[B365D]]-Table1[[#This Row],[Margin1X2]]</f>
        <v>0.29404761904761906</v>
      </c>
      <c r="P1611">
        <f>IF(Table1[[#This Row],[Bet]]="Draw",IF(Table1[[#This Row],[FTR]]="D",100*Table1[[#This Row],[B365D]],0),0)</f>
        <v>0</v>
      </c>
      <c r="Q1611">
        <f>IF(Table1[[#This Row],[Bet]]="Draw-",IF(Table1[[#This Row],[FTR]]="D",100*Table1[[#This Row],[B365D]],0),0)</f>
        <v>0</v>
      </c>
      <c r="R1611">
        <f>1/Table1[[#This Row],[B365A]]-Table1[[#This Row],[Margin1X2]]</f>
        <v>0.24821428571428569</v>
      </c>
      <c r="S1611">
        <f>IF(Table1[[#This Row],[Bet]]="Away",IF(Table1[[#This Row],[FTR]]="A",100*Table1[[#This Row],[B365A]],0),0)</f>
        <v>0</v>
      </c>
      <c r="T1611">
        <f>IF(Table1[[#This Row],[Bet2]]="Away",IF(Table1[[#This Row],[FTR]]="A",100*Table1[[#This Row],[B365A]]),0)</f>
        <v>0</v>
      </c>
      <c r="X1611">
        <v>2.1</v>
      </c>
      <c r="Y1611">
        <v>3.2</v>
      </c>
      <c r="Z1611">
        <v>3.75</v>
      </c>
      <c r="AA1611" s="3">
        <f>(1/Table1[[#This Row],[B365H]]+1/Table1[[#This Row],[B365D]]+1/Table1[[#This Row],[B365A]]-1)/3</f>
        <v>1.845238095238096E-2</v>
      </c>
      <c r="AB1611">
        <v>2.2999999999999998</v>
      </c>
      <c r="AC1611">
        <v>1.61</v>
      </c>
      <c r="AD1611">
        <f>(1/Table1[[#This Row],[B365&gt;2.5]]+1/Table1[[#This Row],[B365&lt;2.5]]-1)/2</f>
        <v>2.7950310559006208E-2</v>
      </c>
    </row>
    <row r="1612" spans="1:30" hidden="1" x14ac:dyDescent="0.45">
      <c r="A1612" t="s">
        <v>106</v>
      </c>
      <c r="B1612" t="s">
        <v>4</v>
      </c>
      <c r="C1612" s="1">
        <v>44429</v>
      </c>
      <c r="D1612" t="s">
        <v>130</v>
      </c>
      <c r="E1612" t="s">
        <v>128</v>
      </c>
      <c r="F1612">
        <v>0</v>
      </c>
      <c r="G1612">
        <v>3</v>
      </c>
      <c r="H1612" t="s">
        <v>20</v>
      </c>
      <c r="I1612" t="s">
        <v>159</v>
      </c>
      <c r="L1612">
        <f>1/Table1[[#This Row],[B365H]]-Table1[[#This Row],[Margin1X2]]</f>
        <v>0.41762230839039688</v>
      </c>
      <c r="M1612">
        <f>IF(Table1[[#This Row],[Bet]]="Home",IF(Table1[[#This Row],[FTR]]="H",100*Table1[[#This Row],[B365H]],0),0)</f>
        <v>0</v>
      </c>
      <c r="N1612">
        <f>IF(Table1[[#This Row],[Bet]]="Home-",IF(Table1[[#This Row],[FTR]]="H",100*Table1[[#This Row],[B365H]],0),0)</f>
        <v>0</v>
      </c>
      <c r="O1612">
        <f>1/Table1[[#This Row],[B365D]]-Table1[[#This Row],[Margin1X2]]</f>
        <v>0.2769573467535682</v>
      </c>
      <c r="P1612">
        <f>IF(Table1[[#This Row],[Bet]]="Draw",IF(Table1[[#This Row],[FTR]]="D",100*Table1[[#This Row],[B365D]],0),0)</f>
        <v>0</v>
      </c>
      <c r="Q1612">
        <f>IF(Table1[[#This Row],[Bet]]="Draw-",IF(Table1[[#This Row],[FTR]]="D",100*Table1[[#This Row],[B365D]],0),0)</f>
        <v>0</v>
      </c>
      <c r="R1612">
        <f>1/Table1[[#This Row],[B365A]]-Table1[[#This Row],[Margin1X2]]</f>
        <v>0.30542034485603498</v>
      </c>
      <c r="S1612">
        <f>IF(Table1[[#This Row],[Bet]]="Away",IF(Table1[[#This Row],[FTR]]="A",100*Table1[[#This Row],[B365A]],0),0)</f>
        <v>0</v>
      </c>
      <c r="T1612">
        <f>IF(Table1[[#This Row],[Bet2]]="Away",IF(Table1[[#This Row],[FTR]]="A",100*Table1[[#This Row],[B365A]]),0)</f>
        <v>0</v>
      </c>
      <c r="X1612">
        <v>2.2999999999999998</v>
      </c>
      <c r="Y1612">
        <v>3.4</v>
      </c>
      <c r="Z1612">
        <v>3.1</v>
      </c>
      <c r="AA1612" s="3">
        <f>(1/Table1[[#This Row],[B365H]]+1/Table1[[#This Row],[B365D]]+1/Table1[[#This Row],[B365A]]-1)/3</f>
        <v>1.7160300305255321E-2</v>
      </c>
      <c r="AB1612">
        <v>2.1</v>
      </c>
      <c r="AC1612">
        <v>1.7</v>
      </c>
      <c r="AD1612">
        <f>(1/Table1[[#This Row],[B365&gt;2.5]]+1/Table1[[#This Row],[B365&lt;2.5]]-1)/2</f>
        <v>3.2212885154061621E-2</v>
      </c>
    </row>
    <row r="1613" spans="1:30" hidden="1" x14ac:dyDescent="0.45">
      <c r="A1613" t="s">
        <v>106</v>
      </c>
      <c r="B1613" t="s">
        <v>4</v>
      </c>
      <c r="C1613" s="1">
        <v>44457</v>
      </c>
      <c r="D1613" t="s">
        <v>114</v>
      </c>
      <c r="E1613" t="s">
        <v>111</v>
      </c>
      <c r="F1613">
        <v>1</v>
      </c>
      <c r="G1613">
        <v>0</v>
      </c>
      <c r="H1613" t="s">
        <v>13</v>
      </c>
      <c r="I1613" t="s">
        <v>159</v>
      </c>
      <c r="L1613">
        <f>1/Table1[[#This Row],[B365H]]-Table1[[#This Row],[Margin1X2]]</f>
        <v>0.34654234654234656</v>
      </c>
      <c r="M1613">
        <f>IF(Table1[[#This Row],[Bet]]="Home",IF(Table1[[#This Row],[FTR]]="H",100*Table1[[#This Row],[B365H]],0),0)</f>
        <v>0</v>
      </c>
      <c r="N1613">
        <f>IF(Table1[[#This Row],[Bet]]="Home-",IF(Table1[[#This Row],[FTR]]="H",100*Table1[[#This Row],[B365H]],0),0)</f>
        <v>0</v>
      </c>
      <c r="O1613">
        <f>1/Table1[[#This Row],[B365D]]-Table1[[#This Row],[Margin1X2]]</f>
        <v>0.28593628593628595</v>
      </c>
      <c r="P1613">
        <f>IF(Table1[[#This Row],[Bet]]="Draw",IF(Table1[[#This Row],[FTR]]="D",100*Table1[[#This Row],[B365D]],0),0)</f>
        <v>0</v>
      </c>
      <c r="Q1613">
        <f>IF(Table1[[#This Row],[Bet]]="Draw-",IF(Table1[[#This Row],[FTR]]="D",100*Table1[[#This Row],[B365D]],0),0)</f>
        <v>0</v>
      </c>
      <c r="R1613">
        <f>1/Table1[[#This Row],[B365A]]-Table1[[#This Row],[Margin1X2]]</f>
        <v>0.36752136752136749</v>
      </c>
      <c r="S1613">
        <f>IF(Table1[[#This Row],[Bet]]="Away",IF(Table1[[#This Row],[FTR]]="A",100*Table1[[#This Row],[B365A]],0),0)</f>
        <v>0</v>
      </c>
      <c r="T1613">
        <f>IF(Table1[[#This Row],[Bet2]]="Away",IF(Table1[[#This Row],[FTR]]="A",100*Table1[[#This Row],[B365A]]),0)</f>
        <v>0</v>
      </c>
      <c r="X1613">
        <v>2.75</v>
      </c>
      <c r="Y1613">
        <v>3.3</v>
      </c>
      <c r="Z1613">
        <v>2.6</v>
      </c>
      <c r="AA1613" s="3">
        <f>(1/Table1[[#This Row],[B365H]]+1/Table1[[#This Row],[B365D]]+1/Table1[[#This Row],[B365A]]-1)/3</f>
        <v>1.7094017094017106E-2</v>
      </c>
      <c r="AB1613">
        <v>2.0099999999999998</v>
      </c>
      <c r="AC1613">
        <v>1.92</v>
      </c>
      <c r="AD1613">
        <f>(1/Table1[[#This Row],[B365&gt;2.5]]+1/Table1[[#This Row],[B365&lt;2.5]]-1)/2</f>
        <v>9.1728855721393554E-3</v>
      </c>
    </row>
    <row r="1614" spans="1:30" hidden="1" x14ac:dyDescent="0.45">
      <c r="A1614" t="s">
        <v>106</v>
      </c>
      <c r="B1614" t="s">
        <v>4</v>
      </c>
      <c r="C1614" s="1">
        <v>44460</v>
      </c>
      <c r="D1614" t="s">
        <v>113</v>
      </c>
      <c r="E1614" t="s">
        <v>125</v>
      </c>
      <c r="F1614">
        <v>1</v>
      </c>
      <c r="G1614">
        <v>3</v>
      </c>
      <c r="H1614" t="s">
        <v>20</v>
      </c>
      <c r="I1614" t="s">
        <v>159</v>
      </c>
      <c r="L1614">
        <f>1/Table1[[#This Row],[B365H]]-Table1[[#This Row],[Margin1X2]]</f>
        <v>0.44716265646498204</v>
      </c>
      <c r="M1614">
        <f>IF(Table1[[#This Row],[Bet]]="Home",IF(Table1[[#This Row],[FTR]]="H",100*Table1[[#This Row],[B365H]],0),0)</f>
        <v>0</v>
      </c>
      <c r="N1614">
        <f>IF(Table1[[#This Row],[Bet]]="Home-",IF(Table1[[#This Row],[FTR]]="H",100*Table1[[#This Row],[B365H]],0),0)</f>
        <v>0</v>
      </c>
      <c r="O1614">
        <f>1/Table1[[#This Row],[B365D]]-Table1[[#This Row],[Margin1X2]]</f>
        <v>0.28507668042551765</v>
      </c>
      <c r="P1614">
        <f>IF(Table1[[#This Row],[Bet]]="Draw",IF(Table1[[#This Row],[FTR]]="D",100*Table1[[#This Row],[B365D]],0),0)</f>
        <v>0</v>
      </c>
      <c r="Q1614">
        <f>IF(Table1[[#This Row],[Bet]]="Draw-",IF(Table1[[#This Row],[FTR]]="D",100*Table1[[#This Row],[B365D]],0),0)</f>
        <v>0</v>
      </c>
      <c r="R1614">
        <f>1/Table1[[#This Row],[B365A]]-Table1[[#This Row],[Margin1X2]]</f>
        <v>0.26776066310950031</v>
      </c>
      <c r="S1614">
        <f>IF(Table1[[#This Row],[Bet]]="Away",IF(Table1[[#This Row],[FTR]]="A",100*Table1[[#This Row],[B365A]],0),0)</f>
        <v>0</v>
      </c>
      <c r="T1614">
        <f>IF(Table1[[#This Row],[Bet2]]="Away",IF(Table1[[#This Row],[FTR]]="A",100*Table1[[#This Row],[B365A]]),0)</f>
        <v>0</v>
      </c>
      <c r="X1614">
        <v>2.15</v>
      </c>
      <c r="Y1614">
        <v>3.3</v>
      </c>
      <c r="Z1614">
        <v>3.5</v>
      </c>
      <c r="AA1614" s="3">
        <f>(1/Table1[[#This Row],[B365H]]+1/Table1[[#This Row],[B365D]]+1/Table1[[#This Row],[B365A]]-1)/3</f>
        <v>1.7953622604785391E-2</v>
      </c>
      <c r="AB1614">
        <v>2.1</v>
      </c>
      <c r="AC1614">
        <v>1.7</v>
      </c>
      <c r="AD1614">
        <f>(1/Table1[[#This Row],[B365&gt;2.5]]+1/Table1[[#This Row],[B365&lt;2.5]]-1)/2</f>
        <v>3.2212885154061621E-2</v>
      </c>
    </row>
    <row r="1615" spans="1:30" hidden="1" x14ac:dyDescent="0.45">
      <c r="A1615" t="s">
        <v>106</v>
      </c>
      <c r="B1615" t="s">
        <v>4</v>
      </c>
      <c r="C1615" s="1">
        <v>44464</v>
      </c>
      <c r="D1615" t="s">
        <v>110</v>
      </c>
      <c r="E1615" t="s">
        <v>119</v>
      </c>
      <c r="F1615">
        <v>2</v>
      </c>
      <c r="G1615">
        <v>2</v>
      </c>
      <c r="H1615" t="s">
        <v>42</v>
      </c>
      <c r="I1615" t="s">
        <v>159</v>
      </c>
      <c r="L1615">
        <f>1/Table1[[#This Row],[B365H]]-Table1[[#This Row],[Margin1X2]]</f>
        <v>0.34654234654234656</v>
      </c>
      <c r="M1615">
        <f>IF(Table1[[#This Row],[Bet]]="Home",IF(Table1[[#This Row],[FTR]]="H",100*Table1[[#This Row],[B365H]],0),0)</f>
        <v>0</v>
      </c>
      <c r="N1615">
        <f>IF(Table1[[#This Row],[Bet]]="Home-",IF(Table1[[#This Row],[FTR]]="H",100*Table1[[#This Row],[B365H]],0),0)</f>
        <v>0</v>
      </c>
      <c r="O1615">
        <f>1/Table1[[#This Row],[B365D]]-Table1[[#This Row],[Margin1X2]]</f>
        <v>0.28593628593628595</v>
      </c>
      <c r="P1615">
        <f>IF(Table1[[#This Row],[Bet]]="Draw",IF(Table1[[#This Row],[FTR]]="D",100*Table1[[#This Row],[B365D]],0),0)</f>
        <v>0</v>
      </c>
      <c r="Q1615">
        <f>IF(Table1[[#This Row],[Bet]]="Draw-",IF(Table1[[#This Row],[FTR]]="D",100*Table1[[#This Row],[B365D]],0),0)</f>
        <v>0</v>
      </c>
      <c r="R1615">
        <f>1/Table1[[#This Row],[B365A]]-Table1[[#This Row],[Margin1X2]]</f>
        <v>0.36752136752136749</v>
      </c>
      <c r="S1615">
        <f>IF(Table1[[#This Row],[Bet]]="Away",IF(Table1[[#This Row],[FTR]]="A",100*Table1[[#This Row],[B365A]],0),0)</f>
        <v>0</v>
      </c>
      <c r="T1615">
        <f>IF(Table1[[#This Row],[Bet2]]="Away",IF(Table1[[#This Row],[FTR]]="A",100*Table1[[#This Row],[B365A]]),0)</f>
        <v>0</v>
      </c>
      <c r="X1615">
        <v>2.75</v>
      </c>
      <c r="Y1615">
        <v>3.3</v>
      </c>
      <c r="Z1615">
        <v>2.6</v>
      </c>
      <c r="AA1615" s="3">
        <f>(1/Table1[[#This Row],[B365H]]+1/Table1[[#This Row],[B365D]]+1/Table1[[#This Row],[B365A]]-1)/3</f>
        <v>1.7094017094017106E-2</v>
      </c>
      <c r="AB1615">
        <v>2.1</v>
      </c>
      <c r="AC1615">
        <v>1.7</v>
      </c>
      <c r="AD1615">
        <f>(1/Table1[[#This Row],[B365&gt;2.5]]+1/Table1[[#This Row],[B365&lt;2.5]]-1)/2</f>
        <v>3.2212885154061621E-2</v>
      </c>
    </row>
    <row r="1616" spans="1:30" hidden="1" x14ac:dyDescent="0.45">
      <c r="A1616" t="s">
        <v>106</v>
      </c>
      <c r="B1616" t="s">
        <v>4</v>
      </c>
      <c r="C1616" s="1">
        <v>44488</v>
      </c>
      <c r="D1616" t="s">
        <v>123</v>
      </c>
      <c r="E1616" t="s">
        <v>117</v>
      </c>
      <c r="F1616">
        <v>0</v>
      </c>
      <c r="G1616">
        <v>1</v>
      </c>
      <c r="H1616" t="s">
        <v>20</v>
      </c>
      <c r="I1616" t="s">
        <v>159</v>
      </c>
      <c r="L1616">
        <f>1/Table1[[#This Row],[B365H]]-Table1[[#This Row],[Margin1X2]]</f>
        <v>0.42760942760942761</v>
      </c>
      <c r="M1616">
        <f>IF(Table1[[#This Row],[Bet]]="Home",IF(Table1[[#This Row],[FTR]]="H",100*Table1[[#This Row],[B365H]],0),0)</f>
        <v>0</v>
      </c>
      <c r="N1616">
        <f>IF(Table1[[#This Row],[Bet]]="Home-",IF(Table1[[#This Row],[FTR]]="H",100*Table1[[#This Row],[B365H]],0),0)</f>
        <v>0</v>
      </c>
      <c r="O1616">
        <f>1/Table1[[#This Row],[B365D]]-Table1[[#This Row],[Margin1X2]]</f>
        <v>0.28619528619528622</v>
      </c>
      <c r="P1616">
        <f>IF(Table1[[#This Row],[Bet]]="Draw",IF(Table1[[#This Row],[FTR]]="D",100*Table1[[#This Row],[B365D]],0),0)</f>
        <v>0</v>
      </c>
      <c r="Q1616">
        <f>IF(Table1[[#This Row],[Bet]]="Draw-",IF(Table1[[#This Row],[FTR]]="D",100*Table1[[#This Row],[B365D]],0),0)</f>
        <v>0</v>
      </c>
      <c r="R1616">
        <f>1/Table1[[#This Row],[B365A]]-Table1[[#This Row],[Margin1X2]]</f>
        <v>0.28619528619528622</v>
      </c>
      <c r="S1616">
        <f>IF(Table1[[#This Row],[Bet]]="Away",IF(Table1[[#This Row],[FTR]]="A",100*Table1[[#This Row],[B365A]],0),0)</f>
        <v>0</v>
      </c>
      <c r="T1616">
        <f>IF(Table1[[#This Row],[Bet2]]="Away",IF(Table1[[#This Row],[FTR]]="A",100*Table1[[#This Row],[B365A]]),0)</f>
        <v>0</v>
      </c>
      <c r="X1616">
        <v>2.25</v>
      </c>
      <c r="Y1616">
        <v>3.3</v>
      </c>
      <c r="Z1616">
        <v>3.3</v>
      </c>
      <c r="AA1616" s="3">
        <f>(1/Table1[[#This Row],[B365H]]+1/Table1[[#This Row],[B365D]]+1/Table1[[#This Row],[B365A]]-1)/3</f>
        <v>1.6835016835016797E-2</v>
      </c>
      <c r="AB1616">
        <v>1.95</v>
      </c>
      <c r="AC1616">
        <v>1.85</v>
      </c>
      <c r="AD1616">
        <f>(1/Table1[[#This Row],[B365&gt;2.5]]+1/Table1[[#This Row],[B365&lt;2.5]]-1)/2</f>
        <v>2.6680526680526673E-2</v>
      </c>
    </row>
    <row r="1617" spans="1:30" hidden="1" x14ac:dyDescent="0.45">
      <c r="A1617" t="s">
        <v>106</v>
      </c>
      <c r="B1617" t="s">
        <v>4</v>
      </c>
      <c r="C1617" s="1">
        <v>44520</v>
      </c>
      <c r="D1617" t="s">
        <v>137</v>
      </c>
      <c r="E1617" t="s">
        <v>140</v>
      </c>
      <c r="F1617">
        <v>2</v>
      </c>
      <c r="G1617">
        <v>3</v>
      </c>
      <c r="H1617" t="s">
        <v>20</v>
      </c>
      <c r="I1617" t="s">
        <v>159</v>
      </c>
      <c r="L1617">
        <f>1/Table1[[#This Row],[B365H]]-Table1[[#This Row],[Margin1X2]]</f>
        <v>0.28579916815210932</v>
      </c>
      <c r="M1617">
        <f>IF(Table1[[#This Row],[Bet]]="Home",IF(Table1[[#This Row],[FTR]]="H",100*Table1[[#This Row],[B365H]],0),0)</f>
        <v>0</v>
      </c>
      <c r="N1617">
        <f>IF(Table1[[#This Row],[Bet]]="Home-",IF(Table1[[#This Row],[FTR]]="H",100*Table1[[#This Row],[B365H]],0),0)</f>
        <v>0</v>
      </c>
      <c r="O1617">
        <f>1/Table1[[#This Row],[B365D]]-Table1[[#This Row],[Margin1X2]]</f>
        <v>0.27688651218062982</v>
      </c>
      <c r="P1617">
        <f>IF(Table1[[#This Row],[Bet]]="Draw",IF(Table1[[#This Row],[FTR]]="D",100*Table1[[#This Row],[B365D]],0),0)</f>
        <v>0</v>
      </c>
      <c r="Q1617">
        <f>IF(Table1[[#This Row],[Bet]]="Draw-",IF(Table1[[#This Row],[FTR]]="D",100*Table1[[#This Row],[B365D]],0),0)</f>
        <v>0</v>
      </c>
      <c r="R1617">
        <f>1/Table1[[#This Row],[B365A]]-Table1[[#This Row],[Margin1X2]]</f>
        <v>0.43731431966726081</v>
      </c>
      <c r="S1617">
        <f>IF(Table1[[#This Row],[Bet]]="Away",IF(Table1[[#This Row],[FTR]]="A",100*Table1[[#This Row],[B365A]],0),0)</f>
        <v>0</v>
      </c>
      <c r="T1617">
        <f>IF(Table1[[#This Row],[Bet2]]="Away",IF(Table1[[#This Row],[FTR]]="A",100*Table1[[#This Row],[B365A]]),0)</f>
        <v>0</v>
      </c>
      <c r="X1617">
        <v>3.3</v>
      </c>
      <c r="Y1617">
        <v>3.4</v>
      </c>
      <c r="Z1617">
        <v>2.2000000000000002</v>
      </c>
      <c r="AA1617" s="3">
        <f>(1/Table1[[#This Row],[B365H]]+1/Table1[[#This Row],[B365D]]+1/Table1[[#This Row],[B365A]]-1)/3</f>
        <v>1.7231134878193721E-2</v>
      </c>
      <c r="AB1617">
        <v>1.98</v>
      </c>
      <c r="AC1617">
        <v>1.88</v>
      </c>
      <c r="AD1617">
        <f>(1/Table1[[#This Row],[B365&gt;2.5]]+1/Table1[[#This Row],[B365&lt;2.5]]-1)/2</f>
        <v>1.8482699333763231E-2</v>
      </c>
    </row>
    <row r="1618" spans="1:30" hidden="1" x14ac:dyDescent="0.45">
      <c r="A1618" t="s">
        <v>106</v>
      </c>
      <c r="B1618" t="s">
        <v>4</v>
      </c>
      <c r="C1618" s="1">
        <v>44562</v>
      </c>
      <c r="D1618" t="s">
        <v>139</v>
      </c>
      <c r="E1618" t="s">
        <v>136</v>
      </c>
      <c r="F1618">
        <v>0</v>
      </c>
      <c r="G1618">
        <v>1</v>
      </c>
      <c r="H1618" t="s">
        <v>20</v>
      </c>
      <c r="I1618" t="s">
        <v>159</v>
      </c>
      <c r="L1618">
        <f>1/Table1[[#This Row],[B365H]]-Table1[[#This Row],[Margin1X2]]</f>
        <v>0.42742374727668841</v>
      </c>
      <c r="M1618">
        <f>IF(Table1[[#This Row],[Bet]]="Home",IF(Table1[[#This Row],[FTR]]="H",100*Table1[[#This Row],[B365H]],0),0)</f>
        <v>0</v>
      </c>
      <c r="N1618">
        <f>IF(Table1[[#This Row],[Bet]]="Home-",IF(Table1[[#This Row],[FTR]]="H",100*Table1[[#This Row],[B365H]],0),0)</f>
        <v>0</v>
      </c>
      <c r="O1618">
        <f>1/Table1[[#This Row],[B365D]]-Table1[[#This Row],[Margin1X2]]</f>
        <v>0.27709694989106753</v>
      </c>
      <c r="P1618">
        <f>IF(Table1[[#This Row],[Bet]]="Draw",IF(Table1[[#This Row],[FTR]]="D",100*Table1[[#This Row],[B365D]],0),0)</f>
        <v>0</v>
      </c>
      <c r="Q1618">
        <f>IF(Table1[[#This Row],[Bet]]="Draw-",IF(Table1[[#This Row],[FTR]]="D",100*Table1[[#This Row],[B365D]],0),0)</f>
        <v>0</v>
      </c>
      <c r="R1618">
        <f>1/Table1[[#This Row],[B365A]]-Table1[[#This Row],[Margin1X2]]</f>
        <v>0.295479302832244</v>
      </c>
      <c r="S1618">
        <f>IF(Table1[[#This Row],[Bet]]="Away",IF(Table1[[#This Row],[FTR]]="A",100*Table1[[#This Row],[B365A]],0),0)</f>
        <v>0</v>
      </c>
      <c r="T1618">
        <f>IF(Table1[[#This Row],[Bet2]]="Away",IF(Table1[[#This Row],[FTR]]="A",100*Table1[[#This Row],[B365A]]),0)</f>
        <v>0</v>
      </c>
      <c r="X1618">
        <v>2.25</v>
      </c>
      <c r="Y1618">
        <v>3.4</v>
      </c>
      <c r="Z1618">
        <v>3.2</v>
      </c>
      <c r="AA1618" s="3">
        <f>(1/Table1[[#This Row],[B365H]]+1/Table1[[#This Row],[B365D]]+1/Table1[[#This Row],[B365A]]-1)/3</f>
        <v>1.7020697167756005E-2</v>
      </c>
      <c r="AB1618">
        <v>1.93</v>
      </c>
      <c r="AC1618">
        <v>1.93</v>
      </c>
      <c r="AD1618">
        <f>(1/Table1[[#This Row],[B365&gt;2.5]]+1/Table1[[#This Row],[B365&lt;2.5]]-1)/2</f>
        <v>1.81347150259068E-2</v>
      </c>
    </row>
    <row r="1619" spans="1:30" hidden="1" x14ac:dyDescent="0.45">
      <c r="A1619" t="s">
        <v>106</v>
      </c>
      <c r="B1619" t="s">
        <v>4</v>
      </c>
      <c r="C1619" s="1">
        <v>44590</v>
      </c>
      <c r="D1619" t="s">
        <v>114</v>
      </c>
      <c r="E1619" t="s">
        <v>134</v>
      </c>
      <c r="F1619">
        <v>0</v>
      </c>
      <c r="G1619">
        <v>0</v>
      </c>
      <c r="H1619" t="s">
        <v>42</v>
      </c>
      <c r="I1619" t="s">
        <v>159</v>
      </c>
      <c r="L1619">
        <f>1/Table1[[#This Row],[B365H]]-Table1[[#This Row],[Margin1X2]]</f>
        <v>0.20370370370370369</v>
      </c>
      <c r="M1619">
        <f>IF(Table1[[#This Row],[Bet]]="Home",IF(Table1[[#This Row],[FTR]]="H",100*Table1[[#This Row],[B365H]],0),0)</f>
        <v>0</v>
      </c>
      <c r="N1619">
        <f>IF(Table1[[#This Row],[Bet]]="Home-",IF(Table1[[#This Row],[FTR]]="H",100*Table1[[#This Row],[B365H]],0),0)</f>
        <v>0</v>
      </c>
      <c r="O1619">
        <f>1/Table1[[#This Row],[B365D]]-Table1[[#This Row],[Margin1X2]]</f>
        <v>0.25925925925925924</v>
      </c>
      <c r="P1619">
        <f>IF(Table1[[#This Row],[Bet]]="Draw",IF(Table1[[#This Row],[FTR]]="D",100*Table1[[#This Row],[B365D]],0),0)</f>
        <v>0</v>
      </c>
      <c r="Q1619">
        <f>IF(Table1[[#This Row],[Bet]]="Draw-",IF(Table1[[#This Row],[FTR]]="D",100*Table1[[#This Row],[B365D]],0),0)</f>
        <v>0</v>
      </c>
      <c r="R1619">
        <f>1/Table1[[#This Row],[B365A]]-Table1[[#This Row],[Margin1X2]]</f>
        <v>0.53703703703703709</v>
      </c>
      <c r="S1619">
        <f>IF(Table1[[#This Row],[Bet]]="Away",IF(Table1[[#This Row],[FTR]]="A",100*Table1[[#This Row],[B365A]],0),0)</f>
        <v>0</v>
      </c>
      <c r="T1619">
        <f>IF(Table1[[#This Row],[Bet2]]="Away",IF(Table1[[#This Row],[FTR]]="A",100*Table1[[#This Row],[B365A]]),0)</f>
        <v>0</v>
      </c>
      <c r="X1619">
        <v>4.5</v>
      </c>
      <c r="Y1619">
        <v>3.6</v>
      </c>
      <c r="Z1619">
        <v>1.8</v>
      </c>
      <c r="AA1619" s="3">
        <f>(1/Table1[[#This Row],[B365H]]+1/Table1[[#This Row],[B365D]]+1/Table1[[#This Row],[B365A]]-1)/3</f>
        <v>1.8518518518518528E-2</v>
      </c>
      <c r="AB1619">
        <v>2.0499999999999998</v>
      </c>
      <c r="AC1619">
        <v>1.8</v>
      </c>
      <c r="AD1619">
        <f>(1/Table1[[#This Row],[B365&gt;2.5]]+1/Table1[[#This Row],[B365&lt;2.5]]-1)/2</f>
        <v>2.1680216802168029E-2</v>
      </c>
    </row>
    <row r="1620" spans="1:30" hidden="1" x14ac:dyDescent="0.45">
      <c r="A1620" t="s">
        <v>106</v>
      </c>
      <c r="B1620" t="s">
        <v>4</v>
      </c>
      <c r="C1620" s="1">
        <v>44611</v>
      </c>
      <c r="D1620" t="s">
        <v>122</v>
      </c>
      <c r="E1620" t="s">
        <v>128</v>
      </c>
      <c r="F1620">
        <v>0</v>
      </c>
      <c r="G1620">
        <v>2</v>
      </c>
      <c r="H1620" t="s">
        <v>20</v>
      </c>
      <c r="I1620" t="s">
        <v>159</v>
      </c>
      <c r="L1620">
        <f>1/Table1[[#This Row],[B365H]]-Table1[[#This Row],[Margin1X2]]</f>
        <v>0.27633378932968533</v>
      </c>
      <c r="M1620">
        <f>IF(Table1[[#This Row],[Bet]]="Home",IF(Table1[[#This Row],[FTR]]="H",100*Table1[[#This Row],[B365H]],0),0)</f>
        <v>0</v>
      </c>
      <c r="N1620">
        <f>IF(Table1[[#This Row],[Bet]]="Home-",IF(Table1[[#This Row],[FTR]]="H",100*Table1[[#This Row],[B365H]],0),0)</f>
        <v>0</v>
      </c>
      <c r="O1620">
        <f>1/Table1[[#This Row],[B365D]]-Table1[[#This Row],[Margin1X2]]</f>
        <v>0.27633378932968533</v>
      </c>
      <c r="P1620">
        <f>IF(Table1[[#This Row],[Bet]]="Draw",IF(Table1[[#This Row],[FTR]]="D",100*Table1[[#This Row],[B365D]],0),0)</f>
        <v>0</v>
      </c>
      <c r="Q1620">
        <f>IF(Table1[[#This Row],[Bet]]="Draw-",IF(Table1[[#This Row],[FTR]]="D",100*Table1[[#This Row],[B365D]],0),0)</f>
        <v>0</v>
      </c>
      <c r="R1620">
        <f>1/Table1[[#This Row],[B365A]]-Table1[[#This Row],[Margin1X2]]</f>
        <v>0.44733242134062923</v>
      </c>
      <c r="S1620">
        <f>IF(Table1[[#This Row],[Bet]]="Away",IF(Table1[[#This Row],[FTR]]="A",100*Table1[[#This Row],[B365A]],0),0)</f>
        <v>0</v>
      </c>
      <c r="T1620">
        <f>IF(Table1[[#This Row],[Bet2]]="Away",IF(Table1[[#This Row],[FTR]]="A",100*Table1[[#This Row],[B365A]]),0)</f>
        <v>0</v>
      </c>
      <c r="X1620">
        <v>3.4</v>
      </c>
      <c r="Y1620">
        <v>3.4</v>
      </c>
      <c r="Z1620">
        <v>2.15</v>
      </c>
      <c r="AA1620" s="3">
        <f>(1/Table1[[#This Row],[B365H]]+1/Table1[[#This Row],[B365D]]+1/Table1[[#This Row],[B365A]]-1)/3</f>
        <v>1.7783857729138191E-2</v>
      </c>
      <c r="AB1620">
        <v>1.93</v>
      </c>
      <c r="AC1620">
        <v>1.93</v>
      </c>
      <c r="AD1620">
        <f>(1/Table1[[#This Row],[B365&gt;2.5]]+1/Table1[[#This Row],[B365&lt;2.5]]-1)/2</f>
        <v>1.81347150259068E-2</v>
      </c>
    </row>
    <row r="1621" spans="1:30" hidden="1" x14ac:dyDescent="0.45">
      <c r="A1621" t="s">
        <v>106</v>
      </c>
      <c r="B1621" t="s">
        <v>4</v>
      </c>
      <c r="C1621" s="1">
        <v>44639</v>
      </c>
      <c r="D1621" t="s">
        <v>119</v>
      </c>
      <c r="E1621" t="s">
        <v>116</v>
      </c>
      <c r="F1621">
        <v>0</v>
      </c>
      <c r="G1621">
        <v>0</v>
      </c>
      <c r="H1621" t="s">
        <v>42</v>
      </c>
      <c r="I1621" t="s">
        <v>159</v>
      </c>
      <c r="L1621">
        <f>1/Table1[[#This Row],[B365H]]-Table1[[#This Row],[Margin1X2]]</f>
        <v>0.52937809003382774</v>
      </c>
      <c r="M1621">
        <f>IF(Table1[[#This Row],[Bet]]="Home",IF(Table1[[#This Row],[FTR]]="H",100*Table1[[#This Row],[B365H]],0),0)</f>
        <v>0</v>
      </c>
      <c r="N1621">
        <f>IF(Table1[[#This Row],[Bet]]="Home-",IF(Table1[[#This Row],[FTR]]="H",100*Table1[[#This Row],[B365H]],0),0)</f>
        <v>0</v>
      </c>
      <c r="O1621">
        <f>1/Table1[[#This Row],[B365D]]-Table1[[#This Row],[Margin1X2]]</f>
        <v>0.24959666926880045</v>
      </c>
      <c r="P1621">
        <f>IF(Table1[[#This Row],[Bet]]="Draw",IF(Table1[[#This Row],[FTR]]="D",100*Table1[[#This Row],[B365D]],0),0)</f>
        <v>0</v>
      </c>
      <c r="Q1621">
        <f>IF(Table1[[#This Row],[Bet]]="Draw-",IF(Table1[[#This Row],[FTR]]="D",100*Table1[[#This Row],[B365D]],0),0)</f>
        <v>0</v>
      </c>
      <c r="R1621">
        <f>1/Table1[[#This Row],[B365A]]-Table1[[#This Row],[Margin1X2]]</f>
        <v>0.22102524069737187</v>
      </c>
      <c r="S1621">
        <f>IF(Table1[[#This Row],[Bet]]="Away",IF(Table1[[#This Row],[FTR]]="A",100*Table1[[#This Row],[B365A]],0),0)</f>
        <v>0</v>
      </c>
      <c r="T1621">
        <f>IF(Table1[[#This Row],[Bet2]]="Away",IF(Table1[[#This Row],[FTR]]="A",100*Table1[[#This Row],[B365A]]),0)</f>
        <v>0</v>
      </c>
      <c r="X1621">
        <v>1.83</v>
      </c>
      <c r="Y1621">
        <v>3.75</v>
      </c>
      <c r="Z1621">
        <v>4.2</v>
      </c>
      <c r="AA1621" s="3">
        <f>(1/Table1[[#This Row],[B365H]]+1/Table1[[#This Row],[B365D]]+1/Table1[[#This Row],[B365A]]-1)/3</f>
        <v>1.7069997397866226E-2</v>
      </c>
      <c r="AB1621">
        <v>1.93</v>
      </c>
      <c r="AC1621">
        <v>1.93</v>
      </c>
      <c r="AD1621">
        <f>(1/Table1[[#This Row],[B365&gt;2.5]]+1/Table1[[#This Row],[B365&lt;2.5]]-1)/2</f>
        <v>1.81347150259068E-2</v>
      </c>
    </row>
    <row r="1622" spans="1:30" hidden="1" x14ac:dyDescent="0.45">
      <c r="A1622" t="s">
        <v>106</v>
      </c>
      <c r="B1622" t="s">
        <v>4</v>
      </c>
      <c r="C1622" s="1">
        <v>44670</v>
      </c>
      <c r="D1622" t="s">
        <v>110</v>
      </c>
      <c r="E1622" t="s">
        <v>139</v>
      </c>
      <c r="F1622">
        <v>0</v>
      </c>
      <c r="G1622">
        <v>2</v>
      </c>
      <c r="H1622" t="s">
        <v>20</v>
      </c>
      <c r="I1622" t="s">
        <v>159</v>
      </c>
      <c r="L1622">
        <f>1/Table1[[#This Row],[B365H]]-Table1[[#This Row],[Margin1X2]]</f>
        <v>0.3153899240855762</v>
      </c>
      <c r="M1622">
        <f>IF(Table1[[#This Row],[Bet]]="Home",IF(Table1[[#This Row],[FTR]]="H",100*Table1[[#This Row],[B365H]],0),0)</f>
        <v>0</v>
      </c>
      <c r="N1622">
        <f>IF(Table1[[#This Row],[Bet]]="Home-",IF(Table1[[#This Row],[FTR]]="H",100*Table1[[#This Row],[B365H]],0),0)</f>
        <v>0</v>
      </c>
      <c r="O1622">
        <f>1/Table1[[#This Row],[B365D]]-Table1[[#This Row],[Margin1X2]]</f>
        <v>0.26777087646652858</v>
      </c>
      <c r="P1622">
        <f>IF(Table1[[#This Row],[Bet]]="Draw",IF(Table1[[#This Row],[FTR]]="D",100*Table1[[#This Row],[B365D]],0),0)</f>
        <v>0</v>
      </c>
      <c r="Q1622">
        <f>IF(Table1[[#This Row],[Bet]]="Draw-",IF(Table1[[#This Row],[FTR]]="D",100*Table1[[#This Row],[B365D]],0),0)</f>
        <v>0</v>
      </c>
      <c r="R1622">
        <f>1/Table1[[#This Row],[B365A]]-Table1[[#This Row],[Margin1X2]]</f>
        <v>0.4168391994478951</v>
      </c>
      <c r="S1622">
        <f>IF(Table1[[#This Row],[Bet]]="Away",IF(Table1[[#This Row],[FTR]]="A",100*Table1[[#This Row],[B365A]],0),0)</f>
        <v>0</v>
      </c>
      <c r="T1622">
        <f>IF(Table1[[#This Row],[Bet2]]="Away",IF(Table1[[#This Row],[FTR]]="A",100*Table1[[#This Row],[B365A]]),0)</f>
        <v>0</v>
      </c>
      <c r="X1622">
        <v>3</v>
      </c>
      <c r="Y1622">
        <v>3.5</v>
      </c>
      <c r="Z1622">
        <v>2.2999999999999998</v>
      </c>
      <c r="AA1622" s="3">
        <f>(1/Table1[[#This Row],[B365H]]+1/Table1[[#This Row],[B365D]]+1/Table1[[#This Row],[B365A]]-1)/3</f>
        <v>1.7943409247757131E-2</v>
      </c>
      <c r="AB1622">
        <v>2.1</v>
      </c>
      <c r="AC1622">
        <v>1.7</v>
      </c>
      <c r="AD1622">
        <f>(1/Table1[[#This Row],[B365&gt;2.5]]+1/Table1[[#This Row],[B365&lt;2.5]]-1)/2</f>
        <v>3.2212885154061621E-2</v>
      </c>
    </row>
    <row r="1623" spans="1:30" hidden="1" x14ac:dyDescent="0.45">
      <c r="A1623" t="s">
        <v>172</v>
      </c>
      <c r="B1623" t="s">
        <v>4</v>
      </c>
      <c r="C1623" s="1">
        <v>44422</v>
      </c>
      <c r="D1623" t="s">
        <v>184</v>
      </c>
      <c r="E1623" t="s">
        <v>193</v>
      </c>
      <c r="F1623">
        <v>0</v>
      </c>
      <c r="G1623">
        <v>2</v>
      </c>
      <c r="H1623" t="s">
        <v>20</v>
      </c>
      <c r="I1623" t="s">
        <v>159</v>
      </c>
      <c r="L1623">
        <f>1/Table1[[#This Row],[B365H]]-Table1[[#This Row],[Margin1X2]]</f>
        <v>0.41762230839039688</v>
      </c>
      <c r="M1623">
        <f>IF(Table1[[#This Row],[Bet]]="Home",IF(Table1[[#This Row],[FTR]]="H",100*Table1[[#This Row],[B365H]],0),0)</f>
        <v>0</v>
      </c>
      <c r="N1623">
        <f>IF(Table1[[#This Row],[Bet]]="Home-",IF(Table1[[#This Row],[FTR]]="H",100*Table1[[#This Row],[B365H]],0),0)</f>
        <v>0</v>
      </c>
      <c r="O1623">
        <f>1/Table1[[#This Row],[B365D]]-Table1[[#This Row],[Margin1X2]]</f>
        <v>0.2769573467535682</v>
      </c>
      <c r="P1623">
        <f>IF(Table1[[#This Row],[Bet]]="Draw",IF(Table1[[#This Row],[FTR]]="D",100*Table1[[#This Row],[B365D]],0),0)</f>
        <v>0</v>
      </c>
      <c r="Q1623">
        <f>IF(Table1[[#This Row],[Bet]]="Draw-",IF(Table1[[#This Row],[FTR]]="D",100*Table1[[#This Row],[B365D]],0),0)</f>
        <v>0</v>
      </c>
      <c r="R1623">
        <f>1/Table1[[#This Row],[B365A]]-Table1[[#This Row],[Margin1X2]]</f>
        <v>0.30542034485603498</v>
      </c>
      <c r="S1623">
        <f>IF(Table1[[#This Row],[Bet]]="Away",IF(Table1[[#This Row],[FTR]]="A",100*Table1[[#This Row],[B365A]],0),0)</f>
        <v>0</v>
      </c>
      <c r="T1623">
        <f>IF(Table1[[#This Row],[Bet2]]="Away",IF(Table1[[#This Row],[FTR]]="A",100*Table1[[#This Row],[B365A]]),0)</f>
        <v>0</v>
      </c>
      <c r="X1623">
        <v>2.2999999999999998</v>
      </c>
      <c r="Y1623">
        <v>3.4</v>
      </c>
      <c r="Z1623">
        <v>3.1</v>
      </c>
      <c r="AA1623" s="3">
        <f>(1/Table1[[#This Row],[B365H]]+1/Table1[[#This Row],[B365D]]+1/Table1[[#This Row],[B365A]]-1)/3</f>
        <v>1.7160300305255321E-2</v>
      </c>
      <c r="AB1623">
        <v>2.15</v>
      </c>
      <c r="AC1623">
        <v>1.66</v>
      </c>
      <c r="AD1623">
        <f>(1/Table1[[#This Row],[B365&gt;2.5]]+1/Table1[[#This Row],[B365&lt;2.5]]-1)/2</f>
        <v>3.3762958811992205E-2</v>
      </c>
    </row>
    <row r="1624" spans="1:30" hidden="1" x14ac:dyDescent="0.45">
      <c r="A1624" t="s">
        <v>172</v>
      </c>
      <c r="B1624" t="s">
        <v>4</v>
      </c>
      <c r="C1624" s="1">
        <v>44425</v>
      </c>
      <c r="D1624" t="s">
        <v>186</v>
      </c>
      <c r="E1624" t="s">
        <v>173</v>
      </c>
      <c r="F1624">
        <v>0</v>
      </c>
      <c r="G1624">
        <v>0</v>
      </c>
      <c r="H1624" t="s">
        <v>42</v>
      </c>
      <c r="I1624" t="s">
        <v>159</v>
      </c>
      <c r="L1624">
        <f>1/Table1[[#This Row],[B365H]]-Table1[[#This Row],[Margin1X2]]</f>
        <v>0.39898989898989901</v>
      </c>
      <c r="M1624">
        <f>IF(Table1[[#This Row],[Bet]]="Home",IF(Table1[[#This Row],[FTR]]="H",100*Table1[[#This Row],[B365H]],0),0)</f>
        <v>0</v>
      </c>
      <c r="N1624">
        <f>IF(Table1[[#This Row],[Bet]]="Home-",IF(Table1[[#This Row],[FTR]]="H",100*Table1[[#This Row],[B365H]],0),0)</f>
        <v>0</v>
      </c>
      <c r="O1624">
        <f>1/Table1[[#This Row],[B365D]]-Table1[[#This Row],[Margin1X2]]</f>
        <v>0.28535353535353536</v>
      </c>
      <c r="P1624">
        <f>IF(Table1[[#This Row],[Bet]]="Draw",IF(Table1[[#This Row],[FTR]]="D",100*Table1[[#This Row],[B365D]],0),0)</f>
        <v>0</v>
      </c>
      <c r="Q1624">
        <f>IF(Table1[[#This Row],[Bet]]="Draw-",IF(Table1[[#This Row],[FTR]]="D",100*Table1[[#This Row],[B365D]],0),0)</f>
        <v>0</v>
      </c>
      <c r="R1624">
        <f>1/Table1[[#This Row],[B365A]]-Table1[[#This Row],[Margin1X2]]</f>
        <v>0.31565656565656564</v>
      </c>
      <c r="S1624">
        <f>IF(Table1[[#This Row],[Bet]]="Away",IF(Table1[[#This Row],[FTR]]="A",100*Table1[[#This Row],[B365A]],0),0)</f>
        <v>0</v>
      </c>
      <c r="T1624">
        <f>IF(Table1[[#This Row],[Bet2]]="Away",IF(Table1[[#This Row],[FTR]]="A",100*Table1[[#This Row],[B365A]]),0)</f>
        <v>0</v>
      </c>
      <c r="X1624">
        <v>2.4</v>
      </c>
      <c r="Y1624">
        <v>3.3</v>
      </c>
      <c r="Z1624">
        <v>3</v>
      </c>
      <c r="AA1624" s="3">
        <f>(1/Table1[[#This Row],[B365H]]+1/Table1[[#This Row],[B365D]]+1/Table1[[#This Row],[B365A]]-1)/3</f>
        <v>1.7676767676767662E-2</v>
      </c>
      <c r="AB1624">
        <v>2.25</v>
      </c>
      <c r="AC1624">
        <v>1.61</v>
      </c>
      <c r="AD1624">
        <f>(1/Table1[[#This Row],[B365&gt;2.5]]+1/Table1[[#This Row],[B365&lt;2.5]]-1)/2</f>
        <v>3.2781228433402365E-2</v>
      </c>
    </row>
    <row r="1625" spans="1:30" hidden="1" x14ac:dyDescent="0.45">
      <c r="A1625" t="s">
        <v>172</v>
      </c>
      <c r="B1625" t="s">
        <v>4</v>
      </c>
      <c r="C1625" s="1">
        <v>44443</v>
      </c>
      <c r="D1625" t="s">
        <v>183</v>
      </c>
      <c r="E1625" t="s">
        <v>179</v>
      </c>
      <c r="F1625">
        <v>1</v>
      </c>
      <c r="G1625">
        <v>3</v>
      </c>
      <c r="H1625" t="s">
        <v>20</v>
      </c>
      <c r="I1625" t="s">
        <v>159</v>
      </c>
      <c r="L1625">
        <f>1/Table1[[#This Row],[B365H]]-Table1[[#This Row],[Margin1X2]]</f>
        <v>0.52805717162284005</v>
      </c>
      <c r="M1625">
        <f>IF(Table1[[#This Row],[Bet]]="Home",IF(Table1[[#This Row],[FTR]]="H",100*Table1[[#This Row],[B365H]],0),0)</f>
        <v>0</v>
      </c>
      <c r="N1625">
        <f>IF(Table1[[#This Row],[Bet]]="Home-",IF(Table1[[#This Row],[FTR]]="H",100*Table1[[#This Row],[B365H]],0),0)</f>
        <v>0</v>
      </c>
      <c r="O1625">
        <f>1/Table1[[#This Row],[B365D]]-Table1[[#This Row],[Margin1X2]]</f>
        <v>0.25938686196892385</v>
      </c>
      <c r="P1625">
        <f>IF(Table1[[#This Row],[Bet]]="Draw",IF(Table1[[#This Row],[FTR]]="D",100*Table1[[#This Row],[B365D]],0),0)</f>
        <v>0</v>
      </c>
      <c r="Q1625">
        <f>IF(Table1[[#This Row],[Bet]]="Draw-",IF(Table1[[#This Row],[FTR]]="D",100*Table1[[#This Row],[B365D]],0),0)</f>
        <v>0</v>
      </c>
      <c r="R1625">
        <f>1/Table1[[#This Row],[B365A]]-Table1[[#This Row],[Margin1X2]]</f>
        <v>0.21255596640823615</v>
      </c>
      <c r="S1625">
        <f>IF(Table1[[#This Row],[Bet]]="Away",IF(Table1[[#This Row],[FTR]]="A",100*Table1[[#This Row],[B365A]],0),0)</f>
        <v>0</v>
      </c>
      <c r="T1625">
        <f>IF(Table1[[#This Row],[Bet2]]="Away",IF(Table1[[#This Row],[FTR]]="A",100*Table1[[#This Row],[B365A]]),0)</f>
        <v>0</v>
      </c>
      <c r="X1625">
        <v>1.83</v>
      </c>
      <c r="Y1625">
        <v>3.6</v>
      </c>
      <c r="Z1625">
        <v>4.33</v>
      </c>
      <c r="AA1625" s="3">
        <f>(1/Table1[[#This Row],[B365H]]+1/Table1[[#This Row],[B365D]]+1/Table1[[#This Row],[B365A]]-1)/3</f>
        <v>1.8390915808853919E-2</v>
      </c>
      <c r="AB1625">
        <v>2.02</v>
      </c>
      <c r="AC1625">
        <v>1.83</v>
      </c>
      <c r="AD1625">
        <f>(1/Table1[[#This Row],[B365&gt;2.5]]+1/Table1[[#This Row],[B365&lt;2.5]]-1)/2</f>
        <v>2.0748796191094487E-2</v>
      </c>
    </row>
    <row r="1626" spans="1:30" hidden="1" x14ac:dyDescent="0.45">
      <c r="A1626" t="s">
        <v>172</v>
      </c>
      <c r="B1626" t="s">
        <v>4</v>
      </c>
      <c r="C1626" s="1">
        <v>44478</v>
      </c>
      <c r="D1626" t="s">
        <v>177</v>
      </c>
      <c r="E1626" t="s">
        <v>192</v>
      </c>
      <c r="F1626">
        <v>0</v>
      </c>
      <c r="G1626">
        <v>2</v>
      </c>
      <c r="H1626" t="s">
        <v>20</v>
      </c>
      <c r="I1626" t="s">
        <v>159</v>
      </c>
      <c r="L1626">
        <f>1/Table1[[#This Row],[B365H]]-Table1[[#This Row],[Margin1X2]]</f>
        <v>0.52937809003382774</v>
      </c>
      <c r="M1626">
        <f>IF(Table1[[#This Row],[Bet]]="Home",IF(Table1[[#This Row],[FTR]]="H",100*Table1[[#This Row],[B365H]],0),0)</f>
        <v>0</v>
      </c>
      <c r="N1626">
        <f>IF(Table1[[#This Row],[Bet]]="Home-",IF(Table1[[#This Row],[FTR]]="H",100*Table1[[#This Row],[B365H]],0),0)</f>
        <v>0</v>
      </c>
      <c r="O1626">
        <f>1/Table1[[#This Row],[B365D]]-Table1[[#This Row],[Margin1X2]]</f>
        <v>0.24959666926880045</v>
      </c>
      <c r="P1626">
        <f>IF(Table1[[#This Row],[Bet]]="Draw",IF(Table1[[#This Row],[FTR]]="D",100*Table1[[#This Row],[B365D]],0),0)</f>
        <v>0</v>
      </c>
      <c r="Q1626">
        <f>IF(Table1[[#This Row],[Bet]]="Draw-",IF(Table1[[#This Row],[FTR]]="D",100*Table1[[#This Row],[B365D]],0),0)</f>
        <v>0</v>
      </c>
      <c r="R1626">
        <f>1/Table1[[#This Row],[B365A]]-Table1[[#This Row],[Margin1X2]]</f>
        <v>0.22102524069737187</v>
      </c>
      <c r="S1626">
        <f>IF(Table1[[#This Row],[Bet]]="Away",IF(Table1[[#This Row],[FTR]]="A",100*Table1[[#This Row],[B365A]],0),0)</f>
        <v>0</v>
      </c>
      <c r="T1626">
        <f>IF(Table1[[#This Row],[Bet2]]="Away",IF(Table1[[#This Row],[FTR]]="A",100*Table1[[#This Row],[B365A]]),0)</f>
        <v>0</v>
      </c>
      <c r="X1626">
        <v>1.83</v>
      </c>
      <c r="Y1626">
        <v>3.75</v>
      </c>
      <c r="Z1626">
        <v>4.2</v>
      </c>
      <c r="AA1626" s="3">
        <f>(1/Table1[[#This Row],[B365H]]+1/Table1[[#This Row],[B365D]]+1/Table1[[#This Row],[B365A]]-1)/3</f>
        <v>1.7069997397866226E-2</v>
      </c>
      <c r="AB1626">
        <v>2.0499999999999998</v>
      </c>
      <c r="AC1626">
        <v>1.75</v>
      </c>
      <c r="AD1626">
        <f>(1/Table1[[#This Row],[B365&gt;2.5]]+1/Table1[[#This Row],[B365&lt;2.5]]-1)/2</f>
        <v>2.9616724738675937E-2</v>
      </c>
    </row>
    <row r="1627" spans="1:30" hidden="1" x14ac:dyDescent="0.45">
      <c r="A1627" t="s">
        <v>172</v>
      </c>
      <c r="B1627" t="s">
        <v>4</v>
      </c>
      <c r="C1627" s="1">
        <v>44492</v>
      </c>
      <c r="D1627" t="s">
        <v>180</v>
      </c>
      <c r="E1627" t="s">
        <v>178</v>
      </c>
      <c r="F1627">
        <v>3</v>
      </c>
      <c r="G1627">
        <v>2</v>
      </c>
      <c r="H1627" t="s">
        <v>13</v>
      </c>
      <c r="I1627" t="s">
        <v>159</v>
      </c>
      <c r="L1627">
        <f>1/Table1[[#This Row],[B365H]]-Table1[[#This Row],[Margin1X2]]</f>
        <v>0.40250607339214933</v>
      </c>
      <c r="M1627">
        <f>IF(Table1[[#This Row],[Bet]]="Home",IF(Table1[[#This Row],[FTR]]="H",100*Table1[[#This Row],[B365H]],0),0)</f>
        <v>0</v>
      </c>
      <c r="N1627">
        <f>IF(Table1[[#This Row],[Bet]]="Home-",IF(Table1[[#This Row],[FTR]]="H",100*Table1[[#This Row],[B365H]],0),0)</f>
        <v>0</v>
      </c>
      <c r="O1627">
        <f>1/Table1[[#This Row],[B365D]]-Table1[[#This Row],[Margin1X2]]</f>
        <v>0.28359544815241022</v>
      </c>
      <c r="P1627">
        <f>IF(Table1[[#This Row],[Bet]]="Draw",IF(Table1[[#This Row],[FTR]]="D",100*Table1[[#This Row],[B365D]],0),0)</f>
        <v>0</v>
      </c>
      <c r="Q1627">
        <f>IF(Table1[[#This Row],[Bet]]="Draw-",IF(Table1[[#This Row],[FTR]]="D",100*Table1[[#This Row],[B365D]],0),0)</f>
        <v>0</v>
      </c>
      <c r="R1627">
        <f>1/Table1[[#This Row],[B365A]]-Table1[[#This Row],[Margin1X2]]</f>
        <v>0.3138984784554405</v>
      </c>
      <c r="S1627">
        <f>IF(Table1[[#This Row],[Bet]]="Away",IF(Table1[[#This Row],[FTR]]="A",100*Table1[[#This Row],[B365A]],0),0)</f>
        <v>0</v>
      </c>
      <c r="T1627">
        <f>IF(Table1[[#This Row],[Bet2]]="Away",IF(Table1[[#This Row],[FTR]]="A",100*Table1[[#This Row],[B365A]]),0)</f>
        <v>0</v>
      </c>
      <c r="X1627">
        <v>2.37</v>
      </c>
      <c r="Y1627">
        <v>3.3</v>
      </c>
      <c r="Z1627">
        <v>3</v>
      </c>
      <c r="AA1627" s="3">
        <f>(1/Table1[[#This Row],[B365H]]+1/Table1[[#This Row],[B365D]]+1/Table1[[#This Row],[B365A]]-1)/3</f>
        <v>1.9434854877892798E-2</v>
      </c>
      <c r="AB1627">
        <v>2.1</v>
      </c>
      <c r="AC1627">
        <v>1.7</v>
      </c>
      <c r="AD1627">
        <f>(1/Table1[[#This Row],[B365&gt;2.5]]+1/Table1[[#This Row],[B365&lt;2.5]]-1)/2</f>
        <v>3.2212885154061621E-2</v>
      </c>
    </row>
    <row r="1628" spans="1:30" hidden="1" x14ac:dyDescent="0.45">
      <c r="A1628" t="s">
        <v>172</v>
      </c>
      <c r="B1628" t="s">
        <v>4</v>
      </c>
      <c r="C1628" s="1">
        <v>44527</v>
      </c>
      <c r="D1628" t="s">
        <v>189</v>
      </c>
      <c r="E1628" t="s">
        <v>187</v>
      </c>
      <c r="F1628">
        <v>2</v>
      </c>
      <c r="G1628">
        <v>0</v>
      </c>
      <c r="H1628" t="s">
        <v>13</v>
      </c>
      <c r="I1628" t="s">
        <v>159</v>
      </c>
      <c r="L1628">
        <f>1/Table1[[#This Row],[B365H]]-Table1[[#This Row],[Margin1X2]]</f>
        <v>0.56484557647348344</v>
      </c>
      <c r="M1628">
        <f>IF(Table1[[#This Row],[Bet]]="Home",IF(Table1[[#This Row],[FTR]]="H",100*Table1[[#This Row],[B365H]],0),0)</f>
        <v>0</v>
      </c>
      <c r="N1628">
        <f>IF(Table1[[#This Row],[Bet]]="Home-",IF(Table1[[#This Row],[FTR]]="H",100*Table1[[#This Row],[B365H]],0),0)</f>
        <v>0</v>
      </c>
      <c r="O1628">
        <f>1/Table1[[#This Row],[B365D]]-Table1[[#This Row],[Margin1X2]]</f>
        <v>0.26122800541405194</v>
      </c>
      <c r="P1628">
        <f>IF(Table1[[#This Row],[Bet]]="Draw",IF(Table1[[#This Row],[FTR]]="D",100*Table1[[#This Row],[B365D]],0),0)</f>
        <v>0</v>
      </c>
      <c r="Q1628">
        <f>IF(Table1[[#This Row],[Bet]]="Draw-",IF(Table1[[#This Row],[FTR]]="D",100*Table1[[#This Row],[B365D]],0),0)</f>
        <v>0</v>
      </c>
      <c r="R1628">
        <f>1/Table1[[#This Row],[B365A]]-Table1[[#This Row],[Margin1X2]]</f>
        <v>0.17392641811246459</v>
      </c>
      <c r="S1628">
        <f>IF(Table1[[#This Row],[Bet]]="Away",IF(Table1[[#This Row],[FTR]]="A",100*Table1[[#This Row],[B365A]],0),0)</f>
        <v>0</v>
      </c>
      <c r="T1628">
        <f>IF(Table1[[#This Row],[Bet2]]="Away",IF(Table1[[#This Row],[FTR]]="A",100*Table1[[#This Row],[B365A]]),0)</f>
        <v>0</v>
      </c>
      <c r="X1628">
        <v>1.72</v>
      </c>
      <c r="Y1628">
        <v>3.6</v>
      </c>
      <c r="Z1628">
        <v>5.25</v>
      </c>
      <c r="AA1628" s="3">
        <f>(1/Table1[[#This Row],[B365H]]+1/Table1[[#This Row],[B365D]]+1/Table1[[#This Row],[B365A]]-1)/3</f>
        <v>1.6549772363725863E-2</v>
      </c>
      <c r="AB1628">
        <v>1.93</v>
      </c>
      <c r="AC1628">
        <v>1.93</v>
      </c>
      <c r="AD1628">
        <f>(1/Table1[[#This Row],[B365&gt;2.5]]+1/Table1[[#This Row],[B365&lt;2.5]]-1)/2</f>
        <v>1.81347150259068E-2</v>
      </c>
    </row>
    <row r="1629" spans="1:30" hidden="1" x14ac:dyDescent="0.45">
      <c r="A1629" t="s">
        <v>172</v>
      </c>
      <c r="B1629" t="s">
        <v>4</v>
      </c>
      <c r="C1629" s="1">
        <v>44541</v>
      </c>
      <c r="D1629" t="s">
        <v>188</v>
      </c>
      <c r="E1629" t="s">
        <v>186</v>
      </c>
      <c r="F1629">
        <v>2</v>
      </c>
      <c r="G1629">
        <v>1</v>
      </c>
      <c r="H1629" t="s">
        <v>13</v>
      </c>
      <c r="I1629" t="s">
        <v>159</v>
      </c>
      <c r="L1629">
        <f>1/Table1[[#This Row],[B365H]]-Table1[[#This Row],[Margin1X2]]</f>
        <v>0.40547695871597583</v>
      </c>
      <c r="M1629">
        <f>IF(Table1[[#This Row],[Bet]]="Home",IF(Table1[[#This Row],[FTR]]="H",100*Table1[[#This Row],[B365H]],0),0)</f>
        <v>0</v>
      </c>
      <c r="N1629">
        <f>IF(Table1[[#This Row],[Bet]]="Home-",IF(Table1[[#This Row],[FTR]]="H",100*Table1[[#This Row],[B365H]],0),0)</f>
        <v>0</v>
      </c>
      <c r="O1629">
        <f>1/Table1[[#This Row],[B365D]]-Table1[[#This Row],[Margin1X2]]</f>
        <v>0.27765367750475722</v>
      </c>
      <c r="P1629">
        <f>IF(Table1[[#This Row],[Bet]]="Draw",IF(Table1[[#This Row],[FTR]]="D",100*Table1[[#This Row],[B365D]],0),0)</f>
        <v>0</v>
      </c>
      <c r="Q1629">
        <f>IF(Table1[[#This Row],[Bet]]="Draw-",IF(Table1[[#This Row],[FTR]]="D",100*Table1[[#This Row],[B365D]],0),0)</f>
        <v>0</v>
      </c>
      <c r="R1629">
        <f>1/Table1[[#This Row],[B365A]]-Table1[[#This Row],[Margin1X2]]</f>
        <v>0.316869363779267</v>
      </c>
      <c r="S1629">
        <f>IF(Table1[[#This Row],[Bet]]="Away",IF(Table1[[#This Row],[FTR]]="A",100*Table1[[#This Row],[B365A]],0),0)</f>
        <v>0</v>
      </c>
      <c r="T1629">
        <f>IF(Table1[[#This Row],[Bet2]]="Away",IF(Table1[[#This Row],[FTR]]="A",100*Table1[[#This Row],[B365A]]),0)</f>
        <v>0</v>
      </c>
      <c r="X1629">
        <v>2.37</v>
      </c>
      <c r="Y1629">
        <v>3.4</v>
      </c>
      <c r="Z1629">
        <v>3</v>
      </c>
      <c r="AA1629" s="3">
        <f>(1/Table1[[#This Row],[B365H]]+1/Table1[[#This Row],[B365D]]+1/Table1[[#This Row],[B365A]]-1)/3</f>
        <v>1.6463969554066333E-2</v>
      </c>
      <c r="AB1629">
        <v>2.15</v>
      </c>
      <c r="AC1629">
        <v>1.66</v>
      </c>
      <c r="AD1629">
        <f>(1/Table1[[#This Row],[B365&gt;2.5]]+1/Table1[[#This Row],[B365&lt;2.5]]-1)/2</f>
        <v>3.3762958811992205E-2</v>
      </c>
    </row>
    <row r="1630" spans="1:30" hidden="1" x14ac:dyDescent="0.45">
      <c r="A1630" t="s">
        <v>172</v>
      </c>
      <c r="B1630" t="s">
        <v>4</v>
      </c>
      <c r="C1630" s="1">
        <v>44548</v>
      </c>
      <c r="D1630" t="s">
        <v>195</v>
      </c>
      <c r="E1630" t="s">
        <v>190</v>
      </c>
      <c r="F1630">
        <v>1</v>
      </c>
      <c r="G1630">
        <v>0</v>
      </c>
      <c r="H1630" t="s">
        <v>13</v>
      </c>
      <c r="I1630" t="s">
        <v>159</v>
      </c>
      <c r="L1630">
        <f>1/Table1[[#This Row],[B365H]]-Table1[[#This Row],[Margin1X2]]</f>
        <v>0.33073574958438651</v>
      </c>
      <c r="M1630">
        <f>IF(Table1[[#This Row],[Bet]]="Home",IF(Table1[[#This Row],[FTR]]="H",100*Table1[[#This Row],[B365H]],0),0)</f>
        <v>0</v>
      </c>
      <c r="N1630">
        <f>IF(Table1[[#This Row],[Bet]]="Home-",IF(Table1[[#This Row],[FTR]]="H",100*Table1[[#This Row],[B365H]],0),0)</f>
        <v>0</v>
      </c>
      <c r="O1630">
        <f>1/Table1[[#This Row],[B365D]]-Table1[[#This Row],[Margin1X2]]</f>
        <v>0.29480369383525762</v>
      </c>
      <c r="P1630">
        <f>IF(Table1[[#This Row],[Bet]]="Draw",IF(Table1[[#This Row],[FTR]]="D",100*Table1[[#This Row],[B365D]],0),0)</f>
        <v>0</v>
      </c>
      <c r="Q1630">
        <f>IF(Table1[[#This Row],[Bet]]="Draw-",IF(Table1[[#This Row],[FTR]]="D",100*Table1[[#This Row],[B365D]],0),0)</f>
        <v>0</v>
      </c>
      <c r="R1630">
        <f>1/Table1[[#This Row],[B365A]]-Table1[[#This Row],[Margin1X2]]</f>
        <v>0.37446055658035571</v>
      </c>
      <c r="S1630">
        <f>IF(Table1[[#This Row],[Bet]]="Away",IF(Table1[[#This Row],[FTR]]="A",100*Table1[[#This Row],[B365A]],0),0)</f>
        <v>0</v>
      </c>
      <c r="T1630">
        <f>IF(Table1[[#This Row],[Bet2]]="Away",IF(Table1[[#This Row],[FTR]]="A",100*Table1[[#This Row],[B365A]]),0)</f>
        <v>0</v>
      </c>
      <c r="X1630">
        <v>2.87</v>
      </c>
      <c r="Y1630">
        <v>3.2</v>
      </c>
      <c r="Z1630">
        <v>2.5499999999999998</v>
      </c>
      <c r="AA1630" s="3">
        <f>(1/Table1[[#This Row],[B365H]]+1/Table1[[#This Row],[B365D]]+1/Table1[[#This Row],[B365A]]-1)/3</f>
        <v>1.7696306164742381E-2</v>
      </c>
      <c r="AB1630">
        <v>2.2999999999999998</v>
      </c>
      <c r="AC1630">
        <v>1.6</v>
      </c>
      <c r="AD1630">
        <f>(1/Table1[[#This Row],[B365&gt;2.5]]+1/Table1[[#This Row],[B365&lt;2.5]]-1)/2</f>
        <v>2.9891304347826164E-2</v>
      </c>
    </row>
    <row r="1631" spans="1:30" hidden="1" x14ac:dyDescent="0.45">
      <c r="A1631" t="s">
        <v>172</v>
      </c>
      <c r="B1631" t="s">
        <v>4</v>
      </c>
      <c r="C1631" s="1">
        <v>44576</v>
      </c>
      <c r="D1631" t="s">
        <v>193</v>
      </c>
      <c r="E1631" t="s">
        <v>178</v>
      </c>
      <c r="F1631">
        <v>3</v>
      </c>
      <c r="G1631">
        <v>3</v>
      </c>
      <c r="H1631" t="s">
        <v>42</v>
      </c>
      <c r="I1631" t="s">
        <v>159</v>
      </c>
      <c r="L1631">
        <f>1/Table1[[#This Row],[B365H]]-Table1[[#This Row],[Margin1X2]]</f>
        <v>0.3644747127010261</v>
      </c>
      <c r="M1631">
        <f>IF(Table1[[#This Row],[Bet]]="Home",IF(Table1[[#This Row],[FTR]]="H",100*Table1[[#This Row],[B365H]],0),0)</f>
        <v>0</v>
      </c>
      <c r="N1631">
        <f>IF(Table1[[#This Row],[Bet]]="Home-",IF(Table1[[#This Row],[FTR]]="H",100*Table1[[#This Row],[B365H]],0),0)</f>
        <v>0</v>
      </c>
      <c r="O1631">
        <f>1/Table1[[#This Row],[B365D]]-Table1[[#This Row],[Margin1X2]]</f>
        <v>0.26057310116582683</v>
      </c>
      <c r="P1631">
        <f>IF(Table1[[#This Row],[Bet]]="Draw",IF(Table1[[#This Row],[FTR]]="D",100*Table1[[#This Row],[B365D]],0),0)</f>
        <v>0</v>
      </c>
      <c r="Q1631">
        <f>IF(Table1[[#This Row],[Bet]]="Draw-",IF(Table1[[#This Row],[FTR]]="D",100*Table1[[#This Row],[B365D]],0),0)</f>
        <v>0</v>
      </c>
      <c r="R1631">
        <f>1/Table1[[#This Row],[B365A]]-Table1[[#This Row],[Margin1X2]]</f>
        <v>0.37495218613314713</v>
      </c>
      <c r="S1631">
        <f>IF(Table1[[#This Row],[Bet]]="Away",IF(Table1[[#This Row],[FTR]]="A",100*Table1[[#This Row],[B365A]],0),0)</f>
        <v>0</v>
      </c>
      <c r="T1631">
        <f>IF(Table1[[#This Row],[Bet2]]="Away",IF(Table1[[#This Row],[FTR]]="A",100*Table1[[#This Row],[B365A]]),0)</f>
        <v>0</v>
      </c>
      <c r="X1631">
        <v>2.62</v>
      </c>
      <c r="Y1631">
        <v>3.6</v>
      </c>
      <c r="Z1631">
        <v>2.5499999999999998</v>
      </c>
      <c r="AA1631" s="3">
        <f>(1/Table1[[#This Row],[B365H]]+1/Table1[[#This Row],[B365D]]+1/Table1[[#This Row],[B365A]]-1)/3</f>
        <v>1.7204676611950982E-2</v>
      </c>
      <c r="AB1631">
        <v>2.1</v>
      </c>
      <c r="AC1631">
        <v>1.7</v>
      </c>
      <c r="AD1631">
        <f>(1/Table1[[#This Row],[B365&gt;2.5]]+1/Table1[[#This Row],[B365&lt;2.5]]-1)/2</f>
        <v>3.2212885154061621E-2</v>
      </c>
    </row>
    <row r="1632" spans="1:30" hidden="1" x14ac:dyDescent="0.45">
      <c r="A1632" t="s">
        <v>172</v>
      </c>
      <c r="B1632" t="s">
        <v>4</v>
      </c>
      <c r="C1632" s="1">
        <v>44600</v>
      </c>
      <c r="D1632" t="s">
        <v>177</v>
      </c>
      <c r="E1632" t="s">
        <v>180</v>
      </c>
      <c r="F1632">
        <v>2</v>
      </c>
      <c r="G1632">
        <v>1</v>
      </c>
      <c r="H1632" t="s">
        <v>13</v>
      </c>
      <c r="I1632" t="s">
        <v>159</v>
      </c>
      <c r="L1632">
        <f>1/Table1[[#This Row],[B365H]]-Table1[[#This Row],[Margin1X2]]</f>
        <v>0.60055210489993094</v>
      </c>
      <c r="M1632">
        <f>IF(Table1[[#This Row],[Bet]]="Home",IF(Table1[[#This Row],[FTR]]="H",100*Table1[[#This Row],[B365H]],0),0)</f>
        <v>0</v>
      </c>
      <c r="N1632">
        <f>IF(Table1[[#This Row],[Bet]]="Home-",IF(Table1[[#This Row],[FTR]]="H",100*Table1[[#This Row],[B365H]],0),0)</f>
        <v>0</v>
      </c>
      <c r="O1632">
        <f>1/Table1[[#This Row],[B365D]]-Table1[[#This Row],[Margin1X2]]</f>
        <v>0.24610075914423737</v>
      </c>
      <c r="P1632">
        <f>IF(Table1[[#This Row],[Bet]]="Draw",IF(Table1[[#This Row],[FTR]]="D",100*Table1[[#This Row],[B365D]],0),0)</f>
        <v>0</v>
      </c>
      <c r="Q1632">
        <f>IF(Table1[[#This Row],[Bet]]="Draw-",IF(Table1[[#This Row],[FTR]]="D",100*Table1[[#This Row],[B365D]],0),0)</f>
        <v>0</v>
      </c>
      <c r="R1632">
        <f>1/Table1[[#This Row],[B365A]]-Table1[[#This Row],[Margin1X2]]</f>
        <v>0.15334713595583158</v>
      </c>
      <c r="S1632">
        <f>IF(Table1[[#This Row],[Bet]]="Away",IF(Table1[[#This Row],[FTR]]="A",100*Table1[[#This Row],[B365A]],0),0)</f>
        <v>0</v>
      </c>
      <c r="T1632">
        <f>IF(Table1[[#This Row],[Bet2]]="Away",IF(Table1[[#This Row],[FTR]]="A",100*Table1[[#This Row],[B365A]]),0)</f>
        <v>0</v>
      </c>
      <c r="X1632">
        <v>1.61</v>
      </c>
      <c r="Y1632">
        <v>3.75</v>
      </c>
      <c r="Z1632">
        <v>5.75</v>
      </c>
      <c r="AA1632" s="3">
        <f>(1/Table1[[#This Row],[B365H]]+1/Table1[[#This Row],[B365D]]+1/Table1[[#This Row],[B365A]]-1)/3</f>
        <v>2.0565907522429299E-2</v>
      </c>
      <c r="AB1632">
        <v>1.9</v>
      </c>
      <c r="AC1632">
        <v>1.95</v>
      </c>
      <c r="AD1632">
        <f>(1/Table1[[#This Row],[B365&gt;2.5]]+1/Table1[[#This Row],[B365&lt;2.5]]-1)/2</f>
        <v>1.9568151147098534E-2</v>
      </c>
    </row>
    <row r="1633" spans="1:30" hidden="1" x14ac:dyDescent="0.45">
      <c r="A1633" t="s">
        <v>172</v>
      </c>
      <c r="B1633" t="s">
        <v>4</v>
      </c>
      <c r="C1633" s="1">
        <v>44621</v>
      </c>
      <c r="D1633" t="s">
        <v>185</v>
      </c>
      <c r="E1633" t="s">
        <v>196</v>
      </c>
      <c r="F1633">
        <v>1</v>
      </c>
      <c r="G1633">
        <v>1</v>
      </c>
      <c r="H1633" t="s">
        <v>42</v>
      </c>
      <c r="I1633" t="s">
        <v>159</v>
      </c>
      <c r="L1633">
        <f>1/Table1[[#This Row],[B365H]]-Table1[[#This Row],[Margin1X2]]</f>
        <v>0.48232323232323232</v>
      </c>
      <c r="M1633">
        <f>IF(Table1[[#This Row],[Bet]]="Home",IF(Table1[[#This Row],[FTR]]="H",100*Table1[[#This Row],[B365H]],0),0)</f>
        <v>0</v>
      </c>
      <c r="N1633">
        <f>IF(Table1[[#This Row],[Bet]]="Home-",IF(Table1[[#This Row],[FTR]]="H",100*Table1[[#This Row],[B365H]],0),0)</f>
        <v>0</v>
      </c>
      <c r="O1633">
        <f>1/Table1[[#This Row],[B365D]]-Table1[[#This Row],[Margin1X2]]</f>
        <v>0.28535353535353536</v>
      </c>
      <c r="P1633">
        <f>IF(Table1[[#This Row],[Bet]]="Draw",IF(Table1[[#This Row],[FTR]]="D",100*Table1[[#This Row],[B365D]],0),0)</f>
        <v>0</v>
      </c>
      <c r="Q1633">
        <f>IF(Table1[[#This Row],[Bet]]="Draw-",IF(Table1[[#This Row],[FTR]]="D",100*Table1[[#This Row],[B365D]],0),0)</f>
        <v>0</v>
      </c>
      <c r="R1633">
        <f>1/Table1[[#This Row],[B365A]]-Table1[[#This Row],[Margin1X2]]</f>
        <v>0.23232323232323235</v>
      </c>
      <c r="S1633">
        <f>IF(Table1[[#This Row],[Bet]]="Away",IF(Table1[[#This Row],[FTR]]="A",100*Table1[[#This Row],[B365A]],0),0)</f>
        <v>0</v>
      </c>
      <c r="T1633">
        <f>IF(Table1[[#This Row],[Bet2]]="Away",IF(Table1[[#This Row],[FTR]]="A",100*Table1[[#This Row],[B365A]]),0)</f>
        <v>0</v>
      </c>
      <c r="X1633">
        <v>2</v>
      </c>
      <c r="Y1633">
        <v>3.3</v>
      </c>
      <c r="Z1633">
        <v>4</v>
      </c>
      <c r="AA1633" s="3">
        <f>(1/Table1[[#This Row],[B365H]]+1/Table1[[#This Row],[B365D]]+1/Table1[[#This Row],[B365A]]-1)/3</f>
        <v>1.7676767676767662E-2</v>
      </c>
      <c r="AB1633">
        <v>2.4</v>
      </c>
      <c r="AC1633">
        <v>1.53</v>
      </c>
      <c r="AD1633">
        <f>(1/Table1[[#This Row],[B365&gt;2.5]]+1/Table1[[#This Row],[B365&lt;2.5]]-1)/2</f>
        <v>3.5130718954248352E-2</v>
      </c>
    </row>
    <row r="1634" spans="1:30" hidden="1" x14ac:dyDescent="0.45">
      <c r="A1634" t="s">
        <v>172</v>
      </c>
      <c r="B1634" t="s">
        <v>4</v>
      </c>
      <c r="C1634" s="1">
        <v>44625</v>
      </c>
      <c r="D1634" t="s">
        <v>176</v>
      </c>
      <c r="E1634" t="s">
        <v>192</v>
      </c>
      <c r="F1634">
        <v>1</v>
      </c>
      <c r="G1634">
        <v>2</v>
      </c>
      <c r="H1634" t="s">
        <v>20</v>
      </c>
      <c r="I1634" t="s">
        <v>159</v>
      </c>
      <c r="L1634">
        <f>1/Table1[[#This Row],[B365H]]-Table1[[#This Row],[Margin1X2]]</f>
        <v>0.37471352177234529</v>
      </c>
      <c r="M1634">
        <f>IF(Table1[[#This Row],[Bet]]="Home",IF(Table1[[#This Row],[FTR]]="H",100*Table1[[#This Row],[B365H]],0),0)</f>
        <v>0</v>
      </c>
      <c r="N1634">
        <f>IF(Table1[[#This Row],[Bet]]="Home-",IF(Table1[[#This Row],[FTR]]="H",100*Table1[[#This Row],[B365H]],0),0)</f>
        <v>0</v>
      </c>
      <c r="O1634">
        <f>1/Table1[[#This Row],[B365D]]-Table1[[#This Row],[Margin1X2]]</f>
        <v>0.28558696205755024</v>
      </c>
      <c r="P1634">
        <f>IF(Table1[[#This Row],[Bet]]="Draw",IF(Table1[[#This Row],[FTR]]="D",100*Table1[[#This Row],[B365D]],0),0)</f>
        <v>0</v>
      </c>
      <c r="Q1634">
        <f>IF(Table1[[#This Row],[Bet]]="Draw-",IF(Table1[[#This Row],[FTR]]="D",100*Table1[[#This Row],[B365D]],0),0)</f>
        <v>0</v>
      </c>
      <c r="R1634">
        <f>1/Table1[[#This Row],[B365A]]-Table1[[#This Row],[Margin1X2]]</f>
        <v>0.33969951617010435</v>
      </c>
      <c r="S1634">
        <f>IF(Table1[[#This Row],[Bet]]="Away",IF(Table1[[#This Row],[FTR]]="A",100*Table1[[#This Row],[B365A]],0),0)</f>
        <v>0</v>
      </c>
      <c r="T1634">
        <f>IF(Table1[[#This Row],[Bet2]]="Away",IF(Table1[[#This Row],[FTR]]="A",100*Table1[[#This Row],[B365A]]),0)</f>
        <v>0</v>
      </c>
      <c r="X1634">
        <v>2.5499999999999998</v>
      </c>
      <c r="Y1634">
        <v>3.3</v>
      </c>
      <c r="Z1634">
        <v>2.8</v>
      </c>
      <c r="AA1634" s="3">
        <f>(1/Table1[[#This Row],[B365H]]+1/Table1[[#This Row],[B365D]]+1/Table1[[#This Row],[B365A]]-1)/3</f>
        <v>1.7443340972752797E-2</v>
      </c>
      <c r="AB1634">
        <v>1.98</v>
      </c>
      <c r="AC1634">
        <v>1.88</v>
      </c>
      <c r="AD1634">
        <f>(1/Table1[[#This Row],[B365&gt;2.5]]+1/Table1[[#This Row],[B365&lt;2.5]]-1)/2</f>
        <v>1.8482699333763231E-2</v>
      </c>
    </row>
    <row r="1635" spans="1:30" hidden="1" x14ac:dyDescent="0.45">
      <c r="A1635" t="s">
        <v>201</v>
      </c>
      <c r="B1635" t="s">
        <v>4</v>
      </c>
      <c r="C1635" s="1">
        <v>44583</v>
      </c>
      <c r="D1635" t="s">
        <v>209</v>
      </c>
      <c r="E1635" t="s">
        <v>208</v>
      </c>
      <c r="F1635">
        <v>1</v>
      </c>
      <c r="G1635">
        <v>0</v>
      </c>
      <c r="H1635" t="s">
        <v>13</v>
      </c>
      <c r="I1635" t="s">
        <v>258</v>
      </c>
      <c r="L1635">
        <f>1/Table1[[#This Row],[B365H]]-Table1[[#This Row],[Margin1X2]]</f>
        <v>0.23636915604128719</v>
      </c>
      <c r="M1635">
        <f>IF(Table1[[#This Row],[Bet]]="Home",IF(Table1[[#This Row],[FTR]]="H",100*Table1[[#This Row],[B365H]],0),0)</f>
        <v>0</v>
      </c>
      <c r="N1635">
        <f>IF(Table1[[#This Row],[Bet]]="Home-",IF(Table1[[#This Row],[FTR]]="H",100*Table1[[#This Row],[B365H]],0),0)</f>
        <v>0</v>
      </c>
      <c r="O1635">
        <f>1/Table1[[#This Row],[B365D]]-Table1[[#This Row],[Margin1X2]]</f>
        <v>0.24748026715239832</v>
      </c>
      <c r="P1635">
        <f>IF(Table1[[#This Row],[Bet]]="Draw",IF(Table1[[#This Row],[FTR]]="D",100*Table1[[#This Row],[B365D]],0),0)</f>
        <v>0</v>
      </c>
      <c r="Q1635">
        <f>IF(Table1[[#This Row],[Bet]]="Draw-",IF(Table1[[#This Row],[FTR]]="D",100*Table1[[#This Row],[B365D]],0),0)</f>
        <v>0</v>
      </c>
      <c r="R1635">
        <f>1/Table1[[#This Row],[B365A]]-Table1[[#This Row],[Margin1X2]]</f>
        <v>0.51615057680631449</v>
      </c>
      <c r="S1635">
        <f>IF(Table1[[#This Row],[Bet]]="Away",IF(Table1[[#This Row],[FTR]]="A",100*Table1[[#This Row],[B365A]],0),0)</f>
        <v>0</v>
      </c>
      <c r="T1635">
        <f>IF(Table1[[#This Row],[Bet2]]="Away",IF(Table1[[#This Row],[FTR]]="A",100*Table1[[#This Row],[B365A]]),0)</f>
        <v>0</v>
      </c>
      <c r="X1635">
        <v>3.75</v>
      </c>
      <c r="Y1635">
        <v>3.6</v>
      </c>
      <c r="Z1635">
        <v>1.83</v>
      </c>
      <c r="AA1635" s="3">
        <f>(1/Table1[[#This Row],[B365H]]+1/Table1[[#This Row],[B365D]]+1/Table1[[#This Row],[B365A]]-1)/3</f>
        <v>3.0297510625379481E-2</v>
      </c>
      <c r="AB1635">
        <v>1.88</v>
      </c>
      <c r="AC1635">
        <v>1.93</v>
      </c>
      <c r="AD1635">
        <f>(1/Table1[[#This Row],[B365&gt;2.5]]+1/Table1[[#This Row],[B365&lt;2.5]]-1)/2</f>
        <v>2.5024804321464034E-2</v>
      </c>
    </row>
    <row r="1636" spans="1:30" hidden="1" x14ac:dyDescent="0.45">
      <c r="A1636" t="s">
        <v>201</v>
      </c>
      <c r="B1636" t="s">
        <v>4</v>
      </c>
      <c r="C1636" s="1">
        <v>44600</v>
      </c>
      <c r="D1636" t="s">
        <v>212</v>
      </c>
      <c r="E1636" t="s">
        <v>231</v>
      </c>
      <c r="F1636">
        <v>2</v>
      </c>
      <c r="G1636">
        <v>0</v>
      </c>
      <c r="H1636" t="s">
        <v>13</v>
      </c>
      <c r="I1636" t="s">
        <v>258</v>
      </c>
      <c r="L1636">
        <f>1/Table1[[#This Row],[B365H]]-Table1[[#This Row],[Margin1X2]]</f>
        <v>0.32459986647178768</v>
      </c>
      <c r="M1636">
        <f>IF(Table1[[#This Row],[Bet]]="Home",IF(Table1[[#This Row],[FTR]]="H",100*Table1[[#This Row],[B365H]],0),0)</f>
        <v>0</v>
      </c>
      <c r="N1636">
        <f>IF(Table1[[#This Row],[Bet]]="Home-",IF(Table1[[#This Row],[FTR]]="H",100*Table1[[#This Row],[B365H]],0),0)</f>
        <v>0</v>
      </c>
      <c r="O1636">
        <f>1/Table1[[#This Row],[B365D]]-Table1[[#This Row],[Margin1X2]]</f>
        <v>0.28746458795719881</v>
      </c>
      <c r="P1636">
        <f>IF(Table1[[#This Row],[Bet]]="Draw",IF(Table1[[#This Row],[FTR]]="D",100*Table1[[#This Row],[B365D]],0),0)</f>
        <v>0</v>
      </c>
      <c r="Q1636">
        <f>IF(Table1[[#This Row],[Bet]]="Draw-",IF(Table1[[#This Row],[FTR]]="D",100*Table1[[#This Row],[B365D]],0),0)</f>
        <v>0</v>
      </c>
      <c r="R1636">
        <f>1/Table1[[#This Row],[B365A]]-Table1[[#This Row],[Margin1X2]]</f>
        <v>0.38793554557101351</v>
      </c>
      <c r="S1636">
        <f>IF(Table1[[#This Row],[Bet]]="Away",IF(Table1[[#This Row],[FTR]]="A",100*Table1[[#This Row],[B365A]],0),0)</f>
        <v>0</v>
      </c>
      <c r="T1636">
        <f>IF(Table1[[#This Row],[Bet2]]="Away",IF(Table1[[#This Row],[FTR]]="A",100*Table1[[#This Row],[B365A]]),0)</f>
        <v>0</v>
      </c>
      <c r="X1636">
        <v>2.9</v>
      </c>
      <c r="Y1636">
        <v>3.25</v>
      </c>
      <c r="Z1636">
        <v>2.4500000000000002</v>
      </c>
      <c r="AA1636" s="3">
        <f>(1/Table1[[#This Row],[B365H]]+1/Table1[[#This Row],[B365D]]+1/Table1[[#This Row],[B365A]]-1)/3</f>
        <v>2.0227719735108913E-2</v>
      </c>
      <c r="AB1636">
        <v>1.9</v>
      </c>
      <c r="AC1636">
        <v>1.9</v>
      </c>
      <c r="AD1636">
        <f>(1/Table1[[#This Row],[B365&gt;2.5]]+1/Table1[[#This Row],[B365&lt;2.5]]-1)/2</f>
        <v>2.6315789473684181E-2</v>
      </c>
    </row>
    <row r="1637" spans="1:30" hidden="1" x14ac:dyDescent="0.45">
      <c r="A1637" t="s">
        <v>201</v>
      </c>
      <c r="B1637" t="s">
        <v>4</v>
      </c>
      <c r="C1637" s="1">
        <v>44614</v>
      </c>
      <c r="D1637" t="s">
        <v>202</v>
      </c>
      <c r="E1637" t="s">
        <v>237</v>
      </c>
      <c r="F1637">
        <v>0</v>
      </c>
      <c r="G1637">
        <v>0</v>
      </c>
      <c r="H1637" t="s">
        <v>42</v>
      </c>
      <c r="I1637" t="s">
        <v>258</v>
      </c>
      <c r="L1637">
        <f>1/Table1[[#This Row],[B365H]]-Table1[[#This Row],[Margin1X2]]</f>
        <v>0.63888888888888884</v>
      </c>
      <c r="M1637">
        <f>IF(Table1[[#This Row],[Bet]]="Home",IF(Table1[[#This Row],[FTR]]="H",100*Table1[[#This Row],[B365H]],0),0)</f>
        <v>0</v>
      </c>
      <c r="N1637">
        <f>IF(Table1[[#This Row],[Bet]]="Home-",IF(Table1[[#This Row],[FTR]]="H",100*Table1[[#This Row],[B365H]],0),0)</f>
        <v>0</v>
      </c>
      <c r="O1637">
        <f>1/Table1[[#This Row],[B365D]]-Table1[[#This Row],[Margin1X2]]</f>
        <v>0.22222222222222224</v>
      </c>
      <c r="P1637">
        <f>IF(Table1[[#This Row],[Bet]]="Draw",IF(Table1[[#This Row],[FTR]]="D",100*Table1[[#This Row],[B365D]],0),0)</f>
        <v>0</v>
      </c>
      <c r="Q1637">
        <f>IF(Table1[[#This Row],[Bet]]="Draw-",IF(Table1[[#This Row],[FTR]]="D",100*Table1[[#This Row],[B365D]],0),0)</f>
        <v>0</v>
      </c>
      <c r="R1637">
        <f>1/Table1[[#This Row],[B365A]]-Table1[[#This Row],[Margin1X2]]</f>
        <v>0.1388888888888889</v>
      </c>
      <c r="S1637">
        <f>IF(Table1[[#This Row],[Bet]]="Away",IF(Table1[[#This Row],[FTR]]="A",100*Table1[[#This Row],[B365A]],0),0)</f>
        <v>0</v>
      </c>
      <c r="T1637">
        <f>IF(Table1[[#This Row],[Bet2]]="Away",IF(Table1[[#This Row],[FTR]]="A",100*Table1[[#This Row],[B365A]]),0)</f>
        <v>0</v>
      </c>
      <c r="X1637">
        <v>1.5</v>
      </c>
      <c r="Y1637">
        <v>4</v>
      </c>
      <c r="Z1637">
        <v>6</v>
      </c>
      <c r="AA1637" s="3">
        <f>(1/Table1[[#This Row],[B365H]]+1/Table1[[#This Row],[B365D]]+1/Table1[[#This Row],[B365A]]-1)/3</f>
        <v>2.7777777777777752E-2</v>
      </c>
      <c r="AB1637">
        <v>1.61</v>
      </c>
      <c r="AC1637">
        <v>2.25</v>
      </c>
      <c r="AD1637">
        <f>(1/Table1[[#This Row],[B365&gt;2.5]]+1/Table1[[#This Row],[B365&lt;2.5]]-1)/2</f>
        <v>3.2781228433402365E-2</v>
      </c>
    </row>
    <row r="1638" spans="1:30" hidden="1" x14ac:dyDescent="0.45">
      <c r="A1638" t="s">
        <v>201</v>
      </c>
      <c r="B1638" t="s">
        <v>4</v>
      </c>
      <c r="C1638" s="1">
        <v>44632</v>
      </c>
      <c r="D1638" t="s">
        <v>211</v>
      </c>
      <c r="E1638" t="s">
        <v>220</v>
      </c>
      <c r="F1638">
        <v>2</v>
      </c>
      <c r="G1638">
        <v>3</v>
      </c>
      <c r="H1638" t="s">
        <v>20</v>
      </c>
      <c r="I1638" t="s">
        <v>258</v>
      </c>
      <c r="L1638">
        <f>1/Table1[[#This Row],[B365H]]-Table1[[#This Row],[Margin1X2]]</f>
        <v>0.19244493663098308</v>
      </c>
      <c r="M1638">
        <f>IF(Table1[[#This Row],[Bet]]="Home",IF(Table1[[#This Row],[FTR]]="H",100*Table1[[#This Row],[B365H]],0),0)</f>
        <v>0</v>
      </c>
      <c r="N1638">
        <f>IF(Table1[[#This Row],[Bet]]="Home-",IF(Table1[[#This Row],[FTR]]="H",100*Table1[[#This Row],[B365H]],0),0)</f>
        <v>0</v>
      </c>
      <c r="O1638">
        <f>1/Table1[[#This Row],[B365D]]-Table1[[#This Row],[Margin1X2]]</f>
        <v>0.2559370001230466</v>
      </c>
      <c r="P1638">
        <f>IF(Table1[[#This Row],[Bet]]="Draw",IF(Table1[[#This Row],[FTR]]="D",100*Table1[[#This Row],[B365D]],0),0)</f>
        <v>0</v>
      </c>
      <c r="Q1638">
        <f>IF(Table1[[#This Row],[Bet]]="Draw-",IF(Table1[[#This Row],[FTR]]="D",100*Table1[[#This Row],[B365D]],0),0)</f>
        <v>0</v>
      </c>
      <c r="R1638">
        <f>1/Table1[[#This Row],[B365A]]-Table1[[#This Row],[Margin1X2]]</f>
        <v>0.55161806324597018</v>
      </c>
      <c r="S1638">
        <f>IF(Table1[[#This Row],[Bet]]="Away",IF(Table1[[#This Row],[FTR]]="A",100*Table1[[#This Row],[B365A]],0),0)</f>
        <v>0</v>
      </c>
      <c r="T1638">
        <f>IF(Table1[[#This Row],[Bet2]]="Away",IF(Table1[[#This Row],[FTR]]="A",100*Table1[[#This Row],[B365A]]),0)</f>
        <v>0</v>
      </c>
      <c r="X1638">
        <v>4.5</v>
      </c>
      <c r="Y1638">
        <v>3.5</v>
      </c>
      <c r="Z1638">
        <v>1.72</v>
      </c>
      <c r="AA1638" s="3">
        <f>(1/Table1[[#This Row],[B365H]]+1/Table1[[#This Row],[B365D]]+1/Table1[[#This Row],[B365A]]-1)/3</f>
        <v>2.9777285591239117E-2</v>
      </c>
      <c r="AB1638">
        <v>1.8</v>
      </c>
      <c r="AC1638">
        <v>2</v>
      </c>
      <c r="AD1638">
        <f>(1/Table1[[#This Row],[B365&gt;2.5]]+1/Table1[[#This Row],[B365&lt;2.5]]-1)/2</f>
        <v>2.777777777777779E-2</v>
      </c>
    </row>
    <row r="1639" spans="1:30" hidden="1" x14ac:dyDescent="0.45">
      <c r="A1639" t="s">
        <v>201</v>
      </c>
      <c r="B1639" t="s">
        <v>4</v>
      </c>
      <c r="C1639" s="1">
        <v>44666</v>
      </c>
      <c r="D1639" t="s">
        <v>218</v>
      </c>
      <c r="E1639" t="s">
        <v>205</v>
      </c>
      <c r="F1639">
        <v>7</v>
      </c>
      <c r="G1639">
        <v>3</v>
      </c>
      <c r="H1639" t="s">
        <v>13</v>
      </c>
      <c r="I1639" t="s">
        <v>258</v>
      </c>
      <c r="L1639">
        <f>1/Table1[[#This Row],[B365H]]-Table1[[#This Row],[Margin1X2]]</f>
        <v>0.60558083105853799</v>
      </c>
      <c r="M1639">
        <f>IF(Table1[[#This Row],[Bet]]="Home",IF(Table1[[#This Row],[FTR]]="H",100*Table1[[#This Row],[B365H]],0),0)</f>
        <v>0</v>
      </c>
      <c r="N1639">
        <f>IF(Table1[[#This Row],[Bet]]="Home-",IF(Table1[[#This Row],[FTR]]="H",100*Table1[[#This Row],[B365H]],0),0)</f>
        <v>0</v>
      </c>
      <c r="O1639">
        <f>1/Table1[[#This Row],[B365D]]-Table1[[#This Row],[Margin1X2]]</f>
        <v>0.23530482256596905</v>
      </c>
      <c r="P1639">
        <f>IF(Table1[[#This Row],[Bet]]="Draw",IF(Table1[[#This Row],[FTR]]="D",100*Table1[[#This Row],[B365D]],0),0)</f>
        <v>0</v>
      </c>
      <c r="Q1639">
        <f>IF(Table1[[#This Row],[Bet]]="Draw-",IF(Table1[[#This Row],[FTR]]="D",100*Table1[[#This Row],[B365D]],0),0)</f>
        <v>0</v>
      </c>
      <c r="R1639">
        <f>1/Table1[[#This Row],[B365A]]-Table1[[#This Row],[Margin1X2]]</f>
        <v>0.15911434637549285</v>
      </c>
      <c r="S1639">
        <f>IF(Table1[[#This Row],[Bet]]="Away",IF(Table1[[#This Row],[FTR]]="A",100*Table1[[#This Row],[B365A]],0),0)</f>
        <v>0</v>
      </c>
      <c r="T1639">
        <f>IF(Table1[[#This Row],[Bet2]]="Away",IF(Table1[[#This Row],[FTR]]="A",100*Table1[[#This Row],[B365A]]),0)</f>
        <v>0</v>
      </c>
      <c r="X1639">
        <v>1.57</v>
      </c>
      <c r="Y1639">
        <v>3.75</v>
      </c>
      <c r="Z1639">
        <v>5.25</v>
      </c>
      <c r="AA1639" s="3">
        <f>(1/Table1[[#This Row],[B365H]]+1/Table1[[#This Row],[B365D]]+1/Table1[[#This Row],[B365A]]-1)/3</f>
        <v>3.136184410069761E-2</v>
      </c>
      <c r="AB1639">
        <v>1.95</v>
      </c>
      <c r="AC1639">
        <v>1.85</v>
      </c>
      <c r="AD1639">
        <f>(1/Table1[[#This Row],[B365&gt;2.5]]+1/Table1[[#This Row],[B365&lt;2.5]]-1)/2</f>
        <v>2.6680526680526673E-2</v>
      </c>
    </row>
    <row r="1640" spans="1:30" hidden="1" x14ac:dyDescent="0.45">
      <c r="A1640" t="s">
        <v>201</v>
      </c>
      <c r="B1640" t="s">
        <v>4</v>
      </c>
      <c r="C1640" s="1">
        <v>44429</v>
      </c>
      <c r="D1640" t="s">
        <v>208</v>
      </c>
      <c r="E1640" t="s">
        <v>209</v>
      </c>
      <c r="F1640">
        <v>1</v>
      </c>
      <c r="G1640">
        <v>2</v>
      </c>
      <c r="H1640" t="s">
        <v>20</v>
      </c>
      <c r="I1640" t="s">
        <v>210</v>
      </c>
      <c r="L1640">
        <f>1/Table1[[#This Row],[B365H]]-Table1[[#This Row],[Margin1X2]]</f>
        <v>0.47603485838779952</v>
      </c>
      <c r="M1640">
        <f>IF(Table1[[#This Row],[Bet]]="Home",IF(Table1[[#This Row],[FTR]]="H",100*Table1[[#This Row],[B365H]],0),0)</f>
        <v>0</v>
      </c>
      <c r="N1640">
        <f>IF(Table1[[#This Row],[Bet]]="Home-",IF(Table1[[#This Row],[FTR]]="H",100*Table1[[#This Row],[B365H]],0),0)</f>
        <v>0</v>
      </c>
      <c r="O1640">
        <f>1/Table1[[#This Row],[B365D]]-Table1[[#This Row],[Margin1X2]]</f>
        <v>0.27015250544662306</v>
      </c>
      <c r="P1640">
        <f>IF(Table1[[#This Row],[Bet]]="Draw",IF(Table1[[#This Row],[FTR]]="D",100*Table1[[#This Row],[B365D]],0),0)</f>
        <v>0</v>
      </c>
      <c r="Q1640">
        <f>IF(Table1[[#This Row],[Bet]]="Draw-",IF(Table1[[#This Row],[FTR]]="D",100*Table1[[#This Row],[B365D]],0),0)</f>
        <v>0</v>
      </c>
      <c r="R1640">
        <f>1/Table1[[#This Row],[B365A]]-Table1[[#This Row],[Margin1X2]]</f>
        <v>0.25381263616557731</v>
      </c>
      <c r="S1640">
        <f>IF(Table1[[#This Row],[Bet]]="Away",IF(Table1[[#This Row],[FTR]]="A",100*Table1[[#This Row],[B365A]],0),0)</f>
        <v>0</v>
      </c>
      <c r="T1640">
        <f>IF(Table1[[#This Row],[Bet2]]="Away",IF(Table1[[#This Row],[FTR]]="A",100*Table1[[#This Row],[B365A]]),0)</f>
        <v>0</v>
      </c>
      <c r="X1640">
        <v>2</v>
      </c>
      <c r="Y1640">
        <v>3.4</v>
      </c>
      <c r="Z1640">
        <v>3.6</v>
      </c>
      <c r="AA1640" s="3">
        <f>(1/Table1[[#This Row],[B365H]]+1/Table1[[#This Row],[B365D]]+1/Table1[[#This Row],[B365A]]-1)/3</f>
        <v>2.3965141612200497E-2</v>
      </c>
      <c r="AB1640">
        <v>1.75</v>
      </c>
      <c r="AC1640">
        <v>2.0499999999999998</v>
      </c>
      <c r="AD1640">
        <f>(1/Table1[[#This Row],[B365&gt;2.5]]+1/Table1[[#This Row],[B365&lt;2.5]]-1)/2</f>
        <v>2.9616724738675937E-2</v>
      </c>
    </row>
    <row r="1641" spans="1:30" hidden="1" x14ac:dyDescent="0.45">
      <c r="A1641" t="s">
        <v>201</v>
      </c>
      <c r="B1641" t="s">
        <v>4</v>
      </c>
      <c r="C1641" s="1">
        <v>44450</v>
      </c>
      <c r="D1641" t="s">
        <v>215</v>
      </c>
      <c r="E1641" t="s">
        <v>224</v>
      </c>
      <c r="F1641">
        <v>1</v>
      </c>
      <c r="G1641">
        <v>0</v>
      </c>
      <c r="H1641" t="s">
        <v>13</v>
      </c>
      <c r="I1641" t="s">
        <v>210</v>
      </c>
      <c r="L1641">
        <f>1/Table1[[#This Row],[B365H]]-Table1[[#This Row],[Margin1X2]]</f>
        <v>0.71168730650154799</v>
      </c>
      <c r="M1641">
        <f>IF(Table1[[#This Row],[Bet]]="Home",IF(Table1[[#This Row],[FTR]]="H",100*Table1[[#This Row],[B365H]],0),0)</f>
        <v>0</v>
      </c>
      <c r="N1641">
        <f>IF(Table1[[#This Row],[Bet]]="Home-",IF(Table1[[#This Row],[FTR]]="H",100*Table1[[#This Row],[B365H]],0),0)</f>
        <v>0</v>
      </c>
      <c r="O1641">
        <f>1/Table1[[#This Row],[B365D]]-Table1[[#This Row],[Margin1X2]]</f>
        <v>0.1869195046439629</v>
      </c>
      <c r="P1641">
        <f>IF(Table1[[#This Row],[Bet]]="Draw",IF(Table1[[#This Row],[FTR]]="D",100*Table1[[#This Row],[B365D]],0),0)</f>
        <v>0</v>
      </c>
      <c r="Q1641">
        <f>IF(Table1[[#This Row],[Bet]]="Draw-",IF(Table1[[#This Row],[FTR]]="D",100*Table1[[#This Row],[B365D]],0),0)</f>
        <v>0</v>
      </c>
      <c r="R1641">
        <f>1/Table1[[#This Row],[B365A]]-Table1[[#This Row],[Margin1X2]]</f>
        <v>0.10139318885448922</v>
      </c>
      <c r="S1641">
        <f>IF(Table1[[#This Row],[Bet]]="Away",IF(Table1[[#This Row],[FTR]]="A",100*Table1[[#This Row],[B365A]],0),0)</f>
        <v>0</v>
      </c>
      <c r="T1641">
        <f>IF(Table1[[#This Row],[Bet2]]="Away",IF(Table1[[#This Row],[FTR]]="A",100*Table1[[#This Row],[B365A]]),0)</f>
        <v>0</v>
      </c>
      <c r="X1641">
        <v>1.36</v>
      </c>
      <c r="Y1641">
        <v>4.75</v>
      </c>
      <c r="Z1641">
        <v>8</v>
      </c>
      <c r="AA1641" s="3">
        <f>(1/Table1[[#This Row],[B365H]]+1/Table1[[#This Row],[B365D]]+1/Table1[[#This Row],[B365A]]-1)/3</f>
        <v>2.3606811145510775E-2</v>
      </c>
      <c r="AB1641">
        <v>1.6</v>
      </c>
      <c r="AC1641">
        <v>2.2999999999999998</v>
      </c>
      <c r="AD1641">
        <f>(1/Table1[[#This Row],[B365&gt;2.5]]+1/Table1[[#This Row],[B365&lt;2.5]]-1)/2</f>
        <v>2.9891304347826164E-2</v>
      </c>
    </row>
    <row r="1642" spans="1:30" hidden="1" x14ac:dyDescent="0.45">
      <c r="A1642" t="s">
        <v>201</v>
      </c>
      <c r="B1642" t="s">
        <v>4</v>
      </c>
      <c r="C1642" s="1">
        <v>44464</v>
      </c>
      <c r="D1642" t="s">
        <v>218</v>
      </c>
      <c r="E1642" t="s">
        <v>214</v>
      </c>
      <c r="F1642">
        <v>5</v>
      </c>
      <c r="G1642">
        <v>1</v>
      </c>
      <c r="H1642" t="s">
        <v>13</v>
      </c>
      <c r="I1642" t="s">
        <v>210</v>
      </c>
      <c r="L1642">
        <f>1/Table1[[#This Row],[B365H]]-Table1[[#This Row],[Margin1X2]]</f>
        <v>0.44325852946542599</v>
      </c>
      <c r="M1642">
        <f>IF(Table1[[#This Row],[Bet]]="Home",IF(Table1[[#This Row],[FTR]]="H",100*Table1[[#This Row],[B365H]],0),0)</f>
        <v>0</v>
      </c>
      <c r="N1642">
        <f>IF(Table1[[#This Row],[Bet]]="Home-",IF(Table1[[#This Row],[FTR]]="H",100*Table1[[#This Row],[B365H]],0),0)</f>
        <v>0</v>
      </c>
      <c r="O1642">
        <f>1/Table1[[#This Row],[B365D]]-Table1[[#This Row],[Margin1X2]]</f>
        <v>0.24484583105272761</v>
      </c>
      <c r="P1642">
        <f>IF(Table1[[#This Row],[Bet]]="Draw",IF(Table1[[#This Row],[FTR]]="D",100*Table1[[#This Row],[B365D]],0),0)</f>
        <v>0</v>
      </c>
      <c r="Q1642">
        <f>IF(Table1[[#This Row],[Bet]]="Draw-",IF(Table1[[#This Row],[FTR]]="D",100*Table1[[#This Row],[B365D]],0),0)</f>
        <v>0</v>
      </c>
      <c r="R1642">
        <f>1/Table1[[#This Row],[B365A]]-Table1[[#This Row],[Margin1X2]]</f>
        <v>0.3118956394818464</v>
      </c>
      <c r="S1642">
        <f>IF(Table1[[#This Row],[Bet]]="Away",IF(Table1[[#This Row],[FTR]]="A",100*Table1[[#This Row],[B365A]],0),0)</f>
        <v>0</v>
      </c>
      <c r="T1642">
        <f>IF(Table1[[#This Row],[Bet2]]="Away",IF(Table1[[#This Row],[FTR]]="A",100*Table1[[#This Row],[B365A]]),0)</f>
        <v>0</v>
      </c>
      <c r="X1642">
        <v>2.1</v>
      </c>
      <c r="Y1642">
        <v>3.6</v>
      </c>
      <c r="Z1642">
        <v>2.9</v>
      </c>
      <c r="AA1642" s="3">
        <f>(1/Table1[[#This Row],[B365H]]+1/Table1[[#This Row],[B365D]]+1/Table1[[#This Row],[B365A]]-1)/3</f>
        <v>3.2931946725050176E-2</v>
      </c>
      <c r="AB1642">
        <v>1.8</v>
      </c>
      <c r="AC1642">
        <v>2</v>
      </c>
      <c r="AD1642">
        <f>(1/Table1[[#This Row],[B365&gt;2.5]]+1/Table1[[#This Row],[B365&lt;2.5]]-1)/2</f>
        <v>2.777777777777779E-2</v>
      </c>
    </row>
    <row r="1643" spans="1:30" hidden="1" x14ac:dyDescent="0.45">
      <c r="A1643" t="s">
        <v>201</v>
      </c>
      <c r="B1643" t="s">
        <v>4</v>
      </c>
      <c r="C1643" s="1">
        <v>44471</v>
      </c>
      <c r="D1643" t="s">
        <v>235</v>
      </c>
      <c r="E1643" t="s">
        <v>237</v>
      </c>
      <c r="F1643">
        <v>6</v>
      </c>
      <c r="G1643">
        <v>0</v>
      </c>
      <c r="H1643" t="s">
        <v>13</v>
      </c>
      <c r="I1643" t="s">
        <v>210</v>
      </c>
      <c r="L1643">
        <f>1/Table1[[#This Row],[B365H]]-Table1[[#This Row],[Margin1X2]]</f>
        <v>0.68809707100700179</v>
      </c>
      <c r="M1643">
        <f>IF(Table1[[#This Row],[Bet]]="Home",IF(Table1[[#This Row],[FTR]]="H",100*Table1[[#This Row],[B365H]],0),0)</f>
        <v>0</v>
      </c>
      <c r="N1643">
        <f>IF(Table1[[#This Row],[Bet]]="Home-",IF(Table1[[#This Row],[FTR]]="H",100*Table1[[#This Row],[B365H]],0),0)</f>
        <v>0</v>
      </c>
      <c r="O1643">
        <f>1/Table1[[#This Row],[B365D]]-Table1[[#This Row],[Margin1X2]]</f>
        <v>0.20475823893837752</v>
      </c>
      <c r="P1643">
        <f>IF(Table1[[#This Row],[Bet]]="Draw",IF(Table1[[#This Row],[FTR]]="D",100*Table1[[#This Row],[B365D]],0),0)</f>
        <v>0</v>
      </c>
      <c r="Q1643">
        <f>IF(Table1[[#This Row],[Bet]]="Draw-",IF(Table1[[#This Row],[FTR]]="D",100*Table1[[#This Row],[B365D]],0),0)</f>
        <v>0</v>
      </c>
      <c r="R1643">
        <f>1/Table1[[#This Row],[B365A]]-Table1[[#This Row],[Margin1X2]]</f>
        <v>0.10714469005462078</v>
      </c>
      <c r="S1643">
        <f>IF(Table1[[#This Row],[Bet]]="Away",IF(Table1[[#This Row],[FTR]]="A",100*Table1[[#This Row],[B365A]],0),0)</f>
        <v>0</v>
      </c>
      <c r="T1643">
        <f>IF(Table1[[#This Row],[Bet2]]="Away",IF(Table1[[#This Row],[FTR]]="A",100*Table1[[#This Row],[B365A]]),0)</f>
        <v>0</v>
      </c>
      <c r="X1643">
        <v>1.4</v>
      </c>
      <c r="Y1643">
        <v>4.33</v>
      </c>
      <c r="Z1643">
        <v>7.5</v>
      </c>
      <c r="AA1643" s="3">
        <f>(1/Table1[[#This Row],[B365H]]+1/Table1[[#This Row],[B365D]]+1/Table1[[#This Row],[B365A]]-1)/3</f>
        <v>2.6188643278712547E-2</v>
      </c>
      <c r="AB1643">
        <v>1.72</v>
      </c>
      <c r="AC1643">
        <v>2.0699999999999998</v>
      </c>
      <c r="AD1643">
        <f>(1/Table1[[#This Row],[B365&gt;2.5]]+1/Table1[[#This Row],[B365&lt;2.5]]-1)/2</f>
        <v>3.2243568138411449E-2</v>
      </c>
    </row>
    <row r="1644" spans="1:30" hidden="1" x14ac:dyDescent="0.45">
      <c r="A1644" t="s">
        <v>201</v>
      </c>
      <c r="B1644" t="s">
        <v>4</v>
      </c>
      <c r="C1644" s="1">
        <v>44478</v>
      </c>
      <c r="D1644" t="s">
        <v>217</v>
      </c>
      <c r="E1644" t="s">
        <v>202</v>
      </c>
      <c r="F1644">
        <v>1</v>
      </c>
      <c r="G1644">
        <v>0</v>
      </c>
      <c r="H1644" t="s">
        <v>13</v>
      </c>
      <c r="I1644" t="s">
        <v>210</v>
      </c>
      <c r="L1644">
        <f>1/Table1[[#This Row],[B365H]]-Table1[[#This Row],[Margin1X2]]</f>
        <v>0.60796178343949037</v>
      </c>
      <c r="M1644">
        <f>IF(Table1[[#This Row],[Bet]]="Home",IF(Table1[[#This Row],[FTR]]="H",100*Table1[[#This Row],[B365H]],0),0)</f>
        <v>0</v>
      </c>
      <c r="N1644">
        <f>IF(Table1[[#This Row],[Bet]]="Home-",IF(Table1[[#This Row],[FTR]]="H",100*Table1[[#This Row],[B365H]],0),0)</f>
        <v>0</v>
      </c>
      <c r="O1644">
        <f>1/Table1[[#This Row],[B365D]]-Table1[[#This Row],[Margin1X2]]</f>
        <v>0.22101910828025476</v>
      </c>
      <c r="P1644">
        <f>IF(Table1[[#This Row],[Bet]]="Draw",IF(Table1[[#This Row],[FTR]]="D",100*Table1[[#This Row],[B365D]],0),0)</f>
        <v>0</v>
      </c>
      <c r="Q1644">
        <f>IF(Table1[[#This Row],[Bet]]="Draw-",IF(Table1[[#This Row],[FTR]]="D",100*Table1[[#This Row],[B365D]],0),0)</f>
        <v>0</v>
      </c>
      <c r="R1644">
        <f>1/Table1[[#This Row],[B365A]]-Table1[[#This Row],[Margin1X2]]</f>
        <v>0.17101910828025477</v>
      </c>
      <c r="S1644">
        <f>IF(Table1[[#This Row],[Bet]]="Away",IF(Table1[[#This Row],[FTR]]="A",100*Table1[[#This Row],[B365A]],0),0)</f>
        <v>0</v>
      </c>
      <c r="T1644">
        <f>IF(Table1[[#This Row],[Bet2]]="Away",IF(Table1[[#This Row],[FTR]]="A",100*Table1[[#This Row],[B365A]]),0)</f>
        <v>0</v>
      </c>
      <c r="X1644">
        <v>1.57</v>
      </c>
      <c r="Y1644">
        <v>4</v>
      </c>
      <c r="Z1644">
        <v>5</v>
      </c>
      <c r="AA1644" s="3">
        <f>(1/Table1[[#This Row],[B365H]]+1/Table1[[#This Row],[B365D]]+1/Table1[[#This Row],[B365A]]-1)/3</f>
        <v>2.8980891719745234E-2</v>
      </c>
      <c r="AB1644">
        <v>1.8</v>
      </c>
      <c r="AC1644">
        <v>2</v>
      </c>
      <c r="AD1644">
        <f>(1/Table1[[#This Row],[B365&gt;2.5]]+1/Table1[[#This Row],[B365&lt;2.5]]-1)/2</f>
        <v>2.777777777777779E-2</v>
      </c>
    </row>
    <row r="1645" spans="1:30" hidden="1" x14ac:dyDescent="0.45">
      <c r="A1645" t="s">
        <v>201</v>
      </c>
      <c r="B1645" t="s">
        <v>4</v>
      </c>
      <c r="C1645" s="1">
        <v>44513</v>
      </c>
      <c r="D1645" t="s">
        <v>203</v>
      </c>
      <c r="E1645" t="s">
        <v>226</v>
      </c>
      <c r="F1645">
        <v>4</v>
      </c>
      <c r="G1645">
        <v>0</v>
      </c>
      <c r="H1645" t="s">
        <v>13</v>
      </c>
      <c r="I1645" t="s">
        <v>210</v>
      </c>
      <c r="L1645">
        <f>1/Table1[[#This Row],[B365H]]-Table1[[#This Row],[Margin1X2]]</f>
        <v>0.70573492554916695</v>
      </c>
      <c r="M1645">
        <f>IF(Table1[[#This Row],[Bet]]="Home",IF(Table1[[#This Row],[FTR]]="H",100*Table1[[#This Row],[B365H]],0),0)</f>
        <v>0</v>
      </c>
      <c r="N1645">
        <f>IF(Table1[[#This Row],[Bet]]="Home-",IF(Table1[[#This Row],[FTR]]="H",100*Table1[[#This Row],[B365H]],0),0)</f>
        <v>0</v>
      </c>
      <c r="O1645">
        <f>1/Table1[[#This Row],[B365D]]-Table1[[#This Row],[Margin1X2]]</f>
        <v>0.18096712369158188</v>
      </c>
      <c r="P1645">
        <f>IF(Table1[[#This Row],[Bet]]="Draw",IF(Table1[[#This Row],[FTR]]="D",100*Table1[[#This Row],[B365D]],0),0)</f>
        <v>0</v>
      </c>
      <c r="Q1645">
        <f>IF(Table1[[#This Row],[Bet]]="Draw-",IF(Table1[[#This Row],[FTR]]="D",100*Table1[[#This Row],[B365D]],0),0)</f>
        <v>0</v>
      </c>
      <c r="R1645">
        <f>1/Table1[[#This Row],[B365A]]-Table1[[#This Row],[Margin1X2]]</f>
        <v>0.11329795075925107</v>
      </c>
      <c r="S1645">
        <f>IF(Table1[[#This Row],[Bet]]="Away",IF(Table1[[#This Row],[FTR]]="A",100*Table1[[#This Row],[B365A]],0),0)</f>
        <v>0</v>
      </c>
      <c r="T1645">
        <f>IF(Table1[[#This Row],[Bet2]]="Away",IF(Table1[[#This Row],[FTR]]="A",100*Table1[[#This Row],[B365A]]),0)</f>
        <v>0</v>
      </c>
      <c r="X1645">
        <v>1.36</v>
      </c>
      <c r="Y1645">
        <v>4.75</v>
      </c>
      <c r="Z1645">
        <v>7</v>
      </c>
      <c r="AA1645" s="3">
        <f>(1/Table1[[#This Row],[B365H]]+1/Table1[[#This Row],[B365D]]+1/Table1[[#This Row],[B365A]]-1)/3</f>
        <v>2.955919209789178E-2</v>
      </c>
      <c r="AB1645">
        <v>1.72</v>
      </c>
      <c r="AC1645">
        <v>2.0699999999999998</v>
      </c>
      <c r="AD1645">
        <f>(1/Table1[[#This Row],[B365&gt;2.5]]+1/Table1[[#This Row],[B365&lt;2.5]]-1)/2</f>
        <v>3.2243568138411449E-2</v>
      </c>
    </row>
    <row r="1646" spans="1:30" hidden="1" x14ac:dyDescent="0.45">
      <c r="A1646" t="s">
        <v>201</v>
      </c>
      <c r="B1646" t="s">
        <v>4</v>
      </c>
      <c r="C1646" s="1">
        <v>44541</v>
      </c>
      <c r="D1646" t="s">
        <v>211</v>
      </c>
      <c r="E1646" t="s">
        <v>237</v>
      </c>
      <c r="F1646">
        <v>2</v>
      </c>
      <c r="G1646">
        <v>1</v>
      </c>
      <c r="H1646" t="s">
        <v>13</v>
      </c>
      <c r="I1646" t="s">
        <v>210</v>
      </c>
      <c r="L1646">
        <f>1/Table1[[#This Row],[B365H]]-Table1[[#This Row],[Margin1X2]]</f>
        <v>0.50389863547758285</v>
      </c>
      <c r="M1646">
        <f>IF(Table1[[#This Row],[Bet]]="Home",IF(Table1[[#This Row],[FTR]]="H",100*Table1[[#This Row],[B365H]],0),0)</f>
        <v>0</v>
      </c>
      <c r="N1646">
        <f>IF(Table1[[#This Row],[Bet]]="Home-",IF(Table1[[#This Row],[FTR]]="H",100*Table1[[#This Row],[B365H]],0),0)</f>
        <v>0</v>
      </c>
      <c r="O1646">
        <f>1/Table1[[#This Row],[B365D]]-Table1[[#This Row],[Margin1X2]]</f>
        <v>0.25536062378167645</v>
      </c>
      <c r="P1646">
        <f>IF(Table1[[#This Row],[Bet]]="Draw",IF(Table1[[#This Row],[FTR]]="D",100*Table1[[#This Row],[B365D]],0),0)</f>
        <v>0</v>
      </c>
      <c r="Q1646">
        <f>IF(Table1[[#This Row],[Bet]]="Draw-",IF(Table1[[#This Row],[FTR]]="D",100*Table1[[#This Row],[B365D]],0),0)</f>
        <v>0</v>
      </c>
      <c r="R1646">
        <f>1/Table1[[#This Row],[B365A]]-Table1[[#This Row],[Margin1X2]]</f>
        <v>0.24074074074074076</v>
      </c>
      <c r="S1646">
        <f>IF(Table1[[#This Row],[Bet]]="Away",IF(Table1[[#This Row],[FTR]]="A",100*Table1[[#This Row],[B365A]],0),0)</f>
        <v>0</v>
      </c>
      <c r="T1646">
        <f>IF(Table1[[#This Row],[Bet2]]="Away",IF(Table1[[#This Row],[FTR]]="A",100*Table1[[#This Row],[B365A]]),0)</f>
        <v>0</v>
      </c>
      <c r="X1646">
        <v>1.9</v>
      </c>
      <c r="Y1646">
        <v>3.6</v>
      </c>
      <c r="Z1646">
        <v>3.8</v>
      </c>
      <c r="AA1646" s="3">
        <f>(1/Table1[[#This Row],[B365H]]+1/Table1[[#This Row],[B365D]]+1/Table1[[#This Row],[B365A]]-1)/3</f>
        <v>2.2417153996101336E-2</v>
      </c>
      <c r="AB1646">
        <v>1.66</v>
      </c>
      <c r="AC1646">
        <v>2.15</v>
      </c>
      <c r="AD1646">
        <f>(1/Table1[[#This Row],[B365&gt;2.5]]+1/Table1[[#This Row],[B365&lt;2.5]]-1)/2</f>
        <v>3.3762958811992205E-2</v>
      </c>
    </row>
    <row r="1647" spans="1:30" hidden="1" x14ac:dyDescent="0.45">
      <c r="A1647" t="s">
        <v>201</v>
      </c>
      <c r="B1647" t="s">
        <v>4</v>
      </c>
      <c r="C1647" s="1">
        <v>44563</v>
      </c>
      <c r="D1647" t="s">
        <v>206</v>
      </c>
      <c r="E1647" t="s">
        <v>215</v>
      </c>
      <c r="F1647">
        <v>3</v>
      </c>
      <c r="G1647">
        <v>1</v>
      </c>
      <c r="H1647" t="s">
        <v>13</v>
      </c>
      <c r="I1647" t="s">
        <v>210</v>
      </c>
      <c r="L1647">
        <f>1/Table1[[#This Row],[B365H]]-Table1[[#This Row],[Margin1X2]]</f>
        <v>0.37668400693610771</v>
      </c>
      <c r="M1647">
        <f>IF(Table1[[#This Row],[Bet]]="Home",IF(Table1[[#This Row],[FTR]]="H",100*Table1[[#This Row],[B365H]],0),0)</f>
        <v>0</v>
      </c>
      <c r="N1647">
        <f>IF(Table1[[#This Row],[Bet]]="Home-",IF(Table1[[#This Row],[FTR]]="H",100*Table1[[#This Row],[B365H]],0),0)</f>
        <v>0</v>
      </c>
      <c r="O1647">
        <f>1/Table1[[#This Row],[B365D]]-Table1[[#This Row],[Margin1X2]]</f>
        <v>0.26263838868880884</v>
      </c>
      <c r="P1647">
        <f>IF(Table1[[#This Row],[Bet]]="Draw",IF(Table1[[#This Row],[FTR]]="D",100*Table1[[#This Row],[B365D]],0),0)</f>
        <v>0</v>
      </c>
      <c r="Q1647">
        <f>IF(Table1[[#This Row],[Bet]]="Draw-",IF(Table1[[#This Row],[FTR]]="D",100*Table1[[#This Row],[B365D]],0),0)</f>
        <v>0</v>
      </c>
      <c r="R1647">
        <f>1/Table1[[#This Row],[B365A]]-Table1[[#This Row],[Margin1X2]]</f>
        <v>0.36067760437508339</v>
      </c>
      <c r="S1647">
        <f>IF(Table1[[#This Row],[Bet]]="Away",IF(Table1[[#This Row],[FTR]]="A",100*Table1[[#This Row],[B365A]],0),0)</f>
        <v>0</v>
      </c>
      <c r="T1647">
        <f>IF(Table1[[#This Row],[Bet2]]="Away",IF(Table1[[#This Row],[FTR]]="A",100*Table1[[#This Row],[B365A]]),0)</f>
        <v>0</v>
      </c>
      <c r="X1647">
        <v>2.4500000000000002</v>
      </c>
      <c r="Y1647">
        <v>3.4</v>
      </c>
      <c r="Z1647">
        <v>2.5499999999999998</v>
      </c>
      <c r="AA1647" s="3">
        <f>(1/Table1[[#This Row],[B365H]]+1/Table1[[#This Row],[B365D]]+1/Table1[[#This Row],[B365A]]-1)/3</f>
        <v>3.1479258370014675E-2</v>
      </c>
      <c r="AB1647">
        <v>2</v>
      </c>
      <c r="AC1647">
        <v>1.8</v>
      </c>
      <c r="AD1647">
        <f>(1/Table1[[#This Row],[B365&gt;2.5]]+1/Table1[[#This Row],[B365&lt;2.5]]-1)/2</f>
        <v>2.777777777777779E-2</v>
      </c>
    </row>
    <row r="1648" spans="1:30" hidden="1" x14ac:dyDescent="0.45">
      <c r="A1648" t="s">
        <v>201</v>
      </c>
      <c r="B1648" t="s">
        <v>4</v>
      </c>
      <c r="C1648" s="1">
        <v>44572</v>
      </c>
      <c r="D1648" t="s">
        <v>211</v>
      </c>
      <c r="E1648" t="s">
        <v>206</v>
      </c>
      <c r="F1648">
        <v>2</v>
      </c>
      <c r="G1648">
        <v>4</v>
      </c>
      <c r="H1648" t="s">
        <v>20</v>
      </c>
      <c r="I1648" t="s">
        <v>210</v>
      </c>
      <c r="L1648">
        <f>1/Table1[[#This Row],[B365H]]-Table1[[#This Row],[Margin1X2]]</f>
        <v>0.14081158676499575</v>
      </c>
      <c r="M1648">
        <f>IF(Table1[[#This Row],[Bet]]="Home",IF(Table1[[#This Row],[FTR]]="H",100*Table1[[#This Row],[B365H]],0),0)</f>
        <v>0</v>
      </c>
      <c r="N1648">
        <f>IF(Table1[[#This Row],[Bet]]="Home-",IF(Table1[[#This Row],[FTR]]="H",100*Table1[[#This Row],[B365H]],0),0)</f>
        <v>0</v>
      </c>
      <c r="O1648">
        <f>1/Table1[[#This Row],[B365D]]-Table1[[#This Row],[Margin1X2]]</f>
        <v>0.19784542550382495</v>
      </c>
      <c r="P1648">
        <f>IF(Table1[[#This Row],[Bet]]="Draw",IF(Table1[[#This Row],[FTR]]="D",100*Table1[[#This Row],[B365D]],0),0)</f>
        <v>0</v>
      </c>
      <c r="Q1648">
        <f>IF(Table1[[#This Row],[Bet]]="Draw-",IF(Table1[[#This Row],[FTR]]="D",100*Table1[[#This Row],[B365D]],0),0)</f>
        <v>0</v>
      </c>
      <c r="R1648">
        <f>1/Table1[[#This Row],[B365A]]-Table1[[#This Row],[Margin1X2]]</f>
        <v>0.66134298773117928</v>
      </c>
      <c r="S1648">
        <f>IF(Table1[[#This Row],[Bet]]="Away",IF(Table1[[#This Row],[FTR]]="A",100*Table1[[#This Row],[B365A]],0),0)</f>
        <v>0</v>
      </c>
      <c r="T1648">
        <f>IF(Table1[[#This Row],[Bet2]]="Away",IF(Table1[[#This Row],[FTR]]="A",100*Table1[[#This Row],[B365A]]),0)</f>
        <v>0</v>
      </c>
      <c r="X1648">
        <v>5.75</v>
      </c>
      <c r="Y1648">
        <v>4.33</v>
      </c>
      <c r="Z1648">
        <v>1.44</v>
      </c>
      <c r="AA1648" s="3">
        <f>(1/Table1[[#This Row],[B365H]]+1/Table1[[#This Row],[B365D]]+1/Table1[[#This Row],[B365A]]-1)/3</f>
        <v>3.3101456713265108E-2</v>
      </c>
      <c r="AB1648">
        <v>1.65</v>
      </c>
      <c r="AC1648">
        <v>2.2000000000000002</v>
      </c>
      <c r="AD1648">
        <f>(1/Table1[[#This Row],[B365&gt;2.5]]+1/Table1[[#This Row],[B365&lt;2.5]]-1)/2</f>
        <v>3.0303030303030276E-2</v>
      </c>
    </row>
    <row r="1649" spans="1:30" hidden="1" x14ac:dyDescent="0.45">
      <c r="A1649" t="s">
        <v>201</v>
      </c>
      <c r="B1649" t="s">
        <v>4</v>
      </c>
      <c r="C1649" s="1">
        <v>44590</v>
      </c>
      <c r="D1649" t="s">
        <v>214</v>
      </c>
      <c r="E1649" t="s">
        <v>221</v>
      </c>
      <c r="F1649">
        <v>5</v>
      </c>
      <c r="G1649">
        <v>0</v>
      </c>
      <c r="H1649" t="s">
        <v>13</v>
      </c>
      <c r="I1649" t="s">
        <v>210</v>
      </c>
      <c r="L1649">
        <f>1/Table1[[#This Row],[B365H]]-Table1[[#This Row],[Margin1X2]]</f>
        <v>0.55151768309663052</v>
      </c>
      <c r="M1649">
        <f>IF(Table1[[#This Row],[Bet]]="Home",IF(Table1[[#This Row],[FTR]]="H",100*Table1[[#This Row],[B365H]],0),0)</f>
        <v>0</v>
      </c>
      <c r="N1649">
        <f>IF(Table1[[#This Row],[Bet]]="Home-",IF(Table1[[#This Row],[FTR]]="H",100*Table1[[#This Row],[B365H]],0),0)</f>
        <v>0</v>
      </c>
      <c r="O1649">
        <f>1/Table1[[#This Row],[B365D]]-Table1[[#This Row],[Margin1X2]]</f>
        <v>0.25786688944583686</v>
      </c>
      <c r="P1649">
        <f>IF(Table1[[#This Row],[Bet]]="Draw",IF(Table1[[#This Row],[FTR]]="D",100*Table1[[#This Row],[B365D]],0),0)</f>
        <v>0</v>
      </c>
      <c r="Q1649">
        <f>IF(Table1[[#This Row],[Bet]]="Draw-",IF(Table1[[#This Row],[FTR]]="D",100*Table1[[#This Row],[B365D]],0),0)</f>
        <v>0</v>
      </c>
      <c r="R1649">
        <f>1/Table1[[#This Row],[B365A]]-Table1[[#This Row],[Margin1X2]]</f>
        <v>0.19061542745753277</v>
      </c>
      <c r="S1649">
        <f>IF(Table1[[#This Row],[Bet]]="Away",IF(Table1[[#This Row],[FTR]]="A",100*Table1[[#This Row],[B365A]],0),0)</f>
        <v>0</v>
      </c>
      <c r="T1649">
        <f>IF(Table1[[#This Row],[Bet2]]="Away",IF(Table1[[#This Row],[FTR]]="A",100*Table1[[#This Row],[B365A]]),0)</f>
        <v>0</v>
      </c>
      <c r="X1649">
        <v>1.75</v>
      </c>
      <c r="Y1649">
        <v>3.6</v>
      </c>
      <c r="Z1649">
        <v>4.75</v>
      </c>
      <c r="AA1649" s="3">
        <f>(1/Table1[[#This Row],[B365H]]+1/Table1[[#This Row],[B365D]]+1/Table1[[#This Row],[B365A]]-1)/3</f>
        <v>1.9910888331940917E-2</v>
      </c>
      <c r="AB1649">
        <v>1.75</v>
      </c>
      <c r="AC1649">
        <v>2.0499999999999998</v>
      </c>
      <c r="AD1649">
        <f>(1/Table1[[#This Row],[B365&gt;2.5]]+1/Table1[[#This Row],[B365&lt;2.5]]-1)/2</f>
        <v>2.9616724738675937E-2</v>
      </c>
    </row>
    <row r="1650" spans="1:30" hidden="1" x14ac:dyDescent="0.45">
      <c r="A1650" t="s">
        <v>201</v>
      </c>
      <c r="B1650" t="s">
        <v>4</v>
      </c>
      <c r="C1650" s="1">
        <v>44597</v>
      </c>
      <c r="D1650" t="s">
        <v>217</v>
      </c>
      <c r="E1650" t="s">
        <v>237</v>
      </c>
      <c r="F1650">
        <v>1</v>
      </c>
      <c r="G1650">
        <v>0</v>
      </c>
      <c r="H1650" t="s">
        <v>13</v>
      </c>
      <c r="I1650" t="s">
        <v>210</v>
      </c>
      <c r="L1650">
        <f>1/Table1[[#This Row],[B365H]]-Table1[[#This Row],[Margin1X2]]</f>
        <v>0.87004504504504498</v>
      </c>
      <c r="M1650">
        <f>IF(Table1[[#This Row],[Bet]]="Home",IF(Table1[[#This Row],[FTR]]="H",100*Table1[[#This Row],[B365H]],0),0)</f>
        <v>0</v>
      </c>
      <c r="N1650">
        <f>IF(Table1[[#This Row],[Bet]]="Home-",IF(Table1[[#This Row],[FTR]]="H",100*Table1[[#This Row],[B365H]],0),0)</f>
        <v>0</v>
      </c>
      <c r="O1650">
        <f>1/Table1[[#This Row],[B365D]]-Table1[[#This Row],[Margin1X2]]</f>
        <v>9.4144144144144182E-2</v>
      </c>
      <c r="P1650">
        <f>IF(Table1[[#This Row],[Bet]]="Draw",IF(Table1[[#This Row],[FTR]]="D",100*Table1[[#This Row],[B365D]],0),0)</f>
        <v>0</v>
      </c>
      <c r="Q1650">
        <f>IF(Table1[[#This Row],[Bet]]="Draw-",IF(Table1[[#This Row],[FTR]]="D",100*Table1[[#This Row],[B365D]],0),0)</f>
        <v>0</v>
      </c>
      <c r="R1650">
        <f>1/Table1[[#This Row],[B365A]]-Table1[[#This Row],[Margin1X2]]</f>
        <v>3.5810810810810847E-2</v>
      </c>
      <c r="S1650">
        <f>IF(Table1[[#This Row],[Bet]]="Away",IF(Table1[[#This Row],[FTR]]="A",100*Table1[[#This Row],[B365A]],0),0)</f>
        <v>0</v>
      </c>
      <c r="T1650">
        <f>IF(Table1[[#This Row],[Bet2]]="Away",IF(Table1[[#This Row],[FTR]]="A",100*Table1[[#This Row],[B365A]]),0)</f>
        <v>0</v>
      </c>
      <c r="X1650">
        <v>1.1100000000000001</v>
      </c>
      <c r="Y1650">
        <v>8</v>
      </c>
      <c r="Z1650">
        <v>15</v>
      </c>
      <c r="AA1650" s="3">
        <f>(1/Table1[[#This Row],[B365H]]+1/Table1[[#This Row],[B365D]]+1/Table1[[#This Row],[B365A]]-1)/3</f>
        <v>3.0855855855855818E-2</v>
      </c>
      <c r="AB1650">
        <v>1.44</v>
      </c>
      <c r="AC1650">
        <v>2.7</v>
      </c>
      <c r="AD1650">
        <f>(1/Table1[[#This Row],[B365&gt;2.5]]+1/Table1[[#This Row],[B365&lt;2.5]]-1)/2</f>
        <v>3.240740740740744E-2</v>
      </c>
    </row>
    <row r="1651" spans="1:30" hidden="1" x14ac:dyDescent="0.45">
      <c r="A1651" t="s">
        <v>201</v>
      </c>
      <c r="B1651" t="s">
        <v>4</v>
      </c>
      <c r="C1651" s="1">
        <v>44618</v>
      </c>
      <c r="D1651" t="s">
        <v>211</v>
      </c>
      <c r="E1651" t="s">
        <v>209</v>
      </c>
      <c r="F1651">
        <v>1</v>
      </c>
      <c r="G1651">
        <v>4</v>
      </c>
      <c r="H1651" t="s">
        <v>20</v>
      </c>
      <c r="I1651" t="s">
        <v>210</v>
      </c>
      <c r="L1651">
        <f>1/Table1[[#This Row],[B365H]]-Table1[[#This Row],[Margin1X2]]</f>
        <v>0.34762062807200539</v>
      </c>
      <c r="M1651">
        <f>IF(Table1[[#This Row],[Bet]]="Home",IF(Table1[[#This Row],[FTR]]="H",100*Table1[[#This Row],[B365H]],0),0)</f>
        <v>0</v>
      </c>
      <c r="N1651">
        <f>IF(Table1[[#This Row],[Bet]]="Home-",IF(Table1[[#This Row],[FTR]]="H",100*Table1[[#This Row],[B365H]],0),0)</f>
        <v>0</v>
      </c>
      <c r="O1651">
        <f>1/Table1[[#This Row],[B365D]]-Table1[[#This Row],[Margin1X2]]</f>
        <v>0.25165552447331402</v>
      </c>
      <c r="P1651">
        <f>IF(Table1[[#This Row],[Bet]]="Draw",IF(Table1[[#This Row],[FTR]]="D",100*Table1[[#This Row],[B365D]],0),0)</f>
        <v>0</v>
      </c>
      <c r="Q1651">
        <f>IF(Table1[[#This Row],[Bet]]="Draw-",IF(Table1[[#This Row],[FTR]]="D",100*Table1[[#This Row],[B365D]],0),0)</f>
        <v>0</v>
      </c>
      <c r="R1651">
        <f>1/Table1[[#This Row],[B365A]]-Table1[[#This Row],[Margin1X2]]</f>
        <v>0.40072384745468054</v>
      </c>
      <c r="S1651">
        <f>IF(Table1[[#This Row],[Bet]]="Away",IF(Table1[[#This Row],[FTR]]="A",100*Table1[[#This Row],[B365A]],0),0)</f>
        <v>0</v>
      </c>
      <c r="T1651">
        <f>IF(Table1[[#This Row],[Bet2]]="Away",IF(Table1[[#This Row],[FTR]]="A",100*Table1[[#This Row],[B365A]]),0)</f>
        <v>0</v>
      </c>
      <c r="X1651">
        <v>2.62</v>
      </c>
      <c r="Y1651">
        <v>3.5</v>
      </c>
      <c r="Z1651">
        <v>2.2999999999999998</v>
      </c>
      <c r="AA1651" s="3">
        <f>(1/Table1[[#This Row],[B365H]]+1/Table1[[#This Row],[B365D]]+1/Table1[[#This Row],[B365A]]-1)/3</f>
        <v>3.4058761240971659E-2</v>
      </c>
      <c r="AB1651">
        <v>1.8</v>
      </c>
      <c r="AC1651">
        <v>2</v>
      </c>
      <c r="AD1651">
        <f>(1/Table1[[#This Row],[B365&gt;2.5]]+1/Table1[[#This Row],[B365&lt;2.5]]-1)/2</f>
        <v>2.777777777777779E-2</v>
      </c>
    </row>
    <row r="1652" spans="1:30" hidden="1" x14ac:dyDescent="0.45">
      <c r="A1652" t="s">
        <v>201</v>
      </c>
      <c r="B1652" t="s">
        <v>4</v>
      </c>
      <c r="C1652" s="1">
        <v>44625</v>
      </c>
      <c r="D1652" t="s">
        <v>220</v>
      </c>
      <c r="E1652" t="s">
        <v>231</v>
      </c>
      <c r="F1652">
        <v>0</v>
      </c>
      <c r="G1652">
        <v>0</v>
      </c>
      <c r="H1652" t="s">
        <v>42</v>
      </c>
      <c r="I1652" t="s">
        <v>210</v>
      </c>
      <c r="L1652">
        <f>1/Table1[[#This Row],[B365H]]-Table1[[#This Row],[Margin1X2]]</f>
        <v>0.39313127970363015</v>
      </c>
      <c r="M1652">
        <f>IF(Table1[[#This Row],[Bet]]="Home",IF(Table1[[#This Row],[FTR]]="H",100*Table1[[#This Row],[B365H]],0),0)</f>
        <v>0</v>
      </c>
      <c r="N1652">
        <f>IF(Table1[[#This Row],[Bet]]="Home-",IF(Table1[[#This Row],[FTR]]="H",100*Table1[[#This Row],[B365H]],0),0)</f>
        <v>0</v>
      </c>
      <c r="O1652">
        <f>1/Table1[[#This Row],[B365D]]-Table1[[#This Row],[Margin1X2]]</f>
        <v>0.26530799849241155</v>
      </c>
      <c r="P1652">
        <f>IF(Table1[[#This Row],[Bet]]="Draw",IF(Table1[[#This Row],[FTR]]="D",100*Table1[[#This Row],[B365D]],0),0)</f>
        <v>0</v>
      </c>
      <c r="Q1652">
        <f>IF(Table1[[#This Row],[Bet]]="Draw-",IF(Table1[[#This Row],[FTR]]="D",100*Table1[[#This Row],[B365D]],0),0)</f>
        <v>0</v>
      </c>
      <c r="R1652">
        <f>1/Table1[[#This Row],[B365A]]-Table1[[#This Row],[Margin1X2]]</f>
        <v>0.34156072180395836</v>
      </c>
      <c r="S1652">
        <f>IF(Table1[[#This Row],[Bet]]="Away",IF(Table1[[#This Row],[FTR]]="A",100*Table1[[#This Row],[B365A]],0),0)</f>
        <v>0</v>
      </c>
      <c r="T1652">
        <f>IF(Table1[[#This Row],[Bet2]]="Away",IF(Table1[[#This Row],[FTR]]="A",100*Table1[[#This Row],[B365A]]),0)</f>
        <v>0</v>
      </c>
      <c r="X1652">
        <v>2.37</v>
      </c>
      <c r="Y1652">
        <v>3.4</v>
      </c>
      <c r="Z1652">
        <v>2.7</v>
      </c>
      <c r="AA1652" s="3">
        <f>(1/Table1[[#This Row],[B365H]]+1/Table1[[#This Row],[B365D]]+1/Table1[[#This Row],[B365A]]-1)/3</f>
        <v>2.8809648566411994E-2</v>
      </c>
      <c r="AB1652">
        <v>1.88</v>
      </c>
      <c r="AC1652">
        <v>1.93</v>
      </c>
      <c r="AD1652">
        <f>(1/Table1[[#This Row],[B365&gt;2.5]]+1/Table1[[#This Row],[B365&lt;2.5]]-1)/2</f>
        <v>2.5024804321464034E-2</v>
      </c>
    </row>
    <row r="1653" spans="1:30" hidden="1" x14ac:dyDescent="0.45">
      <c r="A1653" t="s">
        <v>201</v>
      </c>
      <c r="B1653" t="s">
        <v>4</v>
      </c>
      <c r="C1653" s="1">
        <v>44635</v>
      </c>
      <c r="D1653" t="s">
        <v>217</v>
      </c>
      <c r="E1653" t="s">
        <v>206</v>
      </c>
      <c r="F1653">
        <v>3</v>
      </c>
      <c r="G1653">
        <v>0</v>
      </c>
      <c r="H1653" t="s">
        <v>13</v>
      </c>
      <c r="I1653" t="s">
        <v>210</v>
      </c>
      <c r="L1653">
        <f>1/Table1[[#This Row],[B365H]]-Table1[[#This Row],[Margin1X2]]</f>
        <v>0.56915908309097163</v>
      </c>
      <c r="M1653">
        <f>IF(Table1[[#This Row],[Bet]]="Home",IF(Table1[[#This Row],[FTR]]="H",100*Table1[[#This Row],[B365H]],0),0)</f>
        <v>0</v>
      </c>
      <c r="N1653">
        <f>IF(Table1[[#This Row],[Bet]]="Home-",IF(Table1[[#This Row],[FTR]]="H",100*Table1[[#This Row],[B365H]],0),0)</f>
        <v>0</v>
      </c>
      <c r="O1653">
        <f>1/Table1[[#This Row],[B365D]]-Table1[[#This Row],[Margin1X2]]</f>
        <v>0.25721612408918915</v>
      </c>
      <c r="P1653">
        <f>IF(Table1[[#This Row],[Bet]]="Draw",IF(Table1[[#This Row],[FTR]]="D",100*Table1[[#This Row],[B365D]],0),0)</f>
        <v>0</v>
      </c>
      <c r="Q1653">
        <f>IF(Table1[[#This Row],[Bet]]="Draw-",IF(Table1[[#This Row],[FTR]]="D",100*Table1[[#This Row],[B365D]],0),0)</f>
        <v>0</v>
      </c>
      <c r="R1653">
        <f>1/Table1[[#This Row],[B365A]]-Table1[[#This Row],[Margin1X2]]</f>
        <v>0.17362479281983925</v>
      </c>
      <c r="S1653">
        <f>IF(Table1[[#This Row],[Bet]]="Away",IF(Table1[[#This Row],[FTR]]="A",100*Table1[[#This Row],[B365A]],0),0)</f>
        <v>0</v>
      </c>
      <c r="T1653">
        <f>IF(Table1[[#This Row],[Bet2]]="Away",IF(Table1[[#This Row],[FTR]]="A",100*Table1[[#This Row],[B365A]]),0)</f>
        <v>0</v>
      </c>
      <c r="X1653">
        <v>1.65</v>
      </c>
      <c r="Y1653">
        <v>3.4</v>
      </c>
      <c r="Z1653">
        <v>4.75</v>
      </c>
      <c r="AA1653" s="3">
        <f>(1/Table1[[#This Row],[B365H]]+1/Table1[[#This Row],[B365D]]+1/Table1[[#This Row],[B365A]]-1)/3</f>
        <v>3.6901522969634414E-2</v>
      </c>
      <c r="AB1653">
        <v>2.0699999999999998</v>
      </c>
      <c r="AC1653">
        <v>1.72</v>
      </c>
      <c r="AD1653">
        <f>(1/Table1[[#This Row],[B365&gt;2.5]]+1/Table1[[#This Row],[B365&lt;2.5]]-1)/2</f>
        <v>3.2243568138411449E-2</v>
      </c>
    </row>
    <row r="1654" spans="1:30" hidden="1" x14ac:dyDescent="0.45">
      <c r="A1654" t="s">
        <v>201</v>
      </c>
      <c r="B1654" t="s">
        <v>4</v>
      </c>
      <c r="C1654" s="1">
        <v>44646</v>
      </c>
      <c r="D1654" t="s">
        <v>235</v>
      </c>
      <c r="E1654" t="s">
        <v>218</v>
      </c>
      <c r="F1654">
        <v>2</v>
      </c>
      <c r="G1654">
        <v>1</v>
      </c>
      <c r="H1654" t="s">
        <v>13</v>
      </c>
      <c r="I1654" t="s">
        <v>210</v>
      </c>
      <c r="L1654">
        <f>1/Table1[[#This Row],[B365H]]-Table1[[#This Row],[Margin1X2]]</f>
        <v>0.45496238179165016</v>
      </c>
      <c r="M1654">
        <f>IF(Table1[[#This Row],[Bet]]="Home",IF(Table1[[#This Row],[FTR]]="H",100*Table1[[#This Row],[B365H]],0),0)</f>
        <v>0</v>
      </c>
      <c r="N1654">
        <f>IF(Table1[[#This Row],[Bet]]="Home-",IF(Table1[[#This Row],[FTR]]="H",100*Table1[[#This Row],[B365H]],0),0)</f>
        <v>0</v>
      </c>
      <c r="O1654">
        <f>1/Table1[[#This Row],[B365D]]-Table1[[#This Row],[Margin1X2]]</f>
        <v>0.27484981143517734</v>
      </c>
      <c r="P1654">
        <f>IF(Table1[[#This Row],[Bet]]="Draw",IF(Table1[[#This Row],[FTR]]="D",100*Table1[[#This Row],[B365D]],0),0)</f>
        <v>0</v>
      </c>
      <c r="Q1654">
        <f>IF(Table1[[#This Row],[Bet]]="Draw-",IF(Table1[[#This Row],[FTR]]="D",100*Table1[[#This Row],[B365D]],0),0)</f>
        <v>0</v>
      </c>
      <c r="R1654">
        <f>1/Table1[[#This Row],[B365A]]-Table1[[#This Row],[Margin1X2]]</f>
        <v>0.27018780677317267</v>
      </c>
      <c r="S1654">
        <f>IF(Table1[[#This Row],[Bet]]="Away",IF(Table1[[#This Row],[FTR]]="A",100*Table1[[#This Row],[B365A]],0),0)</f>
        <v>0</v>
      </c>
      <c r="T1654">
        <f>IF(Table1[[#This Row],[Bet2]]="Away",IF(Table1[[#This Row],[FTR]]="A",100*Table1[[#This Row],[B365A]]),0)</f>
        <v>0</v>
      </c>
      <c r="X1654">
        <v>2.0499999999999998</v>
      </c>
      <c r="Y1654">
        <v>3.25</v>
      </c>
      <c r="Z1654">
        <v>3.3</v>
      </c>
      <c r="AA1654" s="3">
        <f>(1/Table1[[#This Row],[B365H]]+1/Table1[[#This Row],[B365D]]+1/Table1[[#This Row],[B365A]]-1)/3</f>
        <v>3.2842496257130392E-2</v>
      </c>
      <c r="AB1654">
        <v>2.02</v>
      </c>
      <c r="AC1654">
        <v>1.77</v>
      </c>
      <c r="AD1654">
        <f>(1/Table1[[#This Row],[B365&gt;2.5]]+1/Table1[[#This Row],[B365&lt;2.5]]-1)/2</f>
        <v>3.0010628181462273E-2</v>
      </c>
    </row>
    <row r="1655" spans="1:30" hidden="1" x14ac:dyDescent="0.45">
      <c r="A1655" t="s">
        <v>201</v>
      </c>
      <c r="B1655" t="s">
        <v>4</v>
      </c>
      <c r="C1655" s="1">
        <v>44653</v>
      </c>
      <c r="D1655" t="s">
        <v>208</v>
      </c>
      <c r="E1655" t="s">
        <v>223</v>
      </c>
      <c r="F1655">
        <v>2</v>
      </c>
      <c r="G1655">
        <v>0</v>
      </c>
      <c r="H1655" t="s">
        <v>13</v>
      </c>
      <c r="I1655" t="s">
        <v>210</v>
      </c>
      <c r="L1655">
        <f>1/Table1[[#This Row],[B365H]]-Table1[[#This Row],[Margin1X2]]</f>
        <v>0.57460570618465356</v>
      </c>
      <c r="M1655">
        <f>IF(Table1[[#This Row],[Bet]]="Home",IF(Table1[[#This Row],[FTR]]="H",100*Table1[[#This Row],[B365H]],0),0)</f>
        <v>0</v>
      </c>
      <c r="N1655">
        <f>IF(Table1[[#This Row],[Bet]]="Home-",IF(Table1[[#This Row],[FTR]]="H",100*Table1[[#This Row],[B365H]],0),0)</f>
        <v>0</v>
      </c>
      <c r="O1655">
        <f>1/Table1[[#This Row],[B365D]]-Table1[[#This Row],[Margin1X2]]</f>
        <v>0.24632287790182528</v>
      </c>
      <c r="P1655">
        <f>IF(Table1[[#This Row],[Bet]]="Draw",IF(Table1[[#This Row],[FTR]]="D",100*Table1[[#This Row],[B365D]],0),0)</f>
        <v>0</v>
      </c>
      <c r="Q1655">
        <f>IF(Table1[[#This Row],[Bet]]="Draw-",IF(Table1[[#This Row],[FTR]]="D",100*Table1[[#This Row],[B365D]],0),0)</f>
        <v>0</v>
      </c>
      <c r="R1655">
        <f>1/Table1[[#This Row],[B365A]]-Table1[[#This Row],[Margin1X2]]</f>
        <v>0.17907141591352116</v>
      </c>
      <c r="S1655">
        <f>IF(Table1[[#This Row],[Bet]]="Away",IF(Table1[[#This Row],[FTR]]="A",100*Table1[[#This Row],[B365A]],0),0)</f>
        <v>0</v>
      </c>
      <c r="T1655">
        <f>IF(Table1[[#This Row],[Bet2]]="Away",IF(Table1[[#This Row],[FTR]]="A",100*Table1[[#This Row],[B365A]]),0)</f>
        <v>0</v>
      </c>
      <c r="X1655">
        <v>1.65</v>
      </c>
      <c r="Y1655">
        <v>3.6</v>
      </c>
      <c r="Z1655">
        <v>4.75</v>
      </c>
      <c r="AA1655" s="3">
        <f>(1/Table1[[#This Row],[B365H]]+1/Table1[[#This Row],[B365D]]+1/Table1[[#This Row],[B365A]]-1)/3</f>
        <v>3.1454899875952513E-2</v>
      </c>
      <c r="AB1655">
        <v>1.93</v>
      </c>
      <c r="AC1655">
        <v>1.88</v>
      </c>
      <c r="AD1655">
        <f>(1/Table1[[#This Row],[B365&gt;2.5]]+1/Table1[[#This Row],[B365&lt;2.5]]-1)/2</f>
        <v>2.5024804321464034E-2</v>
      </c>
    </row>
    <row r="1656" spans="1:30" hidden="1" x14ac:dyDescent="0.45">
      <c r="A1656" t="s">
        <v>201</v>
      </c>
      <c r="B1656" t="s">
        <v>4</v>
      </c>
      <c r="C1656" s="1">
        <v>44674</v>
      </c>
      <c r="D1656" t="s">
        <v>206</v>
      </c>
      <c r="E1656" t="s">
        <v>226</v>
      </c>
      <c r="F1656">
        <v>3</v>
      </c>
      <c r="G1656">
        <v>1</v>
      </c>
      <c r="H1656" t="s">
        <v>13</v>
      </c>
      <c r="I1656" t="s">
        <v>210</v>
      </c>
      <c r="L1656">
        <f>1/Table1[[#This Row],[B365H]]-Table1[[#This Row],[Margin1X2]]</f>
        <v>0.78533697632058297</v>
      </c>
      <c r="M1656">
        <f>IF(Table1[[#This Row],[Bet]]="Home",IF(Table1[[#This Row],[FTR]]="H",100*Table1[[#This Row],[B365H]],0),0)</f>
        <v>0</v>
      </c>
      <c r="N1656">
        <f>IF(Table1[[#This Row],[Bet]]="Home-",IF(Table1[[#This Row],[FTR]]="H",100*Table1[[#This Row],[B365H]],0),0)</f>
        <v>0</v>
      </c>
      <c r="O1656">
        <f>1/Table1[[#This Row],[B365D]]-Table1[[#This Row],[Margin1X2]]</f>
        <v>0.16566484517304195</v>
      </c>
      <c r="P1656">
        <f>IF(Table1[[#This Row],[Bet]]="Draw",IF(Table1[[#This Row],[FTR]]="D",100*Table1[[#This Row],[B365D]],0),0)</f>
        <v>0</v>
      </c>
      <c r="Q1656">
        <f>IF(Table1[[#This Row],[Bet]]="Draw-",IF(Table1[[#This Row],[FTR]]="D",100*Table1[[#This Row],[B365D]],0),0)</f>
        <v>0</v>
      </c>
      <c r="R1656">
        <f>1/Table1[[#This Row],[B365A]]-Table1[[#This Row],[Margin1X2]]</f>
        <v>4.8998178506375258E-2</v>
      </c>
      <c r="S1656">
        <f>IF(Table1[[#This Row],[Bet]]="Away",IF(Table1[[#This Row],[FTR]]="A",100*Table1[[#This Row],[B365A]],0),0)</f>
        <v>0</v>
      </c>
      <c r="T1656">
        <f>IF(Table1[[#This Row],[Bet2]]="Away",IF(Table1[[#This Row],[FTR]]="A",100*Table1[[#This Row],[B365A]]),0)</f>
        <v>0</v>
      </c>
      <c r="X1656">
        <v>1.22</v>
      </c>
      <c r="Y1656">
        <v>5</v>
      </c>
      <c r="Z1656">
        <v>12</v>
      </c>
      <c r="AA1656" s="3">
        <f>(1/Table1[[#This Row],[B365H]]+1/Table1[[#This Row],[B365D]]+1/Table1[[#This Row],[B365A]]-1)/3</f>
        <v>3.4335154826958071E-2</v>
      </c>
      <c r="AB1656">
        <v>1.61</v>
      </c>
      <c r="AC1656">
        <v>2.25</v>
      </c>
      <c r="AD1656">
        <f>(1/Table1[[#This Row],[B365&gt;2.5]]+1/Table1[[#This Row],[B365&lt;2.5]]-1)/2</f>
        <v>3.2781228433402365E-2</v>
      </c>
    </row>
    <row r="1657" spans="1:30" x14ac:dyDescent="0.45">
      <c r="A1657" t="s">
        <v>172</v>
      </c>
      <c r="B1657" t="s">
        <v>4</v>
      </c>
      <c r="C1657" s="1">
        <v>44425</v>
      </c>
      <c r="D1657" t="s">
        <v>196</v>
      </c>
      <c r="E1657" t="s">
        <v>191</v>
      </c>
      <c r="F1657">
        <v>1</v>
      </c>
      <c r="G1657">
        <v>1</v>
      </c>
      <c r="H1657" t="s">
        <v>42</v>
      </c>
      <c r="I1657" t="s">
        <v>126</v>
      </c>
      <c r="J1657" t="s">
        <v>271</v>
      </c>
      <c r="L1657">
        <f>1/Table1[[#This Row],[B365H]]-Table1[[#This Row],[Margin1X2]]</f>
        <v>0.52805717162284005</v>
      </c>
      <c r="M1657">
        <f>IF(Table1[[#This Row],[Bet]]="Home",IF(Table1[[#This Row],[FTR]]="H",100*Table1[[#This Row],[B365H]],0),0)</f>
        <v>0</v>
      </c>
      <c r="N1657">
        <f>IF(Table1[[#This Row],[Bet]]="Home-",IF(Table1[[#This Row],[FTR]]="H",100*Table1[[#This Row],[B365H]],0),0)</f>
        <v>0</v>
      </c>
      <c r="O1657">
        <f>1/Table1[[#This Row],[B365D]]-Table1[[#This Row],[Margin1X2]]</f>
        <v>0.25938686196892385</v>
      </c>
      <c r="P1657">
        <f>IF(Table1[[#This Row],[Bet]]="Draw",IF(Table1[[#This Row],[FTR]]="D",100*Table1[[#This Row],[B365D]],0),0)</f>
        <v>0</v>
      </c>
      <c r="Q1657">
        <f>IF(Table1[[#This Row],[Bet]]="Draw-",IF(Table1[[#This Row],[FTR]]="D",100*Table1[[#This Row],[B365D]],0),0)</f>
        <v>0</v>
      </c>
      <c r="R1657">
        <f>1/Table1[[#This Row],[B365A]]-Table1[[#This Row],[Margin1X2]]</f>
        <v>0.21255596640823615</v>
      </c>
      <c r="S1657">
        <f>IF(Table1[[#This Row],[Bet]]="Away",IF(Table1[[#This Row],[FTR]]="A",100*Table1[[#This Row],[B365A]],0),0)</f>
        <v>0</v>
      </c>
      <c r="T1657">
        <f>IF(Table1[[#This Row],[Bet2]]="Away",IF(Table1[[#This Row],[FTR]]="A",100*Table1[[#This Row],[B365A]]),0)</f>
        <v>0</v>
      </c>
      <c r="X1657">
        <v>1.83</v>
      </c>
      <c r="Y1657">
        <v>3.6</v>
      </c>
      <c r="Z1657">
        <v>4.33</v>
      </c>
      <c r="AA1657" s="3">
        <f>(1/Table1[[#This Row],[B365H]]+1/Table1[[#This Row],[B365D]]+1/Table1[[#This Row],[B365A]]-1)/3</f>
        <v>1.8390915808853919E-2</v>
      </c>
      <c r="AB1657">
        <v>2.0499999999999998</v>
      </c>
      <c r="AC1657">
        <v>1.75</v>
      </c>
      <c r="AD1657">
        <f>(1/Table1[[#This Row],[B365&gt;2.5]]+1/Table1[[#This Row],[B365&lt;2.5]]-1)/2</f>
        <v>2.9616724738675937E-2</v>
      </c>
    </row>
    <row r="1658" spans="1:30" hidden="1" x14ac:dyDescent="0.45">
      <c r="A1658" t="s">
        <v>2</v>
      </c>
      <c r="B1658" t="s">
        <v>4</v>
      </c>
      <c r="C1658" s="1">
        <v>44633</v>
      </c>
      <c r="D1658" t="s">
        <v>16</v>
      </c>
      <c r="E1658" t="s">
        <v>34</v>
      </c>
      <c r="F1658">
        <v>2</v>
      </c>
      <c r="G1658">
        <v>1</v>
      </c>
      <c r="H1658" t="s">
        <v>13</v>
      </c>
      <c r="I1658" t="s">
        <v>46</v>
      </c>
      <c r="J1658" t="s">
        <v>269</v>
      </c>
      <c r="L1658">
        <f>1/Table1[[#This Row],[B365H]]-Table1[[#This Row],[Margin1X2]]</f>
        <v>0.62610476635722079</v>
      </c>
      <c r="M1658">
        <f>IF(Table1[[#This Row],[Bet]]="Home",IF(Table1[[#This Row],[FTR]]="H",100*Table1[[#This Row],[B365H]],0),0)</f>
        <v>0</v>
      </c>
      <c r="N1658">
        <f>IF(Table1[[#This Row],[Bet]]="Home-",IF(Table1[[#This Row],[FTR]]="H",100*Table1[[#This Row],[B365H]],0),0)</f>
        <v>0</v>
      </c>
      <c r="O1658">
        <f>1/Table1[[#This Row],[B365D]]-Table1[[#This Row],[Margin1X2]]</f>
        <v>0.21903871412987827</v>
      </c>
      <c r="P1658">
        <f>IF(Table1[[#This Row],[Bet]]="Draw",IF(Table1[[#This Row],[FTR]]="D",100*Table1[[#This Row],[B365D]],0),0)</f>
        <v>0</v>
      </c>
      <c r="Q1658">
        <f>IF(Table1[[#This Row],[Bet]]="Draw-",IF(Table1[[#This Row],[FTR]]="D",100*Table1[[#This Row],[B365D]],0),0)</f>
        <v>0</v>
      </c>
      <c r="R1658">
        <f>1/Table1[[#This Row],[B365A]]-Table1[[#This Row],[Margin1X2]]</f>
        <v>0.15485651951290105</v>
      </c>
      <c r="S1658">
        <f>IF(Table1[[#This Row],[Bet]]="Away",IF(Table1[[#This Row],[FTR]]="A",100*Table1[[#This Row],[B365A]],0),0)</f>
        <v>0</v>
      </c>
      <c r="T1658">
        <f>IF(Table1[[#This Row],[Bet2]]="Away",IF(Table1[[#This Row],[FTR]]="A",100*Table1[[#This Row],[B365A]]),0)</f>
        <v>0</v>
      </c>
      <c r="X1658">
        <v>1.55</v>
      </c>
      <c r="Y1658">
        <v>4.2</v>
      </c>
      <c r="Z1658">
        <v>5.75</v>
      </c>
      <c r="AA1658" s="3">
        <f>(1/Table1[[#This Row],[B365H]]+1/Table1[[#This Row],[B365D]]+1/Table1[[#This Row],[B365A]]-1)/3</f>
        <v>1.9056523965359801E-2</v>
      </c>
      <c r="AB1658">
        <v>2.2000000000000002</v>
      </c>
      <c r="AC1658">
        <v>1.66</v>
      </c>
      <c r="AD1658">
        <f>(1/Table1[[#This Row],[B365&gt;2.5]]+1/Table1[[#This Row],[B365&lt;2.5]]-1)/2</f>
        <v>2.8477546549835697E-2</v>
      </c>
    </row>
    <row r="1659" spans="1:30" hidden="1" x14ac:dyDescent="0.45">
      <c r="A1659" t="s">
        <v>106</v>
      </c>
      <c r="B1659" t="s">
        <v>4</v>
      </c>
      <c r="C1659" s="1">
        <v>44611</v>
      </c>
      <c r="D1659" t="s">
        <v>133</v>
      </c>
      <c r="E1659" t="s">
        <v>108</v>
      </c>
      <c r="F1659">
        <v>1</v>
      </c>
      <c r="G1659">
        <v>2</v>
      </c>
      <c r="H1659" t="s">
        <v>20</v>
      </c>
      <c r="I1659" t="s">
        <v>167</v>
      </c>
      <c r="J1659" t="s">
        <v>272</v>
      </c>
      <c r="L1659">
        <f>1/Table1[[#This Row],[B365H]]-Table1[[#This Row],[Margin1X2]]</f>
        <v>0.43731431966726081</v>
      </c>
      <c r="M1659">
        <f>IF(Table1[[#This Row],[Bet]]="Home",IF(Table1[[#This Row],[FTR]]="H",100*Table1[[#This Row],[B365H]],0),0)</f>
        <v>0</v>
      </c>
      <c r="N1659">
        <f>IF(Table1[[#This Row],[Bet]]="Home-",IF(Table1[[#This Row],[FTR]]="H",100*Table1[[#This Row],[B365H]],0),0)</f>
        <v>0</v>
      </c>
      <c r="O1659">
        <f>1/Table1[[#This Row],[B365D]]-Table1[[#This Row],[Margin1X2]]</f>
        <v>0.27688651218062982</v>
      </c>
      <c r="P1659">
        <f>IF(Table1[[#This Row],[Bet]]="Draw",IF(Table1[[#This Row],[FTR]]="D",100*Table1[[#This Row],[B365D]],0),0)</f>
        <v>0</v>
      </c>
      <c r="Q1659">
        <f>IF(Table1[[#This Row],[Bet]]="Draw-",IF(Table1[[#This Row],[FTR]]="D",100*Table1[[#This Row],[B365D]],0),0)</f>
        <v>0</v>
      </c>
      <c r="R1659">
        <f>1/Table1[[#This Row],[B365A]]-Table1[[#This Row],[Margin1X2]]</f>
        <v>0.28579916815210932</v>
      </c>
      <c r="S1659">
        <f>IF(Table1[[#This Row],[Bet]]="Away",IF(Table1[[#This Row],[FTR]]="A",100*Table1[[#This Row],[B365A]],0),0)</f>
        <v>0</v>
      </c>
      <c r="T1659">
        <f>IF(Table1[[#This Row],[Bet2]]="Away",IF(Table1[[#This Row],[FTR]]="A",100*Table1[[#This Row],[B365A]]),0)</f>
        <v>0</v>
      </c>
      <c r="X1659">
        <v>2.2000000000000002</v>
      </c>
      <c r="Y1659">
        <v>3.4</v>
      </c>
      <c r="Z1659">
        <v>3.3</v>
      </c>
      <c r="AA1659" s="3">
        <f>(1/Table1[[#This Row],[B365H]]+1/Table1[[#This Row],[B365D]]+1/Table1[[#This Row],[B365A]]-1)/3</f>
        <v>1.7231134878193721E-2</v>
      </c>
      <c r="AB1659">
        <v>1.85</v>
      </c>
      <c r="AC1659">
        <v>2</v>
      </c>
      <c r="AD1659">
        <f>(1/Table1[[#This Row],[B365&gt;2.5]]+1/Table1[[#This Row],[B365&lt;2.5]]-1)/2</f>
        <v>2.0270270270270174E-2</v>
      </c>
    </row>
    <row r="1660" spans="1:30" hidden="1" x14ac:dyDescent="0.45">
      <c r="A1660" t="s">
        <v>2</v>
      </c>
      <c r="B1660" t="s">
        <v>4</v>
      </c>
      <c r="C1660" s="1">
        <v>44634</v>
      </c>
      <c r="D1660" t="s">
        <v>23</v>
      </c>
      <c r="E1660" t="s">
        <v>41</v>
      </c>
      <c r="F1660">
        <v>0</v>
      </c>
      <c r="G1660">
        <v>0</v>
      </c>
      <c r="H1660" t="s">
        <v>42</v>
      </c>
      <c r="I1660" t="s">
        <v>39</v>
      </c>
      <c r="J1660" t="s">
        <v>266</v>
      </c>
      <c r="L1660">
        <f>1/Table1[[#This Row],[B365H]]-Table1[[#This Row],[Margin1X2]]</f>
        <v>8.2706766917293242E-2</v>
      </c>
      <c r="M1660">
        <f>IF(Table1[[#This Row],[Bet]]="Home",IF(Table1[[#This Row],[FTR]]="H",100*Table1[[#This Row],[B365H]],0),0)</f>
        <v>0</v>
      </c>
      <c r="N1660">
        <f>IF(Table1[[#This Row],[Bet]]="Home-",IF(Table1[[#This Row],[FTR]]="H",100*Table1[[#This Row],[B365H]],0),0)</f>
        <v>0</v>
      </c>
      <c r="O1660">
        <f>1/Table1[[#This Row],[B365D]]-Table1[[#This Row],[Margin1X2]]</f>
        <v>0.18270676691729323</v>
      </c>
      <c r="P1660">
        <f>IF(Table1[[#This Row],[Bet]]="Draw",IF(Table1[[#This Row],[FTR]]="D",100*Table1[[#This Row],[B365D]],0),0)</f>
        <v>0</v>
      </c>
      <c r="Q1660">
        <f>IF(Table1[[#This Row],[Bet]]="Draw-",IF(Table1[[#This Row],[FTR]]="D",100*Table1[[#This Row],[B365D]],0),0)</f>
        <v>0</v>
      </c>
      <c r="R1660">
        <f>1/Table1[[#This Row],[B365A]]-Table1[[#This Row],[Margin1X2]]</f>
        <v>0.73458646616541345</v>
      </c>
      <c r="S1660">
        <f>IF(Table1[[#This Row],[Bet]]="Away",IF(Table1[[#This Row],[FTR]]="A",100*Table1[[#This Row],[B365A]],0),0)</f>
        <v>0</v>
      </c>
      <c r="T1660">
        <f>IF(Table1[[#This Row],[Bet2]]="Away",IF(Table1[[#This Row],[FTR]]="A",100*Table1[[#This Row],[B365A]]),0)</f>
        <v>0</v>
      </c>
      <c r="X1660">
        <v>10</v>
      </c>
      <c r="Y1660">
        <v>5</v>
      </c>
      <c r="Z1660">
        <v>1.33</v>
      </c>
      <c r="AA1660" s="3">
        <f>(1/Table1[[#This Row],[B365H]]+1/Table1[[#This Row],[B365D]]+1/Table1[[#This Row],[B365A]]-1)/3</f>
        <v>1.7293233082706767E-2</v>
      </c>
      <c r="AB1660">
        <v>2.37</v>
      </c>
      <c r="AC1660">
        <v>1.57</v>
      </c>
      <c r="AD1660">
        <f>(1/Table1[[#This Row],[B365&gt;2.5]]+1/Table1[[#This Row],[B365&lt;2.5]]-1)/2</f>
        <v>2.9441801714638949E-2</v>
      </c>
    </row>
    <row r="1661" spans="1:30" hidden="1" x14ac:dyDescent="0.45">
      <c r="A1661" t="s">
        <v>172</v>
      </c>
      <c r="B1661" t="s">
        <v>4</v>
      </c>
      <c r="C1661" s="1">
        <v>44611</v>
      </c>
      <c r="D1661" t="s">
        <v>191</v>
      </c>
      <c r="E1661" t="s">
        <v>180</v>
      </c>
      <c r="F1661">
        <v>1</v>
      </c>
      <c r="G1661">
        <v>2</v>
      </c>
      <c r="H1661" t="s">
        <v>20</v>
      </c>
      <c r="I1661" t="s">
        <v>135</v>
      </c>
      <c r="J1661" t="s">
        <v>273</v>
      </c>
      <c r="L1661">
        <f>1/Table1[[#This Row],[B365H]]-Table1[[#This Row],[Margin1X2]]</f>
        <v>0.27149470899470896</v>
      </c>
      <c r="M1661">
        <f>IF(Table1[[#This Row],[Bet]]="Home",IF(Table1[[#This Row],[FTR]]="H",100*Table1[[#This Row],[B365H]],0),0)</f>
        <v>0</v>
      </c>
      <c r="N1661">
        <f>IF(Table1[[#This Row],[Bet]]="Home-",IF(Table1[[#This Row],[FTR]]="H",100*Table1[[#This Row],[B365H]],0),0)</f>
        <v>0</v>
      </c>
      <c r="O1661">
        <f>1/Table1[[#This Row],[B365D]]-Table1[[#This Row],[Margin1X2]]</f>
        <v>0.29828042328042326</v>
      </c>
      <c r="P1661">
        <f>IF(Table1[[#This Row],[Bet]]="Draw",IF(Table1[[#This Row],[FTR]]="D",100*Table1[[#This Row],[B365D]],0),0)</f>
        <v>0</v>
      </c>
      <c r="Q1661">
        <f>IF(Table1[[#This Row],[Bet]]="Draw-",IF(Table1[[#This Row],[FTR]]="D",100*Table1[[#This Row],[B365D]],0),0)</f>
        <v>0</v>
      </c>
      <c r="R1661">
        <f>1/Table1[[#This Row],[B365A]]-Table1[[#This Row],[Margin1X2]]</f>
        <v>0.43022486772486768</v>
      </c>
      <c r="S1661">
        <f>IF(Table1[[#This Row],[Bet]]="Away",IF(Table1[[#This Row],[FTR]]="A",100*Table1[[#This Row],[B365A]],0),0)</f>
        <v>0</v>
      </c>
      <c r="T1661">
        <f>IF(Table1[[#This Row],[Bet2]]="Away",IF(Table1[[#This Row],[FTR]]="A",100*Table1[[#This Row],[B365A]]),0)</f>
        <v>0</v>
      </c>
      <c r="X1661">
        <v>3.5</v>
      </c>
      <c r="Y1661">
        <v>3.2</v>
      </c>
      <c r="Z1661">
        <v>2.25</v>
      </c>
      <c r="AA1661" s="3">
        <f>(1/Table1[[#This Row],[B365H]]+1/Table1[[#This Row],[B365D]]+1/Table1[[#This Row],[B365A]]-1)/3</f>
        <v>1.4219576719576743E-2</v>
      </c>
      <c r="AB1661">
        <v>2.2000000000000002</v>
      </c>
      <c r="AC1661">
        <v>1.65</v>
      </c>
      <c r="AD1661">
        <f>(1/Table1[[#This Row],[B365&gt;2.5]]+1/Table1[[#This Row],[B365&lt;2.5]]-1)/2</f>
        <v>3.0303030303030276E-2</v>
      </c>
    </row>
    <row r="1662" spans="1:30" hidden="1" x14ac:dyDescent="0.45">
      <c r="A1662" t="s">
        <v>61</v>
      </c>
      <c r="B1662" t="s">
        <v>4</v>
      </c>
      <c r="C1662" s="1">
        <v>44611</v>
      </c>
      <c r="D1662" t="s">
        <v>92</v>
      </c>
      <c r="E1662" t="s">
        <v>75</v>
      </c>
      <c r="F1662">
        <v>1</v>
      </c>
      <c r="G1662">
        <v>2</v>
      </c>
      <c r="H1662" t="s">
        <v>20</v>
      </c>
      <c r="I1662" t="s">
        <v>55</v>
      </c>
      <c r="J1662" t="s">
        <v>266</v>
      </c>
      <c r="L1662">
        <f>1/Table1[[#This Row],[B365H]]-Table1[[#This Row],[Margin1X2]]</f>
        <v>0.69768170426065168</v>
      </c>
      <c r="M1662">
        <f>IF(Table1[[#This Row],[Bet]]="Home",IF(Table1[[#This Row],[FTR]]="H",100*Table1[[#This Row],[B365H]],0),0)</f>
        <v>0</v>
      </c>
      <c r="N1662">
        <f>IF(Table1[[#This Row],[Bet]]="Home-",IF(Table1[[#This Row],[FTR]]="H",100*Table1[[#This Row],[B365H]],0),0)</f>
        <v>0</v>
      </c>
      <c r="O1662">
        <f>1/Table1[[#This Row],[B365D]]-Table1[[#This Row],[Margin1X2]]</f>
        <v>0.19392230576441105</v>
      </c>
      <c r="P1662">
        <f>IF(Table1[[#This Row],[Bet]]="Draw",IF(Table1[[#This Row],[FTR]]="D",100*Table1[[#This Row],[B365D]],0),0)</f>
        <v>0</v>
      </c>
      <c r="Q1662">
        <f>IF(Table1[[#This Row],[Bet]]="Draw-",IF(Table1[[#This Row],[FTR]]="D",100*Table1[[#This Row],[B365D]],0),0)</f>
        <v>0</v>
      </c>
      <c r="R1662">
        <f>1/Table1[[#This Row],[B365A]]-Table1[[#This Row],[Margin1X2]]</f>
        <v>0.10839598997493738</v>
      </c>
      <c r="S1662">
        <f>IF(Table1[[#This Row],[Bet]]="Away",IF(Table1[[#This Row],[FTR]]="A",100*Table1[[#This Row],[B365A]],0),0)</f>
        <v>0</v>
      </c>
      <c r="T1662">
        <f>IF(Table1[[#This Row],[Bet2]]="Away",IF(Table1[[#This Row],[FTR]]="A",100*Table1[[#This Row],[B365A]]),0)</f>
        <v>0</v>
      </c>
      <c r="X1662">
        <v>1.4</v>
      </c>
      <c r="Y1662">
        <v>4.75</v>
      </c>
      <c r="Z1662">
        <v>8</v>
      </c>
      <c r="AA1662" s="3">
        <f>(1/Table1[[#This Row],[B365H]]+1/Table1[[#This Row],[B365D]]+1/Table1[[#This Row],[B365A]]-1)/3</f>
        <v>1.6604010025062621E-2</v>
      </c>
      <c r="AB1662">
        <v>1.66</v>
      </c>
      <c r="AC1662">
        <v>2.2000000000000002</v>
      </c>
      <c r="AD1662">
        <f>(1/Table1[[#This Row],[B365&gt;2.5]]+1/Table1[[#This Row],[B365&lt;2.5]]-1)/2</f>
        <v>2.8477546549835697E-2</v>
      </c>
    </row>
    <row r="1663" spans="1:30" hidden="1" x14ac:dyDescent="0.45">
      <c r="A1663" t="s">
        <v>2</v>
      </c>
      <c r="B1663" t="s">
        <v>4</v>
      </c>
      <c r="C1663" s="1">
        <v>44636</v>
      </c>
      <c r="D1663" t="s">
        <v>12</v>
      </c>
      <c r="E1663" t="s">
        <v>35</v>
      </c>
      <c r="F1663">
        <v>0</v>
      </c>
      <c r="G1663">
        <v>2</v>
      </c>
      <c r="H1663" t="s">
        <v>20</v>
      </c>
      <c r="I1663" t="s">
        <v>36</v>
      </c>
      <c r="L1663">
        <f>1/Table1[[#This Row],[B365H]]-Table1[[#This Row],[Margin1X2]]</f>
        <v>0.26503759398496241</v>
      </c>
      <c r="M1663">
        <f>IF(Table1[[#This Row],[Bet]]="Home",IF(Table1[[#This Row],[FTR]]="H",100*Table1[[#This Row],[B365H]],0),0)</f>
        <v>0</v>
      </c>
      <c r="N1663">
        <f>IF(Table1[[#This Row],[Bet]]="Home-",IF(Table1[[#This Row],[FTR]]="H",100*Table1[[#This Row],[B365H]],0),0)</f>
        <v>0</v>
      </c>
      <c r="O1663">
        <f>1/Table1[[#This Row],[B365D]]-Table1[[#This Row],[Margin1X2]]</f>
        <v>0.22932330827067671</v>
      </c>
      <c r="P1663">
        <f>IF(Table1[[#This Row],[Bet]]="Draw",IF(Table1[[#This Row],[FTR]]="D",100*Table1[[#This Row],[B365D]],0),0)</f>
        <v>0</v>
      </c>
      <c r="Q1663">
        <f>IF(Table1[[#This Row],[Bet]]="Draw-",IF(Table1[[#This Row],[FTR]]="D",100*Table1[[#This Row],[B365D]],0),0)</f>
        <v>0</v>
      </c>
      <c r="R1663">
        <f>1/Table1[[#This Row],[B365A]]-Table1[[#This Row],[Margin1X2]]</f>
        <v>0.50563909774436089</v>
      </c>
      <c r="S1663">
        <f>IF(Table1[[#This Row],[Bet]]="Away",IF(Table1[[#This Row],[FTR]]="A",100*Table1[[#This Row],[B365A]],0),0)</f>
        <v>0</v>
      </c>
      <c r="T1663">
        <f>IF(Table1[[#This Row],[Bet2]]="Away",IF(Table1[[#This Row],[FTR]]="A",100*Table1[[#This Row],[B365A]]),0)</f>
        <v>0</v>
      </c>
      <c r="X1663">
        <v>3.5</v>
      </c>
      <c r="Y1663">
        <v>4</v>
      </c>
      <c r="Z1663">
        <v>1.9</v>
      </c>
      <c r="AA1663" s="3">
        <f>(1/Table1[[#This Row],[B365H]]+1/Table1[[#This Row],[B365D]]+1/Table1[[#This Row],[B365A]]-1)/3</f>
        <v>2.0676691729323293E-2</v>
      </c>
      <c r="AB1663">
        <v>1.72</v>
      </c>
      <c r="AC1663">
        <v>2.1</v>
      </c>
      <c r="AD1663">
        <f>(1/Table1[[#This Row],[B365&gt;2.5]]+1/Table1[[#This Row],[B365&lt;2.5]]-1)/2</f>
        <v>2.879291251384275E-2</v>
      </c>
    </row>
    <row r="1664" spans="1:30" hidden="1" x14ac:dyDescent="0.45">
      <c r="A1664" t="s">
        <v>106</v>
      </c>
      <c r="B1664" t="s">
        <v>4</v>
      </c>
      <c r="C1664" s="1">
        <v>44614</v>
      </c>
      <c r="D1664" t="s">
        <v>116</v>
      </c>
      <c r="E1664" t="s">
        <v>137</v>
      </c>
      <c r="F1664">
        <v>2</v>
      </c>
      <c r="G1664">
        <v>0</v>
      </c>
      <c r="H1664" t="s">
        <v>13</v>
      </c>
      <c r="I1664" t="s">
        <v>157</v>
      </c>
      <c r="J1664" t="s">
        <v>269</v>
      </c>
      <c r="L1664">
        <f>1/Table1[[#This Row],[B365H]]-Table1[[#This Row],[Margin1X2]]</f>
        <v>0.1984126984126984</v>
      </c>
      <c r="M1664">
        <f>IF(Table1[[#This Row],[Bet]]="Home",IF(Table1[[#This Row],[FTR]]="H",100*Table1[[#This Row],[B365H]],0),0)</f>
        <v>0</v>
      </c>
      <c r="N1664">
        <f>IF(Table1[[#This Row],[Bet]]="Home-",IF(Table1[[#This Row],[FTR]]="H",100*Table1[[#This Row],[B365H]],0),0)</f>
        <v>0</v>
      </c>
      <c r="O1664">
        <f>1/Table1[[#This Row],[B365D]]-Table1[[#This Row],[Margin1X2]]</f>
        <v>0.25396825396825401</v>
      </c>
      <c r="P1664">
        <f>IF(Table1[[#This Row],[Bet]]="Draw",IF(Table1[[#This Row],[FTR]]="D",100*Table1[[#This Row],[B365D]],0),0)</f>
        <v>0</v>
      </c>
      <c r="Q1664">
        <f>IF(Table1[[#This Row],[Bet]]="Draw-",IF(Table1[[#This Row],[FTR]]="D",100*Table1[[#This Row],[B365D]],0),0)</f>
        <v>0</v>
      </c>
      <c r="R1664">
        <f>1/Table1[[#This Row],[B365A]]-Table1[[#This Row],[Margin1X2]]</f>
        <v>0.54761904761904756</v>
      </c>
      <c r="S1664">
        <f>IF(Table1[[#This Row],[Bet]]="Away",IF(Table1[[#This Row],[FTR]]="A",100*Table1[[#This Row],[B365A]],0),0)</f>
        <v>0</v>
      </c>
      <c r="T1664">
        <f>IF(Table1[[#This Row],[Bet2]]="Away",IF(Table1[[#This Row],[FTR]]="A",100*Table1[[#This Row],[B365A]]),0)</f>
        <v>0</v>
      </c>
      <c r="X1664">
        <v>4.5</v>
      </c>
      <c r="Y1664">
        <v>3.6</v>
      </c>
      <c r="Z1664">
        <v>1.75</v>
      </c>
      <c r="AA1664" s="3">
        <f>(1/Table1[[#This Row],[B365H]]+1/Table1[[#This Row],[B365D]]+1/Table1[[#This Row],[B365A]]-1)/3</f>
        <v>2.3809523809523798E-2</v>
      </c>
      <c r="AB1664">
        <v>1.93</v>
      </c>
      <c r="AC1664">
        <v>1.93</v>
      </c>
      <c r="AD1664">
        <f>(1/Table1[[#This Row],[B365&gt;2.5]]+1/Table1[[#This Row],[B365&lt;2.5]]-1)/2</f>
        <v>1.81347150259068E-2</v>
      </c>
    </row>
    <row r="1665" spans="1:30" hidden="1" x14ac:dyDescent="0.45">
      <c r="A1665" t="s">
        <v>172</v>
      </c>
      <c r="B1665" t="s">
        <v>4</v>
      </c>
      <c r="C1665" s="1">
        <v>44614</v>
      </c>
      <c r="D1665" t="s">
        <v>191</v>
      </c>
      <c r="E1665" t="s">
        <v>185</v>
      </c>
      <c r="F1665">
        <v>0</v>
      </c>
      <c r="G1665">
        <v>0</v>
      </c>
      <c r="H1665" t="s">
        <v>42</v>
      </c>
      <c r="I1665" t="s">
        <v>171</v>
      </c>
      <c r="J1665" t="s">
        <v>272</v>
      </c>
      <c r="L1665">
        <f>1/Table1[[#This Row],[B365H]]-Table1[[#This Row],[Margin1X2]]</f>
        <v>0.210849223976731</v>
      </c>
      <c r="M1665">
        <f>IF(Table1[[#This Row],[Bet]]="Home",IF(Table1[[#This Row],[FTR]]="H",100*Table1[[#This Row],[B365H]],0),0)</f>
        <v>0</v>
      </c>
      <c r="N1665">
        <f>IF(Table1[[#This Row],[Bet]]="Home-",IF(Table1[[#This Row],[FTR]]="H",100*Table1[[#This Row],[B365H]],0),0)</f>
        <v>0</v>
      </c>
      <c r="O1665">
        <f>1/Table1[[#This Row],[B365D]]-Table1[[#This Row],[Margin1X2]]</f>
        <v>0.28293264478994395</v>
      </c>
      <c r="P1665">
        <f>IF(Table1[[#This Row],[Bet]]="Draw",IF(Table1[[#This Row],[FTR]]="D",100*Table1[[#This Row],[B365D]],0),0)</f>
        <v>330</v>
      </c>
      <c r="Q1665">
        <f>IF(Table1[[#This Row],[Bet]]="Draw-",IF(Table1[[#This Row],[FTR]]="D",100*Table1[[#This Row],[B365D]],0),0)</f>
        <v>0</v>
      </c>
      <c r="R1665">
        <f>1/Table1[[#This Row],[B365A]]-Table1[[#This Row],[Margin1X2]]</f>
        <v>0.50621813123332515</v>
      </c>
      <c r="S1665">
        <f>IF(Table1[[#This Row],[Bet]]="Away",IF(Table1[[#This Row],[FTR]]="A",100*Table1[[#This Row],[B365A]],0),0)</f>
        <v>0</v>
      </c>
      <c r="T1665">
        <f>IF(Table1[[#This Row],[Bet2]]="Away",IF(Table1[[#This Row],[FTR]]="A",100*Table1[[#This Row],[B365A]]),0)</f>
        <v>0</v>
      </c>
      <c r="X1665">
        <v>4.33</v>
      </c>
      <c r="Y1665">
        <v>3.3</v>
      </c>
      <c r="Z1665">
        <v>1.9</v>
      </c>
      <c r="AA1665" s="3">
        <f>(1/Table1[[#This Row],[B365H]]+1/Table1[[#This Row],[B365D]]+1/Table1[[#This Row],[B365A]]-1)/3</f>
        <v>2.0097658240359067E-2</v>
      </c>
      <c r="AB1665">
        <v>2.2000000000000002</v>
      </c>
      <c r="AC1665">
        <v>1.65</v>
      </c>
      <c r="AD1665">
        <f>(1/Table1[[#This Row],[B365&gt;2.5]]+1/Table1[[#This Row],[B365&lt;2.5]]-1)/2</f>
        <v>3.0303030303030276E-2</v>
      </c>
    </row>
    <row r="1666" spans="1:30" hidden="1" x14ac:dyDescent="0.45">
      <c r="A1666" t="s">
        <v>61</v>
      </c>
      <c r="B1666" t="s">
        <v>4</v>
      </c>
      <c r="C1666" s="1">
        <v>44614</v>
      </c>
      <c r="D1666" t="s">
        <v>80</v>
      </c>
      <c r="E1666" t="s">
        <v>96</v>
      </c>
      <c r="F1666">
        <v>0</v>
      </c>
      <c r="G1666">
        <v>0</v>
      </c>
      <c r="H1666" t="s">
        <v>42</v>
      </c>
      <c r="I1666" t="s">
        <v>76</v>
      </c>
      <c r="J1666" t="s">
        <v>266</v>
      </c>
      <c r="L1666">
        <f>1/Table1[[#This Row],[B365H]]-Table1[[#This Row],[Margin1X2]]</f>
        <v>0.35422602089268757</v>
      </c>
      <c r="M1666">
        <f>IF(Table1[[#This Row],[Bet]]="Home",IF(Table1[[#This Row],[FTR]]="H",100*Table1[[#This Row],[B365H]],0),0)</f>
        <v>0</v>
      </c>
      <c r="N1666">
        <f>IF(Table1[[#This Row],[Bet]]="Home-",IF(Table1[[#This Row],[FTR]]="H",100*Table1[[#This Row],[B365H]],0),0)</f>
        <v>0</v>
      </c>
      <c r="O1666">
        <f>1/Table1[[#This Row],[B365D]]-Table1[[#This Row],[Margin1X2]]</f>
        <v>0.29154795821462492</v>
      </c>
      <c r="P1666">
        <f>IF(Table1[[#This Row],[Bet]]="Draw",IF(Table1[[#This Row],[FTR]]="D",100*Table1[[#This Row],[B365D]],0),0)</f>
        <v>0</v>
      </c>
      <c r="Q1666">
        <f>IF(Table1[[#This Row],[Bet]]="Draw-",IF(Table1[[#This Row],[FTR]]="D",100*Table1[[#This Row],[B365D]],0),0)</f>
        <v>0</v>
      </c>
      <c r="R1666">
        <f>1/Table1[[#This Row],[B365A]]-Table1[[#This Row],[Margin1X2]]</f>
        <v>0.35422602089268757</v>
      </c>
      <c r="S1666">
        <f>IF(Table1[[#This Row],[Bet]]="Away",IF(Table1[[#This Row],[FTR]]="A",100*Table1[[#This Row],[B365A]],0),0)</f>
        <v>0</v>
      </c>
      <c r="T1666">
        <f>IF(Table1[[#This Row],[Bet2]]="Away",IF(Table1[[#This Row],[FTR]]="A",100*Table1[[#This Row],[B365A]]),0)</f>
        <v>0</v>
      </c>
      <c r="X1666">
        <v>2.7</v>
      </c>
      <c r="Y1666">
        <v>3.25</v>
      </c>
      <c r="Z1666">
        <v>2.7</v>
      </c>
      <c r="AA1666" s="3">
        <f>(1/Table1[[#This Row],[B365H]]+1/Table1[[#This Row],[B365D]]+1/Table1[[#This Row],[B365A]]-1)/3</f>
        <v>1.6144349477682802E-2</v>
      </c>
      <c r="AB1666">
        <v>2.2999999999999998</v>
      </c>
      <c r="AC1666">
        <v>1.61</v>
      </c>
      <c r="AD1666">
        <f>(1/Table1[[#This Row],[B365&gt;2.5]]+1/Table1[[#This Row],[B365&lt;2.5]]-1)/2</f>
        <v>2.7950310559006208E-2</v>
      </c>
    </row>
    <row r="1667" spans="1:30" hidden="1" x14ac:dyDescent="0.45">
      <c r="A1667" t="s">
        <v>106</v>
      </c>
      <c r="B1667" t="s">
        <v>4</v>
      </c>
      <c r="C1667" s="1">
        <v>44614</v>
      </c>
      <c r="D1667" t="s">
        <v>133</v>
      </c>
      <c r="E1667" t="s">
        <v>131</v>
      </c>
      <c r="F1667">
        <v>1</v>
      </c>
      <c r="G1667">
        <v>1</v>
      </c>
      <c r="H1667" t="s">
        <v>42</v>
      </c>
      <c r="I1667" t="s">
        <v>167</v>
      </c>
      <c r="J1667" t="s">
        <v>272</v>
      </c>
      <c r="L1667">
        <f>1/Table1[[#This Row],[B365H]]-Table1[[#This Row],[Margin1X2]]</f>
        <v>0.55132275132275133</v>
      </c>
      <c r="M1667">
        <f>IF(Table1[[#This Row],[Bet]]="Home",IF(Table1[[#This Row],[FTR]]="H",100*Table1[[#This Row],[B365H]],0),0)</f>
        <v>0</v>
      </c>
      <c r="N1667">
        <f>IF(Table1[[#This Row],[Bet]]="Home-",IF(Table1[[#This Row],[FTR]]="H",100*Table1[[#This Row],[B365H]],0),0)</f>
        <v>0</v>
      </c>
      <c r="O1667">
        <f>1/Table1[[#This Row],[B365D]]-Table1[[#This Row],[Margin1X2]]</f>
        <v>0.24656084656084662</v>
      </c>
      <c r="P1667">
        <f>IF(Table1[[#This Row],[Bet]]="Draw",IF(Table1[[#This Row],[FTR]]="D",100*Table1[[#This Row],[B365D]],0),0)</f>
        <v>375</v>
      </c>
      <c r="Q1667">
        <f>IF(Table1[[#This Row],[Bet]]="Draw-",IF(Table1[[#This Row],[FTR]]="D",100*Table1[[#This Row],[B365D]],0),0)</f>
        <v>0</v>
      </c>
      <c r="R1667">
        <f>1/Table1[[#This Row],[B365A]]-Table1[[#This Row],[Margin1X2]]</f>
        <v>0.20211640211640217</v>
      </c>
      <c r="S1667">
        <f>IF(Table1[[#This Row],[Bet]]="Away",IF(Table1[[#This Row],[FTR]]="A",100*Table1[[#This Row],[B365A]],0),0)</f>
        <v>0</v>
      </c>
      <c r="T1667">
        <f>IF(Table1[[#This Row],[Bet2]]="Away",IF(Table1[[#This Row],[FTR]]="A",100*Table1[[#This Row],[B365A]]),0)</f>
        <v>0</v>
      </c>
      <c r="X1667">
        <v>1.75</v>
      </c>
      <c r="Y1667">
        <v>3.75</v>
      </c>
      <c r="Z1667">
        <v>4.5</v>
      </c>
      <c r="AA1667" s="3">
        <f>(1/Table1[[#This Row],[B365H]]+1/Table1[[#This Row],[B365D]]+1/Table1[[#This Row],[B365A]]-1)/3</f>
        <v>2.0105820105820033E-2</v>
      </c>
      <c r="AB1667">
        <v>1.95</v>
      </c>
      <c r="AC1667">
        <v>1.9</v>
      </c>
      <c r="AD1667">
        <f>(1/Table1[[#This Row],[B365&gt;2.5]]+1/Table1[[#This Row],[B365&lt;2.5]]-1)/2</f>
        <v>1.9568151147098534E-2</v>
      </c>
    </row>
    <row r="1668" spans="1:30" hidden="1" x14ac:dyDescent="0.45">
      <c r="A1668" t="s">
        <v>106</v>
      </c>
      <c r="B1668" t="s">
        <v>4</v>
      </c>
      <c r="C1668" s="1">
        <v>44614</v>
      </c>
      <c r="D1668" t="s">
        <v>110</v>
      </c>
      <c r="E1668" t="s">
        <v>128</v>
      </c>
      <c r="F1668">
        <v>2</v>
      </c>
      <c r="G1668">
        <v>0</v>
      </c>
      <c r="H1668" t="s">
        <v>13</v>
      </c>
      <c r="I1668" t="s">
        <v>135</v>
      </c>
      <c r="J1668" t="s">
        <v>273</v>
      </c>
      <c r="L1668">
        <f>1/Table1[[#This Row],[B365H]]-Table1[[#This Row],[Margin1X2]]</f>
        <v>0.28890717126011239</v>
      </c>
      <c r="M1668">
        <f>IF(Table1[[#This Row],[Bet]]="Home",IF(Table1[[#This Row],[FTR]]="H",100*Table1[[#This Row],[B365H]],0),0)</f>
        <v>0</v>
      </c>
      <c r="N1668">
        <f>IF(Table1[[#This Row],[Bet]]="Home-",IF(Table1[[#This Row],[FTR]]="H",100*Table1[[#This Row],[B365H]],0),0)</f>
        <v>325</v>
      </c>
      <c r="O1668">
        <f>1/Table1[[#This Row],[B365D]]-Table1[[#This Row],[Margin1X2]]</f>
        <v>0.27533251062662822</v>
      </c>
      <c r="P1668">
        <f>IF(Table1[[#This Row],[Bet]]="Draw",IF(Table1[[#This Row],[FTR]]="D",100*Table1[[#This Row],[B365D]],0),0)</f>
        <v>0</v>
      </c>
      <c r="Q1668">
        <f>IF(Table1[[#This Row],[Bet]]="Draw-",IF(Table1[[#This Row],[FTR]]="D",100*Table1[[#This Row],[B365D]],0),0)</f>
        <v>0</v>
      </c>
      <c r="R1668">
        <f>1/Table1[[#This Row],[B365A]]-Table1[[#This Row],[Margin1X2]]</f>
        <v>0.43576031811325922</v>
      </c>
      <c r="S1668">
        <f>IF(Table1[[#This Row],[Bet]]="Away",IF(Table1[[#This Row],[FTR]]="A",100*Table1[[#This Row],[B365A]],0),0)</f>
        <v>0</v>
      </c>
      <c r="T1668">
        <f>IF(Table1[[#This Row],[Bet2]]="Away",IF(Table1[[#This Row],[FTR]]="A",100*Table1[[#This Row],[B365A]]),0)</f>
        <v>0</v>
      </c>
      <c r="X1668">
        <v>3.25</v>
      </c>
      <c r="Y1668">
        <v>3.4</v>
      </c>
      <c r="Z1668">
        <v>2.2000000000000002</v>
      </c>
      <c r="AA1668" s="3">
        <f>(1/Table1[[#This Row],[B365H]]+1/Table1[[#This Row],[B365D]]+1/Table1[[#This Row],[B365A]]-1)/3</f>
        <v>1.8785136432195298E-2</v>
      </c>
      <c r="AB1668">
        <v>1.98</v>
      </c>
      <c r="AC1668">
        <v>1.88</v>
      </c>
      <c r="AD1668">
        <f>(1/Table1[[#This Row],[B365&gt;2.5]]+1/Table1[[#This Row],[B365&lt;2.5]]-1)/2</f>
        <v>1.8482699333763231E-2</v>
      </c>
    </row>
    <row r="1669" spans="1:30" hidden="1" x14ac:dyDescent="0.45">
      <c r="A1669" t="s">
        <v>106</v>
      </c>
      <c r="B1669" t="s">
        <v>4</v>
      </c>
      <c r="C1669" s="1">
        <v>44614</v>
      </c>
      <c r="D1669" t="s">
        <v>130</v>
      </c>
      <c r="E1669" t="s">
        <v>120</v>
      </c>
      <c r="F1669">
        <v>1</v>
      </c>
      <c r="G1669">
        <v>2</v>
      </c>
      <c r="H1669" t="s">
        <v>20</v>
      </c>
      <c r="I1669" t="s">
        <v>129</v>
      </c>
      <c r="J1669" t="s">
        <v>273</v>
      </c>
      <c r="L1669">
        <f>1/Table1[[#This Row],[B365H]]-Table1[[#This Row],[Margin1X2]]</f>
        <v>0.30480579328505597</v>
      </c>
      <c r="M1669">
        <f>IF(Table1[[#This Row],[Bet]]="Home",IF(Table1[[#This Row],[FTR]]="H",100*Table1[[#This Row],[B365H]],0),0)</f>
        <v>0</v>
      </c>
      <c r="N1669">
        <f>IF(Table1[[#This Row],[Bet]]="Home-",IF(Table1[[#This Row],[FTR]]="H",100*Table1[[#This Row],[B365H]],0),0)</f>
        <v>0</v>
      </c>
      <c r="O1669">
        <f>1/Table1[[#This Row],[B365D]]-Table1[[#This Row],[Margin1X2]]</f>
        <v>0.30480579328505597</v>
      </c>
      <c r="P1669">
        <f>IF(Table1[[#This Row],[Bet]]="Draw",IF(Table1[[#This Row],[FTR]]="D",100*Table1[[#This Row],[B365D]],0),0)</f>
        <v>0</v>
      </c>
      <c r="Q1669">
        <f>IF(Table1[[#This Row],[Bet]]="Draw-",IF(Table1[[#This Row],[FTR]]="D",100*Table1[[#This Row],[B365D]],0),0)</f>
        <v>0</v>
      </c>
      <c r="R1669">
        <f>1/Table1[[#This Row],[B365A]]-Table1[[#This Row],[Margin1X2]]</f>
        <v>0.39038841342988806</v>
      </c>
      <c r="S1669">
        <f>IF(Table1[[#This Row],[Bet]]="Away",IF(Table1[[#This Row],[FTR]]="A",100*Table1[[#This Row],[B365A]],0),0)</f>
        <v>0</v>
      </c>
      <c r="T1669">
        <f>IF(Table1[[#This Row],[Bet2]]="Away",IF(Table1[[#This Row],[FTR]]="A",100*Table1[[#This Row],[B365A]]),0)</f>
        <v>0</v>
      </c>
      <c r="X1669">
        <v>3.1</v>
      </c>
      <c r="Y1669">
        <v>3.1</v>
      </c>
      <c r="Z1669">
        <v>2.4500000000000002</v>
      </c>
      <c r="AA1669" s="3">
        <f>(1/Table1[[#This Row],[B365H]]+1/Table1[[#This Row],[B365D]]+1/Table1[[#This Row],[B365A]]-1)/3</f>
        <v>1.7774851876234326E-2</v>
      </c>
      <c r="AB1669">
        <v>2.5</v>
      </c>
      <c r="AC1669">
        <v>1.5</v>
      </c>
      <c r="AD1669">
        <f>(1/Table1[[#This Row],[B365&gt;2.5]]+1/Table1[[#This Row],[B365&lt;2.5]]-1)/2</f>
        <v>3.3333333333333326E-2</v>
      </c>
    </row>
    <row r="1670" spans="1:30" hidden="1" x14ac:dyDescent="0.45">
      <c r="A1670" t="s">
        <v>2</v>
      </c>
      <c r="B1670" t="s">
        <v>4</v>
      </c>
      <c r="C1670" s="1">
        <v>44636</v>
      </c>
      <c r="D1670" t="s">
        <v>19</v>
      </c>
      <c r="E1670" t="s">
        <v>40</v>
      </c>
      <c r="F1670">
        <v>0</v>
      </c>
      <c r="G1670">
        <v>2</v>
      </c>
      <c r="H1670" t="s">
        <v>20</v>
      </c>
      <c r="I1670" t="s">
        <v>48</v>
      </c>
      <c r="J1670" t="s">
        <v>266</v>
      </c>
      <c r="L1670">
        <f>1/Table1[[#This Row],[B365H]]-Table1[[#This Row],[Margin1X2]]</f>
        <v>0.28619528619528617</v>
      </c>
      <c r="M1670">
        <f>IF(Table1[[#This Row],[Bet]]="Home",IF(Table1[[#This Row],[FTR]]="H",100*Table1[[#This Row],[B365H]],0),0)</f>
        <v>0</v>
      </c>
      <c r="N1670">
        <f>IF(Table1[[#This Row],[Bet]]="Home-",IF(Table1[[#This Row],[FTR]]="H",100*Table1[[#This Row],[B365H]],0),0)</f>
        <v>0</v>
      </c>
      <c r="O1670">
        <f>1/Table1[[#This Row],[B365D]]-Table1[[#This Row],[Margin1X2]]</f>
        <v>0.28619528619528617</v>
      </c>
      <c r="P1670">
        <f>IF(Table1[[#This Row],[Bet]]="Draw",IF(Table1[[#This Row],[FTR]]="D",100*Table1[[#This Row],[B365D]],0),0)</f>
        <v>0</v>
      </c>
      <c r="Q1670">
        <f>IF(Table1[[#This Row],[Bet]]="Draw-",IF(Table1[[#This Row],[FTR]]="D",100*Table1[[#This Row],[B365D]],0),0)</f>
        <v>0</v>
      </c>
      <c r="R1670">
        <f>1/Table1[[#This Row],[B365A]]-Table1[[#This Row],[Margin1X2]]</f>
        <v>0.42760942760942755</v>
      </c>
      <c r="S1670">
        <f>IF(Table1[[#This Row],[Bet]]="Away",IF(Table1[[#This Row],[FTR]]="A",100*Table1[[#This Row],[B365A]],0),0)</f>
        <v>0</v>
      </c>
      <c r="T1670">
        <f>IF(Table1[[#This Row],[Bet2]]="Away",IF(Table1[[#This Row],[FTR]]="A",100*Table1[[#This Row],[B365A]]),0)</f>
        <v>0</v>
      </c>
      <c r="X1670">
        <v>3.3</v>
      </c>
      <c r="Y1670">
        <v>3.3</v>
      </c>
      <c r="Z1670">
        <v>2.25</v>
      </c>
      <c r="AA1670" s="3">
        <f>(1/Table1[[#This Row],[B365H]]+1/Table1[[#This Row],[B365D]]+1/Table1[[#This Row],[B365A]]-1)/3</f>
        <v>1.6835016835016869E-2</v>
      </c>
      <c r="AB1670">
        <v>2.2000000000000002</v>
      </c>
      <c r="AC1670">
        <v>1.66</v>
      </c>
      <c r="AD1670">
        <f>(1/Table1[[#This Row],[B365&gt;2.5]]+1/Table1[[#This Row],[B365&lt;2.5]]-1)/2</f>
        <v>2.8477546549835697E-2</v>
      </c>
    </row>
    <row r="1671" spans="1:30" x14ac:dyDescent="0.45">
      <c r="A1671" t="s">
        <v>172</v>
      </c>
      <c r="B1671" t="s">
        <v>4</v>
      </c>
      <c r="C1671" s="1">
        <v>44425</v>
      </c>
      <c r="D1671" t="s">
        <v>192</v>
      </c>
      <c r="E1671" t="s">
        <v>195</v>
      </c>
      <c r="F1671">
        <v>0</v>
      </c>
      <c r="G1671">
        <v>0</v>
      </c>
      <c r="H1671" t="s">
        <v>42</v>
      </c>
      <c r="I1671" t="s">
        <v>98</v>
      </c>
      <c r="J1671" t="s">
        <v>271</v>
      </c>
      <c r="L1671">
        <f>1/Table1[[#This Row],[B365H]]-Table1[[#This Row],[Margin1X2]]</f>
        <v>0.36824758393385837</v>
      </c>
      <c r="M1671">
        <f>IF(Table1[[#This Row],[Bet]]="Home",IF(Table1[[#This Row],[FTR]]="H",100*Table1[[#This Row],[B365H]],0),0)</f>
        <v>0</v>
      </c>
      <c r="N1671">
        <f>IF(Table1[[#This Row],[Bet]]="Home-",IF(Table1[[#This Row],[FTR]]="H",100*Table1[[#This Row],[B365H]],0),0)</f>
        <v>0</v>
      </c>
      <c r="O1671">
        <f>1/Table1[[#This Row],[B365D]]-Table1[[#This Row],[Margin1X2]]</f>
        <v>0.27774984637729733</v>
      </c>
      <c r="P1671">
        <f>IF(Table1[[#This Row],[Bet]]="Draw",IF(Table1[[#This Row],[FTR]]="D",100*Table1[[#This Row],[B365D]],0),0)</f>
        <v>0</v>
      </c>
      <c r="Q1671">
        <f>IF(Table1[[#This Row],[Bet]]="Draw-",IF(Table1[[#This Row],[FTR]]="D",100*Table1[[#This Row],[B365D]],0),0)</f>
        <v>0</v>
      </c>
      <c r="R1671">
        <f>1/Table1[[#This Row],[B365A]]-Table1[[#This Row],[Margin1X2]]</f>
        <v>0.35400256968884414</v>
      </c>
      <c r="S1671">
        <f>IF(Table1[[#This Row],[Bet]]="Away",IF(Table1[[#This Row],[FTR]]="A",100*Table1[[#This Row],[B365A]],0),0)</f>
        <v>0</v>
      </c>
      <c r="T1671">
        <f>IF(Table1[[#This Row],[Bet2]]="Away",IF(Table1[[#This Row],[FTR]]="A",100*Table1[[#This Row],[B365A]]),0)</f>
        <v>0</v>
      </c>
      <c r="X1671">
        <v>2.6</v>
      </c>
      <c r="Y1671">
        <v>3.4</v>
      </c>
      <c r="Z1671">
        <v>2.7</v>
      </c>
      <c r="AA1671" s="3">
        <f>(1/Table1[[#This Row],[B365H]]+1/Table1[[#This Row],[B365D]]+1/Table1[[#This Row],[B365A]]-1)/3</f>
        <v>1.6367800681526212E-2</v>
      </c>
      <c r="AB1671">
        <v>2.0499999999999998</v>
      </c>
      <c r="AC1671">
        <v>1.75</v>
      </c>
      <c r="AD1671">
        <f>(1/Table1[[#This Row],[B365&gt;2.5]]+1/Table1[[#This Row],[B365&lt;2.5]]-1)/2</f>
        <v>2.9616724738675937E-2</v>
      </c>
    </row>
    <row r="1672" spans="1:30" hidden="1" x14ac:dyDescent="0.45">
      <c r="A1672" t="s">
        <v>2</v>
      </c>
      <c r="B1672" t="s">
        <v>4</v>
      </c>
      <c r="C1672" s="1">
        <v>44637</v>
      </c>
      <c r="D1672" t="s">
        <v>25</v>
      </c>
      <c r="E1672" t="s">
        <v>37</v>
      </c>
      <c r="F1672">
        <v>1</v>
      </c>
      <c r="G1672">
        <v>0</v>
      </c>
      <c r="H1672" t="s">
        <v>13</v>
      </c>
      <c r="I1672" t="s">
        <v>30</v>
      </c>
      <c r="L1672">
        <f>1/Table1[[#This Row],[B365H]]-Table1[[#This Row],[Margin1X2]]</f>
        <v>0.40102012682657845</v>
      </c>
      <c r="M1672">
        <f>IF(Table1[[#This Row],[Bet]]="Home",IF(Table1[[#This Row],[FTR]]="H",100*Table1[[#This Row],[B365H]],0),0)</f>
        <v>0</v>
      </c>
      <c r="N1672">
        <f>IF(Table1[[#This Row],[Bet]]="Home-",IF(Table1[[#This Row],[FTR]]="H",100*Table1[[#This Row],[B365H]],0),0)</f>
        <v>0</v>
      </c>
      <c r="O1672">
        <f>1/Table1[[#This Row],[B365D]]-Table1[[#This Row],[Margin1X2]]</f>
        <v>0.29204576785221947</v>
      </c>
      <c r="P1672">
        <f>IF(Table1[[#This Row],[Bet]]="Draw",IF(Table1[[#This Row],[FTR]]="D",100*Table1[[#This Row],[B365D]],0),0)</f>
        <v>0</v>
      </c>
      <c r="Q1672">
        <f>IF(Table1[[#This Row],[Bet]]="Draw-",IF(Table1[[#This Row],[FTR]]="D",100*Table1[[#This Row],[B365D]],0),0)</f>
        <v>0</v>
      </c>
      <c r="R1672">
        <f>1/Table1[[#This Row],[B365A]]-Table1[[#This Row],[Margin1X2]]</f>
        <v>0.30693410532120208</v>
      </c>
      <c r="S1672">
        <f>IF(Table1[[#This Row],[Bet]]="Away",IF(Table1[[#This Row],[FTR]]="A",100*Table1[[#This Row],[B365A]],0),0)</f>
        <v>0</v>
      </c>
      <c r="T1672">
        <f>IF(Table1[[#This Row],[Bet2]]="Away",IF(Table1[[#This Row],[FTR]]="A",100*Table1[[#This Row],[B365A]]),0)</f>
        <v>0</v>
      </c>
      <c r="X1672">
        <v>2.4</v>
      </c>
      <c r="Y1672">
        <v>3.25</v>
      </c>
      <c r="Z1672">
        <v>3.1</v>
      </c>
      <c r="AA1672" s="3">
        <f>(1/Table1[[#This Row],[B365H]]+1/Table1[[#This Row],[B365D]]+1/Table1[[#This Row],[B365A]]-1)/3</f>
        <v>1.5646539840088236E-2</v>
      </c>
      <c r="AB1672">
        <v>2.1</v>
      </c>
      <c r="AC1672">
        <v>1.72</v>
      </c>
      <c r="AD1672">
        <f>(1/Table1[[#This Row],[B365&gt;2.5]]+1/Table1[[#This Row],[B365&lt;2.5]]-1)/2</f>
        <v>2.879291251384275E-2</v>
      </c>
    </row>
    <row r="1673" spans="1:30" hidden="1" x14ac:dyDescent="0.45">
      <c r="A1673" t="s">
        <v>172</v>
      </c>
      <c r="B1673" t="s">
        <v>4</v>
      </c>
      <c r="C1673" s="1">
        <v>44618</v>
      </c>
      <c r="D1673" t="s">
        <v>174</v>
      </c>
      <c r="E1673" t="s">
        <v>187</v>
      </c>
      <c r="F1673">
        <v>1</v>
      </c>
      <c r="G1673">
        <v>1</v>
      </c>
      <c r="H1673" t="s">
        <v>42</v>
      </c>
      <c r="I1673" t="s">
        <v>157</v>
      </c>
      <c r="J1673" t="s">
        <v>269</v>
      </c>
      <c r="L1673">
        <f>1/Table1[[#This Row],[B365H]]-Table1[[#This Row],[Margin1X2]]</f>
        <v>0.45751633986928109</v>
      </c>
      <c r="M1673">
        <f>IF(Table1[[#This Row],[Bet]]="Home",IF(Table1[[#This Row],[FTR]]="H",100*Table1[[#This Row],[B365H]],0),0)</f>
        <v>0</v>
      </c>
      <c r="N1673">
        <f>IF(Table1[[#This Row],[Bet]]="Home-",IF(Table1[[#This Row],[FTR]]="H",100*Table1[[#This Row],[B365H]],0),0)</f>
        <v>0</v>
      </c>
      <c r="O1673">
        <f>1/Table1[[#This Row],[B365D]]-Table1[[#This Row],[Margin1X2]]</f>
        <v>0.27544351073762846</v>
      </c>
      <c r="P1673">
        <f>IF(Table1[[#This Row],[Bet]]="Draw",IF(Table1[[#This Row],[FTR]]="D",100*Table1[[#This Row],[B365D]],0),0)</f>
        <v>0</v>
      </c>
      <c r="Q1673">
        <f>IF(Table1[[#This Row],[Bet]]="Draw-",IF(Table1[[#This Row],[FTR]]="D",100*Table1[[#This Row],[B365D]],0),0)</f>
        <v>340</v>
      </c>
      <c r="R1673">
        <f>1/Table1[[#This Row],[B365A]]-Table1[[#This Row],[Margin1X2]]</f>
        <v>0.26704014939309062</v>
      </c>
      <c r="S1673">
        <f>IF(Table1[[#This Row],[Bet]]="Away",IF(Table1[[#This Row],[FTR]]="A",100*Table1[[#This Row],[B365A]],0),0)</f>
        <v>0</v>
      </c>
      <c r="T1673">
        <f>IF(Table1[[#This Row],[Bet2]]="Away",IF(Table1[[#This Row],[FTR]]="A",100*Table1[[#This Row],[B365A]]),0)</f>
        <v>0</v>
      </c>
      <c r="X1673">
        <v>2.1</v>
      </c>
      <c r="Y1673">
        <v>3.4</v>
      </c>
      <c r="Z1673">
        <v>3.5</v>
      </c>
      <c r="AA1673" s="3">
        <f>(1/Table1[[#This Row],[B365H]]+1/Table1[[#This Row],[B365D]]+1/Table1[[#This Row],[B365A]]-1)/3</f>
        <v>1.8674136321195078E-2</v>
      </c>
      <c r="AB1673">
        <v>2.1</v>
      </c>
      <c r="AC1673">
        <v>1.7</v>
      </c>
      <c r="AD1673">
        <f>(1/Table1[[#This Row],[B365&gt;2.5]]+1/Table1[[#This Row],[B365&lt;2.5]]-1)/2</f>
        <v>3.2212885154061621E-2</v>
      </c>
    </row>
    <row r="1674" spans="1:30" hidden="1" x14ac:dyDescent="0.45">
      <c r="A1674" t="s">
        <v>172</v>
      </c>
      <c r="B1674" t="s">
        <v>4</v>
      </c>
      <c r="C1674" s="1">
        <v>44618</v>
      </c>
      <c r="D1674" t="s">
        <v>188</v>
      </c>
      <c r="E1674" t="s">
        <v>195</v>
      </c>
      <c r="F1674">
        <v>4</v>
      </c>
      <c r="G1674">
        <v>2</v>
      </c>
      <c r="H1674" t="s">
        <v>13</v>
      </c>
      <c r="I1674" t="s">
        <v>156</v>
      </c>
      <c r="J1674" t="s">
        <v>269</v>
      </c>
      <c r="L1674">
        <f>1/Table1[[#This Row],[B365H]]-Table1[[#This Row],[Margin1X2]]</f>
        <v>0.43695887445887449</v>
      </c>
      <c r="M1674">
        <f>IF(Table1[[#This Row],[Bet]]="Home",IF(Table1[[#This Row],[FTR]]="H",100*Table1[[#This Row],[B365H]],0),0)</f>
        <v>0</v>
      </c>
      <c r="N1674">
        <f>IF(Table1[[#This Row],[Bet]]="Home-",IF(Table1[[#This Row],[FTR]]="H",100*Table1[[#This Row],[B365H]],0),0)</f>
        <v>0</v>
      </c>
      <c r="O1674">
        <f>1/Table1[[#This Row],[B365D]]-Table1[[#This Row],[Margin1X2]]</f>
        <v>0.29491341991341996</v>
      </c>
      <c r="P1674">
        <f>IF(Table1[[#This Row],[Bet]]="Draw",IF(Table1[[#This Row],[FTR]]="D",100*Table1[[#This Row],[B365D]],0),0)</f>
        <v>0</v>
      </c>
      <c r="Q1674">
        <f>IF(Table1[[#This Row],[Bet]]="Draw-",IF(Table1[[#This Row],[FTR]]="D",100*Table1[[#This Row],[B365D]],0),0)</f>
        <v>0</v>
      </c>
      <c r="R1674">
        <f>1/Table1[[#This Row],[B365A]]-Table1[[#This Row],[Margin1X2]]</f>
        <v>0.26812770562770566</v>
      </c>
      <c r="S1674">
        <f>IF(Table1[[#This Row],[Bet]]="Away",IF(Table1[[#This Row],[FTR]]="A",100*Table1[[#This Row],[B365A]],0),0)</f>
        <v>0</v>
      </c>
      <c r="T1674">
        <f>IF(Table1[[#This Row],[Bet2]]="Away",IF(Table1[[#This Row],[FTR]]="A",100*Table1[[#This Row],[B365A]]),0)</f>
        <v>0</v>
      </c>
      <c r="X1674">
        <v>2.2000000000000002</v>
      </c>
      <c r="Y1674">
        <v>3.2</v>
      </c>
      <c r="Z1674">
        <v>3.5</v>
      </c>
      <c r="AA1674" s="3">
        <f>(1/Table1[[#This Row],[B365H]]+1/Table1[[#This Row],[B365D]]+1/Table1[[#This Row],[B365A]]-1)/3</f>
        <v>1.7586580086580057E-2</v>
      </c>
      <c r="AB1674">
        <v>2.25</v>
      </c>
      <c r="AC1674">
        <v>1.61</v>
      </c>
      <c r="AD1674">
        <f>(1/Table1[[#This Row],[B365&gt;2.5]]+1/Table1[[#This Row],[B365&lt;2.5]]-1)/2</f>
        <v>3.2781228433402365E-2</v>
      </c>
    </row>
    <row r="1675" spans="1:30" hidden="1" x14ac:dyDescent="0.45">
      <c r="A1675" t="s">
        <v>2</v>
      </c>
      <c r="B1675" t="s">
        <v>4</v>
      </c>
      <c r="C1675" s="1">
        <v>44638</v>
      </c>
      <c r="D1675" t="s">
        <v>29</v>
      </c>
      <c r="E1675" t="s">
        <v>16</v>
      </c>
      <c r="F1675">
        <v>2</v>
      </c>
      <c r="G1675">
        <v>3</v>
      </c>
      <c r="H1675" t="s">
        <v>20</v>
      </c>
      <c r="I1675" t="s">
        <v>49</v>
      </c>
      <c r="L1675">
        <f>1/Table1[[#This Row],[B365H]]-Table1[[#This Row],[Margin1X2]]</f>
        <v>0.45751633986928103</v>
      </c>
      <c r="M1675">
        <f>IF(Table1[[#This Row],[Bet]]="Home",IF(Table1[[#This Row],[FTR]]="H",100*Table1[[#This Row],[B365H]],0),0)</f>
        <v>0</v>
      </c>
      <c r="N1675">
        <f>IF(Table1[[#This Row],[Bet]]="Home-",IF(Table1[[#This Row],[FTR]]="H",100*Table1[[#This Row],[B365H]],0),0)</f>
        <v>0</v>
      </c>
      <c r="O1675">
        <f>1/Table1[[#This Row],[B365D]]-Table1[[#This Row],[Margin1X2]]</f>
        <v>0.26704014939309056</v>
      </c>
      <c r="P1675">
        <f>IF(Table1[[#This Row],[Bet]]="Draw",IF(Table1[[#This Row],[FTR]]="D",100*Table1[[#This Row],[B365D]],0),0)</f>
        <v>0</v>
      </c>
      <c r="Q1675">
        <f>IF(Table1[[#This Row],[Bet]]="Draw-",IF(Table1[[#This Row],[FTR]]="D",100*Table1[[#This Row],[B365D]],0),0)</f>
        <v>0</v>
      </c>
      <c r="R1675">
        <f>1/Table1[[#This Row],[B365A]]-Table1[[#This Row],[Margin1X2]]</f>
        <v>0.27544351073762841</v>
      </c>
      <c r="S1675">
        <f>IF(Table1[[#This Row],[Bet]]="Away",IF(Table1[[#This Row],[FTR]]="A",100*Table1[[#This Row],[B365A]],0),0)</f>
        <v>0</v>
      </c>
      <c r="T1675">
        <f>IF(Table1[[#This Row],[Bet2]]="Away",IF(Table1[[#This Row],[FTR]]="A",100*Table1[[#This Row],[B365A]]),0)</f>
        <v>0</v>
      </c>
      <c r="X1675">
        <v>2.1</v>
      </c>
      <c r="Y1675">
        <v>3.5</v>
      </c>
      <c r="Z1675">
        <v>3.4</v>
      </c>
      <c r="AA1675" s="3">
        <f>(1/Table1[[#This Row],[B365H]]+1/Table1[[#This Row],[B365D]]+1/Table1[[#This Row],[B365A]]-1)/3</f>
        <v>1.8674136321195151E-2</v>
      </c>
      <c r="AB1675">
        <v>2.2999999999999998</v>
      </c>
      <c r="AC1675">
        <v>1.61</v>
      </c>
      <c r="AD1675">
        <f>(1/Table1[[#This Row],[B365&gt;2.5]]+1/Table1[[#This Row],[B365&lt;2.5]]-1)/2</f>
        <v>2.7950310559006208E-2</v>
      </c>
    </row>
    <row r="1676" spans="1:30" hidden="1" x14ac:dyDescent="0.45">
      <c r="A1676" t="s">
        <v>172</v>
      </c>
      <c r="B1676" t="s">
        <v>4</v>
      </c>
      <c r="C1676" s="1">
        <v>44436</v>
      </c>
      <c r="D1676" t="s">
        <v>182</v>
      </c>
      <c r="E1676" t="s">
        <v>185</v>
      </c>
      <c r="F1676">
        <v>0</v>
      </c>
      <c r="G1676">
        <v>0</v>
      </c>
      <c r="H1676" t="s">
        <v>42</v>
      </c>
      <c r="I1676" t="s">
        <v>163</v>
      </c>
      <c r="J1676" t="s">
        <v>266</v>
      </c>
      <c r="L1676">
        <f>1/Table1[[#This Row],[B365H]]-Table1[[#This Row],[Margin1X2]]</f>
        <v>0.31849103277674706</v>
      </c>
      <c r="M1676">
        <f>IF(Table1[[#This Row],[Bet]]="Home",IF(Table1[[#This Row],[FTR]]="H",100*Table1[[#This Row],[B365H]],0),0)</f>
        <v>0</v>
      </c>
      <c r="N1676">
        <f>IF(Table1[[#This Row],[Bet]]="Home-",IF(Table1[[#This Row],[FTR]]="H",100*Table1[[#This Row],[B365H]],0),0)</f>
        <v>0</v>
      </c>
      <c r="O1676">
        <f>1/Table1[[#This Row],[B365D]]-Table1[[#This Row],[Margin1X2]]</f>
        <v>0.28818800247371679</v>
      </c>
      <c r="P1676">
        <f>IF(Table1[[#This Row],[Bet]]="Draw",IF(Table1[[#This Row],[FTR]]="D",100*Table1[[#This Row],[B365D]],0),0)</f>
        <v>0</v>
      </c>
      <c r="Q1676">
        <f>IF(Table1[[#This Row],[Bet]]="Draw-",IF(Table1[[#This Row],[FTR]]="D",100*Table1[[#This Row],[B365D]],0),0)</f>
        <v>0</v>
      </c>
      <c r="R1676">
        <f>1/Table1[[#This Row],[B365A]]-Table1[[#This Row],[Margin1X2]]</f>
        <v>0.39332096474953615</v>
      </c>
      <c r="S1676">
        <f>IF(Table1[[#This Row],[Bet]]="Away",IF(Table1[[#This Row],[FTR]]="A",100*Table1[[#This Row],[B365A]],0),0)</f>
        <v>0</v>
      </c>
      <c r="T1676">
        <f>IF(Table1[[#This Row],[Bet2]]="Away",IF(Table1[[#This Row],[FTR]]="A",100*Table1[[#This Row],[B365A]]),0)</f>
        <v>0</v>
      </c>
      <c r="X1676">
        <v>3</v>
      </c>
      <c r="Y1676">
        <v>3.3</v>
      </c>
      <c r="Z1676">
        <v>2.4500000000000002</v>
      </c>
      <c r="AA1676" s="3">
        <f>(1/Table1[[#This Row],[B365H]]+1/Table1[[#This Row],[B365D]]+1/Table1[[#This Row],[B365A]]-1)/3</f>
        <v>1.4842300556586233E-2</v>
      </c>
      <c r="AB1676">
        <v>2</v>
      </c>
      <c r="AC1676">
        <v>1.8</v>
      </c>
      <c r="AD1676">
        <f>(1/Table1[[#This Row],[B365&gt;2.5]]+1/Table1[[#This Row],[B365&lt;2.5]]-1)/2</f>
        <v>2.777777777777779E-2</v>
      </c>
    </row>
    <row r="1677" spans="1:30" x14ac:dyDescent="0.45">
      <c r="A1677" t="s">
        <v>172</v>
      </c>
      <c r="B1677" t="s">
        <v>4</v>
      </c>
      <c r="C1677" s="1">
        <v>44453</v>
      </c>
      <c r="D1677" t="s">
        <v>188</v>
      </c>
      <c r="E1677" t="s">
        <v>185</v>
      </c>
      <c r="F1677">
        <v>0</v>
      </c>
      <c r="G1677">
        <v>1</v>
      </c>
      <c r="H1677" t="s">
        <v>20</v>
      </c>
      <c r="I1677" t="s">
        <v>126</v>
      </c>
      <c r="J1677" t="s">
        <v>271</v>
      </c>
      <c r="L1677">
        <f>1/Table1[[#This Row],[B365H]]-Table1[[#This Row],[Margin1X2]]</f>
        <v>0.38249336870026529</v>
      </c>
      <c r="M1677">
        <f>IF(Table1[[#This Row],[Bet]]="Home",IF(Table1[[#This Row],[FTR]]="H",100*Table1[[#This Row],[B365H]],0),0)</f>
        <v>0</v>
      </c>
      <c r="N1677">
        <f>IF(Table1[[#This Row],[Bet]]="Home-",IF(Table1[[#This Row],[FTR]]="H",100*Table1[[#This Row],[B365H]],0),0)</f>
        <v>0</v>
      </c>
      <c r="O1677">
        <f>1/Table1[[#This Row],[B365D]]-Table1[[#This Row],[Margin1X2]]</f>
        <v>0.29018567639257298</v>
      </c>
      <c r="P1677">
        <f>IF(Table1[[#This Row],[Bet]]="Draw",IF(Table1[[#This Row],[FTR]]="D",100*Table1[[#This Row],[B365D]],0),0)</f>
        <v>0</v>
      </c>
      <c r="Q1677">
        <f>IF(Table1[[#This Row],[Bet]]="Draw-",IF(Table1[[#This Row],[FTR]]="D",100*Table1[[#This Row],[B365D]],0),0)</f>
        <v>0</v>
      </c>
      <c r="R1677">
        <f>1/Table1[[#This Row],[B365A]]-Table1[[#This Row],[Margin1X2]]</f>
        <v>0.32732095490716184</v>
      </c>
      <c r="S1677">
        <f>IF(Table1[[#This Row],[Bet]]="Away",IF(Table1[[#This Row],[FTR]]="A",100*Table1[[#This Row],[B365A]],0),0)</f>
        <v>290</v>
      </c>
      <c r="T1677">
        <f>IF(Table1[[#This Row],[Bet2]]="Away",IF(Table1[[#This Row],[FTR]]="A",100*Table1[[#This Row],[B365A]]),0)</f>
        <v>0</v>
      </c>
      <c r="X1677">
        <v>2.5</v>
      </c>
      <c r="Y1677">
        <v>3.25</v>
      </c>
      <c r="Z1677">
        <v>2.9</v>
      </c>
      <c r="AA1677" s="3">
        <f>(1/Table1[[#This Row],[B365H]]+1/Table1[[#This Row],[B365D]]+1/Table1[[#This Row],[B365A]]-1)/3</f>
        <v>1.7506631299734732E-2</v>
      </c>
      <c r="AB1677">
        <v>2.2999999999999998</v>
      </c>
      <c r="AC1677">
        <v>1.6</v>
      </c>
      <c r="AD1677">
        <f>(1/Table1[[#This Row],[B365&gt;2.5]]+1/Table1[[#This Row],[B365&lt;2.5]]-1)/2</f>
        <v>2.9891304347826164E-2</v>
      </c>
    </row>
    <row r="1678" spans="1:30" hidden="1" x14ac:dyDescent="0.45">
      <c r="A1678" t="s">
        <v>172</v>
      </c>
      <c r="B1678" t="s">
        <v>4</v>
      </c>
      <c r="C1678" s="1">
        <v>44457</v>
      </c>
      <c r="D1678" t="s">
        <v>188</v>
      </c>
      <c r="E1678" t="s">
        <v>196</v>
      </c>
      <c r="F1678">
        <v>2</v>
      </c>
      <c r="G1678">
        <v>1</v>
      </c>
      <c r="H1678" t="s">
        <v>13</v>
      </c>
      <c r="I1678" t="s">
        <v>163</v>
      </c>
      <c r="J1678" t="s">
        <v>266</v>
      </c>
      <c r="L1678">
        <f>1/Table1[[#This Row],[B365H]]-Table1[[#This Row],[Margin1X2]]</f>
        <v>0.41762230839039682</v>
      </c>
      <c r="M1678">
        <f>IF(Table1[[#This Row],[Bet]]="Home",IF(Table1[[#This Row],[FTR]]="H",100*Table1[[#This Row],[B365H]],0),0)</f>
        <v>0</v>
      </c>
      <c r="N1678">
        <f>IF(Table1[[#This Row],[Bet]]="Home-",IF(Table1[[#This Row],[FTR]]="H",100*Table1[[#This Row],[B365H]],0),0)</f>
        <v>0</v>
      </c>
      <c r="O1678">
        <f>1/Table1[[#This Row],[B365D]]-Table1[[#This Row],[Margin1X2]]</f>
        <v>0.30542034485603492</v>
      </c>
      <c r="P1678">
        <f>IF(Table1[[#This Row],[Bet]]="Draw",IF(Table1[[#This Row],[FTR]]="D",100*Table1[[#This Row],[B365D]],0),0)</f>
        <v>0</v>
      </c>
      <c r="Q1678">
        <f>IF(Table1[[#This Row],[Bet]]="Draw-",IF(Table1[[#This Row],[FTR]]="D",100*Table1[[#This Row],[B365D]],0),0)</f>
        <v>0</v>
      </c>
      <c r="R1678">
        <f>1/Table1[[#This Row],[B365A]]-Table1[[#This Row],[Margin1X2]]</f>
        <v>0.27695734675356815</v>
      </c>
      <c r="S1678">
        <f>IF(Table1[[#This Row],[Bet]]="Away",IF(Table1[[#This Row],[FTR]]="A",100*Table1[[#This Row],[B365A]],0),0)</f>
        <v>0</v>
      </c>
      <c r="T1678">
        <f>IF(Table1[[#This Row],[Bet2]]="Away",IF(Table1[[#This Row],[FTR]]="A",100*Table1[[#This Row],[B365A]]),0)</f>
        <v>0</v>
      </c>
      <c r="X1678">
        <v>2.2999999999999998</v>
      </c>
      <c r="Y1678">
        <v>3.1</v>
      </c>
      <c r="Z1678">
        <v>3.4</v>
      </c>
      <c r="AA1678" s="3">
        <f>(1/Table1[[#This Row],[B365H]]+1/Table1[[#This Row],[B365D]]+1/Table1[[#This Row],[B365A]]-1)/3</f>
        <v>1.7160300305255394E-2</v>
      </c>
      <c r="AB1678">
        <v>2.4</v>
      </c>
      <c r="AC1678">
        <v>1.53</v>
      </c>
      <c r="AD1678">
        <f>(1/Table1[[#This Row],[B365&gt;2.5]]+1/Table1[[#This Row],[B365&lt;2.5]]-1)/2</f>
        <v>3.5130718954248352E-2</v>
      </c>
    </row>
    <row r="1679" spans="1:30" x14ac:dyDescent="0.45">
      <c r="A1679" t="s">
        <v>172</v>
      </c>
      <c r="B1679" t="s">
        <v>4</v>
      </c>
      <c r="C1679" s="1">
        <v>44471</v>
      </c>
      <c r="D1679" t="s">
        <v>174</v>
      </c>
      <c r="E1679" t="s">
        <v>189</v>
      </c>
      <c r="F1679">
        <v>0</v>
      </c>
      <c r="G1679">
        <v>2</v>
      </c>
      <c r="H1679" t="s">
        <v>20</v>
      </c>
      <c r="I1679" t="s">
        <v>126</v>
      </c>
      <c r="J1679" t="s">
        <v>271</v>
      </c>
      <c r="L1679">
        <f>1/Table1[[#This Row],[B365H]]-Table1[[#This Row],[Margin1X2]]</f>
        <v>0.30542034485603492</v>
      </c>
      <c r="M1679">
        <f>IF(Table1[[#This Row],[Bet]]="Home",IF(Table1[[#This Row],[FTR]]="H",100*Table1[[#This Row],[B365H]],0),0)</f>
        <v>0</v>
      </c>
      <c r="N1679">
        <f>IF(Table1[[#This Row],[Bet]]="Home-",IF(Table1[[#This Row],[FTR]]="H",100*Table1[[#This Row],[B365H]],0),0)</f>
        <v>0</v>
      </c>
      <c r="O1679">
        <f>1/Table1[[#This Row],[B365D]]-Table1[[#This Row],[Margin1X2]]</f>
        <v>0.27695734675356815</v>
      </c>
      <c r="P1679">
        <f>IF(Table1[[#This Row],[Bet]]="Draw",IF(Table1[[#This Row],[FTR]]="D",100*Table1[[#This Row],[B365D]],0),0)</f>
        <v>0</v>
      </c>
      <c r="Q1679">
        <f>IF(Table1[[#This Row],[Bet]]="Draw-",IF(Table1[[#This Row],[FTR]]="D",100*Table1[[#This Row],[B365D]],0),0)</f>
        <v>0</v>
      </c>
      <c r="R1679">
        <f>1/Table1[[#This Row],[B365A]]-Table1[[#This Row],[Margin1X2]]</f>
        <v>0.41762230839039682</v>
      </c>
      <c r="S1679">
        <f>IF(Table1[[#This Row],[Bet]]="Away",IF(Table1[[#This Row],[FTR]]="A",100*Table1[[#This Row],[B365A]],0),0)</f>
        <v>229.99999999999997</v>
      </c>
      <c r="T1679">
        <f>IF(Table1[[#This Row],[Bet2]]="Away",IF(Table1[[#This Row],[FTR]]="A",100*Table1[[#This Row],[B365A]]),0)</f>
        <v>0</v>
      </c>
      <c r="X1679">
        <v>3.1</v>
      </c>
      <c r="Y1679">
        <v>3.4</v>
      </c>
      <c r="Z1679">
        <v>2.2999999999999998</v>
      </c>
      <c r="AA1679" s="3">
        <f>(1/Table1[[#This Row],[B365H]]+1/Table1[[#This Row],[B365D]]+1/Table1[[#This Row],[B365A]]-1)/3</f>
        <v>1.7160300305255394E-2</v>
      </c>
      <c r="AB1679">
        <v>2.15</v>
      </c>
      <c r="AC1679">
        <v>1.66</v>
      </c>
      <c r="AD1679">
        <f>(1/Table1[[#This Row],[B365&gt;2.5]]+1/Table1[[#This Row],[B365&lt;2.5]]-1)/2</f>
        <v>3.3762958811992205E-2</v>
      </c>
    </row>
    <row r="1680" spans="1:30" hidden="1" x14ac:dyDescent="0.45">
      <c r="A1680" t="s">
        <v>106</v>
      </c>
      <c r="B1680" t="s">
        <v>4</v>
      </c>
      <c r="C1680" s="1">
        <v>44422</v>
      </c>
      <c r="D1680" t="s">
        <v>117</v>
      </c>
      <c r="E1680" t="s">
        <v>107</v>
      </c>
      <c r="F1680">
        <v>3</v>
      </c>
      <c r="G1680">
        <v>3</v>
      </c>
      <c r="H1680" t="s">
        <v>42</v>
      </c>
      <c r="I1680" t="s">
        <v>142</v>
      </c>
      <c r="L1680">
        <f>1/Table1[[#This Row],[B365H]]-Table1[[#This Row],[Margin1X2]]</f>
        <v>0.34596701008914754</v>
      </c>
      <c r="M1680">
        <f>IF(Table1[[#This Row],[Bet]]="Home",IF(Table1[[#This Row],[FTR]]="H",100*Table1[[#This Row],[B365H]],0),0)</f>
        <v>0</v>
      </c>
      <c r="N1680">
        <f>IF(Table1[[#This Row],[Bet]]="Home-",IF(Table1[[#This Row],[FTR]]="H",100*Table1[[#This Row],[B365H]],0),0)</f>
        <v>0</v>
      </c>
      <c r="O1680">
        <f>1/Table1[[#This Row],[B365D]]-Table1[[#This Row],[Margin1X2]]</f>
        <v>0.2900229541450916</v>
      </c>
      <c r="P1680">
        <f>IF(Table1[[#This Row],[Bet]]="Draw",IF(Table1[[#This Row],[FTR]]="D",100*Table1[[#This Row],[B365D]],0),0)</f>
        <v>0</v>
      </c>
      <c r="Q1680">
        <f>IF(Table1[[#This Row],[Bet]]="Draw-",IF(Table1[[#This Row],[FTR]]="D",100*Table1[[#This Row],[B365D]],0),0)</f>
        <v>0</v>
      </c>
      <c r="R1680">
        <f>1/Table1[[#This Row],[B365A]]-Table1[[#This Row],[Margin1X2]]</f>
        <v>0.36401003576576096</v>
      </c>
      <c r="S1680">
        <f>IF(Table1[[#This Row],[Bet]]="Away",IF(Table1[[#This Row],[FTR]]="A",100*Table1[[#This Row],[B365A]],0),0)</f>
        <v>0</v>
      </c>
      <c r="T1680">
        <f>IF(Table1[[#This Row],[Bet2]]="Away",IF(Table1[[#This Row],[FTR]]="A",100*Table1[[#This Row],[B365A]]),0)</f>
        <v>0</v>
      </c>
      <c r="X1680">
        <v>2.75</v>
      </c>
      <c r="Y1680">
        <v>3.25</v>
      </c>
      <c r="Z1680">
        <v>2.62</v>
      </c>
      <c r="AA1680" s="3">
        <f>(1/Table1[[#This Row],[B365H]]+1/Table1[[#This Row],[B365D]]+1/Table1[[#This Row],[B365A]]-1)/3</f>
        <v>1.7669353547216105E-2</v>
      </c>
      <c r="AB1680">
        <v>2.1</v>
      </c>
      <c r="AC1680">
        <v>1.7</v>
      </c>
      <c r="AD1680">
        <f>(1/Table1[[#This Row],[B365&gt;2.5]]+1/Table1[[#This Row],[B365&lt;2.5]]-1)/2</f>
        <v>3.2212885154061621E-2</v>
      </c>
    </row>
    <row r="1681" spans="1:30" hidden="1" x14ac:dyDescent="0.45">
      <c r="A1681" t="s">
        <v>106</v>
      </c>
      <c r="B1681" t="s">
        <v>4</v>
      </c>
      <c r="C1681" s="1">
        <v>44425</v>
      </c>
      <c r="D1681" t="s">
        <v>114</v>
      </c>
      <c r="E1681" t="s">
        <v>124</v>
      </c>
      <c r="F1681">
        <v>2</v>
      </c>
      <c r="G1681">
        <v>1</v>
      </c>
      <c r="H1681" t="s">
        <v>13</v>
      </c>
      <c r="I1681" t="s">
        <v>142</v>
      </c>
      <c r="L1681">
        <f>1/Table1[[#This Row],[B365H]]-Table1[[#This Row],[Margin1X2]]</f>
        <v>0.33086802567466345</v>
      </c>
      <c r="M1681">
        <f>IF(Table1[[#This Row],[Bet]]="Home",IF(Table1[[#This Row],[FTR]]="H",100*Table1[[#This Row],[B365H]],0),0)</f>
        <v>0</v>
      </c>
      <c r="N1681">
        <f>IF(Table1[[#This Row],[Bet]]="Home-",IF(Table1[[#This Row],[FTR]]="H",100*Table1[[#This Row],[B365H]],0),0)</f>
        <v>0</v>
      </c>
      <c r="O1681">
        <f>1/Table1[[#This Row],[B365D]]-Table1[[#This Row],[Margin1X2]]</f>
        <v>0.30501661508682487</v>
      </c>
      <c r="P1681">
        <f>IF(Table1[[#This Row],[Bet]]="Draw",IF(Table1[[#This Row],[FTR]]="D",100*Table1[[#This Row],[B365D]],0),0)</f>
        <v>0</v>
      </c>
      <c r="Q1681">
        <f>IF(Table1[[#This Row],[Bet]]="Draw-",IF(Table1[[#This Row],[FTR]]="D",100*Table1[[#This Row],[B365D]],0),0)</f>
        <v>0</v>
      </c>
      <c r="R1681">
        <f>1/Table1[[#This Row],[B365A]]-Table1[[#This Row],[Margin1X2]]</f>
        <v>0.36411535923851163</v>
      </c>
      <c r="S1681">
        <f>IF(Table1[[#This Row],[Bet]]="Away",IF(Table1[[#This Row],[FTR]]="A",100*Table1[[#This Row],[B365A]],0),0)</f>
        <v>0</v>
      </c>
      <c r="T1681">
        <f>IF(Table1[[#This Row],[Bet2]]="Away",IF(Table1[[#This Row],[FTR]]="A",100*Table1[[#This Row],[B365A]]),0)</f>
        <v>0</v>
      </c>
      <c r="X1681">
        <v>2.87</v>
      </c>
      <c r="Y1681">
        <v>3.1</v>
      </c>
      <c r="Z1681">
        <v>2.62</v>
      </c>
      <c r="AA1681" s="3">
        <f>(1/Table1[[#This Row],[B365H]]+1/Table1[[#This Row],[B365D]]+1/Table1[[#This Row],[B365A]]-1)/3</f>
        <v>1.7564030074465425E-2</v>
      </c>
      <c r="AB1681">
        <v>2.35</v>
      </c>
      <c r="AC1681">
        <v>1.57</v>
      </c>
      <c r="AD1681">
        <f>(1/Table1[[#This Row],[B365&gt;2.5]]+1/Table1[[#This Row],[B365&lt;2.5]]-1)/2</f>
        <v>3.1237295026426359E-2</v>
      </c>
    </row>
    <row r="1682" spans="1:30" hidden="1" x14ac:dyDescent="0.45">
      <c r="A1682" t="s">
        <v>106</v>
      </c>
      <c r="B1682" t="s">
        <v>4</v>
      </c>
      <c r="C1682" s="1">
        <v>44457</v>
      </c>
      <c r="D1682" t="s">
        <v>136</v>
      </c>
      <c r="E1682" t="s">
        <v>139</v>
      </c>
      <c r="F1682">
        <v>2</v>
      </c>
      <c r="G1682">
        <v>1</v>
      </c>
      <c r="H1682" t="s">
        <v>13</v>
      </c>
      <c r="I1682" t="s">
        <v>142</v>
      </c>
      <c r="L1682">
        <f>1/Table1[[#This Row],[B365H]]-Table1[[#This Row],[Margin1X2]]</f>
        <v>0.43731431966726081</v>
      </c>
      <c r="M1682">
        <f>IF(Table1[[#This Row],[Bet]]="Home",IF(Table1[[#This Row],[FTR]]="H",100*Table1[[#This Row],[B365H]],0),0)</f>
        <v>0</v>
      </c>
      <c r="N1682">
        <f>IF(Table1[[#This Row],[Bet]]="Home-",IF(Table1[[#This Row],[FTR]]="H",100*Table1[[#This Row],[B365H]],0),0)</f>
        <v>0</v>
      </c>
      <c r="O1682">
        <f>1/Table1[[#This Row],[B365D]]-Table1[[#This Row],[Margin1X2]]</f>
        <v>0.27688651218062982</v>
      </c>
      <c r="P1682">
        <f>IF(Table1[[#This Row],[Bet]]="Draw",IF(Table1[[#This Row],[FTR]]="D",100*Table1[[#This Row],[B365D]],0),0)</f>
        <v>0</v>
      </c>
      <c r="Q1682">
        <f>IF(Table1[[#This Row],[Bet]]="Draw-",IF(Table1[[#This Row],[FTR]]="D",100*Table1[[#This Row],[B365D]],0),0)</f>
        <v>0</v>
      </c>
      <c r="R1682">
        <f>1/Table1[[#This Row],[B365A]]-Table1[[#This Row],[Margin1X2]]</f>
        <v>0.28579916815210932</v>
      </c>
      <c r="S1682">
        <f>IF(Table1[[#This Row],[Bet]]="Away",IF(Table1[[#This Row],[FTR]]="A",100*Table1[[#This Row],[B365A]],0),0)</f>
        <v>0</v>
      </c>
      <c r="T1682">
        <f>IF(Table1[[#This Row],[Bet2]]="Away",IF(Table1[[#This Row],[FTR]]="A",100*Table1[[#This Row],[B365A]]),0)</f>
        <v>0</v>
      </c>
      <c r="X1682">
        <v>2.2000000000000002</v>
      </c>
      <c r="Y1682">
        <v>3.4</v>
      </c>
      <c r="Z1682">
        <v>3.3</v>
      </c>
      <c r="AA1682" s="3">
        <f>(1/Table1[[#This Row],[B365H]]+1/Table1[[#This Row],[B365D]]+1/Table1[[#This Row],[B365A]]-1)/3</f>
        <v>1.7231134878193721E-2</v>
      </c>
      <c r="AB1682">
        <v>2</v>
      </c>
      <c r="AC1682">
        <v>1.8</v>
      </c>
      <c r="AD1682">
        <f>(1/Table1[[#This Row],[B365&gt;2.5]]+1/Table1[[#This Row],[B365&lt;2.5]]-1)/2</f>
        <v>2.777777777777779E-2</v>
      </c>
    </row>
    <row r="1683" spans="1:30" hidden="1" x14ac:dyDescent="0.45">
      <c r="A1683" t="s">
        <v>106</v>
      </c>
      <c r="B1683" t="s">
        <v>4</v>
      </c>
      <c r="C1683" s="1">
        <v>44467</v>
      </c>
      <c r="D1683" t="s">
        <v>108</v>
      </c>
      <c r="E1683" t="s">
        <v>119</v>
      </c>
      <c r="F1683">
        <v>3</v>
      </c>
      <c r="G1683">
        <v>3</v>
      </c>
      <c r="H1683" t="s">
        <v>42</v>
      </c>
      <c r="I1683" t="s">
        <v>142</v>
      </c>
      <c r="L1683">
        <f>1/Table1[[#This Row],[B365H]]-Table1[[#This Row],[Margin1X2]]</f>
        <v>0.52805717162284005</v>
      </c>
      <c r="M1683">
        <f>IF(Table1[[#This Row],[Bet]]="Home",IF(Table1[[#This Row],[FTR]]="H",100*Table1[[#This Row],[B365H]],0),0)</f>
        <v>0</v>
      </c>
      <c r="N1683">
        <f>IF(Table1[[#This Row],[Bet]]="Home-",IF(Table1[[#This Row],[FTR]]="H",100*Table1[[#This Row],[B365H]],0),0)</f>
        <v>0</v>
      </c>
      <c r="O1683">
        <f>1/Table1[[#This Row],[B365D]]-Table1[[#This Row],[Margin1X2]]</f>
        <v>0.25938686196892385</v>
      </c>
      <c r="P1683">
        <f>IF(Table1[[#This Row],[Bet]]="Draw",IF(Table1[[#This Row],[FTR]]="D",100*Table1[[#This Row],[B365D]],0),0)</f>
        <v>0</v>
      </c>
      <c r="Q1683">
        <f>IF(Table1[[#This Row],[Bet]]="Draw-",IF(Table1[[#This Row],[FTR]]="D",100*Table1[[#This Row],[B365D]],0),0)</f>
        <v>0</v>
      </c>
      <c r="R1683">
        <f>1/Table1[[#This Row],[B365A]]-Table1[[#This Row],[Margin1X2]]</f>
        <v>0.21255596640823615</v>
      </c>
      <c r="S1683">
        <f>IF(Table1[[#This Row],[Bet]]="Away",IF(Table1[[#This Row],[FTR]]="A",100*Table1[[#This Row],[B365A]],0),0)</f>
        <v>0</v>
      </c>
      <c r="T1683">
        <f>IF(Table1[[#This Row],[Bet2]]="Away",IF(Table1[[#This Row],[FTR]]="A",100*Table1[[#This Row],[B365A]]),0)</f>
        <v>0</v>
      </c>
      <c r="X1683">
        <v>1.83</v>
      </c>
      <c r="Y1683">
        <v>3.6</v>
      </c>
      <c r="Z1683">
        <v>4.33</v>
      </c>
      <c r="AA1683" s="3">
        <f>(1/Table1[[#This Row],[B365H]]+1/Table1[[#This Row],[B365D]]+1/Table1[[#This Row],[B365A]]-1)/3</f>
        <v>1.8390915808853919E-2</v>
      </c>
      <c r="AB1683">
        <v>1.9</v>
      </c>
      <c r="AC1683">
        <v>1.9</v>
      </c>
      <c r="AD1683">
        <f>(1/Table1[[#This Row],[B365&gt;2.5]]+1/Table1[[#This Row],[B365&lt;2.5]]-1)/2</f>
        <v>2.6315789473684181E-2</v>
      </c>
    </row>
    <row r="1684" spans="1:30" hidden="1" x14ac:dyDescent="0.45">
      <c r="A1684" t="s">
        <v>106</v>
      </c>
      <c r="B1684" t="s">
        <v>4</v>
      </c>
      <c r="C1684" s="1">
        <v>44520</v>
      </c>
      <c r="D1684" t="s">
        <v>139</v>
      </c>
      <c r="E1684" t="s">
        <v>128</v>
      </c>
      <c r="F1684">
        <v>2</v>
      </c>
      <c r="G1684">
        <v>0</v>
      </c>
      <c r="H1684" t="s">
        <v>13</v>
      </c>
      <c r="I1684" t="s">
        <v>142</v>
      </c>
      <c r="L1684">
        <f>1/Table1[[#This Row],[B365H]]-Table1[[#This Row],[Margin1X2]]</f>
        <v>0.38291316526610647</v>
      </c>
      <c r="M1684">
        <f>IF(Table1[[#This Row],[Bet]]="Home",IF(Table1[[#This Row],[FTR]]="H",100*Table1[[#This Row],[B365H]],0),0)</f>
        <v>0</v>
      </c>
      <c r="N1684">
        <f>IF(Table1[[#This Row],[Bet]]="Home-",IF(Table1[[#This Row],[FTR]]="H",100*Table1[[#This Row],[B365H]],0),0)</f>
        <v>0</v>
      </c>
      <c r="O1684">
        <f>1/Table1[[#This Row],[B365D]]-Table1[[#This Row],[Margin1X2]]</f>
        <v>0.27703081232492999</v>
      </c>
      <c r="P1684">
        <f>IF(Table1[[#This Row],[Bet]]="Draw",IF(Table1[[#This Row],[FTR]]="D",100*Table1[[#This Row],[B365D]],0),0)</f>
        <v>0</v>
      </c>
      <c r="Q1684">
        <f>IF(Table1[[#This Row],[Bet]]="Draw-",IF(Table1[[#This Row],[FTR]]="D",100*Table1[[#This Row],[B365D]],0),0)</f>
        <v>0</v>
      </c>
      <c r="R1684">
        <f>1/Table1[[#This Row],[B365A]]-Table1[[#This Row],[Margin1X2]]</f>
        <v>0.3400560224089636</v>
      </c>
      <c r="S1684">
        <f>IF(Table1[[#This Row],[Bet]]="Away",IF(Table1[[#This Row],[FTR]]="A",100*Table1[[#This Row],[B365A]],0),0)</f>
        <v>0</v>
      </c>
      <c r="T1684">
        <f>IF(Table1[[#This Row],[Bet2]]="Away",IF(Table1[[#This Row],[FTR]]="A",100*Table1[[#This Row],[B365A]]),0)</f>
        <v>0</v>
      </c>
      <c r="X1684">
        <v>2.5</v>
      </c>
      <c r="Y1684">
        <v>3.4</v>
      </c>
      <c r="Z1684">
        <v>2.8</v>
      </c>
      <c r="AA1684" s="3">
        <f>(1/Table1[[#This Row],[B365H]]+1/Table1[[#This Row],[B365D]]+1/Table1[[#This Row],[B365A]]-1)/3</f>
        <v>1.708683473389357E-2</v>
      </c>
      <c r="AB1684">
        <v>1.88</v>
      </c>
      <c r="AC1684">
        <v>1.98</v>
      </c>
      <c r="AD1684">
        <f>(1/Table1[[#This Row],[B365&gt;2.5]]+1/Table1[[#This Row],[B365&lt;2.5]]-1)/2</f>
        <v>1.8482699333763231E-2</v>
      </c>
    </row>
    <row r="1685" spans="1:30" hidden="1" x14ac:dyDescent="0.45">
      <c r="A1685" t="s">
        <v>106</v>
      </c>
      <c r="B1685" t="s">
        <v>4</v>
      </c>
      <c r="C1685" s="1">
        <v>44523</v>
      </c>
      <c r="D1685" t="s">
        <v>130</v>
      </c>
      <c r="E1685" t="s">
        <v>133</v>
      </c>
      <c r="F1685">
        <v>1</v>
      </c>
      <c r="G1685">
        <v>1</v>
      </c>
      <c r="H1685" t="s">
        <v>42</v>
      </c>
      <c r="I1685" t="s">
        <v>142</v>
      </c>
      <c r="L1685">
        <f>1/Table1[[#This Row],[B365H]]-Table1[[#This Row],[Margin1X2]]</f>
        <v>0.27073154843332686</v>
      </c>
      <c r="M1685">
        <f>IF(Table1[[#This Row],[Bet]]="Home",IF(Table1[[#This Row],[FTR]]="H",100*Table1[[#This Row],[B365H]],0),0)</f>
        <v>0</v>
      </c>
      <c r="N1685">
        <f>IF(Table1[[#This Row],[Bet]]="Home-",IF(Table1[[#This Row],[FTR]]="H",100*Table1[[#This Row],[B365H]],0),0)</f>
        <v>0</v>
      </c>
      <c r="O1685">
        <f>1/Table1[[#This Row],[B365D]]-Table1[[#This Row],[Margin1X2]]</f>
        <v>0.2791349097778647</v>
      </c>
      <c r="P1685">
        <f>IF(Table1[[#This Row],[Bet]]="Draw",IF(Table1[[#This Row],[FTR]]="D",100*Table1[[#This Row],[B365D]],0),0)</f>
        <v>0</v>
      </c>
      <c r="Q1685">
        <f>IF(Table1[[#This Row],[Bet]]="Draw-",IF(Table1[[#This Row],[FTR]]="D",100*Table1[[#This Row],[B365D]],0),0)</f>
        <v>0</v>
      </c>
      <c r="R1685">
        <f>1/Table1[[#This Row],[B365A]]-Table1[[#This Row],[Margin1X2]]</f>
        <v>0.4501335417888086</v>
      </c>
      <c r="S1685">
        <f>IF(Table1[[#This Row],[Bet]]="Away",IF(Table1[[#This Row],[FTR]]="A",100*Table1[[#This Row],[B365A]],0),0)</f>
        <v>0</v>
      </c>
      <c r="T1685">
        <f>IF(Table1[[#This Row],[Bet2]]="Away",IF(Table1[[#This Row],[FTR]]="A",100*Table1[[#This Row],[B365A]]),0)</f>
        <v>0</v>
      </c>
      <c r="X1685">
        <v>3.5</v>
      </c>
      <c r="Y1685">
        <v>3.4</v>
      </c>
      <c r="Z1685">
        <v>2.15</v>
      </c>
      <c r="AA1685" s="3">
        <f>(1/Table1[[#This Row],[B365H]]+1/Table1[[#This Row],[B365D]]+1/Table1[[#This Row],[B365A]]-1)/3</f>
        <v>1.4982737280958855E-2</v>
      </c>
      <c r="AB1685">
        <v>2.0499999999999998</v>
      </c>
      <c r="AC1685">
        <v>1.8</v>
      </c>
      <c r="AD1685">
        <f>(1/Table1[[#This Row],[B365&gt;2.5]]+1/Table1[[#This Row],[B365&lt;2.5]]-1)/2</f>
        <v>2.1680216802168029E-2</v>
      </c>
    </row>
    <row r="1686" spans="1:30" hidden="1" x14ac:dyDescent="0.45">
      <c r="A1686" t="s">
        <v>106</v>
      </c>
      <c r="B1686" t="s">
        <v>4</v>
      </c>
      <c r="C1686" s="1">
        <v>44527</v>
      </c>
      <c r="D1686" t="s">
        <v>131</v>
      </c>
      <c r="E1686" t="s">
        <v>116</v>
      </c>
      <c r="F1686">
        <v>2</v>
      </c>
      <c r="G1686">
        <v>0</v>
      </c>
      <c r="H1686" t="s">
        <v>13</v>
      </c>
      <c r="I1686" t="s">
        <v>142</v>
      </c>
      <c r="L1686">
        <f>1/Table1[[#This Row],[B365H]]-Table1[[#This Row],[Margin1X2]]</f>
        <v>0.55132275132275133</v>
      </c>
      <c r="M1686">
        <f>IF(Table1[[#This Row],[Bet]]="Home",IF(Table1[[#This Row],[FTR]]="H",100*Table1[[#This Row],[B365H]],0),0)</f>
        <v>0</v>
      </c>
      <c r="N1686">
        <f>IF(Table1[[#This Row],[Bet]]="Home-",IF(Table1[[#This Row],[FTR]]="H",100*Table1[[#This Row],[B365H]],0),0)</f>
        <v>0</v>
      </c>
      <c r="O1686">
        <f>1/Table1[[#This Row],[B365D]]-Table1[[#This Row],[Margin1X2]]</f>
        <v>0.24656084656084662</v>
      </c>
      <c r="P1686">
        <f>IF(Table1[[#This Row],[Bet]]="Draw",IF(Table1[[#This Row],[FTR]]="D",100*Table1[[#This Row],[B365D]],0),0)</f>
        <v>0</v>
      </c>
      <c r="Q1686">
        <f>IF(Table1[[#This Row],[Bet]]="Draw-",IF(Table1[[#This Row],[FTR]]="D",100*Table1[[#This Row],[B365D]],0),0)</f>
        <v>0</v>
      </c>
      <c r="R1686">
        <f>1/Table1[[#This Row],[B365A]]-Table1[[#This Row],[Margin1X2]]</f>
        <v>0.20211640211640217</v>
      </c>
      <c r="S1686">
        <f>IF(Table1[[#This Row],[Bet]]="Away",IF(Table1[[#This Row],[FTR]]="A",100*Table1[[#This Row],[B365A]],0),0)</f>
        <v>0</v>
      </c>
      <c r="T1686">
        <f>IF(Table1[[#This Row],[Bet2]]="Away",IF(Table1[[#This Row],[FTR]]="A",100*Table1[[#This Row],[B365A]]),0)</f>
        <v>0</v>
      </c>
      <c r="X1686">
        <v>1.75</v>
      </c>
      <c r="Y1686">
        <v>3.75</v>
      </c>
      <c r="Z1686">
        <v>4.5</v>
      </c>
      <c r="AA1686" s="3">
        <f>(1/Table1[[#This Row],[B365H]]+1/Table1[[#This Row],[B365D]]+1/Table1[[#This Row],[B365A]]-1)/3</f>
        <v>2.0105820105820033E-2</v>
      </c>
      <c r="AB1686">
        <v>1.98</v>
      </c>
      <c r="AC1686">
        <v>1.88</v>
      </c>
      <c r="AD1686">
        <f>(1/Table1[[#This Row],[B365&gt;2.5]]+1/Table1[[#This Row],[B365&lt;2.5]]-1)/2</f>
        <v>1.8482699333763231E-2</v>
      </c>
    </row>
    <row r="1687" spans="1:30" hidden="1" x14ac:dyDescent="0.45">
      <c r="A1687" t="s">
        <v>106</v>
      </c>
      <c r="B1687" t="s">
        <v>4</v>
      </c>
      <c r="C1687" s="1">
        <v>44562</v>
      </c>
      <c r="D1687" t="s">
        <v>131</v>
      </c>
      <c r="E1687" t="s">
        <v>113</v>
      </c>
      <c r="F1687">
        <v>4</v>
      </c>
      <c r="G1687">
        <v>1</v>
      </c>
      <c r="H1687" t="s">
        <v>13</v>
      </c>
      <c r="I1687" t="s">
        <v>142</v>
      </c>
      <c r="L1687">
        <f>1/Table1[[#This Row],[B365H]]-Table1[[#This Row],[Margin1X2]]</f>
        <v>0.56167097329888027</v>
      </c>
      <c r="M1687">
        <f>IF(Table1[[#This Row],[Bet]]="Home",IF(Table1[[#This Row],[FTR]]="H",100*Table1[[#This Row],[B365H]],0),0)</f>
        <v>0</v>
      </c>
      <c r="N1687">
        <f>IF(Table1[[#This Row],[Bet]]="Home-",IF(Table1[[#This Row],[FTR]]="H",100*Table1[[#This Row],[B365H]],0),0)</f>
        <v>0</v>
      </c>
      <c r="O1687">
        <f>1/Table1[[#This Row],[B365D]]-Table1[[#This Row],[Margin1X2]]</f>
        <v>0.25805340223944878</v>
      </c>
      <c r="P1687">
        <f>IF(Table1[[#This Row],[Bet]]="Draw",IF(Table1[[#This Row],[FTR]]="D",100*Table1[[#This Row],[B365D]],0),0)</f>
        <v>0</v>
      </c>
      <c r="Q1687">
        <f>IF(Table1[[#This Row],[Bet]]="Draw-",IF(Table1[[#This Row],[FTR]]="D",100*Table1[[#This Row],[B365D]],0),0)</f>
        <v>0</v>
      </c>
      <c r="R1687">
        <f>1/Table1[[#This Row],[B365A]]-Table1[[#This Row],[Margin1X2]]</f>
        <v>0.18027562446167097</v>
      </c>
      <c r="S1687">
        <f>IF(Table1[[#This Row],[Bet]]="Away",IF(Table1[[#This Row],[FTR]]="A",100*Table1[[#This Row],[B365A]],0),0)</f>
        <v>0</v>
      </c>
      <c r="T1687">
        <f>IF(Table1[[#This Row],[Bet2]]="Away",IF(Table1[[#This Row],[FTR]]="A",100*Table1[[#This Row],[B365A]]),0)</f>
        <v>0</v>
      </c>
      <c r="X1687">
        <v>1.72</v>
      </c>
      <c r="Y1687">
        <v>3.6</v>
      </c>
      <c r="Z1687">
        <v>5</v>
      </c>
      <c r="AA1687" s="3">
        <f>(1/Table1[[#This Row],[B365H]]+1/Table1[[#This Row],[B365D]]+1/Table1[[#This Row],[B365A]]-1)/3</f>
        <v>1.9724375538329026E-2</v>
      </c>
      <c r="AB1687">
        <v>2</v>
      </c>
      <c r="AC1687">
        <v>1.8</v>
      </c>
      <c r="AD1687">
        <f>(1/Table1[[#This Row],[B365&gt;2.5]]+1/Table1[[#This Row],[B365&lt;2.5]]-1)/2</f>
        <v>2.777777777777779E-2</v>
      </c>
    </row>
    <row r="1688" spans="1:30" hidden="1" x14ac:dyDescent="0.45">
      <c r="A1688" t="s">
        <v>106</v>
      </c>
      <c r="B1688" t="s">
        <v>4</v>
      </c>
      <c r="C1688" s="1">
        <v>44572</v>
      </c>
      <c r="D1688" t="s">
        <v>107</v>
      </c>
      <c r="E1688" t="s">
        <v>136</v>
      </c>
      <c r="F1688">
        <v>0</v>
      </c>
      <c r="G1688">
        <v>2</v>
      </c>
      <c r="H1688" t="s">
        <v>20</v>
      </c>
      <c r="I1688" t="s">
        <v>142</v>
      </c>
      <c r="L1688">
        <f>1/Table1[[#This Row],[B365H]]-Table1[[#This Row],[Margin1X2]]</f>
        <v>0.36447791095298948</v>
      </c>
      <c r="M1688">
        <f>IF(Table1[[#This Row],[Bet]]="Home",IF(Table1[[#This Row],[FTR]]="H",100*Table1[[#This Row],[B365H]],0),0)</f>
        <v>0</v>
      </c>
      <c r="N1688">
        <f>IF(Table1[[#This Row],[Bet]]="Home-",IF(Table1[[#This Row],[FTR]]="H",100*Table1[[#This Row],[B365H]],0),0)</f>
        <v>0</v>
      </c>
      <c r="O1688">
        <f>1/Table1[[#This Row],[B365D]]-Table1[[#This Row],[Margin1X2]]</f>
        <v>0.27398017339642844</v>
      </c>
      <c r="P1688">
        <f>IF(Table1[[#This Row],[Bet]]="Draw",IF(Table1[[#This Row],[FTR]]="D",100*Table1[[#This Row],[B365D]],0),0)</f>
        <v>0</v>
      </c>
      <c r="Q1688">
        <f>IF(Table1[[#This Row],[Bet]]="Draw-",IF(Table1[[#This Row],[FTR]]="D",100*Table1[[#This Row],[B365D]],0),0)</f>
        <v>0</v>
      </c>
      <c r="R1688">
        <f>1/Table1[[#This Row],[B365A]]-Table1[[#This Row],[Margin1X2]]</f>
        <v>0.36154191565058197</v>
      </c>
      <c r="S1688">
        <f>IF(Table1[[#This Row],[Bet]]="Away",IF(Table1[[#This Row],[FTR]]="A",100*Table1[[#This Row],[B365A]],0),0)</f>
        <v>0</v>
      </c>
      <c r="T1688">
        <f>IF(Table1[[#This Row],[Bet2]]="Away",IF(Table1[[#This Row],[FTR]]="A",100*Table1[[#This Row],[B365A]]),0)</f>
        <v>0</v>
      </c>
      <c r="X1688">
        <v>2.6</v>
      </c>
      <c r="Y1688">
        <v>3.4</v>
      </c>
      <c r="Z1688">
        <v>2.62</v>
      </c>
      <c r="AA1688" s="3">
        <f>(1/Table1[[#This Row],[B365H]]+1/Table1[[#This Row],[B365D]]+1/Table1[[#This Row],[B365A]]-1)/3</f>
        <v>2.0137473662395083E-2</v>
      </c>
      <c r="AB1688">
        <v>1.83</v>
      </c>
      <c r="AC1688">
        <v>2.02</v>
      </c>
      <c r="AD1688">
        <f>(1/Table1[[#This Row],[B365&gt;2.5]]+1/Table1[[#This Row],[B365&lt;2.5]]-1)/2</f>
        <v>2.0748796191094487E-2</v>
      </c>
    </row>
    <row r="1689" spans="1:30" hidden="1" x14ac:dyDescent="0.45">
      <c r="A1689" t="s">
        <v>106</v>
      </c>
      <c r="B1689" t="s">
        <v>4</v>
      </c>
      <c r="C1689" s="1">
        <v>44604</v>
      </c>
      <c r="D1689" t="s">
        <v>125</v>
      </c>
      <c r="E1689" t="s">
        <v>122</v>
      </c>
      <c r="F1689">
        <v>1</v>
      </c>
      <c r="G1689">
        <v>1</v>
      </c>
      <c r="H1689" t="s">
        <v>42</v>
      </c>
      <c r="I1689" t="s">
        <v>142</v>
      </c>
      <c r="L1689">
        <f>1/Table1[[#This Row],[B365H]]-Table1[[#This Row],[Margin1X2]]</f>
        <v>0.45471521942110177</v>
      </c>
      <c r="M1689">
        <f>IF(Table1[[#This Row],[Bet]]="Home",IF(Table1[[#This Row],[FTR]]="H",100*Table1[[#This Row],[B365H]],0),0)</f>
        <v>0</v>
      </c>
      <c r="N1689">
        <f>IF(Table1[[#This Row],[Bet]]="Home-",IF(Table1[[#This Row],[FTR]]="H",100*Table1[[#This Row],[B365H]],0),0)</f>
        <v>0</v>
      </c>
      <c r="O1689">
        <f>1/Table1[[#This Row],[B365D]]-Table1[[#This Row],[Margin1X2]]</f>
        <v>0.27264239028944914</v>
      </c>
      <c r="P1689">
        <f>IF(Table1[[#This Row],[Bet]]="Draw",IF(Table1[[#This Row],[FTR]]="D",100*Table1[[#This Row],[B365D]],0),0)</f>
        <v>0</v>
      </c>
      <c r="Q1689">
        <f>IF(Table1[[#This Row],[Bet]]="Draw-",IF(Table1[[#This Row],[FTR]]="D",100*Table1[[#This Row],[B365D]],0),0)</f>
        <v>0</v>
      </c>
      <c r="R1689">
        <f>1/Table1[[#This Row],[B365A]]-Table1[[#This Row],[Margin1X2]]</f>
        <v>0.27264239028944914</v>
      </c>
      <c r="S1689">
        <f>IF(Table1[[#This Row],[Bet]]="Away",IF(Table1[[#This Row],[FTR]]="A",100*Table1[[#This Row],[B365A]],0),0)</f>
        <v>0</v>
      </c>
      <c r="T1689">
        <f>IF(Table1[[#This Row],[Bet2]]="Away",IF(Table1[[#This Row],[FTR]]="A",100*Table1[[#This Row],[B365A]]),0)</f>
        <v>0</v>
      </c>
      <c r="X1689">
        <v>2.1</v>
      </c>
      <c r="Y1689">
        <v>3.4</v>
      </c>
      <c r="Z1689">
        <v>3.4</v>
      </c>
      <c r="AA1689" s="3">
        <f>(1/Table1[[#This Row],[B365H]]+1/Table1[[#This Row],[B365D]]+1/Table1[[#This Row],[B365A]]-1)/3</f>
        <v>2.1475256769374413E-2</v>
      </c>
      <c r="AB1689">
        <v>1.95</v>
      </c>
      <c r="AC1689">
        <v>1.9</v>
      </c>
      <c r="AD1689">
        <f>(1/Table1[[#This Row],[B365&gt;2.5]]+1/Table1[[#This Row],[B365&lt;2.5]]-1)/2</f>
        <v>1.9568151147098534E-2</v>
      </c>
    </row>
    <row r="1690" spans="1:30" hidden="1" x14ac:dyDescent="0.45">
      <c r="A1690" t="s">
        <v>106</v>
      </c>
      <c r="B1690" t="s">
        <v>4</v>
      </c>
      <c r="C1690" s="1">
        <v>44625</v>
      </c>
      <c r="D1690" t="s">
        <v>114</v>
      </c>
      <c r="E1690" t="s">
        <v>116</v>
      </c>
      <c r="F1690">
        <v>4</v>
      </c>
      <c r="G1690">
        <v>0</v>
      </c>
      <c r="H1690" t="s">
        <v>13</v>
      </c>
      <c r="I1690" t="s">
        <v>142</v>
      </c>
      <c r="L1690">
        <f>1/Table1[[#This Row],[B365H]]-Table1[[#This Row],[Margin1X2]]</f>
        <v>0.57310924369747895</v>
      </c>
      <c r="M1690">
        <f>IF(Table1[[#This Row],[Bet]]="Home",IF(Table1[[#This Row],[FTR]]="H",100*Table1[[#This Row],[B365H]],0),0)</f>
        <v>0</v>
      </c>
      <c r="N1690">
        <f>IF(Table1[[#This Row],[Bet]]="Home-",IF(Table1[[#This Row],[FTR]]="H",100*Table1[[#This Row],[B365H]],0),0)</f>
        <v>0</v>
      </c>
      <c r="O1690">
        <f>1/Table1[[#This Row],[B365D]]-Table1[[#This Row],[Margin1X2]]</f>
        <v>0.25154061624649859</v>
      </c>
      <c r="P1690">
        <f>IF(Table1[[#This Row],[Bet]]="Draw",IF(Table1[[#This Row],[FTR]]="D",100*Table1[[#This Row],[B365D]],0),0)</f>
        <v>0</v>
      </c>
      <c r="Q1690">
        <f>IF(Table1[[#This Row],[Bet]]="Draw-",IF(Table1[[#This Row],[FTR]]="D",100*Table1[[#This Row],[B365D]],0),0)</f>
        <v>0</v>
      </c>
      <c r="R1690">
        <f>1/Table1[[#This Row],[B365A]]-Table1[[#This Row],[Margin1X2]]</f>
        <v>0.17535014005602237</v>
      </c>
      <c r="S1690">
        <f>IF(Table1[[#This Row],[Bet]]="Away",IF(Table1[[#This Row],[FTR]]="A",100*Table1[[#This Row],[B365A]],0),0)</f>
        <v>0</v>
      </c>
      <c r="T1690">
        <f>IF(Table1[[#This Row],[Bet2]]="Away",IF(Table1[[#This Row],[FTR]]="A",100*Table1[[#This Row],[B365A]]),0)</f>
        <v>0</v>
      </c>
      <c r="X1690">
        <v>1.7</v>
      </c>
      <c r="Y1690">
        <v>3.75</v>
      </c>
      <c r="Z1690">
        <v>5.25</v>
      </c>
      <c r="AA1690" s="3">
        <f>(1/Table1[[#This Row],[B365H]]+1/Table1[[#This Row],[B365D]]+1/Table1[[#This Row],[B365A]]-1)/3</f>
        <v>1.5126050420168088E-2</v>
      </c>
      <c r="AB1690">
        <v>1.9</v>
      </c>
      <c r="AC1690">
        <v>1.95</v>
      </c>
      <c r="AD1690">
        <f>(1/Table1[[#This Row],[B365&gt;2.5]]+1/Table1[[#This Row],[B365&lt;2.5]]-1)/2</f>
        <v>1.9568151147098534E-2</v>
      </c>
    </row>
    <row r="1691" spans="1:30" hidden="1" x14ac:dyDescent="0.45">
      <c r="A1691" t="s">
        <v>106</v>
      </c>
      <c r="B1691" t="s">
        <v>4</v>
      </c>
      <c r="C1691" s="1">
        <v>44653</v>
      </c>
      <c r="D1691" t="s">
        <v>140</v>
      </c>
      <c r="E1691" t="s">
        <v>117</v>
      </c>
      <c r="F1691">
        <v>2</v>
      </c>
      <c r="G1691">
        <v>1</v>
      </c>
      <c r="H1691" t="s">
        <v>13</v>
      </c>
      <c r="I1691" t="s">
        <v>142</v>
      </c>
      <c r="L1691">
        <f>1/Table1[[#This Row],[B365H]]-Table1[[#This Row],[Margin1X2]]</f>
        <v>0.71436761839238616</v>
      </c>
      <c r="M1691">
        <f>IF(Table1[[#This Row],[Bet]]="Home",IF(Table1[[#This Row],[FTR]]="H",100*Table1[[#This Row],[B365H]],0),0)</f>
        <v>0</v>
      </c>
      <c r="N1691">
        <f>IF(Table1[[#This Row],[Bet]]="Home-",IF(Table1[[#This Row],[FTR]]="H",100*Table1[[#This Row],[B365H]],0),0)</f>
        <v>0</v>
      </c>
      <c r="O1691">
        <f>1/Table1[[#This Row],[B365D]]-Table1[[#This Row],[Margin1X2]]</f>
        <v>0.20129572296754958</v>
      </c>
      <c r="P1691">
        <f>IF(Table1[[#This Row],[Bet]]="Draw",IF(Table1[[#This Row],[FTR]]="D",100*Table1[[#This Row],[B365D]],0),0)</f>
        <v>0</v>
      </c>
      <c r="Q1691">
        <f>IF(Table1[[#This Row],[Bet]]="Draw-",IF(Table1[[#This Row],[FTR]]="D",100*Table1[[#This Row],[B365D]],0),0)</f>
        <v>0</v>
      </c>
      <c r="R1691">
        <f>1/Table1[[#This Row],[B365A]]-Table1[[#This Row],[Margin1X2]]</f>
        <v>8.4336658640064191E-2</v>
      </c>
      <c r="S1691">
        <f>IF(Table1[[#This Row],[Bet]]="Away",IF(Table1[[#This Row],[FTR]]="A",100*Table1[[#This Row],[B365A]],0),0)</f>
        <v>0</v>
      </c>
      <c r="T1691">
        <f>IF(Table1[[#This Row],[Bet2]]="Away",IF(Table1[[#This Row],[FTR]]="A",100*Table1[[#This Row],[B365A]]),0)</f>
        <v>0</v>
      </c>
      <c r="X1691">
        <v>1.36</v>
      </c>
      <c r="Y1691">
        <v>4.5</v>
      </c>
      <c r="Z1691">
        <v>9.5</v>
      </c>
      <c r="AA1691" s="3">
        <f>(1/Table1[[#This Row],[B365H]]+1/Table1[[#This Row],[B365D]]+1/Table1[[#This Row],[B365A]]-1)/3</f>
        <v>2.0926499254672642E-2</v>
      </c>
      <c r="AB1691">
        <v>1.95</v>
      </c>
      <c r="AC1691">
        <v>1.9</v>
      </c>
      <c r="AD1691">
        <f>(1/Table1[[#This Row],[B365&gt;2.5]]+1/Table1[[#This Row],[B365&lt;2.5]]-1)/2</f>
        <v>1.9568151147098534E-2</v>
      </c>
    </row>
    <row r="1692" spans="1:30" hidden="1" x14ac:dyDescent="0.45">
      <c r="A1692" t="s">
        <v>106</v>
      </c>
      <c r="B1692" t="s">
        <v>4</v>
      </c>
      <c r="C1692" s="1">
        <v>44656</v>
      </c>
      <c r="D1692" t="s">
        <v>119</v>
      </c>
      <c r="E1692" t="s">
        <v>123</v>
      </c>
      <c r="F1692">
        <v>1</v>
      </c>
      <c r="G1692">
        <v>1</v>
      </c>
      <c r="H1692" t="s">
        <v>42</v>
      </c>
      <c r="I1692" t="s">
        <v>142</v>
      </c>
      <c r="L1692">
        <f>1/Table1[[#This Row],[B365H]]-Table1[[#This Row],[Margin1X2]]</f>
        <v>0.38089080459770114</v>
      </c>
      <c r="M1692">
        <f>IF(Table1[[#This Row],[Bet]]="Home",IF(Table1[[#This Row],[FTR]]="H",100*Table1[[#This Row],[B365H]],0),0)</f>
        <v>0</v>
      </c>
      <c r="N1692">
        <f>IF(Table1[[#This Row],[Bet]]="Home-",IF(Table1[[#This Row],[FTR]]="H",100*Table1[[#This Row],[B365H]],0),0)</f>
        <v>0</v>
      </c>
      <c r="O1692">
        <f>1/Table1[[#This Row],[B365D]]-Table1[[#This Row],[Margin1X2]]</f>
        <v>0.29339080459770112</v>
      </c>
      <c r="P1692">
        <f>IF(Table1[[#This Row],[Bet]]="Draw",IF(Table1[[#This Row],[FTR]]="D",100*Table1[[#This Row],[B365D]],0),0)</f>
        <v>0</v>
      </c>
      <c r="Q1692">
        <f>IF(Table1[[#This Row],[Bet]]="Draw-",IF(Table1[[#This Row],[FTR]]="D",100*Table1[[#This Row],[B365D]],0),0)</f>
        <v>0</v>
      </c>
      <c r="R1692">
        <f>1/Table1[[#This Row],[B365A]]-Table1[[#This Row],[Margin1X2]]</f>
        <v>0.32571839080459769</v>
      </c>
      <c r="S1692">
        <f>IF(Table1[[#This Row],[Bet]]="Away",IF(Table1[[#This Row],[FTR]]="A",100*Table1[[#This Row],[B365A]],0),0)</f>
        <v>0</v>
      </c>
      <c r="T1692">
        <f>IF(Table1[[#This Row],[Bet2]]="Away",IF(Table1[[#This Row],[FTR]]="A",100*Table1[[#This Row],[B365A]]),0)</f>
        <v>0</v>
      </c>
      <c r="X1692">
        <v>2.5</v>
      </c>
      <c r="Y1692">
        <v>3.2</v>
      </c>
      <c r="Z1692">
        <v>2.9</v>
      </c>
      <c r="AA1692" s="3">
        <f>(1/Table1[[#This Row],[B365H]]+1/Table1[[#This Row],[B365D]]+1/Table1[[#This Row],[B365A]]-1)/3</f>
        <v>1.9109195402298901E-2</v>
      </c>
      <c r="AB1692">
        <v>2.0499999999999998</v>
      </c>
      <c r="AC1692">
        <v>1.75</v>
      </c>
      <c r="AD1692">
        <f>(1/Table1[[#This Row],[B365&gt;2.5]]+1/Table1[[#This Row],[B365&lt;2.5]]-1)/2</f>
        <v>2.9616724738675937E-2</v>
      </c>
    </row>
    <row r="1693" spans="1:30" hidden="1" x14ac:dyDescent="0.45">
      <c r="A1693" t="s">
        <v>106</v>
      </c>
      <c r="B1693" t="s">
        <v>4</v>
      </c>
      <c r="C1693" s="1">
        <v>44667</v>
      </c>
      <c r="D1693" t="s">
        <v>127</v>
      </c>
      <c r="E1693" t="s">
        <v>124</v>
      </c>
      <c r="F1693">
        <v>1</v>
      </c>
      <c r="G1693">
        <v>0</v>
      </c>
      <c r="H1693" t="s">
        <v>13</v>
      </c>
      <c r="I1693" t="s">
        <v>142</v>
      </c>
      <c r="L1693">
        <f>1/Table1[[#This Row],[B365H]]-Table1[[#This Row],[Margin1X2]]</f>
        <v>0.41961420222289786</v>
      </c>
      <c r="M1693">
        <f>IF(Table1[[#This Row],[Bet]]="Home",IF(Table1[[#This Row],[FTR]]="H",100*Table1[[#This Row],[B365H]],0),0)</f>
        <v>0</v>
      </c>
      <c r="N1693">
        <f>IF(Table1[[#This Row],[Bet]]="Home-",IF(Table1[[#This Row],[FTR]]="H",100*Table1[[#This Row],[B365H]],0),0)</f>
        <v>0</v>
      </c>
      <c r="O1693">
        <f>1/Table1[[#This Row],[B365D]]-Table1[[#This Row],[Margin1X2]]</f>
        <v>0.28786189655754868</v>
      </c>
      <c r="P1693">
        <f>IF(Table1[[#This Row],[Bet]]="Draw",IF(Table1[[#This Row],[FTR]]="D",100*Table1[[#This Row],[B365D]],0),0)</f>
        <v>0</v>
      </c>
      <c r="Q1693">
        <f>IF(Table1[[#This Row],[Bet]]="Draw-",IF(Table1[[#This Row],[FTR]]="D",100*Table1[[#This Row],[B365D]],0),0)</f>
        <v>0</v>
      </c>
      <c r="R1693">
        <f>1/Table1[[#This Row],[B365A]]-Table1[[#This Row],[Margin1X2]]</f>
        <v>0.29252390121955335</v>
      </c>
      <c r="S1693">
        <f>IF(Table1[[#This Row],[Bet]]="Away",IF(Table1[[#This Row],[FTR]]="A",100*Table1[[#This Row],[B365A]],0),0)</f>
        <v>0</v>
      </c>
      <c r="T1693">
        <f>IF(Table1[[#This Row],[Bet2]]="Away",IF(Table1[[#This Row],[FTR]]="A",100*Table1[[#This Row],[B365A]]),0)</f>
        <v>0</v>
      </c>
      <c r="X1693">
        <v>2.2999999999999998</v>
      </c>
      <c r="Y1693">
        <v>3.3</v>
      </c>
      <c r="Z1693">
        <v>3.25</v>
      </c>
      <c r="AA1693" s="3">
        <f>(1/Table1[[#This Row],[B365H]]+1/Table1[[#This Row],[B365D]]+1/Table1[[#This Row],[B365A]]-1)/3</f>
        <v>1.516840647275434E-2</v>
      </c>
      <c r="AB1693">
        <v>2.25</v>
      </c>
      <c r="AC1693">
        <v>1.61</v>
      </c>
      <c r="AD1693">
        <f>(1/Table1[[#This Row],[B365&gt;2.5]]+1/Table1[[#This Row],[B365&lt;2.5]]-1)/2</f>
        <v>3.2781228433402365E-2</v>
      </c>
    </row>
    <row r="1694" spans="1:30" hidden="1" x14ac:dyDescent="0.45">
      <c r="A1694" t="s">
        <v>106</v>
      </c>
      <c r="B1694" t="s">
        <v>4</v>
      </c>
      <c r="C1694" s="1">
        <v>44674</v>
      </c>
      <c r="D1694" t="s">
        <v>133</v>
      </c>
      <c r="E1694" t="s">
        <v>110</v>
      </c>
      <c r="F1694">
        <v>5</v>
      </c>
      <c r="G1694">
        <v>1</v>
      </c>
      <c r="H1694" t="s">
        <v>13</v>
      </c>
      <c r="I1694" t="s">
        <v>142</v>
      </c>
      <c r="L1694">
        <f>1/Table1[[#This Row],[B365H]]-Table1[[#This Row],[Margin1X2]]</f>
        <v>0.71826625386996901</v>
      </c>
      <c r="M1694">
        <f>IF(Table1[[#This Row],[Bet]]="Home",IF(Table1[[#This Row],[FTR]]="H",100*Table1[[#This Row],[B365H]],0),0)</f>
        <v>0</v>
      </c>
      <c r="N1694">
        <f>IF(Table1[[#This Row],[Bet]]="Home-",IF(Table1[[#This Row],[FTR]]="H",100*Table1[[#This Row],[B365H]],0),0)</f>
        <v>0</v>
      </c>
      <c r="O1694">
        <f>1/Table1[[#This Row],[B365D]]-Table1[[#This Row],[Margin1X2]]</f>
        <v>0.19349845201238391</v>
      </c>
      <c r="P1694">
        <f>IF(Table1[[#This Row],[Bet]]="Draw",IF(Table1[[#This Row],[FTR]]="D",100*Table1[[#This Row],[B365D]],0),0)</f>
        <v>0</v>
      </c>
      <c r="Q1694">
        <f>IF(Table1[[#This Row],[Bet]]="Draw-",IF(Table1[[#This Row],[FTR]]="D",100*Table1[[#This Row],[B365D]],0),0)</f>
        <v>0</v>
      </c>
      <c r="R1694">
        <f>1/Table1[[#This Row],[B365A]]-Table1[[#This Row],[Margin1X2]]</f>
        <v>8.8235294117647078E-2</v>
      </c>
      <c r="S1694">
        <f>IF(Table1[[#This Row],[Bet]]="Away",IF(Table1[[#This Row],[FTR]]="A",100*Table1[[#This Row],[B365A]],0),0)</f>
        <v>0</v>
      </c>
      <c r="T1694">
        <f>IF(Table1[[#This Row],[Bet2]]="Away",IF(Table1[[#This Row],[FTR]]="A",100*Table1[[#This Row],[B365A]]),0)</f>
        <v>0</v>
      </c>
      <c r="X1694">
        <v>1.36</v>
      </c>
      <c r="Y1694">
        <v>4.75</v>
      </c>
      <c r="Z1694">
        <v>9.5</v>
      </c>
      <c r="AA1694" s="3">
        <f>(1/Table1[[#This Row],[B365H]]+1/Table1[[#This Row],[B365D]]+1/Table1[[#This Row],[B365A]]-1)/3</f>
        <v>1.7027863777089758E-2</v>
      </c>
      <c r="AB1694">
        <v>1.72</v>
      </c>
      <c r="AC1694">
        <v>2.0699999999999998</v>
      </c>
      <c r="AD1694">
        <f>(1/Table1[[#This Row],[B365&gt;2.5]]+1/Table1[[#This Row],[B365&lt;2.5]]-1)/2</f>
        <v>3.2243568138411449E-2</v>
      </c>
    </row>
    <row r="1695" spans="1:30" hidden="1" x14ac:dyDescent="0.45">
      <c r="A1695" t="s">
        <v>172</v>
      </c>
      <c r="B1695" t="s">
        <v>4</v>
      </c>
      <c r="C1695" s="1">
        <v>44415</v>
      </c>
      <c r="D1695" t="s">
        <v>173</v>
      </c>
      <c r="E1695" t="s">
        <v>174</v>
      </c>
      <c r="F1695">
        <v>0</v>
      </c>
      <c r="G1695">
        <v>0</v>
      </c>
      <c r="H1695" t="s">
        <v>42</v>
      </c>
      <c r="I1695" t="s">
        <v>142</v>
      </c>
      <c r="L1695">
        <f>1/Table1[[#This Row],[B365H]]-Table1[[#This Row],[Margin1X2]]</f>
        <v>0.45751633986928109</v>
      </c>
      <c r="M1695">
        <f>IF(Table1[[#This Row],[Bet]]="Home",IF(Table1[[#This Row],[FTR]]="H",100*Table1[[#This Row],[B365H]],0),0)</f>
        <v>0</v>
      </c>
      <c r="N1695">
        <f>IF(Table1[[#This Row],[Bet]]="Home-",IF(Table1[[#This Row],[FTR]]="H",100*Table1[[#This Row],[B365H]],0),0)</f>
        <v>0</v>
      </c>
      <c r="O1695">
        <f>1/Table1[[#This Row],[B365D]]-Table1[[#This Row],[Margin1X2]]</f>
        <v>0.27544351073762846</v>
      </c>
      <c r="P1695">
        <f>IF(Table1[[#This Row],[Bet]]="Draw",IF(Table1[[#This Row],[FTR]]="D",100*Table1[[#This Row],[B365D]],0),0)</f>
        <v>0</v>
      </c>
      <c r="Q1695">
        <f>IF(Table1[[#This Row],[Bet]]="Draw-",IF(Table1[[#This Row],[FTR]]="D",100*Table1[[#This Row],[B365D]],0),0)</f>
        <v>0</v>
      </c>
      <c r="R1695">
        <f>1/Table1[[#This Row],[B365A]]-Table1[[#This Row],[Margin1X2]]</f>
        <v>0.26704014939309062</v>
      </c>
      <c r="S1695">
        <f>IF(Table1[[#This Row],[Bet]]="Away",IF(Table1[[#This Row],[FTR]]="A",100*Table1[[#This Row],[B365A]],0),0)</f>
        <v>0</v>
      </c>
      <c r="T1695">
        <f>IF(Table1[[#This Row],[Bet2]]="Away",IF(Table1[[#This Row],[FTR]]="A",100*Table1[[#This Row],[B365A]]),0)</f>
        <v>0</v>
      </c>
      <c r="X1695">
        <v>2.1</v>
      </c>
      <c r="Y1695">
        <v>3.4</v>
      </c>
      <c r="Z1695">
        <v>3.5</v>
      </c>
      <c r="AA1695" s="3">
        <f>(1/Table1[[#This Row],[B365H]]+1/Table1[[#This Row],[B365D]]+1/Table1[[#This Row],[B365A]]-1)/3</f>
        <v>1.8674136321195078E-2</v>
      </c>
      <c r="AB1695">
        <v>2.1</v>
      </c>
      <c r="AC1695">
        <v>1.7</v>
      </c>
      <c r="AD1695">
        <f>(1/Table1[[#This Row],[B365&gt;2.5]]+1/Table1[[#This Row],[B365&lt;2.5]]-1)/2</f>
        <v>3.2212885154061621E-2</v>
      </c>
    </row>
    <row r="1696" spans="1:30" hidden="1" x14ac:dyDescent="0.45">
      <c r="A1696" t="s">
        <v>172</v>
      </c>
      <c r="B1696" t="s">
        <v>4</v>
      </c>
      <c r="C1696" s="1">
        <v>44471</v>
      </c>
      <c r="D1696" t="s">
        <v>175</v>
      </c>
      <c r="E1696" t="s">
        <v>196</v>
      </c>
      <c r="F1696">
        <v>2</v>
      </c>
      <c r="G1696">
        <v>2</v>
      </c>
      <c r="H1696" t="s">
        <v>42</v>
      </c>
      <c r="I1696" t="s">
        <v>142</v>
      </c>
      <c r="L1696">
        <f>1/Table1[[#This Row],[B365H]]-Table1[[#This Row],[Margin1X2]]</f>
        <v>0.55238095238095231</v>
      </c>
      <c r="M1696">
        <f>IF(Table1[[#This Row],[Bet]]="Home",IF(Table1[[#This Row],[FTR]]="H",100*Table1[[#This Row],[B365H]],0),0)</f>
        <v>0</v>
      </c>
      <c r="N1696">
        <f>IF(Table1[[#This Row],[Bet]]="Home-",IF(Table1[[#This Row],[FTR]]="H",100*Table1[[#This Row],[B365H]],0),0)</f>
        <v>0</v>
      </c>
      <c r="O1696">
        <f>1/Table1[[#This Row],[B365D]]-Table1[[#This Row],[Margin1X2]]</f>
        <v>0.26666666666666666</v>
      </c>
      <c r="P1696">
        <f>IF(Table1[[#This Row],[Bet]]="Draw",IF(Table1[[#This Row],[FTR]]="D",100*Table1[[#This Row],[B365D]],0),0)</f>
        <v>0</v>
      </c>
      <c r="Q1696">
        <f>IF(Table1[[#This Row],[Bet]]="Draw-",IF(Table1[[#This Row],[FTR]]="D",100*Table1[[#This Row],[B365D]],0),0)</f>
        <v>0</v>
      </c>
      <c r="R1696">
        <f>1/Table1[[#This Row],[B365A]]-Table1[[#This Row],[Margin1X2]]</f>
        <v>0.18095238095238095</v>
      </c>
      <c r="S1696">
        <f>IF(Table1[[#This Row],[Bet]]="Away",IF(Table1[[#This Row],[FTR]]="A",100*Table1[[#This Row],[B365A]],0),0)</f>
        <v>0</v>
      </c>
      <c r="T1696">
        <f>IF(Table1[[#This Row],[Bet2]]="Away",IF(Table1[[#This Row],[FTR]]="A",100*Table1[[#This Row],[B365A]]),0)</f>
        <v>0</v>
      </c>
      <c r="X1696">
        <v>1.75</v>
      </c>
      <c r="Y1696">
        <v>3.5</v>
      </c>
      <c r="Z1696">
        <v>5</v>
      </c>
      <c r="AA1696" s="3">
        <f>(1/Table1[[#This Row],[B365H]]+1/Table1[[#This Row],[B365D]]+1/Table1[[#This Row],[B365A]]-1)/3</f>
        <v>1.9047619047619053E-2</v>
      </c>
      <c r="AB1696">
        <v>2.1</v>
      </c>
      <c r="AC1696">
        <v>1.7</v>
      </c>
      <c r="AD1696">
        <f>(1/Table1[[#This Row],[B365&gt;2.5]]+1/Table1[[#This Row],[B365&lt;2.5]]-1)/2</f>
        <v>3.2212885154061621E-2</v>
      </c>
    </row>
    <row r="1697" spans="1:30" hidden="1" x14ac:dyDescent="0.45">
      <c r="A1697" t="s">
        <v>172</v>
      </c>
      <c r="B1697" t="s">
        <v>4</v>
      </c>
      <c r="C1697" s="1">
        <v>44478</v>
      </c>
      <c r="D1697" t="s">
        <v>194</v>
      </c>
      <c r="E1697" t="s">
        <v>190</v>
      </c>
      <c r="F1697">
        <v>1</v>
      </c>
      <c r="G1697">
        <v>1</v>
      </c>
      <c r="H1697" t="s">
        <v>42</v>
      </c>
      <c r="I1697" t="s">
        <v>142</v>
      </c>
      <c r="L1697">
        <f>1/Table1[[#This Row],[B365H]]-Table1[[#This Row],[Margin1X2]]</f>
        <v>0.38793554557101351</v>
      </c>
      <c r="M1697">
        <f>IF(Table1[[#This Row],[Bet]]="Home",IF(Table1[[#This Row],[FTR]]="H",100*Table1[[#This Row],[B365H]],0),0)</f>
        <v>0</v>
      </c>
      <c r="N1697">
        <f>IF(Table1[[#This Row],[Bet]]="Home-",IF(Table1[[#This Row],[FTR]]="H",100*Table1[[#This Row],[B365H]],0),0)</f>
        <v>0</v>
      </c>
      <c r="O1697">
        <f>1/Table1[[#This Row],[B365D]]-Table1[[#This Row],[Margin1X2]]</f>
        <v>0.28746458795719881</v>
      </c>
      <c r="P1697">
        <f>IF(Table1[[#This Row],[Bet]]="Draw",IF(Table1[[#This Row],[FTR]]="D",100*Table1[[#This Row],[B365D]],0),0)</f>
        <v>0</v>
      </c>
      <c r="Q1697">
        <f>IF(Table1[[#This Row],[Bet]]="Draw-",IF(Table1[[#This Row],[FTR]]="D",100*Table1[[#This Row],[B365D]],0),0)</f>
        <v>0</v>
      </c>
      <c r="R1697">
        <f>1/Table1[[#This Row],[B365A]]-Table1[[#This Row],[Margin1X2]]</f>
        <v>0.32459986647178768</v>
      </c>
      <c r="S1697">
        <f>IF(Table1[[#This Row],[Bet]]="Away",IF(Table1[[#This Row],[FTR]]="A",100*Table1[[#This Row],[B365A]],0),0)</f>
        <v>0</v>
      </c>
      <c r="T1697">
        <f>IF(Table1[[#This Row],[Bet2]]="Away",IF(Table1[[#This Row],[FTR]]="A",100*Table1[[#This Row],[B365A]]),0)</f>
        <v>0</v>
      </c>
      <c r="X1697">
        <v>2.4500000000000002</v>
      </c>
      <c r="Y1697">
        <v>3.25</v>
      </c>
      <c r="Z1697">
        <v>2.9</v>
      </c>
      <c r="AA1697" s="3">
        <f>(1/Table1[[#This Row],[B365H]]+1/Table1[[#This Row],[B365D]]+1/Table1[[#This Row],[B365A]]-1)/3</f>
        <v>2.0227719735108913E-2</v>
      </c>
      <c r="AB1697">
        <v>2.1</v>
      </c>
      <c r="AC1697">
        <v>1.7</v>
      </c>
      <c r="AD1697">
        <f>(1/Table1[[#This Row],[B365&gt;2.5]]+1/Table1[[#This Row],[B365&lt;2.5]]-1)/2</f>
        <v>3.2212885154061621E-2</v>
      </c>
    </row>
    <row r="1698" spans="1:30" hidden="1" x14ac:dyDescent="0.45">
      <c r="A1698" t="s">
        <v>172</v>
      </c>
      <c r="B1698" t="s">
        <v>4</v>
      </c>
      <c r="C1698" s="1">
        <v>44485</v>
      </c>
      <c r="D1698" t="s">
        <v>189</v>
      </c>
      <c r="E1698" t="s">
        <v>181</v>
      </c>
      <c r="F1698">
        <v>2</v>
      </c>
      <c r="G1698">
        <v>0</v>
      </c>
      <c r="H1698" t="s">
        <v>13</v>
      </c>
      <c r="I1698" t="s">
        <v>142</v>
      </c>
      <c r="L1698">
        <f>1/Table1[[#This Row],[B365H]]-Table1[[#This Row],[Margin1X2]]</f>
        <v>0.49328449328449336</v>
      </c>
      <c r="M1698">
        <f>IF(Table1[[#This Row],[Bet]]="Home",IF(Table1[[#This Row],[FTR]]="H",100*Table1[[#This Row],[B365H]],0),0)</f>
        <v>0</v>
      </c>
      <c r="N1698">
        <f>IF(Table1[[#This Row],[Bet]]="Home-",IF(Table1[[#This Row],[FTR]]="H",100*Table1[[#This Row],[B365H]],0),0)</f>
        <v>0</v>
      </c>
      <c r="O1698">
        <f>1/Table1[[#This Row],[B365D]]-Table1[[#This Row],[Margin1X2]]</f>
        <v>0.28815628815628819</v>
      </c>
      <c r="P1698">
        <f>IF(Table1[[#This Row],[Bet]]="Draw",IF(Table1[[#This Row],[FTR]]="D",100*Table1[[#This Row],[B365D]],0),0)</f>
        <v>0</v>
      </c>
      <c r="Q1698">
        <f>IF(Table1[[#This Row],[Bet]]="Draw-",IF(Table1[[#This Row],[FTR]]="D",100*Table1[[#This Row],[B365D]],0),0)</f>
        <v>0</v>
      </c>
      <c r="R1698">
        <f>1/Table1[[#This Row],[B365A]]-Table1[[#This Row],[Margin1X2]]</f>
        <v>0.21855921855921853</v>
      </c>
      <c r="S1698">
        <f>IF(Table1[[#This Row],[Bet]]="Away",IF(Table1[[#This Row],[FTR]]="A",100*Table1[[#This Row],[B365A]],0),0)</f>
        <v>0</v>
      </c>
      <c r="T1698">
        <f>IF(Table1[[#This Row],[Bet2]]="Away",IF(Table1[[#This Row],[FTR]]="A",100*Table1[[#This Row],[B365A]]),0)</f>
        <v>0</v>
      </c>
      <c r="X1698">
        <v>1.95</v>
      </c>
      <c r="Y1698">
        <v>3.25</v>
      </c>
      <c r="Z1698">
        <v>4.2</v>
      </c>
      <c r="AA1698" s="3">
        <f>(1/Table1[[#This Row],[B365H]]+1/Table1[[#This Row],[B365D]]+1/Table1[[#This Row],[B365A]]-1)/3</f>
        <v>1.9536019536019539E-2</v>
      </c>
      <c r="AB1698">
        <v>2.5</v>
      </c>
      <c r="AC1698">
        <v>1.5</v>
      </c>
      <c r="AD1698">
        <f>(1/Table1[[#This Row],[B365&gt;2.5]]+1/Table1[[#This Row],[B365&lt;2.5]]-1)/2</f>
        <v>3.3333333333333326E-2</v>
      </c>
    </row>
    <row r="1699" spans="1:30" hidden="1" x14ac:dyDescent="0.45">
      <c r="A1699" t="s">
        <v>172</v>
      </c>
      <c r="B1699" t="s">
        <v>4</v>
      </c>
      <c r="C1699" s="1">
        <v>44492</v>
      </c>
      <c r="D1699" t="s">
        <v>191</v>
      </c>
      <c r="E1699" t="s">
        <v>182</v>
      </c>
      <c r="F1699">
        <v>2</v>
      </c>
      <c r="G1699">
        <v>1</v>
      </c>
      <c r="H1699" t="s">
        <v>13</v>
      </c>
      <c r="I1699" t="s">
        <v>142</v>
      </c>
      <c r="L1699">
        <f>1/Table1[[#This Row],[B365H]]-Table1[[#This Row],[Margin1X2]]</f>
        <v>0.32732095490716184</v>
      </c>
      <c r="M1699">
        <f>IF(Table1[[#This Row],[Bet]]="Home",IF(Table1[[#This Row],[FTR]]="H",100*Table1[[#This Row],[B365H]],0),0)</f>
        <v>0</v>
      </c>
      <c r="N1699">
        <f>IF(Table1[[#This Row],[Bet]]="Home-",IF(Table1[[#This Row],[FTR]]="H",100*Table1[[#This Row],[B365H]],0),0)</f>
        <v>0</v>
      </c>
      <c r="O1699">
        <f>1/Table1[[#This Row],[B365D]]-Table1[[#This Row],[Margin1X2]]</f>
        <v>0.29018567639257298</v>
      </c>
      <c r="P1699">
        <f>IF(Table1[[#This Row],[Bet]]="Draw",IF(Table1[[#This Row],[FTR]]="D",100*Table1[[#This Row],[B365D]],0),0)</f>
        <v>0</v>
      </c>
      <c r="Q1699">
        <f>IF(Table1[[#This Row],[Bet]]="Draw-",IF(Table1[[#This Row],[FTR]]="D",100*Table1[[#This Row],[B365D]],0),0)</f>
        <v>0</v>
      </c>
      <c r="R1699">
        <f>1/Table1[[#This Row],[B365A]]-Table1[[#This Row],[Margin1X2]]</f>
        <v>0.38249336870026529</v>
      </c>
      <c r="S1699">
        <f>IF(Table1[[#This Row],[Bet]]="Away",IF(Table1[[#This Row],[FTR]]="A",100*Table1[[#This Row],[B365A]],0),0)</f>
        <v>0</v>
      </c>
      <c r="T1699">
        <f>IF(Table1[[#This Row],[Bet2]]="Away",IF(Table1[[#This Row],[FTR]]="A",100*Table1[[#This Row],[B365A]]),0)</f>
        <v>0</v>
      </c>
      <c r="X1699">
        <v>2.9</v>
      </c>
      <c r="Y1699">
        <v>3.25</v>
      </c>
      <c r="Z1699">
        <v>2.5</v>
      </c>
      <c r="AA1699" s="3">
        <f>(1/Table1[[#This Row],[B365H]]+1/Table1[[#This Row],[B365D]]+1/Table1[[#This Row],[B365A]]-1)/3</f>
        <v>1.7506631299734732E-2</v>
      </c>
      <c r="AB1699">
        <v>2.1</v>
      </c>
      <c r="AC1699">
        <v>1.7</v>
      </c>
      <c r="AD1699">
        <f>(1/Table1[[#This Row],[B365&gt;2.5]]+1/Table1[[#This Row],[B365&lt;2.5]]-1)/2</f>
        <v>3.2212885154061621E-2</v>
      </c>
    </row>
    <row r="1700" spans="1:30" hidden="1" x14ac:dyDescent="0.45">
      <c r="A1700" t="s">
        <v>172</v>
      </c>
      <c r="B1700" t="s">
        <v>4</v>
      </c>
      <c r="C1700" s="1">
        <v>44499</v>
      </c>
      <c r="D1700" t="s">
        <v>179</v>
      </c>
      <c r="E1700" t="s">
        <v>184</v>
      </c>
      <c r="F1700">
        <v>0</v>
      </c>
      <c r="G1700">
        <v>1</v>
      </c>
      <c r="H1700" t="s">
        <v>20</v>
      </c>
      <c r="I1700" t="s">
        <v>142</v>
      </c>
      <c r="L1700">
        <f>1/Table1[[#This Row],[B365H]]-Table1[[#This Row],[Margin1X2]]</f>
        <v>0.52805717162284005</v>
      </c>
      <c r="M1700">
        <f>IF(Table1[[#This Row],[Bet]]="Home",IF(Table1[[#This Row],[FTR]]="H",100*Table1[[#This Row],[B365H]],0),0)</f>
        <v>0</v>
      </c>
      <c r="N1700">
        <f>IF(Table1[[#This Row],[Bet]]="Home-",IF(Table1[[#This Row],[FTR]]="H",100*Table1[[#This Row],[B365H]],0),0)</f>
        <v>0</v>
      </c>
      <c r="O1700">
        <f>1/Table1[[#This Row],[B365D]]-Table1[[#This Row],[Margin1X2]]</f>
        <v>0.25938686196892385</v>
      </c>
      <c r="P1700">
        <f>IF(Table1[[#This Row],[Bet]]="Draw",IF(Table1[[#This Row],[FTR]]="D",100*Table1[[#This Row],[B365D]],0),0)</f>
        <v>0</v>
      </c>
      <c r="Q1700">
        <f>IF(Table1[[#This Row],[Bet]]="Draw-",IF(Table1[[#This Row],[FTR]]="D",100*Table1[[#This Row],[B365D]],0),0)</f>
        <v>0</v>
      </c>
      <c r="R1700">
        <f>1/Table1[[#This Row],[B365A]]-Table1[[#This Row],[Margin1X2]]</f>
        <v>0.21255596640823615</v>
      </c>
      <c r="S1700">
        <f>IF(Table1[[#This Row],[Bet]]="Away",IF(Table1[[#This Row],[FTR]]="A",100*Table1[[#This Row],[B365A]],0),0)</f>
        <v>0</v>
      </c>
      <c r="T1700">
        <f>IF(Table1[[#This Row],[Bet2]]="Away",IF(Table1[[#This Row],[FTR]]="A",100*Table1[[#This Row],[B365A]]),0)</f>
        <v>0</v>
      </c>
      <c r="X1700">
        <v>1.83</v>
      </c>
      <c r="Y1700">
        <v>3.6</v>
      </c>
      <c r="Z1700">
        <v>4.33</v>
      </c>
      <c r="AA1700" s="3">
        <f>(1/Table1[[#This Row],[B365H]]+1/Table1[[#This Row],[B365D]]+1/Table1[[#This Row],[B365A]]-1)/3</f>
        <v>1.8390915808853919E-2</v>
      </c>
      <c r="AB1700">
        <v>1.95</v>
      </c>
      <c r="AC1700">
        <v>1.85</v>
      </c>
      <c r="AD1700">
        <f>(1/Table1[[#This Row],[B365&gt;2.5]]+1/Table1[[#This Row],[B365&lt;2.5]]-1)/2</f>
        <v>2.6680526680526673E-2</v>
      </c>
    </row>
    <row r="1701" spans="1:30" hidden="1" x14ac:dyDescent="0.45">
      <c r="A1701" t="s">
        <v>172</v>
      </c>
      <c r="B1701" t="s">
        <v>4</v>
      </c>
      <c r="C1701" s="1">
        <v>44541</v>
      </c>
      <c r="D1701" t="s">
        <v>176</v>
      </c>
      <c r="E1701" t="s">
        <v>178</v>
      </c>
      <c r="F1701">
        <v>2</v>
      </c>
      <c r="G1701">
        <v>2</v>
      </c>
      <c r="H1701" t="s">
        <v>42</v>
      </c>
      <c r="I1701" t="s">
        <v>142</v>
      </c>
      <c r="L1701">
        <f>1/Table1[[#This Row],[B365H]]-Table1[[#This Row],[Margin1X2]]</f>
        <v>0.42760942760942761</v>
      </c>
      <c r="M1701">
        <f>IF(Table1[[#This Row],[Bet]]="Home",IF(Table1[[#This Row],[FTR]]="H",100*Table1[[#This Row],[B365H]],0),0)</f>
        <v>0</v>
      </c>
      <c r="N1701">
        <f>IF(Table1[[#This Row],[Bet]]="Home-",IF(Table1[[#This Row],[FTR]]="H",100*Table1[[#This Row],[B365H]],0),0)</f>
        <v>0</v>
      </c>
      <c r="O1701">
        <f>1/Table1[[#This Row],[B365D]]-Table1[[#This Row],[Margin1X2]]</f>
        <v>0.28619528619528622</v>
      </c>
      <c r="P1701">
        <f>IF(Table1[[#This Row],[Bet]]="Draw",IF(Table1[[#This Row],[FTR]]="D",100*Table1[[#This Row],[B365D]],0),0)</f>
        <v>0</v>
      </c>
      <c r="Q1701">
        <f>IF(Table1[[#This Row],[Bet]]="Draw-",IF(Table1[[#This Row],[FTR]]="D",100*Table1[[#This Row],[B365D]],0),0)</f>
        <v>0</v>
      </c>
      <c r="R1701">
        <f>1/Table1[[#This Row],[B365A]]-Table1[[#This Row],[Margin1X2]]</f>
        <v>0.28619528619528622</v>
      </c>
      <c r="S1701">
        <f>IF(Table1[[#This Row],[Bet]]="Away",IF(Table1[[#This Row],[FTR]]="A",100*Table1[[#This Row],[B365A]],0),0)</f>
        <v>0</v>
      </c>
      <c r="T1701">
        <f>IF(Table1[[#This Row],[Bet2]]="Away",IF(Table1[[#This Row],[FTR]]="A",100*Table1[[#This Row],[B365A]]),0)</f>
        <v>0</v>
      </c>
      <c r="X1701">
        <v>2.25</v>
      </c>
      <c r="Y1701">
        <v>3.3</v>
      </c>
      <c r="Z1701">
        <v>3.3</v>
      </c>
      <c r="AA1701" s="3">
        <f>(1/Table1[[#This Row],[B365H]]+1/Table1[[#This Row],[B365D]]+1/Table1[[#This Row],[B365A]]-1)/3</f>
        <v>1.6835016835016797E-2</v>
      </c>
      <c r="AB1701">
        <v>2.0499999999999998</v>
      </c>
      <c r="AC1701">
        <v>1.75</v>
      </c>
      <c r="AD1701">
        <f>(1/Table1[[#This Row],[B365&gt;2.5]]+1/Table1[[#This Row],[B365&lt;2.5]]-1)/2</f>
        <v>2.9616724738675937E-2</v>
      </c>
    </row>
    <row r="1702" spans="1:30" hidden="1" x14ac:dyDescent="0.45">
      <c r="A1702" t="s">
        <v>172</v>
      </c>
      <c r="B1702" t="s">
        <v>4</v>
      </c>
      <c r="C1702" s="1">
        <v>44590</v>
      </c>
      <c r="D1702" t="s">
        <v>193</v>
      </c>
      <c r="E1702" t="s">
        <v>179</v>
      </c>
      <c r="F1702">
        <v>3</v>
      </c>
      <c r="G1702">
        <v>0</v>
      </c>
      <c r="H1702" t="s">
        <v>13</v>
      </c>
      <c r="I1702" t="s">
        <v>142</v>
      </c>
      <c r="L1702">
        <f>1/Table1[[#This Row],[B365H]]-Table1[[#This Row],[Margin1X2]]</f>
        <v>0.39941756272401435</v>
      </c>
      <c r="M1702">
        <f>IF(Table1[[#This Row],[Bet]]="Home",IF(Table1[[#This Row],[FTR]]="H",100*Table1[[#This Row],[B365H]],0),0)</f>
        <v>0</v>
      </c>
      <c r="N1702">
        <f>IF(Table1[[#This Row],[Bet]]="Home-",IF(Table1[[#This Row],[FTR]]="H",100*Table1[[#This Row],[B365H]],0),0)</f>
        <v>0</v>
      </c>
      <c r="O1702">
        <f>1/Table1[[#This Row],[B365D]]-Table1[[#This Row],[Margin1X2]]</f>
        <v>0.29525089605734767</v>
      </c>
      <c r="P1702">
        <f>IF(Table1[[#This Row],[Bet]]="Draw",IF(Table1[[#This Row],[FTR]]="D",100*Table1[[#This Row],[B365D]],0),0)</f>
        <v>0</v>
      </c>
      <c r="Q1702">
        <f>IF(Table1[[#This Row],[Bet]]="Draw-",IF(Table1[[#This Row],[FTR]]="D",100*Table1[[#This Row],[B365D]],0),0)</f>
        <v>0</v>
      </c>
      <c r="R1702">
        <f>1/Table1[[#This Row],[B365A]]-Table1[[#This Row],[Margin1X2]]</f>
        <v>0.30533154121863798</v>
      </c>
      <c r="S1702">
        <f>IF(Table1[[#This Row],[Bet]]="Away",IF(Table1[[#This Row],[FTR]]="A",100*Table1[[#This Row],[B365A]],0),0)</f>
        <v>0</v>
      </c>
      <c r="T1702">
        <f>IF(Table1[[#This Row],[Bet2]]="Away",IF(Table1[[#This Row],[FTR]]="A",100*Table1[[#This Row],[B365A]]),0)</f>
        <v>0</v>
      </c>
      <c r="X1702">
        <v>2.4</v>
      </c>
      <c r="Y1702">
        <v>3.2</v>
      </c>
      <c r="Z1702">
        <v>3.1</v>
      </c>
      <c r="AA1702" s="3">
        <f>(1/Table1[[#This Row],[B365H]]+1/Table1[[#This Row],[B365D]]+1/Table1[[#This Row],[B365A]]-1)/3</f>
        <v>1.7249103942652333E-2</v>
      </c>
      <c r="AB1702">
        <v>2.15</v>
      </c>
      <c r="AC1702">
        <v>1.66</v>
      </c>
      <c r="AD1702">
        <f>(1/Table1[[#This Row],[B365&gt;2.5]]+1/Table1[[#This Row],[B365&lt;2.5]]-1)/2</f>
        <v>3.3762958811992205E-2</v>
      </c>
    </row>
    <row r="1703" spans="1:30" hidden="1" x14ac:dyDescent="0.45">
      <c r="A1703" t="s">
        <v>172</v>
      </c>
      <c r="B1703" t="s">
        <v>4</v>
      </c>
      <c r="C1703" s="1">
        <v>44600</v>
      </c>
      <c r="D1703" t="s">
        <v>181</v>
      </c>
      <c r="E1703" t="s">
        <v>194</v>
      </c>
      <c r="F1703">
        <v>3</v>
      </c>
      <c r="G1703">
        <v>1</v>
      </c>
      <c r="H1703" t="s">
        <v>13</v>
      </c>
      <c r="I1703" t="s">
        <v>142</v>
      </c>
      <c r="L1703">
        <f>1/Table1[[#This Row],[B365H]]-Table1[[#This Row],[Margin1X2]]</f>
        <v>0.40250607339214933</v>
      </c>
      <c r="M1703">
        <f>IF(Table1[[#This Row],[Bet]]="Home",IF(Table1[[#This Row],[FTR]]="H",100*Table1[[#This Row],[B365H]],0),0)</f>
        <v>0</v>
      </c>
      <c r="N1703">
        <f>IF(Table1[[#This Row],[Bet]]="Home-",IF(Table1[[#This Row],[FTR]]="H",100*Table1[[#This Row],[B365H]],0),0)</f>
        <v>0</v>
      </c>
      <c r="O1703">
        <f>1/Table1[[#This Row],[B365D]]-Table1[[#This Row],[Margin1X2]]</f>
        <v>0.3138984784554405</v>
      </c>
      <c r="P1703">
        <f>IF(Table1[[#This Row],[Bet]]="Draw",IF(Table1[[#This Row],[FTR]]="D",100*Table1[[#This Row],[B365D]],0),0)</f>
        <v>0</v>
      </c>
      <c r="Q1703">
        <f>IF(Table1[[#This Row],[Bet]]="Draw-",IF(Table1[[#This Row],[FTR]]="D",100*Table1[[#This Row],[B365D]],0),0)</f>
        <v>0</v>
      </c>
      <c r="R1703">
        <f>1/Table1[[#This Row],[B365A]]-Table1[[#This Row],[Margin1X2]]</f>
        <v>0.28359544815241022</v>
      </c>
      <c r="S1703">
        <f>IF(Table1[[#This Row],[Bet]]="Away",IF(Table1[[#This Row],[FTR]]="A",100*Table1[[#This Row],[B365A]],0),0)</f>
        <v>0</v>
      </c>
      <c r="T1703">
        <f>IF(Table1[[#This Row],[Bet2]]="Away",IF(Table1[[#This Row],[FTR]]="A",100*Table1[[#This Row],[B365A]]),0)</f>
        <v>0</v>
      </c>
      <c r="X1703">
        <v>2.37</v>
      </c>
      <c r="Y1703">
        <v>3</v>
      </c>
      <c r="Z1703">
        <v>3.3</v>
      </c>
      <c r="AA1703" s="3">
        <f>(1/Table1[[#This Row],[B365H]]+1/Table1[[#This Row],[B365D]]+1/Table1[[#This Row],[B365A]]-1)/3</f>
        <v>1.9434854877892798E-2</v>
      </c>
      <c r="AB1703">
        <v>2.35</v>
      </c>
      <c r="AC1703">
        <v>1.57</v>
      </c>
      <c r="AD1703">
        <f>(1/Table1[[#This Row],[B365&gt;2.5]]+1/Table1[[#This Row],[B365&lt;2.5]]-1)/2</f>
        <v>3.1237295026426359E-2</v>
      </c>
    </row>
    <row r="1704" spans="1:30" hidden="1" x14ac:dyDescent="0.45">
      <c r="A1704" t="s">
        <v>172</v>
      </c>
      <c r="B1704" t="s">
        <v>4</v>
      </c>
      <c r="C1704" s="1">
        <v>44618</v>
      </c>
      <c r="D1704" t="s">
        <v>184</v>
      </c>
      <c r="E1704" t="s">
        <v>175</v>
      </c>
      <c r="F1704">
        <v>1</v>
      </c>
      <c r="G1704">
        <v>1</v>
      </c>
      <c r="H1704" t="s">
        <v>42</v>
      </c>
      <c r="I1704" t="s">
        <v>142</v>
      </c>
      <c r="L1704">
        <f>1/Table1[[#This Row],[B365H]]-Table1[[#This Row],[Margin1X2]]</f>
        <v>0.36331936840842688</v>
      </c>
      <c r="M1704">
        <f>IF(Table1[[#This Row],[Bet]]="Home",IF(Table1[[#This Row],[FTR]]="H",100*Table1[[#This Row],[B365H]],0),0)</f>
        <v>0</v>
      </c>
      <c r="N1704">
        <f>IF(Table1[[#This Row],[Bet]]="Home-",IF(Table1[[#This Row],[FTR]]="H",100*Table1[[#This Row],[B365H]],0),0)</f>
        <v>0</v>
      </c>
      <c r="O1704">
        <f>1/Table1[[#This Row],[B365D]]-Table1[[#This Row],[Margin1X2]]</f>
        <v>0.28467028212575285</v>
      </c>
      <c r="P1704">
        <f>IF(Table1[[#This Row],[Bet]]="Draw",IF(Table1[[#This Row],[FTR]]="D",100*Table1[[#This Row],[B365D]],0),0)</f>
        <v>0</v>
      </c>
      <c r="Q1704">
        <f>IF(Table1[[#This Row],[Bet]]="Draw-",IF(Table1[[#This Row],[FTR]]="D",100*Table1[[#This Row],[B365D]],0),0)</f>
        <v>0</v>
      </c>
      <c r="R1704">
        <f>1/Table1[[#This Row],[B365A]]-Table1[[#This Row],[Margin1X2]]</f>
        <v>0.35201034946582016</v>
      </c>
      <c r="S1704">
        <f>IF(Table1[[#This Row],[Bet]]="Away",IF(Table1[[#This Row],[FTR]]="A",100*Table1[[#This Row],[B365A]],0),0)</f>
        <v>0</v>
      </c>
      <c r="T1704">
        <f>IF(Table1[[#This Row],[Bet2]]="Away",IF(Table1[[#This Row],[FTR]]="A",100*Table1[[#This Row],[B365A]]),0)</f>
        <v>0</v>
      </c>
      <c r="X1704">
        <v>2.62</v>
      </c>
      <c r="Y1704">
        <v>3.3</v>
      </c>
      <c r="Z1704">
        <v>2.7</v>
      </c>
      <c r="AA1704" s="3">
        <f>(1/Table1[[#This Row],[B365H]]+1/Table1[[#This Row],[B365D]]+1/Table1[[#This Row],[B365A]]-1)/3</f>
        <v>1.8360020904550172E-2</v>
      </c>
      <c r="AB1704">
        <v>2.1</v>
      </c>
      <c r="AC1704">
        <v>1.7</v>
      </c>
      <c r="AD1704">
        <f>(1/Table1[[#This Row],[B365&gt;2.5]]+1/Table1[[#This Row],[B365&lt;2.5]]-1)/2</f>
        <v>3.2212885154061621E-2</v>
      </c>
    </row>
    <row r="1705" spans="1:30" hidden="1" x14ac:dyDescent="0.45">
      <c r="A1705" t="s">
        <v>172</v>
      </c>
      <c r="B1705" t="s">
        <v>4</v>
      </c>
      <c r="C1705" s="1">
        <v>44635</v>
      </c>
      <c r="D1705" t="s">
        <v>186</v>
      </c>
      <c r="E1705" t="s">
        <v>183</v>
      </c>
      <c r="F1705">
        <v>3</v>
      </c>
      <c r="G1705">
        <v>1</v>
      </c>
      <c r="H1705" t="s">
        <v>13</v>
      </c>
      <c r="I1705" t="s">
        <v>142</v>
      </c>
      <c r="L1705">
        <f>1/Table1[[#This Row],[B365H]]-Table1[[#This Row],[Margin1X2]]</f>
        <v>0.40629395218002812</v>
      </c>
      <c r="M1705">
        <f>IF(Table1[[#This Row],[Bet]]="Home",IF(Table1[[#This Row],[FTR]]="H",100*Table1[[#This Row],[B365H]],0),0)</f>
        <v>0</v>
      </c>
      <c r="N1705">
        <f>IF(Table1[[#This Row],[Bet]]="Home-",IF(Table1[[#This Row],[FTR]]="H",100*Table1[[#This Row],[B365H]],0),0)</f>
        <v>0</v>
      </c>
      <c r="O1705">
        <f>1/Table1[[#This Row],[B365D]]-Table1[[#This Row],[Margin1X2]]</f>
        <v>0.29685302390998597</v>
      </c>
      <c r="P1705">
        <f>IF(Table1[[#This Row],[Bet]]="Draw",IF(Table1[[#This Row],[FTR]]="D",100*Table1[[#This Row],[B365D]],0),0)</f>
        <v>0</v>
      </c>
      <c r="Q1705">
        <f>IF(Table1[[#This Row],[Bet]]="Draw-",IF(Table1[[#This Row],[FTR]]="D",100*Table1[[#This Row],[B365D]],0),0)</f>
        <v>0</v>
      </c>
      <c r="R1705">
        <f>1/Table1[[#This Row],[B365A]]-Table1[[#This Row],[Margin1X2]]</f>
        <v>0.29685302390998597</v>
      </c>
      <c r="S1705">
        <f>IF(Table1[[#This Row],[Bet]]="Away",IF(Table1[[#This Row],[FTR]]="A",100*Table1[[#This Row],[B365A]],0),0)</f>
        <v>0</v>
      </c>
      <c r="T1705">
        <f>IF(Table1[[#This Row],[Bet2]]="Away",IF(Table1[[#This Row],[FTR]]="A",100*Table1[[#This Row],[B365A]]),0)</f>
        <v>0</v>
      </c>
      <c r="X1705">
        <v>2.37</v>
      </c>
      <c r="Y1705">
        <v>3.2</v>
      </c>
      <c r="Z1705">
        <v>3.2</v>
      </c>
      <c r="AA1705" s="3">
        <f>(1/Table1[[#This Row],[B365H]]+1/Table1[[#This Row],[B365D]]+1/Table1[[#This Row],[B365A]]-1)/3</f>
        <v>1.5646976090014048E-2</v>
      </c>
      <c r="AB1705">
        <v>2.4</v>
      </c>
      <c r="AC1705">
        <v>1.53</v>
      </c>
      <c r="AD1705">
        <f>(1/Table1[[#This Row],[B365&gt;2.5]]+1/Table1[[#This Row],[B365&lt;2.5]]-1)/2</f>
        <v>3.5130718954248352E-2</v>
      </c>
    </row>
    <row r="1706" spans="1:30" hidden="1" x14ac:dyDescent="0.45">
      <c r="A1706" t="s">
        <v>172</v>
      </c>
      <c r="B1706" t="s">
        <v>4</v>
      </c>
      <c r="C1706" s="1">
        <v>44639</v>
      </c>
      <c r="D1706" t="s">
        <v>189</v>
      </c>
      <c r="E1706" t="s">
        <v>191</v>
      </c>
      <c r="F1706">
        <v>5</v>
      </c>
      <c r="G1706">
        <v>1</v>
      </c>
      <c r="H1706" t="s">
        <v>13</v>
      </c>
      <c r="I1706" t="s">
        <v>142</v>
      </c>
      <c r="L1706">
        <f>1/Table1[[#This Row],[B365H]]-Table1[[#This Row],[Margin1X2]]</f>
        <v>0.62882547559966917</v>
      </c>
      <c r="M1706">
        <f>IF(Table1[[#This Row],[Bet]]="Home",IF(Table1[[#This Row],[FTR]]="H",100*Table1[[#This Row],[B365H]],0),0)</f>
        <v>0</v>
      </c>
      <c r="N1706">
        <f>IF(Table1[[#This Row],[Bet]]="Home-",IF(Table1[[#This Row],[FTR]]="H",100*Table1[[#This Row],[B365H]],0),0)</f>
        <v>0</v>
      </c>
      <c r="O1706">
        <f>1/Table1[[#This Row],[B365D]]-Table1[[#This Row],[Margin1X2]]</f>
        <v>0.23366418527708852</v>
      </c>
      <c r="P1706">
        <f>IF(Table1[[#This Row],[Bet]]="Draw",IF(Table1[[#This Row],[FTR]]="D",100*Table1[[#This Row],[B365D]],0),0)</f>
        <v>0</v>
      </c>
      <c r="Q1706">
        <f>IF(Table1[[#This Row],[Bet]]="Draw-",IF(Table1[[#This Row],[FTR]]="D",100*Table1[[#This Row],[B365D]],0),0)</f>
        <v>0</v>
      </c>
      <c r="R1706">
        <f>1/Table1[[#This Row],[B365A]]-Table1[[#This Row],[Margin1X2]]</f>
        <v>0.13751033912324237</v>
      </c>
      <c r="S1706">
        <f>IF(Table1[[#This Row],[Bet]]="Away",IF(Table1[[#This Row],[FTR]]="A",100*Table1[[#This Row],[B365A]],0),0)</f>
        <v>0</v>
      </c>
      <c r="T1706">
        <f>IF(Table1[[#This Row],[Bet2]]="Away",IF(Table1[[#This Row],[FTR]]="A",100*Table1[[#This Row],[B365A]]),0)</f>
        <v>0</v>
      </c>
      <c r="X1706">
        <v>1.55</v>
      </c>
      <c r="Y1706">
        <v>4</v>
      </c>
      <c r="Z1706">
        <v>6.5</v>
      </c>
      <c r="AA1706" s="3">
        <f>(1/Table1[[#This Row],[B365H]]+1/Table1[[#This Row],[B365D]]+1/Table1[[#This Row],[B365A]]-1)/3</f>
        <v>1.6335814722911495E-2</v>
      </c>
      <c r="AB1706">
        <v>2.0499999999999998</v>
      </c>
      <c r="AC1706">
        <v>1.75</v>
      </c>
      <c r="AD1706">
        <f>(1/Table1[[#This Row],[B365&gt;2.5]]+1/Table1[[#This Row],[B365&lt;2.5]]-1)/2</f>
        <v>2.9616724738675937E-2</v>
      </c>
    </row>
    <row r="1707" spans="1:30" hidden="1" x14ac:dyDescent="0.45">
      <c r="A1707" t="s">
        <v>172</v>
      </c>
      <c r="B1707" t="s">
        <v>4</v>
      </c>
      <c r="C1707" s="1">
        <v>44669</v>
      </c>
      <c r="D1707" t="s">
        <v>182</v>
      </c>
      <c r="E1707" t="s">
        <v>196</v>
      </c>
      <c r="F1707">
        <v>1</v>
      </c>
      <c r="G1707">
        <v>0</v>
      </c>
      <c r="H1707" t="s">
        <v>13</v>
      </c>
      <c r="I1707" t="s">
        <v>142</v>
      </c>
      <c r="L1707">
        <f>1/Table1[[#This Row],[B365H]]-Table1[[#This Row],[Margin1X2]]</f>
        <v>0.41961420222289786</v>
      </c>
      <c r="M1707">
        <f>IF(Table1[[#This Row],[Bet]]="Home",IF(Table1[[#This Row],[FTR]]="H",100*Table1[[#This Row],[B365H]],0),0)</f>
        <v>0</v>
      </c>
      <c r="N1707">
        <f>IF(Table1[[#This Row],[Bet]]="Home-",IF(Table1[[#This Row],[FTR]]="H",100*Table1[[#This Row],[B365H]],0),0)</f>
        <v>0</v>
      </c>
      <c r="O1707">
        <f>1/Table1[[#This Row],[B365D]]-Table1[[#This Row],[Margin1X2]]</f>
        <v>0.29252390121955335</v>
      </c>
      <c r="P1707">
        <f>IF(Table1[[#This Row],[Bet]]="Draw",IF(Table1[[#This Row],[FTR]]="D",100*Table1[[#This Row],[B365D]],0),0)</f>
        <v>0</v>
      </c>
      <c r="Q1707">
        <f>IF(Table1[[#This Row],[Bet]]="Draw-",IF(Table1[[#This Row],[FTR]]="D",100*Table1[[#This Row],[B365D]],0),0)</f>
        <v>0</v>
      </c>
      <c r="R1707">
        <f>1/Table1[[#This Row],[B365A]]-Table1[[#This Row],[Margin1X2]]</f>
        <v>0.28786189655754868</v>
      </c>
      <c r="S1707">
        <f>IF(Table1[[#This Row],[Bet]]="Away",IF(Table1[[#This Row],[FTR]]="A",100*Table1[[#This Row],[B365A]],0),0)</f>
        <v>0</v>
      </c>
      <c r="T1707">
        <f>IF(Table1[[#This Row],[Bet2]]="Away",IF(Table1[[#This Row],[FTR]]="A",100*Table1[[#This Row],[B365A]]),0)</f>
        <v>0</v>
      </c>
      <c r="X1707">
        <v>2.2999999999999998</v>
      </c>
      <c r="Y1707">
        <v>3.25</v>
      </c>
      <c r="Z1707">
        <v>3.3</v>
      </c>
      <c r="AA1707" s="3">
        <f>(1/Table1[[#This Row],[B365H]]+1/Table1[[#This Row],[B365D]]+1/Table1[[#This Row],[B365A]]-1)/3</f>
        <v>1.516840647275434E-2</v>
      </c>
      <c r="AB1707">
        <v>2.15</v>
      </c>
      <c r="AC1707">
        <v>1.66</v>
      </c>
      <c r="AD1707">
        <f>(1/Table1[[#This Row],[B365&gt;2.5]]+1/Table1[[#This Row],[B365&lt;2.5]]-1)/2</f>
        <v>3.3762958811992205E-2</v>
      </c>
    </row>
    <row r="1708" spans="1:30" hidden="1" x14ac:dyDescent="0.45">
      <c r="A1708" t="s">
        <v>201</v>
      </c>
      <c r="B1708" t="s">
        <v>4</v>
      </c>
      <c r="C1708" s="1">
        <v>44453</v>
      </c>
      <c r="D1708" t="s">
        <v>209</v>
      </c>
      <c r="E1708" t="s">
        <v>217</v>
      </c>
      <c r="F1708">
        <v>0</v>
      </c>
      <c r="G1708">
        <v>2</v>
      </c>
      <c r="H1708" t="s">
        <v>20</v>
      </c>
      <c r="I1708" t="s">
        <v>250</v>
      </c>
      <c r="L1708">
        <f>1/Table1[[#This Row],[B365H]]-Table1[[#This Row],[Margin1X2]]</f>
        <v>0.27064765300059418</v>
      </c>
      <c r="M1708">
        <f>IF(Table1[[#This Row],[Bet]]="Home",IF(Table1[[#This Row],[FTR]]="H",100*Table1[[#This Row],[B365H]],0),0)</f>
        <v>0</v>
      </c>
      <c r="N1708">
        <f>IF(Table1[[#This Row],[Bet]]="Home-",IF(Table1[[#This Row],[FTR]]="H",100*Table1[[#This Row],[B365H]],0),0)</f>
        <v>0</v>
      </c>
      <c r="O1708">
        <f>1/Table1[[#This Row],[B365D]]-Table1[[#This Row],[Margin1X2]]</f>
        <v>0.26173499702911468</v>
      </c>
      <c r="P1708">
        <f>IF(Table1[[#This Row],[Bet]]="Draw",IF(Table1[[#This Row],[FTR]]="D",100*Table1[[#This Row],[B365D]],0),0)</f>
        <v>0</v>
      </c>
      <c r="Q1708">
        <f>IF(Table1[[#This Row],[Bet]]="Draw-",IF(Table1[[#This Row],[FTR]]="D",100*Table1[[#This Row],[B365D]],0),0)</f>
        <v>0</v>
      </c>
      <c r="R1708">
        <f>1/Table1[[#This Row],[B365A]]-Table1[[#This Row],[Margin1X2]]</f>
        <v>0.46761734997029114</v>
      </c>
      <c r="S1708">
        <f>IF(Table1[[#This Row],[Bet]]="Away",IF(Table1[[#This Row],[FTR]]="A",100*Table1[[#This Row],[B365A]],0),0)</f>
        <v>0</v>
      </c>
      <c r="T1708">
        <f>IF(Table1[[#This Row],[Bet2]]="Away",IF(Table1[[#This Row],[FTR]]="A",100*Table1[[#This Row],[B365A]]),0)</f>
        <v>0</v>
      </c>
      <c r="X1708">
        <v>3.3</v>
      </c>
      <c r="Y1708">
        <v>3.4</v>
      </c>
      <c r="Z1708">
        <v>2</v>
      </c>
      <c r="AA1708" s="3">
        <f>(1/Table1[[#This Row],[B365H]]+1/Table1[[#This Row],[B365D]]+1/Table1[[#This Row],[B365A]]-1)/3</f>
        <v>3.2382650029708859E-2</v>
      </c>
      <c r="AB1708">
        <v>1.8</v>
      </c>
      <c r="AC1708">
        <v>2</v>
      </c>
      <c r="AD1708">
        <f>(1/Table1[[#This Row],[B365&gt;2.5]]+1/Table1[[#This Row],[B365&lt;2.5]]-1)/2</f>
        <v>2.777777777777779E-2</v>
      </c>
    </row>
    <row r="1709" spans="1:30" hidden="1" x14ac:dyDescent="0.45">
      <c r="A1709" t="s">
        <v>201</v>
      </c>
      <c r="B1709" t="s">
        <v>4</v>
      </c>
      <c r="C1709" s="1">
        <v>44467</v>
      </c>
      <c r="D1709" t="s">
        <v>224</v>
      </c>
      <c r="E1709" t="s">
        <v>203</v>
      </c>
      <c r="F1709">
        <v>3</v>
      </c>
      <c r="G1709">
        <v>1</v>
      </c>
      <c r="H1709" t="s">
        <v>13</v>
      </c>
      <c r="I1709" t="s">
        <v>250</v>
      </c>
      <c r="L1709">
        <f>1/Table1[[#This Row],[B365H]]-Table1[[#This Row],[Margin1X2]]</f>
        <v>0.29811024184617585</v>
      </c>
      <c r="M1709">
        <f>IF(Table1[[#This Row],[Bet]]="Home",IF(Table1[[#This Row],[FTR]]="H",100*Table1[[#This Row],[B365H]],0),0)</f>
        <v>0</v>
      </c>
      <c r="N1709">
        <f>IF(Table1[[#This Row],[Bet]]="Home-",IF(Table1[[#This Row],[FTR]]="H",100*Table1[[#This Row],[B365H]],0),0)</f>
        <v>0</v>
      </c>
      <c r="O1709">
        <f>1/Table1[[#This Row],[B365D]]-Table1[[#This Row],[Margin1X2]]</f>
        <v>0.26124388239917123</v>
      </c>
      <c r="P1709">
        <f>IF(Table1[[#This Row],[Bet]]="Draw",IF(Table1[[#This Row],[FTR]]="D",100*Table1[[#This Row],[B365D]],0),0)</f>
        <v>0</v>
      </c>
      <c r="Q1709">
        <f>IF(Table1[[#This Row],[Bet]]="Draw-",IF(Table1[[#This Row],[FTR]]="D",100*Table1[[#This Row],[B365D]],0),0)</f>
        <v>0</v>
      </c>
      <c r="R1709">
        <f>1/Table1[[#This Row],[B365A]]-Table1[[#This Row],[Margin1X2]]</f>
        <v>0.44064587575465297</v>
      </c>
      <c r="S1709">
        <f>IF(Table1[[#This Row],[Bet]]="Away",IF(Table1[[#This Row],[FTR]]="A",100*Table1[[#This Row],[B365A]],0),0)</f>
        <v>0</v>
      </c>
      <c r="T1709">
        <f>IF(Table1[[#This Row],[Bet2]]="Away",IF(Table1[[#This Row],[FTR]]="A",100*Table1[[#This Row],[B365A]]),0)</f>
        <v>0</v>
      </c>
      <c r="X1709">
        <v>3.1</v>
      </c>
      <c r="Y1709">
        <v>3.5</v>
      </c>
      <c r="Z1709">
        <v>2.15</v>
      </c>
      <c r="AA1709" s="3">
        <f>(1/Table1[[#This Row],[B365H]]+1/Table1[[#This Row],[B365D]]+1/Table1[[#This Row],[B365A]]-1)/3</f>
        <v>2.4470403315114481E-2</v>
      </c>
      <c r="AB1709">
        <v>1.85</v>
      </c>
      <c r="AC1709">
        <v>1.95</v>
      </c>
      <c r="AD1709">
        <f>(1/Table1[[#This Row],[B365&gt;2.5]]+1/Table1[[#This Row],[B365&lt;2.5]]-1)/2</f>
        <v>2.6680526680526673E-2</v>
      </c>
    </row>
    <row r="1710" spans="1:30" hidden="1" x14ac:dyDescent="0.45">
      <c r="A1710" t="s">
        <v>201</v>
      </c>
      <c r="B1710" t="s">
        <v>4</v>
      </c>
      <c r="C1710" s="1">
        <v>44513</v>
      </c>
      <c r="D1710" t="s">
        <v>212</v>
      </c>
      <c r="E1710" t="s">
        <v>224</v>
      </c>
      <c r="F1710">
        <v>0</v>
      </c>
      <c r="G1710">
        <v>2</v>
      </c>
      <c r="H1710" t="s">
        <v>20</v>
      </c>
      <c r="I1710" t="s">
        <v>250</v>
      </c>
      <c r="L1710">
        <f>1/Table1[[#This Row],[B365H]]-Table1[[#This Row],[Margin1X2]]</f>
        <v>0.41317941317941315</v>
      </c>
      <c r="M1710">
        <f>IF(Table1[[#This Row],[Bet]]="Home",IF(Table1[[#This Row],[FTR]]="H",100*Table1[[#This Row],[B365H]],0),0)</f>
        <v>0</v>
      </c>
      <c r="N1710">
        <f>IF(Table1[[#This Row],[Bet]]="Home-",IF(Table1[[#This Row],[FTR]]="H",100*Table1[[#This Row],[B365H]],0),0)</f>
        <v>0</v>
      </c>
      <c r="O1710">
        <f>1/Table1[[#This Row],[B365D]]-Table1[[#This Row],[Margin1X2]]</f>
        <v>0.25444925444925443</v>
      </c>
      <c r="P1710">
        <f>IF(Table1[[#This Row],[Bet]]="Draw",IF(Table1[[#This Row],[FTR]]="D",100*Table1[[#This Row],[B365D]],0),0)</f>
        <v>0</v>
      </c>
      <c r="Q1710">
        <f>IF(Table1[[#This Row],[Bet]]="Draw-",IF(Table1[[#This Row],[FTR]]="D",100*Table1[[#This Row],[B365D]],0),0)</f>
        <v>0</v>
      </c>
      <c r="R1710">
        <f>1/Table1[[#This Row],[B365A]]-Table1[[#This Row],[Margin1X2]]</f>
        <v>0.33237133237133237</v>
      </c>
      <c r="S1710">
        <f>IF(Table1[[#This Row],[Bet]]="Away",IF(Table1[[#This Row],[FTR]]="A",100*Table1[[#This Row],[B365A]],0),0)</f>
        <v>0</v>
      </c>
      <c r="T1710">
        <f>IF(Table1[[#This Row],[Bet2]]="Away",IF(Table1[[#This Row],[FTR]]="A",100*Table1[[#This Row],[B365A]]),0)</f>
        <v>0</v>
      </c>
      <c r="X1710">
        <v>2.25</v>
      </c>
      <c r="Y1710">
        <v>3.5</v>
      </c>
      <c r="Z1710">
        <v>2.75</v>
      </c>
      <c r="AA1710" s="3">
        <f>(1/Table1[[#This Row],[B365H]]+1/Table1[[#This Row],[B365D]]+1/Table1[[#This Row],[B365A]]-1)/3</f>
        <v>3.1265031265031253E-2</v>
      </c>
      <c r="AB1710">
        <v>1.88</v>
      </c>
      <c r="AC1710">
        <v>1.93</v>
      </c>
      <c r="AD1710">
        <f>(1/Table1[[#This Row],[B365&gt;2.5]]+1/Table1[[#This Row],[B365&lt;2.5]]-1)/2</f>
        <v>2.5024804321464034E-2</v>
      </c>
    </row>
    <row r="1711" spans="1:30" hidden="1" x14ac:dyDescent="0.45">
      <c r="A1711" t="s">
        <v>201</v>
      </c>
      <c r="B1711" t="s">
        <v>4</v>
      </c>
      <c r="C1711" s="1">
        <v>44527</v>
      </c>
      <c r="D1711" t="s">
        <v>220</v>
      </c>
      <c r="E1711" t="s">
        <v>208</v>
      </c>
      <c r="F1711">
        <v>2</v>
      </c>
      <c r="G1711">
        <v>3</v>
      </c>
      <c r="H1711" t="s">
        <v>20</v>
      </c>
      <c r="I1711" t="s">
        <v>250</v>
      </c>
      <c r="L1711">
        <f>1/Table1[[#This Row],[B365H]]-Table1[[#This Row],[Margin1X2]]</f>
        <v>0.4221804020943189</v>
      </c>
      <c r="M1711">
        <f>IF(Table1[[#This Row],[Bet]]="Home",IF(Table1[[#This Row],[FTR]]="H",100*Table1[[#This Row],[B365H]],0),0)</f>
        <v>0</v>
      </c>
      <c r="N1711">
        <f>IF(Table1[[#This Row],[Bet]]="Home-",IF(Table1[[#This Row],[FTR]]="H",100*Table1[[#This Row],[B365H]],0),0)</f>
        <v>0</v>
      </c>
      <c r="O1711">
        <f>1/Table1[[#This Row],[B365D]]-Table1[[#This Row],[Margin1X2]]</f>
        <v>0.26175259460768791</v>
      </c>
      <c r="P1711">
        <f>IF(Table1[[#This Row],[Bet]]="Draw",IF(Table1[[#This Row],[FTR]]="D",100*Table1[[#This Row],[B365D]],0),0)</f>
        <v>0</v>
      </c>
      <c r="Q1711">
        <f>IF(Table1[[#This Row],[Bet]]="Draw-",IF(Table1[[#This Row],[FTR]]="D",100*Table1[[#This Row],[B365D]],0),0)</f>
        <v>0</v>
      </c>
      <c r="R1711">
        <f>1/Table1[[#This Row],[B365A]]-Table1[[#This Row],[Margin1X2]]</f>
        <v>0.31606700329799325</v>
      </c>
      <c r="S1711">
        <f>IF(Table1[[#This Row],[Bet]]="Away",IF(Table1[[#This Row],[FTR]]="A",100*Table1[[#This Row],[B365A]],0),0)</f>
        <v>0</v>
      </c>
      <c r="T1711">
        <f>IF(Table1[[#This Row],[Bet2]]="Away",IF(Table1[[#This Row],[FTR]]="A",100*Table1[[#This Row],[B365A]]),0)</f>
        <v>0</v>
      </c>
      <c r="X1711">
        <v>2.2000000000000002</v>
      </c>
      <c r="Y1711">
        <v>3.4</v>
      </c>
      <c r="Z1711">
        <v>2.87</v>
      </c>
      <c r="AA1711" s="3">
        <f>(1/Table1[[#This Row],[B365H]]+1/Table1[[#This Row],[B365D]]+1/Table1[[#This Row],[B365A]]-1)/3</f>
        <v>3.2365052451135634E-2</v>
      </c>
      <c r="AB1711">
        <v>1.88</v>
      </c>
      <c r="AC1711">
        <v>1.93</v>
      </c>
      <c r="AD1711">
        <f>(1/Table1[[#This Row],[B365&gt;2.5]]+1/Table1[[#This Row],[B365&lt;2.5]]-1)/2</f>
        <v>2.5024804321464034E-2</v>
      </c>
    </row>
    <row r="1712" spans="1:30" hidden="1" x14ac:dyDescent="0.45">
      <c r="A1712" t="s">
        <v>201</v>
      </c>
      <c r="B1712" t="s">
        <v>4</v>
      </c>
      <c r="C1712" s="1">
        <v>44534</v>
      </c>
      <c r="D1712" t="s">
        <v>202</v>
      </c>
      <c r="E1712" t="s">
        <v>221</v>
      </c>
      <c r="F1712">
        <v>2</v>
      </c>
      <c r="G1712">
        <v>2</v>
      </c>
      <c r="H1712" t="s">
        <v>42</v>
      </c>
      <c r="I1712" t="s">
        <v>250</v>
      </c>
      <c r="L1712">
        <f>1/Table1[[#This Row],[B365H]]-Table1[[#This Row],[Margin1X2]]</f>
        <v>0.40610157106320793</v>
      </c>
      <c r="M1712">
        <f>IF(Table1[[#This Row],[Bet]]="Home",IF(Table1[[#This Row],[FTR]]="H",100*Table1[[#This Row],[B365H]],0),0)</f>
        <v>0</v>
      </c>
      <c r="N1712">
        <f>IF(Table1[[#This Row],[Bet]]="Home-",IF(Table1[[#This Row],[FTR]]="H",100*Table1[[#This Row],[B365H]],0),0)</f>
        <v>0</v>
      </c>
      <c r="O1712">
        <f>1/Table1[[#This Row],[B365D]]-Table1[[#This Row],[Margin1X2]]</f>
        <v>0.26543660942637926</v>
      </c>
      <c r="P1712">
        <f>IF(Table1[[#This Row],[Bet]]="Draw",IF(Table1[[#This Row],[FTR]]="D",100*Table1[[#This Row],[B365D]],0),0)</f>
        <v>0</v>
      </c>
      <c r="Q1712">
        <f>IF(Table1[[#This Row],[Bet]]="Draw-",IF(Table1[[#This Row],[FTR]]="D",100*Table1[[#This Row],[B365D]],0),0)</f>
        <v>0</v>
      </c>
      <c r="R1712">
        <f>1/Table1[[#This Row],[B365A]]-Table1[[#This Row],[Margin1X2]]</f>
        <v>0.32846181951041287</v>
      </c>
      <c r="S1712">
        <f>IF(Table1[[#This Row],[Bet]]="Away",IF(Table1[[#This Row],[FTR]]="A",100*Table1[[#This Row],[B365A]],0),0)</f>
        <v>0</v>
      </c>
      <c r="T1712">
        <f>IF(Table1[[#This Row],[Bet2]]="Away",IF(Table1[[#This Row],[FTR]]="A",100*Table1[[#This Row],[B365A]]),0)</f>
        <v>0</v>
      </c>
      <c r="X1712">
        <v>2.2999999999999998</v>
      </c>
      <c r="Y1712">
        <v>3.4</v>
      </c>
      <c r="Z1712">
        <v>2.8</v>
      </c>
      <c r="AA1712" s="3">
        <f>(1/Table1[[#This Row],[B365H]]+1/Table1[[#This Row],[B365D]]+1/Table1[[#This Row],[B365A]]-1)/3</f>
        <v>2.8681037632444301E-2</v>
      </c>
      <c r="AB1712">
        <v>1.7</v>
      </c>
      <c r="AC1712">
        <v>2.1</v>
      </c>
      <c r="AD1712">
        <f>(1/Table1[[#This Row],[B365&gt;2.5]]+1/Table1[[#This Row],[B365&lt;2.5]]-1)/2</f>
        <v>3.2212885154061621E-2</v>
      </c>
    </row>
    <row r="1713" spans="1:30" hidden="1" x14ac:dyDescent="0.45">
      <c r="A1713" t="s">
        <v>201</v>
      </c>
      <c r="B1713" t="s">
        <v>4</v>
      </c>
      <c r="C1713" s="1">
        <v>44541</v>
      </c>
      <c r="D1713" t="s">
        <v>240</v>
      </c>
      <c r="E1713" t="s">
        <v>205</v>
      </c>
      <c r="F1713">
        <v>1</v>
      </c>
      <c r="G1713">
        <v>0</v>
      </c>
      <c r="H1713" t="s">
        <v>13</v>
      </c>
      <c r="I1713" t="s">
        <v>250</v>
      </c>
      <c r="L1713">
        <f>1/Table1[[#This Row],[B365H]]-Table1[[#This Row],[Margin1X2]]</f>
        <v>0.49373219373219379</v>
      </c>
      <c r="M1713">
        <f>IF(Table1[[#This Row],[Bet]]="Home",IF(Table1[[#This Row],[FTR]]="H",100*Table1[[#This Row],[B365H]],0),0)</f>
        <v>0</v>
      </c>
      <c r="N1713">
        <f>IF(Table1[[#This Row],[Bet]]="Home-",IF(Table1[[#This Row],[FTR]]="H",100*Table1[[#This Row],[B365H]],0),0)</f>
        <v>0</v>
      </c>
      <c r="O1713">
        <f>1/Table1[[#This Row],[B365D]]-Table1[[#This Row],[Margin1X2]]</f>
        <v>0.2586894586894587</v>
      </c>
      <c r="P1713">
        <f>IF(Table1[[#This Row],[Bet]]="Draw",IF(Table1[[#This Row],[FTR]]="D",100*Table1[[#This Row],[B365D]],0),0)</f>
        <v>0</v>
      </c>
      <c r="Q1713">
        <f>IF(Table1[[#This Row],[Bet]]="Draw-",IF(Table1[[#This Row],[FTR]]="D",100*Table1[[#This Row],[B365D]],0),0)</f>
        <v>0</v>
      </c>
      <c r="R1713">
        <f>1/Table1[[#This Row],[B365A]]-Table1[[#This Row],[Margin1X2]]</f>
        <v>0.24757834757834757</v>
      </c>
      <c r="S1713">
        <f>IF(Table1[[#This Row],[Bet]]="Away",IF(Table1[[#This Row],[FTR]]="A",100*Table1[[#This Row],[B365A]],0),0)</f>
        <v>0</v>
      </c>
      <c r="T1713">
        <f>IF(Table1[[#This Row],[Bet2]]="Away",IF(Table1[[#This Row],[FTR]]="A",100*Table1[[#This Row],[B365A]]),0)</f>
        <v>0</v>
      </c>
      <c r="X1713">
        <v>1.95</v>
      </c>
      <c r="Y1713">
        <v>3.6</v>
      </c>
      <c r="Z1713">
        <v>3.75</v>
      </c>
      <c r="AA1713" s="3">
        <f>(1/Table1[[#This Row],[B365H]]+1/Table1[[#This Row],[B365D]]+1/Table1[[#This Row],[B365A]]-1)/3</f>
        <v>1.9088319088319095E-2</v>
      </c>
      <c r="AB1713">
        <v>1.75</v>
      </c>
      <c r="AC1713">
        <v>2.0499999999999998</v>
      </c>
      <c r="AD1713">
        <f>(1/Table1[[#This Row],[B365&gt;2.5]]+1/Table1[[#This Row],[B365&lt;2.5]]-1)/2</f>
        <v>2.9616724738675937E-2</v>
      </c>
    </row>
    <row r="1714" spans="1:30" hidden="1" x14ac:dyDescent="0.45">
      <c r="A1714" t="s">
        <v>201</v>
      </c>
      <c r="B1714" t="s">
        <v>4</v>
      </c>
      <c r="C1714" s="1">
        <v>44590</v>
      </c>
      <c r="D1714" t="s">
        <v>237</v>
      </c>
      <c r="E1714" t="s">
        <v>212</v>
      </c>
      <c r="F1714">
        <v>0</v>
      </c>
      <c r="G1714">
        <v>1</v>
      </c>
      <c r="H1714" t="s">
        <v>20</v>
      </c>
      <c r="I1714" t="s">
        <v>250</v>
      </c>
      <c r="L1714">
        <f>1/Table1[[#This Row],[B365H]]-Table1[[#This Row],[Margin1X2]]</f>
        <v>0.20422913840927698</v>
      </c>
      <c r="M1714">
        <f>IF(Table1[[#This Row],[Bet]]="Home",IF(Table1[[#This Row],[FTR]]="H",100*Table1[[#This Row],[B365H]],0),0)</f>
        <v>0</v>
      </c>
      <c r="N1714">
        <f>IF(Table1[[#This Row],[Bet]]="Home-",IF(Table1[[#This Row],[FTR]]="H",100*Table1[[#This Row],[B365H]],0),0)</f>
        <v>0</v>
      </c>
      <c r="O1714">
        <f>1/Table1[[#This Row],[B365D]]-Table1[[#This Row],[Margin1X2]]</f>
        <v>0.25106003396996474</v>
      </c>
      <c r="P1714">
        <f>IF(Table1[[#This Row],[Bet]]="Draw",IF(Table1[[#This Row],[FTR]]="D",100*Table1[[#This Row],[B365D]],0),0)</f>
        <v>0</v>
      </c>
      <c r="Q1714">
        <f>IF(Table1[[#This Row],[Bet]]="Draw-",IF(Table1[[#This Row],[FTR]]="D",100*Table1[[#This Row],[B365D]],0),0)</f>
        <v>0</v>
      </c>
      <c r="R1714">
        <f>1/Table1[[#This Row],[B365A]]-Table1[[#This Row],[Margin1X2]]</f>
        <v>0.54471082762075829</v>
      </c>
      <c r="S1714">
        <f>IF(Table1[[#This Row],[Bet]]="Away",IF(Table1[[#This Row],[FTR]]="A",100*Table1[[#This Row],[B365A]],0),0)</f>
        <v>0</v>
      </c>
      <c r="T1714">
        <f>IF(Table1[[#This Row],[Bet2]]="Away",IF(Table1[[#This Row],[FTR]]="A",100*Table1[[#This Row],[B365A]]),0)</f>
        <v>0</v>
      </c>
      <c r="X1714">
        <v>4.33</v>
      </c>
      <c r="Y1714">
        <v>3.6</v>
      </c>
      <c r="Z1714">
        <v>1.75</v>
      </c>
      <c r="AA1714" s="3">
        <f>(1/Table1[[#This Row],[B365H]]+1/Table1[[#This Row],[B365D]]+1/Table1[[#This Row],[B365A]]-1)/3</f>
        <v>2.6717743807813072E-2</v>
      </c>
      <c r="AB1714">
        <v>1.72</v>
      </c>
      <c r="AC1714">
        <v>2.0699999999999998</v>
      </c>
      <c r="AD1714">
        <f>(1/Table1[[#This Row],[B365&gt;2.5]]+1/Table1[[#This Row],[B365&lt;2.5]]-1)/2</f>
        <v>3.2243568138411449E-2</v>
      </c>
    </row>
    <row r="1715" spans="1:30" hidden="1" x14ac:dyDescent="0.45">
      <c r="A1715" t="s">
        <v>201</v>
      </c>
      <c r="B1715" t="s">
        <v>4</v>
      </c>
      <c r="C1715" s="1">
        <v>44597</v>
      </c>
      <c r="D1715" t="s">
        <v>211</v>
      </c>
      <c r="E1715" t="s">
        <v>226</v>
      </c>
      <c r="F1715">
        <v>3</v>
      </c>
      <c r="G1715">
        <v>0</v>
      </c>
      <c r="H1715" t="s">
        <v>13</v>
      </c>
      <c r="I1715" t="s">
        <v>250</v>
      </c>
      <c r="L1715">
        <f>1/Table1[[#This Row],[B365H]]-Table1[[#This Row],[Margin1X2]]</f>
        <v>0.36971016694518999</v>
      </c>
      <c r="M1715">
        <f>IF(Table1[[#This Row],[Bet]]="Home",IF(Table1[[#This Row],[FTR]]="H",100*Table1[[#This Row],[B365H]],0),0)</f>
        <v>0</v>
      </c>
      <c r="N1715">
        <f>IF(Table1[[#This Row],[Bet]]="Home-",IF(Table1[[#This Row],[FTR]]="H",100*Table1[[#This Row],[B365H]],0),0)</f>
        <v>0</v>
      </c>
      <c r="O1715">
        <f>1/Table1[[#This Row],[B365D]]-Table1[[#This Row],[Margin1X2]]</f>
        <v>0.2841275468003579</v>
      </c>
      <c r="P1715">
        <f>IF(Table1[[#This Row],[Bet]]="Draw",IF(Table1[[#This Row],[FTR]]="D",100*Table1[[#This Row],[B365D]],0),0)</f>
        <v>0</v>
      </c>
      <c r="Q1715">
        <f>IF(Table1[[#This Row],[Bet]]="Draw-",IF(Table1[[#This Row],[FTR]]="D",100*Table1[[#This Row],[B365D]],0),0)</f>
        <v>0</v>
      </c>
      <c r="R1715">
        <f>1/Table1[[#This Row],[B365A]]-Table1[[#This Row],[Margin1X2]]</f>
        <v>0.34616228625445217</v>
      </c>
      <c r="S1715">
        <f>IF(Table1[[#This Row],[Bet]]="Away",IF(Table1[[#This Row],[FTR]]="A",100*Table1[[#This Row],[B365A]],0),0)</f>
        <v>0</v>
      </c>
      <c r="T1715">
        <f>IF(Table1[[#This Row],[Bet2]]="Away",IF(Table1[[#This Row],[FTR]]="A",100*Table1[[#This Row],[B365A]]),0)</f>
        <v>0</v>
      </c>
      <c r="X1715">
        <v>2.4500000000000002</v>
      </c>
      <c r="Y1715">
        <v>3.1</v>
      </c>
      <c r="Z1715">
        <v>2.6</v>
      </c>
      <c r="AA1715" s="3">
        <f>(1/Table1[[#This Row],[B365H]]+1/Table1[[#This Row],[B365D]]+1/Table1[[#This Row],[B365A]]-1)/3</f>
        <v>3.8453098360932435E-2</v>
      </c>
      <c r="AB1715">
        <v>1.9</v>
      </c>
      <c r="AC1715">
        <v>1.9</v>
      </c>
      <c r="AD1715">
        <f>(1/Table1[[#This Row],[B365&gt;2.5]]+1/Table1[[#This Row],[B365&lt;2.5]]-1)/2</f>
        <v>2.6315789473684181E-2</v>
      </c>
    </row>
    <row r="1716" spans="1:30" hidden="1" x14ac:dyDescent="0.45">
      <c r="A1716" t="s">
        <v>201</v>
      </c>
      <c r="B1716" t="s">
        <v>4</v>
      </c>
      <c r="C1716" s="1">
        <v>44635</v>
      </c>
      <c r="D1716" t="s">
        <v>212</v>
      </c>
      <c r="E1716" t="s">
        <v>218</v>
      </c>
      <c r="F1716">
        <v>0</v>
      </c>
      <c r="G1716">
        <v>3</v>
      </c>
      <c r="H1716" t="s">
        <v>20</v>
      </c>
      <c r="I1716" t="s">
        <v>250</v>
      </c>
      <c r="L1716">
        <f>1/Table1[[#This Row],[B365H]]-Table1[[#This Row],[Margin1X2]]</f>
        <v>0.37215912005827961</v>
      </c>
      <c r="M1716">
        <f>IF(Table1[[#This Row],[Bet]]="Home",IF(Table1[[#This Row],[FTR]]="H",100*Table1[[#This Row],[B365H]],0),0)</f>
        <v>0</v>
      </c>
      <c r="N1716">
        <f>IF(Table1[[#This Row],[Bet]]="Home-",IF(Table1[[#This Row],[FTR]]="H",100*Table1[[#This Row],[B365H]],0),0)</f>
        <v>0</v>
      </c>
      <c r="O1716">
        <f>1/Table1[[#This Row],[B365D]]-Table1[[#This Row],[Margin1X2]]</f>
        <v>0.27168816244446492</v>
      </c>
      <c r="P1716">
        <f>IF(Table1[[#This Row],[Bet]]="Draw",IF(Table1[[#This Row],[FTR]]="D",100*Table1[[#This Row],[B365D]],0),0)</f>
        <v>0</v>
      </c>
      <c r="Q1716">
        <f>IF(Table1[[#This Row],[Bet]]="Draw-",IF(Table1[[#This Row],[FTR]]="D",100*Table1[[#This Row],[B365D]],0),0)</f>
        <v>0</v>
      </c>
      <c r="R1716">
        <f>1/Table1[[#This Row],[B365A]]-Table1[[#This Row],[Margin1X2]]</f>
        <v>0.3561527174972553</v>
      </c>
      <c r="S1716">
        <f>IF(Table1[[#This Row],[Bet]]="Away",IF(Table1[[#This Row],[FTR]]="A",100*Table1[[#This Row],[B365A]],0),0)</f>
        <v>0</v>
      </c>
      <c r="T1716">
        <f>IF(Table1[[#This Row],[Bet2]]="Away",IF(Table1[[#This Row],[FTR]]="A",100*Table1[[#This Row],[B365A]]),0)</f>
        <v>0</v>
      </c>
      <c r="X1716">
        <v>2.4500000000000002</v>
      </c>
      <c r="Y1716">
        <v>3.25</v>
      </c>
      <c r="Z1716">
        <v>2.5499999999999998</v>
      </c>
      <c r="AA1716" s="3">
        <f>(1/Table1[[#This Row],[B365H]]+1/Table1[[#This Row],[B365D]]+1/Table1[[#This Row],[B365A]]-1)/3</f>
        <v>3.6004145247842789E-2</v>
      </c>
      <c r="AB1716">
        <v>2.15</v>
      </c>
      <c r="AC1716">
        <v>1.66</v>
      </c>
      <c r="AD1716">
        <f>(1/Table1[[#This Row],[B365&gt;2.5]]+1/Table1[[#This Row],[B365&lt;2.5]]-1)/2</f>
        <v>3.3762958811992205E-2</v>
      </c>
    </row>
    <row r="1717" spans="1:30" hidden="1" x14ac:dyDescent="0.45">
      <c r="A1717" t="s">
        <v>201</v>
      </c>
      <c r="B1717" t="s">
        <v>4</v>
      </c>
      <c r="C1717" s="1">
        <v>44639</v>
      </c>
      <c r="D1717" t="s">
        <v>214</v>
      </c>
      <c r="E1717" t="s">
        <v>233</v>
      </c>
      <c r="F1717">
        <v>5</v>
      </c>
      <c r="G1717">
        <v>3</v>
      </c>
      <c r="H1717" t="s">
        <v>13</v>
      </c>
      <c r="I1717" t="s">
        <v>250</v>
      </c>
      <c r="L1717">
        <f>1/Table1[[#This Row],[B365H]]-Table1[[#This Row],[Margin1X2]]</f>
        <v>0.57441077441077448</v>
      </c>
      <c r="M1717">
        <f>IF(Table1[[#This Row],[Bet]]="Home",IF(Table1[[#This Row],[FTR]]="H",100*Table1[[#This Row],[B365H]],0),0)</f>
        <v>0</v>
      </c>
      <c r="N1717">
        <f>IF(Table1[[#This Row],[Bet]]="Home-",IF(Table1[[#This Row],[FTR]]="H",100*Table1[[#This Row],[B365H]],0),0)</f>
        <v>0</v>
      </c>
      <c r="O1717">
        <f>1/Table1[[#This Row],[B365D]]-Table1[[#This Row],[Margin1X2]]</f>
        <v>0.23501683501683504</v>
      </c>
      <c r="P1717">
        <f>IF(Table1[[#This Row],[Bet]]="Draw",IF(Table1[[#This Row],[FTR]]="D",100*Table1[[#This Row],[B365D]],0),0)</f>
        <v>0</v>
      </c>
      <c r="Q1717">
        <f>IF(Table1[[#This Row],[Bet]]="Draw-",IF(Table1[[#This Row],[FTR]]="D",100*Table1[[#This Row],[B365D]],0),0)</f>
        <v>0</v>
      </c>
      <c r="R1717">
        <f>1/Table1[[#This Row],[B365A]]-Table1[[#This Row],[Margin1X2]]</f>
        <v>0.19057239057239059</v>
      </c>
      <c r="S1717">
        <f>IF(Table1[[#This Row],[Bet]]="Away",IF(Table1[[#This Row],[FTR]]="A",100*Table1[[#This Row],[B365A]],0),0)</f>
        <v>0</v>
      </c>
      <c r="T1717">
        <f>IF(Table1[[#This Row],[Bet2]]="Away",IF(Table1[[#This Row],[FTR]]="A",100*Table1[[#This Row],[B365A]]),0)</f>
        <v>0</v>
      </c>
      <c r="X1717">
        <v>1.65</v>
      </c>
      <c r="Y1717">
        <v>3.75</v>
      </c>
      <c r="Z1717">
        <v>4.5</v>
      </c>
      <c r="AA1717" s="3">
        <f>(1/Table1[[#This Row],[B365H]]+1/Table1[[#This Row],[B365D]]+1/Table1[[#This Row],[B365A]]-1)/3</f>
        <v>3.1649831649831629E-2</v>
      </c>
      <c r="AB1717">
        <v>1.9</v>
      </c>
      <c r="AC1717">
        <v>1.9</v>
      </c>
      <c r="AD1717">
        <f>(1/Table1[[#This Row],[B365&gt;2.5]]+1/Table1[[#This Row],[B365&lt;2.5]]-1)/2</f>
        <v>2.6315789473684181E-2</v>
      </c>
    </row>
    <row r="1718" spans="1:30" hidden="1" x14ac:dyDescent="0.45">
      <c r="A1718" t="s">
        <v>201</v>
      </c>
      <c r="B1718" t="s">
        <v>4</v>
      </c>
      <c r="C1718" s="1">
        <v>44642</v>
      </c>
      <c r="D1718" t="s">
        <v>224</v>
      </c>
      <c r="E1718" t="s">
        <v>226</v>
      </c>
      <c r="F1718">
        <v>2</v>
      </c>
      <c r="G1718">
        <v>0</v>
      </c>
      <c r="H1718" t="s">
        <v>13</v>
      </c>
      <c r="I1718" t="s">
        <v>250</v>
      </c>
      <c r="L1718">
        <f>1/Table1[[#This Row],[B365H]]-Table1[[#This Row],[Margin1X2]]</f>
        <v>0.57938420348058906</v>
      </c>
      <c r="M1718">
        <f>IF(Table1[[#This Row],[Bet]]="Home",IF(Table1[[#This Row],[FTR]]="H",100*Table1[[#This Row],[B365H]],0),0)</f>
        <v>0</v>
      </c>
      <c r="N1718">
        <f>IF(Table1[[#This Row],[Bet]]="Home-",IF(Table1[[#This Row],[FTR]]="H",100*Table1[[#This Row],[B365H]],0),0)</f>
        <v>0</v>
      </c>
      <c r="O1718">
        <f>1/Table1[[#This Row],[B365D]]-Table1[[#This Row],[Margin1X2]]</f>
        <v>0.2436412315930388</v>
      </c>
      <c r="P1718">
        <f>IF(Table1[[#This Row],[Bet]]="Draw",IF(Table1[[#This Row],[FTR]]="D",100*Table1[[#This Row],[B365D]],0),0)</f>
        <v>0</v>
      </c>
      <c r="Q1718">
        <f>IF(Table1[[#This Row],[Bet]]="Draw-",IF(Table1[[#This Row],[FTR]]="D",100*Table1[[#This Row],[B365D]],0),0)</f>
        <v>0</v>
      </c>
      <c r="R1718">
        <f>1/Table1[[#This Row],[B365A]]-Table1[[#This Row],[Margin1X2]]</f>
        <v>0.17697456492637215</v>
      </c>
      <c r="S1718">
        <f>IF(Table1[[#This Row],[Bet]]="Away",IF(Table1[[#This Row],[FTR]]="A",100*Table1[[#This Row],[B365A]],0),0)</f>
        <v>0</v>
      </c>
      <c r="T1718">
        <f>IF(Table1[[#This Row],[Bet2]]="Away",IF(Table1[[#This Row],[FTR]]="A",100*Table1[[#This Row],[B365A]]),0)</f>
        <v>0</v>
      </c>
      <c r="X1718">
        <v>1.66</v>
      </c>
      <c r="Y1718">
        <v>3.75</v>
      </c>
      <c r="Z1718">
        <v>5</v>
      </c>
      <c r="AA1718" s="3">
        <f>(1/Table1[[#This Row],[B365H]]+1/Table1[[#This Row],[B365D]]+1/Table1[[#This Row],[B365A]]-1)/3</f>
        <v>2.3025435073627865E-2</v>
      </c>
      <c r="AB1718">
        <v>1.8</v>
      </c>
      <c r="AC1718">
        <v>2</v>
      </c>
      <c r="AD1718">
        <f>(1/Table1[[#This Row],[B365&gt;2.5]]+1/Table1[[#This Row],[B365&lt;2.5]]-1)/2</f>
        <v>2.777777777777779E-2</v>
      </c>
    </row>
    <row r="1719" spans="1:30" hidden="1" x14ac:dyDescent="0.45">
      <c r="A1719" t="s">
        <v>201</v>
      </c>
      <c r="B1719" t="s">
        <v>4</v>
      </c>
      <c r="C1719" s="1">
        <v>44666</v>
      </c>
      <c r="D1719" t="s">
        <v>206</v>
      </c>
      <c r="E1719" t="s">
        <v>211</v>
      </c>
      <c r="F1719">
        <v>4</v>
      </c>
      <c r="G1719">
        <v>1</v>
      </c>
      <c r="H1719" t="s">
        <v>13</v>
      </c>
      <c r="I1719" t="s">
        <v>250</v>
      </c>
      <c r="L1719">
        <f>1/Table1[[#This Row],[B365H]]-Table1[[#This Row],[Margin1X2]]</f>
        <v>0.71981235139129873</v>
      </c>
      <c r="M1719">
        <f>IF(Table1[[#This Row],[Bet]]="Home",IF(Table1[[#This Row],[FTR]]="H",100*Table1[[#This Row],[B365H]],0),0)</f>
        <v>0</v>
      </c>
      <c r="N1719">
        <f>IF(Table1[[#This Row],[Bet]]="Home-",IF(Table1[[#This Row],[FTR]]="H",100*Table1[[#This Row],[B365H]],0),0)</f>
        <v>0</v>
      </c>
      <c r="O1719">
        <f>1/Table1[[#This Row],[B365D]]-Table1[[#This Row],[Margin1X2]]</f>
        <v>0.15840884261936897</v>
      </c>
      <c r="P1719">
        <f>IF(Table1[[#This Row],[Bet]]="Draw",IF(Table1[[#This Row],[FTR]]="D",100*Table1[[#This Row],[B365D]],0),0)</f>
        <v>0</v>
      </c>
      <c r="Q1719">
        <f>IF(Table1[[#This Row],[Bet]]="Draw-",IF(Table1[[#This Row],[FTR]]="D",100*Table1[[#This Row],[B365D]],0),0)</f>
        <v>0</v>
      </c>
      <c r="R1719">
        <f>1/Table1[[#This Row],[B365A]]-Table1[[#This Row],[Margin1X2]]</f>
        <v>0.12177880598933236</v>
      </c>
      <c r="S1719">
        <f>IF(Table1[[#This Row],[Bet]]="Away",IF(Table1[[#This Row],[FTR]]="A",100*Table1[[#This Row],[B365A]],0),0)</f>
        <v>0</v>
      </c>
      <c r="T1719">
        <f>IF(Table1[[#This Row],[Bet2]]="Away",IF(Table1[[#This Row],[FTR]]="A",100*Table1[[#This Row],[B365A]]),0)</f>
        <v>0</v>
      </c>
      <c r="X1719">
        <v>1.33</v>
      </c>
      <c r="Y1719">
        <v>5.25</v>
      </c>
      <c r="Z1719">
        <v>6.5</v>
      </c>
      <c r="AA1719" s="3">
        <f>(1/Table1[[#This Row],[B365H]]+1/Table1[[#This Row],[B365D]]+1/Table1[[#This Row],[B365A]]-1)/3</f>
        <v>3.2067347856821492E-2</v>
      </c>
      <c r="AB1719">
        <v>1.65</v>
      </c>
      <c r="AC1719">
        <v>2.2000000000000002</v>
      </c>
      <c r="AD1719">
        <f>(1/Table1[[#This Row],[B365&gt;2.5]]+1/Table1[[#This Row],[B365&lt;2.5]]-1)/2</f>
        <v>3.0303030303030276E-2</v>
      </c>
    </row>
    <row r="1720" spans="1:30" hidden="1" x14ac:dyDescent="0.45">
      <c r="A1720" t="s">
        <v>2</v>
      </c>
      <c r="B1720" t="s">
        <v>4</v>
      </c>
      <c r="C1720" s="1">
        <v>44639</v>
      </c>
      <c r="D1720" t="s">
        <v>32</v>
      </c>
      <c r="E1720" t="s">
        <v>12</v>
      </c>
      <c r="F1720">
        <v>0</v>
      </c>
      <c r="G1720">
        <v>1</v>
      </c>
      <c r="H1720" t="s">
        <v>20</v>
      </c>
      <c r="I1720" t="s">
        <v>27</v>
      </c>
      <c r="J1720" t="s">
        <v>266</v>
      </c>
      <c r="L1720">
        <f>1/Table1[[#This Row],[B365H]]-Table1[[#This Row],[Margin1X2]]</f>
        <v>0.31565656565656564</v>
      </c>
      <c r="M1720">
        <f>IF(Table1[[#This Row],[Bet]]="Home",IF(Table1[[#This Row],[FTR]]="H",100*Table1[[#This Row],[B365H]],0),0)</f>
        <v>0</v>
      </c>
      <c r="N1720">
        <f>IF(Table1[[#This Row],[Bet]]="Home-",IF(Table1[[#This Row],[FTR]]="H",100*Table1[[#This Row],[B365H]],0),0)</f>
        <v>0</v>
      </c>
      <c r="O1720">
        <f>1/Table1[[#This Row],[B365D]]-Table1[[#This Row],[Margin1X2]]</f>
        <v>0.28535353535353536</v>
      </c>
      <c r="P1720">
        <f>IF(Table1[[#This Row],[Bet]]="Draw",IF(Table1[[#This Row],[FTR]]="D",100*Table1[[#This Row],[B365D]],0),0)</f>
        <v>0</v>
      </c>
      <c r="Q1720">
        <f>IF(Table1[[#This Row],[Bet]]="Draw-",IF(Table1[[#This Row],[FTR]]="D",100*Table1[[#This Row],[B365D]],0),0)</f>
        <v>0</v>
      </c>
      <c r="R1720">
        <f>1/Table1[[#This Row],[B365A]]-Table1[[#This Row],[Margin1X2]]</f>
        <v>0.39898989898989901</v>
      </c>
      <c r="S1720">
        <f>IF(Table1[[#This Row],[Bet]]="Away",IF(Table1[[#This Row],[FTR]]="A",100*Table1[[#This Row],[B365A]],0),0)</f>
        <v>0</v>
      </c>
      <c r="T1720">
        <f>IF(Table1[[#This Row],[Bet2]]="Away",IF(Table1[[#This Row],[FTR]]="A",100*Table1[[#This Row],[B365A]]),0)</f>
        <v>0</v>
      </c>
      <c r="X1720">
        <v>3</v>
      </c>
      <c r="Y1720">
        <v>3.3</v>
      </c>
      <c r="Z1720">
        <v>2.4</v>
      </c>
      <c r="AA1720" s="3">
        <f>(1/Table1[[#This Row],[B365H]]+1/Table1[[#This Row],[B365D]]+1/Table1[[#This Row],[B365A]]-1)/3</f>
        <v>1.7676767676767662E-2</v>
      </c>
      <c r="AB1720">
        <v>1.9</v>
      </c>
      <c r="AC1720">
        <v>1.9</v>
      </c>
      <c r="AD1720">
        <f>(1/Table1[[#This Row],[B365&gt;2.5]]+1/Table1[[#This Row],[B365&lt;2.5]]-1)/2</f>
        <v>2.6315789473684181E-2</v>
      </c>
    </row>
    <row r="1721" spans="1:30" hidden="1" x14ac:dyDescent="0.45">
      <c r="A1721" t="s">
        <v>172</v>
      </c>
      <c r="B1721" t="s">
        <v>4</v>
      </c>
      <c r="C1721" s="1">
        <v>44618</v>
      </c>
      <c r="D1721" t="s">
        <v>180</v>
      </c>
      <c r="E1721" t="s">
        <v>185</v>
      </c>
      <c r="F1721">
        <v>1</v>
      </c>
      <c r="G1721">
        <v>0</v>
      </c>
      <c r="H1721" t="s">
        <v>13</v>
      </c>
      <c r="I1721" t="s">
        <v>167</v>
      </c>
      <c r="J1721" t="s">
        <v>272</v>
      </c>
      <c r="L1721">
        <f>1/Table1[[#This Row],[B365H]]-Table1[[#This Row],[Margin1X2]]</f>
        <v>0.36457197382769896</v>
      </c>
      <c r="M1721">
        <f>IF(Table1[[#This Row],[Bet]]="Home",IF(Table1[[#This Row],[FTR]]="H",100*Table1[[#This Row],[B365H]],0),0)</f>
        <v>0</v>
      </c>
      <c r="N1721">
        <f>IF(Table1[[#This Row],[Bet]]="Home-",IF(Table1[[#This Row],[FTR]]="H",100*Table1[[#This Row],[B365H]],0),0)</f>
        <v>0</v>
      </c>
      <c r="O1721">
        <f>1/Table1[[#This Row],[B365D]]-Table1[[#This Row],[Margin1X2]]</f>
        <v>0.29539258451472189</v>
      </c>
      <c r="P1721">
        <f>IF(Table1[[#This Row],[Bet]]="Draw",IF(Table1[[#This Row],[FTR]]="D",100*Table1[[#This Row],[B365D]],0),0)</f>
        <v>0</v>
      </c>
      <c r="Q1721">
        <f>IF(Table1[[#This Row],[Bet]]="Draw-",IF(Table1[[#This Row],[FTR]]="D",100*Table1[[#This Row],[B365D]],0),0)</f>
        <v>0</v>
      </c>
      <c r="R1721">
        <f>1/Table1[[#This Row],[B365A]]-Table1[[#This Row],[Margin1X2]]</f>
        <v>0.34003544165757904</v>
      </c>
      <c r="S1721">
        <f>IF(Table1[[#This Row],[Bet]]="Away",IF(Table1[[#This Row],[FTR]]="A",100*Table1[[#This Row],[B365A]],0),0)</f>
        <v>0</v>
      </c>
      <c r="T1721">
        <f>IF(Table1[[#This Row],[Bet2]]="Away",IF(Table1[[#This Row],[FTR]]="A",100*Table1[[#This Row],[B365A]]),0)</f>
        <v>0</v>
      </c>
      <c r="X1721">
        <v>2.62</v>
      </c>
      <c r="Y1721">
        <v>3.2</v>
      </c>
      <c r="Z1721">
        <v>2.8</v>
      </c>
      <c r="AA1721" s="3">
        <f>(1/Table1[[#This Row],[B365H]]+1/Table1[[#This Row],[B365D]]+1/Table1[[#This Row],[B365A]]-1)/3</f>
        <v>1.7107415485278093E-2</v>
      </c>
      <c r="AB1721">
        <v>2.15</v>
      </c>
      <c r="AC1721">
        <v>1.66</v>
      </c>
      <c r="AD1721">
        <f>(1/Table1[[#This Row],[B365&gt;2.5]]+1/Table1[[#This Row],[B365&lt;2.5]]-1)/2</f>
        <v>3.3762958811992205E-2</v>
      </c>
    </row>
    <row r="1722" spans="1:30" hidden="1" x14ac:dyDescent="0.45">
      <c r="A1722" t="s">
        <v>2</v>
      </c>
      <c r="B1722" t="s">
        <v>4</v>
      </c>
      <c r="C1722" s="1">
        <v>44640</v>
      </c>
      <c r="D1722" t="s">
        <v>40</v>
      </c>
      <c r="E1722" t="s">
        <v>38</v>
      </c>
      <c r="F1722">
        <v>3</v>
      </c>
      <c r="G1722">
        <v>1</v>
      </c>
      <c r="H1722" t="s">
        <v>13</v>
      </c>
      <c r="I1722" t="s">
        <v>43</v>
      </c>
      <c r="L1722">
        <f>1/Table1[[#This Row],[B365H]]-Table1[[#This Row],[Margin1X2]]</f>
        <v>0.56303549571603428</v>
      </c>
      <c r="M1722">
        <f>IF(Table1[[#This Row],[Bet]]="Home",IF(Table1[[#This Row],[FTR]]="H",100*Table1[[#This Row],[B365H]],0),0)</f>
        <v>0</v>
      </c>
      <c r="N1722">
        <f>IF(Table1[[#This Row],[Bet]]="Home-",IF(Table1[[#This Row],[FTR]]="H",100*Table1[[#This Row],[B365H]],0),0)</f>
        <v>0</v>
      </c>
      <c r="O1722">
        <f>1/Table1[[#This Row],[B365D]]-Table1[[#This Row],[Margin1X2]]</f>
        <v>0.24479804161566704</v>
      </c>
      <c r="P1722">
        <f>IF(Table1[[#This Row],[Bet]]="Draw",IF(Table1[[#This Row],[FTR]]="D",100*Table1[[#This Row],[B365D]],0),0)</f>
        <v>0</v>
      </c>
      <c r="Q1722">
        <f>IF(Table1[[#This Row],[Bet]]="Draw-",IF(Table1[[#This Row],[FTR]]="D",100*Table1[[#This Row],[B365D]],0),0)</f>
        <v>0</v>
      </c>
      <c r="R1722">
        <f>1/Table1[[#This Row],[B365A]]-Table1[[#This Row],[Margin1X2]]</f>
        <v>0.19216646266829862</v>
      </c>
      <c r="S1722">
        <f>IF(Table1[[#This Row],[Bet]]="Away",IF(Table1[[#This Row],[FTR]]="A",100*Table1[[#This Row],[B365A]],0),0)</f>
        <v>0</v>
      </c>
      <c r="T1722">
        <f>IF(Table1[[#This Row],[Bet2]]="Away",IF(Table1[[#This Row],[FTR]]="A",100*Table1[[#This Row],[B365A]]),0)</f>
        <v>0</v>
      </c>
      <c r="X1722">
        <v>1.72</v>
      </c>
      <c r="Y1722">
        <v>3.8</v>
      </c>
      <c r="Z1722">
        <v>4.75</v>
      </c>
      <c r="AA1722" s="3">
        <f>(1/Table1[[#This Row],[B365H]]+1/Table1[[#This Row],[B365D]]+1/Table1[[#This Row],[B365A]]-1)/3</f>
        <v>1.8359853121175052E-2</v>
      </c>
      <c r="AB1722">
        <v>1.9</v>
      </c>
      <c r="AC1722">
        <v>1.9</v>
      </c>
      <c r="AD1722">
        <f>(1/Table1[[#This Row],[B365&gt;2.5]]+1/Table1[[#This Row],[B365&lt;2.5]]-1)/2</f>
        <v>2.6315789473684181E-2</v>
      </c>
    </row>
    <row r="1723" spans="1:30" hidden="1" x14ac:dyDescent="0.45">
      <c r="A1723" t="s">
        <v>106</v>
      </c>
      <c r="B1723" t="s">
        <v>4</v>
      </c>
      <c r="C1723" s="1">
        <v>44618</v>
      </c>
      <c r="D1723" t="s">
        <v>117</v>
      </c>
      <c r="E1723" t="s">
        <v>116</v>
      </c>
      <c r="F1723">
        <v>2</v>
      </c>
      <c r="G1723">
        <v>2</v>
      </c>
      <c r="H1723" t="s">
        <v>42</v>
      </c>
      <c r="I1723" t="s">
        <v>149</v>
      </c>
      <c r="J1723" t="s">
        <v>269</v>
      </c>
      <c r="L1723">
        <f>1/Table1[[#This Row],[B365H]]-Table1[[#This Row],[Margin1X2]]</f>
        <v>0.56167097329888027</v>
      </c>
      <c r="M1723">
        <f>IF(Table1[[#This Row],[Bet]]="Home",IF(Table1[[#This Row],[FTR]]="H",100*Table1[[#This Row],[B365H]],0),0)</f>
        <v>0</v>
      </c>
      <c r="N1723">
        <f>IF(Table1[[#This Row],[Bet]]="Home-",IF(Table1[[#This Row],[FTR]]="H",100*Table1[[#This Row],[B365H]],0),0)</f>
        <v>0</v>
      </c>
      <c r="O1723">
        <f>1/Table1[[#This Row],[B365D]]-Table1[[#This Row],[Margin1X2]]</f>
        <v>0.25805340223944878</v>
      </c>
      <c r="P1723">
        <f>IF(Table1[[#This Row],[Bet]]="Draw",IF(Table1[[#This Row],[FTR]]="D",100*Table1[[#This Row],[B365D]],0),0)</f>
        <v>0</v>
      </c>
      <c r="Q1723">
        <f>IF(Table1[[#This Row],[Bet]]="Draw-",IF(Table1[[#This Row],[FTR]]="D",100*Table1[[#This Row],[B365D]],0),0)</f>
        <v>360</v>
      </c>
      <c r="R1723">
        <f>1/Table1[[#This Row],[B365A]]-Table1[[#This Row],[Margin1X2]]</f>
        <v>0.18027562446167097</v>
      </c>
      <c r="S1723">
        <f>IF(Table1[[#This Row],[Bet]]="Away",IF(Table1[[#This Row],[FTR]]="A",100*Table1[[#This Row],[B365A]],0),0)</f>
        <v>0</v>
      </c>
      <c r="T1723">
        <f>IF(Table1[[#This Row],[Bet2]]="Away",IF(Table1[[#This Row],[FTR]]="A",100*Table1[[#This Row],[B365A]]),0)</f>
        <v>0</v>
      </c>
      <c r="X1723">
        <v>1.72</v>
      </c>
      <c r="Y1723">
        <v>3.6</v>
      </c>
      <c r="Z1723">
        <v>5</v>
      </c>
      <c r="AA1723" s="3">
        <f>(1/Table1[[#This Row],[B365H]]+1/Table1[[#This Row],[B365D]]+1/Table1[[#This Row],[B365A]]-1)/3</f>
        <v>1.9724375538329026E-2</v>
      </c>
      <c r="AB1723">
        <v>1.98</v>
      </c>
      <c r="AC1723">
        <v>1.88</v>
      </c>
      <c r="AD1723">
        <f>(1/Table1[[#This Row],[B365&gt;2.5]]+1/Table1[[#This Row],[B365&lt;2.5]]-1)/2</f>
        <v>1.8482699333763231E-2</v>
      </c>
    </row>
    <row r="1724" spans="1:30" hidden="1" x14ac:dyDescent="0.45">
      <c r="A1724" t="s">
        <v>106</v>
      </c>
      <c r="B1724" t="s">
        <v>4</v>
      </c>
      <c r="C1724" s="1">
        <v>44618</v>
      </c>
      <c r="D1724" t="s">
        <v>137</v>
      </c>
      <c r="E1724" t="s">
        <v>136</v>
      </c>
      <c r="F1724">
        <v>3</v>
      </c>
      <c r="G1724">
        <v>2</v>
      </c>
      <c r="H1724" t="s">
        <v>13</v>
      </c>
      <c r="I1724" t="s">
        <v>135</v>
      </c>
      <c r="J1724" t="s">
        <v>273</v>
      </c>
      <c r="L1724">
        <f>1/Table1[[#This Row],[B365H]]-Table1[[#This Row],[Margin1X2]]</f>
        <v>0.36447791095298948</v>
      </c>
      <c r="M1724">
        <f>IF(Table1[[#This Row],[Bet]]="Home",IF(Table1[[#This Row],[FTR]]="H",100*Table1[[#This Row],[B365H]],0),0)</f>
        <v>0</v>
      </c>
      <c r="N1724">
        <f>IF(Table1[[#This Row],[Bet]]="Home-",IF(Table1[[#This Row],[FTR]]="H",100*Table1[[#This Row],[B365H]],0),0)</f>
        <v>260</v>
      </c>
      <c r="O1724">
        <f>1/Table1[[#This Row],[B365D]]-Table1[[#This Row],[Margin1X2]]</f>
        <v>0.27398017339642844</v>
      </c>
      <c r="P1724">
        <f>IF(Table1[[#This Row],[Bet]]="Draw",IF(Table1[[#This Row],[FTR]]="D",100*Table1[[#This Row],[B365D]],0),0)</f>
        <v>0</v>
      </c>
      <c r="Q1724">
        <f>IF(Table1[[#This Row],[Bet]]="Draw-",IF(Table1[[#This Row],[FTR]]="D",100*Table1[[#This Row],[B365D]],0),0)</f>
        <v>0</v>
      </c>
      <c r="R1724">
        <f>1/Table1[[#This Row],[B365A]]-Table1[[#This Row],[Margin1X2]]</f>
        <v>0.36154191565058197</v>
      </c>
      <c r="S1724">
        <f>IF(Table1[[#This Row],[Bet]]="Away",IF(Table1[[#This Row],[FTR]]="A",100*Table1[[#This Row],[B365A]],0),0)</f>
        <v>0</v>
      </c>
      <c r="T1724">
        <f>IF(Table1[[#This Row],[Bet2]]="Away",IF(Table1[[#This Row],[FTR]]="A",100*Table1[[#This Row],[B365A]]),0)</f>
        <v>0</v>
      </c>
      <c r="X1724">
        <v>2.6</v>
      </c>
      <c r="Y1724">
        <v>3.4</v>
      </c>
      <c r="Z1724">
        <v>2.62</v>
      </c>
      <c r="AA1724" s="3">
        <f>(1/Table1[[#This Row],[B365H]]+1/Table1[[#This Row],[B365D]]+1/Table1[[#This Row],[B365A]]-1)/3</f>
        <v>2.0137473662395083E-2</v>
      </c>
      <c r="AB1724">
        <v>1.95</v>
      </c>
      <c r="AC1724">
        <v>1.9</v>
      </c>
      <c r="AD1724">
        <f>(1/Table1[[#This Row],[B365&gt;2.5]]+1/Table1[[#This Row],[B365&lt;2.5]]-1)/2</f>
        <v>1.9568151147098534E-2</v>
      </c>
    </row>
    <row r="1725" spans="1:30" hidden="1" x14ac:dyDescent="0.45">
      <c r="A1725" t="s">
        <v>106</v>
      </c>
      <c r="B1725" t="s">
        <v>4</v>
      </c>
      <c r="C1725" s="1">
        <v>44618</v>
      </c>
      <c r="D1725" t="s">
        <v>108</v>
      </c>
      <c r="E1725" t="s">
        <v>107</v>
      </c>
      <c r="F1725">
        <v>2</v>
      </c>
      <c r="G1725">
        <v>0</v>
      </c>
      <c r="H1725" t="s">
        <v>13</v>
      </c>
      <c r="I1725" t="s">
        <v>129</v>
      </c>
      <c r="J1725" t="s">
        <v>273</v>
      </c>
      <c r="L1725">
        <f>1/Table1[[#This Row],[B365H]]-Table1[[#This Row],[Margin1X2]]</f>
        <v>0.42742374727668841</v>
      </c>
      <c r="M1725">
        <f>IF(Table1[[#This Row],[Bet]]="Home",IF(Table1[[#This Row],[FTR]]="H",100*Table1[[#This Row],[B365H]],0),0)</f>
        <v>0</v>
      </c>
      <c r="N1725">
        <f>IF(Table1[[#This Row],[Bet]]="Home-",IF(Table1[[#This Row],[FTR]]="H",100*Table1[[#This Row],[B365H]],0),0)</f>
        <v>225</v>
      </c>
      <c r="O1725">
        <f>1/Table1[[#This Row],[B365D]]-Table1[[#This Row],[Margin1X2]]</f>
        <v>0.27709694989106753</v>
      </c>
      <c r="P1725">
        <f>IF(Table1[[#This Row],[Bet]]="Draw",IF(Table1[[#This Row],[FTR]]="D",100*Table1[[#This Row],[B365D]],0),0)</f>
        <v>0</v>
      </c>
      <c r="Q1725">
        <f>IF(Table1[[#This Row],[Bet]]="Draw-",IF(Table1[[#This Row],[FTR]]="D",100*Table1[[#This Row],[B365D]],0),0)</f>
        <v>0</v>
      </c>
      <c r="R1725">
        <f>1/Table1[[#This Row],[B365A]]-Table1[[#This Row],[Margin1X2]]</f>
        <v>0.295479302832244</v>
      </c>
      <c r="S1725">
        <f>IF(Table1[[#This Row],[Bet]]="Away",IF(Table1[[#This Row],[FTR]]="A",100*Table1[[#This Row],[B365A]],0),0)</f>
        <v>0</v>
      </c>
      <c r="T1725">
        <f>IF(Table1[[#This Row],[Bet2]]="Away",IF(Table1[[#This Row],[FTR]]="A",100*Table1[[#This Row],[B365A]]),0)</f>
        <v>0</v>
      </c>
      <c r="X1725">
        <v>2.25</v>
      </c>
      <c r="Y1725">
        <v>3.4</v>
      </c>
      <c r="Z1725">
        <v>3.2</v>
      </c>
      <c r="AA1725" s="3">
        <f>(1/Table1[[#This Row],[B365H]]+1/Table1[[#This Row],[B365D]]+1/Table1[[#This Row],[B365A]]-1)/3</f>
        <v>1.7020697167756005E-2</v>
      </c>
      <c r="AB1725">
        <v>2</v>
      </c>
      <c r="AC1725">
        <v>1.85</v>
      </c>
      <c r="AD1725">
        <f>(1/Table1[[#This Row],[B365&gt;2.5]]+1/Table1[[#This Row],[B365&lt;2.5]]-1)/2</f>
        <v>2.0270270270270174E-2</v>
      </c>
    </row>
    <row r="1726" spans="1:30" hidden="1" x14ac:dyDescent="0.45">
      <c r="A1726" t="s">
        <v>61</v>
      </c>
      <c r="B1726" t="s">
        <v>4</v>
      </c>
      <c r="C1726" s="1">
        <v>44618</v>
      </c>
      <c r="D1726" t="s">
        <v>78</v>
      </c>
      <c r="E1726" t="s">
        <v>81</v>
      </c>
      <c r="F1726">
        <v>0</v>
      </c>
      <c r="G1726">
        <v>3</v>
      </c>
      <c r="H1726" t="s">
        <v>20</v>
      </c>
      <c r="I1726" t="s">
        <v>55</v>
      </c>
      <c r="J1726" t="s">
        <v>266</v>
      </c>
      <c r="L1726">
        <f>1/Table1[[#This Row],[B365H]]-Table1[[#This Row],[Margin1X2]]</f>
        <v>0.36596736596736595</v>
      </c>
      <c r="M1726">
        <f>IF(Table1[[#This Row],[Bet]]="Home",IF(Table1[[#This Row],[FTR]]="H",100*Table1[[#This Row],[B365H]],0),0)</f>
        <v>0</v>
      </c>
      <c r="N1726">
        <f>IF(Table1[[#This Row],[Bet]]="Home-",IF(Table1[[#This Row],[FTR]]="H",100*Table1[[#This Row],[B365H]],0),0)</f>
        <v>0</v>
      </c>
      <c r="O1726">
        <f>1/Table1[[#This Row],[B365D]]-Table1[[#This Row],[Margin1X2]]</f>
        <v>0.28904428904428908</v>
      </c>
      <c r="P1726">
        <f>IF(Table1[[#This Row],[Bet]]="Draw",IF(Table1[[#This Row],[FTR]]="D",100*Table1[[#This Row],[B365D]],0),0)</f>
        <v>0</v>
      </c>
      <c r="Q1726">
        <f>IF(Table1[[#This Row],[Bet]]="Draw-",IF(Table1[[#This Row],[FTR]]="D",100*Table1[[#This Row],[B365D]],0),0)</f>
        <v>0</v>
      </c>
      <c r="R1726">
        <f>1/Table1[[#This Row],[B365A]]-Table1[[#This Row],[Margin1X2]]</f>
        <v>0.34498834498834502</v>
      </c>
      <c r="S1726">
        <f>IF(Table1[[#This Row],[Bet]]="Away",IF(Table1[[#This Row],[FTR]]="A",100*Table1[[#This Row],[B365A]],0),0)</f>
        <v>0</v>
      </c>
      <c r="T1726">
        <f>IF(Table1[[#This Row],[Bet2]]="Away",IF(Table1[[#This Row],[FTR]]="A",100*Table1[[#This Row],[B365A]]),0)</f>
        <v>0</v>
      </c>
      <c r="X1726">
        <v>2.6</v>
      </c>
      <c r="Y1726">
        <v>3.25</v>
      </c>
      <c r="Z1726">
        <v>2.75</v>
      </c>
      <c r="AA1726" s="3">
        <f>(1/Table1[[#This Row],[B365H]]+1/Table1[[#This Row],[B365D]]+1/Table1[[#This Row],[B365A]]-1)/3</f>
        <v>1.864801864801861E-2</v>
      </c>
      <c r="AB1726">
        <v>2.1</v>
      </c>
      <c r="AC1726">
        <v>1.72</v>
      </c>
      <c r="AD1726">
        <f>(1/Table1[[#This Row],[B365&gt;2.5]]+1/Table1[[#This Row],[B365&lt;2.5]]-1)/2</f>
        <v>2.879291251384275E-2</v>
      </c>
    </row>
    <row r="1727" spans="1:30" hidden="1" x14ac:dyDescent="0.45">
      <c r="A1727" t="s">
        <v>2</v>
      </c>
      <c r="B1727" t="s">
        <v>4</v>
      </c>
      <c r="C1727" s="1">
        <v>44640</v>
      </c>
      <c r="D1727" t="s">
        <v>28</v>
      </c>
      <c r="E1727" t="s">
        <v>11</v>
      </c>
      <c r="F1727">
        <v>2</v>
      </c>
      <c r="G1727">
        <v>1</v>
      </c>
      <c r="H1727" t="s">
        <v>13</v>
      </c>
      <c r="I1727" t="s">
        <v>44</v>
      </c>
      <c r="L1727">
        <f>1/Table1[[#This Row],[B365H]]-Table1[[#This Row],[Margin1X2]]</f>
        <v>0.44733242134062923</v>
      </c>
      <c r="M1727">
        <f>IF(Table1[[#This Row],[Bet]]="Home",IF(Table1[[#This Row],[FTR]]="H",100*Table1[[#This Row],[B365H]],0),0)</f>
        <v>0</v>
      </c>
      <c r="N1727">
        <f>IF(Table1[[#This Row],[Bet]]="Home-",IF(Table1[[#This Row],[FTR]]="H",100*Table1[[#This Row],[B365H]],0),0)</f>
        <v>0</v>
      </c>
      <c r="O1727">
        <f>1/Table1[[#This Row],[B365D]]-Table1[[#This Row],[Margin1X2]]</f>
        <v>0.27633378932968533</v>
      </c>
      <c r="P1727">
        <f>IF(Table1[[#This Row],[Bet]]="Draw",IF(Table1[[#This Row],[FTR]]="D",100*Table1[[#This Row],[B365D]],0),0)</f>
        <v>0</v>
      </c>
      <c r="Q1727">
        <f>IF(Table1[[#This Row],[Bet]]="Draw-",IF(Table1[[#This Row],[FTR]]="D",100*Table1[[#This Row],[B365D]],0),0)</f>
        <v>0</v>
      </c>
      <c r="R1727">
        <f>1/Table1[[#This Row],[B365A]]-Table1[[#This Row],[Margin1X2]]</f>
        <v>0.27633378932968533</v>
      </c>
      <c r="S1727">
        <f>IF(Table1[[#This Row],[Bet]]="Away",IF(Table1[[#This Row],[FTR]]="A",100*Table1[[#This Row],[B365A]],0),0)</f>
        <v>0</v>
      </c>
      <c r="T1727">
        <f>IF(Table1[[#This Row],[Bet2]]="Away",IF(Table1[[#This Row],[FTR]]="A",100*Table1[[#This Row],[B365A]]),0)</f>
        <v>0</v>
      </c>
      <c r="X1727">
        <v>2.15</v>
      </c>
      <c r="Y1727">
        <v>3.4</v>
      </c>
      <c r="Z1727">
        <v>3.4</v>
      </c>
      <c r="AA1727" s="3">
        <f>(1/Table1[[#This Row],[B365H]]+1/Table1[[#This Row],[B365D]]+1/Table1[[#This Row],[B365A]]-1)/3</f>
        <v>1.7783857729138191E-2</v>
      </c>
      <c r="AB1727">
        <v>2.1</v>
      </c>
      <c r="AC1727">
        <v>1.72</v>
      </c>
      <c r="AD1727">
        <f>(1/Table1[[#This Row],[B365&gt;2.5]]+1/Table1[[#This Row],[B365&lt;2.5]]-1)/2</f>
        <v>2.879291251384275E-2</v>
      </c>
    </row>
    <row r="1728" spans="1:30" hidden="1" x14ac:dyDescent="0.45">
      <c r="A1728" t="s">
        <v>172</v>
      </c>
      <c r="B1728" t="s">
        <v>4</v>
      </c>
      <c r="C1728" s="1">
        <v>44624</v>
      </c>
      <c r="D1728" t="s">
        <v>183</v>
      </c>
      <c r="E1728" t="s">
        <v>175</v>
      </c>
      <c r="F1728">
        <v>2</v>
      </c>
      <c r="G1728">
        <v>1</v>
      </c>
      <c r="H1728" t="s">
        <v>13</v>
      </c>
      <c r="I1728" t="s">
        <v>167</v>
      </c>
      <c r="J1728" t="s">
        <v>272</v>
      </c>
      <c r="L1728">
        <f>1/Table1[[#This Row],[B365H]]-Table1[[#This Row],[Margin1X2]]</f>
        <v>0.38828805727760429</v>
      </c>
      <c r="M1728">
        <f>IF(Table1[[#This Row],[Bet]]="Home",IF(Table1[[#This Row],[FTR]]="H",100*Table1[[#This Row],[B365H]],0),0)</f>
        <v>0</v>
      </c>
      <c r="N1728">
        <f>IF(Table1[[#This Row],[Bet]]="Home-",IF(Table1[[#This Row],[FTR]]="H",100*Table1[[#This Row],[B365H]],0),0)</f>
        <v>0</v>
      </c>
      <c r="O1728">
        <f>1/Table1[[#This Row],[B365D]]-Table1[[#This Row],[Margin1X2]]</f>
        <v>0.28315509500178493</v>
      </c>
      <c r="P1728">
        <f>IF(Table1[[#This Row],[Bet]]="Draw",IF(Table1[[#This Row],[FTR]]="D",100*Table1[[#This Row],[B365D]],0),0)</f>
        <v>0</v>
      </c>
      <c r="Q1728">
        <f>IF(Table1[[#This Row],[Bet]]="Draw-",IF(Table1[[#This Row],[FTR]]="D",100*Table1[[#This Row],[B365D]],0),0)</f>
        <v>0</v>
      </c>
      <c r="R1728">
        <f>1/Table1[[#This Row],[B365A]]-Table1[[#This Row],[Margin1X2]]</f>
        <v>0.32855684772061078</v>
      </c>
      <c r="S1728">
        <f>IF(Table1[[#This Row],[Bet]]="Away",IF(Table1[[#This Row],[FTR]]="A",100*Table1[[#This Row],[B365A]],0),0)</f>
        <v>0</v>
      </c>
      <c r="T1728">
        <f>IF(Table1[[#This Row],[Bet2]]="Away",IF(Table1[[#This Row],[FTR]]="A",100*Table1[[#This Row],[B365A]]),0)</f>
        <v>0</v>
      </c>
      <c r="X1728">
        <v>2.4500000000000002</v>
      </c>
      <c r="Y1728">
        <v>3.3</v>
      </c>
      <c r="Z1728">
        <v>2.87</v>
      </c>
      <c r="AA1728" s="3">
        <f>(1/Table1[[#This Row],[B365H]]+1/Table1[[#This Row],[B365D]]+1/Table1[[#This Row],[B365A]]-1)/3</f>
        <v>1.9875208028518127E-2</v>
      </c>
      <c r="AB1728">
        <v>2.2000000000000002</v>
      </c>
      <c r="AC1728">
        <v>1.65</v>
      </c>
      <c r="AD1728">
        <f>(1/Table1[[#This Row],[B365&gt;2.5]]+1/Table1[[#This Row],[B365&lt;2.5]]-1)/2</f>
        <v>3.0303030303030276E-2</v>
      </c>
    </row>
    <row r="1729" spans="1:30" hidden="1" x14ac:dyDescent="0.45">
      <c r="A1729" t="s">
        <v>106</v>
      </c>
      <c r="B1729" t="s">
        <v>4</v>
      </c>
      <c r="C1729" s="1">
        <v>44625</v>
      </c>
      <c r="D1729" t="s">
        <v>113</v>
      </c>
      <c r="E1729" t="s">
        <v>136</v>
      </c>
      <c r="F1729">
        <v>1</v>
      </c>
      <c r="G1729">
        <v>3</v>
      </c>
      <c r="H1729" t="s">
        <v>20</v>
      </c>
      <c r="I1729" t="s">
        <v>157</v>
      </c>
      <c r="J1729" t="s">
        <v>269</v>
      </c>
      <c r="L1729">
        <f>1/Table1[[#This Row],[B365H]]-Table1[[#This Row],[Margin1X2]]</f>
        <v>0.21915900863269283</v>
      </c>
      <c r="M1729">
        <f>IF(Table1[[#This Row],[Bet]]="Home",IF(Table1[[#This Row],[FTR]]="H",100*Table1[[#This Row],[B365H]],0),0)</f>
        <v>0</v>
      </c>
      <c r="N1729">
        <f>IF(Table1[[#This Row],[Bet]]="Home-",IF(Table1[[#This Row],[FTR]]="H",100*Table1[[#This Row],[B365H]],0),0)</f>
        <v>0</v>
      </c>
      <c r="O1729">
        <f>1/Table1[[#This Row],[B365D]]-Table1[[#This Row],[Margin1X2]]</f>
        <v>0.24422166527429684</v>
      </c>
      <c r="P1729">
        <f>IF(Table1[[#This Row],[Bet]]="Draw",IF(Table1[[#This Row],[FTR]]="D",100*Table1[[#This Row],[B365D]],0),0)</f>
        <v>0</v>
      </c>
      <c r="Q1729">
        <f>IF(Table1[[#This Row],[Bet]]="Draw-",IF(Table1[[#This Row],[FTR]]="D",100*Table1[[#This Row],[B365D]],0),0)</f>
        <v>0</v>
      </c>
      <c r="R1729">
        <f>1/Table1[[#This Row],[B365A]]-Table1[[#This Row],[Margin1X2]]</f>
        <v>0.53661932609301033</v>
      </c>
      <c r="S1729">
        <f>IF(Table1[[#This Row],[Bet]]="Away",IF(Table1[[#This Row],[FTR]]="A",100*Table1[[#This Row],[B365A]],0),0)</f>
        <v>0</v>
      </c>
      <c r="T1729">
        <f>IF(Table1[[#This Row],[Bet2]]="Away",IF(Table1[[#This Row],[FTR]]="A",100*Table1[[#This Row],[B365A]]),0)</f>
        <v>0</v>
      </c>
      <c r="X1729">
        <v>4.2</v>
      </c>
      <c r="Y1729">
        <v>3.8</v>
      </c>
      <c r="Z1729">
        <v>1.8</v>
      </c>
      <c r="AA1729" s="3">
        <f>(1/Table1[[#This Row],[B365H]]+1/Table1[[#This Row],[B365D]]+1/Table1[[#This Row],[B365A]]-1)/3</f>
        <v>1.8936229462545251E-2</v>
      </c>
      <c r="AB1729">
        <v>1.88</v>
      </c>
      <c r="AC1729">
        <v>1.98</v>
      </c>
      <c r="AD1729">
        <f>(1/Table1[[#This Row],[B365&gt;2.5]]+1/Table1[[#This Row],[B365&lt;2.5]]-1)/2</f>
        <v>1.8482699333763231E-2</v>
      </c>
    </row>
    <row r="1730" spans="1:30" hidden="1" x14ac:dyDescent="0.45">
      <c r="A1730" t="s">
        <v>2</v>
      </c>
      <c r="B1730" t="s">
        <v>4</v>
      </c>
      <c r="C1730" s="1">
        <v>44653</v>
      </c>
      <c r="D1730" t="s">
        <v>15</v>
      </c>
      <c r="E1730" t="s">
        <v>28</v>
      </c>
      <c r="F1730">
        <v>1</v>
      </c>
      <c r="G1730">
        <v>1</v>
      </c>
      <c r="H1730" t="s">
        <v>42</v>
      </c>
      <c r="I1730" t="s">
        <v>36</v>
      </c>
      <c r="L1730">
        <f>1/Table1[[#This Row],[B365H]]-Table1[[#This Row],[Margin1X2]]</f>
        <v>0.64814814814814814</v>
      </c>
      <c r="M1730">
        <f>IF(Table1[[#This Row],[Bet]]="Home",IF(Table1[[#This Row],[FTR]]="H",100*Table1[[#This Row],[B365H]],0),0)</f>
        <v>0</v>
      </c>
      <c r="N1730">
        <f>IF(Table1[[#This Row],[Bet]]="Home-",IF(Table1[[#This Row],[FTR]]="H",100*Table1[[#This Row],[B365H]],0),0)</f>
        <v>0</v>
      </c>
      <c r="O1730">
        <f>1/Table1[[#This Row],[B365D]]-Table1[[#This Row],[Margin1X2]]</f>
        <v>0.20370370370370369</v>
      </c>
      <c r="P1730">
        <f>IF(Table1[[#This Row],[Bet]]="Draw",IF(Table1[[#This Row],[FTR]]="D",100*Table1[[#This Row],[B365D]],0),0)</f>
        <v>0</v>
      </c>
      <c r="Q1730">
        <f>IF(Table1[[#This Row],[Bet]]="Draw-",IF(Table1[[#This Row],[FTR]]="D",100*Table1[[#This Row],[B365D]],0),0)</f>
        <v>0</v>
      </c>
      <c r="R1730">
        <f>1/Table1[[#This Row],[B365A]]-Table1[[#This Row],[Margin1X2]]</f>
        <v>0.14814814814814814</v>
      </c>
      <c r="S1730">
        <f>IF(Table1[[#This Row],[Bet]]="Away",IF(Table1[[#This Row],[FTR]]="A",100*Table1[[#This Row],[B365A]],0),0)</f>
        <v>0</v>
      </c>
      <c r="T1730">
        <f>IF(Table1[[#This Row],[Bet2]]="Away",IF(Table1[[#This Row],[FTR]]="A",100*Table1[[#This Row],[B365A]]),0)</f>
        <v>0</v>
      </c>
      <c r="X1730">
        <v>1.5</v>
      </c>
      <c r="Y1730">
        <v>4.5</v>
      </c>
      <c r="Z1730">
        <v>6</v>
      </c>
      <c r="AA1730" s="3">
        <f>(1/Table1[[#This Row],[B365H]]+1/Table1[[#This Row],[B365D]]+1/Table1[[#This Row],[B365A]]-1)/3</f>
        <v>1.8518518518518528E-2</v>
      </c>
      <c r="AB1730">
        <v>2.2999999999999998</v>
      </c>
      <c r="AC1730">
        <v>1.61</v>
      </c>
      <c r="AD1730">
        <f>(1/Table1[[#This Row],[B365&gt;2.5]]+1/Table1[[#This Row],[B365&lt;2.5]]-1)/2</f>
        <v>2.7950310559006208E-2</v>
      </c>
    </row>
    <row r="1731" spans="1:30" hidden="1" x14ac:dyDescent="0.45">
      <c r="A1731" t="s">
        <v>172</v>
      </c>
      <c r="B1731" t="s">
        <v>4</v>
      </c>
      <c r="C1731" s="1">
        <v>44625</v>
      </c>
      <c r="D1731" t="s">
        <v>174</v>
      </c>
      <c r="E1731" t="s">
        <v>186</v>
      </c>
      <c r="F1731">
        <v>1</v>
      </c>
      <c r="G1731">
        <v>0</v>
      </c>
      <c r="H1731" t="s">
        <v>13</v>
      </c>
      <c r="I1731" t="s">
        <v>162</v>
      </c>
      <c r="J1731" t="s">
        <v>270</v>
      </c>
      <c r="L1731">
        <f>1/Table1[[#This Row],[B365H]]-Table1[[#This Row],[Margin1X2]]</f>
        <v>0.30693410532120208</v>
      </c>
      <c r="M1731">
        <f>IF(Table1[[#This Row],[Bet]]="Home",IF(Table1[[#This Row],[FTR]]="H",100*Table1[[#This Row],[B365H]],0),0)</f>
        <v>310</v>
      </c>
      <c r="N1731">
        <f>IF(Table1[[#This Row],[Bet]]="Home-",IF(Table1[[#This Row],[FTR]]="H",100*Table1[[#This Row],[B365H]],0),0)</f>
        <v>0</v>
      </c>
      <c r="O1731">
        <f>1/Table1[[#This Row],[B365D]]-Table1[[#This Row],[Margin1X2]]</f>
        <v>0.29204576785221947</v>
      </c>
      <c r="P1731">
        <f>IF(Table1[[#This Row],[Bet]]="Draw",IF(Table1[[#This Row],[FTR]]="D",100*Table1[[#This Row],[B365D]],0),0)</f>
        <v>0</v>
      </c>
      <c r="Q1731">
        <f>IF(Table1[[#This Row],[Bet]]="Draw-",IF(Table1[[#This Row],[FTR]]="D",100*Table1[[#This Row],[B365D]],0),0)</f>
        <v>0</v>
      </c>
      <c r="R1731">
        <f>1/Table1[[#This Row],[B365A]]-Table1[[#This Row],[Margin1X2]]</f>
        <v>0.40102012682657845</v>
      </c>
      <c r="S1731">
        <f>IF(Table1[[#This Row],[Bet]]="Away",IF(Table1[[#This Row],[FTR]]="A",100*Table1[[#This Row],[B365A]],0),0)</f>
        <v>0</v>
      </c>
      <c r="T1731">
        <f>IF(Table1[[#This Row],[Bet2]]="Away",IF(Table1[[#This Row],[FTR]]="A",100*Table1[[#This Row],[B365A]]),0)</f>
        <v>0</v>
      </c>
      <c r="X1731">
        <v>3.1</v>
      </c>
      <c r="Y1731">
        <v>3.25</v>
      </c>
      <c r="Z1731">
        <v>2.4</v>
      </c>
      <c r="AA1731" s="3">
        <f>(1/Table1[[#This Row],[B365H]]+1/Table1[[#This Row],[B365D]]+1/Table1[[#This Row],[B365A]]-1)/3</f>
        <v>1.5646539840088236E-2</v>
      </c>
      <c r="AB1731">
        <v>2.2999999999999998</v>
      </c>
      <c r="AC1731">
        <v>1.6</v>
      </c>
      <c r="AD1731">
        <f>(1/Table1[[#This Row],[B365&gt;2.5]]+1/Table1[[#This Row],[B365&lt;2.5]]-1)/2</f>
        <v>2.9891304347826164E-2</v>
      </c>
    </row>
    <row r="1732" spans="1:30" x14ac:dyDescent="0.45">
      <c r="A1732" t="s">
        <v>172</v>
      </c>
      <c r="B1732" t="s">
        <v>4</v>
      </c>
      <c r="C1732" s="1">
        <v>44478</v>
      </c>
      <c r="D1732" t="s">
        <v>183</v>
      </c>
      <c r="E1732" t="s">
        <v>187</v>
      </c>
      <c r="F1732">
        <v>0</v>
      </c>
      <c r="G1732">
        <v>0</v>
      </c>
      <c r="H1732" t="s">
        <v>42</v>
      </c>
      <c r="I1732" t="s">
        <v>126</v>
      </c>
      <c r="J1732" t="s">
        <v>271</v>
      </c>
      <c r="L1732">
        <f>1/Table1[[#This Row],[B365H]]-Table1[[#This Row],[Margin1X2]]</f>
        <v>0.5076023391812865</v>
      </c>
      <c r="M1732">
        <f>IF(Table1[[#This Row],[Bet]]="Home",IF(Table1[[#This Row],[FTR]]="H",100*Table1[[#This Row],[B365H]],0),0)</f>
        <v>0</v>
      </c>
      <c r="N1732">
        <f>IF(Table1[[#This Row],[Bet]]="Home-",IF(Table1[[#This Row],[FTR]]="H",100*Table1[[#This Row],[B365H]],0),0)</f>
        <v>0</v>
      </c>
      <c r="O1732">
        <f>1/Table1[[#This Row],[B365D]]-Table1[[#This Row],[Margin1X2]]</f>
        <v>0.24795321637426901</v>
      </c>
      <c r="P1732">
        <f>IF(Table1[[#This Row],[Bet]]="Draw",IF(Table1[[#This Row],[FTR]]="D",100*Table1[[#This Row],[B365D]],0),0)</f>
        <v>0</v>
      </c>
      <c r="Q1732">
        <f>IF(Table1[[#This Row],[Bet]]="Draw-",IF(Table1[[#This Row],[FTR]]="D",100*Table1[[#This Row],[B365D]],0),0)</f>
        <v>0</v>
      </c>
      <c r="R1732">
        <f>1/Table1[[#This Row],[B365A]]-Table1[[#This Row],[Margin1X2]]</f>
        <v>0.24444444444444444</v>
      </c>
      <c r="S1732">
        <f>IF(Table1[[#This Row],[Bet]]="Away",IF(Table1[[#This Row],[FTR]]="A",100*Table1[[#This Row],[B365A]],0),0)</f>
        <v>0</v>
      </c>
      <c r="T1732">
        <f>IF(Table1[[#This Row],[Bet2]]="Away",IF(Table1[[#This Row],[FTR]]="A",100*Table1[[#This Row],[B365A]]),0)</f>
        <v>0</v>
      </c>
      <c r="X1732">
        <v>1.9</v>
      </c>
      <c r="Y1732">
        <v>3.75</v>
      </c>
      <c r="Z1732">
        <v>3.8</v>
      </c>
      <c r="AA1732" s="3">
        <f>(1/Table1[[#This Row],[B365H]]+1/Table1[[#This Row],[B365D]]+1/Table1[[#This Row],[B365A]]-1)/3</f>
        <v>1.8713450292397644E-2</v>
      </c>
      <c r="AB1732">
        <v>1.85</v>
      </c>
      <c r="AC1732">
        <v>1.95</v>
      </c>
      <c r="AD1732">
        <f>(1/Table1[[#This Row],[B365&gt;2.5]]+1/Table1[[#This Row],[B365&lt;2.5]]-1)/2</f>
        <v>2.6680526680526673E-2</v>
      </c>
    </row>
    <row r="1733" spans="1:30" hidden="1" x14ac:dyDescent="0.45">
      <c r="A1733" t="s">
        <v>172</v>
      </c>
      <c r="B1733" t="s">
        <v>4</v>
      </c>
      <c r="C1733" s="1">
        <v>44625</v>
      </c>
      <c r="D1733" t="s">
        <v>190</v>
      </c>
      <c r="E1733" t="s">
        <v>193</v>
      </c>
      <c r="F1733">
        <v>2</v>
      </c>
      <c r="G1733">
        <v>2</v>
      </c>
      <c r="H1733" t="s">
        <v>42</v>
      </c>
      <c r="I1733" t="s">
        <v>156</v>
      </c>
      <c r="J1733" t="s">
        <v>269</v>
      </c>
      <c r="L1733">
        <f>1/Table1[[#This Row],[B365H]]-Table1[[#This Row],[Margin1X2]]</f>
        <v>0.46051024998393414</v>
      </c>
      <c r="M1733">
        <f>IF(Table1[[#This Row],[Bet]]="Home",IF(Table1[[#This Row],[FTR]]="H",100*Table1[[#This Row],[B365H]],0),0)</f>
        <v>0</v>
      </c>
      <c r="N1733">
        <f>IF(Table1[[#This Row],[Bet]]="Home-",IF(Table1[[#This Row],[FTR]]="H",100*Table1[[#This Row],[B365H]],0),0)</f>
        <v>0</v>
      </c>
      <c r="O1733">
        <f>1/Table1[[#This Row],[B365D]]-Table1[[#This Row],[Margin1X2]]</f>
        <v>0.29201208148576568</v>
      </c>
      <c r="P1733">
        <f>IF(Table1[[#This Row],[Bet]]="Draw",IF(Table1[[#This Row],[FTR]]="D",100*Table1[[#This Row],[B365D]],0),0)</f>
        <v>0</v>
      </c>
      <c r="Q1733">
        <f>IF(Table1[[#This Row],[Bet]]="Draw-",IF(Table1[[#This Row],[FTR]]="D",100*Table1[[#This Row],[B365D]],0),0)</f>
        <v>325</v>
      </c>
      <c r="R1733">
        <f>1/Table1[[#This Row],[B365A]]-Table1[[#This Row],[Margin1X2]]</f>
        <v>0.24747766853030009</v>
      </c>
      <c r="S1733">
        <f>IF(Table1[[#This Row],[Bet]]="Away",IF(Table1[[#This Row],[FTR]]="A",100*Table1[[#This Row],[B365A]],0),0)</f>
        <v>0</v>
      </c>
      <c r="T1733">
        <f>IF(Table1[[#This Row],[Bet2]]="Away",IF(Table1[[#This Row],[FTR]]="A",100*Table1[[#This Row],[B365A]]),0)</f>
        <v>0</v>
      </c>
      <c r="X1733">
        <v>2.1</v>
      </c>
      <c r="Y1733">
        <v>3.25</v>
      </c>
      <c r="Z1733">
        <v>3.8</v>
      </c>
      <c r="AA1733" s="3">
        <f>(1/Table1[[#This Row],[B365H]]+1/Table1[[#This Row],[B365D]]+1/Table1[[#This Row],[B365A]]-1)/3</f>
        <v>1.5680226206542008E-2</v>
      </c>
      <c r="AB1733">
        <v>2.1</v>
      </c>
      <c r="AC1733">
        <v>1.7</v>
      </c>
      <c r="AD1733">
        <f>(1/Table1[[#This Row],[B365&gt;2.5]]+1/Table1[[#This Row],[B365&lt;2.5]]-1)/2</f>
        <v>3.2212885154061621E-2</v>
      </c>
    </row>
    <row r="1734" spans="1:30" hidden="1" x14ac:dyDescent="0.45">
      <c r="A1734" t="s">
        <v>172</v>
      </c>
      <c r="B1734" t="s">
        <v>4</v>
      </c>
      <c r="C1734" s="1">
        <v>44625</v>
      </c>
      <c r="D1734" t="s">
        <v>188</v>
      </c>
      <c r="E1734" t="s">
        <v>184</v>
      </c>
      <c r="F1734">
        <v>1</v>
      </c>
      <c r="G1734">
        <v>0</v>
      </c>
      <c r="H1734" t="s">
        <v>13</v>
      </c>
      <c r="I1734" t="s">
        <v>171</v>
      </c>
      <c r="J1734" t="s">
        <v>272</v>
      </c>
      <c r="L1734">
        <f>1/Table1[[#This Row],[B365H]]-Table1[[#This Row],[Margin1X2]]</f>
        <v>0.46089466089466086</v>
      </c>
      <c r="M1734">
        <f>IF(Table1[[#This Row],[Bet]]="Home",IF(Table1[[#This Row],[FTR]]="H",100*Table1[[#This Row],[B365H]],0),0)</f>
        <v>0</v>
      </c>
      <c r="N1734">
        <f>IF(Table1[[#This Row],[Bet]]="Home-",IF(Table1[[#This Row],[FTR]]="H",100*Table1[[#This Row],[B365H]],0),0)</f>
        <v>0</v>
      </c>
      <c r="O1734">
        <f>1/Table1[[#This Row],[B365D]]-Table1[[#This Row],[Margin1X2]]</f>
        <v>0.28773448773448773</v>
      </c>
      <c r="P1734">
        <f>IF(Table1[[#This Row],[Bet]]="Draw",IF(Table1[[#This Row],[FTR]]="D",100*Table1[[#This Row],[B365D]],0),0)</f>
        <v>0</v>
      </c>
      <c r="Q1734">
        <f>IF(Table1[[#This Row],[Bet]]="Draw-",IF(Table1[[#This Row],[FTR]]="D",100*Table1[[#This Row],[B365D]],0),0)</f>
        <v>0</v>
      </c>
      <c r="R1734">
        <f>1/Table1[[#This Row],[B365A]]-Table1[[#This Row],[Margin1X2]]</f>
        <v>0.25137085137085136</v>
      </c>
      <c r="S1734">
        <f>IF(Table1[[#This Row],[Bet]]="Away",IF(Table1[[#This Row],[FTR]]="A",100*Table1[[#This Row],[B365A]],0),0)</f>
        <v>0</v>
      </c>
      <c r="T1734">
        <f>IF(Table1[[#This Row],[Bet2]]="Away",IF(Table1[[#This Row],[FTR]]="A",100*Table1[[#This Row],[B365A]]),0)</f>
        <v>0</v>
      </c>
      <c r="X1734">
        <v>2.1</v>
      </c>
      <c r="Y1734">
        <v>3.3</v>
      </c>
      <c r="Z1734">
        <v>3.75</v>
      </c>
      <c r="AA1734" s="3">
        <f>(1/Table1[[#This Row],[B365H]]+1/Table1[[#This Row],[B365D]]+1/Table1[[#This Row],[B365A]]-1)/3</f>
        <v>1.5295815295815288E-2</v>
      </c>
      <c r="AB1734">
        <v>1.93</v>
      </c>
      <c r="AC1734">
        <v>1.93</v>
      </c>
      <c r="AD1734">
        <f>(1/Table1[[#This Row],[B365&gt;2.5]]+1/Table1[[#This Row],[B365&lt;2.5]]-1)/2</f>
        <v>1.81347150259068E-2</v>
      </c>
    </row>
    <row r="1735" spans="1:30" hidden="1" x14ac:dyDescent="0.45">
      <c r="A1735" t="s">
        <v>61</v>
      </c>
      <c r="B1735" t="s">
        <v>4</v>
      </c>
      <c r="C1735" s="1">
        <v>44625</v>
      </c>
      <c r="D1735" t="s">
        <v>66</v>
      </c>
      <c r="E1735" t="s">
        <v>95</v>
      </c>
      <c r="F1735">
        <v>3</v>
      </c>
      <c r="G1735">
        <v>1</v>
      </c>
      <c r="H1735" t="s">
        <v>13</v>
      </c>
      <c r="I1735" t="s">
        <v>76</v>
      </c>
      <c r="J1735" t="s">
        <v>266</v>
      </c>
      <c r="L1735">
        <f>1/Table1[[#This Row],[B365H]]-Table1[[#This Row],[Margin1X2]]</f>
        <v>0.34380511463844798</v>
      </c>
      <c r="M1735">
        <f>IF(Table1[[#This Row],[Bet]]="Home",IF(Table1[[#This Row],[FTR]]="H",100*Table1[[#This Row],[B365H]],0),0)</f>
        <v>0</v>
      </c>
      <c r="N1735">
        <f>IF(Table1[[#This Row],[Bet]]="Home-",IF(Table1[[#This Row],[FTR]]="H",100*Table1[[#This Row],[B365H]],0),0)</f>
        <v>0</v>
      </c>
      <c r="O1735">
        <f>1/Table1[[#This Row],[B365D]]-Table1[[#This Row],[Margin1X2]]</f>
        <v>0.29916225749559083</v>
      </c>
      <c r="P1735">
        <f>IF(Table1[[#This Row],[Bet]]="Draw",IF(Table1[[#This Row],[FTR]]="D",100*Table1[[#This Row],[B365D]],0),0)</f>
        <v>0</v>
      </c>
      <c r="Q1735">
        <f>IF(Table1[[#This Row],[Bet]]="Draw-",IF(Table1[[#This Row],[FTR]]="D",100*Table1[[#This Row],[B365D]],0),0)</f>
        <v>0</v>
      </c>
      <c r="R1735">
        <f>1/Table1[[#This Row],[B365A]]-Table1[[#This Row],[Margin1X2]]</f>
        <v>0.35703262786596118</v>
      </c>
      <c r="S1735">
        <f>IF(Table1[[#This Row],[Bet]]="Away",IF(Table1[[#This Row],[FTR]]="A",100*Table1[[#This Row],[B365A]],0),0)</f>
        <v>0</v>
      </c>
      <c r="T1735">
        <f>IF(Table1[[#This Row],[Bet2]]="Away",IF(Table1[[#This Row],[FTR]]="A",100*Table1[[#This Row],[B365A]]),0)</f>
        <v>0</v>
      </c>
      <c r="X1735">
        <v>2.8</v>
      </c>
      <c r="Y1735">
        <v>3.2</v>
      </c>
      <c r="Z1735">
        <v>2.7</v>
      </c>
      <c r="AA1735" s="3">
        <f>(1/Table1[[#This Row],[B365H]]+1/Table1[[#This Row],[B365D]]+1/Table1[[#This Row],[B365A]]-1)/3</f>
        <v>1.3337742504409148E-2</v>
      </c>
      <c r="AB1735">
        <v>2.1</v>
      </c>
      <c r="AC1735">
        <v>1.72</v>
      </c>
      <c r="AD1735">
        <f>(1/Table1[[#This Row],[B365&gt;2.5]]+1/Table1[[#This Row],[B365&lt;2.5]]-1)/2</f>
        <v>2.879291251384275E-2</v>
      </c>
    </row>
    <row r="1736" spans="1:30" x14ac:dyDescent="0.45">
      <c r="A1736" t="s">
        <v>172</v>
      </c>
      <c r="B1736" t="s">
        <v>4</v>
      </c>
      <c r="C1736" s="1">
        <v>44499</v>
      </c>
      <c r="D1736" t="s">
        <v>189</v>
      </c>
      <c r="E1736" t="s">
        <v>175</v>
      </c>
      <c r="F1736">
        <v>1</v>
      </c>
      <c r="G1736">
        <v>2</v>
      </c>
      <c r="H1736" t="s">
        <v>20</v>
      </c>
      <c r="I1736" t="s">
        <v>98</v>
      </c>
      <c r="J1736" t="s">
        <v>271</v>
      </c>
      <c r="L1736">
        <f>1/Table1[[#This Row],[B365H]]-Table1[[#This Row],[Margin1X2]]</f>
        <v>0.43731431966726081</v>
      </c>
      <c r="M1736">
        <f>IF(Table1[[#This Row],[Bet]]="Home",IF(Table1[[#This Row],[FTR]]="H",100*Table1[[#This Row],[B365H]],0),0)</f>
        <v>0</v>
      </c>
      <c r="N1736">
        <f>IF(Table1[[#This Row],[Bet]]="Home-",IF(Table1[[#This Row],[FTR]]="H",100*Table1[[#This Row],[B365H]],0),0)</f>
        <v>0</v>
      </c>
      <c r="O1736">
        <f>1/Table1[[#This Row],[B365D]]-Table1[[#This Row],[Margin1X2]]</f>
        <v>0.27688651218062982</v>
      </c>
      <c r="P1736">
        <f>IF(Table1[[#This Row],[Bet]]="Draw",IF(Table1[[#This Row],[FTR]]="D",100*Table1[[#This Row],[B365D]],0),0)</f>
        <v>0</v>
      </c>
      <c r="Q1736">
        <f>IF(Table1[[#This Row],[Bet]]="Draw-",IF(Table1[[#This Row],[FTR]]="D",100*Table1[[#This Row],[B365D]],0),0)</f>
        <v>0</v>
      </c>
      <c r="R1736">
        <f>1/Table1[[#This Row],[B365A]]-Table1[[#This Row],[Margin1X2]]</f>
        <v>0.28579916815210932</v>
      </c>
      <c r="S1736">
        <f>IF(Table1[[#This Row],[Bet]]="Away",IF(Table1[[#This Row],[FTR]]="A",100*Table1[[#This Row],[B365A]],0),0)</f>
        <v>330</v>
      </c>
      <c r="T1736">
        <f>IF(Table1[[#This Row],[Bet2]]="Away",IF(Table1[[#This Row],[FTR]]="A",100*Table1[[#This Row],[B365A]]),0)</f>
        <v>0</v>
      </c>
      <c r="X1736">
        <v>2.2000000000000002</v>
      </c>
      <c r="Y1736">
        <v>3.4</v>
      </c>
      <c r="Z1736">
        <v>3.3</v>
      </c>
      <c r="AA1736" s="3">
        <f>(1/Table1[[#This Row],[B365H]]+1/Table1[[#This Row],[B365D]]+1/Table1[[#This Row],[B365A]]-1)/3</f>
        <v>1.7231134878193721E-2</v>
      </c>
      <c r="AB1736">
        <v>2.15</v>
      </c>
      <c r="AC1736">
        <v>1.66</v>
      </c>
      <c r="AD1736">
        <f>(1/Table1[[#This Row],[B365&gt;2.5]]+1/Table1[[#This Row],[B365&lt;2.5]]-1)/2</f>
        <v>3.3762958811992205E-2</v>
      </c>
    </row>
    <row r="1737" spans="1:30" hidden="1" x14ac:dyDescent="0.45">
      <c r="A1737" t="s">
        <v>172</v>
      </c>
      <c r="B1737" t="s">
        <v>4</v>
      </c>
      <c r="C1737" s="1">
        <v>44513</v>
      </c>
      <c r="D1737" t="s">
        <v>186</v>
      </c>
      <c r="E1737" t="s">
        <v>176</v>
      </c>
      <c r="F1737">
        <v>1</v>
      </c>
      <c r="G1737">
        <v>1</v>
      </c>
      <c r="H1737" t="s">
        <v>42</v>
      </c>
      <c r="I1737" t="s">
        <v>163</v>
      </c>
      <c r="J1737" t="s">
        <v>266</v>
      </c>
      <c r="L1737">
        <f>1/Table1[[#This Row],[B365H]]-Table1[[#This Row],[Margin1X2]]</f>
        <v>0.44028520499108736</v>
      </c>
      <c r="M1737">
        <f>IF(Table1[[#This Row],[Bet]]="Home",IF(Table1[[#This Row],[FTR]]="H",100*Table1[[#This Row],[B365H]],0),0)</f>
        <v>0</v>
      </c>
      <c r="N1737">
        <f>IF(Table1[[#This Row],[Bet]]="Home-",IF(Table1[[#This Row],[FTR]]="H",100*Table1[[#This Row],[B365H]],0),0)</f>
        <v>0</v>
      </c>
      <c r="O1737">
        <f>1/Table1[[#This Row],[B365D]]-Table1[[#This Row],[Margin1X2]]</f>
        <v>0.27985739750445637</v>
      </c>
      <c r="P1737">
        <f>IF(Table1[[#This Row],[Bet]]="Draw",IF(Table1[[#This Row],[FTR]]="D",100*Table1[[#This Row],[B365D]],0),0)</f>
        <v>0</v>
      </c>
      <c r="Q1737">
        <f>IF(Table1[[#This Row],[Bet]]="Draw-",IF(Table1[[#This Row],[FTR]]="D",100*Table1[[#This Row],[B365D]],0),0)</f>
        <v>0</v>
      </c>
      <c r="R1737">
        <f>1/Table1[[#This Row],[B365A]]-Table1[[#This Row],[Margin1X2]]</f>
        <v>0.27985739750445637</v>
      </c>
      <c r="S1737">
        <f>IF(Table1[[#This Row],[Bet]]="Away",IF(Table1[[#This Row],[FTR]]="A",100*Table1[[#This Row],[B365A]],0),0)</f>
        <v>0</v>
      </c>
      <c r="T1737">
        <f>IF(Table1[[#This Row],[Bet2]]="Away",IF(Table1[[#This Row],[FTR]]="A",100*Table1[[#This Row],[B365A]]),0)</f>
        <v>0</v>
      </c>
      <c r="X1737">
        <v>2.2000000000000002</v>
      </c>
      <c r="Y1737">
        <v>3.4</v>
      </c>
      <c r="Z1737">
        <v>3.4</v>
      </c>
      <c r="AA1737" s="3">
        <f>(1/Table1[[#This Row],[B365H]]+1/Table1[[#This Row],[B365D]]+1/Table1[[#This Row],[B365A]]-1)/3</f>
        <v>1.4260249554367185E-2</v>
      </c>
      <c r="AB1737">
        <v>2.02</v>
      </c>
      <c r="AC1737">
        <v>1.83</v>
      </c>
      <c r="AD1737">
        <f>(1/Table1[[#This Row],[B365&gt;2.5]]+1/Table1[[#This Row],[B365&lt;2.5]]-1)/2</f>
        <v>2.0748796191094487E-2</v>
      </c>
    </row>
    <row r="1738" spans="1:30" hidden="1" x14ac:dyDescent="0.45">
      <c r="A1738" t="s">
        <v>2</v>
      </c>
      <c r="B1738" t="s">
        <v>4</v>
      </c>
      <c r="C1738" s="1">
        <v>44653</v>
      </c>
      <c r="D1738" t="s">
        <v>16</v>
      </c>
      <c r="E1738" t="s">
        <v>26</v>
      </c>
      <c r="F1738">
        <v>1</v>
      </c>
      <c r="G1738">
        <v>1</v>
      </c>
      <c r="H1738" t="s">
        <v>42</v>
      </c>
      <c r="I1738" t="s">
        <v>43</v>
      </c>
      <c r="L1738">
        <f>1/Table1[[#This Row],[B365H]]-Table1[[#This Row],[Margin1X2]]</f>
        <v>0.40452627541235137</v>
      </c>
      <c r="M1738">
        <f>IF(Table1[[#This Row],[Bet]]="Home",IF(Table1[[#This Row],[FTR]]="H",100*Table1[[#This Row],[B365H]],0),0)</f>
        <v>0</v>
      </c>
      <c r="N1738">
        <f>IF(Table1[[#This Row],[Bet]]="Home-",IF(Table1[[#This Row],[FTR]]="H",100*Table1[[#This Row],[B365H]],0),0)</f>
        <v>0</v>
      </c>
      <c r="O1738">
        <f>1/Table1[[#This Row],[B365D]]-Table1[[#This Row],[Margin1X2]]</f>
        <v>0.24925201380897591</v>
      </c>
      <c r="P1738">
        <f>IF(Table1[[#This Row],[Bet]]="Draw",IF(Table1[[#This Row],[FTR]]="D",100*Table1[[#This Row],[B365D]],0),0)</f>
        <v>0</v>
      </c>
      <c r="Q1738">
        <f>IF(Table1[[#This Row],[Bet]]="Draw-",IF(Table1[[#This Row],[FTR]]="D",100*Table1[[#This Row],[B365D]],0),0)</f>
        <v>0</v>
      </c>
      <c r="R1738">
        <f>1/Table1[[#This Row],[B365A]]-Table1[[#This Row],[Margin1X2]]</f>
        <v>0.34622171077867286</v>
      </c>
      <c r="S1738">
        <f>IF(Table1[[#This Row],[Bet]]="Away",IF(Table1[[#This Row],[FTR]]="A",100*Table1[[#This Row],[B365A]],0),0)</f>
        <v>0</v>
      </c>
      <c r="T1738">
        <f>IF(Table1[[#This Row],[Bet2]]="Away",IF(Table1[[#This Row],[FTR]]="A",100*Table1[[#This Row],[B365A]]),0)</f>
        <v>0</v>
      </c>
      <c r="X1738">
        <v>2.37</v>
      </c>
      <c r="Y1738">
        <v>3.75</v>
      </c>
      <c r="Z1738">
        <v>2.75</v>
      </c>
      <c r="AA1738" s="3">
        <f>(1/Table1[[#This Row],[B365H]]+1/Table1[[#This Row],[B365D]]+1/Table1[[#This Row],[B365A]]-1)/3</f>
        <v>1.7414652857690765E-2</v>
      </c>
      <c r="AB1738">
        <v>1.9</v>
      </c>
      <c r="AC1738">
        <v>1.9</v>
      </c>
      <c r="AD1738">
        <f>(1/Table1[[#This Row],[B365&gt;2.5]]+1/Table1[[#This Row],[B365&lt;2.5]]-1)/2</f>
        <v>2.6315789473684181E-2</v>
      </c>
    </row>
    <row r="1739" spans="1:30" hidden="1" x14ac:dyDescent="0.45">
      <c r="A1739" t="s">
        <v>106</v>
      </c>
      <c r="B1739" t="s">
        <v>4</v>
      </c>
      <c r="C1739" s="1">
        <v>44422</v>
      </c>
      <c r="D1739" t="s">
        <v>140</v>
      </c>
      <c r="E1739" t="s">
        <v>116</v>
      </c>
      <c r="F1739">
        <v>2</v>
      </c>
      <c r="G1739">
        <v>0</v>
      </c>
      <c r="H1739" t="s">
        <v>13</v>
      </c>
      <c r="I1739" t="s">
        <v>148</v>
      </c>
      <c r="L1739">
        <f>1/Table1[[#This Row],[B365H]]-Table1[[#This Row],[Margin1X2]]</f>
        <v>0.57110423116615072</v>
      </c>
      <c r="M1739">
        <f>IF(Table1[[#This Row],[Bet]]="Home",IF(Table1[[#This Row],[FTR]]="H",100*Table1[[#This Row],[B365H]],0),0)</f>
        <v>0</v>
      </c>
      <c r="N1739">
        <f>IF(Table1[[#This Row],[Bet]]="Home-",IF(Table1[[#This Row],[FTR]]="H",100*Table1[[#This Row],[B365H]],0),0)</f>
        <v>0</v>
      </c>
      <c r="O1739">
        <f>1/Table1[[#This Row],[B365D]]-Table1[[#This Row],[Margin1X2]]</f>
        <v>0.24602683178534571</v>
      </c>
      <c r="P1739">
        <f>IF(Table1[[#This Row],[Bet]]="Draw",IF(Table1[[#This Row],[FTR]]="D",100*Table1[[#This Row],[B365D]],0),0)</f>
        <v>0</v>
      </c>
      <c r="Q1739">
        <f>IF(Table1[[#This Row],[Bet]]="Draw-",IF(Table1[[#This Row],[FTR]]="D",100*Table1[[#This Row],[B365D]],0),0)</f>
        <v>0</v>
      </c>
      <c r="R1739">
        <f>1/Table1[[#This Row],[B365A]]-Table1[[#This Row],[Margin1X2]]</f>
        <v>0.18286893704850363</v>
      </c>
      <c r="S1739">
        <f>IF(Table1[[#This Row],[Bet]]="Away",IF(Table1[[#This Row],[FTR]]="A",100*Table1[[#This Row],[B365A]],0),0)</f>
        <v>0</v>
      </c>
      <c r="T1739">
        <f>IF(Table1[[#This Row],[Bet2]]="Away",IF(Table1[[#This Row],[FTR]]="A",100*Table1[[#This Row],[B365A]]),0)</f>
        <v>0</v>
      </c>
      <c r="X1739">
        <v>1.7</v>
      </c>
      <c r="Y1739">
        <v>3.8</v>
      </c>
      <c r="Z1739">
        <v>5</v>
      </c>
      <c r="AA1739" s="3">
        <f>(1/Table1[[#This Row],[B365H]]+1/Table1[[#This Row],[B365D]]+1/Table1[[#This Row],[B365A]]-1)/3</f>
        <v>1.7131062951496395E-2</v>
      </c>
      <c r="AB1739">
        <v>2.0099999999999998</v>
      </c>
      <c r="AC1739">
        <v>1.92</v>
      </c>
      <c r="AD1739">
        <f>(1/Table1[[#This Row],[B365&gt;2.5]]+1/Table1[[#This Row],[B365&lt;2.5]]-1)/2</f>
        <v>9.1728855721393554E-3</v>
      </c>
    </row>
    <row r="1740" spans="1:30" hidden="1" x14ac:dyDescent="0.45">
      <c r="A1740" t="s">
        <v>106</v>
      </c>
      <c r="B1740" t="s">
        <v>4</v>
      </c>
      <c r="C1740" s="1">
        <v>44457</v>
      </c>
      <c r="D1740" t="s">
        <v>113</v>
      </c>
      <c r="E1740" t="s">
        <v>131</v>
      </c>
      <c r="F1740">
        <v>2</v>
      </c>
      <c r="G1740">
        <v>0</v>
      </c>
      <c r="H1740" t="s">
        <v>13</v>
      </c>
      <c r="I1740" t="s">
        <v>148</v>
      </c>
      <c r="L1740">
        <f>1/Table1[[#This Row],[B365H]]-Table1[[#This Row],[Margin1X2]]</f>
        <v>0.366529304029304</v>
      </c>
      <c r="M1740">
        <f>IF(Table1[[#This Row],[Bet]]="Home",IF(Table1[[#This Row],[FTR]]="H",100*Table1[[#This Row],[B365H]],0),0)</f>
        <v>0</v>
      </c>
      <c r="N1740">
        <f>IF(Table1[[#This Row],[Bet]]="Home-",IF(Table1[[#This Row],[FTR]]="H",100*Table1[[#This Row],[B365H]],0),0)</f>
        <v>0</v>
      </c>
      <c r="O1740">
        <f>1/Table1[[#This Row],[B365D]]-Table1[[#This Row],[Margin1X2]]</f>
        <v>0.29441391941391942</v>
      </c>
      <c r="P1740">
        <f>IF(Table1[[#This Row],[Bet]]="Draw",IF(Table1[[#This Row],[FTR]]="D",100*Table1[[#This Row],[B365D]],0),0)</f>
        <v>0</v>
      </c>
      <c r="Q1740">
        <f>IF(Table1[[#This Row],[Bet]]="Draw-",IF(Table1[[#This Row],[FTR]]="D",100*Table1[[#This Row],[B365D]],0),0)</f>
        <v>0</v>
      </c>
      <c r="R1740">
        <f>1/Table1[[#This Row],[B365A]]-Table1[[#This Row],[Margin1X2]]</f>
        <v>0.33905677655677657</v>
      </c>
      <c r="S1740">
        <f>IF(Table1[[#This Row],[Bet]]="Away",IF(Table1[[#This Row],[FTR]]="A",100*Table1[[#This Row],[B365A]],0),0)</f>
        <v>0</v>
      </c>
      <c r="T1740">
        <f>IF(Table1[[#This Row],[Bet2]]="Away",IF(Table1[[#This Row],[FTR]]="A",100*Table1[[#This Row],[B365A]]),0)</f>
        <v>0</v>
      </c>
      <c r="X1740">
        <v>2.6</v>
      </c>
      <c r="Y1740">
        <v>3.2</v>
      </c>
      <c r="Z1740">
        <v>2.8</v>
      </c>
      <c r="AA1740" s="3">
        <f>(1/Table1[[#This Row],[B365H]]+1/Table1[[#This Row],[B365D]]+1/Table1[[#This Row],[B365A]]-1)/3</f>
        <v>1.8086080586080595E-2</v>
      </c>
      <c r="AB1740">
        <v>2.2000000000000002</v>
      </c>
      <c r="AC1740">
        <v>1.65</v>
      </c>
      <c r="AD1740">
        <f>(1/Table1[[#This Row],[B365&gt;2.5]]+1/Table1[[#This Row],[B365&lt;2.5]]-1)/2</f>
        <v>3.0303030303030276E-2</v>
      </c>
    </row>
    <row r="1741" spans="1:30" hidden="1" x14ac:dyDescent="0.45">
      <c r="A1741" t="s">
        <v>106</v>
      </c>
      <c r="B1741" t="s">
        <v>4</v>
      </c>
      <c r="C1741" s="1">
        <v>44467</v>
      </c>
      <c r="D1741" t="s">
        <v>130</v>
      </c>
      <c r="E1741" t="s">
        <v>136</v>
      </c>
      <c r="F1741">
        <v>1</v>
      </c>
      <c r="G1741">
        <v>2</v>
      </c>
      <c r="H1741" t="s">
        <v>20</v>
      </c>
      <c r="I1741" t="s">
        <v>148</v>
      </c>
      <c r="L1741">
        <f>1/Table1[[#This Row],[B365H]]-Table1[[#This Row],[Margin1X2]]</f>
        <v>0.28625933245498469</v>
      </c>
      <c r="M1741">
        <f>IF(Table1[[#This Row],[Bet]]="Home",IF(Table1[[#This Row],[FTR]]="H",100*Table1[[#This Row],[B365H]],0),0)</f>
        <v>0</v>
      </c>
      <c r="N1741">
        <f>IF(Table1[[#This Row],[Bet]]="Home-",IF(Table1[[#This Row],[FTR]]="H",100*Table1[[#This Row],[B365H]],0),0)</f>
        <v>0</v>
      </c>
      <c r="O1741">
        <f>1/Table1[[#This Row],[B365D]]-Table1[[#This Row],[Margin1X2]]</f>
        <v>0.29572902942468166</v>
      </c>
      <c r="P1741">
        <f>IF(Table1[[#This Row],[Bet]]="Draw",IF(Table1[[#This Row],[FTR]]="D",100*Table1[[#This Row],[B365D]],0),0)</f>
        <v>0</v>
      </c>
      <c r="Q1741">
        <f>IF(Table1[[#This Row],[Bet]]="Draw-",IF(Table1[[#This Row],[FTR]]="D",100*Table1[[#This Row],[B365D]],0),0)</f>
        <v>0</v>
      </c>
      <c r="R1741">
        <f>1/Table1[[#This Row],[B365A]]-Table1[[#This Row],[Margin1X2]]</f>
        <v>0.41801163812033387</v>
      </c>
      <c r="S1741">
        <f>IF(Table1[[#This Row],[Bet]]="Away",IF(Table1[[#This Row],[FTR]]="A",100*Table1[[#This Row],[B365A]],0),0)</f>
        <v>0</v>
      </c>
      <c r="T1741">
        <f>IF(Table1[[#This Row],[Bet2]]="Away",IF(Table1[[#This Row],[FTR]]="A",100*Table1[[#This Row],[B365A]]),0)</f>
        <v>0</v>
      </c>
      <c r="X1741">
        <v>3.3</v>
      </c>
      <c r="Y1741">
        <v>3.2</v>
      </c>
      <c r="Z1741">
        <v>2.2999999999999998</v>
      </c>
      <c r="AA1741" s="3">
        <f>(1/Table1[[#This Row],[B365H]]+1/Table1[[#This Row],[B365D]]+1/Table1[[#This Row],[B365A]]-1)/3</f>
        <v>1.6770970575318362E-2</v>
      </c>
      <c r="AB1741">
        <v>2.25</v>
      </c>
      <c r="AC1741">
        <v>1.61</v>
      </c>
      <c r="AD1741">
        <f>(1/Table1[[#This Row],[B365&gt;2.5]]+1/Table1[[#This Row],[B365&lt;2.5]]-1)/2</f>
        <v>3.2781228433402365E-2</v>
      </c>
    </row>
    <row r="1742" spans="1:30" hidden="1" x14ac:dyDescent="0.45">
      <c r="A1742" t="s">
        <v>106</v>
      </c>
      <c r="B1742" t="s">
        <v>4</v>
      </c>
      <c r="C1742" s="1">
        <v>44502</v>
      </c>
      <c r="D1742" t="s">
        <v>119</v>
      </c>
      <c r="E1742" t="s">
        <v>134</v>
      </c>
      <c r="F1742">
        <v>2</v>
      </c>
      <c r="G1742">
        <v>3</v>
      </c>
      <c r="H1742" t="s">
        <v>20</v>
      </c>
      <c r="I1742" t="s">
        <v>148</v>
      </c>
      <c r="L1742">
        <f>1/Table1[[#This Row],[B365H]]-Table1[[#This Row],[Margin1X2]]</f>
        <v>0.21929071929071936</v>
      </c>
      <c r="M1742">
        <f>IF(Table1[[#This Row],[Bet]]="Home",IF(Table1[[#This Row],[FTR]]="H",100*Table1[[#This Row],[B365H]],0),0)</f>
        <v>0</v>
      </c>
      <c r="N1742">
        <f>IF(Table1[[#This Row],[Bet]]="Home-",IF(Table1[[#This Row],[FTR]]="H",100*Table1[[#This Row],[B365H]],0),0)</f>
        <v>0</v>
      </c>
      <c r="O1742">
        <f>1/Table1[[#This Row],[B365D]]-Table1[[#This Row],[Margin1X2]]</f>
        <v>0.25897325897325907</v>
      </c>
      <c r="P1742">
        <f>IF(Table1[[#This Row],[Bet]]="Draw",IF(Table1[[#This Row],[FTR]]="D",100*Table1[[#This Row],[B365D]],0),0)</f>
        <v>0</v>
      </c>
      <c r="Q1742">
        <f>IF(Table1[[#This Row],[Bet]]="Draw-",IF(Table1[[#This Row],[FTR]]="D",100*Table1[[#This Row],[B365D]],0),0)</f>
        <v>0</v>
      </c>
      <c r="R1742">
        <f>1/Table1[[#This Row],[B365A]]-Table1[[#This Row],[Margin1X2]]</f>
        <v>0.52173602173602174</v>
      </c>
      <c r="S1742">
        <f>IF(Table1[[#This Row],[Bet]]="Away",IF(Table1[[#This Row],[FTR]]="A",100*Table1[[#This Row],[B365A]],0),0)</f>
        <v>0</v>
      </c>
      <c r="T1742">
        <f>IF(Table1[[#This Row],[Bet2]]="Away",IF(Table1[[#This Row],[FTR]]="A",100*Table1[[#This Row],[B365A]]),0)</f>
        <v>0</v>
      </c>
      <c r="X1742">
        <v>4.2</v>
      </c>
      <c r="Y1742">
        <v>3.6</v>
      </c>
      <c r="Z1742">
        <v>1.85</v>
      </c>
      <c r="AA1742" s="3">
        <f>(1/Table1[[#This Row],[B365H]]+1/Table1[[#This Row],[B365D]]+1/Table1[[#This Row],[B365A]]-1)/3</f>
        <v>1.8804518804518722E-2</v>
      </c>
      <c r="AB1742">
        <v>2.0699999999999998</v>
      </c>
      <c r="AC1742">
        <v>1.72</v>
      </c>
      <c r="AD1742">
        <f>(1/Table1[[#This Row],[B365&gt;2.5]]+1/Table1[[#This Row],[B365&lt;2.5]]-1)/2</f>
        <v>3.2243568138411449E-2</v>
      </c>
    </row>
    <row r="1743" spans="1:30" hidden="1" x14ac:dyDescent="0.45">
      <c r="A1743" t="s">
        <v>106</v>
      </c>
      <c r="B1743" t="s">
        <v>4</v>
      </c>
      <c r="C1743" s="1">
        <v>44523</v>
      </c>
      <c r="D1743" t="s">
        <v>123</v>
      </c>
      <c r="E1743" t="s">
        <v>120</v>
      </c>
      <c r="F1743">
        <v>0</v>
      </c>
      <c r="G1743">
        <v>3</v>
      </c>
      <c r="H1743" t="s">
        <v>20</v>
      </c>
      <c r="I1743" t="s">
        <v>148</v>
      </c>
      <c r="L1743">
        <f>1/Table1[[#This Row],[B365H]]-Table1[[#This Row],[Margin1X2]]</f>
        <v>0.36824758393385837</v>
      </c>
      <c r="M1743">
        <f>IF(Table1[[#This Row],[Bet]]="Home",IF(Table1[[#This Row],[FTR]]="H",100*Table1[[#This Row],[B365H]],0),0)</f>
        <v>0</v>
      </c>
      <c r="N1743">
        <f>IF(Table1[[#This Row],[Bet]]="Home-",IF(Table1[[#This Row],[FTR]]="H",100*Table1[[#This Row],[B365H]],0),0)</f>
        <v>0</v>
      </c>
      <c r="O1743">
        <f>1/Table1[[#This Row],[B365D]]-Table1[[#This Row],[Margin1X2]]</f>
        <v>0.27774984637729733</v>
      </c>
      <c r="P1743">
        <f>IF(Table1[[#This Row],[Bet]]="Draw",IF(Table1[[#This Row],[FTR]]="D",100*Table1[[#This Row],[B365D]],0),0)</f>
        <v>0</v>
      </c>
      <c r="Q1743">
        <f>IF(Table1[[#This Row],[Bet]]="Draw-",IF(Table1[[#This Row],[FTR]]="D",100*Table1[[#This Row],[B365D]],0),0)</f>
        <v>0</v>
      </c>
      <c r="R1743">
        <f>1/Table1[[#This Row],[B365A]]-Table1[[#This Row],[Margin1X2]]</f>
        <v>0.35400256968884414</v>
      </c>
      <c r="S1743">
        <f>IF(Table1[[#This Row],[Bet]]="Away",IF(Table1[[#This Row],[FTR]]="A",100*Table1[[#This Row],[B365A]],0),0)</f>
        <v>0</v>
      </c>
      <c r="T1743">
        <f>IF(Table1[[#This Row],[Bet2]]="Away",IF(Table1[[#This Row],[FTR]]="A",100*Table1[[#This Row],[B365A]]),0)</f>
        <v>0</v>
      </c>
      <c r="X1743">
        <v>2.6</v>
      </c>
      <c r="Y1743">
        <v>3.4</v>
      </c>
      <c r="Z1743">
        <v>2.7</v>
      </c>
      <c r="AA1743" s="3">
        <f>(1/Table1[[#This Row],[B365H]]+1/Table1[[#This Row],[B365D]]+1/Table1[[#This Row],[B365A]]-1)/3</f>
        <v>1.6367800681526212E-2</v>
      </c>
      <c r="AB1743">
        <v>1.98</v>
      </c>
      <c r="AC1743">
        <v>1.88</v>
      </c>
      <c r="AD1743">
        <f>(1/Table1[[#This Row],[B365&gt;2.5]]+1/Table1[[#This Row],[B365&lt;2.5]]-1)/2</f>
        <v>1.8482699333763231E-2</v>
      </c>
    </row>
    <row r="1744" spans="1:30" hidden="1" x14ac:dyDescent="0.45">
      <c r="A1744" t="s">
        <v>106</v>
      </c>
      <c r="B1744" t="s">
        <v>4</v>
      </c>
      <c r="C1744" s="1">
        <v>44527</v>
      </c>
      <c r="D1744" t="s">
        <v>107</v>
      </c>
      <c r="E1744" t="s">
        <v>114</v>
      </c>
      <c r="F1744">
        <v>2</v>
      </c>
      <c r="G1744">
        <v>2</v>
      </c>
      <c r="H1744" t="s">
        <v>42</v>
      </c>
      <c r="I1744" t="s">
        <v>148</v>
      </c>
      <c r="L1744">
        <f>1/Table1[[#This Row],[B365H]]-Table1[[#This Row],[Margin1X2]]</f>
        <v>0.4601618425147837</v>
      </c>
      <c r="M1744">
        <f>IF(Table1[[#This Row],[Bet]]="Home",IF(Table1[[#This Row],[FTR]]="H",100*Table1[[#This Row],[B365H]],0),0)</f>
        <v>0</v>
      </c>
      <c r="N1744">
        <f>IF(Table1[[#This Row],[Bet]]="Home-",IF(Table1[[#This Row],[FTR]]="H",100*Table1[[#This Row],[B365H]],0),0)</f>
        <v>0</v>
      </c>
      <c r="O1744">
        <f>1/Table1[[#This Row],[B365D]]-Table1[[#This Row],[Margin1X2]]</f>
        <v>0.27808901338313108</v>
      </c>
      <c r="P1744">
        <f>IF(Table1[[#This Row],[Bet]]="Draw",IF(Table1[[#This Row],[FTR]]="D",100*Table1[[#This Row],[B365D]],0),0)</f>
        <v>0</v>
      </c>
      <c r="Q1744">
        <f>IF(Table1[[#This Row],[Bet]]="Draw-",IF(Table1[[#This Row],[FTR]]="D",100*Table1[[#This Row],[B365D]],0),0)</f>
        <v>0</v>
      </c>
      <c r="R1744">
        <f>1/Table1[[#This Row],[B365A]]-Table1[[#This Row],[Margin1X2]]</f>
        <v>0.26174914410208533</v>
      </c>
      <c r="S1744">
        <f>IF(Table1[[#This Row],[Bet]]="Away",IF(Table1[[#This Row],[FTR]]="A",100*Table1[[#This Row],[B365A]],0),0)</f>
        <v>0</v>
      </c>
      <c r="T1744">
        <f>IF(Table1[[#This Row],[Bet2]]="Away",IF(Table1[[#This Row],[FTR]]="A",100*Table1[[#This Row],[B365A]]),0)</f>
        <v>0</v>
      </c>
      <c r="X1744">
        <v>2.1</v>
      </c>
      <c r="Y1744">
        <v>3.4</v>
      </c>
      <c r="Z1744">
        <v>3.6</v>
      </c>
      <c r="AA1744" s="3">
        <f>(1/Table1[[#This Row],[B365H]]+1/Table1[[#This Row],[B365D]]+1/Table1[[#This Row],[B365A]]-1)/3</f>
        <v>1.6028633675692443E-2</v>
      </c>
      <c r="AB1744">
        <v>1.93</v>
      </c>
      <c r="AC1744">
        <v>1.93</v>
      </c>
      <c r="AD1744">
        <f>(1/Table1[[#This Row],[B365&gt;2.5]]+1/Table1[[#This Row],[B365&lt;2.5]]-1)/2</f>
        <v>1.81347150259068E-2</v>
      </c>
    </row>
    <row r="1745" spans="1:30" hidden="1" x14ac:dyDescent="0.45">
      <c r="A1745" t="s">
        <v>106</v>
      </c>
      <c r="B1745" t="s">
        <v>4</v>
      </c>
      <c r="C1745" s="1">
        <v>44537</v>
      </c>
      <c r="D1745" t="s">
        <v>127</v>
      </c>
      <c r="E1745" t="s">
        <v>122</v>
      </c>
      <c r="F1745">
        <v>5</v>
      </c>
      <c r="G1745">
        <v>1</v>
      </c>
      <c r="H1745" t="s">
        <v>13</v>
      </c>
      <c r="I1745" t="s">
        <v>148</v>
      </c>
      <c r="L1745">
        <f>1/Table1[[#This Row],[B365H]]-Table1[[#This Row],[Margin1X2]]</f>
        <v>0.73694336852231579</v>
      </c>
      <c r="M1745">
        <f>IF(Table1[[#This Row],[Bet]]="Home",IF(Table1[[#This Row],[FTR]]="H",100*Table1[[#This Row],[B365H]],0),0)</f>
        <v>0</v>
      </c>
      <c r="N1745">
        <f>IF(Table1[[#This Row],[Bet]]="Home-",IF(Table1[[#This Row],[FTR]]="H",100*Table1[[#This Row],[B365H]],0),0)</f>
        <v>0</v>
      </c>
      <c r="O1745">
        <f>1/Table1[[#This Row],[B365D]]-Table1[[#This Row],[Margin1X2]]</f>
        <v>0.16688185109237738</v>
      </c>
      <c r="P1745">
        <f>IF(Table1[[#This Row],[Bet]]="Draw",IF(Table1[[#This Row],[FTR]]="D",100*Table1[[#This Row],[B365D]],0),0)</f>
        <v>0</v>
      </c>
      <c r="Q1745">
        <f>IF(Table1[[#This Row],[Bet]]="Draw-",IF(Table1[[#This Row],[FTR]]="D",100*Table1[[#This Row],[B365D]],0),0)</f>
        <v>0</v>
      </c>
      <c r="R1745">
        <f>1/Table1[[#This Row],[B365A]]-Table1[[#This Row],[Margin1X2]]</f>
        <v>9.6174780385306677E-2</v>
      </c>
      <c r="S1745">
        <f>IF(Table1[[#This Row],[Bet]]="Away",IF(Table1[[#This Row],[FTR]]="A",100*Table1[[#This Row],[B365A]],0),0)</f>
        <v>0</v>
      </c>
      <c r="T1745">
        <f>IF(Table1[[#This Row],[Bet2]]="Away",IF(Table1[[#This Row],[FTR]]="A",100*Table1[[#This Row],[B365A]]),0)</f>
        <v>0</v>
      </c>
      <c r="X1745">
        <v>1.33</v>
      </c>
      <c r="Y1745">
        <v>5.5</v>
      </c>
      <c r="Z1745">
        <v>9</v>
      </c>
      <c r="AA1745" s="3">
        <f>(1/Table1[[#This Row],[B365H]]+1/Table1[[#This Row],[B365D]]+1/Table1[[#This Row],[B365A]]-1)/3</f>
        <v>1.4936330725804433E-2</v>
      </c>
      <c r="AB1745">
        <v>1.75</v>
      </c>
      <c r="AC1745">
        <v>2.0499999999999998</v>
      </c>
      <c r="AD1745">
        <f>(1/Table1[[#This Row],[B365&gt;2.5]]+1/Table1[[#This Row],[B365&lt;2.5]]-1)/2</f>
        <v>2.9616724738675937E-2</v>
      </c>
    </row>
    <row r="1746" spans="1:30" hidden="1" x14ac:dyDescent="0.45">
      <c r="A1746" t="s">
        <v>106</v>
      </c>
      <c r="B1746" t="s">
        <v>4</v>
      </c>
      <c r="C1746" s="1">
        <v>44597</v>
      </c>
      <c r="D1746" t="s">
        <v>125</v>
      </c>
      <c r="E1746" t="s">
        <v>107</v>
      </c>
      <c r="F1746">
        <v>1</v>
      </c>
      <c r="G1746">
        <v>1</v>
      </c>
      <c r="H1746" t="s">
        <v>42</v>
      </c>
      <c r="I1746" t="s">
        <v>148</v>
      </c>
      <c r="L1746">
        <f>1/Table1[[#This Row],[B365H]]-Table1[[#This Row],[Margin1X2]]</f>
        <v>0.30500085338795013</v>
      </c>
      <c r="M1746">
        <f>IF(Table1[[#This Row],[Bet]]="Home",IF(Table1[[#This Row],[FTR]]="H",100*Table1[[#This Row],[B365H]],0),0)</f>
        <v>0</v>
      </c>
      <c r="N1746">
        <f>IF(Table1[[#This Row],[Bet]]="Home-",IF(Table1[[#This Row],[FTR]]="H",100*Table1[[#This Row],[B365H]],0),0)</f>
        <v>0</v>
      </c>
      <c r="O1746">
        <f>1/Table1[[#This Row],[B365D]]-Table1[[#This Row],[Margin1X2]]</f>
        <v>0.26813449394094552</v>
      </c>
      <c r="P1746">
        <f>IF(Table1[[#This Row],[Bet]]="Draw",IF(Table1[[#This Row],[FTR]]="D",100*Table1[[#This Row],[B365D]],0),0)</f>
        <v>0</v>
      </c>
      <c r="Q1746">
        <f>IF(Table1[[#This Row],[Bet]]="Draw-",IF(Table1[[#This Row],[FTR]]="D",100*Table1[[#This Row],[B365D]],0),0)</f>
        <v>0</v>
      </c>
      <c r="R1746">
        <f>1/Table1[[#This Row],[B365A]]-Table1[[#This Row],[Margin1X2]]</f>
        <v>0.42686465267110424</v>
      </c>
      <c r="S1746">
        <f>IF(Table1[[#This Row],[Bet]]="Away",IF(Table1[[#This Row],[FTR]]="A",100*Table1[[#This Row],[B365A]],0),0)</f>
        <v>0</v>
      </c>
      <c r="T1746">
        <f>IF(Table1[[#This Row],[Bet2]]="Away",IF(Table1[[#This Row],[FTR]]="A",100*Table1[[#This Row],[B365A]]),0)</f>
        <v>0</v>
      </c>
      <c r="X1746">
        <v>3.1</v>
      </c>
      <c r="Y1746">
        <v>3.5</v>
      </c>
      <c r="Z1746">
        <v>2.25</v>
      </c>
      <c r="AA1746" s="3">
        <f>(1/Table1[[#This Row],[B365H]]+1/Table1[[#This Row],[B365D]]+1/Table1[[#This Row],[B365A]]-1)/3</f>
        <v>1.7579791773340164E-2</v>
      </c>
      <c r="AB1746">
        <v>2.13</v>
      </c>
      <c r="AC1746">
        <v>1.75</v>
      </c>
      <c r="AD1746">
        <f>(1/Table1[[#This Row],[B365&gt;2.5]]+1/Table1[[#This Row],[B365&lt;2.5]]-1)/2</f>
        <v>2.045606975184433E-2</v>
      </c>
    </row>
    <row r="1747" spans="1:30" hidden="1" x14ac:dyDescent="0.45">
      <c r="A1747" t="s">
        <v>106</v>
      </c>
      <c r="B1747" t="s">
        <v>4</v>
      </c>
      <c r="C1747" s="1">
        <v>44618</v>
      </c>
      <c r="D1747" t="s">
        <v>123</v>
      </c>
      <c r="E1747" t="s">
        <v>122</v>
      </c>
      <c r="F1747">
        <v>0</v>
      </c>
      <c r="G1747">
        <v>2</v>
      </c>
      <c r="H1747" t="s">
        <v>20</v>
      </c>
      <c r="I1747" t="s">
        <v>148</v>
      </c>
      <c r="L1747">
        <f>1/Table1[[#This Row],[B365H]]-Table1[[#This Row],[Margin1X2]]</f>
        <v>0.5694055399937753</v>
      </c>
      <c r="M1747">
        <f>IF(Table1[[#This Row],[Bet]]="Home",IF(Table1[[#This Row],[FTR]]="H",100*Table1[[#This Row],[B365H]],0),0)</f>
        <v>0</v>
      </c>
      <c r="N1747">
        <f>IF(Table1[[#This Row],[Bet]]="Home-",IF(Table1[[#This Row],[FTR]]="H",100*Table1[[#This Row],[B365H]],0),0)</f>
        <v>0</v>
      </c>
      <c r="O1747">
        <f>1/Table1[[#This Row],[B365D]]-Table1[[#This Row],[Margin1X2]]</f>
        <v>0.25894802365390601</v>
      </c>
      <c r="P1747">
        <f>IF(Table1[[#This Row],[Bet]]="Draw",IF(Table1[[#This Row],[FTR]]="D",100*Table1[[#This Row],[B365D]],0),0)</f>
        <v>0</v>
      </c>
      <c r="Q1747">
        <f>IF(Table1[[#This Row],[Bet]]="Draw-",IF(Table1[[#This Row],[FTR]]="D",100*Table1[[#This Row],[B365D]],0),0)</f>
        <v>0</v>
      </c>
      <c r="R1747">
        <f>1/Table1[[#This Row],[B365A]]-Table1[[#This Row],[Margin1X2]]</f>
        <v>0.17164643635231869</v>
      </c>
      <c r="S1747">
        <f>IF(Table1[[#This Row],[Bet]]="Away",IF(Table1[[#This Row],[FTR]]="A",100*Table1[[#This Row],[B365A]],0),0)</f>
        <v>0</v>
      </c>
      <c r="T1747">
        <f>IF(Table1[[#This Row],[Bet2]]="Away",IF(Table1[[#This Row],[FTR]]="A",100*Table1[[#This Row],[B365A]]),0)</f>
        <v>0</v>
      </c>
      <c r="X1747">
        <v>1.7</v>
      </c>
      <c r="Y1747">
        <v>3.6</v>
      </c>
      <c r="Z1747">
        <v>5.25</v>
      </c>
      <c r="AA1747" s="3">
        <f>(1/Table1[[#This Row],[B365H]]+1/Table1[[#This Row],[B365D]]+1/Table1[[#This Row],[B365A]]-1)/3</f>
        <v>1.8829754123871778E-2</v>
      </c>
      <c r="AB1747">
        <v>2.15</v>
      </c>
      <c r="AC1747">
        <v>1.66</v>
      </c>
      <c r="AD1747">
        <f>(1/Table1[[#This Row],[B365&gt;2.5]]+1/Table1[[#This Row],[B365&lt;2.5]]-1)/2</f>
        <v>3.3762958811992205E-2</v>
      </c>
    </row>
    <row r="1748" spans="1:30" hidden="1" x14ac:dyDescent="0.45">
      <c r="A1748" t="s">
        <v>106</v>
      </c>
      <c r="B1748" t="s">
        <v>4</v>
      </c>
      <c r="C1748" s="1">
        <v>44635</v>
      </c>
      <c r="D1748" t="s">
        <v>140</v>
      </c>
      <c r="E1748" t="s">
        <v>137</v>
      </c>
      <c r="F1748">
        <v>1</v>
      </c>
      <c r="G1748">
        <v>1</v>
      </c>
      <c r="H1748" t="s">
        <v>42</v>
      </c>
      <c r="I1748" t="s">
        <v>148</v>
      </c>
      <c r="L1748">
        <f>1/Table1[[#This Row],[B365H]]-Table1[[#This Row],[Margin1X2]]</f>
        <v>0.63444779621250214</v>
      </c>
      <c r="M1748">
        <f>IF(Table1[[#This Row],[Bet]]="Home",IF(Table1[[#This Row],[FTR]]="H",100*Table1[[#This Row],[B365H]],0),0)</f>
        <v>0</v>
      </c>
      <c r="N1748">
        <f>IF(Table1[[#This Row],[Bet]]="Home-",IF(Table1[[#This Row],[FTR]]="H",100*Table1[[#This Row],[B365H]],0),0)</f>
        <v>0</v>
      </c>
      <c r="O1748">
        <f>1/Table1[[#This Row],[B365D]]-Table1[[#This Row],[Margin1X2]]</f>
        <v>0.23085302497067203</v>
      </c>
      <c r="P1748">
        <f>IF(Table1[[#This Row],[Bet]]="Draw",IF(Table1[[#This Row],[FTR]]="D",100*Table1[[#This Row],[B365D]],0),0)</f>
        <v>0</v>
      </c>
      <c r="Q1748">
        <f>IF(Table1[[#This Row],[Bet]]="Draw-",IF(Table1[[#This Row],[FTR]]="D",100*Table1[[#This Row],[B365D]],0),0)</f>
        <v>0</v>
      </c>
      <c r="R1748">
        <f>1/Table1[[#This Row],[B365A]]-Table1[[#This Row],[Margin1X2]]</f>
        <v>0.13469917881682589</v>
      </c>
      <c r="S1748">
        <f>IF(Table1[[#This Row],[Bet]]="Away",IF(Table1[[#This Row],[FTR]]="A",100*Table1[[#This Row],[B365A]],0),0)</f>
        <v>0</v>
      </c>
      <c r="T1748">
        <f>IF(Table1[[#This Row],[Bet2]]="Away",IF(Table1[[#This Row],[FTR]]="A",100*Table1[[#This Row],[B365A]]),0)</f>
        <v>0</v>
      </c>
      <c r="X1748">
        <v>1.53</v>
      </c>
      <c r="Y1748">
        <v>4</v>
      </c>
      <c r="Z1748">
        <v>6.5</v>
      </c>
      <c r="AA1748" s="3">
        <f>(1/Table1[[#This Row],[B365H]]+1/Table1[[#This Row],[B365D]]+1/Table1[[#This Row],[B365A]]-1)/3</f>
        <v>1.9146975029327978E-2</v>
      </c>
      <c r="AB1748">
        <v>1.75</v>
      </c>
      <c r="AC1748">
        <v>2.0499999999999998</v>
      </c>
      <c r="AD1748">
        <f>(1/Table1[[#This Row],[B365&gt;2.5]]+1/Table1[[#This Row],[B365&lt;2.5]]-1)/2</f>
        <v>2.9616724738675937E-2</v>
      </c>
    </row>
    <row r="1749" spans="1:30" hidden="1" x14ac:dyDescent="0.45">
      <c r="A1749" t="s">
        <v>106</v>
      </c>
      <c r="B1749" t="s">
        <v>4</v>
      </c>
      <c r="C1749" s="1">
        <v>44653</v>
      </c>
      <c r="D1749" t="s">
        <v>125</v>
      </c>
      <c r="E1749" t="s">
        <v>131</v>
      </c>
      <c r="F1749">
        <v>3</v>
      </c>
      <c r="G1749">
        <v>0</v>
      </c>
      <c r="H1749" t="s">
        <v>13</v>
      </c>
      <c r="I1749" t="s">
        <v>148</v>
      </c>
      <c r="L1749">
        <f>1/Table1[[#This Row],[B365H]]-Table1[[#This Row],[Margin1X2]]</f>
        <v>0.35148874364560634</v>
      </c>
      <c r="M1749">
        <f>IF(Table1[[#This Row],[Bet]]="Home",IF(Table1[[#This Row],[FTR]]="H",100*Table1[[#This Row],[B365H]],0),0)</f>
        <v>0</v>
      </c>
      <c r="N1749">
        <f>IF(Table1[[#This Row],[Bet]]="Home-",IF(Table1[[#This Row],[FTR]]="H",100*Table1[[#This Row],[B365H]],0),0)</f>
        <v>0</v>
      </c>
      <c r="O1749">
        <f>1/Table1[[#This Row],[B365D]]-Table1[[#This Row],[Margin1X2]]</f>
        <v>0.27523602033405953</v>
      </c>
      <c r="P1749">
        <f>IF(Table1[[#This Row],[Bet]]="Draw",IF(Table1[[#This Row],[FTR]]="D",100*Table1[[#This Row],[B365D]],0),0)</f>
        <v>0</v>
      </c>
      <c r="Q1749">
        <f>IF(Table1[[#This Row],[Bet]]="Draw-",IF(Table1[[#This Row],[FTR]]="D",100*Table1[[#This Row],[B365D]],0),0)</f>
        <v>0</v>
      </c>
      <c r="R1749">
        <f>1/Table1[[#This Row],[B365A]]-Table1[[#This Row],[Margin1X2]]</f>
        <v>0.37327523602033408</v>
      </c>
      <c r="S1749">
        <f>IF(Table1[[#This Row],[Bet]]="Away",IF(Table1[[#This Row],[FTR]]="A",100*Table1[[#This Row],[B365A]],0),0)</f>
        <v>0</v>
      </c>
      <c r="T1749">
        <f>IF(Table1[[#This Row],[Bet2]]="Away",IF(Table1[[#This Row],[FTR]]="A",100*Table1[[#This Row],[B365A]]),0)</f>
        <v>0</v>
      </c>
      <c r="X1749">
        <v>2.7</v>
      </c>
      <c r="Y1749">
        <v>3.4</v>
      </c>
      <c r="Z1749">
        <v>2.5499999999999998</v>
      </c>
      <c r="AA1749" s="3">
        <f>(1/Table1[[#This Row],[B365H]]+1/Table1[[#This Row],[B365D]]+1/Table1[[#This Row],[B365A]]-1)/3</f>
        <v>1.8881626724764011E-2</v>
      </c>
      <c r="AB1749">
        <v>2</v>
      </c>
      <c r="AC1749">
        <v>1.85</v>
      </c>
      <c r="AD1749">
        <f>(1/Table1[[#This Row],[B365&gt;2.5]]+1/Table1[[#This Row],[B365&lt;2.5]]-1)/2</f>
        <v>2.0270270270270174E-2</v>
      </c>
    </row>
    <row r="1750" spans="1:30" hidden="1" x14ac:dyDescent="0.45">
      <c r="A1750" t="s">
        <v>106</v>
      </c>
      <c r="B1750" t="s">
        <v>4</v>
      </c>
      <c r="C1750" s="1">
        <v>44656</v>
      </c>
      <c r="D1750" t="s">
        <v>108</v>
      </c>
      <c r="E1750" t="s">
        <v>113</v>
      </c>
      <c r="F1750">
        <v>2</v>
      </c>
      <c r="G1750">
        <v>1</v>
      </c>
      <c r="H1750" t="s">
        <v>13</v>
      </c>
      <c r="I1750" t="s">
        <v>148</v>
      </c>
      <c r="L1750">
        <f>1/Table1[[#This Row],[B365H]]-Table1[[#This Row],[Margin1X2]]</f>
        <v>0.76286231884057976</v>
      </c>
      <c r="M1750">
        <f>IF(Table1[[#This Row],[Bet]]="Home",IF(Table1[[#This Row],[FTR]]="H",100*Table1[[#This Row],[B365H]],0),0)</f>
        <v>0</v>
      </c>
      <c r="N1750">
        <f>IF(Table1[[#This Row],[Bet]]="Home-",IF(Table1[[#This Row],[FTR]]="H",100*Table1[[#This Row],[B365H]],0),0)</f>
        <v>0</v>
      </c>
      <c r="O1750">
        <f>1/Table1[[#This Row],[B365D]]-Table1[[#This Row],[Margin1X2]]</f>
        <v>0.15552536231884059</v>
      </c>
      <c r="P1750">
        <f>IF(Table1[[#This Row],[Bet]]="Draw",IF(Table1[[#This Row],[FTR]]="D",100*Table1[[#This Row],[B365D]],0),0)</f>
        <v>0</v>
      </c>
      <c r="Q1750">
        <f>IF(Table1[[#This Row],[Bet]]="Draw-",IF(Table1[[#This Row],[FTR]]="D",100*Table1[[#This Row],[B365D]],0),0)</f>
        <v>0</v>
      </c>
      <c r="R1750">
        <f>1/Table1[[#This Row],[B365A]]-Table1[[#This Row],[Margin1X2]]</f>
        <v>8.161231884057972E-2</v>
      </c>
      <c r="S1750">
        <f>IF(Table1[[#This Row],[Bet]]="Away",IF(Table1[[#This Row],[FTR]]="A",100*Table1[[#This Row],[B365A]],0),0)</f>
        <v>0</v>
      </c>
      <c r="T1750">
        <f>IF(Table1[[#This Row],[Bet2]]="Away",IF(Table1[[#This Row],[FTR]]="A",100*Table1[[#This Row],[B365A]]),0)</f>
        <v>0</v>
      </c>
      <c r="X1750">
        <v>1.28</v>
      </c>
      <c r="Y1750">
        <v>5.75</v>
      </c>
      <c r="Z1750">
        <v>10</v>
      </c>
      <c r="AA1750" s="3">
        <f>(1/Table1[[#This Row],[B365H]]+1/Table1[[#This Row],[B365D]]+1/Table1[[#This Row],[B365A]]-1)/3</f>
        <v>1.8387681159420282E-2</v>
      </c>
      <c r="AB1750">
        <v>1.65</v>
      </c>
      <c r="AC1750">
        <v>2.2000000000000002</v>
      </c>
      <c r="AD1750">
        <f>(1/Table1[[#This Row],[B365&gt;2.5]]+1/Table1[[#This Row],[B365&lt;2.5]]-1)/2</f>
        <v>3.0303030303030276E-2</v>
      </c>
    </row>
    <row r="1751" spans="1:30" hidden="1" x14ac:dyDescent="0.45">
      <c r="A1751" t="s">
        <v>106</v>
      </c>
      <c r="B1751" t="s">
        <v>4</v>
      </c>
      <c r="C1751" s="1">
        <v>44660</v>
      </c>
      <c r="D1751" t="s">
        <v>127</v>
      </c>
      <c r="E1751" t="s">
        <v>139</v>
      </c>
      <c r="F1751">
        <v>0</v>
      </c>
      <c r="G1751">
        <v>1</v>
      </c>
      <c r="H1751" t="s">
        <v>20</v>
      </c>
      <c r="I1751" t="s">
        <v>148</v>
      </c>
      <c r="L1751">
        <f>1/Table1[[#This Row],[B365H]]-Table1[[#This Row],[Margin1X2]]</f>
        <v>0.6474621503720811</v>
      </c>
      <c r="M1751">
        <f>IF(Table1[[#This Row],[Bet]]="Home",IF(Table1[[#This Row],[FTR]]="H",100*Table1[[#This Row],[B365H]],0),0)</f>
        <v>0</v>
      </c>
      <c r="N1751">
        <f>IF(Table1[[#This Row],[Bet]]="Home-",IF(Table1[[#This Row],[FTR]]="H",100*Table1[[#This Row],[B365H]],0),0)</f>
        <v>0</v>
      </c>
      <c r="O1751">
        <f>1/Table1[[#This Row],[B365D]]-Table1[[#This Row],[Margin1X2]]</f>
        <v>0.21174236592250453</v>
      </c>
      <c r="P1751">
        <f>IF(Table1[[#This Row],[Bet]]="Draw",IF(Table1[[#This Row],[FTR]]="D",100*Table1[[#This Row],[B365D]],0),0)</f>
        <v>0</v>
      </c>
      <c r="Q1751">
        <f>IF(Table1[[#This Row],[Bet]]="Draw-",IF(Table1[[#This Row],[FTR]]="D",100*Table1[[#This Row],[B365D]],0),0)</f>
        <v>0</v>
      </c>
      <c r="R1751">
        <f>1/Table1[[#This Row],[B365A]]-Table1[[#This Row],[Margin1X2]]</f>
        <v>0.14079548370541448</v>
      </c>
      <c r="S1751">
        <f>IF(Table1[[#This Row],[Bet]]="Away",IF(Table1[[#This Row],[FTR]]="A",100*Table1[[#This Row],[B365A]],0),0)</f>
        <v>0</v>
      </c>
      <c r="T1751">
        <f>IF(Table1[[#This Row],[Bet2]]="Away",IF(Table1[[#This Row],[FTR]]="A",100*Table1[[#This Row],[B365A]]),0)</f>
        <v>0</v>
      </c>
      <c r="X1751">
        <v>1.5</v>
      </c>
      <c r="Y1751">
        <v>4.33</v>
      </c>
      <c r="Z1751">
        <v>6.25</v>
      </c>
      <c r="AA1751" s="3">
        <f>(1/Table1[[#This Row],[B365H]]+1/Table1[[#This Row],[B365D]]+1/Table1[[#This Row],[B365A]]-1)/3</f>
        <v>1.9204516294585527E-2</v>
      </c>
      <c r="AB1751">
        <v>1.95</v>
      </c>
      <c r="AC1751">
        <v>1.9</v>
      </c>
      <c r="AD1751">
        <f>(1/Table1[[#This Row],[B365&gt;2.5]]+1/Table1[[#This Row],[B365&lt;2.5]]-1)/2</f>
        <v>1.9568151147098534E-2</v>
      </c>
    </row>
    <row r="1752" spans="1:30" hidden="1" x14ac:dyDescent="0.45">
      <c r="A1752" t="s">
        <v>106</v>
      </c>
      <c r="B1752" t="s">
        <v>4</v>
      </c>
      <c r="C1752" s="1">
        <v>44667</v>
      </c>
      <c r="D1752" t="s">
        <v>134</v>
      </c>
      <c r="E1752" t="s">
        <v>110</v>
      </c>
      <c r="F1752">
        <v>1</v>
      </c>
      <c r="G1752">
        <v>2</v>
      </c>
      <c r="H1752" t="s">
        <v>20</v>
      </c>
      <c r="I1752" t="s">
        <v>148</v>
      </c>
      <c r="L1752">
        <f>1/Table1[[#This Row],[B365H]]-Table1[[#This Row],[Margin1X2]]</f>
        <v>0.71631693613117764</v>
      </c>
      <c r="M1752">
        <f>IF(Table1[[#This Row],[Bet]]="Home",IF(Table1[[#This Row],[FTR]]="H",100*Table1[[#This Row],[B365H]],0),0)</f>
        <v>0</v>
      </c>
      <c r="N1752">
        <f>IF(Table1[[#This Row],[Bet]]="Home-",IF(Table1[[#This Row],[FTR]]="H",100*Table1[[#This Row],[B365H]],0),0)</f>
        <v>0</v>
      </c>
      <c r="O1752">
        <f>1/Table1[[#This Row],[B365D]]-Table1[[#This Row],[Margin1X2]]</f>
        <v>0.19154913427359252</v>
      </c>
      <c r="P1752">
        <f>IF(Table1[[#This Row],[Bet]]="Draw",IF(Table1[[#This Row],[FTR]]="D",100*Table1[[#This Row],[B365D]],0),0)</f>
        <v>0</v>
      </c>
      <c r="Q1752">
        <f>IF(Table1[[#This Row],[Bet]]="Draw-",IF(Table1[[#This Row],[FTR]]="D",100*Table1[[#This Row],[B365D]],0),0)</f>
        <v>0</v>
      </c>
      <c r="R1752">
        <f>1/Table1[[#This Row],[B365A]]-Table1[[#This Row],[Margin1X2]]</f>
        <v>9.2133929595229938E-2</v>
      </c>
      <c r="S1752">
        <f>IF(Table1[[#This Row],[Bet]]="Away",IF(Table1[[#This Row],[FTR]]="A",100*Table1[[#This Row],[B365A]],0),0)</f>
        <v>0</v>
      </c>
      <c r="T1752">
        <f>IF(Table1[[#This Row],[Bet2]]="Away",IF(Table1[[#This Row],[FTR]]="A",100*Table1[[#This Row],[B365A]]),0)</f>
        <v>0</v>
      </c>
      <c r="X1752">
        <v>1.36</v>
      </c>
      <c r="Y1752">
        <v>4.75</v>
      </c>
      <c r="Z1752">
        <v>9</v>
      </c>
      <c r="AA1752" s="3">
        <f>(1/Table1[[#This Row],[B365H]]+1/Table1[[#This Row],[B365D]]+1/Table1[[#This Row],[B365A]]-1)/3</f>
        <v>1.8977181515881163E-2</v>
      </c>
      <c r="AB1752">
        <v>1.95</v>
      </c>
      <c r="AC1752">
        <v>1.9</v>
      </c>
      <c r="AD1752">
        <f>(1/Table1[[#This Row],[B365&gt;2.5]]+1/Table1[[#This Row],[B365&lt;2.5]]-1)/2</f>
        <v>1.9568151147098534E-2</v>
      </c>
    </row>
    <row r="1753" spans="1:30" hidden="1" x14ac:dyDescent="0.45">
      <c r="A1753" t="s">
        <v>172</v>
      </c>
      <c r="B1753" t="s">
        <v>4</v>
      </c>
      <c r="C1753" s="1">
        <v>44429</v>
      </c>
      <c r="D1753" t="s">
        <v>191</v>
      </c>
      <c r="E1753" t="s">
        <v>178</v>
      </c>
      <c r="F1753">
        <v>1</v>
      </c>
      <c r="G1753">
        <v>1</v>
      </c>
      <c r="H1753" t="s">
        <v>42</v>
      </c>
      <c r="I1753" t="s">
        <v>148</v>
      </c>
      <c r="L1753">
        <f>1/Table1[[#This Row],[B365H]]-Table1[[#This Row],[Margin1X2]]</f>
        <v>0.31533446712018143</v>
      </c>
      <c r="M1753">
        <f>IF(Table1[[#This Row],[Bet]]="Home",IF(Table1[[#This Row],[FTR]]="H",100*Table1[[#This Row],[B365H]],0),0)</f>
        <v>0</v>
      </c>
      <c r="N1753">
        <f>IF(Table1[[#This Row],[Bet]]="Home-",IF(Table1[[#This Row],[FTR]]="H",100*Table1[[#This Row],[B365H]],0),0)</f>
        <v>0</v>
      </c>
      <c r="O1753">
        <f>1/Table1[[#This Row],[B365D]]-Table1[[#This Row],[Margin1X2]]</f>
        <v>0.29450113378684811</v>
      </c>
      <c r="P1753">
        <f>IF(Table1[[#This Row],[Bet]]="Draw",IF(Table1[[#This Row],[FTR]]="D",100*Table1[[#This Row],[B365D]],0),0)</f>
        <v>0</v>
      </c>
      <c r="Q1753">
        <f>IF(Table1[[#This Row],[Bet]]="Draw-",IF(Table1[[#This Row],[FTR]]="D",100*Table1[[#This Row],[B365D]],0),0)</f>
        <v>0</v>
      </c>
      <c r="R1753">
        <f>1/Table1[[#This Row],[B365A]]-Table1[[#This Row],[Margin1X2]]</f>
        <v>0.39016439909297052</v>
      </c>
      <c r="S1753">
        <f>IF(Table1[[#This Row],[Bet]]="Away",IF(Table1[[#This Row],[FTR]]="A",100*Table1[[#This Row],[B365A]],0),0)</f>
        <v>0</v>
      </c>
      <c r="T1753">
        <f>IF(Table1[[#This Row],[Bet2]]="Away",IF(Table1[[#This Row],[FTR]]="A",100*Table1[[#This Row],[B365A]]),0)</f>
        <v>0</v>
      </c>
      <c r="X1753">
        <v>3</v>
      </c>
      <c r="Y1753">
        <v>3.2</v>
      </c>
      <c r="Z1753">
        <v>2.4500000000000002</v>
      </c>
      <c r="AA1753" s="3">
        <f>(1/Table1[[#This Row],[B365H]]+1/Table1[[#This Row],[B365D]]+1/Table1[[#This Row],[B365A]]-1)/3</f>
        <v>1.7998866213151905E-2</v>
      </c>
      <c r="AB1753">
        <v>2.25</v>
      </c>
      <c r="AC1753">
        <v>1.61</v>
      </c>
      <c r="AD1753">
        <f>(1/Table1[[#This Row],[B365&gt;2.5]]+1/Table1[[#This Row],[B365&lt;2.5]]-1)/2</f>
        <v>3.2781228433402365E-2</v>
      </c>
    </row>
    <row r="1754" spans="1:30" hidden="1" x14ac:dyDescent="0.45">
      <c r="A1754" t="s">
        <v>172</v>
      </c>
      <c r="B1754" t="s">
        <v>4</v>
      </c>
      <c r="C1754" s="1">
        <v>44436</v>
      </c>
      <c r="D1754" t="s">
        <v>194</v>
      </c>
      <c r="E1754" t="s">
        <v>184</v>
      </c>
      <c r="F1754">
        <v>1</v>
      </c>
      <c r="G1754">
        <v>1</v>
      </c>
      <c r="H1754" t="s">
        <v>42</v>
      </c>
      <c r="I1754" t="s">
        <v>148</v>
      </c>
      <c r="L1754">
        <f>1/Table1[[#This Row],[B365H]]-Table1[[#This Row],[Margin1X2]]</f>
        <v>0.41801163812033376</v>
      </c>
      <c r="M1754">
        <f>IF(Table1[[#This Row],[Bet]]="Home",IF(Table1[[#This Row],[FTR]]="H",100*Table1[[#This Row],[B365H]],0),0)</f>
        <v>0</v>
      </c>
      <c r="N1754">
        <f>IF(Table1[[#This Row],[Bet]]="Home-",IF(Table1[[#This Row],[FTR]]="H",100*Table1[[#This Row],[B365H]],0),0)</f>
        <v>0</v>
      </c>
      <c r="O1754">
        <f>1/Table1[[#This Row],[B365D]]-Table1[[#This Row],[Margin1X2]]</f>
        <v>0.29572902942468154</v>
      </c>
      <c r="P1754">
        <f>IF(Table1[[#This Row],[Bet]]="Draw",IF(Table1[[#This Row],[FTR]]="D",100*Table1[[#This Row],[B365D]],0),0)</f>
        <v>0</v>
      </c>
      <c r="Q1754">
        <f>IF(Table1[[#This Row],[Bet]]="Draw-",IF(Table1[[#This Row],[FTR]]="D",100*Table1[[#This Row],[B365D]],0),0)</f>
        <v>0</v>
      </c>
      <c r="R1754">
        <f>1/Table1[[#This Row],[B365A]]-Table1[[#This Row],[Margin1X2]]</f>
        <v>0.28625933245498458</v>
      </c>
      <c r="S1754">
        <f>IF(Table1[[#This Row],[Bet]]="Away",IF(Table1[[#This Row],[FTR]]="A",100*Table1[[#This Row],[B365A]],0),0)</f>
        <v>0</v>
      </c>
      <c r="T1754">
        <f>IF(Table1[[#This Row],[Bet2]]="Away",IF(Table1[[#This Row],[FTR]]="A",100*Table1[[#This Row],[B365A]]),0)</f>
        <v>0</v>
      </c>
      <c r="X1754">
        <v>2.2999999999999998</v>
      </c>
      <c r="Y1754">
        <v>3.2</v>
      </c>
      <c r="Z1754">
        <v>3.3</v>
      </c>
      <c r="AA1754" s="3">
        <f>(1/Table1[[#This Row],[B365H]]+1/Table1[[#This Row],[B365D]]+1/Table1[[#This Row],[B365A]]-1)/3</f>
        <v>1.6770970575318438E-2</v>
      </c>
      <c r="AB1754">
        <v>2.2000000000000002</v>
      </c>
      <c r="AC1754">
        <v>1.65</v>
      </c>
      <c r="AD1754">
        <f>(1/Table1[[#This Row],[B365&gt;2.5]]+1/Table1[[#This Row],[B365&lt;2.5]]-1)/2</f>
        <v>3.0303030303030276E-2</v>
      </c>
    </row>
    <row r="1755" spans="1:30" hidden="1" x14ac:dyDescent="0.45">
      <c r="A1755" t="s">
        <v>172</v>
      </c>
      <c r="B1755" t="s">
        <v>4</v>
      </c>
      <c r="C1755" s="1">
        <v>44488</v>
      </c>
      <c r="D1755" t="s">
        <v>187</v>
      </c>
      <c r="E1755" t="s">
        <v>196</v>
      </c>
      <c r="F1755">
        <v>1</v>
      </c>
      <c r="G1755">
        <v>3</v>
      </c>
      <c r="H1755" t="s">
        <v>20</v>
      </c>
      <c r="I1755" t="s">
        <v>148</v>
      </c>
      <c r="L1755">
        <f>1/Table1[[#This Row],[B365H]]-Table1[[#This Row],[Margin1X2]]</f>
        <v>0.33969951617010435</v>
      </c>
      <c r="M1755">
        <f>IF(Table1[[#This Row],[Bet]]="Home",IF(Table1[[#This Row],[FTR]]="H",100*Table1[[#This Row],[B365H]],0),0)</f>
        <v>0</v>
      </c>
      <c r="N1755">
        <f>IF(Table1[[#This Row],[Bet]]="Home-",IF(Table1[[#This Row],[FTR]]="H",100*Table1[[#This Row],[B365H]],0),0)</f>
        <v>0</v>
      </c>
      <c r="O1755">
        <f>1/Table1[[#This Row],[B365D]]-Table1[[#This Row],[Margin1X2]]</f>
        <v>0.28558696205755024</v>
      </c>
      <c r="P1755">
        <f>IF(Table1[[#This Row],[Bet]]="Draw",IF(Table1[[#This Row],[FTR]]="D",100*Table1[[#This Row],[B365D]],0),0)</f>
        <v>0</v>
      </c>
      <c r="Q1755">
        <f>IF(Table1[[#This Row],[Bet]]="Draw-",IF(Table1[[#This Row],[FTR]]="D",100*Table1[[#This Row],[B365D]],0),0)</f>
        <v>0</v>
      </c>
      <c r="R1755">
        <f>1/Table1[[#This Row],[B365A]]-Table1[[#This Row],[Margin1X2]]</f>
        <v>0.37471352177234529</v>
      </c>
      <c r="S1755">
        <f>IF(Table1[[#This Row],[Bet]]="Away",IF(Table1[[#This Row],[FTR]]="A",100*Table1[[#This Row],[B365A]],0),0)</f>
        <v>0</v>
      </c>
      <c r="T1755">
        <f>IF(Table1[[#This Row],[Bet2]]="Away",IF(Table1[[#This Row],[FTR]]="A",100*Table1[[#This Row],[B365A]]),0)</f>
        <v>0</v>
      </c>
      <c r="X1755">
        <v>2.8</v>
      </c>
      <c r="Y1755">
        <v>3.3</v>
      </c>
      <c r="Z1755">
        <v>2.5499999999999998</v>
      </c>
      <c r="AA1755" s="3">
        <f>(1/Table1[[#This Row],[B365H]]+1/Table1[[#This Row],[B365D]]+1/Table1[[#This Row],[B365A]]-1)/3</f>
        <v>1.7443340972752797E-2</v>
      </c>
      <c r="AB1755">
        <v>2.25</v>
      </c>
      <c r="AC1755">
        <v>1.61</v>
      </c>
      <c r="AD1755">
        <f>(1/Table1[[#This Row],[B365&gt;2.5]]+1/Table1[[#This Row],[B365&lt;2.5]]-1)/2</f>
        <v>3.2781228433402365E-2</v>
      </c>
    </row>
    <row r="1756" spans="1:30" hidden="1" x14ac:dyDescent="0.45">
      <c r="A1756" t="s">
        <v>172</v>
      </c>
      <c r="B1756" t="s">
        <v>4</v>
      </c>
      <c r="C1756" s="1">
        <v>44492</v>
      </c>
      <c r="D1756" t="s">
        <v>192</v>
      </c>
      <c r="E1756" t="s">
        <v>176</v>
      </c>
      <c r="F1756">
        <v>1</v>
      </c>
      <c r="G1756">
        <v>3</v>
      </c>
      <c r="H1756" t="s">
        <v>20</v>
      </c>
      <c r="I1756" t="s">
        <v>148</v>
      </c>
      <c r="L1756">
        <f>1/Table1[[#This Row],[B365H]]-Table1[[#This Row],[Margin1X2]]</f>
        <v>0.39898989898989901</v>
      </c>
      <c r="M1756">
        <f>IF(Table1[[#This Row],[Bet]]="Home",IF(Table1[[#This Row],[FTR]]="H",100*Table1[[#This Row],[B365H]],0),0)</f>
        <v>0</v>
      </c>
      <c r="N1756">
        <f>IF(Table1[[#This Row],[Bet]]="Home-",IF(Table1[[#This Row],[FTR]]="H",100*Table1[[#This Row],[B365H]],0),0)</f>
        <v>0</v>
      </c>
      <c r="O1756">
        <f>1/Table1[[#This Row],[B365D]]-Table1[[#This Row],[Margin1X2]]</f>
        <v>0.28535353535353536</v>
      </c>
      <c r="P1756">
        <f>IF(Table1[[#This Row],[Bet]]="Draw",IF(Table1[[#This Row],[FTR]]="D",100*Table1[[#This Row],[B365D]],0),0)</f>
        <v>0</v>
      </c>
      <c r="Q1756">
        <f>IF(Table1[[#This Row],[Bet]]="Draw-",IF(Table1[[#This Row],[FTR]]="D",100*Table1[[#This Row],[B365D]],0),0)</f>
        <v>0</v>
      </c>
      <c r="R1756">
        <f>1/Table1[[#This Row],[B365A]]-Table1[[#This Row],[Margin1X2]]</f>
        <v>0.31565656565656564</v>
      </c>
      <c r="S1756">
        <f>IF(Table1[[#This Row],[Bet]]="Away",IF(Table1[[#This Row],[FTR]]="A",100*Table1[[#This Row],[B365A]],0),0)</f>
        <v>0</v>
      </c>
      <c r="T1756">
        <f>IF(Table1[[#This Row],[Bet2]]="Away",IF(Table1[[#This Row],[FTR]]="A",100*Table1[[#This Row],[B365A]]),0)</f>
        <v>0</v>
      </c>
      <c r="X1756">
        <v>2.4</v>
      </c>
      <c r="Y1756">
        <v>3.3</v>
      </c>
      <c r="Z1756">
        <v>3</v>
      </c>
      <c r="AA1756" s="3">
        <f>(1/Table1[[#This Row],[B365H]]+1/Table1[[#This Row],[B365D]]+1/Table1[[#This Row],[B365A]]-1)/3</f>
        <v>1.7676767676767662E-2</v>
      </c>
      <c r="AB1756">
        <v>2.1</v>
      </c>
      <c r="AC1756">
        <v>1.7</v>
      </c>
      <c r="AD1756">
        <f>(1/Table1[[#This Row],[B365&gt;2.5]]+1/Table1[[#This Row],[B365&lt;2.5]]-1)/2</f>
        <v>3.2212885154061621E-2</v>
      </c>
    </row>
    <row r="1757" spans="1:30" hidden="1" x14ac:dyDescent="0.45">
      <c r="A1757" t="s">
        <v>172</v>
      </c>
      <c r="B1757" t="s">
        <v>4</v>
      </c>
      <c r="C1757" s="1">
        <v>44572</v>
      </c>
      <c r="D1757" t="s">
        <v>189</v>
      </c>
      <c r="E1757" t="s">
        <v>195</v>
      </c>
      <c r="F1757">
        <v>1</v>
      </c>
      <c r="G1757">
        <v>1</v>
      </c>
      <c r="H1757" t="s">
        <v>42</v>
      </c>
      <c r="I1757" t="s">
        <v>148</v>
      </c>
      <c r="L1757">
        <f>1/Table1[[#This Row],[B365H]]-Table1[[#This Row],[Margin1X2]]</f>
        <v>0.42406353222292498</v>
      </c>
      <c r="M1757">
        <f>IF(Table1[[#This Row],[Bet]]="Home",IF(Table1[[#This Row],[FTR]]="H",100*Table1[[#This Row],[B365H]],0),0)</f>
        <v>0</v>
      </c>
      <c r="N1757">
        <f>IF(Table1[[#This Row],[Bet]]="Home-",IF(Table1[[#This Row],[FTR]]="H",100*Table1[[#This Row],[B365H]],0),0)</f>
        <v>0</v>
      </c>
      <c r="O1757">
        <f>1/Table1[[#This Row],[B365D]]-Table1[[#This Row],[Margin1X2]]</f>
        <v>0.30219973293977087</v>
      </c>
      <c r="P1757">
        <f>IF(Table1[[#This Row],[Bet]]="Draw",IF(Table1[[#This Row],[FTR]]="D",100*Table1[[#This Row],[B365D]],0),0)</f>
        <v>0</v>
      </c>
      <c r="Q1757">
        <f>IF(Table1[[#This Row],[Bet]]="Draw-",IF(Table1[[#This Row],[FTR]]="D",100*Table1[[#This Row],[B365D]],0),0)</f>
        <v>0</v>
      </c>
      <c r="R1757">
        <f>1/Table1[[#This Row],[B365A]]-Table1[[#This Row],[Margin1X2]]</f>
        <v>0.2737367348373041</v>
      </c>
      <c r="S1757">
        <f>IF(Table1[[#This Row],[Bet]]="Away",IF(Table1[[#This Row],[FTR]]="A",100*Table1[[#This Row],[B365A]],0),0)</f>
        <v>0</v>
      </c>
      <c r="T1757">
        <f>IF(Table1[[#This Row],[Bet2]]="Away",IF(Table1[[#This Row],[FTR]]="A",100*Table1[[#This Row],[B365A]]),0)</f>
        <v>0</v>
      </c>
      <c r="X1757">
        <v>2.25</v>
      </c>
      <c r="Y1757">
        <v>3.1</v>
      </c>
      <c r="Z1757">
        <v>3.4</v>
      </c>
      <c r="AA1757" s="3">
        <f>(1/Table1[[#This Row],[B365H]]+1/Table1[[#This Row],[B365D]]+1/Table1[[#This Row],[B365A]]-1)/3</f>
        <v>2.0380912221519425E-2</v>
      </c>
      <c r="AB1757">
        <v>2.15</v>
      </c>
      <c r="AC1757">
        <v>1.66</v>
      </c>
      <c r="AD1757">
        <f>(1/Table1[[#This Row],[B365&gt;2.5]]+1/Table1[[#This Row],[B365&lt;2.5]]-1)/2</f>
        <v>3.3762958811992205E-2</v>
      </c>
    </row>
    <row r="1758" spans="1:30" hidden="1" x14ac:dyDescent="0.45">
      <c r="A1758" t="s">
        <v>172</v>
      </c>
      <c r="B1758" t="s">
        <v>4</v>
      </c>
      <c r="C1758" s="1">
        <v>44576</v>
      </c>
      <c r="D1758" t="s">
        <v>183</v>
      </c>
      <c r="E1758" t="s">
        <v>196</v>
      </c>
      <c r="F1758">
        <v>2</v>
      </c>
      <c r="G1758">
        <v>0</v>
      </c>
      <c r="H1758" t="s">
        <v>13</v>
      </c>
      <c r="I1758" t="s">
        <v>148</v>
      </c>
      <c r="L1758">
        <f>1/Table1[[#This Row],[B365H]]-Table1[[#This Row],[Margin1X2]]</f>
        <v>0.44825415755648312</v>
      </c>
      <c r="M1758">
        <f>IF(Table1[[#This Row],[Bet]]="Home",IF(Table1[[#This Row],[FTR]]="H",100*Table1[[#This Row],[B365H]],0),0)</f>
        <v>0</v>
      </c>
      <c r="N1758">
        <f>IF(Table1[[#This Row],[Bet]]="Home-",IF(Table1[[#This Row],[FTR]]="H",100*Table1[[#This Row],[B365H]],0),0)</f>
        <v>0</v>
      </c>
      <c r="O1758">
        <f>1/Table1[[#This Row],[B365D]]-Table1[[#This Row],[Margin1X2]]</f>
        <v>0.2908301861790234</v>
      </c>
      <c r="P1758">
        <f>IF(Table1[[#This Row],[Bet]]="Draw",IF(Table1[[#This Row],[FTR]]="D",100*Table1[[#This Row],[B365D]],0),0)</f>
        <v>0</v>
      </c>
      <c r="Q1758">
        <f>IF(Table1[[#This Row],[Bet]]="Draw-",IF(Table1[[#This Row],[FTR]]="D",100*Table1[[#This Row],[B365D]],0),0)</f>
        <v>0</v>
      </c>
      <c r="R1758">
        <f>1/Table1[[#This Row],[B365A]]-Table1[[#This Row],[Margin1X2]]</f>
        <v>0.26091565626449348</v>
      </c>
      <c r="S1758">
        <f>IF(Table1[[#This Row],[Bet]]="Away",IF(Table1[[#This Row],[FTR]]="A",100*Table1[[#This Row],[B365A]],0),0)</f>
        <v>0</v>
      </c>
      <c r="T1758">
        <f>IF(Table1[[#This Row],[Bet2]]="Away",IF(Table1[[#This Row],[FTR]]="A",100*Table1[[#This Row],[B365A]]),0)</f>
        <v>0</v>
      </c>
      <c r="X1758">
        <v>2.15</v>
      </c>
      <c r="Y1758">
        <v>3.25</v>
      </c>
      <c r="Z1758">
        <v>3.6</v>
      </c>
      <c r="AA1758" s="3">
        <f>(1/Table1[[#This Row],[B365H]]+1/Table1[[#This Row],[B365D]]+1/Table1[[#This Row],[B365A]]-1)/3</f>
        <v>1.6862121513284329E-2</v>
      </c>
      <c r="AB1758">
        <v>2.25</v>
      </c>
      <c r="AC1758">
        <v>1.61</v>
      </c>
      <c r="AD1758">
        <f>(1/Table1[[#This Row],[B365&gt;2.5]]+1/Table1[[#This Row],[B365&lt;2.5]]-1)/2</f>
        <v>3.2781228433402365E-2</v>
      </c>
    </row>
    <row r="1759" spans="1:30" hidden="1" x14ac:dyDescent="0.45">
      <c r="A1759" t="s">
        <v>172</v>
      </c>
      <c r="B1759" t="s">
        <v>4</v>
      </c>
      <c r="C1759" s="1">
        <v>44604</v>
      </c>
      <c r="D1759" t="s">
        <v>176</v>
      </c>
      <c r="E1759" t="s">
        <v>175</v>
      </c>
      <c r="F1759">
        <v>0</v>
      </c>
      <c r="G1759">
        <v>1</v>
      </c>
      <c r="H1759" t="s">
        <v>20</v>
      </c>
      <c r="I1759" t="s">
        <v>148</v>
      </c>
      <c r="L1759">
        <f>1/Table1[[#This Row],[B365H]]-Table1[[#This Row],[Margin1X2]]</f>
        <v>0.38129187885285448</v>
      </c>
      <c r="M1759">
        <f>IF(Table1[[#This Row],[Bet]]="Home",IF(Table1[[#This Row],[FTR]]="H",100*Table1[[#This Row],[B365H]],0),0)</f>
        <v>0</v>
      </c>
      <c r="N1759">
        <f>IF(Table1[[#This Row],[Bet]]="Home-",IF(Table1[[#This Row],[FTR]]="H",100*Table1[[#This Row],[B365H]],0),0)</f>
        <v>0</v>
      </c>
      <c r="O1759">
        <f>1/Table1[[#This Row],[B365D]]-Table1[[#This Row],[Margin1X2]]</f>
        <v>0.28898418654516217</v>
      </c>
      <c r="P1759">
        <f>IF(Table1[[#This Row],[Bet]]="Draw",IF(Table1[[#This Row],[FTR]]="D",100*Table1[[#This Row],[B365D]],0),0)</f>
        <v>0</v>
      </c>
      <c r="Q1759">
        <f>IF(Table1[[#This Row],[Bet]]="Draw-",IF(Table1[[#This Row],[FTR]]="D",100*Table1[[#This Row],[B365D]],0),0)</f>
        <v>0</v>
      </c>
      <c r="R1759">
        <f>1/Table1[[#This Row],[B365A]]-Table1[[#This Row],[Margin1X2]]</f>
        <v>0.32972393460198335</v>
      </c>
      <c r="S1759">
        <f>IF(Table1[[#This Row],[Bet]]="Away",IF(Table1[[#This Row],[FTR]]="A",100*Table1[[#This Row],[B365A]],0),0)</f>
        <v>0</v>
      </c>
      <c r="T1759">
        <f>IF(Table1[[#This Row],[Bet2]]="Away",IF(Table1[[#This Row],[FTR]]="A",100*Table1[[#This Row],[B365A]]),0)</f>
        <v>0</v>
      </c>
      <c r="X1759">
        <v>2.5</v>
      </c>
      <c r="Y1759">
        <v>3.25</v>
      </c>
      <c r="Z1759">
        <v>2.87</v>
      </c>
      <c r="AA1759" s="3">
        <f>(1/Table1[[#This Row],[B365H]]+1/Table1[[#This Row],[B365D]]+1/Table1[[#This Row],[B365A]]-1)/3</f>
        <v>1.8708121147145523E-2</v>
      </c>
      <c r="AB1759">
        <v>2.1</v>
      </c>
      <c r="AC1759">
        <v>1.7</v>
      </c>
      <c r="AD1759">
        <f>(1/Table1[[#This Row],[B365&gt;2.5]]+1/Table1[[#This Row],[B365&lt;2.5]]-1)/2</f>
        <v>3.2212885154061621E-2</v>
      </c>
    </row>
    <row r="1760" spans="1:30" hidden="1" x14ac:dyDescent="0.45">
      <c r="A1760" t="s">
        <v>172</v>
      </c>
      <c r="B1760" t="s">
        <v>4</v>
      </c>
      <c r="C1760" s="1">
        <v>44632</v>
      </c>
      <c r="D1760" t="s">
        <v>186</v>
      </c>
      <c r="E1760" t="s">
        <v>182</v>
      </c>
      <c r="F1760">
        <v>4</v>
      </c>
      <c r="G1760">
        <v>1</v>
      </c>
      <c r="H1760" t="s">
        <v>13</v>
      </c>
      <c r="I1760" t="s">
        <v>148</v>
      </c>
      <c r="L1760">
        <f>1/Table1[[#This Row],[B365H]]-Table1[[#This Row],[Margin1X2]]</f>
        <v>0.52158040393334515</v>
      </c>
      <c r="M1760">
        <f>IF(Table1[[#This Row],[Bet]]="Home",IF(Table1[[#This Row],[FTR]]="H",100*Table1[[#This Row],[B365H]],0),0)</f>
        <v>0</v>
      </c>
      <c r="N1760">
        <f>IF(Table1[[#This Row],[Bet]]="Home-",IF(Table1[[#This Row],[FTR]]="H",100*Table1[[#This Row],[B365H]],0),0)</f>
        <v>0</v>
      </c>
      <c r="O1760">
        <f>1/Table1[[#This Row],[B365D]]-Table1[[#This Row],[Margin1X2]]</f>
        <v>0.27515751045162817</v>
      </c>
      <c r="P1760">
        <f>IF(Table1[[#This Row],[Bet]]="Draw",IF(Table1[[#This Row],[FTR]]="D",100*Table1[[#This Row],[B365D]],0),0)</f>
        <v>0</v>
      </c>
      <c r="Q1760">
        <f>IF(Table1[[#This Row],[Bet]]="Draw-",IF(Table1[[#This Row],[FTR]]="D",100*Table1[[#This Row],[B365D]],0),0)</f>
        <v>0</v>
      </c>
      <c r="R1760">
        <f>1/Table1[[#This Row],[B365A]]-Table1[[#This Row],[Margin1X2]]</f>
        <v>0.20326208561502687</v>
      </c>
      <c r="S1760">
        <f>IF(Table1[[#This Row],[Bet]]="Away",IF(Table1[[#This Row],[FTR]]="A",100*Table1[[#This Row],[B365A]],0),0)</f>
        <v>0</v>
      </c>
      <c r="T1760">
        <f>IF(Table1[[#This Row],[Bet2]]="Away",IF(Table1[[#This Row],[FTR]]="A",100*Table1[[#This Row],[B365A]]),0)</f>
        <v>0</v>
      </c>
      <c r="X1760">
        <v>1.85</v>
      </c>
      <c r="Y1760">
        <v>3.4</v>
      </c>
      <c r="Z1760">
        <v>4.5</v>
      </c>
      <c r="AA1760" s="3">
        <f>(1/Table1[[#This Row],[B365H]]+1/Table1[[#This Row],[B365D]]+1/Table1[[#This Row],[B365A]]-1)/3</f>
        <v>1.8960136607195349E-2</v>
      </c>
      <c r="AB1760">
        <v>2.1</v>
      </c>
      <c r="AC1760">
        <v>1.7</v>
      </c>
      <c r="AD1760">
        <f>(1/Table1[[#This Row],[B365&gt;2.5]]+1/Table1[[#This Row],[B365&lt;2.5]]-1)/2</f>
        <v>3.2212885154061621E-2</v>
      </c>
    </row>
    <row r="1761" spans="1:30" hidden="1" x14ac:dyDescent="0.45">
      <c r="A1761" t="s">
        <v>172</v>
      </c>
      <c r="B1761" t="s">
        <v>4</v>
      </c>
      <c r="C1761" s="1">
        <v>44642</v>
      </c>
      <c r="D1761" t="s">
        <v>179</v>
      </c>
      <c r="E1761" t="s">
        <v>190</v>
      </c>
      <c r="F1761">
        <v>0</v>
      </c>
      <c r="G1761">
        <v>3</v>
      </c>
      <c r="H1761" t="s">
        <v>20</v>
      </c>
      <c r="I1761" t="s">
        <v>148</v>
      </c>
      <c r="L1761">
        <f>1/Table1[[#This Row],[B365H]]-Table1[[#This Row],[Margin1X2]]</f>
        <v>0.34044489958468449</v>
      </c>
      <c r="M1761">
        <f>IF(Table1[[#This Row],[Bet]]="Home",IF(Table1[[#This Row],[FTR]]="H",100*Table1[[#This Row],[B365H]],0),0)</f>
        <v>0</v>
      </c>
      <c r="N1761">
        <f>IF(Table1[[#This Row],[Bet]]="Home-",IF(Table1[[#This Row],[FTR]]="H",100*Table1[[#This Row],[B365H]],0),0)</f>
        <v>0</v>
      </c>
      <c r="O1761">
        <f>1/Table1[[#This Row],[B365D]]-Table1[[#This Row],[Margin1X2]]</f>
        <v>0.30588268760311765</v>
      </c>
      <c r="P1761">
        <f>IF(Table1[[#This Row],[Bet]]="Draw",IF(Table1[[#This Row],[FTR]]="D",100*Table1[[#This Row],[B365D]],0),0)</f>
        <v>0</v>
      </c>
      <c r="Q1761">
        <f>IF(Table1[[#This Row],[Bet]]="Draw-",IF(Table1[[#This Row],[FTR]]="D",100*Table1[[#This Row],[B365D]],0),0)</f>
        <v>0</v>
      </c>
      <c r="R1761">
        <f>1/Table1[[#This Row],[B365A]]-Table1[[#This Row],[Margin1X2]]</f>
        <v>0.35367241281219769</v>
      </c>
      <c r="S1761">
        <f>IF(Table1[[#This Row],[Bet]]="Away",IF(Table1[[#This Row],[FTR]]="A",100*Table1[[#This Row],[B365A]],0),0)</f>
        <v>0</v>
      </c>
      <c r="T1761">
        <f>IF(Table1[[#This Row],[Bet2]]="Away",IF(Table1[[#This Row],[FTR]]="A",100*Table1[[#This Row],[B365A]]),0)</f>
        <v>0</v>
      </c>
      <c r="X1761">
        <v>2.8</v>
      </c>
      <c r="Y1761">
        <v>3.1</v>
      </c>
      <c r="Z1761">
        <v>2.7</v>
      </c>
      <c r="AA1761" s="3">
        <f>(1/Table1[[#This Row],[B365H]]+1/Table1[[#This Row],[B365D]]+1/Table1[[#This Row],[B365A]]-1)/3</f>
        <v>1.6697957558172643E-2</v>
      </c>
      <c r="AB1761">
        <v>2.35</v>
      </c>
      <c r="AC1761">
        <v>1.57</v>
      </c>
      <c r="AD1761">
        <f>(1/Table1[[#This Row],[B365&gt;2.5]]+1/Table1[[#This Row],[B365&lt;2.5]]-1)/2</f>
        <v>3.1237295026426359E-2</v>
      </c>
    </row>
    <row r="1762" spans="1:30" hidden="1" x14ac:dyDescent="0.45">
      <c r="A1762" t="s">
        <v>172</v>
      </c>
      <c r="B1762" t="s">
        <v>4</v>
      </c>
      <c r="C1762" s="1">
        <v>44669</v>
      </c>
      <c r="D1762" t="s">
        <v>173</v>
      </c>
      <c r="E1762" t="s">
        <v>183</v>
      </c>
      <c r="F1762">
        <v>1</v>
      </c>
      <c r="G1762">
        <v>0</v>
      </c>
      <c r="H1762" t="s">
        <v>13</v>
      </c>
      <c r="I1762" t="s">
        <v>148</v>
      </c>
      <c r="L1762">
        <f>1/Table1[[#This Row],[B365H]]-Table1[[#This Row],[Margin1X2]]</f>
        <v>0.21382010930055745</v>
      </c>
      <c r="M1762">
        <f>IF(Table1[[#This Row],[Bet]]="Home",IF(Table1[[#This Row],[FTR]]="H",100*Table1[[#This Row],[B365H]],0),0)</f>
        <v>0</v>
      </c>
      <c r="N1762">
        <f>IF(Table1[[#This Row],[Bet]]="Home-",IF(Table1[[#This Row],[FTR]]="H",100*Table1[[#This Row],[B365H]],0),0)</f>
        <v>0</v>
      </c>
      <c r="O1762">
        <f>1/Table1[[#This Row],[B365D]]-Table1[[#This Row],[Margin1X2]]</f>
        <v>0.27699087414229095</v>
      </c>
      <c r="P1762">
        <f>IF(Table1[[#This Row],[Bet]]="Draw",IF(Table1[[#This Row],[FTR]]="D",100*Table1[[#This Row],[B365D]],0),0)</f>
        <v>0</v>
      </c>
      <c r="Q1762">
        <f>IF(Table1[[#This Row],[Bet]]="Draw-",IF(Table1[[#This Row],[FTR]]="D",100*Table1[[#This Row],[B365D]],0),0)</f>
        <v>0</v>
      </c>
      <c r="R1762">
        <f>1/Table1[[#This Row],[B365A]]-Table1[[#This Row],[Margin1X2]]</f>
        <v>0.50918901655715154</v>
      </c>
      <c r="S1762">
        <f>IF(Table1[[#This Row],[Bet]]="Away",IF(Table1[[#This Row],[FTR]]="A",100*Table1[[#This Row],[B365A]],0),0)</f>
        <v>0</v>
      </c>
      <c r="T1762">
        <f>IF(Table1[[#This Row],[Bet2]]="Away",IF(Table1[[#This Row],[FTR]]="A",100*Table1[[#This Row],[B365A]]),0)</f>
        <v>0</v>
      </c>
      <c r="X1762">
        <v>4.33</v>
      </c>
      <c r="Y1762">
        <v>3.4</v>
      </c>
      <c r="Z1762">
        <v>1.9</v>
      </c>
      <c r="AA1762" s="3">
        <f>(1/Table1[[#This Row],[B365H]]+1/Table1[[#This Row],[B365D]]+1/Table1[[#This Row],[B365A]]-1)/3</f>
        <v>1.7126772916532602E-2</v>
      </c>
      <c r="AB1762">
        <v>2.25</v>
      </c>
      <c r="AC1762">
        <v>1.61</v>
      </c>
      <c r="AD1762">
        <f>(1/Table1[[#This Row],[B365&gt;2.5]]+1/Table1[[#This Row],[B365&lt;2.5]]-1)/2</f>
        <v>3.2781228433402365E-2</v>
      </c>
    </row>
    <row r="1763" spans="1:30" hidden="1" x14ac:dyDescent="0.45">
      <c r="A1763" t="s">
        <v>172</v>
      </c>
      <c r="B1763" t="s">
        <v>4</v>
      </c>
      <c r="C1763" s="1">
        <v>44674</v>
      </c>
      <c r="D1763" t="s">
        <v>176</v>
      </c>
      <c r="E1763" t="s">
        <v>191</v>
      </c>
      <c r="F1763">
        <v>2</v>
      </c>
      <c r="G1763">
        <v>1</v>
      </c>
      <c r="H1763" t="s">
        <v>13</v>
      </c>
      <c r="I1763" t="s">
        <v>148</v>
      </c>
      <c r="L1763">
        <f>1/Table1[[#This Row],[B365H]]-Table1[[#This Row],[Margin1X2]]</f>
        <v>0.67764733555726619</v>
      </c>
      <c r="M1763">
        <f>IF(Table1[[#This Row],[Bet]]="Home",IF(Table1[[#This Row],[FTR]]="H",100*Table1[[#This Row],[B365H]],0),0)</f>
        <v>0</v>
      </c>
      <c r="N1763">
        <f>IF(Table1[[#This Row],[Bet]]="Home-",IF(Table1[[#This Row],[FTR]]="H",100*Table1[[#This Row],[B365H]],0),0)</f>
        <v>0</v>
      </c>
      <c r="O1763">
        <f>1/Table1[[#This Row],[B365D]]-Table1[[#This Row],[Margin1X2]]</f>
        <v>0.21414977332991186</v>
      </c>
      <c r="P1763">
        <f>IF(Table1[[#This Row],[Bet]]="Draw",IF(Table1[[#This Row],[FTR]]="D",100*Table1[[#This Row],[B365D]],0),0)</f>
        <v>0</v>
      </c>
      <c r="Q1763">
        <f>IF(Table1[[#This Row],[Bet]]="Draw-",IF(Table1[[#This Row],[FTR]]="D",100*Table1[[#This Row],[B365D]],0),0)</f>
        <v>0</v>
      </c>
      <c r="R1763">
        <f>1/Table1[[#This Row],[B365A]]-Table1[[#This Row],[Margin1X2]]</f>
        <v>0.10820289111282182</v>
      </c>
      <c r="S1763">
        <f>IF(Table1[[#This Row],[Bet]]="Away",IF(Table1[[#This Row],[FTR]]="A",100*Table1[[#This Row],[B365A]],0),0)</f>
        <v>0</v>
      </c>
      <c r="T1763">
        <f>IF(Table1[[#This Row],[Bet2]]="Away",IF(Table1[[#This Row],[FTR]]="A",100*Table1[[#This Row],[B365A]]),0)</f>
        <v>0</v>
      </c>
      <c r="X1763">
        <v>1.44</v>
      </c>
      <c r="Y1763">
        <v>4.33</v>
      </c>
      <c r="Z1763">
        <v>8</v>
      </c>
      <c r="AA1763" s="3">
        <f>(1/Table1[[#This Row],[B365H]]+1/Table1[[#This Row],[B365D]]+1/Table1[[#This Row],[B365A]]-1)/3</f>
        <v>1.6797108887178187E-2</v>
      </c>
      <c r="AB1763">
        <v>1.93</v>
      </c>
      <c r="AC1763">
        <v>1.93</v>
      </c>
      <c r="AD1763">
        <f>(1/Table1[[#This Row],[B365&gt;2.5]]+1/Table1[[#This Row],[B365&lt;2.5]]-1)/2</f>
        <v>1.81347150259068E-2</v>
      </c>
    </row>
    <row r="1764" spans="1:30" hidden="1" x14ac:dyDescent="0.45">
      <c r="A1764" t="s">
        <v>61</v>
      </c>
      <c r="B1764" t="s">
        <v>4</v>
      </c>
      <c r="C1764" s="1">
        <v>44625</v>
      </c>
      <c r="D1764" t="s">
        <v>74</v>
      </c>
      <c r="E1764" t="s">
        <v>72</v>
      </c>
      <c r="F1764">
        <v>2</v>
      </c>
      <c r="G1764">
        <v>0</v>
      </c>
      <c r="H1764" t="s">
        <v>13</v>
      </c>
      <c r="I1764" t="s">
        <v>48</v>
      </c>
      <c r="J1764" t="s">
        <v>266</v>
      </c>
      <c r="L1764">
        <f>1/Table1[[#This Row],[B365H]]-Table1[[#This Row],[Margin1X2]]</f>
        <v>0.4469950821038593</v>
      </c>
      <c r="M1764">
        <f>IF(Table1[[#This Row],[Bet]]="Home",IF(Table1[[#This Row],[FTR]]="H",100*Table1[[#This Row],[B365H]],0),0)</f>
        <v>0</v>
      </c>
      <c r="N1764">
        <f>IF(Table1[[#This Row],[Bet]]="Home-",IF(Table1[[#This Row],[FTR]]="H",100*Table1[[#This Row],[B365H]],0),0)</f>
        <v>0</v>
      </c>
      <c r="O1764">
        <f>1/Table1[[#This Row],[B365D]]-Table1[[#This Row],[Margin1X2]]</f>
        <v>0.30445944819538218</v>
      </c>
      <c r="P1764">
        <f>IF(Table1[[#This Row],[Bet]]="Draw",IF(Table1[[#This Row],[FTR]]="D",100*Table1[[#This Row],[B365D]],0),0)</f>
        <v>0</v>
      </c>
      <c r="Q1764">
        <f>IF(Table1[[#This Row],[Bet]]="Draw-",IF(Table1[[#This Row],[FTR]]="D",100*Table1[[#This Row],[B365D]],0),0)</f>
        <v>0</v>
      </c>
      <c r="R1764">
        <f>1/Table1[[#This Row],[B365A]]-Table1[[#This Row],[Margin1X2]]</f>
        <v>0.2485454697007585</v>
      </c>
      <c r="S1764">
        <f>IF(Table1[[#This Row],[Bet]]="Away",IF(Table1[[#This Row],[FTR]]="A",100*Table1[[#This Row],[B365A]],0),0)</f>
        <v>0</v>
      </c>
      <c r="T1764">
        <f>IF(Table1[[#This Row],[Bet2]]="Away",IF(Table1[[#This Row],[FTR]]="A",100*Table1[[#This Row],[B365A]]),0)</f>
        <v>0</v>
      </c>
      <c r="X1764">
        <v>2.15</v>
      </c>
      <c r="Y1764">
        <v>3.1</v>
      </c>
      <c r="Z1764">
        <v>3.75</v>
      </c>
      <c r="AA1764" s="3">
        <f>(1/Table1[[#This Row],[B365H]]+1/Table1[[#This Row],[B365D]]+1/Table1[[#This Row],[B365A]]-1)/3</f>
        <v>1.8121196965908155E-2</v>
      </c>
      <c r="AB1764">
        <v>2.37</v>
      </c>
      <c r="AC1764">
        <v>1.57</v>
      </c>
      <c r="AD1764">
        <f>(1/Table1[[#This Row],[B365&gt;2.5]]+1/Table1[[#This Row],[B365&lt;2.5]]-1)/2</f>
        <v>2.9441801714638949E-2</v>
      </c>
    </row>
    <row r="1765" spans="1:30" hidden="1" x14ac:dyDescent="0.45">
      <c r="A1765" t="s">
        <v>61</v>
      </c>
      <c r="B1765" t="s">
        <v>4</v>
      </c>
      <c r="C1765" s="1">
        <v>44625</v>
      </c>
      <c r="D1765" t="s">
        <v>86</v>
      </c>
      <c r="E1765" t="s">
        <v>69</v>
      </c>
      <c r="F1765">
        <v>0</v>
      </c>
      <c r="G1765">
        <v>1</v>
      </c>
      <c r="H1765" t="s">
        <v>20</v>
      </c>
      <c r="I1765" t="s">
        <v>55</v>
      </c>
      <c r="J1765" t="s">
        <v>266</v>
      </c>
      <c r="L1765">
        <f>1/Table1[[#This Row],[B365H]]-Table1[[#This Row],[Margin1X2]]</f>
        <v>0.50918901655715154</v>
      </c>
      <c r="M1765">
        <f>IF(Table1[[#This Row],[Bet]]="Home",IF(Table1[[#This Row],[FTR]]="H",100*Table1[[#This Row],[B365H]],0),0)</f>
        <v>0</v>
      </c>
      <c r="N1765">
        <f>IF(Table1[[#This Row],[Bet]]="Home-",IF(Table1[[#This Row],[FTR]]="H",100*Table1[[#This Row],[B365H]],0),0)</f>
        <v>0</v>
      </c>
      <c r="O1765">
        <f>1/Table1[[#This Row],[B365D]]-Table1[[#This Row],[Margin1X2]]</f>
        <v>0.27699087414229095</v>
      </c>
      <c r="P1765">
        <f>IF(Table1[[#This Row],[Bet]]="Draw",IF(Table1[[#This Row],[FTR]]="D",100*Table1[[#This Row],[B365D]],0),0)</f>
        <v>0</v>
      </c>
      <c r="Q1765">
        <f>IF(Table1[[#This Row],[Bet]]="Draw-",IF(Table1[[#This Row],[FTR]]="D",100*Table1[[#This Row],[B365D]],0),0)</f>
        <v>0</v>
      </c>
      <c r="R1765">
        <f>1/Table1[[#This Row],[B365A]]-Table1[[#This Row],[Margin1X2]]</f>
        <v>0.21382010930055745</v>
      </c>
      <c r="S1765">
        <f>IF(Table1[[#This Row],[Bet]]="Away",IF(Table1[[#This Row],[FTR]]="A",100*Table1[[#This Row],[B365A]],0),0)</f>
        <v>0</v>
      </c>
      <c r="T1765">
        <f>IF(Table1[[#This Row],[Bet2]]="Away",IF(Table1[[#This Row],[FTR]]="A",100*Table1[[#This Row],[B365A]]),0)</f>
        <v>0</v>
      </c>
      <c r="X1765">
        <v>1.9</v>
      </c>
      <c r="Y1765">
        <v>3.4</v>
      </c>
      <c r="Z1765">
        <v>4.33</v>
      </c>
      <c r="AA1765" s="3">
        <f>(1/Table1[[#This Row],[B365H]]+1/Table1[[#This Row],[B365D]]+1/Table1[[#This Row],[B365A]]-1)/3</f>
        <v>1.7126772916532602E-2</v>
      </c>
      <c r="AB1765">
        <v>2.1</v>
      </c>
      <c r="AC1765">
        <v>1.72</v>
      </c>
      <c r="AD1765">
        <f>(1/Table1[[#This Row],[B365&gt;2.5]]+1/Table1[[#This Row],[B365&lt;2.5]]-1)/2</f>
        <v>2.879291251384275E-2</v>
      </c>
    </row>
    <row r="1766" spans="1:30" hidden="1" x14ac:dyDescent="0.45">
      <c r="A1766" t="s">
        <v>2</v>
      </c>
      <c r="B1766" t="s">
        <v>4</v>
      </c>
      <c r="C1766" s="1">
        <v>44653</v>
      </c>
      <c r="D1766" t="s">
        <v>18</v>
      </c>
      <c r="E1766" t="s">
        <v>41</v>
      </c>
      <c r="F1766">
        <v>0</v>
      </c>
      <c r="G1766">
        <v>2</v>
      </c>
      <c r="H1766" t="s">
        <v>20</v>
      </c>
      <c r="I1766" t="s">
        <v>30</v>
      </c>
      <c r="L1766">
        <f>1/Table1[[#This Row],[B365H]]-Table1[[#This Row],[Margin1X2]]</f>
        <v>4.8717948717948711E-2</v>
      </c>
      <c r="M1766">
        <f>IF(Table1[[#This Row],[Bet]]="Home",IF(Table1[[#This Row],[FTR]]="H",100*Table1[[#This Row],[B365H]],0),0)</f>
        <v>0</v>
      </c>
      <c r="N1766">
        <f>IF(Table1[[#This Row],[Bet]]="Home-",IF(Table1[[#This Row],[FTR]]="H",100*Table1[[#This Row],[B365H]],0),0)</f>
        <v>0</v>
      </c>
      <c r="O1766">
        <f>1/Table1[[#This Row],[B365D]]-Table1[[#This Row],[Margin1X2]]</f>
        <v>0.13589743589743589</v>
      </c>
      <c r="P1766">
        <f>IF(Table1[[#This Row],[Bet]]="Draw",IF(Table1[[#This Row],[FTR]]="D",100*Table1[[#This Row],[B365D]],0),0)</f>
        <v>0</v>
      </c>
      <c r="Q1766">
        <f>IF(Table1[[#This Row],[Bet]]="Draw-",IF(Table1[[#This Row],[FTR]]="D",100*Table1[[#This Row],[B365D]],0),0)</f>
        <v>0</v>
      </c>
      <c r="R1766">
        <f>1/Table1[[#This Row],[B365A]]-Table1[[#This Row],[Margin1X2]]</f>
        <v>0.81538461538461537</v>
      </c>
      <c r="S1766">
        <f>IF(Table1[[#This Row],[Bet]]="Away",IF(Table1[[#This Row],[FTR]]="A",100*Table1[[#This Row],[B365A]],0),0)</f>
        <v>0</v>
      </c>
      <c r="T1766">
        <f>IF(Table1[[#This Row],[Bet2]]="Away",IF(Table1[[#This Row],[FTR]]="A",100*Table1[[#This Row],[B365A]]),0)</f>
        <v>0</v>
      </c>
      <c r="X1766">
        <v>15</v>
      </c>
      <c r="Y1766">
        <v>6.5</v>
      </c>
      <c r="Z1766">
        <v>1.2</v>
      </c>
      <c r="AA1766" s="3">
        <f>(1/Table1[[#This Row],[B365H]]+1/Table1[[#This Row],[B365D]]+1/Table1[[#This Row],[B365A]]-1)/3</f>
        <v>1.7948717948717958E-2</v>
      </c>
      <c r="AB1766">
        <v>2</v>
      </c>
      <c r="AC1766">
        <v>1.8</v>
      </c>
      <c r="AD1766">
        <f>(1/Table1[[#This Row],[B365&gt;2.5]]+1/Table1[[#This Row],[B365&lt;2.5]]-1)/2</f>
        <v>2.777777777777779E-2</v>
      </c>
    </row>
    <row r="1767" spans="1:30" hidden="1" x14ac:dyDescent="0.45">
      <c r="A1767" t="s">
        <v>172</v>
      </c>
      <c r="B1767" t="s">
        <v>4</v>
      </c>
      <c r="C1767" s="1">
        <v>44523</v>
      </c>
      <c r="D1767" t="s">
        <v>192</v>
      </c>
      <c r="E1767" t="s">
        <v>181</v>
      </c>
      <c r="F1767">
        <v>3</v>
      </c>
      <c r="G1767">
        <v>1</v>
      </c>
      <c r="H1767" t="s">
        <v>13</v>
      </c>
      <c r="I1767" t="s">
        <v>163</v>
      </c>
      <c r="J1767" t="s">
        <v>266</v>
      </c>
      <c r="L1767">
        <f>1/Table1[[#This Row],[B365H]]-Table1[[#This Row],[Margin1X2]]</f>
        <v>0.55293305728088338</v>
      </c>
      <c r="M1767">
        <f>IF(Table1[[#This Row],[Bet]]="Home",IF(Table1[[#This Row],[FTR]]="H",100*Table1[[#This Row],[B365H]],0),0)</f>
        <v>0</v>
      </c>
      <c r="N1767">
        <f>IF(Table1[[#This Row],[Bet]]="Home-",IF(Table1[[#This Row],[FTR]]="H",100*Table1[[#This Row],[B365H]],0),0)</f>
        <v>0</v>
      </c>
      <c r="O1767">
        <f>1/Table1[[#This Row],[B365D]]-Table1[[#This Row],[Margin1X2]]</f>
        <v>0.24817115251897862</v>
      </c>
      <c r="P1767">
        <f>IF(Table1[[#This Row],[Bet]]="Draw",IF(Table1[[#This Row],[FTR]]="D",100*Table1[[#This Row],[B365D]],0),0)</f>
        <v>0</v>
      </c>
      <c r="Q1767">
        <f>IF(Table1[[#This Row],[Bet]]="Draw-",IF(Table1[[#This Row],[FTR]]="D",100*Table1[[#This Row],[B365D]],0),0)</f>
        <v>0</v>
      </c>
      <c r="R1767">
        <f>1/Table1[[#This Row],[B365A]]-Table1[[#This Row],[Margin1X2]]</f>
        <v>0.19889579020013806</v>
      </c>
      <c r="S1767">
        <f>IF(Table1[[#This Row],[Bet]]="Away",IF(Table1[[#This Row],[FTR]]="A",100*Table1[[#This Row],[B365A]],0),0)</f>
        <v>0</v>
      </c>
      <c r="T1767">
        <f>IF(Table1[[#This Row],[Bet2]]="Away",IF(Table1[[#This Row],[FTR]]="A",100*Table1[[#This Row],[B365A]]),0)</f>
        <v>0</v>
      </c>
      <c r="X1767">
        <v>1.75</v>
      </c>
      <c r="Y1767">
        <v>3.75</v>
      </c>
      <c r="Z1767">
        <v>4.5999999999999996</v>
      </c>
      <c r="AA1767" s="3">
        <f>(1/Table1[[#This Row],[B365H]]+1/Table1[[#This Row],[B365D]]+1/Table1[[#This Row],[B365A]]-1)/3</f>
        <v>1.8495514147688057E-2</v>
      </c>
      <c r="AB1767">
        <v>1.98</v>
      </c>
      <c r="AC1767">
        <v>1.88</v>
      </c>
      <c r="AD1767">
        <f>(1/Table1[[#This Row],[B365&gt;2.5]]+1/Table1[[#This Row],[B365&lt;2.5]]-1)/2</f>
        <v>1.8482699333763231E-2</v>
      </c>
    </row>
    <row r="1768" spans="1:30" x14ac:dyDescent="0.45">
      <c r="A1768" t="s">
        <v>172</v>
      </c>
      <c r="B1768" t="s">
        <v>4</v>
      </c>
      <c r="C1768" s="1">
        <v>44537</v>
      </c>
      <c r="D1768" t="s">
        <v>184</v>
      </c>
      <c r="E1768" t="s">
        <v>186</v>
      </c>
      <c r="F1768">
        <v>1</v>
      </c>
      <c r="G1768">
        <v>2</v>
      </c>
      <c r="H1768" t="s">
        <v>20</v>
      </c>
      <c r="I1768" t="s">
        <v>126</v>
      </c>
      <c r="J1768" t="s">
        <v>271</v>
      </c>
      <c r="L1768">
        <f>1/Table1[[#This Row],[B365H]]-Table1[[#This Row],[Margin1X2]]</f>
        <v>0.33127793615598494</v>
      </c>
      <c r="M1768">
        <f>IF(Table1[[#This Row],[Bet]]="Home",IF(Table1[[#This Row],[FTR]]="H",100*Table1[[#This Row],[B365H]],0),0)</f>
        <v>0</v>
      </c>
      <c r="N1768">
        <f>IF(Table1[[#This Row],[Bet]]="Home-",IF(Table1[[#This Row],[FTR]]="H",100*Table1[[#This Row],[B365H]],0),0)</f>
        <v>0</v>
      </c>
      <c r="O1768">
        <f>1/Table1[[#This Row],[B365D]]-Table1[[#This Row],[Margin1X2]]</f>
        <v>0.28587618343715909</v>
      </c>
      <c r="P1768">
        <f>IF(Table1[[#This Row],[Bet]]="Draw",IF(Table1[[#This Row],[FTR]]="D",100*Table1[[#This Row],[B365D]],0),0)</f>
        <v>0</v>
      </c>
      <c r="Q1768">
        <f>IF(Table1[[#This Row],[Bet]]="Draw-",IF(Table1[[#This Row],[FTR]]="D",100*Table1[[#This Row],[B365D]],0),0)</f>
        <v>0</v>
      </c>
      <c r="R1768">
        <f>1/Table1[[#This Row],[B365A]]-Table1[[#This Row],[Margin1X2]]</f>
        <v>0.38284588040685608</v>
      </c>
      <c r="S1768">
        <f>IF(Table1[[#This Row],[Bet]]="Away",IF(Table1[[#This Row],[FTR]]="A",100*Table1[[#This Row],[B365A]],0),0)</f>
        <v>250</v>
      </c>
      <c r="T1768">
        <f>IF(Table1[[#This Row],[Bet2]]="Away",IF(Table1[[#This Row],[FTR]]="A",100*Table1[[#This Row],[B365A]]),0)</f>
        <v>0</v>
      </c>
      <c r="X1768">
        <v>2.87</v>
      </c>
      <c r="Y1768">
        <v>3.3</v>
      </c>
      <c r="Z1768">
        <v>2.5</v>
      </c>
      <c r="AA1768" s="3">
        <f>(1/Table1[[#This Row],[B365H]]+1/Table1[[#This Row],[B365D]]+1/Table1[[#This Row],[B365A]]-1)/3</f>
        <v>1.7154119593143946E-2</v>
      </c>
      <c r="AB1768">
        <v>2</v>
      </c>
      <c r="AC1768">
        <v>1.85</v>
      </c>
      <c r="AD1768">
        <f>(1/Table1[[#This Row],[B365&gt;2.5]]+1/Table1[[#This Row],[B365&lt;2.5]]-1)/2</f>
        <v>2.0270270270270174E-2</v>
      </c>
    </row>
    <row r="1769" spans="1:30" hidden="1" x14ac:dyDescent="0.45">
      <c r="A1769" t="s">
        <v>172</v>
      </c>
      <c r="B1769" t="s">
        <v>4</v>
      </c>
      <c r="C1769" s="1">
        <v>44628</v>
      </c>
      <c r="D1769" t="s">
        <v>175</v>
      </c>
      <c r="E1769" t="s">
        <v>192</v>
      </c>
      <c r="F1769">
        <v>3</v>
      </c>
      <c r="G1769">
        <v>1</v>
      </c>
      <c r="H1769" t="s">
        <v>13</v>
      </c>
      <c r="I1769" t="s">
        <v>149</v>
      </c>
      <c r="J1769" t="s">
        <v>269</v>
      </c>
      <c r="L1769">
        <f>1/Table1[[#This Row],[B365H]]-Table1[[#This Row],[Margin1X2]]</f>
        <v>0.44733242134062923</v>
      </c>
      <c r="M1769">
        <f>IF(Table1[[#This Row],[Bet]]="Home",IF(Table1[[#This Row],[FTR]]="H",100*Table1[[#This Row],[B365H]],0),0)</f>
        <v>0</v>
      </c>
      <c r="N1769">
        <f>IF(Table1[[#This Row],[Bet]]="Home-",IF(Table1[[#This Row],[FTR]]="H",100*Table1[[#This Row],[B365H]],0),0)</f>
        <v>0</v>
      </c>
      <c r="O1769">
        <f>1/Table1[[#This Row],[B365D]]-Table1[[#This Row],[Margin1X2]]</f>
        <v>0.27633378932968533</v>
      </c>
      <c r="P1769">
        <f>IF(Table1[[#This Row],[Bet]]="Draw",IF(Table1[[#This Row],[FTR]]="D",100*Table1[[#This Row],[B365D]],0),0)</f>
        <v>0</v>
      </c>
      <c r="Q1769">
        <f>IF(Table1[[#This Row],[Bet]]="Draw-",IF(Table1[[#This Row],[FTR]]="D",100*Table1[[#This Row],[B365D]],0),0)</f>
        <v>0</v>
      </c>
      <c r="R1769">
        <f>1/Table1[[#This Row],[B365A]]-Table1[[#This Row],[Margin1X2]]</f>
        <v>0.27633378932968533</v>
      </c>
      <c r="S1769">
        <f>IF(Table1[[#This Row],[Bet]]="Away",IF(Table1[[#This Row],[FTR]]="A",100*Table1[[#This Row],[B365A]],0),0)</f>
        <v>0</v>
      </c>
      <c r="T1769">
        <f>IF(Table1[[#This Row],[Bet2]]="Away",IF(Table1[[#This Row],[FTR]]="A",100*Table1[[#This Row],[B365A]]),0)</f>
        <v>0</v>
      </c>
      <c r="X1769">
        <v>2.15</v>
      </c>
      <c r="Y1769">
        <v>3.4</v>
      </c>
      <c r="Z1769">
        <v>3.4</v>
      </c>
      <c r="AA1769" s="3">
        <f>(1/Table1[[#This Row],[B365H]]+1/Table1[[#This Row],[B365D]]+1/Table1[[#This Row],[B365A]]-1)/3</f>
        <v>1.7783857729138191E-2</v>
      </c>
      <c r="AB1769">
        <v>1.93</v>
      </c>
      <c r="AC1769">
        <v>1.93</v>
      </c>
      <c r="AD1769">
        <f>(1/Table1[[#This Row],[B365&gt;2.5]]+1/Table1[[#This Row],[B365&lt;2.5]]-1)/2</f>
        <v>1.81347150259068E-2</v>
      </c>
    </row>
    <row r="1770" spans="1:30" hidden="1" x14ac:dyDescent="0.45">
      <c r="A1770" t="s">
        <v>2</v>
      </c>
      <c r="B1770" t="s">
        <v>4</v>
      </c>
      <c r="C1770" s="1">
        <v>44653</v>
      </c>
      <c r="D1770" t="s">
        <v>29</v>
      </c>
      <c r="E1770" t="s">
        <v>32</v>
      </c>
      <c r="F1770">
        <v>2</v>
      </c>
      <c r="G1770">
        <v>1</v>
      </c>
      <c r="H1770" t="s">
        <v>13</v>
      </c>
      <c r="I1770" t="s">
        <v>44</v>
      </c>
      <c r="L1770">
        <f>1/Table1[[#This Row],[B365H]]-Table1[[#This Row],[Margin1X2]]</f>
        <v>0.31730971958675941</v>
      </c>
      <c r="M1770">
        <f>IF(Table1[[#This Row],[Bet]]="Home",IF(Table1[[#This Row],[FTR]]="H",100*Table1[[#This Row],[B365H]],0),0)</f>
        <v>0</v>
      </c>
      <c r="N1770">
        <f>IF(Table1[[#This Row],[Bet]]="Home-",IF(Table1[[#This Row],[FTR]]="H",100*Table1[[#This Row],[B365H]],0),0)</f>
        <v>0</v>
      </c>
      <c r="O1770">
        <f>1/Table1[[#This Row],[B365D]]-Table1[[#This Row],[Margin1X2]]</f>
        <v>0.30655703141471641</v>
      </c>
      <c r="P1770">
        <f>IF(Table1[[#This Row],[Bet]]="Draw",IF(Table1[[#This Row],[FTR]]="D",100*Table1[[#This Row],[B365D]],0),0)</f>
        <v>0</v>
      </c>
      <c r="Q1770">
        <f>IF(Table1[[#This Row],[Bet]]="Draw-",IF(Table1[[#This Row],[FTR]]="D",100*Table1[[#This Row],[B365D]],0),0)</f>
        <v>0</v>
      </c>
      <c r="R1770">
        <f>1/Table1[[#This Row],[B365A]]-Table1[[#This Row],[Margin1X2]]</f>
        <v>0.37613324899852418</v>
      </c>
      <c r="S1770">
        <f>IF(Table1[[#This Row],[Bet]]="Away",IF(Table1[[#This Row],[FTR]]="A",100*Table1[[#This Row],[B365A]],0),0)</f>
        <v>0</v>
      </c>
      <c r="T1770">
        <f>IF(Table1[[#This Row],[Bet2]]="Away",IF(Table1[[#This Row],[FTR]]="A",100*Table1[[#This Row],[B365A]]),0)</f>
        <v>0</v>
      </c>
      <c r="X1770">
        <v>3</v>
      </c>
      <c r="Y1770">
        <v>3.1</v>
      </c>
      <c r="Z1770">
        <v>2.5499999999999998</v>
      </c>
      <c r="AA1770" s="3">
        <f>(1/Table1[[#This Row],[B365H]]+1/Table1[[#This Row],[B365D]]+1/Table1[[#This Row],[B365A]]-1)/3</f>
        <v>1.6023613746573906E-2</v>
      </c>
      <c r="AB1770">
        <v>2.37</v>
      </c>
      <c r="AC1770">
        <v>1.57</v>
      </c>
      <c r="AD1770">
        <f>(1/Table1[[#This Row],[B365&gt;2.5]]+1/Table1[[#This Row],[B365&lt;2.5]]-1)/2</f>
        <v>2.9441801714638949E-2</v>
      </c>
    </row>
    <row r="1771" spans="1:30" hidden="1" x14ac:dyDescent="0.45">
      <c r="A1771" t="s">
        <v>172</v>
      </c>
      <c r="B1771" t="s">
        <v>4</v>
      </c>
      <c r="C1771" s="1">
        <v>44631</v>
      </c>
      <c r="D1771" t="s">
        <v>195</v>
      </c>
      <c r="E1771" t="s">
        <v>183</v>
      </c>
      <c r="F1771">
        <v>3</v>
      </c>
      <c r="G1771">
        <v>2</v>
      </c>
      <c r="H1771" t="s">
        <v>13</v>
      </c>
      <c r="I1771" t="s">
        <v>157</v>
      </c>
      <c r="J1771" t="s">
        <v>269</v>
      </c>
      <c r="L1771">
        <f>1/Table1[[#This Row],[B365H]]-Table1[[#This Row],[Margin1X2]]</f>
        <v>0.3146953405017921</v>
      </c>
      <c r="M1771">
        <f>IF(Table1[[#This Row],[Bet]]="Home",IF(Table1[[#This Row],[FTR]]="H",100*Table1[[#This Row],[B365H]],0),0)</f>
        <v>0</v>
      </c>
      <c r="N1771">
        <f>IF(Table1[[#This Row],[Bet]]="Home-",IF(Table1[[#This Row],[FTR]]="H",100*Table1[[#This Row],[B365H]],0),0)</f>
        <v>0</v>
      </c>
      <c r="O1771">
        <f>1/Table1[[#This Row],[B365D]]-Table1[[#This Row],[Margin1X2]]</f>
        <v>0.3039426523297491</v>
      </c>
      <c r="P1771">
        <f>IF(Table1[[#This Row],[Bet]]="Draw",IF(Table1[[#This Row],[FTR]]="D",100*Table1[[#This Row],[B365D]],0),0)</f>
        <v>0</v>
      </c>
      <c r="Q1771">
        <f>IF(Table1[[#This Row],[Bet]]="Draw-",IF(Table1[[#This Row],[FTR]]="D",100*Table1[[#This Row],[B365D]],0),0)</f>
        <v>0</v>
      </c>
      <c r="R1771">
        <f>1/Table1[[#This Row],[B365A]]-Table1[[#This Row],[Margin1X2]]</f>
        <v>0.38136200716845881</v>
      </c>
      <c r="S1771">
        <f>IF(Table1[[#This Row],[Bet]]="Away",IF(Table1[[#This Row],[FTR]]="A",100*Table1[[#This Row],[B365A]],0),0)</f>
        <v>0</v>
      </c>
      <c r="T1771">
        <f>IF(Table1[[#This Row],[Bet2]]="Away",IF(Table1[[#This Row],[FTR]]="A",100*Table1[[#This Row],[B365A]]),0)</f>
        <v>0</v>
      </c>
      <c r="X1771">
        <v>3</v>
      </c>
      <c r="Y1771">
        <v>3.1</v>
      </c>
      <c r="Z1771">
        <v>2.5</v>
      </c>
      <c r="AA1771" s="3">
        <f>(1/Table1[[#This Row],[B365H]]+1/Table1[[#This Row],[B365D]]+1/Table1[[#This Row],[B365A]]-1)/3</f>
        <v>1.8637992831541217E-2</v>
      </c>
      <c r="AB1771">
        <v>2.35</v>
      </c>
      <c r="AC1771">
        <v>1.57</v>
      </c>
      <c r="AD1771">
        <f>(1/Table1[[#This Row],[B365&gt;2.5]]+1/Table1[[#This Row],[B365&lt;2.5]]-1)/2</f>
        <v>3.1237295026426359E-2</v>
      </c>
    </row>
    <row r="1772" spans="1:30" hidden="1" x14ac:dyDescent="0.45">
      <c r="A1772" t="s">
        <v>61</v>
      </c>
      <c r="B1772" t="s">
        <v>4</v>
      </c>
      <c r="C1772" s="1">
        <v>44632</v>
      </c>
      <c r="D1772" t="s">
        <v>62</v>
      </c>
      <c r="E1772" t="s">
        <v>74</v>
      </c>
      <c r="F1772">
        <v>2</v>
      </c>
      <c r="G1772">
        <v>0</v>
      </c>
      <c r="H1772" t="s">
        <v>13</v>
      </c>
      <c r="I1772" t="s">
        <v>27</v>
      </c>
      <c r="J1772" t="s">
        <v>266</v>
      </c>
      <c r="L1772">
        <f>1/Table1[[#This Row],[B365H]]-Table1[[#This Row],[Margin1X2]]</f>
        <v>0.60672514619883045</v>
      </c>
      <c r="M1772">
        <f>IF(Table1[[#This Row],[Bet]]="Home",IF(Table1[[#This Row],[FTR]]="H",100*Table1[[#This Row],[B365H]],0),0)</f>
        <v>0</v>
      </c>
      <c r="N1772">
        <f>IF(Table1[[#This Row],[Bet]]="Home-",IF(Table1[[#This Row],[FTR]]="H",100*Table1[[#This Row],[B365H]],0),0)</f>
        <v>0</v>
      </c>
      <c r="O1772">
        <f>1/Table1[[#This Row],[B365D]]-Table1[[#This Row],[Margin1X2]]</f>
        <v>0.24488304093567251</v>
      </c>
      <c r="P1772">
        <f>IF(Table1[[#This Row],[Bet]]="Draw",IF(Table1[[#This Row],[FTR]]="D",100*Table1[[#This Row],[B365D]],0),0)</f>
        <v>0</v>
      </c>
      <c r="Q1772">
        <f>IF(Table1[[#This Row],[Bet]]="Draw-",IF(Table1[[#This Row],[FTR]]="D",100*Table1[[#This Row],[B365D]],0),0)</f>
        <v>0</v>
      </c>
      <c r="R1772">
        <f>1/Table1[[#This Row],[B365A]]-Table1[[#This Row],[Margin1X2]]</f>
        <v>0.14839181286549707</v>
      </c>
      <c r="S1772">
        <f>IF(Table1[[#This Row],[Bet]]="Away",IF(Table1[[#This Row],[FTR]]="A",100*Table1[[#This Row],[B365A]],0),0)</f>
        <v>0</v>
      </c>
      <c r="T1772">
        <f>IF(Table1[[#This Row],[Bet2]]="Away",IF(Table1[[#This Row],[FTR]]="A",100*Table1[[#This Row],[B365A]]),0)</f>
        <v>0</v>
      </c>
      <c r="X1772">
        <v>1.6</v>
      </c>
      <c r="Y1772">
        <v>3.8</v>
      </c>
      <c r="Z1772">
        <v>6</v>
      </c>
      <c r="AA1772" s="3">
        <f>(1/Table1[[#This Row],[B365H]]+1/Table1[[#This Row],[B365D]]+1/Table1[[#This Row],[B365A]]-1)/3</f>
        <v>1.8274853801169593E-2</v>
      </c>
      <c r="AB1772">
        <v>2.1</v>
      </c>
      <c r="AC1772">
        <v>1.72</v>
      </c>
      <c r="AD1772">
        <f>(1/Table1[[#This Row],[B365&gt;2.5]]+1/Table1[[#This Row],[B365&lt;2.5]]-1)/2</f>
        <v>2.879291251384275E-2</v>
      </c>
    </row>
    <row r="1773" spans="1:30" x14ac:dyDescent="0.45">
      <c r="A1773" t="s">
        <v>172</v>
      </c>
      <c r="B1773" t="s">
        <v>4</v>
      </c>
      <c r="C1773" s="1">
        <v>44537</v>
      </c>
      <c r="D1773" t="s">
        <v>175</v>
      </c>
      <c r="E1773" t="s">
        <v>185</v>
      </c>
      <c r="F1773">
        <v>1</v>
      </c>
      <c r="G1773">
        <v>2</v>
      </c>
      <c r="H1773" t="s">
        <v>20</v>
      </c>
      <c r="I1773" t="s">
        <v>98</v>
      </c>
      <c r="J1773" t="s">
        <v>271</v>
      </c>
      <c r="L1773">
        <f>1/Table1[[#This Row],[B365H]]-Table1[[#This Row],[Margin1X2]]</f>
        <v>0.44560865491098045</v>
      </c>
      <c r="M1773">
        <f>IF(Table1[[#This Row],[Bet]]="Home",IF(Table1[[#This Row],[FTR]]="H",100*Table1[[#This Row],[B365H]],0),0)</f>
        <v>0</v>
      </c>
      <c r="N1773">
        <f>IF(Table1[[#This Row],[Bet]]="Home-",IF(Table1[[#This Row],[FTR]]="H",100*Table1[[#This Row],[B365H]],0),0)</f>
        <v>0</v>
      </c>
      <c r="O1773">
        <f>1/Table1[[#This Row],[B365D]]-Table1[[#This Row],[Margin1X2]]</f>
        <v>0.28818468353352072</v>
      </c>
      <c r="P1773">
        <f>IF(Table1[[#This Row],[Bet]]="Draw",IF(Table1[[#This Row],[FTR]]="D",100*Table1[[#This Row],[B365D]],0),0)</f>
        <v>0</v>
      </c>
      <c r="Q1773">
        <f>IF(Table1[[#This Row],[Bet]]="Draw-",IF(Table1[[#This Row],[FTR]]="D",100*Table1[[#This Row],[B365D]],0),0)</f>
        <v>0</v>
      </c>
      <c r="R1773">
        <f>1/Table1[[#This Row],[B365A]]-Table1[[#This Row],[Margin1X2]]</f>
        <v>0.26620666155549871</v>
      </c>
      <c r="S1773">
        <f>IF(Table1[[#This Row],[Bet]]="Away",IF(Table1[[#This Row],[FTR]]="A",100*Table1[[#This Row],[B365A]],0),0)</f>
        <v>350</v>
      </c>
      <c r="T1773">
        <f>IF(Table1[[#This Row],[Bet2]]="Away",IF(Table1[[#This Row],[FTR]]="A",100*Table1[[#This Row],[B365A]]),0)</f>
        <v>0</v>
      </c>
      <c r="X1773">
        <v>2.15</v>
      </c>
      <c r="Y1773">
        <v>3.25</v>
      </c>
      <c r="Z1773">
        <v>3.5</v>
      </c>
      <c r="AA1773" s="3">
        <f>(1/Table1[[#This Row],[B365H]]+1/Table1[[#This Row],[B365D]]+1/Table1[[#This Row],[B365A]]-1)/3</f>
        <v>1.9507624158786967E-2</v>
      </c>
      <c r="AB1773">
        <v>2.15</v>
      </c>
      <c r="AC1773">
        <v>1.66</v>
      </c>
      <c r="AD1773">
        <f>(1/Table1[[#This Row],[B365&gt;2.5]]+1/Table1[[#This Row],[B365&lt;2.5]]-1)/2</f>
        <v>3.3762958811992205E-2</v>
      </c>
    </row>
    <row r="1774" spans="1:30" hidden="1" x14ac:dyDescent="0.45">
      <c r="A1774" t="s">
        <v>172</v>
      </c>
      <c r="B1774" t="s">
        <v>4</v>
      </c>
      <c r="C1774" s="1">
        <v>44632</v>
      </c>
      <c r="D1774" t="s">
        <v>184</v>
      </c>
      <c r="E1774" t="s">
        <v>179</v>
      </c>
      <c r="F1774">
        <v>3</v>
      </c>
      <c r="G1774">
        <v>0</v>
      </c>
      <c r="H1774" t="s">
        <v>13</v>
      </c>
      <c r="I1774" t="s">
        <v>156</v>
      </c>
      <c r="J1774" t="s">
        <v>269</v>
      </c>
      <c r="L1774">
        <f>1/Table1[[#This Row],[B365H]]-Table1[[#This Row],[Margin1X2]]</f>
        <v>0.54093567251461994</v>
      </c>
      <c r="M1774">
        <f>IF(Table1[[#This Row],[Bet]]="Home",IF(Table1[[#This Row],[FTR]]="H",100*Table1[[#This Row],[B365H]],0),0)</f>
        <v>0</v>
      </c>
      <c r="N1774">
        <f>IF(Table1[[#This Row],[Bet]]="Home-",IF(Table1[[#This Row],[FTR]]="H",100*Table1[[#This Row],[B365H]],0),0)</f>
        <v>0</v>
      </c>
      <c r="O1774">
        <f>1/Table1[[#This Row],[B365D]]-Table1[[#This Row],[Margin1X2]]</f>
        <v>0.26315789473684215</v>
      </c>
      <c r="P1774">
        <f>IF(Table1[[#This Row],[Bet]]="Draw",IF(Table1[[#This Row],[FTR]]="D",100*Table1[[#This Row],[B365D]],0),0)</f>
        <v>0</v>
      </c>
      <c r="Q1774">
        <f>IF(Table1[[#This Row],[Bet]]="Draw-",IF(Table1[[#This Row],[FTR]]="D",100*Table1[[#This Row],[B365D]],0),0)</f>
        <v>0</v>
      </c>
      <c r="R1774">
        <f>1/Table1[[#This Row],[B365A]]-Table1[[#This Row],[Margin1X2]]</f>
        <v>0.19590643274853803</v>
      </c>
      <c r="S1774">
        <f>IF(Table1[[#This Row],[Bet]]="Away",IF(Table1[[#This Row],[FTR]]="A",100*Table1[[#This Row],[B365A]],0),0)</f>
        <v>0</v>
      </c>
      <c r="T1774">
        <f>IF(Table1[[#This Row],[Bet2]]="Away",IF(Table1[[#This Row],[FTR]]="A",100*Table1[[#This Row],[B365A]]),0)</f>
        <v>0</v>
      </c>
      <c r="X1774">
        <v>1.8</v>
      </c>
      <c r="Y1774">
        <v>3.6</v>
      </c>
      <c r="Z1774">
        <v>4.75</v>
      </c>
      <c r="AA1774" s="3">
        <f>(1/Table1[[#This Row],[B365H]]+1/Table1[[#This Row],[B365D]]+1/Table1[[#This Row],[B365A]]-1)/3</f>
        <v>1.4619883040935644E-2</v>
      </c>
      <c r="AB1774">
        <v>1.85</v>
      </c>
      <c r="AC1774">
        <v>2</v>
      </c>
      <c r="AD1774">
        <f>(1/Table1[[#This Row],[B365&gt;2.5]]+1/Table1[[#This Row],[B365&lt;2.5]]-1)/2</f>
        <v>2.0270270270270174E-2</v>
      </c>
    </row>
    <row r="1775" spans="1:30" hidden="1" x14ac:dyDescent="0.45">
      <c r="A1775" t="s">
        <v>172</v>
      </c>
      <c r="B1775" t="s">
        <v>4</v>
      </c>
      <c r="C1775" s="1">
        <v>44541</v>
      </c>
      <c r="D1775" t="s">
        <v>184</v>
      </c>
      <c r="E1775" t="s">
        <v>180</v>
      </c>
      <c r="F1775">
        <v>4</v>
      </c>
      <c r="G1775">
        <v>2</v>
      </c>
      <c r="H1775" t="s">
        <v>13</v>
      </c>
      <c r="I1775" t="s">
        <v>97</v>
      </c>
      <c r="J1775" t="s">
        <v>266</v>
      </c>
      <c r="L1775">
        <f>1/Table1[[#This Row],[B365H]]-Table1[[#This Row],[Margin1X2]]</f>
        <v>0.35201034946582016</v>
      </c>
      <c r="M1775">
        <f>IF(Table1[[#This Row],[Bet]]="Home",IF(Table1[[#This Row],[FTR]]="H",100*Table1[[#This Row],[B365H]],0),0)</f>
        <v>0</v>
      </c>
      <c r="N1775">
        <f>IF(Table1[[#This Row],[Bet]]="Home-",IF(Table1[[#This Row],[FTR]]="H",100*Table1[[#This Row],[B365H]],0),0)</f>
        <v>0</v>
      </c>
      <c r="O1775">
        <f>1/Table1[[#This Row],[B365D]]-Table1[[#This Row],[Margin1X2]]</f>
        <v>0.28467028212575285</v>
      </c>
      <c r="P1775">
        <f>IF(Table1[[#This Row],[Bet]]="Draw",IF(Table1[[#This Row],[FTR]]="D",100*Table1[[#This Row],[B365D]],0),0)</f>
        <v>0</v>
      </c>
      <c r="Q1775">
        <f>IF(Table1[[#This Row],[Bet]]="Draw-",IF(Table1[[#This Row],[FTR]]="D",100*Table1[[#This Row],[B365D]],0),0)</f>
        <v>0</v>
      </c>
      <c r="R1775">
        <f>1/Table1[[#This Row],[B365A]]-Table1[[#This Row],[Margin1X2]]</f>
        <v>0.36331936840842688</v>
      </c>
      <c r="S1775">
        <f>IF(Table1[[#This Row],[Bet]]="Away",IF(Table1[[#This Row],[FTR]]="A",100*Table1[[#This Row],[B365A]],0),0)</f>
        <v>0</v>
      </c>
      <c r="T1775">
        <f>IF(Table1[[#This Row],[Bet2]]="Away",IF(Table1[[#This Row],[FTR]]="A",100*Table1[[#This Row],[B365A]]),0)</f>
        <v>0</v>
      </c>
      <c r="X1775">
        <v>2.7</v>
      </c>
      <c r="Y1775">
        <v>3.3</v>
      </c>
      <c r="Z1775">
        <v>2.62</v>
      </c>
      <c r="AA1775" s="3">
        <f>(1/Table1[[#This Row],[B365H]]+1/Table1[[#This Row],[B365D]]+1/Table1[[#This Row],[B365A]]-1)/3</f>
        <v>1.8360020904550172E-2</v>
      </c>
      <c r="AB1775">
        <v>2</v>
      </c>
      <c r="AC1775">
        <v>1.85</v>
      </c>
      <c r="AD1775">
        <f>(1/Table1[[#This Row],[B365&gt;2.5]]+1/Table1[[#This Row],[B365&lt;2.5]]-1)/2</f>
        <v>2.0270270270270174E-2</v>
      </c>
    </row>
    <row r="1776" spans="1:30" x14ac:dyDescent="0.45">
      <c r="A1776" t="s">
        <v>172</v>
      </c>
      <c r="B1776" t="s">
        <v>4</v>
      </c>
      <c r="C1776" s="1">
        <v>44559</v>
      </c>
      <c r="D1776" t="s">
        <v>192</v>
      </c>
      <c r="E1776" t="s">
        <v>193</v>
      </c>
      <c r="F1776">
        <v>0</v>
      </c>
      <c r="G1776">
        <v>0</v>
      </c>
      <c r="H1776" t="s">
        <v>42</v>
      </c>
      <c r="I1776" t="s">
        <v>98</v>
      </c>
      <c r="J1776" t="s">
        <v>271</v>
      </c>
      <c r="L1776">
        <f>1/Table1[[#This Row],[B365H]]-Table1[[#This Row],[Margin1X2]]</f>
        <v>0.51909051909051906</v>
      </c>
      <c r="M1776">
        <f>IF(Table1[[#This Row],[Bet]]="Home",IF(Table1[[#This Row],[FTR]]="H",100*Table1[[#This Row],[B365H]],0),0)</f>
        <v>0</v>
      </c>
      <c r="N1776">
        <f>IF(Table1[[#This Row],[Bet]]="Home-",IF(Table1[[#This Row],[FTR]]="H",100*Table1[[#This Row],[B365H]],0),0)</f>
        <v>0</v>
      </c>
      <c r="O1776">
        <f>1/Table1[[#This Row],[B365D]]-Table1[[#This Row],[Margin1X2]]</f>
        <v>0.26426426426426425</v>
      </c>
      <c r="P1776">
        <f>IF(Table1[[#This Row],[Bet]]="Draw",IF(Table1[[#This Row],[FTR]]="D",100*Table1[[#This Row],[B365D]],0),0)</f>
        <v>0</v>
      </c>
      <c r="Q1776">
        <f>IF(Table1[[#This Row],[Bet]]="Draw-",IF(Table1[[#This Row],[FTR]]="D",100*Table1[[#This Row],[B365D]],0),0)</f>
        <v>0</v>
      </c>
      <c r="R1776">
        <f>1/Table1[[#This Row],[B365A]]-Table1[[#This Row],[Margin1X2]]</f>
        <v>0.21664521664521666</v>
      </c>
      <c r="S1776">
        <f>IF(Table1[[#This Row],[Bet]]="Away",IF(Table1[[#This Row],[FTR]]="A",100*Table1[[#This Row],[B365A]],0),0)</f>
        <v>0</v>
      </c>
      <c r="T1776">
        <f>IF(Table1[[#This Row],[Bet2]]="Away",IF(Table1[[#This Row],[FTR]]="A",100*Table1[[#This Row],[B365A]]),0)</f>
        <v>0</v>
      </c>
      <c r="X1776">
        <v>1.85</v>
      </c>
      <c r="Y1776">
        <v>3.5</v>
      </c>
      <c r="Z1776">
        <v>4.2</v>
      </c>
      <c r="AA1776" s="3">
        <f>(1/Table1[[#This Row],[B365H]]+1/Table1[[#This Row],[B365D]]+1/Table1[[#This Row],[B365A]]-1)/3</f>
        <v>2.1450021450021433E-2</v>
      </c>
      <c r="AB1776">
        <v>2</v>
      </c>
      <c r="AC1776">
        <v>1.85</v>
      </c>
      <c r="AD1776">
        <f>(1/Table1[[#This Row],[B365&gt;2.5]]+1/Table1[[#This Row],[B365&lt;2.5]]-1)/2</f>
        <v>2.0270270270270174E-2</v>
      </c>
    </row>
    <row r="1777" spans="1:30" hidden="1" x14ac:dyDescent="0.45">
      <c r="A1777" t="s">
        <v>2</v>
      </c>
      <c r="B1777" t="s">
        <v>4</v>
      </c>
      <c r="C1777" s="1">
        <v>44653</v>
      </c>
      <c r="D1777" t="s">
        <v>22</v>
      </c>
      <c r="E1777" t="s">
        <v>11</v>
      </c>
      <c r="F1777">
        <v>1</v>
      </c>
      <c r="G1777">
        <v>4</v>
      </c>
      <c r="H1777" t="s">
        <v>20</v>
      </c>
      <c r="I1777" t="s">
        <v>27</v>
      </c>
      <c r="J1777" t="s">
        <v>266</v>
      </c>
      <c r="L1777">
        <f>1/Table1[[#This Row],[B365H]]-Table1[[#This Row],[Margin1X2]]</f>
        <v>0.73458646616541345</v>
      </c>
      <c r="M1777">
        <f>IF(Table1[[#This Row],[Bet]]="Home",IF(Table1[[#This Row],[FTR]]="H",100*Table1[[#This Row],[B365H]],0),0)</f>
        <v>0</v>
      </c>
      <c r="N1777">
        <f>IF(Table1[[#This Row],[Bet]]="Home-",IF(Table1[[#This Row],[FTR]]="H",100*Table1[[#This Row],[B365H]],0),0)</f>
        <v>0</v>
      </c>
      <c r="O1777">
        <f>1/Table1[[#This Row],[B365D]]-Table1[[#This Row],[Margin1X2]]</f>
        <v>0.18270676691729323</v>
      </c>
      <c r="P1777">
        <f>IF(Table1[[#This Row],[Bet]]="Draw",IF(Table1[[#This Row],[FTR]]="D",100*Table1[[#This Row],[B365D]],0),0)</f>
        <v>0</v>
      </c>
      <c r="Q1777">
        <f>IF(Table1[[#This Row],[Bet]]="Draw-",IF(Table1[[#This Row],[FTR]]="D",100*Table1[[#This Row],[B365D]],0),0)</f>
        <v>0</v>
      </c>
      <c r="R1777">
        <f>1/Table1[[#This Row],[B365A]]-Table1[[#This Row],[Margin1X2]]</f>
        <v>8.2706766917293242E-2</v>
      </c>
      <c r="S1777">
        <f>IF(Table1[[#This Row],[Bet]]="Away",IF(Table1[[#This Row],[FTR]]="A",100*Table1[[#This Row],[B365A]],0),0)</f>
        <v>0</v>
      </c>
      <c r="T1777">
        <f>IF(Table1[[#This Row],[Bet2]]="Away",IF(Table1[[#This Row],[FTR]]="A",100*Table1[[#This Row],[B365A]]),0)</f>
        <v>0</v>
      </c>
      <c r="X1777">
        <v>1.33</v>
      </c>
      <c r="Y1777">
        <v>5</v>
      </c>
      <c r="Z1777">
        <v>10</v>
      </c>
      <c r="AA1777" s="3">
        <f>(1/Table1[[#This Row],[B365H]]+1/Table1[[#This Row],[B365D]]+1/Table1[[#This Row],[B365A]]-1)/3</f>
        <v>1.7293233082706767E-2</v>
      </c>
      <c r="AB1777">
        <v>2.1</v>
      </c>
      <c r="AC1777">
        <v>1.72</v>
      </c>
      <c r="AD1777">
        <f>(1/Table1[[#This Row],[B365&gt;2.5]]+1/Table1[[#This Row],[B365&lt;2.5]]-1)/2</f>
        <v>2.879291251384275E-2</v>
      </c>
    </row>
    <row r="1778" spans="1:30" hidden="1" x14ac:dyDescent="0.45">
      <c r="A1778" t="s">
        <v>172</v>
      </c>
      <c r="B1778" t="s">
        <v>4</v>
      </c>
      <c r="C1778" s="1">
        <v>44632</v>
      </c>
      <c r="D1778" t="s">
        <v>177</v>
      </c>
      <c r="E1778" t="s">
        <v>176</v>
      </c>
      <c r="F1778">
        <v>0</v>
      </c>
      <c r="G1778">
        <v>2</v>
      </c>
      <c r="H1778" t="s">
        <v>20</v>
      </c>
      <c r="I1778" t="s">
        <v>167</v>
      </c>
      <c r="J1778" t="s">
        <v>272</v>
      </c>
      <c r="L1778">
        <f>1/Table1[[#This Row],[B365H]]-Table1[[#This Row],[Margin1X2]]</f>
        <v>0.58174110583749139</v>
      </c>
      <c r="M1778">
        <f>IF(Table1[[#This Row],[Bet]]="Home",IF(Table1[[#This Row],[FTR]]="H",100*Table1[[#This Row],[B365H]],0),0)</f>
        <v>0</v>
      </c>
      <c r="N1778">
        <f>IF(Table1[[#This Row],[Bet]]="Home-",IF(Table1[[#This Row],[FTR]]="H",100*Table1[[#This Row],[B365H]],0),0)</f>
        <v>0</v>
      </c>
      <c r="O1778">
        <f>1/Table1[[#This Row],[B365D]]-Table1[[#This Row],[Margin1X2]]</f>
        <v>0.25710924506105226</v>
      </c>
      <c r="P1778">
        <f>IF(Table1[[#This Row],[Bet]]="Draw",IF(Table1[[#This Row],[FTR]]="D",100*Table1[[#This Row],[B365D]],0),0)</f>
        <v>0</v>
      </c>
      <c r="Q1778">
        <f>IF(Table1[[#This Row],[Bet]]="Draw-",IF(Table1[[#This Row],[FTR]]="D",100*Table1[[#This Row],[B365D]],0),0)</f>
        <v>0</v>
      </c>
      <c r="R1778">
        <f>1/Table1[[#This Row],[B365A]]-Table1[[#This Row],[Margin1X2]]</f>
        <v>0.16114964910145629</v>
      </c>
      <c r="S1778">
        <f>IF(Table1[[#This Row],[Bet]]="Away",IF(Table1[[#This Row],[FTR]]="A",100*Table1[[#This Row],[B365A]],0),0)</f>
        <v>0</v>
      </c>
      <c r="T1778">
        <f>IF(Table1[[#This Row],[Bet2]]="Away",IF(Table1[[#This Row],[FTR]]="A",100*Table1[[#This Row],[B365A]]),0)</f>
        <v>0</v>
      </c>
      <c r="X1778">
        <v>1.66</v>
      </c>
      <c r="Y1778">
        <v>3.6</v>
      </c>
      <c r="Z1778">
        <v>5.5</v>
      </c>
      <c r="AA1778" s="3">
        <f>(1/Table1[[#This Row],[B365H]]+1/Table1[[#This Row],[B365D]]+1/Table1[[#This Row],[B365A]]-1)/3</f>
        <v>2.0668532716725529E-2</v>
      </c>
      <c r="AB1778">
        <v>1.98</v>
      </c>
      <c r="AC1778">
        <v>1.88</v>
      </c>
      <c r="AD1778">
        <f>(1/Table1[[#This Row],[B365&gt;2.5]]+1/Table1[[#This Row],[B365&lt;2.5]]-1)/2</f>
        <v>1.8482699333763231E-2</v>
      </c>
    </row>
    <row r="1779" spans="1:30" hidden="1" x14ac:dyDescent="0.45">
      <c r="A1779" t="s">
        <v>2</v>
      </c>
      <c r="B1779" t="s">
        <v>4</v>
      </c>
      <c r="C1779" s="1">
        <v>44653</v>
      </c>
      <c r="D1779" t="s">
        <v>35</v>
      </c>
      <c r="E1779" t="s">
        <v>31</v>
      </c>
      <c r="F1779">
        <v>2</v>
      </c>
      <c r="G1779">
        <v>0</v>
      </c>
      <c r="H1779" t="s">
        <v>13</v>
      </c>
      <c r="I1779" t="s">
        <v>46</v>
      </c>
      <c r="J1779" t="s">
        <v>269</v>
      </c>
      <c r="L1779">
        <f>1/Table1[[#This Row],[B365H]]-Table1[[#This Row],[Margin1X2]]</f>
        <v>0.87387586613592805</v>
      </c>
      <c r="M1779">
        <f>IF(Table1[[#This Row],[Bet]]="Home",IF(Table1[[#This Row],[FTR]]="H",100*Table1[[#This Row],[B365H]],0),0)</f>
        <v>0</v>
      </c>
      <c r="N1779">
        <f>IF(Table1[[#This Row],[Bet]]="Home-",IF(Table1[[#This Row],[FTR]]="H",100*Table1[[#This Row],[B365H]],0),0)</f>
        <v>0</v>
      </c>
      <c r="O1779">
        <f>1/Table1[[#This Row],[B365D]]-Table1[[#This Row],[Margin1X2]]</f>
        <v>8.628188117352209E-2</v>
      </c>
      <c r="P1779">
        <f>IF(Table1[[#This Row],[Bet]]="Draw",IF(Table1[[#This Row],[FTR]]="D",100*Table1[[#This Row],[B365D]],0),0)</f>
        <v>0</v>
      </c>
      <c r="Q1779">
        <f>IF(Table1[[#This Row],[Bet]]="Draw-",IF(Table1[[#This Row],[FTR]]="D",100*Table1[[#This Row],[B365D]],0),0)</f>
        <v>0</v>
      </c>
      <c r="R1779">
        <f>1/Table1[[#This Row],[B365A]]-Table1[[#This Row],[Margin1X2]]</f>
        <v>3.9842252690549959E-2</v>
      </c>
      <c r="S1779">
        <f>IF(Table1[[#This Row],[Bet]]="Away",IF(Table1[[#This Row],[FTR]]="A",100*Table1[[#This Row],[B365A]],0),0)</f>
        <v>0</v>
      </c>
      <c r="T1779">
        <f>IF(Table1[[#This Row],[Bet2]]="Away",IF(Table1[[#This Row],[FTR]]="A",100*Table1[[#This Row],[B365A]]),0)</f>
        <v>0</v>
      </c>
      <c r="X1779">
        <v>1.1200000000000001</v>
      </c>
      <c r="Y1779">
        <v>9.5</v>
      </c>
      <c r="Z1779">
        <v>17</v>
      </c>
      <c r="AA1779" s="3">
        <f>(1/Table1[[#This Row],[B365H]]+1/Table1[[#This Row],[B365D]]+1/Table1[[#This Row],[B365A]]-1)/3</f>
        <v>1.8981276721214746E-2</v>
      </c>
      <c r="AB1779">
        <v>2.5</v>
      </c>
      <c r="AC1779">
        <v>1.53</v>
      </c>
      <c r="AD1779">
        <f>(1/Table1[[#This Row],[B365&gt;2.5]]+1/Table1[[#This Row],[B365&lt;2.5]]-1)/2</f>
        <v>2.6797385620915048E-2</v>
      </c>
    </row>
    <row r="1780" spans="1:30" hidden="1" x14ac:dyDescent="0.45">
      <c r="A1780" t="s">
        <v>61</v>
      </c>
      <c r="B1780" t="s">
        <v>4</v>
      </c>
      <c r="C1780" s="1">
        <v>44632</v>
      </c>
      <c r="D1780" t="s">
        <v>84</v>
      </c>
      <c r="E1780" t="s">
        <v>93</v>
      </c>
      <c r="F1780">
        <v>0</v>
      </c>
      <c r="G1780">
        <v>0</v>
      </c>
      <c r="H1780" t="s">
        <v>42</v>
      </c>
      <c r="I1780" t="s">
        <v>48</v>
      </c>
      <c r="J1780" t="s">
        <v>266</v>
      </c>
      <c r="L1780">
        <f>1/Table1[[#This Row],[B365H]]-Table1[[#This Row],[Margin1X2]]</f>
        <v>0.33233831368695066</v>
      </c>
      <c r="M1780">
        <f>IF(Table1[[#This Row],[Bet]]="Home",IF(Table1[[#This Row],[FTR]]="H",100*Table1[[#This Row],[B365H]],0),0)</f>
        <v>0</v>
      </c>
      <c r="N1780">
        <f>IF(Table1[[#This Row],[Bet]]="Home-",IF(Table1[[#This Row],[FTR]]="H",100*Table1[[#This Row],[B365H]],0),0)</f>
        <v>0</v>
      </c>
      <c r="O1780">
        <f>1/Table1[[#This Row],[B365D]]-Table1[[#This Row],[Margin1X2]]</f>
        <v>0.29159856563012948</v>
      </c>
      <c r="P1780">
        <f>IF(Table1[[#This Row],[Bet]]="Draw",IF(Table1[[#This Row],[FTR]]="D",100*Table1[[#This Row],[B365D]],0),0)</f>
        <v>0</v>
      </c>
      <c r="Q1780">
        <f>IF(Table1[[#This Row],[Bet]]="Draw-",IF(Table1[[#This Row],[FTR]]="D",100*Table1[[#This Row],[B365D]],0),0)</f>
        <v>0</v>
      </c>
      <c r="R1780">
        <f>1/Table1[[#This Row],[B365A]]-Table1[[#This Row],[Margin1X2]]</f>
        <v>0.37606312068291986</v>
      </c>
      <c r="S1780">
        <f>IF(Table1[[#This Row],[Bet]]="Away",IF(Table1[[#This Row],[FTR]]="A",100*Table1[[#This Row],[B365A]],0),0)</f>
        <v>0</v>
      </c>
      <c r="T1780">
        <f>IF(Table1[[#This Row],[Bet2]]="Away",IF(Table1[[#This Row],[FTR]]="A",100*Table1[[#This Row],[B365A]]),0)</f>
        <v>0</v>
      </c>
      <c r="X1780">
        <v>2.87</v>
      </c>
      <c r="Y1780">
        <v>3.25</v>
      </c>
      <c r="Z1780">
        <v>2.5499999999999998</v>
      </c>
      <c r="AA1780" s="3">
        <f>(1/Table1[[#This Row],[B365H]]+1/Table1[[#This Row],[B365D]]+1/Table1[[#This Row],[B365A]]-1)/3</f>
        <v>1.6093742062178212E-2</v>
      </c>
      <c r="AB1780">
        <v>2.5</v>
      </c>
      <c r="AC1780">
        <v>1.53</v>
      </c>
      <c r="AD1780">
        <f>(1/Table1[[#This Row],[B365&gt;2.5]]+1/Table1[[#This Row],[B365&lt;2.5]]-1)/2</f>
        <v>2.6797385620915048E-2</v>
      </c>
    </row>
    <row r="1781" spans="1:30" hidden="1" x14ac:dyDescent="0.45">
      <c r="A1781" t="s">
        <v>106</v>
      </c>
      <c r="B1781" t="s">
        <v>4</v>
      </c>
      <c r="C1781" s="1">
        <v>44632</v>
      </c>
      <c r="D1781" t="s">
        <v>107</v>
      </c>
      <c r="E1781" t="s">
        <v>128</v>
      </c>
      <c r="F1781">
        <v>0</v>
      </c>
      <c r="G1781">
        <v>1</v>
      </c>
      <c r="H1781" t="s">
        <v>20</v>
      </c>
      <c r="I1781" t="s">
        <v>149</v>
      </c>
      <c r="J1781" t="s">
        <v>269</v>
      </c>
      <c r="L1781">
        <f>1/Table1[[#This Row],[B365H]]-Table1[[#This Row],[Margin1X2]]</f>
        <v>0.44980815911048466</v>
      </c>
      <c r="M1781">
        <f>IF(Table1[[#This Row],[Bet]]="Home",IF(Table1[[#This Row],[FTR]]="H",100*Table1[[#This Row],[B365H]],0),0)</f>
        <v>0</v>
      </c>
      <c r="N1781">
        <f>IF(Table1[[#This Row],[Bet]]="Home-",IF(Table1[[#This Row],[FTR]]="H",100*Table1[[#This Row],[B365H]],0),0)</f>
        <v>0</v>
      </c>
      <c r="O1781">
        <f>1/Table1[[#This Row],[B365D]]-Table1[[#This Row],[Margin1X2]]</f>
        <v>0.28772218307102027</v>
      </c>
      <c r="P1781">
        <f>IF(Table1[[#This Row],[Bet]]="Draw",IF(Table1[[#This Row],[FTR]]="D",100*Table1[[#This Row],[B365D]],0),0)</f>
        <v>0</v>
      </c>
      <c r="Q1781">
        <f>IF(Table1[[#This Row],[Bet]]="Draw-",IF(Table1[[#This Row],[FTR]]="D",100*Table1[[#This Row],[B365D]],0),0)</f>
        <v>0</v>
      </c>
      <c r="R1781">
        <f>1/Table1[[#This Row],[B365A]]-Table1[[#This Row],[Margin1X2]]</f>
        <v>0.26246965781849502</v>
      </c>
      <c r="S1781">
        <f>IF(Table1[[#This Row],[Bet]]="Away",IF(Table1[[#This Row],[FTR]]="A",100*Table1[[#This Row],[B365A]],0),0)</f>
        <v>0</v>
      </c>
      <c r="T1781">
        <f>IF(Table1[[#This Row],[Bet2]]="Away",IF(Table1[[#This Row],[FTR]]="A",100*Table1[[#This Row],[B365A]]),0)</f>
        <v>0</v>
      </c>
      <c r="X1781">
        <v>2.15</v>
      </c>
      <c r="Y1781">
        <v>3.3</v>
      </c>
      <c r="Z1781">
        <v>3.6</v>
      </c>
      <c r="AA1781" s="3">
        <f>(1/Table1[[#This Row],[B365H]]+1/Table1[[#This Row],[B365D]]+1/Table1[[#This Row],[B365A]]-1)/3</f>
        <v>1.5308119959282754E-2</v>
      </c>
      <c r="AB1781">
        <v>1.93</v>
      </c>
      <c r="AC1781">
        <v>1.93</v>
      </c>
      <c r="AD1781">
        <f>(1/Table1[[#This Row],[B365&gt;2.5]]+1/Table1[[#This Row],[B365&lt;2.5]]-1)/2</f>
        <v>1.81347150259068E-2</v>
      </c>
    </row>
    <row r="1782" spans="1:30" hidden="1" x14ac:dyDescent="0.45">
      <c r="A1782" t="s">
        <v>106</v>
      </c>
      <c r="B1782" t="s">
        <v>4</v>
      </c>
      <c r="C1782" s="1">
        <v>44632</v>
      </c>
      <c r="D1782" t="s">
        <v>108</v>
      </c>
      <c r="E1782" t="s">
        <v>134</v>
      </c>
      <c r="F1782">
        <v>1</v>
      </c>
      <c r="G1782">
        <v>1</v>
      </c>
      <c r="H1782" t="s">
        <v>42</v>
      </c>
      <c r="I1782" t="s">
        <v>135</v>
      </c>
      <c r="J1782" t="s">
        <v>273</v>
      </c>
      <c r="L1782">
        <f>1/Table1[[#This Row],[B365H]]-Table1[[#This Row],[Margin1X2]]</f>
        <v>0.40102012682657845</v>
      </c>
      <c r="M1782">
        <f>IF(Table1[[#This Row],[Bet]]="Home",IF(Table1[[#This Row],[FTR]]="H",100*Table1[[#This Row],[B365H]],0),0)</f>
        <v>0</v>
      </c>
      <c r="N1782">
        <f>IF(Table1[[#This Row],[Bet]]="Home-",IF(Table1[[#This Row],[FTR]]="H",100*Table1[[#This Row],[B365H]],0),0)</f>
        <v>0</v>
      </c>
      <c r="O1782">
        <f>1/Table1[[#This Row],[B365D]]-Table1[[#This Row],[Margin1X2]]</f>
        <v>0.29204576785221947</v>
      </c>
      <c r="P1782">
        <f>IF(Table1[[#This Row],[Bet]]="Draw",IF(Table1[[#This Row],[FTR]]="D",100*Table1[[#This Row],[B365D]],0),0)</f>
        <v>0</v>
      </c>
      <c r="Q1782">
        <f>IF(Table1[[#This Row],[Bet]]="Draw-",IF(Table1[[#This Row],[FTR]]="D",100*Table1[[#This Row],[B365D]],0),0)</f>
        <v>0</v>
      </c>
      <c r="R1782">
        <f>1/Table1[[#This Row],[B365A]]-Table1[[#This Row],[Margin1X2]]</f>
        <v>0.30693410532120208</v>
      </c>
      <c r="S1782">
        <f>IF(Table1[[#This Row],[Bet]]="Away",IF(Table1[[#This Row],[FTR]]="A",100*Table1[[#This Row],[B365A]],0),0)</f>
        <v>0</v>
      </c>
      <c r="T1782">
        <f>IF(Table1[[#This Row],[Bet2]]="Away",IF(Table1[[#This Row],[FTR]]="A",100*Table1[[#This Row],[B365A]]),0)</f>
        <v>0</v>
      </c>
      <c r="X1782">
        <v>2.4</v>
      </c>
      <c r="Y1782">
        <v>3.25</v>
      </c>
      <c r="Z1782">
        <v>3.1</v>
      </c>
      <c r="AA1782" s="3">
        <f>(1/Table1[[#This Row],[B365H]]+1/Table1[[#This Row],[B365D]]+1/Table1[[#This Row],[B365A]]-1)/3</f>
        <v>1.5646539840088236E-2</v>
      </c>
      <c r="AB1782">
        <v>2.1</v>
      </c>
      <c r="AC1782">
        <v>1.7</v>
      </c>
      <c r="AD1782">
        <f>(1/Table1[[#This Row],[B365&gt;2.5]]+1/Table1[[#This Row],[B365&lt;2.5]]-1)/2</f>
        <v>3.2212885154061621E-2</v>
      </c>
    </row>
    <row r="1783" spans="1:30" hidden="1" x14ac:dyDescent="0.45">
      <c r="A1783" t="s">
        <v>106</v>
      </c>
      <c r="B1783" t="s">
        <v>4</v>
      </c>
      <c r="C1783" s="1">
        <v>44632</v>
      </c>
      <c r="D1783" t="s">
        <v>140</v>
      </c>
      <c r="E1783" t="s">
        <v>110</v>
      </c>
      <c r="F1783">
        <v>6</v>
      </c>
      <c r="G1783">
        <v>0</v>
      </c>
      <c r="H1783" t="s">
        <v>13</v>
      </c>
      <c r="I1783" t="s">
        <v>129</v>
      </c>
      <c r="J1783" t="s">
        <v>273</v>
      </c>
      <c r="L1783">
        <f>1/Table1[[#This Row],[B365H]]-Table1[[#This Row],[Margin1X2]]</f>
        <v>0.63444779621250214</v>
      </c>
      <c r="M1783">
        <f>IF(Table1[[#This Row],[Bet]]="Home",IF(Table1[[#This Row],[FTR]]="H",100*Table1[[#This Row],[B365H]],0),0)</f>
        <v>0</v>
      </c>
      <c r="N1783">
        <f>IF(Table1[[#This Row],[Bet]]="Home-",IF(Table1[[#This Row],[FTR]]="H",100*Table1[[#This Row],[B365H]],0),0)</f>
        <v>153</v>
      </c>
      <c r="O1783">
        <f>1/Table1[[#This Row],[B365D]]-Table1[[#This Row],[Margin1X2]]</f>
        <v>0.23085302497067203</v>
      </c>
      <c r="P1783">
        <f>IF(Table1[[#This Row],[Bet]]="Draw",IF(Table1[[#This Row],[FTR]]="D",100*Table1[[#This Row],[B365D]],0),0)</f>
        <v>0</v>
      </c>
      <c r="Q1783">
        <f>IF(Table1[[#This Row],[Bet]]="Draw-",IF(Table1[[#This Row],[FTR]]="D",100*Table1[[#This Row],[B365D]],0),0)</f>
        <v>0</v>
      </c>
      <c r="R1783">
        <f>1/Table1[[#This Row],[B365A]]-Table1[[#This Row],[Margin1X2]]</f>
        <v>0.13469917881682589</v>
      </c>
      <c r="S1783">
        <f>IF(Table1[[#This Row],[Bet]]="Away",IF(Table1[[#This Row],[FTR]]="A",100*Table1[[#This Row],[B365A]],0),0)</f>
        <v>0</v>
      </c>
      <c r="T1783">
        <f>IF(Table1[[#This Row],[Bet2]]="Away",IF(Table1[[#This Row],[FTR]]="A",100*Table1[[#This Row],[B365A]]),0)</f>
        <v>0</v>
      </c>
      <c r="X1783">
        <v>1.53</v>
      </c>
      <c r="Y1783">
        <v>4</v>
      </c>
      <c r="Z1783">
        <v>6.5</v>
      </c>
      <c r="AA1783" s="3">
        <f>(1/Table1[[#This Row],[B365H]]+1/Table1[[#This Row],[B365D]]+1/Table1[[#This Row],[B365A]]-1)/3</f>
        <v>1.9146975029327978E-2</v>
      </c>
      <c r="AB1783">
        <v>1.8</v>
      </c>
      <c r="AC1783">
        <v>2</v>
      </c>
      <c r="AD1783">
        <f>(1/Table1[[#This Row],[B365&gt;2.5]]+1/Table1[[#This Row],[B365&lt;2.5]]-1)/2</f>
        <v>2.777777777777779E-2</v>
      </c>
    </row>
    <row r="1784" spans="1:30" hidden="1" x14ac:dyDescent="0.45">
      <c r="A1784" t="s">
        <v>2</v>
      </c>
      <c r="B1784" t="s">
        <v>4</v>
      </c>
      <c r="C1784" s="1">
        <v>44653</v>
      </c>
      <c r="D1784" t="s">
        <v>19</v>
      </c>
      <c r="E1784" t="s">
        <v>34</v>
      </c>
      <c r="F1784">
        <v>0</v>
      </c>
      <c r="G1784">
        <v>0</v>
      </c>
      <c r="H1784" t="s">
        <v>42</v>
      </c>
      <c r="I1784" t="s">
        <v>52</v>
      </c>
      <c r="L1784">
        <f>1/Table1[[#This Row],[B365H]]-Table1[[#This Row],[Margin1X2]]</f>
        <v>0.64682539682539675</v>
      </c>
      <c r="M1784">
        <f>IF(Table1[[#This Row],[Bet]]="Home",IF(Table1[[#This Row],[FTR]]="H",100*Table1[[#This Row],[B365H]],0),0)</f>
        <v>0</v>
      </c>
      <c r="N1784">
        <f>IF(Table1[[#This Row],[Bet]]="Home-",IF(Table1[[#This Row],[FTR]]="H",100*Table1[[#This Row],[B365H]],0),0)</f>
        <v>0</v>
      </c>
      <c r="O1784">
        <f>1/Table1[[#This Row],[B365D]]-Table1[[#This Row],[Margin1X2]]</f>
        <v>0.23015873015873015</v>
      </c>
      <c r="P1784">
        <f>IF(Table1[[#This Row],[Bet]]="Draw",IF(Table1[[#This Row],[FTR]]="D",100*Table1[[#This Row],[B365D]],0),0)</f>
        <v>0</v>
      </c>
      <c r="Q1784">
        <f>IF(Table1[[#This Row],[Bet]]="Draw-",IF(Table1[[#This Row],[FTR]]="D",100*Table1[[#This Row],[B365D]],0),0)</f>
        <v>0</v>
      </c>
      <c r="R1784">
        <f>1/Table1[[#This Row],[B365A]]-Table1[[#This Row],[Margin1X2]]</f>
        <v>0.12301587301587301</v>
      </c>
      <c r="S1784">
        <f>IF(Table1[[#This Row],[Bet]]="Away",IF(Table1[[#This Row],[FTR]]="A",100*Table1[[#This Row],[B365A]],0),0)</f>
        <v>0</v>
      </c>
      <c r="T1784">
        <f>IF(Table1[[#This Row],[Bet2]]="Away",IF(Table1[[#This Row],[FTR]]="A",100*Table1[[#This Row],[B365A]]),0)</f>
        <v>0</v>
      </c>
      <c r="X1784">
        <v>1.5</v>
      </c>
      <c r="Y1784">
        <v>4</v>
      </c>
      <c r="Z1784">
        <v>7</v>
      </c>
      <c r="AA1784" s="3">
        <f>(1/Table1[[#This Row],[B365H]]+1/Table1[[#This Row],[B365D]]+1/Table1[[#This Row],[B365A]]-1)/3</f>
        <v>1.9841269841269844E-2</v>
      </c>
      <c r="AB1784">
        <v>2.2999999999999998</v>
      </c>
      <c r="AC1784">
        <v>1.61</v>
      </c>
      <c r="AD1784">
        <f>(1/Table1[[#This Row],[B365&gt;2.5]]+1/Table1[[#This Row],[B365&lt;2.5]]-1)/2</f>
        <v>2.7950310559006208E-2</v>
      </c>
    </row>
    <row r="1785" spans="1:30" hidden="1" x14ac:dyDescent="0.45">
      <c r="A1785" t="s">
        <v>2</v>
      </c>
      <c r="B1785" t="s">
        <v>4</v>
      </c>
      <c r="C1785" s="1">
        <v>44654</v>
      </c>
      <c r="D1785" t="s">
        <v>38</v>
      </c>
      <c r="E1785" t="s">
        <v>25</v>
      </c>
      <c r="F1785">
        <v>2</v>
      </c>
      <c r="G1785">
        <v>1</v>
      </c>
      <c r="H1785" t="s">
        <v>13</v>
      </c>
      <c r="I1785" t="s">
        <v>14</v>
      </c>
      <c r="L1785">
        <f>1/Table1[[#This Row],[B365H]]-Table1[[#This Row],[Margin1X2]]</f>
        <v>0.55249234196602626</v>
      </c>
      <c r="M1785">
        <f>IF(Table1[[#This Row],[Bet]]="Home",IF(Table1[[#This Row],[FTR]]="H",100*Table1[[#This Row],[B365H]],0),0)</f>
        <v>0</v>
      </c>
      <c r="N1785">
        <f>IF(Table1[[#This Row],[Bet]]="Home-",IF(Table1[[#This Row],[FTR]]="H",100*Table1[[#This Row],[B365H]],0),0)</f>
        <v>0</v>
      </c>
      <c r="O1785">
        <f>1/Table1[[#This Row],[B365D]]-Table1[[#This Row],[Margin1X2]]</f>
        <v>0.24422166527429692</v>
      </c>
      <c r="P1785">
        <f>IF(Table1[[#This Row],[Bet]]="Draw",IF(Table1[[#This Row],[FTR]]="D",100*Table1[[#This Row],[B365D]],0),0)</f>
        <v>0</v>
      </c>
      <c r="Q1785">
        <f>IF(Table1[[#This Row],[Bet]]="Draw-",IF(Table1[[#This Row],[FTR]]="D",100*Table1[[#This Row],[B365D]],0),0)</f>
        <v>0</v>
      </c>
      <c r="R1785">
        <f>1/Table1[[#This Row],[B365A]]-Table1[[#This Row],[Margin1X2]]</f>
        <v>0.20328599275967704</v>
      </c>
      <c r="S1785">
        <f>IF(Table1[[#This Row],[Bet]]="Away",IF(Table1[[#This Row],[FTR]]="A",100*Table1[[#This Row],[B365A]],0),0)</f>
        <v>0</v>
      </c>
      <c r="T1785">
        <f>IF(Table1[[#This Row],[Bet2]]="Away",IF(Table1[[#This Row],[FTR]]="A",100*Table1[[#This Row],[B365A]]),0)</f>
        <v>0</v>
      </c>
      <c r="X1785">
        <v>1.75</v>
      </c>
      <c r="Y1785">
        <v>3.8</v>
      </c>
      <c r="Z1785">
        <v>4.5</v>
      </c>
      <c r="AA1785" s="3">
        <f>(1/Table1[[#This Row],[B365H]]+1/Table1[[#This Row],[B365D]]+1/Table1[[#This Row],[B365A]]-1)/3</f>
        <v>1.8936229462545178E-2</v>
      </c>
      <c r="AB1785">
        <v>2</v>
      </c>
      <c r="AC1785">
        <v>1.8</v>
      </c>
      <c r="AD1785">
        <f>(1/Table1[[#This Row],[B365&gt;2.5]]+1/Table1[[#This Row],[B365&lt;2.5]]-1)/2</f>
        <v>2.777777777777779E-2</v>
      </c>
    </row>
    <row r="1786" spans="1:30" hidden="1" x14ac:dyDescent="0.45">
      <c r="A1786" t="s">
        <v>2</v>
      </c>
      <c r="B1786" t="s">
        <v>4</v>
      </c>
      <c r="C1786" s="1">
        <v>44654</v>
      </c>
      <c r="D1786" t="s">
        <v>40</v>
      </c>
      <c r="E1786" t="s">
        <v>37</v>
      </c>
      <c r="F1786">
        <v>5</v>
      </c>
      <c r="G1786">
        <v>1</v>
      </c>
      <c r="H1786" t="s">
        <v>13</v>
      </c>
      <c r="I1786" t="s">
        <v>39</v>
      </c>
      <c r="J1786" t="s">
        <v>266</v>
      </c>
      <c r="L1786">
        <f>1/Table1[[#This Row],[B365H]]-Table1[[#This Row],[Margin1X2]]</f>
        <v>0.64951343242336312</v>
      </c>
      <c r="M1786">
        <f>IF(Table1[[#This Row],[Bet]]="Home",IF(Table1[[#This Row],[FTR]]="H",100*Table1[[#This Row],[B365H]],0),0)</f>
        <v>0</v>
      </c>
      <c r="N1786">
        <f>IF(Table1[[#This Row],[Bet]]="Home-",IF(Table1[[#This Row],[FTR]]="H",100*Table1[[#This Row],[B365H]],0),0)</f>
        <v>0</v>
      </c>
      <c r="O1786">
        <f>1/Table1[[#This Row],[B365D]]-Table1[[#This Row],[Margin1X2]]</f>
        <v>0.21379364797378653</v>
      </c>
      <c r="P1786">
        <f>IF(Table1[[#This Row],[Bet]]="Draw",IF(Table1[[#This Row],[FTR]]="D",100*Table1[[#This Row],[B365D]],0),0)</f>
        <v>0</v>
      </c>
      <c r="Q1786">
        <f>IF(Table1[[#This Row],[Bet]]="Draw-",IF(Table1[[#This Row],[FTR]]="D",100*Table1[[#This Row],[B365D]],0),0)</f>
        <v>0</v>
      </c>
      <c r="R1786">
        <f>1/Table1[[#This Row],[B365A]]-Table1[[#This Row],[Margin1X2]]</f>
        <v>0.13669291960285032</v>
      </c>
      <c r="S1786">
        <f>IF(Table1[[#This Row],[Bet]]="Away",IF(Table1[[#This Row],[FTR]]="A",100*Table1[[#This Row],[B365A]],0),0)</f>
        <v>0</v>
      </c>
      <c r="T1786">
        <f>IF(Table1[[#This Row],[Bet2]]="Away",IF(Table1[[#This Row],[FTR]]="A",100*Table1[[#This Row],[B365A]]),0)</f>
        <v>0</v>
      </c>
      <c r="X1786">
        <v>1.5</v>
      </c>
      <c r="Y1786">
        <v>4.33</v>
      </c>
      <c r="Z1786">
        <v>6.5</v>
      </c>
      <c r="AA1786" s="3">
        <f>(1/Table1[[#This Row],[B365H]]+1/Table1[[#This Row],[B365D]]+1/Table1[[#This Row],[B365A]]-1)/3</f>
        <v>1.7153234243303544E-2</v>
      </c>
      <c r="AB1786">
        <v>2</v>
      </c>
      <c r="AC1786">
        <v>1.8</v>
      </c>
      <c r="AD1786">
        <f>(1/Table1[[#This Row],[B365&gt;2.5]]+1/Table1[[#This Row],[B365&lt;2.5]]-1)/2</f>
        <v>2.777777777777779E-2</v>
      </c>
    </row>
    <row r="1787" spans="1:30" hidden="1" x14ac:dyDescent="0.45">
      <c r="A1787" t="s">
        <v>106</v>
      </c>
      <c r="B1787" t="s">
        <v>4</v>
      </c>
      <c r="C1787" s="1">
        <v>44635</v>
      </c>
      <c r="D1787" t="s">
        <v>127</v>
      </c>
      <c r="E1787" t="s">
        <v>123</v>
      </c>
      <c r="F1787">
        <v>2</v>
      </c>
      <c r="G1787">
        <v>1</v>
      </c>
      <c r="H1787" t="s">
        <v>13</v>
      </c>
      <c r="I1787" t="s">
        <v>157</v>
      </c>
      <c r="J1787" t="s">
        <v>269</v>
      </c>
      <c r="L1787">
        <f>1/Table1[[#This Row],[B365H]]-Table1[[#This Row],[Margin1X2]]</f>
        <v>0.65079365079365081</v>
      </c>
      <c r="M1787">
        <f>IF(Table1[[#This Row],[Bet]]="Home",IF(Table1[[#This Row],[FTR]]="H",100*Table1[[#This Row],[B365H]],0),0)</f>
        <v>0</v>
      </c>
      <c r="N1787">
        <f>IF(Table1[[#This Row],[Bet]]="Home-",IF(Table1[[#This Row],[FTR]]="H",100*Table1[[#This Row],[B365H]],0),0)</f>
        <v>0</v>
      </c>
      <c r="O1787">
        <f>1/Table1[[#This Row],[B365D]]-Table1[[#This Row],[Margin1X2]]</f>
        <v>0.22222222222222227</v>
      </c>
      <c r="P1787">
        <f>IF(Table1[[#This Row],[Bet]]="Draw",IF(Table1[[#This Row],[FTR]]="D",100*Table1[[#This Row],[B365D]],0),0)</f>
        <v>0</v>
      </c>
      <c r="Q1787">
        <f>IF(Table1[[#This Row],[Bet]]="Draw-",IF(Table1[[#This Row],[FTR]]="D",100*Table1[[#This Row],[B365D]],0),0)</f>
        <v>0</v>
      </c>
      <c r="R1787">
        <f>1/Table1[[#This Row],[B365A]]-Table1[[#This Row],[Margin1X2]]</f>
        <v>0.12698412698412703</v>
      </c>
      <c r="S1787">
        <f>IF(Table1[[#This Row],[Bet]]="Away",IF(Table1[[#This Row],[FTR]]="A",100*Table1[[#This Row],[B365A]],0),0)</f>
        <v>0</v>
      </c>
      <c r="T1787">
        <f>IF(Table1[[#This Row],[Bet2]]="Away",IF(Table1[[#This Row],[FTR]]="A",100*Table1[[#This Row],[B365A]]),0)</f>
        <v>0</v>
      </c>
      <c r="X1787">
        <v>1.5</v>
      </c>
      <c r="Y1787">
        <v>4.2</v>
      </c>
      <c r="Z1787">
        <v>7</v>
      </c>
      <c r="AA1787" s="3">
        <f>(1/Table1[[#This Row],[B365H]]+1/Table1[[#This Row],[B365D]]+1/Table1[[#This Row],[B365A]]-1)/3</f>
        <v>1.5873015873015817E-2</v>
      </c>
      <c r="AB1787">
        <v>1.88</v>
      </c>
      <c r="AC1787">
        <v>1.98</v>
      </c>
      <c r="AD1787">
        <f>(1/Table1[[#This Row],[B365&gt;2.5]]+1/Table1[[#This Row],[B365&lt;2.5]]-1)/2</f>
        <v>1.8482699333763231E-2</v>
      </c>
    </row>
    <row r="1788" spans="1:30" x14ac:dyDescent="0.45">
      <c r="A1788" t="s">
        <v>172</v>
      </c>
      <c r="B1788" t="s">
        <v>4</v>
      </c>
      <c r="C1788" s="1">
        <v>44576</v>
      </c>
      <c r="D1788" t="s">
        <v>175</v>
      </c>
      <c r="E1788" t="s">
        <v>191</v>
      </c>
      <c r="F1788">
        <v>2</v>
      </c>
      <c r="G1788">
        <v>0</v>
      </c>
      <c r="H1788" t="s">
        <v>13</v>
      </c>
      <c r="I1788" t="s">
        <v>126</v>
      </c>
      <c r="J1788" t="s">
        <v>271</v>
      </c>
      <c r="L1788">
        <f>1/Table1[[#This Row],[B365H]]-Table1[[#This Row],[Margin1X2]]</f>
        <v>0.60672514619883045</v>
      </c>
      <c r="M1788">
        <f>IF(Table1[[#This Row],[Bet]]="Home",IF(Table1[[#This Row],[FTR]]="H",100*Table1[[#This Row],[B365H]],0),0)</f>
        <v>0</v>
      </c>
      <c r="N1788">
        <f>IF(Table1[[#This Row],[Bet]]="Home-",IF(Table1[[#This Row],[FTR]]="H",100*Table1[[#This Row],[B365H]],0),0)</f>
        <v>0</v>
      </c>
      <c r="O1788">
        <f>1/Table1[[#This Row],[B365D]]-Table1[[#This Row],[Margin1X2]]</f>
        <v>0.24488304093567251</v>
      </c>
      <c r="P1788">
        <f>IF(Table1[[#This Row],[Bet]]="Draw",IF(Table1[[#This Row],[FTR]]="D",100*Table1[[#This Row],[B365D]],0),0)</f>
        <v>0</v>
      </c>
      <c r="Q1788">
        <f>IF(Table1[[#This Row],[Bet]]="Draw-",IF(Table1[[#This Row],[FTR]]="D",100*Table1[[#This Row],[B365D]],0),0)</f>
        <v>0</v>
      </c>
      <c r="R1788">
        <f>1/Table1[[#This Row],[B365A]]-Table1[[#This Row],[Margin1X2]]</f>
        <v>0.14839181286549707</v>
      </c>
      <c r="S1788">
        <f>IF(Table1[[#This Row],[Bet]]="Away",IF(Table1[[#This Row],[FTR]]="A",100*Table1[[#This Row],[B365A]],0),0)</f>
        <v>0</v>
      </c>
      <c r="T1788">
        <f>IF(Table1[[#This Row],[Bet2]]="Away",IF(Table1[[#This Row],[FTR]]="A",100*Table1[[#This Row],[B365A]]),0)</f>
        <v>0</v>
      </c>
      <c r="X1788">
        <v>1.6</v>
      </c>
      <c r="Y1788">
        <v>3.8</v>
      </c>
      <c r="Z1788">
        <v>6</v>
      </c>
      <c r="AA1788" s="3">
        <f>(1/Table1[[#This Row],[B365H]]+1/Table1[[#This Row],[B365D]]+1/Table1[[#This Row],[B365A]]-1)/3</f>
        <v>1.8274853801169593E-2</v>
      </c>
      <c r="AB1788">
        <v>1.88</v>
      </c>
      <c r="AC1788">
        <v>1.98</v>
      </c>
      <c r="AD1788">
        <f>(1/Table1[[#This Row],[B365&gt;2.5]]+1/Table1[[#This Row],[B365&lt;2.5]]-1)/2</f>
        <v>1.8482699333763231E-2</v>
      </c>
    </row>
    <row r="1789" spans="1:30" hidden="1" x14ac:dyDescent="0.45">
      <c r="A1789" t="s">
        <v>172</v>
      </c>
      <c r="B1789" t="s">
        <v>4</v>
      </c>
      <c r="C1789" s="1">
        <v>44463</v>
      </c>
      <c r="D1789" t="s">
        <v>194</v>
      </c>
      <c r="E1789" t="s">
        <v>188</v>
      </c>
      <c r="F1789">
        <v>2</v>
      </c>
      <c r="G1789">
        <v>1</v>
      </c>
      <c r="H1789" t="s">
        <v>13</v>
      </c>
      <c r="I1789" t="s">
        <v>198</v>
      </c>
      <c r="L1789">
        <f>1/Table1[[#This Row],[B365H]]-Table1[[#This Row],[Margin1X2]]</f>
        <v>0.41801163812033376</v>
      </c>
      <c r="M1789">
        <f>IF(Table1[[#This Row],[Bet]]="Home",IF(Table1[[#This Row],[FTR]]="H",100*Table1[[#This Row],[B365H]],0),0)</f>
        <v>0</v>
      </c>
      <c r="N1789">
        <f>IF(Table1[[#This Row],[Bet]]="Home-",IF(Table1[[#This Row],[FTR]]="H",100*Table1[[#This Row],[B365H]],0),0)</f>
        <v>0</v>
      </c>
      <c r="O1789">
        <f>1/Table1[[#This Row],[B365D]]-Table1[[#This Row],[Margin1X2]]</f>
        <v>0.28625933245498458</v>
      </c>
      <c r="P1789">
        <f>IF(Table1[[#This Row],[Bet]]="Draw",IF(Table1[[#This Row],[FTR]]="D",100*Table1[[#This Row],[B365D]],0),0)</f>
        <v>0</v>
      </c>
      <c r="Q1789">
        <f>IF(Table1[[#This Row],[Bet]]="Draw-",IF(Table1[[#This Row],[FTR]]="D",100*Table1[[#This Row],[B365D]],0),0)</f>
        <v>0</v>
      </c>
      <c r="R1789">
        <f>1/Table1[[#This Row],[B365A]]-Table1[[#This Row],[Margin1X2]]</f>
        <v>0.29572902942468154</v>
      </c>
      <c r="S1789">
        <f>IF(Table1[[#This Row],[Bet]]="Away",IF(Table1[[#This Row],[FTR]]="A",100*Table1[[#This Row],[B365A]],0),0)</f>
        <v>0</v>
      </c>
      <c r="T1789">
        <f>IF(Table1[[#This Row],[Bet2]]="Away",IF(Table1[[#This Row],[FTR]]="A",100*Table1[[#This Row],[B365A]]),0)</f>
        <v>0</v>
      </c>
      <c r="X1789">
        <v>2.2999999999999998</v>
      </c>
      <c r="Y1789">
        <v>3.3</v>
      </c>
      <c r="Z1789">
        <v>3.2</v>
      </c>
      <c r="AA1789" s="3">
        <f>(1/Table1[[#This Row],[B365H]]+1/Table1[[#This Row],[B365D]]+1/Table1[[#This Row],[B365A]]-1)/3</f>
        <v>1.6770970575318438E-2</v>
      </c>
      <c r="AB1789">
        <v>2.2000000000000002</v>
      </c>
      <c r="AC1789">
        <v>1.65</v>
      </c>
      <c r="AD1789">
        <f>(1/Table1[[#This Row],[B365&gt;2.5]]+1/Table1[[#This Row],[B365&lt;2.5]]-1)/2</f>
        <v>3.0303030303030276E-2</v>
      </c>
    </row>
    <row r="1790" spans="1:30" hidden="1" x14ac:dyDescent="0.45">
      <c r="A1790" t="s">
        <v>106</v>
      </c>
      <c r="B1790" t="s">
        <v>4</v>
      </c>
      <c r="C1790" s="1">
        <v>44635</v>
      </c>
      <c r="D1790" t="s">
        <v>130</v>
      </c>
      <c r="E1790" t="s">
        <v>125</v>
      </c>
      <c r="F1790">
        <v>5</v>
      </c>
      <c r="G1790">
        <v>0</v>
      </c>
      <c r="H1790" t="s">
        <v>13</v>
      </c>
      <c r="I1790" t="s">
        <v>156</v>
      </c>
      <c r="J1790" t="s">
        <v>269</v>
      </c>
      <c r="L1790">
        <f>1/Table1[[#This Row],[B365H]]-Table1[[#This Row],[Margin1X2]]</f>
        <v>0.51860951860951854</v>
      </c>
      <c r="M1790">
        <f>IF(Table1[[#This Row],[Bet]]="Home",IF(Table1[[#This Row],[FTR]]="H",100*Table1[[#This Row],[B365H]],0),0)</f>
        <v>0</v>
      </c>
      <c r="N1790">
        <f>IF(Table1[[#This Row],[Bet]]="Home-",IF(Table1[[#This Row],[FTR]]="H",100*Table1[[#This Row],[B365H]],0),0)</f>
        <v>0</v>
      </c>
      <c r="O1790">
        <f>1/Table1[[#This Row],[B365D]]-Table1[[#This Row],[Margin1X2]]</f>
        <v>0.28109928109928106</v>
      </c>
      <c r="P1790">
        <f>IF(Table1[[#This Row],[Bet]]="Draw",IF(Table1[[#This Row],[FTR]]="D",100*Table1[[#This Row],[B365D]],0),0)</f>
        <v>0</v>
      </c>
      <c r="Q1790">
        <f>IF(Table1[[#This Row],[Bet]]="Draw-",IF(Table1[[#This Row],[FTR]]="D",100*Table1[[#This Row],[B365D]],0),0)</f>
        <v>0</v>
      </c>
      <c r="R1790">
        <f>1/Table1[[#This Row],[B365A]]-Table1[[#This Row],[Margin1X2]]</f>
        <v>0.20029120029120026</v>
      </c>
      <c r="S1790">
        <f>IF(Table1[[#This Row],[Bet]]="Away",IF(Table1[[#This Row],[FTR]]="A",100*Table1[[#This Row],[B365A]],0),0)</f>
        <v>0</v>
      </c>
      <c r="T1790">
        <f>IF(Table1[[#This Row],[Bet2]]="Away",IF(Table1[[#This Row],[FTR]]="A",100*Table1[[#This Row],[B365A]]),0)</f>
        <v>0</v>
      </c>
      <c r="X1790">
        <v>1.85</v>
      </c>
      <c r="Y1790">
        <v>3.3</v>
      </c>
      <c r="Z1790">
        <v>4.5</v>
      </c>
      <c r="AA1790" s="3">
        <f>(1/Table1[[#This Row],[B365H]]+1/Table1[[#This Row],[B365D]]+1/Table1[[#This Row],[B365A]]-1)/3</f>
        <v>2.1931021931021959E-2</v>
      </c>
      <c r="AB1790">
        <v>2.4</v>
      </c>
      <c r="AC1790">
        <v>1.53</v>
      </c>
      <c r="AD1790">
        <f>(1/Table1[[#This Row],[B365&gt;2.5]]+1/Table1[[#This Row],[B365&lt;2.5]]-1)/2</f>
        <v>3.5130718954248352E-2</v>
      </c>
    </row>
    <row r="1791" spans="1:30" hidden="1" x14ac:dyDescent="0.45">
      <c r="A1791" t="s">
        <v>172</v>
      </c>
      <c r="B1791" t="s">
        <v>4</v>
      </c>
      <c r="C1791" s="1">
        <v>44635</v>
      </c>
      <c r="D1791" t="s">
        <v>195</v>
      </c>
      <c r="E1791" t="s">
        <v>179</v>
      </c>
      <c r="F1791">
        <v>2</v>
      </c>
      <c r="G1791">
        <v>0</v>
      </c>
      <c r="H1791" t="s">
        <v>13</v>
      </c>
      <c r="I1791" t="s">
        <v>171</v>
      </c>
      <c r="J1791" t="s">
        <v>272</v>
      </c>
      <c r="L1791">
        <f>1/Table1[[#This Row],[B365H]]-Table1[[#This Row],[Margin1X2]]</f>
        <v>0.44980815911048466</v>
      </c>
      <c r="M1791">
        <f>IF(Table1[[#This Row],[Bet]]="Home",IF(Table1[[#This Row],[FTR]]="H",100*Table1[[#This Row],[B365H]],0),0)</f>
        <v>0</v>
      </c>
      <c r="N1791">
        <f>IF(Table1[[#This Row],[Bet]]="Home-",IF(Table1[[#This Row],[FTR]]="H",100*Table1[[#This Row],[B365H]],0),0)</f>
        <v>0</v>
      </c>
      <c r="O1791">
        <f>1/Table1[[#This Row],[B365D]]-Table1[[#This Row],[Margin1X2]]</f>
        <v>0.28772218307102027</v>
      </c>
      <c r="P1791">
        <f>IF(Table1[[#This Row],[Bet]]="Draw",IF(Table1[[#This Row],[FTR]]="D",100*Table1[[#This Row],[B365D]],0),0)</f>
        <v>0</v>
      </c>
      <c r="Q1791">
        <f>IF(Table1[[#This Row],[Bet]]="Draw-",IF(Table1[[#This Row],[FTR]]="D",100*Table1[[#This Row],[B365D]],0),0)</f>
        <v>0</v>
      </c>
      <c r="R1791">
        <f>1/Table1[[#This Row],[B365A]]-Table1[[#This Row],[Margin1X2]]</f>
        <v>0.26246965781849502</v>
      </c>
      <c r="S1791">
        <f>IF(Table1[[#This Row],[Bet]]="Away",IF(Table1[[#This Row],[FTR]]="A",100*Table1[[#This Row],[B365A]],0),0)</f>
        <v>0</v>
      </c>
      <c r="T1791">
        <f>IF(Table1[[#This Row],[Bet2]]="Away",IF(Table1[[#This Row],[FTR]]="A",100*Table1[[#This Row],[B365A]]),0)</f>
        <v>0</v>
      </c>
      <c r="X1791">
        <v>2.15</v>
      </c>
      <c r="Y1791">
        <v>3.3</v>
      </c>
      <c r="Z1791">
        <v>3.6</v>
      </c>
      <c r="AA1791" s="3">
        <f>(1/Table1[[#This Row],[B365H]]+1/Table1[[#This Row],[B365D]]+1/Table1[[#This Row],[B365A]]-1)/3</f>
        <v>1.5308119959282754E-2</v>
      </c>
      <c r="AB1791">
        <v>2.2000000000000002</v>
      </c>
      <c r="AC1791">
        <v>1.65</v>
      </c>
      <c r="AD1791">
        <f>(1/Table1[[#This Row],[B365&gt;2.5]]+1/Table1[[#This Row],[B365&lt;2.5]]-1)/2</f>
        <v>3.0303030303030276E-2</v>
      </c>
    </row>
    <row r="1792" spans="1:30" hidden="1" x14ac:dyDescent="0.45">
      <c r="A1792" t="s">
        <v>172</v>
      </c>
      <c r="B1792" t="s">
        <v>4</v>
      </c>
      <c r="C1792" s="1">
        <v>44635</v>
      </c>
      <c r="D1792" t="s">
        <v>196</v>
      </c>
      <c r="E1792" t="s">
        <v>187</v>
      </c>
      <c r="F1792">
        <v>2</v>
      </c>
      <c r="G1792">
        <v>1</v>
      </c>
      <c r="H1792" t="s">
        <v>13</v>
      </c>
      <c r="I1792" t="s">
        <v>167</v>
      </c>
      <c r="J1792" t="s">
        <v>272</v>
      </c>
      <c r="L1792">
        <f>1/Table1[[#This Row],[B365H]]-Table1[[#This Row],[Margin1X2]]</f>
        <v>0.48253968253968255</v>
      </c>
      <c r="M1792">
        <f>IF(Table1[[#This Row],[Bet]]="Home",IF(Table1[[#This Row],[FTR]]="H",100*Table1[[#This Row],[B365H]],0),0)</f>
        <v>0</v>
      </c>
      <c r="N1792">
        <f>IF(Table1[[#This Row],[Bet]]="Home-",IF(Table1[[#This Row],[FTR]]="H",100*Table1[[#This Row],[B365H]],0),0)</f>
        <v>0</v>
      </c>
      <c r="O1792">
        <f>1/Table1[[#This Row],[B365D]]-Table1[[#This Row],[Margin1X2]]</f>
        <v>0.26825396825396824</v>
      </c>
      <c r="P1792">
        <f>IF(Table1[[#This Row],[Bet]]="Draw",IF(Table1[[#This Row],[FTR]]="D",100*Table1[[#This Row],[B365D]],0),0)</f>
        <v>0</v>
      </c>
      <c r="Q1792">
        <f>IF(Table1[[#This Row],[Bet]]="Draw-",IF(Table1[[#This Row],[FTR]]="D",100*Table1[[#This Row],[B365D]],0),0)</f>
        <v>0</v>
      </c>
      <c r="R1792">
        <f>1/Table1[[#This Row],[B365A]]-Table1[[#This Row],[Margin1X2]]</f>
        <v>0.24920634920634918</v>
      </c>
      <c r="S1792">
        <f>IF(Table1[[#This Row],[Bet]]="Away",IF(Table1[[#This Row],[FTR]]="A",100*Table1[[#This Row],[B365A]],0),0)</f>
        <v>0</v>
      </c>
      <c r="T1792">
        <f>IF(Table1[[#This Row],[Bet2]]="Away",IF(Table1[[#This Row],[FTR]]="A",100*Table1[[#This Row],[B365A]]),0)</f>
        <v>0</v>
      </c>
      <c r="X1792">
        <v>2</v>
      </c>
      <c r="Y1792">
        <v>3.5</v>
      </c>
      <c r="Z1792">
        <v>3.75</v>
      </c>
      <c r="AA1792" s="3">
        <f>(1/Table1[[#This Row],[B365H]]+1/Table1[[#This Row],[B365D]]+1/Table1[[#This Row],[B365A]]-1)/3</f>
        <v>1.7460317460317471E-2</v>
      </c>
      <c r="AB1792">
        <v>2.2000000000000002</v>
      </c>
      <c r="AC1792">
        <v>1.65</v>
      </c>
      <c r="AD1792">
        <f>(1/Table1[[#This Row],[B365&gt;2.5]]+1/Table1[[#This Row],[B365&lt;2.5]]-1)/2</f>
        <v>3.0303030303030276E-2</v>
      </c>
    </row>
    <row r="1793" spans="1:30" hidden="1" x14ac:dyDescent="0.45">
      <c r="A1793" t="s">
        <v>61</v>
      </c>
      <c r="B1793" t="s">
        <v>4</v>
      </c>
      <c r="C1793" s="1">
        <v>44635</v>
      </c>
      <c r="D1793" t="s">
        <v>65</v>
      </c>
      <c r="E1793" t="s">
        <v>74</v>
      </c>
      <c r="F1793">
        <v>3</v>
      </c>
      <c r="G1793">
        <v>1</v>
      </c>
      <c r="H1793" t="s">
        <v>13</v>
      </c>
      <c r="I1793" t="s">
        <v>55</v>
      </c>
      <c r="J1793" t="s">
        <v>266</v>
      </c>
      <c r="L1793">
        <f>1/Table1[[#This Row],[B365H]]-Table1[[#This Row],[Margin1X2]]</f>
        <v>0.52644651868120373</v>
      </c>
      <c r="M1793">
        <f>IF(Table1[[#This Row],[Bet]]="Home",IF(Table1[[#This Row],[FTR]]="H",100*Table1[[#This Row],[B365H]],0),0)</f>
        <v>0</v>
      </c>
      <c r="N1793">
        <f>IF(Table1[[#This Row],[Bet]]="Home-",IF(Table1[[#This Row],[FTR]]="H",100*Table1[[#This Row],[B365H]],0),0)</f>
        <v>0</v>
      </c>
      <c r="O1793">
        <f>1/Table1[[#This Row],[B365D]]-Table1[[#This Row],[Margin1X2]]</f>
        <v>0.28302873427981284</v>
      </c>
      <c r="P1793">
        <f>IF(Table1[[#This Row],[Bet]]="Draw",IF(Table1[[#This Row],[FTR]]="D",100*Table1[[#This Row],[B365D]],0),0)</f>
        <v>0</v>
      </c>
      <c r="Q1793">
        <f>IF(Table1[[#This Row],[Bet]]="Draw-",IF(Table1[[#This Row],[FTR]]="D",100*Table1[[#This Row],[B365D]],0),0)</f>
        <v>0</v>
      </c>
      <c r="R1793">
        <f>1/Table1[[#This Row],[B365A]]-Table1[[#This Row],[Margin1X2]]</f>
        <v>0.19052474703898348</v>
      </c>
      <c r="S1793">
        <f>IF(Table1[[#This Row],[Bet]]="Away",IF(Table1[[#This Row],[FTR]]="A",100*Table1[[#This Row],[B365A]],0),0)</f>
        <v>0</v>
      </c>
      <c r="T1793">
        <f>IF(Table1[[#This Row],[Bet2]]="Away",IF(Table1[[#This Row],[FTR]]="A",100*Table1[[#This Row],[B365A]]),0)</f>
        <v>0</v>
      </c>
      <c r="X1793">
        <v>1.83</v>
      </c>
      <c r="Y1793">
        <v>3.3</v>
      </c>
      <c r="Z1793">
        <v>4.75</v>
      </c>
      <c r="AA1793" s="3">
        <f>(1/Table1[[#This Row],[B365H]]+1/Table1[[#This Row],[B365D]]+1/Table1[[#This Row],[B365A]]-1)/3</f>
        <v>2.0001568750490195E-2</v>
      </c>
      <c r="AB1793">
        <v>2.5</v>
      </c>
      <c r="AC1793">
        <v>1.53</v>
      </c>
      <c r="AD1793">
        <f>(1/Table1[[#This Row],[B365&gt;2.5]]+1/Table1[[#This Row],[B365&lt;2.5]]-1)/2</f>
        <v>2.6797385620915048E-2</v>
      </c>
    </row>
    <row r="1794" spans="1:30" hidden="1" x14ac:dyDescent="0.45">
      <c r="A1794" t="s">
        <v>61</v>
      </c>
      <c r="B1794" t="s">
        <v>4</v>
      </c>
      <c r="C1794" s="1">
        <v>44636</v>
      </c>
      <c r="D1794" t="s">
        <v>69</v>
      </c>
      <c r="E1794" t="s">
        <v>89</v>
      </c>
      <c r="F1794">
        <v>0</v>
      </c>
      <c r="G1794">
        <v>0</v>
      </c>
      <c r="H1794" t="s">
        <v>42</v>
      </c>
      <c r="I1794" t="s">
        <v>76</v>
      </c>
      <c r="J1794" t="s">
        <v>266</v>
      </c>
      <c r="L1794">
        <f>1/Table1[[#This Row],[B365H]]-Table1[[#This Row],[Margin1X2]]</f>
        <v>0.27533251062662822</v>
      </c>
      <c r="M1794">
        <f>IF(Table1[[#This Row],[Bet]]="Home",IF(Table1[[#This Row],[FTR]]="H",100*Table1[[#This Row],[B365H]],0),0)</f>
        <v>0</v>
      </c>
      <c r="N1794">
        <f>IF(Table1[[#This Row],[Bet]]="Home-",IF(Table1[[#This Row],[FTR]]="H",100*Table1[[#This Row],[B365H]],0),0)</f>
        <v>0</v>
      </c>
      <c r="O1794">
        <f>1/Table1[[#This Row],[B365D]]-Table1[[#This Row],[Margin1X2]]</f>
        <v>0.28890717126011239</v>
      </c>
      <c r="P1794">
        <f>IF(Table1[[#This Row],[Bet]]="Draw",IF(Table1[[#This Row],[FTR]]="D",100*Table1[[#This Row],[B365D]],0),0)</f>
        <v>0</v>
      </c>
      <c r="Q1794">
        <f>IF(Table1[[#This Row],[Bet]]="Draw-",IF(Table1[[#This Row],[FTR]]="D",100*Table1[[#This Row],[B365D]],0),0)</f>
        <v>0</v>
      </c>
      <c r="R1794">
        <f>1/Table1[[#This Row],[B365A]]-Table1[[#This Row],[Margin1X2]]</f>
        <v>0.43576031811325922</v>
      </c>
      <c r="S1794">
        <f>IF(Table1[[#This Row],[Bet]]="Away",IF(Table1[[#This Row],[FTR]]="A",100*Table1[[#This Row],[B365A]],0),0)</f>
        <v>0</v>
      </c>
      <c r="T1794">
        <f>IF(Table1[[#This Row],[Bet2]]="Away",IF(Table1[[#This Row],[FTR]]="A",100*Table1[[#This Row],[B365A]]),0)</f>
        <v>0</v>
      </c>
      <c r="X1794">
        <v>3.4</v>
      </c>
      <c r="Y1794">
        <v>3.25</v>
      </c>
      <c r="Z1794">
        <v>2.2000000000000002</v>
      </c>
      <c r="AA1794" s="3">
        <f>(1/Table1[[#This Row],[B365H]]+1/Table1[[#This Row],[B365D]]+1/Table1[[#This Row],[B365A]]-1)/3</f>
        <v>1.8785136432195298E-2</v>
      </c>
      <c r="AB1794">
        <v>2.2000000000000002</v>
      </c>
      <c r="AC1794">
        <v>1.66</v>
      </c>
      <c r="AD1794">
        <f>(1/Table1[[#This Row],[B365&gt;2.5]]+1/Table1[[#This Row],[B365&lt;2.5]]-1)/2</f>
        <v>2.8477546549835697E-2</v>
      </c>
    </row>
    <row r="1795" spans="1:30" x14ac:dyDescent="0.45">
      <c r="A1795" t="s">
        <v>172</v>
      </c>
      <c r="B1795" t="s">
        <v>4</v>
      </c>
      <c r="C1795" s="1">
        <v>44583</v>
      </c>
      <c r="D1795" t="s">
        <v>177</v>
      </c>
      <c r="E1795" t="s">
        <v>173</v>
      </c>
      <c r="F1795">
        <v>3</v>
      </c>
      <c r="G1795">
        <v>0</v>
      </c>
      <c r="H1795" t="s">
        <v>13</v>
      </c>
      <c r="I1795" t="s">
        <v>126</v>
      </c>
      <c r="J1795" t="s">
        <v>271</v>
      </c>
      <c r="L1795">
        <f>1/Table1[[#This Row],[B365H]]-Table1[[#This Row],[Margin1X2]]</f>
        <v>0.59051383399209478</v>
      </c>
      <c r="M1795">
        <f>IF(Table1[[#This Row],[Bet]]="Home",IF(Table1[[#This Row],[FTR]]="H",100*Table1[[#This Row],[B365H]],0),0)</f>
        <v>0</v>
      </c>
      <c r="N1795">
        <f>IF(Table1[[#This Row],[Bet]]="Home-",IF(Table1[[#This Row],[FTR]]="H",100*Table1[[#This Row],[B365H]],0),0)</f>
        <v>0</v>
      </c>
      <c r="O1795">
        <f>1/Table1[[#This Row],[B365D]]-Table1[[#This Row],[Margin1X2]]</f>
        <v>0.25111989459815542</v>
      </c>
      <c r="P1795">
        <f>IF(Table1[[#This Row],[Bet]]="Draw",IF(Table1[[#This Row],[FTR]]="D",100*Table1[[#This Row],[B365D]],0),0)</f>
        <v>0</v>
      </c>
      <c r="Q1795">
        <f>IF(Table1[[#This Row],[Bet]]="Draw-",IF(Table1[[#This Row],[FTR]]="D",100*Table1[[#This Row],[B365D]],0),0)</f>
        <v>0</v>
      </c>
      <c r="R1795">
        <f>1/Table1[[#This Row],[B365A]]-Table1[[#This Row],[Margin1X2]]</f>
        <v>0.1583662714097496</v>
      </c>
      <c r="S1795">
        <f>IF(Table1[[#This Row],[Bet]]="Away",IF(Table1[[#This Row],[FTR]]="A",100*Table1[[#This Row],[B365A]],0),0)</f>
        <v>0</v>
      </c>
      <c r="T1795">
        <f>IF(Table1[[#This Row],[Bet2]]="Away",IF(Table1[[#This Row],[FTR]]="A",100*Table1[[#This Row],[B365A]]),0)</f>
        <v>0</v>
      </c>
      <c r="X1795">
        <v>1.65</v>
      </c>
      <c r="Y1795">
        <v>3.75</v>
      </c>
      <c r="Z1795">
        <v>5.75</v>
      </c>
      <c r="AA1795" s="3">
        <f>(1/Table1[[#This Row],[B365H]]+1/Table1[[#This Row],[B365D]]+1/Table1[[#This Row],[B365A]]-1)/3</f>
        <v>1.5546772068511258E-2</v>
      </c>
      <c r="AB1795">
        <v>2.0499999999999998</v>
      </c>
      <c r="AC1795">
        <v>1.75</v>
      </c>
      <c r="AD1795">
        <f>(1/Table1[[#This Row],[B365&gt;2.5]]+1/Table1[[#This Row],[B365&lt;2.5]]-1)/2</f>
        <v>2.9616724738675937E-2</v>
      </c>
    </row>
    <row r="1796" spans="1:30" x14ac:dyDescent="0.45">
      <c r="A1796" t="s">
        <v>172</v>
      </c>
      <c r="B1796" t="s">
        <v>4</v>
      </c>
      <c r="C1796" s="1">
        <v>44583</v>
      </c>
      <c r="D1796" t="s">
        <v>178</v>
      </c>
      <c r="E1796" t="s">
        <v>185</v>
      </c>
      <c r="F1796">
        <v>0</v>
      </c>
      <c r="G1796">
        <v>0</v>
      </c>
      <c r="H1796" t="s">
        <v>42</v>
      </c>
      <c r="I1796" t="s">
        <v>98</v>
      </c>
      <c r="J1796" t="s">
        <v>271</v>
      </c>
      <c r="L1796">
        <f>1/Table1[[#This Row],[B365H]]-Table1[[#This Row],[Margin1X2]]</f>
        <v>0.40453630122882878</v>
      </c>
      <c r="M1796">
        <f>IF(Table1[[#This Row],[Bet]]="Home",IF(Table1[[#This Row],[FTR]]="H",100*Table1[[#This Row],[B365H]],0),0)</f>
        <v>0</v>
      </c>
      <c r="N1796">
        <f>IF(Table1[[#This Row],[Bet]]="Home-",IF(Table1[[#This Row],[FTR]]="H",100*Table1[[#This Row],[B365H]],0),0)</f>
        <v>0</v>
      </c>
      <c r="O1796">
        <f>1/Table1[[#This Row],[B365D]]-Table1[[#This Row],[Margin1X2]]</f>
        <v>0.29028768065109434</v>
      </c>
      <c r="P1796">
        <f>IF(Table1[[#This Row],[Bet]]="Draw",IF(Table1[[#This Row],[FTR]]="D",100*Table1[[#This Row],[B365D]],0),0)</f>
        <v>0</v>
      </c>
      <c r="Q1796">
        <f>IF(Table1[[#This Row],[Bet]]="Draw-",IF(Table1[[#This Row],[FTR]]="D",100*Table1[[#This Row],[B365D]],0),0)</f>
        <v>0</v>
      </c>
      <c r="R1796">
        <f>1/Table1[[#This Row],[B365A]]-Table1[[#This Row],[Margin1X2]]</f>
        <v>0.30517601812007694</v>
      </c>
      <c r="S1796">
        <f>IF(Table1[[#This Row],[Bet]]="Away",IF(Table1[[#This Row],[FTR]]="A",100*Table1[[#This Row],[B365A]],0),0)</f>
        <v>0</v>
      </c>
      <c r="T1796">
        <f>IF(Table1[[#This Row],[Bet2]]="Away",IF(Table1[[#This Row],[FTR]]="A",100*Table1[[#This Row],[B365A]]),0)</f>
        <v>0</v>
      </c>
      <c r="X1796">
        <v>2.37</v>
      </c>
      <c r="Y1796">
        <v>3.25</v>
      </c>
      <c r="Z1796">
        <v>3.1</v>
      </c>
      <c r="AA1796" s="3">
        <f>(1/Table1[[#This Row],[B365H]]+1/Table1[[#This Row],[B365D]]+1/Table1[[#This Row],[B365A]]-1)/3</f>
        <v>1.7404627041213372E-2</v>
      </c>
      <c r="AB1796">
        <v>2.2000000000000002</v>
      </c>
      <c r="AC1796">
        <v>1.65</v>
      </c>
      <c r="AD1796">
        <f>(1/Table1[[#This Row],[B365&gt;2.5]]+1/Table1[[#This Row],[B365&lt;2.5]]-1)/2</f>
        <v>3.0303030303030276E-2</v>
      </c>
    </row>
    <row r="1797" spans="1:30" hidden="1" x14ac:dyDescent="0.45">
      <c r="A1797" t="s">
        <v>2</v>
      </c>
      <c r="B1797" t="s">
        <v>4</v>
      </c>
      <c r="C1797" s="1">
        <v>44655</v>
      </c>
      <c r="D1797" t="s">
        <v>23</v>
      </c>
      <c r="E1797" t="s">
        <v>12</v>
      </c>
      <c r="F1797">
        <v>3</v>
      </c>
      <c r="G1797">
        <v>0</v>
      </c>
      <c r="H1797" t="s">
        <v>13</v>
      </c>
      <c r="I1797" t="s">
        <v>17</v>
      </c>
      <c r="J1797" t="s">
        <v>267</v>
      </c>
      <c r="L1797">
        <f>1/Table1[[#This Row],[B365H]]-Table1[[#This Row],[Margin1X2]]</f>
        <v>0.23102061337355448</v>
      </c>
      <c r="M1797">
        <f>IF(Table1[[#This Row],[Bet]]="Home",IF(Table1[[#This Row],[FTR]]="H",100*Table1[[#This Row],[B365H]],0),0)</f>
        <v>0</v>
      </c>
      <c r="N1797">
        <f>IF(Table1[[#This Row],[Bet]]="Home-",IF(Table1[[#This Row],[FTR]]="H",100*Table1[[#This Row],[B365H]],0),0)</f>
        <v>0</v>
      </c>
      <c r="O1797">
        <f>1/Table1[[#This Row],[B365D]]-Table1[[#This Row],[Margin1X2]]</f>
        <v>0.27513826043237799</v>
      </c>
      <c r="P1797">
        <f>IF(Table1[[#This Row],[Bet]]="Draw",IF(Table1[[#This Row],[FTR]]="D",100*Table1[[#This Row],[B365D]],0),0)</f>
        <v>0</v>
      </c>
      <c r="Q1797">
        <f>IF(Table1[[#This Row],[Bet]]="Draw-",IF(Table1[[#This Row],[FTR]]="D",100*Table1[[#This Row],[B365D]],0),0)</f>
        <v>0</v>
      </c>
      <c r="R1797">
        <f>1/Table1[[#This Row],[B365A]]-Table1[[#This Row],[Margin1X2]]</f>
        <v>0.49384112619406734</v>
      </c>
      <c r="S1797">
        <f>IF(Table1[[#This Row],[Bet]]="Away",IF(Table1[[#This Row],[FTR]]="A",100*Table1[[#This Row],[B365A]],0),0)</f>
        <v>0</v>
      </c>
      <c r="T1797">
        <f>IF(Table1[[#This Row],[Bet2]]="Away",IF(Table1[[#This Row],[FTR]]="A",100*Table1[[#This Row],[B365A]]),0)</f>
        <v>0</v>
      </c>
      <c r="X1797">
        <v>4</v>
      </c>
      <c r="Y1797">
        <v>3.4</v>
      </c>
      <c r="Z1797">
        <v>1.95</v>
      </c>
      <c r="AA1797" s="3">
        <f>(1/Table1[[#This Row],[B365H]]+1/Table1[[#This Row],[B365D]]+1/Table1[[#This Row],[B365A]]-1)/3</f>
        <v>1.8979386626445532E-2</v>
      </c>
      <c r="AB1797">
        <v>1.9</v>
      </c>
      <c r="AC1797">
        <v>1.9</v>
      </c>
      <c r="AD1797">
        <f>(1/Table1[[#This Row],[B365&gt;2.5]]+1/Table1[[#This Row],[B365&lt;2.5]]-1)/2</f>
        <v>2.6315789473684181E-2</v>
      </c>
    </row>
    <row r="1798" spans="1:30" hidden="1" x14ac:dyDescent="0.45">
      <c r="A1798" t="s">
        <v>2</v>
      </c>
      <c r="B1798" t="s">
        <v>4</v>
      </c>
      <c r="C1798" s="1">
        <v>44657</v>
      </c>
      <c r="D1798" t="s">
        <v>18</v>
      </c>
      <c r="E1798" t="s">
        <v>25</v>
      </c>
      <c r="F1798">
        <v>3</v>
      </c>
      <c r="G1798">
        <v>2</v>
      </c>
      <c r="H1798" t="s">
        <v>13</v>
      </c>
      <c r="I1798" t="s">
        <v>33</v>
      </c>
      <c r="J1798" t="s">
        <v>269</v>
      </c>
      <c r="L1798">
        <f>1/Table1[[#This Row],[B365H]]-Table1[[#This Row],[Margin1X2]]</f>
        <v>0.36411535923851163</v>
      </c>
      <c r="M1798">
        <f>IF(Table1[[#This Row],[Bet]]="Home",IF(Table1[[#This Row],[FTR]]="H",100*Table1[[#This Row],[B365H]],0),0)</f>
        <v>0</v>
      </c>
      <c r="N1798">
        <f>IF(Table1[[#This Row],[Bet]]="Home-",IF(Table1[[#This Row],[FTR]]="H",100*Table1[[#This Row],[B365H]],0),0)</f>
        <v>0</v>
      </c>
      <c r="O1798">
        <f>1/Table1[[#This Row],[B365D]]-Table1[[#This Row],[Margin1X2]]</f>
        <v>0.30501661508682487</v>
      </c>
      <c r="P1798">
        <f>IF(Table1[[#This Row],[Bet]]="Draw",IF(Table1[[#This Row],[FTR]]="D",100*Table1[[#This Row],[B365D]],0),0)</f>
        <v>0</v>
      </c>
      <c r="Q1798">
        <f>IF(Table1[[#This Row],[Bet]]="Draw-",IF(Table1[[#This Row],[FTR]]="D",100*Table1[[#This Row],[B365D]],0),0)</f>
        <v>0</v>
      </c>
      <c r="R1798">
        <f>1/Table1[[#This Row],[B365A]]-Table1[[#This Row],[Margin1X2]]</f>
        <v>0.33086802567466345</v>
      </c>
      <c r="S1798">
        <f>IF(Table1[[#This Row],[Bet]]="Away",IF(Table1[[#This Row],[FTR]]="A",100*Table1[[#This Row],[B365A]],0),0)</f>
        <v>0</v>
      </c>
      <c r="T1798">
        <f>IF(Table1[[#This Row],[Bet2]]="Away",IF(Table1[[#This Row],[FTR]]="A",100*Table1[[#This Row],[B365A]]),0)</f>
        <v>0</v>
      </c>
      <c r="X1798">
        <v>2.62</v>
      </c>
      <c r="Y1798">
        <v>3.1</v>
      </c>
      <c r="Z1798">
        <v>2.87</v>
      </c>
      <c r="AA1798" s="3">
        <f>(1/Table1[[#This Row],[B365H]]+1/Table1[[#This Row],[B365D]]+1/Table1[[#This Row],[B365A]]-1)/3</f>
        <v>1.7564030074465425E-2</v>
      </c>
      <c r="AB1798">
        <v>1.88</v>
      </c>
      <c r="AC1798">
        <v>1.98</v>
      </c>
      <c r="AD1798">
        <f>(1/Table1[[#This Row],[B365&gt;2.5]]+1/Table1[[#This Row],[B365&lt;2.5]]-1)/2</f>
        <v>1.8482699333763231E-2</v>
      </c>
    </row>
    <row r="1799" spans="1:30" x14ac:dyDescent="0.45">
      <c r="A1799" t="s">
        <v>172</v>
      </c>
      <c r="B1799" t="s">
        <v>4</v>
      </c>
      <c r="C1799" s="1">
        <v>44590</v>
      </c>
      <c r="D1799" t="s">
        <v>188</v>
      </c>
      <c r="E1799" t="s">
        <v>194</v>
      </c>
      <c r="F1799">
        <v>2</v>
      </c>
      <c r="G1799">
        <v>1</v>
      </c>
      <c r="H1799" t="s">
        <v>13</v>
      </c>
      <c r="I1799" t="s">
        <v>126</v>
      </c>
      <c r="J1799" t="s">
        <v>271</v>
      </c>
      <c r="L1799">
        <f>1/Table1[[#This Row],[B365H]]-Table1[[#This Row],[Margin1X2]]</f>
        <v>0.5322185244532095</v>
      </c>
      <c r="M1799">
        <f>IF(Table1[[#This Row],[Bet]]="Home",IF(Table1[[#This Row],[FTR]]="H",100*Table1[[#This Row],[B365H]],0),0)</f>
        <v>0</v>
      </c>
      <c r="N1799">
        <f>IF(Table1[[#This Row],[Bet]]="Home-",IF(Table1[[#This Row],[FTR]]="H",100*Table1[[#This Row],[B365H]],0),0)</f>
        <v>0</v>
      </c>
      <c r="O1799">
        <f>1/Table1[[#This Row],[B365D]]-Table1[[#This Row],[Margin1X2]]</f>
        <v>0.27148472273580132</v>
      </c>
      <c r="P1799">
        <f>IF(Table1[[#This Row],[Bet]]="Draw",IF(Table1[[#This Row],[FTR]]="D",100*Table1[[#This Row],[B365D]],0),0)</f>
        <v>0</v>
      </c>
      <c r="Q1799">
        <f>IF(Table1[[#This Row],[Bet]]="Draw-",IF(Table1[[#This Row],[FTR]]="D",100*Table1[[#This Row],[B365D]],0),0)</f>
        <v>0</v>
      </c>
      <c r="R1799">
        <f>1/Table1[[#This Row],[B365A]]-Table1[[#This Row],[Margin1X2]]</f>
        <v>0.19629675281098927</v>
      </c>
      <c r="S1799">
        <f>IF(Table1[[#This Row],[Bet]]="Away",IF(Table1[[#This Row],[FTR]]="A",100*Table1[[#This Row],[B365A]],0),0)</f>
        <v>0</v>
      </c>
      <c r="T1799">
        <f>IF(Table1[[#This Row],[Bet2]]="Away",IF(Table1[[#This Row],[FTR]]="A",100*Table1[[#This Row],[B365A]]),0)</f>
        <v>0</v>
      </c>
      <c r="X1799">
        <v>1.83</v>
      </c>
      <c r="Y1799">
        <v>3.5</v>
      </c>
      <c r="Z1799">
        <v>4.75</v>
      </c>
      <c r="AA1799" s="3">
        <f>(1/Table1[[#This Row],[B365H]]+1/Table1[[#This Row],[B365D]]+1/Table1[[#This Row],[B365A]]-1)/3</f>
        <v>1.4229562978484397E-2</v>
      </c>
      <c r="AB1799">
        <v>2.0699999999999998</v>
      </c>
      <c r="AC1799">
        <v>1.72</v>
      </c>
      <c r="AD1799">
        <f>(1/Table1[[#This Row],[B365&gt;2.5]]+1/Table1[[#This Row],[B365&lt;2.5]]-1)/2</f>
        <v>3.2243568138411449E-2</v>
      </c>
    </row>
    <row r="1800" spans="1:30" hidden="1" x14ac:dyDescent="0.45">
      <c r="A1800" t="s">
        <v>172</v>
      </c>
      <c r="B1800" t="s">
        <v>4</v>
      </c>
      <c r="C1800" s="1">
        <v>44639</v>
      </c>
      <c r="D1800" t="s">
        <v>176</v>
      </c>
      <c r="E1800" t="s">
        <v>186</v>
      </c>
      <c r="F1800">
        <v>1</v>
      </c>
      <c r="G1800">
        <v>2</v>
      </c>
      <c r="H1800" t="s">
        <v>20</v>
      </c>
      <c r="I1800" t="s">
        <v>156</v>
      </c>
      <c r="J1800" t="s">
        <v>269</v>
      </c>
      <c r="L1800">
        <f>1/Table1[[#This Row],[B365H]]-Table1[[#This Row],[Margin1X2]]</f>
        <v>0.38284588040685602</v>
      </c>
      <c r="M1800">
        <f>IF(Table1[[#This Row],[Bet]]="Home",IF(Table1[[#This Row],[FTR]]="H",100*Table1[[#This Row],[B365H]],0),0)</f>
        <v>0</v>
      </c>
      <c r="N1800">
        <f>IF(Table1[[#This Row],[Bet]]="Home-",IF(Table1[[#This Row],[FTR]]="H",100*Table1[[#This Row],[B365H]],0),0)</f>
        <v>0</v>
      </c>
      <c r="O1800">
        <f>1/Table1[[#This Row],[B365D]]-Table1[[#This Row],[Margin1X2]]</f>
        <v>0.28587618343715904</v>
      </c>
      <c r="P1800">
        <f>IF(Table1[[#This Row],[Bet]]="Draw",IF(Table1[[#This Row],[FTR]]="D",100*Table1[[#This Row],[B365D]],0),0)</f>
        <v>0</v>
      </c>
      <c r="Q1800">
        <f>IF(Table1[[#This Row],[Bet]]="Draw-",IF(Table1[[#This Row],[FTR]]="D",100*Table1[[#This Row],[B365D]],0),0)</f>
        <v>0</v>
      </c>
      <c r="R1800">
        <f>1/Table1[[#This Row],[B365A]]-Table1[[#This Row],[Margin1X2]]</f>
        <v>0.33127793615598489</v>
      </c>
      <c r="S1800">
        <f>IF(Table1[[#This Row],[Bet]]="Away",IF(Table1[[#This Row],[FTR]]="A",100*Table1[[#This Row],[B365A]],0),0)</f>
        <v>0</v>
      </c>
      <c r="T1800">
        <f>IF(Table1[[#This Row],[Bet2]]="Away",IF(Table1[[#This Row],[FTR]]="A",100*Table1[[#This Row],[B365A]]),0)</f>
        <v>0</v>
      </c>
      <c r="X1800">
        <v>2.5</v>
      </c>
      <c r="Y1800">
        <v>3.3</v>
      </c>
      <c r="Z1800">
        <v>2.87</v>
      </c>
      <c r="AA1800" s="3">
        <f>(1/Table1[[#This Row],[B365H]]+1/Table1[[#This Row],[B365D]]+1/Table1[[#This Row],[B365A]]-1)/3</f>
        <v>1.7154119593144019E-2</v>
      </c>
      <c r="AB1800">
        <v>2.2000000000000002</v>
      </c>
      <c r="AC1800">
        <v>1.65</v>
      </c>
      <c r="AD1800">
        <f>(1/Table1[[#This Row],[B365&gt;2.5]]+1/Table1[[#This Row],[B365&lt;2.5]]-1)/2</f>
        <v>3.0303030303030276E-2</v>
      </c>
    </row>
    <row r="1801" spans="1:30" hidden="1" x14ac:dyDescent="0.45">
      <c r="A1801" t="s">
        <v>172</v>
      </c>
      <c r="B1801" t="s">
        <v>4</v>
      </c>
      <c r="C1801" s="1">
        <v>44639</v>
      </c>
      <c r="D1801" t="s">
        <v>182</v>
      </c>
      <c r="E1801" t="s">
        <v>192</v>
      </c>
      <c r="F1801">
        <v>3</v>
      </c>
      <c r="G1801">
        <v>1</v>
      </c>
      <c r="H1801" t="s">
        <v>13</v>
      </c>
      <c r="I1801" t="s">
        <v>171</v>
      </c>
      <c r="J1801" t="s">
        <v>272</v>
      </c>
      <c r="L1801">
        <f>1/Table1[[#This Row],[B365H]]-Table1[[#This Row],[Margin1X2]]</f>
        <v>0.34654234654234656</v>
      </c>
      <c r="M1801">
        <f>IF(Table1[[#This Row],[Bet]]="Home",IF(Table1[[#This Row],[FTR]]="H",100*Table1[[#This Row],[B365H]],0),0)</f>
        <v>0</v>
      </c>
      <c r="N1801">
        <f>IF(Table1[[#This Row],[Bet]]="Home-",IF(Table1[[#This Row],[FTR]]="H",100*Table1[[#This Row],[B365H]],0),0)</f>
        <v>0</v>
      </c>
      <c r="O1801">
        <f>1/Table1[[#This Row],[B365D]]-Table1[[#This Row],[Margin1X2]]</f>
        <v>0.28593628593628595</v>
      </c>
      <c r="P1801">
        <f>IF(Table1[[#This Row],[Bet]]="Draw",IF(Table1[[#This Row],[FTR]]="D",100*Table1[[#This Row],[B365D]],0),0)</f>
        <v>0</v>
      </c>
      <c r="Q1801">
        <f>IF(Table1[[#This Row],[Bet]]="Draw-",IF(Table1[[#This Row],[FTR]]="D",100*Table1[[#This Row],[B365D]],0),0)</f>
        <v>0</v>
      </c>
      <c r="R1801">
        <f>1/Table1[[#This Row],[B365A]]-Table1[[#This Row],[Margin1X2]]</f>
        <v>0.36752136752136749</v>
      </c>
      <c r="S1801">
        <f>IF(Table1[[#This Row],[Bet]]="Away",IF(Table1[[#This Row],[FTR]]="A",100*Table1[[#This Row],[B365A]],0),0)</f>
        <v>0</v>
      </c>
      <c r="T1801">
        <f>IF(Table1[[#This Row],[Bet2]]="Away",IF(Table1[[#This Row],[FTR]]="A",100*Table1[[#This Row],[B365A]]),0)</f>
        <v>0</v>
      </c>
      <c r="X1801">
        <v>2.75</v>
      </c>
      <c r="Y1801">
        <v>3.3</v>
      </c>
      <c r="Z1801">
        <v>2.6</v>
      </c>
      <c r="AA1801" s="3">
        <f>(1/Table1[[#This Row],[B365H]]+1/Table1[[#This Row],[B365D]]+1/Table1[[#This Row],[B365A]]-1)/3</f>
        <v>1.7094017094017106E-2</v>
      </c>
      <c r="AB1801">
        <v>1.95</v>
      </c>
      <c r="AC1801">
        <v>1.9</v>
      </c>
      <c r="AD1801">
        <f>(1/Table1[[#This Row],[B365&gt;2.5]]+1/Table1[[#This Row],[B365&lt;2.5]]-1)/2</f>
        <v>1.9568151147098534E-2</v>
      </c>
    </row>
    <row r="1802" spans="1:30" hidden="1" x14ac:dyDescent="0.45">
      <c r="A1802" t="s">
        <v>61</v>
      </c>
      <c r="B1802" t="s">
        <v>4</v>
      </c>
      <c r="C1802" s="1">
        <v>44639</v>
      </c>
      <c r="D1802" t="s">
        <v>86</v>
      </c>
      <c r="E1802" t="s">
        <v>84</v>
      </c>
      <c r="F1802">
        <v>2</v>
      </c>
      <c r="G1802">
        <v>0</v>
      </c>
      <c r="H1802" t="s">
        <v>13</v>
      </c>
      <c r="I1802" t="s">
        <v>54</v>
      </c>
      <c r="J1802" t="s">
        <v>272</v>
      </c>
      <c r="L1802">
        <f>1/Table1[[#This Row],[B365H]]-Table1[[#This Row],[Margin1X2]]</f>
        <v>0.41801163812033376</v>
      </c>
      <c r="M1802">
        <f>IF(Table1[[#This Row],[Bet]]="Home",IF(Table1[[#This Row],[FTR]]="H",100*Table1[[#This Row],[B365H]],0),0)</f>
        <v>0</v>
      </c>
      <c r="N1802">
        <f>IF(Table1[[#This Row],[Bet]]="Home-",IF(Table1[[#This Row],[FTR]]="H",100*Table1[[#This Row],[B365H]],0),0)</f>
        <v>0</v>
      </c>
      <c r="O1802">
        <f>1/Table1[[#This Row],[B365D]]-Table1[[#This Row],[Margin1X2]]</f>
        <v>0.28625933245498458</v>
      </c>
      <c r="P1802">
        <f>IF(Table1[[#This Row],[Bet]]="Draw",IF(Table1[[#This Row],[FTR]]="D",100*Table1[[#This Row],[B365D]],0),0)</f>
        <v>0</v>
      </c>
      <c r="Q1802">
        <f>IF(Table1[[#This Row],[Bet]]="Draw-",IF(Table1[[#This Row],[FTR]]="D",100*Table1[[#This Row],[B365D]],0),0)</f>
        <v>0</v>
      </c>
      <c r="R1802">
        <f>1/Table1[[#This Row],[B365A]]-Table1[[#This Row],[Margin1X2]]</f>
        <v>0.29572902942468154</v>
      </c>
      <c r="S1802">
        <f>IF(Table1[[#This Row],[Bet]]="Away",IF(Table1[[#This Row],[FTR]]="A",100*Table1[[#This Row],[B365A]],0),0)</f>
        <v>0</v>
      </c>
      <c r="T1802">
        <f>IF(Table1[[#This Row],[Bet2]]="Away",IF(Table1[[#This Row],[FTR]]="A",100*Table1[[#This Row],[B365A]]),0)</f>
        <v>0</v>
      </c>
      <c r="X1802">
        <v>2.2999999999999998</v>
      </c>
      <c r="Y1802">
        <v>3.3</v>
      </c>
      <c r="Z1802">
        <v>3.2</v>
      </c>
      <c r="AA1802" s="3">
        <f>(1/Table1[[#This Row],[B365H]]+1/Table1[[#This Row],[B365D]]+1/Table1[[#This Row],[B365A]]-1)/3</f>
        <v>1.6770970575318438E-2</v>
      </c>
      <c r="AB1802">
        <v>2.37</v>
      </c>
      <c r="AC1802">
        <v>1.57</v>
      </c>
      <c r="AD1802">
        <f>(1/Table1[[#This Row],[B365&gt;2.5]]+1/Table1[[#This Row],[B365&lt;2.5]]-1)/2</f>
        <v>2.9441801714638949E-2</v>
      </c>
    </row>
    <row r="1803" spans="1:30" hidden="1" x14ac:dyDescent="0.45">
      <c r="A1803" t="s">
        <v>172</v>
      </c>
      <c r="B1803" t="s">
        <v>4</v>
      </c>
      <c r="C1803" s="1">
        <v>44590</v>
      </c>
      <c r="D1803" t="s">
        <v>195</v>
      </c>
      <c r="E1803" t="s">
        <v>177</v>
      </c>
      <c r="F1803">
        <v>0</v>
      </c>
      <c r="G1803">
        <v>4</v>
      </c>
      <c r="H1803" t="s">
        <v>20</v>
      </c>
      <c r="I1803" t="s">
        <v>163</v>
      </c>
      <c r="J1803" t="s">
        <v>266</v>
      </c>
      <c r="K1803" t="s">
        <v>271</v>
      </c>
      <c r="L1803">
        <f>1/Table1[[#This Row],[B365H]]-Table1[[#This Row],[Margin1X2]]</f>
        <v>0.29685302390998597</v>
      </c>
      <c r="M1803">
        <f>IF(Table1[[#This Row],[Bet]]="Home",IF(Table1[[#This Row],[FTR]]="H",100*Table1[[#This Row],[B365H]],0),0)</f>
        <v>0</v>
      </c>
      <c r="N1803">
        <f>IF(Table1[[#This Row],[Bet]]="Home-",IF(Table1[[#This Row],[FTR]]="H",100*Table1[[#This Row],[B365H]],0),0)</f>
        <v>0</v>
      </c>
      <c r="O1803">
        <f>1/Table1[[#This Row],[B365D]]-Table1[[#This Row],[Margin1X2]]</f>
        <v>0.29685302390998597</v>
      </c>
      <c r="P1803">
        <f>IF(Table1[[#This Row],[Bet]]="Draw",IF(Table1[[#This Row],[FTR]]="D",100*Table1[[#This Row],[B365D]],0),0)</f>
        <v>0</v>
      </c>
      <c r="Q1803">
        <f>IF(Table1[[#This Row],[Bet]]="Draw-",IF(Table1[[#This Row],[FTR]]="D",100*Table1[[#This Row],[B365D]],0),0)</f>
        <v>0</v>
      </c>
      <c r="R1803">
        <f>1/Table1[[#This Row],[B365A]]-Table1[[#This Row],[Margin1X2]]</f>
        <v>0.40629395218002812</v>
      </c>
      <c r="S1803">
        <f>IF(Table1[[#This Row],[Bet]]="Away",IF(Table1[[#This Row],[FTR]]="A",100*Table1[[#This Row],[B365A]],0),0)</f>
        <v>0</v>
      </c>
      <c r="T1803">
        <f>IF(Table1[[#This Row],[Bet2]]="Away",IF(Table1[[#This Row],[FTR]]="A",100*Table1[[#This Row],[B365A]]),0)</f>
        <v>237</v>
      </c>
      <c r="X1803">
        <v>3.2</v>
      </c>
      <c r="Y1803">
        <v>3.2</v>
      </c>
      <c r="Z1803">
        <v>2.37</v>
      </c>
      <c r="AA1803" s="3">
        <f>(1/Table1[[#This Row],[B365H]]+1/Table1[[#This Row],[B365D]]+1/Table1[[#This Row],[B365A]]-1)/3</f>
        <v>1.5646976090014048E-2</v>
      </c>
      <c r="AB1803">
        <v>2.25</v>
      </c>
      <c r="AC1803">
        <v>1.61</v>
      </c>
      <c r="AD1803">
        <f>(1/Table1[[#This Row],[B365&gt;2.5]]+1/Table1[[#This Row],[B365&lt;2.5]]-1)/2</f>
        <v>3.2781228433402365E-2</v>
      </c>
    </row>
    <row r="1804" spans="1:30" hidden="1" x14ac:dyDescent="0.45">
      <c r="A1804" t="s">
        <v>172</v>
      </c>
      <c r="B1804" t="s">
        <v>4</v>
      </c>
      <c r="C1804" s="1">
        <v>44639</v>
      </c>
      <c r="D1804" t="s">
        <v>194</v>
      </c>
      <c r="E1804" t="s">
        <v>173</v>
      </c>
      <c r="F1804">
        <v>1</v>
      </c>
      <c r="G1804">
        <v>2</v>
      </c>
      <c r="H1804" t="s">
        <v>20</v>
      </c>
      <c r="I1804" t="s">
        <v>135</v>
      </c>
      <c r="J1804" t="s">
        <v>273</v>
      </c>
      <c r="L1804">
        <f>1/Table1[[#This Row],[B365H]]-Table1[[#This Row],[Margin1X2]]</f>
        <v>0.41801163812033376</v>
      </c>
      <c r="M1804">
        <f>IF(Table1[[#This Row],[Bet]]="Home",IF(Table1[[#This Row],[FTR]]="H",100*Table1[[#This Row],[B365H]],0),0)</f>
        <v>0</v>
      </c>
      <c r="N1804">
        <f>IF(Table1[[#This Row],[Bet]]="Home-",IF(Table1[[#This Row],[FTR]]="H",100*Table1[[#This Row],[B365H]],0),0)</f>
        <v>0</v>
      </c>
      <c r="O1804">
        <f>1/Table1[[#This Row],[B365D]]-Table1[[#This Row],[Margin1X2]]</f>
        <v>0.28625933245498458</v>
      </c>
      <c r="P1804">
        <f>IF(Table1[[#This Row],[Bet]]="Draw",IF(Table1[[#This Row],[FTR]]="D",100*Table1[[#This Row],[B365D]],0),0)</f>
        <v>0</v>
      </c>
      <c r="Q1804">
        <f>IF(Table1[[#This Row],[Bet]]="Draw-",IF(Table1[[#This Row],[FTR]]="D",100*Table1[[#This Row],[B365D]],0),0)</f>
        <v>0</v>
      </c>
      <c r="R1804">
        <f>1/Table1[[#This Row],[B365A]]-Table1[[#This Row],[Margin1X2]]</f>
        <v>0.29572902942468154</v>
      </c>
      <c r="S1804">
        <f>IF(Table1[[#This Row],[Bet]]="Away",IF(Table1[[#This Row],[FTR]]="A",100*Table1[[#This Row],[B365A]],0),0)</f>
        <v>0</v>
      </c>
      <c r="T1804">
        <f>IF(Table1[[#This Row],[Bet2]]="Away",IF(Table1[[#This Row],[FTR]]="A",100*Table1[[#This Row],[B365A]]),0)</f>
        <v>0</v>
      </c>
      <c r="X1804">
        <v>2.2999999999999998</v>
      </c>
      <c r="Y1804">
        <v>3.3</v>
      </c>
      <c r="Z1804">
        <v>3.2</v>
      </c>
      <c r="AA1804" s="3">
        <f>(1/Table1[[#This Row],[B365H]]+1/Table1[[#This Row],[B365D]]+1/Table1[[#This Row],[B365A]]-1)/3</f>
        <v>1.6770970575318438E-2</v>
      </c>
      <c r="AB1804">
        <v>2.25</v>
      </c>
      <c r="AC1804">
        <v>1.61</v>
      </c>
      <c r="AD1804">
        <f>(1/Table1[[#This Row],[B365&gt;2.5]]+1/Table1[[#This Row],[B365&lt;2.5]]-1)/2</f>
        <v>3.2781228433402365E-2</v>
      </c>
    </row>
    <row r="1805" spans="1:30" hidden="1" x14ac:dyDescent="0.45">
      <c r="A1805" t="s">
        <v>172</v>
      </c>
      <c r="B1805" t="s">
        <v>4</v>
      </c>
      <c r="C1805" s="1">
        <v>44639</v>
      </c>
      <c r="D1805" t="s">
        <v>187</v>
      </c>
      <c r="E1805" t="s">
        <v>175</v>
      </c>
      <c r="F1805">
        <v>0</v>
      </c>
      <c r="G1805">
        <v>2</v>
      </c>
      <c r="H1805" t="s">
        <v>20</v>
      </c>
      <c r="I1805" t="s">
        <v>129</v>
      </c>
      <c r="J1805" t="s">
        <v>273</v>
      </c>
      <c r="L1805">
        <f>1/Table1[[#This Row],[B365H]]-Table1[[#This Row],[Margin1X2]]</f>
        <v>0.23196881091617935</v>
      </c>
      <c r="M1805">
        <f>IF(Table1[[#This Row],[Bet]]="Home",IF(Table1[[#This Row],[FTR]]="H",100*Table1[[#This Row],[B365H]],0),0)</f>
        <v>0</v>
      </c>
      <c r="N1805">
        <f>IF(Table1[[#This Row],[Bet]]="Home-",IF(Table1[[#This Row],[FTR]]="H",100*Table1[[#This Row],[B365H]],0),0)</f>
        <v>0</v>
      </c>
      <c r="O1805">
        <f>1/Table1[[#This Row],[B365D]]-Table1[[#This Row],[Margin1X2]]</f>
        <v>0.25974658869395711</v>
      </c>
      <c r="P1805">
        <f>IF(Table1[[#This Row],[Bet]]="Draw",IF(Table1[[#This Row],[FTR]]="D",100*Table1[[#This Row],[B365D]],0),0)</f>
        <v>0</v>
      </c>
      <c r="Q1805">
        <f>IF(Table1[[#This Row],[Bet]]="Draw-",IF(Table1[[#This Row],[FTR]]="D",100*Table1[[#This Row],[B365D]],0),0)</f>
        <v>0</v>
      </c>
      <c r="R1805">
        <f>1/Table1[[#This Row],[B365A]]-Table1[[#This Row],[Margin1X2]]</f>
        <v>0.50828460038986356</v>
      </c>
      <c r="S1805">
        <f>IF(Table1[[#This Row],[Bet]]="Away",IF(Table1[[#This Row],[FTR]]="A",100*Table1[[#This Row],[B365A]],0),0)</f>
        <v>0</v>
      </c>
      <c r="T1805">
        <f>IF(Table1[[#This Row],[Bet2]]="Away",IF(Table1[[#This Row],[FTR]]="A",100*Table1[[#This Row],[B365A]]),0)</f>
        <v>0</v>
      </c>
      <c r="X1805">
        <v>4</v>
      </c>
      <c r="Y1805">
        <v>3.6</v>
      </c>
      <c r="Z1805">
        <v>1.9</v>
      </c>
      <c r="AA1805" s="3">
        <f>(1/Table1[[#This Row],[B365H]]+1/Table1[[#This Row],[B365D]]+1/Table1[[#This Row],[B365A]]-1)/3</f>
        <v>1.8031189083820658E-2</v>
      </c>
      <c r="AB1805">
        <v>1.98</v>
      </c>
      <c r="AC1805">
        <v>1.88</v>
      </c>
      <c r="AD1805">
        <f>(1/Table1[[#This Row],[B365&gt;2.5]]+1/Table1[[#This Row],[B365&lt;2.5]]-1)/2</f>
        <v>1.8482699333763231E-2</v>
      </c>
    </row>
    <row r="1806" spans="1:30" hidden="1" x14ac:dyDescent="0.45">
      <c r="A1806" t="s">
        <v>61</v>
      </c>
      <c r="B1806" t="s">
        <v>4</v>
      </c>
      <c r="C1806" s="1">
        <v>44639</v>
      </c>
      <c r="D1806" t="s">
        <v>81</v>
      </c>
      <c r="E1806" t="s">
        <v>77</v>
      </c>
      <c r="F1806">
        <v>1</v>
      </c>
      <c r="G1806">
        <v>3</v>
      </c>
      <c r="H1806" t="s">
        <v>20</v>
      </c>
      <c r="I1806" t="s">
        <v>55</v>
      </c>
      <c r="J1806" t="s">
        <v>266</v>
      </c>
      <c r="L1806">
        <f>1/Table1[[#This Row],[B365H]]-Table1[[#This Row],[Margin1X2]]</f>
        <v>0.31565656565656564</v>
      </c>
      <c r="M1806">
        <f>IF(Table1[[#This Row],[Bet]]="Home",IF(Table1[[#This Row],[FTR]]="H",100*Table1[[#This Row],[B365H]],0),0)</f>
        <v>0</v>
      </c>
      <c r="N1806">
        <f>IF(Table1[[#This Row],[Bet]]="Home-",IF(Table1[[#This Row],[FTR]]="H",100*Table1[[#This Row],[B365H]],0),0)</f>
        <v>0</v>
      </c>
      <c r="O1806">
        <f>1/Table1[[#This Row],[B365D]]-Table1[[#This Row],[Margin1X2]]</f>
        <v>0.28535353535353536</v>
      </c>
      <c r="P1806">
        <f>IF(Table1[[#This Row],[Bet]]="Draw",IF(Table1[[#This Row],[FTR]]="D",100*Table1[[#This Row],[B365D]],0),0)</f>
        <v>0</v>
      </c>
      <c r="Q1806">
        <f>IF(Table1[[#This Row],[Bet]]="Draw-",IF(Table1[[#This Row],[FTR]]="D",100*Table1[[#This Row],[B365D]],0),0)</f>
        <v>0</v>
      </c>
      <c r="R1806">
        <f>1/Table1[[#This Row],[B365A]]-Table1[[#This Row],[Margin1X2]]</f>
        <v>0.39898989898989901</v>
      </c>
      <c r="S1806">
        <f>IF(Table1[[#This Row],[Bet]]="Away",IF(Table1[[#This Row],[FTR]]="A",100*Table1[[#This Row],[B365A]],0),0)</f>
        <v>0</v>
      </c>
      <c r="T1806">
        <f>IF(Table1[[#This Row],[Bet2]]="Away",IF(Table1[[#This Row],[FTR]]="A",100*Table1[[#This Row],[B365A]]),0)</f>
        <v>0</v>
      </c>
      <c r="X1806">
        <v>3</v>
      </c>
      <c r="Y1806">
        <v>3.3</v>
      </c>
      <c r="Z1806">
        <v>2.4</v>
      </c>
      <c r="AA1806" s="3">
        <f>(1/Table1[[#This Row],[B365H]]+1/Table1[[#This Row],[B365D]]+1/Table1[[#This Row],[B365A]]-1)/3</f>
        <v>1.7676767676767662E-2</v>
      </c>
      <c r="AB1806">
        <v>2.2000000000000002</v>
      </c>
      <c r="AC1806">
        <v>1.66</v>
      </c>
      <c r="AD1806">
        <f>(1/Table1[[#This Row],[B365&gt;2.5]]+1/Table1[[#This Row],[B365&lt;2.5]]-1)/2</f>
        <v>2.8477546549835697E-2</v>
      </c>
    </row>
    <row r="1807" spans="1:30" hidden="1" x14ac:dyDescent="0.45">
      <c r="A1807" t="s">
        <v>172</v>
      </c>
      <c r="B1807" t="s">
        <v>4</v>
      </c>
      <c r="C1807" s="1">
        <v>44642</v>
      </c>
      <c r="D1807" t="s">
        <v>186</v>
      </c>
      <c r="E1807" t="s">
        <v>175</v>
      </c>
      <c r="F1807">
        <v>0</v>
      </c>
      <c r="G1807">
        <v>0</v>
      </c>
      <c r="H1807" t="s">
        <v>42</v>
      </c>
      <c r="I1807" t="s">
        <v>135</v>
      </c>
      <c r="J1807" t="s">
        <v>273</v>
      </c>
      <c r="L1807">
        <f>1/Table1[[#This Row],[B365H]]-Table1[[#This Row],[Margin1X2]]</f>
        <v>0.40102012682657845</v>
      </c>
      <c r="M1807">
        <f>IF(Table1[[#This Row],[Bet]]="Home",IF(Table1[[#This Row],[FTR]]="H",100*Table1[[#This Row],[B365H]],0),0)</f>
        <v>0</v>
      </c>
      <c r="N1807">
        <f>IF(Table1[[#This Row],[Bet]]="Home-",IF(Table1[[#This Row],[FTR]]="H",100*Table1[[#This Row],[B365H]],0),0)</f>
        <v>0</v>
      </c>
      <c r="O1807">
        <f>1/Table1[[#This Row],[B365D]]-Table1[[#This Row],[Margin1X2]]</f>
        <v>0.29204576785221947</v>
      </c>
      <c r="P1807">
        <f>IF(Table1[[#This Row],[Bet]]="Draw",IF(Table1[[#This Row],[FTR]]="D",100*Table1[[#This Row],[B365D]],0),0)</f>
        <v>0</v>
      </c>
      <c r="Q1807">
        <f>IF(Table1[[#This Row],[Bet]]="Draw-",IF(Table1[[#This Row],[FTR]]="D",100*Table1[[#This Row],[B365D]],0),0)</f>
        <v>0</v>
      </c>
      <c r="R1807">
        <f>1/Table1[[#This Row],[B365A]]-Table1[[#This Row],[Margin1X2]]</f>
        <v>0.30693410532120208</v>
      </c>
      <c r="S1807">
        <f>IF(Table1[[#This Row],[Bet]]="Away",IF(Table1[[#This Row],[FTR]]="A",100*Table1[[#This Row],[B365A]],0),0)</f>
        <v>0</v>
      </c>
      <c r="T1807">
        <f>IF(Table1[[#This Row],[Bet2]]="Away",IF(Table1[[#This Row],[FTR]]="A",100*Table1[[#This Row],[B365A]]),0)</f>
        <v>0</v>
      </c>
      <c r="X1807">
        <v>2.4</v>
      </c>
      <c r="Y1807">
        <v>3.25</v>
      </c>
      <c r="Z1807">
        <v>3.1</v>
      </c>
      <c r="AA1807" s="3">
        <f>(1/Table1[[#This Row],[B365H]]+1/Table1[[#This Row],[B365D]]+1/Table1[[#This Row],[B365A]]-1)/3</f>
        <v>1.5646539840088236E-2</v>
      </c>
      <c r="AB1807">
        <v>2.2999999999999998</v>
      </c>
      <c r="AC1807">
        <v>1.6</v>
      </c>
      <c r="AD1807">
        <f>(1/Table1[[#This Row],[B365&gt;2.5]]+1/Table1[[#This Row],[B365&lt;2.5]]-1)/2</f>
        <v>2.9891304347826164E-2</v>
      </c>
    </row>
    <row r="1808" spans="1:30" hidden="1" x14ac:dyDescent="0.45">
      <c r="A1808" t="s">
        <v>172</v>
      </c>
      <c r="B1808" t="s">
        <v>4</v>
      </c>
      <c r="C1808" s="1">
        <v>44642</v>
      </c>
      <c r="D1808" t="s">
        <v>180</v>
      </c>
      <c r="E1808" t="s">
        <v>183</v>
      </c>
      <c r="F1808">
        <v>0</v>
      </c>
      <c r="G1808">
        <v>1</v>
      </c>
      <c r="H1808" t="s">
        <v>20</v>
      </c>
      <c r="I1808" t="s">
        <v>129</v>
      </c>
      <c r="J1808" t="s">
        <v>273</v>
      </c>
      <c r="L1808">
        <f>1/Table1[[#This Row],[B365H]]-Table1[[#This Row],[Margin1X2]]</f>
        <v>0.34813411896745233</v>
      </c>
      <c r="M1808">
        <f>IF(Table1[[#This Row],[Bet]]="Home",IF(Table1[[#This Row],[FTR]]="H",100*Table1[[#This Row],[B365H]],0),0)</f>
        <v>0</v>
      </c>
      <c r="N1808">
        <f>IF(Table1[[#This Row],[Bet]]="Home-",IF(Table1[[#This Row],[FTR]]="H",100*Table1[[#This Row],[B365H]],0),0)</f>
        <v>0</v>
      </c>
      <c r="O1808">
        <f>1/Table1[[#This Row],[B365D]]-Table1[[#This Row],[Margin1X2]]</f>
        <v>0.29699775533108869</v>
      </c>
      <c r="P1808">
        <f>IF(Table1[[#This Row],[Bet]]="Draw",IF(Table1[[#This Row],[FTR]]="D",100*Table1[[#This Row],[B365D]],0),0)</f>
        <v>0</v>
      </c>
      <c r="Q1808">
        <f>IF(Table1[[#This Row],[Bet]]="Draw-",IF(Table1[[#This Row],[FTR]]="D",100*Table1[[#This Row],[B365D]],0),0)</f>
        <v>0</v>
      </c>
      <c r="R1808">
        <f>1/Table1[[#This Row],[B365A]]-Table1[[#This Row],[Margin1X2]]</f>
        <v>0.35486812570145904</v>
      </c>
      <c r="S1808">
        <f>IF(Table1[[#This Row],[Bet]]="Away",IF(Table1[[#This Row],[FTR]]="A",100*Table1[[#This Row],[B365A]],0),0)</f>
        <v>0</v>
      </c>
      <c r="T1808">
        <f>IF(Table1[[#This Row],[Bet2]]="Away",IF(Table1[[#This Row],[FTR]]="A",100*Table1[[#This Row],[B365A]]),0)</f>
        <v>0</v>
      </c>
      <c r="X1808">
        <v>2.75</v>
      </c>
      <c r="Y1808">
        <v>3.2</v>
      </c>
      <c r="Z1808">
        <v>2.7</v>
      </c>
      <c r="AA1808" s="3">
        <f>(1/Table1[[#This Row],[B365H]]+1/Table1[[#This Row],[B365D]]+1/Table1[[#This Row],[B365A]]-1)/3</f>
        <v>1.5502244668911333E-2</v>
      </c>
      <c r="AB1808">
        <v>2.1</v>
      </c>
      <c r="AC1808">
        <v>1.7</v>
      </c>
      <c r="AD1808">
        <f>(1/Table1[[#This Row],[B365&gt;2.5]]+1/Table1[[#This Row],[B365&lt;2.5]]-1)/2</f>
        <v>3.2212885154061621E-2</v>
      </c>
    </row>
    <row r="1809" spans="1:30" hidden="1" x14ac:dyDescent="0.45">
      <c r="A1809" t="s">
        <v>172</v>
      </c>
      <c r="B1809" t="s">
        <v>4</v>
      </c>
      <c r="C1809" s="1">
        <v>44646</v>
      </c>
      <c r="D1809" t="s">
        <v>173</v>
      </c>
      <c r="E1809" t="s">
        <v>184</v>
      </c>
      <c r="F1809">
        <v>1</v>
      </c>
      <c r="G1809">
        <v>0</v>
      </c>
      <c r="H1809" t="s">
        <v>13</v>
      </c>
      <c r="I1809" t="s">
        <v>157</v>
      </c>
      <c r="J1809" t="s">
        <v>269</v>
      </c>
      <c r="L1809">
        <f>1/Table1[[#This Row],[B365H]]-Table1[[#This Row],[Margin1X2]]</f>
        <v>0.28282828282828287</v>
      </c>
      <c r="M1809">
        <f>IF(Table1[[#This Row],[Bet]]="Home",IF(Table1[[#This Row],[FTR]]="H",100*Table1[[#This Row],[B365H]],0),0)</f>
        <v>0</v>
      </c>
      <c r="N1809">
        <f>IF(Table1[[#This Row],[Bet]]="Home-",IF(Table1[[#This Row],[FTR]]="H",100*Table1[[#This Row],[B365H]],0),0)</f>
        <v>0</v>
      </c>
      <c r="O1809">
        <f>1/Table1[[#This Row],[B365D]]-Table1[[#This Row],[Margin1X2]]</f>
        <v>0.28282828282828287</v>
      </c>
      <c r="P1809">
        <f>IF(Table1[[#This Row],[Bet]]="Draw",IF(Table1[[#This Row],[FTR]]="D",100*Table1[[#This Row],[B365D]],0),0)</f>
        <v>0</v>
      </c>
      <c r="Q1809">
        <f>IF(Table1[[#This Row],[Bet]]="Draw-",IF(Table1[[#This Row],[FTR]]="D",100*Table1[[#This Row],[B365D]],0),0)</f>
        <v>0</v>
      </c>
      <c r="R1809">
        <f>1/Table1[[#This Row],[B365A]]-Table1[[#This Row],[Margin1X2]]</f>
        <v>0.43434343434343436</v>
      </c>
      <c r="S1809">
        <f>IF(Table1[[#This Row],[Bet]]="Away",IF(Table1[[#This Row],[FTR]]="A",100*Table1[[#This Row],[B365A]],0),0)</f>
        <v>0</v>
      </c>
      <c r="T1809">
        <f>IF(Table1[[#This Row],[Bet2]]="Away",IF(Table1[[#This Row],[FTR]]="A",100*Table1[[#This Row],[B365A]]),0)</f>
        <v>0</v>
      </c>
      <c r="X1809">
        <v>3.3</v>
      </c>
      <c r="Y1809">
        <v>3.3</v>
      </c>
      <c r="Z1809">
        <v>2.2000000000000002</v>
      </c>
      <c r="AA1809" s="3">
        <f>(1/Table1[[#This Row],[B365H]]+1/Table1[[#This Row],[B365D]]+1/Table1[[#This Row],[B365A]]-1)/3</f>
        <v>2.0202020202020183E-2</v>
      </c>
      <c r="AB1809">
        <v>2.0499999999999998</v>
      </c>
      <c r="AC1809">
        <v>1.75</v>
      </c>
      <c r="AD1809">
        <f>(1/Table1[[#This Row],[B365&gt;2.5]]+1/Table1[[#This Row],[B365&lt;2.5]]-1)/2</f>
        <v>2.9616724738675937E-2</v>
      </c>
    </row>
    <row r="1810" spans="1:30" hidden="1" x14ac:dyDescent="0.45">
      <c r="A1810" t="s">
        <v>106</v>
      </c>
      <c r="B1810" t="s">
        <v>4</v>
      </c>
      <c r="C1810" s="1">
        <v>44646</v>
      </c>
      <c r="D1810" t="s">
        <v>117</v>
      </c>
      <c r="E1810" t="s">
        <v>110</v>
      </c>
      <c r="F1810">
        <v>0</v>
      </c>
      <c r="G1810">
        <v>1</v>
      </c>
      <c r="H1810" t="s">
        <v>20</v>
      </c>
      <c r="I1810" t="s">
        <v>171</v>
      </c>
      <c r="J1810" t="s">
        <v>272</v>
      </c>
      <c r="L1810">
        <f>1/Table1[[#This Row],[B365H]]-Table1[[#This Row],[Margin1X2]]</f>
        <v>0.41465142306657038</v>
      </c>
      <c r="M1810">
        <f>IF(Table1[[#This Row],[Bet]]="Home",IF(Table1[[#This Row],[FTR]]="H",100*Table1[[#This Row],[B365H]],0),0)</f>
        <v>0</v>
      </c>
      <c r="N1810">
        <f>IF(Table1[[#This Row],[Bet]]="Home-",IF(Table1[[#This Row],[FTR]]="H",100*Table1[[#This Row],[B365H]],0),0)</f>
        <v>0</v>
      </c>
      <c r="O1810">
        <f>1/Table1[[#This Row],[B365D]]-Table1[[#This Row],[Margin1X2]]</f>
        <v>0.2828991174012212</v>
      </c>
      <c r="P1810">
        <f>IF(Table1[[#This Row],[Bet]]="Draw",IF(Table1[[#This Row],[FTR]]="D",100*Table1[[#This Row],[B365D]],0),0)</f>
        <v>0</v>
      </c>
      <c r="Q1810">
        <f>IF(Table1[[#This Row],[Bet]]="Draw-",IF(Table1[[#This Row],[FTR]]="D",100*Table1[[#This Row],[B365D]],0),0)</f>
        <v>0</v>
      </c>
      <c r="R1810">
        <f>1/Table1[[#This Row],[B365A]]-Table1[[#This Row],[Margin1X2]]</f>
        <v>0.30244945953220848</v>
      </c>
      <c r="S1810">
        <f>IF(Table1[[#This Row],[Bet]]="Away",IF(Table1[[#This Row],[FTR]]="A",100*Table1[[#This Row],[B365A]],0),0)</f>
        <v>0</v>
      </c>
      <c r="T1810">
        <f>IF(Table1[[#This Row],[Bet2]]="Away",IF(Table1[[#This Row],[FTR]]="A",100*Table1[[#This Row],[B365A]]),0)</f>
        <v>0</v>
      </c>
      <c r="X1810">
        <v>2.2999999999999998</v>
      </c>
      <c r="Y1810">
        <v>3.3</v>
      </c>
      <c r="Z1810">
        <v>3.1</v>
      </c>
      <c r="AA1810" s="3">
        <f>(1/Table1[[#This Row],[B365H]]+1/Table1[[#This Row],[B365D]]+1/Table1[[#This Row],[B365A]]-1)/3</f>
        <v>2.0131185629081855E-2</v>
      </c>
      <c r="AB1810">
        <v>2.0699999999999998</v>
      </c>
      <c r="AC1810">
        <v>1.72</v>
      </c>
      <c r="AD1810">
        <f>(1/Table1[[#This Row],[B365&gt;2.5]]+1/Table1[[#This Row],[B365&lt;2.5]]-1)/2</f>
        <v>3.2243568138411449E-2</v>
      </c>
    </row>
    <row r="1811" spans="1:30" hidden="1" x14ac:dyDescent="0.45">
      <c r="A1811" t="s">
        <v>172</v>
      </c>
      <c r="B1811" t="s">
        <v>4</v>
      </c>
      <c r="C1811" s="1">
        <v>44646</v>
      </c>
      <c r="D1811" t="s">
        <v>191</v>
      </c>
      <c r="E1811" t="s">
        <v>179</v>
      </c>
      <c r="F1811">
        <v>0</v>
      </c>
      <c r="G1811">
        <v>3</v>
      </c>
      <c r="H1811" t="s">
        <v>20</v>
      </c>
      <c r="I1811" t="s">
        <v>55</v>
      </c>
      <c r="J1811" t="s">
        <v>266</v>
      </c>
      <c r="L1811">
        <f>1/Table1[[#This Row],[B365H]]-Table1[[#This Row],[Margin1X2]]</f>
        <v>0.23102061337355448</v>
      </c>
      <c r="M1811">
        <f>IF(Table1[[#This Row],[Bet]]="Home",IF(Table1[[#This Row],[FTR]]="H",100*Table1[[#This Row],[B365H]],0),0)</f>
        <v>0</v>
      </c>
      <c r="N1811">
        <f>IF(Table1[[#This Row],[Bet]]="Home-",IF(Table1[[#This Row],[FTR]]="H",100*Table1[[#This Row],[B365H]],0),0)</f>
        <v>0</v>
      </c>
      <c r="O1811">
        <f>1/Table1[[#This Row],[B365D]]-Table1[[#This Row],[Margin1X2]]</f>
        <v>0.27513826043237799</v>
      </c>
      <c r="P1811">
        <f>IF(Table1[[#This Row],[Bet]]="Draw",IF(Table1[[#This Row],[FTR]]="D",100*Table1[[#This Row],[B365D]],0),0)</f>
        <v>0</v>
      </c>
      <c r="Q1811">
        <f>IF(Table1[[#This Row],[Bet]]="Draw-",IF(Table1[[#This Row],[FTR]]="D",100*Table1[[#This Row],[B365D]],0),0)</f>
        <v>0</v>
      </c>
      <c r="R1811">
        <f>1/Table1[[#This Row],[B365A]]-Table1[[#This Row],[Margin1X2]]</f>
        <v>0.49384112619406734</v>
      </c>
      <c r="S1811">
        <f>IF(Table1[[#This Row],[Bet]]="Away",IF(Table1[[#This Row],[FTR]]="A",100*Table1[[#This Row],[B365A]],0),0)</f>
        <v>0</v>
      </c>
      <c r="T1811">
        <f>IF(Table1[[#This Row],[Bet2]]="Away",IF(Table1[[#This Row],[FTR]]="A",100*Table1[[#This Row],[B365A]]),0)</f>
        <v>0</v>
      </c>
      <c r="X1811">
        <v>4</v>
      </c>
      <c r="Y1811">
        <v>3.4</v>
      </c>
      <c r="Z1811">
        <v>1.95</v>
      </c>
      <c r="AA1811" s="3">
        <f>(1/Table1[[#This Row],[B365H]]+1/Table1[[#This Row],[B365D]]+1/Table1[[#This Row],[B365A]]-1)/3</f>
        <v>1.8979386626445532E-2</v>
      </c>
      <c r="AB1811">
        <v>2.1</v>
      </c>
      <c r="AC1811">
        <v>1.7</v>
      </c>
      <c r="AD1811">
        <f>(1/Table1[[#This Row],[B365&gt;2.5]]+1/Table1[[#This Row],[B365&lt;2.5]]-1)/2</f>
        <v>3.2212885154061621E-2</v>
      </c>
    </row>
    <row r="1812" spans="1:30" hidden="1" x14ac:dyDescent="0.45">
      <c r="A1812" t="s">
        <v>172</v>
      </c>
      <c r="B1812" t="s">
        <v>4</v>
      </c>
      <c r="C1812" s="1">
        <v>44653</v>
      </c>
      <c r="D1812" t="s">
        <v>196</v>
      </c>
      <c r="E1812" t="s">
        <v>190</v>
      </c>
      <c r="F1812">
        <v>0</v>
      </c>
      <c r="G1812">
        <v>2</v>
      </c>
      <c r="H1812" t="s">
        <v>20</v>
      </c>
      <c r="I1812" t="s">
        <v>157</v>
      </c>
      <c r="J1812" t="s">
        <v>269</v>
      </c>
      <c r="L1812">
        <f>1/Table1[[#This Row],[B365H]]-Table1[[#This Row],[Margin1X2]]</f>
        <v>0.39941756272401435</v>
      </c>
      <c r="M1812">
        <f>IF(Table1[[#This Row],[Bet]]="Home",IF(Table1[[#This Row],[FTR]]="H",100*Table1[[#This Row],[B365H]],0),0)</f>
        <v>0</v>
      </c>
      <c r="N1812">
        <f>IF(Table1[[#This Row],[Bet]]="Home-",IF(Table1[[#This Row],[FTR]]="H",100*Table1[[#This Row],[B365H]],0),0)</f>
        <v>0</v>
      </c>
      <c r="O1812">
        <f>1/Table1[[#This Row],[B365D]]-Table1[[#This Row],[Margin1X2]]</f>
        <v>0.30533154121863798</v>
      </c>
      <c r="P1812">
        <f>IF(Table1[[#This Row],[Bet]]="Draw",IF(Table1[[#This Row],[FTR]]="D",100*Table1[[#This Row],[B365D]],0),0)</f>
        <v>0</v>
      </c>
      <c r="Q1812">
        <f>IF(Table1[[#This Row],[Bet]]="Draw-",IF(Table1[[#This Row],[FTR]]="D",100*Table1[[#This Row],[B365D]],0),0)</f>
        <v>0</v>
      </c>
      <c r="R1812">
        <f>1/Table1[[#This Row],[B365A]]-Table1[[#This Row],[Margin1X2]]</f>
        <v>0.29525089605734767</v>
      </c>
      <c r="S1812">
        <f>IF(Table1[[#This Row],[Bet]]="Away",IF(Table1[[#This Row],[FTR]]="A",100*Table1[[#This Row],[B365A]],0),0)</f>
        <v>0</v>
      </c>
      <c r="T1812">
        <f>IF(Table1[[#This Row],[Bet2]]="Away",IF(Table1[[#This Row],[FTR]]="A",100*Table1[[#This Row],[B365A]]),0)</f>
        <v>0</v>
      </c>
      <c r="X1812">
        <v>2.4</v>
      </c>
      <c r="Y1812">
        <v>3.1</v>
      </c>
      <c r="Z1812">
        <v>3.2</v>
      </c>
      <c r="AA1812" s="3">
        <f>(1/Table1[[#This Row],[B365H]]+1/Table1[[#This Row],[B365D]]+1/Table1[[#This Row],[B365A]]-1)/3</f>
        <v>1.7249103942652333E-2</v>
      </c>
      <c r="AB1812">
        <v>2.5</v>
      </c>
      <c r="AC1812">
        <v>1.5</v>
      </c>
      <c r="AD1812">
        <f>(1/Table1[[#This Row],[B365&gt;2.5]]+1/Table1[[#This Row],[B365&lt;2.5]]-1)/2</f>
        <v>3.3333333333333326E-2</v>
      </c>
    </row>
    <row r="1813" spans="1:30" hidden="1" x14ac:dyDescent="0.45">
      <c r="A1813" t="s">
        <v>2</v>
      </c>
      <c r="B1813" t="s">
        <v>4</v>
      </c>
      <c r="C1813" s="1">
        <v>44659</v>
      </c>
      <c r="D1813" t="s">
        <v>37</v>
      </c>
      <c r="E1813" t="s">
        <v>29</v>
      </c>
      <c r="F1813">
        <v>1</v>
      </c>
      <c r="G1813">
        <v>0</v>
      </c>
      <c r="H1813" t="s">
        <v>13</v>
      </c>
      <c r="I1813" t="s">
        <v>47</v>
      </c>
      <c r="L1813">
        <f>1/Table1[[#This Row],[B365H]]-Table1[[#This Row],[Margin1X2]]</f>
        <v>0.42406353222292498</v>
      </c>
      <c r="M1813">
        <f>IF(Table1[[#This Row],[Bet]]="Home",IF(Table1[[#This Row],[FTR]]="H",100*Table1[[#This Row],[B365H]],0),0)</f>
        <v>0</v>
      </c>
      <c r="N1813">
        <f>IF(Table1[[#This Row],[Bet]]="Home-",IF(Table1[[#This Row],[FTR]]="H",100*Table1[[#This Row],[B365H]],0),0)</f>
        <v>0</v>
      </c>
      <c r="O1813">
        <f>1/Table1[[#This Row],[B365D]]-Table1[[#This Row],[Margin1X2]]</f>
        <v>0.30219973293977087</v>
      </c>
      <c r="P1813">
        <f>IF(Table1[[#This Row],[Bet]]="Draw",IF(Table1[[#This Row],[FTR]]="D",100*Table1[[#This Row],[B365D]],0),0)</f>
        <v>0</v>
      </c>
      <c r="Q1813">
        <f>IF(Table1[[#This Row],[Bet]]="Draw-",IF(Table1[[#This Row],[FTR]]="D",100*Table1[[#This Row],[B365D]],0),0)</f>
        <v>0</v>
      </c>
      <c r="R1813">
        <f>1/Table1[[#This Row],[B365A]]-Table1[[#This Row],[Margin1X2]]</f>
        <v>0.2737367348373041</v>
      </c>
      <c r="S1813">
        <f>IF(Table1[[#This Row],[Bet]]="Away",IF(Table1[[#This Row],[FTR]]="A",100*Table1[[#This Row],[B365A]],0),0)</f>
        <v>0</v>
      </c>
      <c r="T1813">
        <f>IF(Table1[[#This Row],[Bet2]]="Away",IF(Table1[[#This Row],[FTR]]="A",100*Table1[[#This Row],[B365A]]),0)</f>
        <v>0</v>
      </c>
      <c r="X1813">
        <v>2.25</v>
      </c>
      <c r="Y1813">
        <v>3.1</v>
      </c>
      <c r="Z1813">
        <v>3.4</v>
      </c>
      <c r="AA1813" s="3">
        <f>(1/Table1[[#This Row],[B365H]]+1/Table1[[#This Row],[B365D]]+1/Table1[[#This Row],[B365A]]-1)/3</f>
        <v>2.0380912221519425E-2</v>
      </c>
      <c r="AB1813">
        <v>1.57</v>
      </c>
      <c r="AC1813">
        <v>2.37</v>
      </c>
      <c r="AD1813">
        <f>(1/Table1[[#This Row],[B365&gt;2.5]]+1/Table1[[#This Row],[B365&lt;2.5]]-1)/2</f>
        <v>2.9441801714638949E-2</v>
      </c>
    </row>
    <row r="1814" spans="1:30" x14ac:dyDescent="0.45">
      <c r="A1814" t="s">
        <v>172</v>
      </c>
      <c r="B1814" t="s">
        <v>4</v>
      </c>
      <c r="C1814" s="1">
        <v>44593</v>
      </c>
      <c r="D1814" t="s">
        <v>174</v>
      </c>
      <c r="E1814" t="s">
        <v>180</v>
      </c>
      <c r="F1814">
        <v>1</v>
      </c>
      <c r="G1814">
        <v>1</v>
      </c>
      <c r="H1814" t="s">
        <v>42</v>
      </c>
      <c r="I1814" t="s">
        <v>126</v>
      </c>
      <c r="J1814" t="s">
        <v>271</v>
      </c>
      <c r="L1814">
        <f>1/Table1[[#This Row],[B365H]]-Table1[[#This Row],[Margin1X2]]</f>
        <v>0.33127793615598494</v>
      </c>
      <c r="M1814">
        <f>IF(Table1[[#This Row],[Bet]]="Home",IF(Table1[[#This Row],[FTR]]="H",100*Table1[[#This Row],[B365H]],0),0)</f>
        <v>0</v>
      </c>
      <c r="N1814">
        <f>IF(Table1[[#This Row],[Bet]]="Home-",IF(Table1[[#This Row],[FTR]]="H",100*Table1[[#This Row],[B365H]],0),0)</f>
        <v>0</v>
      </c>
      <c r="O1814">
        <f>1/Table1[[#This Row],[B365D]]-Table1[[#This Row],[Margin1X2]]</f>
        <v>0.28587618343715909</v>
      </c>
      <c r="P1814">
        <f>IF(Table1[[#This Row],[Bet]]="Draw",IF(Table1[[#This Row],[FTR]]="D",100*Table1[[#This Row],[B365D]],0),0)</f>
        <v>0</v>
      </c>
      <c r="Q1814">
        <f>IF(Table1[[#This Row],[Bet]]="Draw-",IF(Table1[[#This Row],[FTR]]="D",100*Table1[[#This Row],[B365D]],0),0)</f>
        <v>0</v>
      </c>
      <c r="R1814">
        <f>1/Table1[[#This Row],[B365A]]-Table1[[#This Row],[Margin1X2]]</f>
        <v>0.38284588040685608</v>
      </c>
      <c r="S1814">
        <f>IF(Table1[[#This Row],[Bet]]="Away",IF(Table1[[#This Row],[FTR]]="A",100*Table1[[#This Row],[B365A]],0),0)</f>
        <v>0</v>
      </c>
      <c r="T1814">
        <f>IF(Table1[[#This Row],[Bet2]]="Away",IF(Table1[[#This Row],[FTR]]="A",100*Table1[[#This Row],[B365A]]),0)</f>
        <v>0</v>
      </c>
      <c r="X1814">
        <v>2.87</v>
      </c>
      <c r="Y1814">
        <v>3.3</v>
      </c>
      <c r="Z1814">
        <v>2.5</v>
      </c>
      <c r="AA1814" s="3">
        <f>(1/Table1[[#This Row],[B365H]]+1/Table1[[#This Row],[B365D]]+1/Table1[[#This Row],[B365A]]-1)/3</f>
        <v>1.7154119593143946E-2</v>
      </c>
      <c r="AB1814">
        <v>2.0499999999999998</v>
      </c>
      <c r="AC1814">
        <v>1.75</v>
      </c>
      <c r="AD1814">
        <f>(1/Table1[[#This Row],[B365&gt;2.5]]+1/Table1[[#This Row],[B365&lt;2.5]]-1)/2</f>
        <v>2.9616724738675937E-2</v>
      </c>
    </row>
    <row r="1815" spans="1:30" hidden="1" x14ac:dyDescent="0.45">
      <c r="A1815" t="s">
        <v>172</v>
      </c>
      <c r="B1815" t="s">
        <v>4</v>
      </c>
      <c r="C1815" s="1">
        <v>44653</v>
      </c>
      <c r="D1815" t="s">
        <v>181</v>
      </c>
      <c r="E1815" t="s">
        <v>189</v>
      </c>
      <c r="F1815">
        <v>0</v>
      </c>
      <c r="G1815">
        <v>2</v>
      </c>
      <c r="H1815" t="s">
        <v>20</v>
      </c>
      <c r="I1815" t="s">
        <v>156</v>
      </c>
      <c r="J1815" t="s">
        <v>269</v>
      </c>
      <c r="L1815">
        <f>1/Table1[[#This Row],[B365H]]-Table1[[#This Row],[Margin1X2]]</f>
        <v>0.31533446712018143</v>
      </c>
      <c r="M1815">
        <f>IF(Table1[[#This Row],[Bet]]="Home",IF(Table1[[#This Row],[FTR]]="H",100*Table1[[#This Row],[B365H]],0),0)</f>
        <v>0</v>
      </c>
      <c r="N1815">
        <f>IF(Table1[[#This Row],[Bet]]="Home-",IF(Table1[[#This Row],[FTR]]="H",100*Table1[[#This Row],[B365H]],0),0)</f>
        <v>0</v>
      </c>
      <c r="O1815">
        <f>1/Table1[[#This Row],[B365D]]-Table1[[#This Row],[Margin1X2]]</f>
        <v>0.29450113378684811</v>
      </c>
      <c r="P1815">
        <f>IF(Table1[[#This Row],[Bet]]="Draw",IF(Table1[[#This Row],[FTR]]="D",100*Table1[[#This Row],[B365D]],0),0)</f>
        <v>0</v>
      </c>
      <c r="Q1815">
        <f>IF(Table1[[#This Row],[Bet]]="Draw-",IF(Table1[[#This Row],[FTR]]="D",100*Table1[[#This Row],[B365D]],0),0)</f>
        <v>0</v>
      </c>
      <c r="R1815">
        <f>1/Table1[[#This Row],[B365A]]-Table1[[#This Row],[Margin1X2]]</f>
        <v>0.39016439909297052</v>
      </c>
      <c r="S1815">
        <f>IF(Table1[[#This Row],[Bet]]="Away",IF(Table1[[#This Row],[FTR]]="A",100*Table1[[#This Row],[B365A]],0),0)</f>
        <v>0</v>
      </c>
      <c r="T1815">
        <f>IF(Table1[[#This Row],[Bet2]]="Away",IF(Table1[[#This Row],[FTR]]="A",100*Table1[[#This Row],[B365A]]),0)</f>
        <v>0</v>
      </c>
      <c r="X1815">
        <v>3</v>
      </c>
      <c r="Y1815">
        <v>3.2</v>
      </c>
      <c r="Z1815">
        <v>2.4500000000000002</v>
      </c>
      <c r="AA1815" s="3">
        <f>(1/Table1[[#This Row],[B365H]]+1/Table1[[#This Row],[B365D]]+1/Table1[[#This Row],[B365A]]-1)/3</f>
        <v>1.7998866213151905E-2</v>
      </c>
      <c r="AB1815">
        <v>2.2000000000000002</v>
      </c>
      <c r="AC1815">
        <v>1.65</v>
      </c>
      <c r="AD1815">
        <f>(1/Table1[[#This Row],[B365&gt;2.5]]+1/Table1[[#This Row],[B365&lt;2.5]]-1)/2</f>
        <v>3.0303030303030276E-2</v>
      </c>
    </row>
    <row r="1816" spans="1:30" hidden="1" x14ac:dyDescent="0.45">
      <c r="A1816" t="s">
        <v>61</v>
      </c>
      <c r="B1816" t="s">
        <v>4</v>
      </c>
      <c r="C1816" s="1">
        <v>44653</v>
      </c>
      <c r="D1816" t="s">
        <v>74</v>
      </c>
      <c r="E1816" t="s">
        <v>80</v>
      </c>
      <c r="F1816">
        <v>1</v>
      </c>
      <c r="G1816">
        <v>0</v>
      </c>
      <c r="H1816" t="s">
        <v>13</v>
      </c>
      <c r="I1816" t="s">
        <v>76</v>
      </c>
      <c r="J1816" t="s">
        <v>266</v>
      </c>
      <c r="L1816">
        <f>1/Table1[[#This Row],[B365H]]-Table1[[#This Row],[Margin1X2]]</f>
        <v>0.36411535923851163</v>
      </c>
      <c r="M1816">
        <f>IF(Table1[[#This Row],[Bet]]="Home",IF(Table1[[#This Row],[FTR]]="H",100*Table1[[#This Row],[B365H]],0),0)</f>
        <v>0</v>
      </c>
      <c r="N1816">
        <f>IF(Table1[[#This Row],[Bet]]="Home-",IF(Table1[[#This Row],[FTR]]="H",100*Table1[[#This Row],[B365H]],0),0)</f>
        <v>0</v>
      </c>
      <c r="O1816">
        <f>1/Table1[[#This Row],[B365D]]-Table1[[#This Row],[Margin1X2]]</f>
        <v>0.30501661508682487</v>
      </c>
      <c r="P1816">
        <f>IF(Table1[[#This Row],[Bet]]="Draw",IF(Table1[[#This Row],[FTR]]="D",100*Table1[[#This Row],[B365D]],0),0)</f>
        <v>0</v>
      </c>
      <c r="Q1816">
        <f>IF(Table1[[#This Row],[Bet]]="Draw-",IF(Table1[[#This Row],[FTR]]="D",100*Table1[[#This Row],[B365D]],0),0)</f>
        <v>0</v>
      </c>
      <c r="R1816">
        <f>1/Table1[[#This Row],[B365A]]-Table1[[#This Row],[Margin1X2]]</f>
        <v>0.33086802567466345</v>
      </c>
      <c r="S1816">
        <f>IF(Table1[[#This Row],[Bet]]="Away",IF(Table1[[#This Row],[FTR]]="A",100*Table1[[#This Row],[B365A]],0),0)</f>
        <v>0</v>
      </c>
      <c r="T1816">
        <f>IF(Table1[[#This Row],[Bet2]]="Away",IF(Table1[[#This Row],[FTR]]="A",100*Table1[[#This Row],[B365A]]),0)</f>
        <v>0</v>
      </c>
      <c r="X1816">
        <v>2.62</v>
      </c>
      <c r="Y1816">
        <v>3.1</v>
      </c>
      <c r="Z1816">
        <v>2.87</v>
      </c>
      <c r="AA1816" s="3">
        <f>(1/Table1[[#This Row],[B365H]]+1/Table1[[#This Row],[B365D]]+1/Table1[[#This Row],[B365A]]-1)/3</f>
        <v>1.7564030074465425E-2</v>
      </c>
      <c r="AB1816">
        <v>2.5</v>
      </c>
      <c r="AC1816">
        <v>1.53</v>
      </c>
      <c r="AD1816">
        <f>(1/Table1[[#This Row],[B365&gt;2.5]]+1/Table1[[#This Row],[B365&lt;2.5]]-1)/2</f>
        <v>2.6797385620915048E-2</v>
      </c>
    </row>
    <row r="1817" spans="1:30" hidden="1" x14ac:dyDescent="0.45">
      <c r="A1817" t="s">
        <v>201</v>
      </c>
      <c r="B1817" t="s">
        <v>4</v>
      </c>
      <c r="C1817" s="1">
        <v>44429</v>
      </c>
      <c r="D1817" t="s">
        <v>220</v>
      </c>
      <c r="E1817" t="s">
        <v>221</v>
      </c>
      <c r="F1817">
        <v>1</v>
      </c>
      <c r="G1817">
        <v>3</v>
      </c>
      <c r="H1817" t="s">
        <v>20</v>
      </c>
      <c r="I1817" t="s">
        <v>222</v>
      </c>
      <c r="L1817">
        <f>1/Table1[[#This Row],[B365H]]-Table1[[#This Row],[Margin1X2]]</f>
        <v>0.58815274902231418</v>
      </c>
      <c r="M1817">
        <f>IF(Table1[[#This Row],[Bet]]="Home",IF(Table1[[#This Row],[FTR]]="H",100*Table1[[#This Row],[B365H]],0),0)</f>
        <v>0</v>
      </c>
      <c r="N1817">
        <f>IF(Table1[[#This Row],[Bet]]="Home-",IF(Table1[[#This Row],[FTR]]="H",100*Table1[[#This Row],[B365H]],0),0)</f>
        <v>0</v>
      </c>
      <c r="O1817">
        <f>1/Table1[[#This Row],[B365D]]-Table1[[#This Row],[Margin1X2]]</f>
        <v>0.2448125143777318</v>
      </c>
      <c r="P1817">
        <f>IF(Table1[[#This Row],[Bet]]="Draw",IF(Table1[[#This Row],[FTR]]="D",100*Table1[[#This Row],[B365D]],0),0)</f>
        <v>0</v>
      </c>
      <c r="Q1817">
        <f>IF(Table1[[#This Row],[Bet]]="Draw-",IF(Table1[[#This Row],[FTR]]="D",100*Table1[[#This Row],[B365D]],0),0)</f>
        <v>0</v>
      </c>
      <c r="R1817">
        <f>1/Table1[[#This Row],[B365A]]-Table1[[#This Row],[Margin1X2]]</f>
        <v>0.16703473659995402</v>
      </c>
      <c r="S1817">
        <f>IF(Table1[[#This Row],[Bet]]="Away",IF(Table1[[#This Row],[FTR]]="A",100*Table1[[#This Row],[B365A]],0),0)</f>
        <v>0</v>
      </c>
      <c r="T1817">
        <f>IF(Table1[[#This Row],[Bet2]]="Away",IF(Table1[[#This Row],[FTR]]="A",100*Table1[[#This Row],[B365A]]),0)</f>
        <v>0</v>
      </c>
      <c r="X1817">
        <v>1.61</v>
      </c>
      <c r="Y1817">
        <v>3.6</v>
      </c>
      <c r="Z1817">
        <v>5</v>
      </c>
      <c r="AA1817" s="3">
        <f>(1/Table1[[#This Row],[B365H]]+1/Table1[[#This Row],[B365D]]+1/Table1[[#This Row],[B365A]]-1)/3</f>
        <v>3.2965263400045984E-2</v>
      </c>
      <c r="AB1817">
        <v>1.8</v>
      </c>
      <c r="AC1817">
        <v>2</v>
      </c>
      <c r="AD1817">
        <f>(1/Table1[[#This Row],[B365&gt;2.5]]+1/Table1[[#This Row],[B365&lt;2.5]]-1)/2</f>
        <v>2.777777777777779E-2</v>
      </c>
    </row>
    <row r="1818" spans="1:30" hidden="1" x14ac:dyDescent="0.45">
      <c r="A1818" t="s">
        <v>201</v>
      </c>
      <c r="B1818" t="s">
        <v>4</v>
      </c>
      <c r="C1818" s="1">
        <v>44438</v>
      </c>
      <c r="D1818" t="s">
        <v>211</v>
      </c>
      <c r="E1818" t="s">
        <v>203</v>
      </c>
      <c r="F1818">
        <v>0</v>
      </c>
      <c r="G1818">
        <v>2</v>
      </c>
      <c r="H1818" t="s">
        <v>20</v>
      </c>
      <c r="I1818" t="s">
        <v>222</v>
      </c>
      <c r="L1818">
        <f>1/Table1[[#This Row],[B365H]]-Table1[[#This Row],[Margin1X2]]</f>
        <v>0.28538356308534146</v>
      </c>
      <c r="M1818">
        <f>IF(Table1[[#This Row],[Bet]]="Home",IF(Table1[[#This Row],[FTR]]="H",100*Table1[[#This Row],[B365H]],0),0)</f>
        <v>0</v>
      </c>
      <c r="N1818">
        <f>IF(Table1[[#This Row],[Bet]]="Home-",IF(Table1[[#This Row],[FTR]]="H",100*Table1[[#This Row],[B365H]],0),0)</f>
        <v>0</v>
      </c>
      <c r="O1818">
        <f>1/Table1[[#This Row],[B365D]]-Table1[[#This Row],[Margin1X2]]</f>
        <v>0.27180890245185729</v>
      </c>
      <c r="P1818">
        <f>IF(Table1[[#This Row],[Bet]]="Draw",IF(Table1[[#This Row],[FTR]]="D",100*Table1[[#This Row],[B365D]],0),0)</f>
        <v>0</v>
      </c>
      <c r="Q1818">
        <f>IF(Table1[[#This Row],[Bet]]="Draw-",IF(Table1[[#This Row],[FTR]]="D",100*Table1[[#This Row],[B365D]],0),0)</f>
        <v>0</v>
      </c>
      <c r="R1818">
        <f>1/Table1[[#This Row],[B365A]]-Table1[[#This Row],[Margin1X2]]</f>
        <v>0.44280753446280119</v>
      </c>
      <c r="S1818">
        <f>IF(Table1[[#This Row],[Bet]]="Away",IF(Table1[[#This Row],[FTR]]="A",100*Table1[[#This Row],[B365A]],0),0)</f>
        <v>0</v>
      </c>
      <c r="T1818">
        <f>IF(Table1[[#This Row],[Bet2]]="Away",IF(Table1[[#This Row],[FTR]]="A",100*Table1[[#This Row],[B365A]]),0)</f>
        <v>0</v>
      </c>
      <c r="X1818">
        <v>3.25</v>
      </c>
      <c r="Y1818">
        <v>3.4</v>
      </c>
      <c r="Z1818">
        <v>2.15</v>
      </c>
      <c r="AA1818" s="3">
        <f>(1/Table1[[#This Row],[B365H]]+1/Table1[[#This Row],[B365D]]+1/Table1[[#This Row],[B365A]]-1)/3</f>
        <v>2.2308744606966229E-2</v>
      </c>
      <c r="AB1818">
        <v>1.65</v>
      </c>
      <c r="AC1818">
        <v>2.2000000000000002</v>
      </c>
      <c r="AD1818">
        <f>(1/Table1[[#This Row],[B365&gt;2.5]]+1/Table1[[#This Row],[B365&lt;2.5]]-1)/2</f>
        <v>3.0303030303030276E-2</v>
      </c>
    </row>
    <row r="1819" spans="1:30" hidden="1" x14ac:dyDescent="0.45">
      <c r="A1819" t="s">
        <v>201</v>
      </c>
      <c r="B1819" t="s">
        <v>4</v>
      </c>
      <c r="C1819" s="1">
        <v>44443</v>
      </c>
      <c r="D1819" t="s">
        <v>206</v>
      </c>
      <c r="E1819" t="s">
        <v>202</v>
      </c>
      <c r="F1819">
        <v>3</v>
      </c>
      <c r="G1819">
        <v>2</v>
      </c>
      <c r="H1819" t="s">
        <v>13</v>
      </c>
      <c r="I1819" t="s">
        <v>222</v>
      </c>
      <c r="L1819">
        <f>1/Table1[[#This Row],[B365H]]-Table1[[#This Row],[Margin1X2]]</f>
        <v>0.69971988795518203</v>
      </c>
      <c r="M1819">
        <f>IF(Table1[[#This Row],[Bet]]="Home",IF(Table1[[#This Row],[FTR]]="H",100*Table1[[#This Row],[B365H]],0),0)</f>
        <v>0</v>
      </c>
      <c r="N1819">
        <f>IF(Table1[[#This Row],[Bet]]="Home-",IF(Table1[[#This Row],[FTR]]="H",100*Table1[[#This Row],[B365H]],0),0)</f>
        <v>0</v>
      </c>
      <c r="O1819">
        <f>1/Table1[[#This Row],[B365D]]-Table1[[#This Row],[Margin1X2]]</f>
        <v>0.20252100840336137</v>
      </c>
      <c r="P1819">
        <f>IF(Table1[[#This Row],[Bet]]="Draw",IF(Table1[[#This Row],[FTR]]="D",100*Table1[[#This Row],[B365D]],0),0)</f>
        <v>0</v>
      </c>
      <c r="Q1819">
        <f>IF(Table1[[#This Row],[Bet]]="Draw-",IF(Table1[[#This Row],[FTR]]="D",100*Table1[[#This Row],[B365D]],0),0)</f>
        <v>0</v>
      </c>
      <c r="R1819">
        <f>1/Table1[[#This Row],[B365A]]-Table1[[#This Row],[Margin1X2]]</f>
        <v>9.7759103641456624E-2</v>
      </c>
      <c r="S1819">
        <f>IF(Table1[[#This Row],[Bet]]="Away",IF(Table1[[#This Row],[FTR]]="A",100*Table1[[#This Row],[B365A]],0),0)</f>
        <v>0</v>
      </c>
      <c r="T1819">
        <f>IF(Table1[[#This Row],[Bet2]]="Away",IF(Table1[[#This Row],[FTR]]="A",100*Table1[[#This Row],[B365A]]),0)</f>
        <v>0</v>
      </c>
      <c r="X1819">
        <v>1.36</v>
      </c>
      <c r="Y1819">
        <v>4.2</v>
      </c>
      <c r="Z1819">
        <v>7.5</v>
      </c>
      <c r="AA1819" s="3">
        <f>(1/Table1[[#This Row],[B365H]]+1/Table1[[#This Row],[B365D]]+1/Table1[[#This Row],[B365A]]-1)/3</f>
        <v>3.5574229691876701E-2</v>
      </c>
      <c r="AB1819">
        <v>1.7</v>
      </c>
      <c r="AC1819">
        <v>2.1</v>
      </c>
      <c r="AD1819">
        <f>(1/Table1[[#This Row],[B365&gt;2.5]]+1/Table1[[#This Row],[B365&lt;2.5]]-1)/2</f>
        <v>3.2212885154061621E-2</v>
      </c>
    </row>
    <row r="1820" spans="1:30" hidden="1" x14ac:dyDescent="0.45">
      <c r="A1820" t="s">
        <v>201</v>
      </c>
      <c r="B1820" t="s">
        <v>4</v>
      </c>
      <c r="C1820" s="1">
        <v>44464</v>
      </c>
      <c r="D1820" t="s">
        <v>205</v>
      </c>
      <c r="E1820" t="s">
        <v>226</v>
      </c>
      <c r="F1820">
        <v>3</v>
      </c>
      <c r="G1820">
        <v>1</v>
      </c>
      <c r="H1820" t="s">
        <v>13</v>
      </c>
      <c r="I1820" t="s">
        <v>222</v>
      </c>
      <c r="L1820">
        <f>1/Table1[[#This Row],[B365H]]-Table1[[#This Row],[Margin1X2]]</f>
        <v>0.44325852946542599</v>
      </c>
      <c r="M1820">
        <f>IF(Table1[[#This Row],[Bet]]="Home",IF(Table1[[#This Row],[FTR]]="H",100*Table1[[#This Row],[B365H]],0),0)</f>
        <v>0</v>
      </c>
      <c r="N1820">
        <f>IF(Table1[[#This Row],[Bet]]="Home-",IF(Table1[[#This Row],[FTR]]="H",100*Table1[[#This Row],[B365H]],0),0)</f>
        <v>0</v>
      </c>
      <c r="O1820">
        <f>1/Table1[[#This Row],[B365D]]-Table1[[#This Row],[Margin1X2]]</f>
        <v>0.24484583105272761</v>
      </c>
      <c r="P1820">
        <f>IF(Table1[[#This Row],[Bet]]="Draw",IF(Table1[[#This Row],[FTR]]="D",100*Table1[[#This Row],[B365D]],0),0)</f>
        <v>0</v>
      </c>
      <c r="Q1820">
        <f>IF(Table1[[#This Row],[Bet]]="Draw-",IF(Table1[[#This Row],[FTR]]="D",100*Table1[[#This Row],[B365D]],0),0)</f>
        <v>0</v>
      </c>
      <c r="R1820">
        <f>1/Table1[[#This Row],[B365A]]-Table1[[#This Row],[Margin1X2]]</f>
        <v>0.3118956394818464</v>
      </c>
      <c r="S1820">
        <f>IF(Table1[[#This Row],[Bet]]="Away",IF(Table1[[#This Row],[FTR]]="A",100*Table1[[#This Row],[B365A]],0),0)</f>
        <v>0</v>
      </c>
      <c r="T1820">
        <f>IF(Table1[[#This Row],[Bet2]]="Away",IF(Table1[[#This Row],[FTR]]="A",100*Table1[[#This Row],[B365A]]),0)</f>
        <v>0</v>
      </c>
      <c r="X1820">
        <v>2.1</v>
      </c>
      <c r="Y1820">
        <v>3.6</v>
      </c>
      <c r="Z1820">
        <v>2.9</v>
      </c>
      <c r="AA1820" s="3">
        <f>(1/Table1[[#This Row],[B365H]]+1/Table1[[#This Row],[B365D]]+1/Table1[[#This Row],[B365A]]-1)/3</f>
        <v>3.2931946725050176E-2</v>
      </c>
      <c r="AB1820">
        <v>1.8</v>
      </c>
      <c r="AC1820">
        <v>2</v>
      </c>
      <c r="AD1820">
        <f>(1/Table1[[#This Row],[B365&gt;2.5]]+1/Table1[[#This Row],[B365&lt;2.5]]-1)/2</f>
        <v>2.777777777777779E-2</v>
      </c>
    </row>
    <row r="1821" spans="1:30" hidden="1" x14ac:dyDescent="0.45">
      <c r="A1821" t="s">
        <v>201</v>
      </c>
      <c r="B1821" t="s">
        <v>4</v>
      </c>
      <c r="C1821" s="1">
        <v>44474</v>
      </c>
      <c r="D1821" t="s">
        <v>237</v>
      </c>
      <c r="E1821" t="s">
        <v>202</v>
      </c>
      <c r="F1821">
        <v>1</v>
      </c>
      <c r="G1821">
        <v>2</v>
      </c>
      <c r="H1821" t="s">
        <v>20</v>
      </c>
      <c r="I1821" t="s">
        <v>222</v>
      </c>
      <c r="L1821">
        <f>1/Table1[[#This Row],[B365H]]-Table1[[#This Row],[Margin1X2]]</f>
        <v>0.28538356308534146</v>
      </c>
      <c r="M1821">
        <f>IF(Table1[[#This Row],[Bet]]="Home",IF(Table1[[#This Row],[FTR]]="H",100*Table1[[#This Row],[B365H]],0),0)</f>
        <v>0</v>
      </c>
      <c r="N1821">
        <f>IF(Table1[[#This Row],[Bet]]="Home-",IF(Table1[[#This Row],[FTR]]="H",100*Table1[[#This Row],[B365H]],0),0)</f>
        <v>0</v>
      </c>
      <c r="O1821">
        <f>1/Table1[[#This Row],[B365D]]-Table1[[#This Row],[Margin1X2]]</f>
        <v>0.27180890245185729</v>
      </c>
      <c r="P1821">
        <f>IF(Table1[[#This Row],[Bet]]="Draw",IF(Table1[[#This Row],[FTR]]="D",100*Table1[[#This Row],[B365D]],0),0)</f>
        <v>0</v>
      </c>
      <c r="Q1821">
        <f>IF(Table1[[#This Row],[Bet]]="Draw-",IF(Table1[[#This Row],[FTR]]="D",100*Table1[[#This Row],[B365D]],0),0)</f>
        <v>0</v>
      </c>
      <c r="R1821">
        <f>1/Table1[[#This Row],[B365A]]-Table1[[#This Row],[Margin1X2]]</f>
        <v>0.44280753446280119</v>
      </c>
      <c r="S1821">
        <f>IF(Table1[[#This Row],[Bet]]="Away",IF(Table1[[#This Row],[FTR]]="A",100*Table1[[#This Row],[B365A]],0),0)</f>
        <v>0</v>
      </c>
      <c r="T1821">
        <f>IF(Table1[[#This Row],[Bet2]]="Away",IF(Table1[[#This Row],[FTR]]="A",100*Table1[[#This Row],[B365A]]),0)</f>
        <v>0</v>
      </c>
      <c r="X1821">
        <v>3.25</v>
      </c>
      <c r="Y1821">
        <v>3.4</v>
      </c>
      <c r="Z1821">
        <v>2.15</v>
      </c>
      <c r="AA1821" s="3">
        <f>(1/Table1[[#This Row],[B365H]]+1/Table1[[#This Row],[B365D]]+1/Table1[[#This Row],[B365A]]-1)/3</f>
        <v>2.2308744606966229E-2</v>
      </c>
      <c r="AB1821">
        <v>1.7</v>
      </c>
      <c r="AC1821">
        <v>2.1</v>
      </c>
      <c r="AD1821">
        <f>(1/Table1[[#This Row],[B365&gt;2.5]]+1/Table1[[#This Row],[B365&lt;2.5]]-1)/2</f>
        <v>3.2212885154061621E-2</v>
      </c>
    </row>
    <row r="1822" spans="1:30" hidden="1" x14ac:dyDescent="0.45">
      <c r="A1822" t="s">
        <v>201</v>
      </c>
      <c r="B1822" t="s">
        <v>4</v>
      </c>
      <c r="C1822" s="1">
        <v>44492</v>
      </c>
      <c r="D1822" t="s">
        <v>206</v>
      </c>
      <c r="E1822" t="s">
        <v>217</v>
      </c>
      <c r="F1822">
        <v>2</v>
      </c>
      <c r="G1822">
        <v>1</v>
      </c>
      <c r="H1822" t="s">
        <v>13</v>
      </c>
      <c r="I1822" t="s">
        <v>222</v>
      </c>
      <c r="L1822">
        <f>1/Table1[[#This Row],[B365H]]-Table1[[#This Row],[Margin1X2]]</f>
        <v>0.38936160672276121</v>
      </c>
      <c r="M1822">
        <f>IF(Table1[[#This Row],[Bet]]="Home",IF(Table1[[#This Row],[FTR]]="H",100*Table1[[#This Row],[B365H]],0),0)</f>
        <v>0</v>
      </c>
      <c r="N1822">
        <f>IF(Table1[[#This Row],[Bet]]="Home-",IF(Table1[[#This Row],[FTR]]="H",100*Table1[[#This Row],[B365H]],0),0)</f>
        <v>0</v>
      </c>
      <c r="O1822">
        <f>1/Table1[[#This Row],[B365D]]-Table1[[#This Row],[Margin1X2]]</f>
        <v>0.2615383255115426</v>
      </c>
      <c r="P1822">
        <f>IF(Table1[[#This Row],[Bet]]="Draw",IF(Table1[[#This Row],[FTR]]="D",100*Table1[[#This Row],[B365D]],0),0)</f>
        <v>0</v>
      </c>
      <c r="Q1822">
        <f>IF(Table1[[#This Row],[Bet]]="Draw-",IF(Table1[[#This Row],[FTR]]="D",100*Table1[[#This Row],[B365D]],0),0)</f>
        <v>0</v>
      </c>
      <c r="R1822">
        <f>1/Table1[[#This Row],[B365A]]-Table1[[#This Row],[Margin1X2]]</f>
        <v>0.34910006776569613</v>
      </c>
      <c r="S1822">
        <f>IF(Table1[[#This Row],[Bet]]="Away",IF(Table1[[#This Row],[FTR]]="A",100*Table1[[#This Row],[B365A]],0),0)</f>
        <v>0</v>
      </c>
      <c r="T1822">
        <f>IF(Table1[[#This Row],[Bet2]]="Away",IF(Table1[[#This Row],[FTR]]="A",100*Table1[[#This Row],[B365A]]),0)</f>
        <v>0</v>
      </c>
      <c r="X1822">
        <v>2.37</v>
      </c>
      <c r="Y1822">
        <v>3.4</v>
      </c>
      <c r="Z1822">
        <v>2.62</v>
      </c>
      <c r="AA1822" s="3">
        <f>(1/Table1[[#This Row],[B365H]]+1/Table1[[#This Row],[B365D]]+1/Table1[[#This Row],[B365A]]-1)/3</f>
        <v>3.2579321547280937E-2</v>
      </c>
      <c r="AB1822">
        <v>1.95</v>
      </c>
      <c r="AC1822">
        <v>1.85</v>
      </c>
      <c r="AD1822">
        <f>(1/Table1[[#This Row],[B365&gt;2.5]]+1/Table1[[#This Row],[B365&lt;2.5]]-1)/2</f>
        <v>2.6680526680526673E-2</v>
      </c>
    </row>
    <row r="1823" spans="1:30" hidden="1" x14ac:dyDescent="0.45">
      <c r="A1823" t="s">
        <v>201</v>
      </c>
      <c r="B1823" t="s">
        <v>4</v>
      </c>
      <c r="C1823" s="1">
        <v>44495</v>
      </c>
      <c r="D1823" t="s">
        <v>223</v>
      </c>
      <c r="E1823" t="s">
        <v>235</v>
      </c>
      <c r="F1823">
        <v>1</v>
      </c>
      <c r="G1823">
        <v>0</v>
      </c>
      <c r="H1823" t="s">
        <v>13</v>
      </c>
      <c r="I1823" t="s">
        <v>222</v>
      </c>
      <c r="L1823">
        <f>1/Table1[[#This Row],[B365H]]-Table1[[#This Row],[Margin1X2]]</f>
        <v>0.18808567603748327</v>
      </c>
      <c r="M1823">
        <f>IF(Table1[[#This Row],[Bet]]="Home",IF(Table1[[#This Row],[FTR]]="H",100*Table1[[#This Row],[B365H]],0),0)</f>
        <v>0</v>
      </c>
      <c r="N1823">
        <f>IF(Table1[[#This Row],[Bet]]="Home-",IF(Table1[[#This Row],[FTR]]="H",100*Table1[[#This Row],[B365H]],0),0)</f>
        <v>0</v>
      </c>
      <c r="O1823">
        <f>1/Table1[[#This Row],[B365D]]-Table1[[#This Row],[Margin1X2]]</f>
        <v>0.24364123159303885</v>
      </c>
      <c r="P1823">
        <f>IF(Table1[[#This Row],[Bet]]="Draw",IF(Table1[[#This Row],[FTR]]="D",100*Table1[[#This Row],[B365D]],0),0)</f>
        <v>0</v>
      </c>
      <c r="Q1823">
        <f>IF(Table1[[#This Row],[Bet]]="Draw-",IF(Table1[[#This Row],[FTR]]="D",100*Table1[[#This Row],[B365D]],0),0)</f>
        <v>0</v>
      </c>
      <c r="R1823">
        <f>1/Table1[[#This Row],[B365A]]-Table1[[#This Row],[Margin1X2]]</f>
        <v>0.56827309236947798</v>
      </c>
      <c r="S1823">
        <f>IF(Table1[[#This Row],[Bet]]="Away",IF(Table1[[#This Row],[FTR]]="A",100*Table1[[#This Row],[B365A]],0),0)</f>
        <v>0</v>
      </c>
      <c r="T1823">
        <f>IF(Table1[[#This Row],[Bet2]]="Away",IF(Table1[[#This Row],[FTR]]="A",100*Table1[[#This Row],[B365A]]),0)</f>
        <v>0</v>
      </c>
      <c r="X1823">
        <v>4.5</v>
      </c>
      <c r="Y1823">
        <v>3.6</v>
      </c>
      <c r="Z1823">
        <v>1.66</v>
      </c>
      <c r="AA1823" s="3">
        <f>(1/Table1[[#This Row],[B365H]]+1/Table1[[#This Row],[B365D]]+1/Table1[[#This Row],[B365A]]-1)/3</f>
        <v>3.4136546184738936E-2</v>
      </c>
      <c r="AB1823">
        <v>1.85</v>
      </c>
      <c r="AC1823">
        <v>1.95</v>
      </c>
      <c r="AD1823">
        <f>(1/Table1[[#This Row],[B365&gt;2.5]]+1/Table1[[#This Row],[B365&lt;2.5]]-1)/2</f>
        <v>2.6680526680526673E-2</v>
      </c>
    </row>
    <row r="1824" spans="1:30" hidden="1" x14ac:dyDescent="0.45">
      <c r="A1824" t="s">
        <v>201</v>
      </c>
      <c r="B1824" t="s">
        <v>4</v>
      </c>
      <c r="C1824" s="1">
        <v>44513</v>
      </c>
      <c r="D1824" t="s">
        <v>211</v>
      </c>
      <c r="E1824" t="s">
        <v>215</v>
      </c>
      <c r="F1824">
        <v>2</v>
      </c>
      <c r="G1824">
        <v>6</v>
      </c>
      <c r="H1824" t="s">
        <v>20</v>
      </c>
      <c r="I1824" t="s">
        <v>222</v>
      </c>
      <c r="L1824">
        <f>1/Table1[[#This Row],[B365H]]-Table1[[#This Row],[Margin1X2]]</f>
        <v>0.19877541038104032</v>
      </c>
      <c r="M1824">
        <f>IF(Table1[[#This Row],[Bet]]="Home",IF(Table1[[#This Row],[FTR]]="H",100*Table1[[#This Row],[B365H]],0),0)</f>
        <v>0</v>
      </c>
      <c r="N1824">
        <f>IF(Table1[[#This Row],[Bet]]="Home-",IF(Table1[[#This Row],[FTR]]="H",100*Table1[[#This Row],[B365H]],0),0)</f>
        <v>0</v>
      </c>
      <c r="O1824">
        <f>1/Table1[[#This Row],[B365D]]-Table1[[#This Row],[Margin1X2]]</f>
        <v>0.23098642290079235</v>
      </c>
      <c r="P1824">
        <f>IF(Table1[[#This Row],[Bet]]="Draw",IF(Table1[[#This Row],[FTR]]="D",100*Table1[[#This Row],[B365D]],0),0)</f>
        <v>0</v>
      </c>
      <c r="Q1824">
        <f>IF(Table1[[#This Row],[Bet]]="Draw-",IF(Table1[[#This Row],[FTR]]="D",100*Table1[[#This Row],[B365D]],0),0)</f>
        <v>0</v>
      </c>
      <c r="R1824">
        <f>1/Table1[[#This Row],[B365A]]-Table1[[#This Row],[Margin1X2]]</f>
        <v>0.57023816671816718</v>
      </c>
      <c r="S1824">
        <f>IF(Table1[[#This Row],[Bet]]="Away",IF(Table1[[#This Row],[FTR]]="A",100*Table1[[#This Row],[B365A]],0),0)</f>
        <v>0</v>
      </c>
      <c r="T1824">
        <f>IF(Table1[[#This Row],[Bet2]]="Away",IF(Table1[[#This Row],[FTR]]="A",100*Table1[[#This Row],[B365A]]),0)</f>
        <v>0</v>
      </c>
      <c r="X1824">
        <v>4.33</v>
      </c>
      <c r="Y1824">
        <v>3.8</v>
      </c>
      <c r="Z1824">
        <v>1.66</v>
      </c>
      <c r="AA1824" s="3">
        <f>(1/Table1[[#This Row],[B365H]]+1/Table1[[#This Row],[B365D]]+1/Table1[[#This Row],[B365A]]-1)/3</f>
        <v>3.2171471836049736E-2</v>
      </c>
      <c r="AB1824">
        <v>1.8</v>
      </c>
      <c r="AC1824">
        <v>2</v>
      </c>
      <c r="AD1824">
        <f>(1/Table1[[#This Row],[B365&gt;2.5]]+1/Table1[[#This Row],[B365&lt;2.5]]-1)/2</f>
        <v>2.777777777777779E-2</v>
      </c>
    </row>
    <row r="1825" spans="1:30" hidden="1" x14ac:dyDescent="0.45">
      <c r="A1825" t="s">
        <v>201</v>
      </c>
      <c r="B1825" t="s">
        <v>4</v>
      </c>
      <c r="C1825" s="1">
        <v>44527</v>
      </c>
      <c r="D1825" t="s">
        <v>240</v>
      </c>
      <c r="E1825" t="s">
        <v>237</v>
      </c>
      <c r="F1825">
        <v>1</v>
      </c>
      <c r="G1825">
        <v>1</v>
      </c>
      <c r="H1825" t="s">
        <v>42</v>
      </c>
      <c r="I1825" t="s">
        <v>222</v>
      </c>
      <c r="L1825">
        <f>1/Table1[[#This Row],[B365H]]-Table1[[#This Row],[Margin1X2]]</f>
        <v>0.65576735441802914</v>
      </c>
      <c r="M1825">
        <f>IF(Table1[[#This Row],[Bet]]="Home",IF(Table1[[#This Row],[FTR]]="H",100*Table1[[#This Row],[B365H]],0),0)</f>
        <v>0</v>
      </c>
      <c r="N1825">
        <f>IF(Table1[[#This Row],[Bet]]="Home-",IF(Table1[[#This Row],[FTR]]="H",100*Table1[[#This Row],[B365H]],0),0)</f>
        <v>0</v>
      </c>
      <c r="O1825">
        <f>1/Table1[[#This Row],[B365D]]-Table1[[#This Row],[Margin1X2]]</f>
        <v>0.20420742009947407</v>
      </c>
      <c r="P1825">
        <f>IF(Table1[[#This Row],[Bet]]="Draw",IF(Table1[[#This Row],[FTR]]="D",100*Table1[[#This Row],[B365D]],0),0)</f>
        <v>0</v>
      </c>
      <c r="Q1825">
        <f>IF(Table1[[#This Row],[Bet]]="Draw-",IF(Table1[[#This Row],[FTR]]="D",100*Table1[[#This Row],[B365D]],0),0)</f>
        <v>0</v>
      </c>
      <c r="R1825">
        <f>1/Table1[[#This Row],[B365A]]-Table1[[#This Row],[Margin1X2]]</f>
        <v>0.14002522548249685</v>
      </c>
      <c r="S1825">
        <f>IF(Table1[[#This Row],[Bet]]="Away",IF(Table1[[#This Row],[FTR]]="A",100*Table1[[#This Row],[B365A]],0),0)</f>
        <v>0</v>
      </c>
      <c r="T1825">
        <f>IF(Table1[[#This Row],[Bet2]]="Away",IF(Table1[[#This Row],[FTR]]="A",100*Table1[[#This Row],[B365A]]),0)</f>
        <v>0</v>
      </c>
      <c r="X1825">
        <v>1.45</v>
      </c>
      <c r="Y1825">
        <v>4.2</v>
      </c>
      <c r="Z1825">
        <v>5.75</v>
      </c>
      <c r="AA1825" s="3">
        <f>(1/Table1[[#This Row],[B365H]]+1/Table1[[#This Row],[B365D]]+1/Table1[[#This Row],[B365A]]-1)/3</f>
        <v>3.3887817995764014E-2</v>
      </c>
      <c r="AB1825">
        <v>1.7</v>
      </c>
      <c r="AC1825">
        <v>2.1</v>
      </c>
      <c r="AD1825">
        <f>(1/Table1[[#This Row],[B365&gt;2.5]]+1/Table1[[#This Row],[B365&lt;2.5]]-1)/2</f>
        <v>3.2212885154061621E-2</v>
      </c>
    </row>
    <row r="1826" spans="1:30" hidden="1" x14ac:dyDescent="0.45">
      <c r="A1826" t="s">
        <v>201</v>
      </c>
      <c r="B1826" t="s">
        <v>4</v>
      </c>
      <c r="C1826" s="1">
        <v>44558</v>
      </c>
      <c r="D1826" t="s">
        <v>233</v>
      </c>
      <c r="E1826" t="s">
        <v>220</v>
      </c>
      <c r="F1826">
        <v>2</v>
      </c>
      <c r="G1826">
        <v>1</v>
      </c>
      <c r="H1826" t="s">
        <v>13</v>
      </c>
      <c r="I1826" t="s">
        <v>222</v>
      </c>
      <c r="L1826">
        <f>1/Table1[[#This Row],[B365H]]-Table1[[#This Row],[Margin1X2]]</f>
        <v>0.48458186693480815</v>
      </c>
      <c r="M1826">
        <f>IF(Table1[[#This Row],[Bet]]="Home",IF(Table1[[#This Row],[FTR]]="H",100*Table1[[#This Row],[B365H]],0),0)</f>
        <v>0</v>
      </c>
      <c r="N1826">
        <f>IF(Table1[[#This Row],[Bet]]="Home-",IF(Table1[[#This Row],[FTR]]="H",100*Table1[[#This Row],[B365H]],0),0)</f>
        <v>0</v>
      </c>
      <c r="O1826">
        <f>1/Table1[[#This Row],[B365D]]-Table1[[#This Row],[Margin1X2]]</f>
        <v>0.2658790011731188</v>
      </c>
      <c r="P1826">
        <f>IF(Table1[[#This Row],[Bet]]="Draw",IF(Table1[[#This Row],[FTR]]="D",100*Table1[[#This Row],[B365D]],0),0)</f>
        <v>0</v>
      </c>
      <c r="Q1826">
        <f>IF(Table1[[#This Row],[Bet]]="Draw-",IF(Table1[[#This Row],[FTR]]="D",100*Table1[[#This Row],[B365D]],0),0)</f>
        <v>0</v>
      </c>
      <c r="R1826">
        <f>1/Table1[[#This Row],[B365A]]-Table1[[#This Row],[Margin1X2]]</f>
        <v>0.24953913189207302</v>
      </c>
      <c r="S1826">
        <f>IF(Table1[[#This Row],[Bet]]="Away",IF(Table1[[#This Row],[FTR]]="A",100*Table1[[#This Row],[B365A]],0),0)</f>
        <v>0</v>
      </c>
      <c r="T1826">
        <f>IF(Table1[[#This Row],[Bet2]]="Away",IF(Table1[[#This Row],[FTR]]="A",100*Table1[[#This Row],[B365A]]),0)</f>
        <v>0</v>
      </c>
      <c r="X1826">
        <v>1.95</v>
      </c>
      <c r="Y1826">
        <v>3.4</v>
      </c>
      <c r="Z1826">
        <v>3.6</v>
      </c>
      <c r="AA1826" s="3">
        <f>(1/Table1[[#This Row],[B365H]]+1/Table1[[#This Row],[B365D]]+1/Table1[[#This Row],[B365A]]-1)/3</f>
        <v>2.8238645885704756E-2</v>
      </c>
      <c r="AB1826">
        <v>1.95</v>
      </c>
      <c r="AC1826">
        <v>1.85</v>
      </c>
      <c r="AD1826">
        <f>(1/Table1[[#This Row],[B365&gt;2.5]]+1/Table1[[#This Row],[B365&lt;2.5]]-1)/2</f>
        <v>2.6680526680526673E-2</v>
      </c>
    </row>
    <row r="1827" spans="1:30" hidden="1" x14ac:dyDescent="0.45">
      <c r="A1827" t="s">
        <v>201</v>
      </c>
      <c r="B1827" t="s">
        <v>4</v>
      </c>
      <c r="C1827" s="1">
        <v>44563</v>
      </c>
      <c r="D1827" t="s">
        <v>227</v>
      </c>
      <c r="E1827" t="s">
        <v>205</v>
      </c>
      <c r="F1827">
        <v>0</v>
      </c>
      <c r="G1827">
        <v>0</v>
      </c>
      <c r="H1827" t="s">
        <v>42</v>
      </c>
      <c r="I1827" t="s">
        <v>222</v>
      </c>
      <c r="L1827">
        <f>1/Table1[[#This Row],[B365H]]-Table1[[#This Row],[Margin1X2]]</f>
        <v>0.56906857607489236</v>
      </c>
      <c r="M1827">
        <f>IF(Table1[[#This Row],[Bet]]="Home",IF(Table1[[#This Row],[FTR]]="H",100*Table1[[#This Row],[B365H]],0),0)</f>
        <v>0</v>
      </c>
      <c r="N1827">
        <f>IF(Table1[[#This Row],[Bet]]="Home-",IF(Table1[[#This Row],[FTR]]="H",100*Table1[[#This Row],[B365H]],0),0)</f>
        <v>0</v>
      </c>
      <c r="O1827">
        <f>1/Table1[[#This Row],[B365D]]-Table1[[#This Row],[Margin1X2]]</f>
        <v>0.23332560418734208</v>
      </c>
      <c r="P1827">
        <f>IF(Table1[[#This Row],[Bet]]="Draw",IF(Table1[[#This Row],[FTR]]="D",100*Table1[[#This Row],[B365D]],0),0)</f>
        <v>0</v>
      </c>
      <c r="Q1827">
        <f>IF(Table1[[#This Row],[Bet]]="Draw-",IF(Table1[[#This Row],[FTR]]="D",100*Table1[[#This Row],[B365D]],0),0)</f>
        <v>0</v>
      </c>
      <c r="R1827">
        <f>1/Table1[[#This Row],[B365A]]-Table1[[#This Row],[Margin1X2]]</f>
        <v>0.19760581973776548</v>
      </c>
      <c r="S1827">
        <f>IF(Table1[[#This Row],[Bet]]="Away",IF(Table1[[#This Row],[FTR]]="A",100*Table1[[#This Row],[B365A]],0),0)</f>
        <v>0</v>
      </c>
      <c r="T1827">
        <f>IF(Table1[[#This Row],[Bet2]]="Away",IF(Table1[[#This Row],[FTR]]="A",100*Table1[[#This Row],[B365A]]),0)</f>
        <v>0</v>
      </c>
      <c r="X1827">
        <v>1.66</v>
      </c>
      <c r="Y1827">
        <v>3.75</v>
      </c>
      <c r="Z1827">
        <v>4.33</v>
      </c>
      <c r="AA1827" s="3">
        <f>(1/Table1[[#This Row],[B365H]]+1/Table1[[#This Row],[B365D]]+1/Table1[[#This Row],[B365A]]-1)/3</f>
        <v>3.3341062479324592E-2</v>
      </c>
      <c r="AB1827">
        <v>2.1</v>
      </c>
      <c r="AC1827">
        <v>1.7</v>
      </c>
      <c r="AD1827">
        <f>(1/Table1[[#This Row],[B365&gt;2.5]]+1/Table1[[#This Row],[B365&lt;2.5]]-1)/2</f>
        <v>3.2212885154061621E-2</v>
      </c>
    </row>
    <row r="1828" spans="1:30" hidden="1" x14ac:dyDescent="0.45">
      <c r="A1828" t="s">
        <v>201</v>
      </c>
      <c r="B1828" t="s">
        <v>4</v>
      </c>
      <c r="C1828" s="1">
        <v>44569</v>
      </c>
      <c r="D1828" t="s">
        <v>202</v>
      </c>
      <c r="E1828" t="s">
        <v>209</v>
      </c>
      <c r="F1828">
        <v>1</v>
      </c>
      <c r="G1828">
        <v>1</v>
      </c>
      <c r="H1828" t="s">
        <v>42</v>
      </c>
      <c r="I1828" t="s">
        <v>222</v>
      </c>
      <c r="L1828">
        <f>1/Table1[[#This Row],[B365H]]-Table1[[#This Row],[Margin1X2]]</f>
        <v>0.45577160840732833</v>
      </c>
      <c r="M1828">
        <f>IF(Table1[[#This Row],[Bet]]="Home",IF(Table1[[#This Row],[FTR]]="H",100*Table1[[#This Row],[B365H]],0),0)</f>
        <v>0</v>
      </c>
      <c r="N1828">
        <f>IF(Table1[[#This Row],[Bet]]="Home-",IF(Table1[[#This Row],[FTR]]="H",100*Table1[[#This Row],[B365H]],0),0)</f>
        <v>0</v>
      </c>
      <c r="O1828">
        <f>1/Table1[[#This Row],[B365D]]-Table1[[#This Row],[Margin1X2]]</f>
        <v>0.2536810160728335</v>
      </c>
      <c r="P1828">
        <f>IF(Table1[[#This Row],[Bet]]="Draw",IF(Table1[[#This Row],[FTR]]="D",100*Table1[[#This Row],[B365D]],0),0)</f>
        <v>0</v>
      </c>
      <c r="Q1828">
        <f>IF(Table1[[#This Row],[Bet]]="Draw-",IF(Table1[[#This Row],[FTR]]="D",100*Table1[[#This Row],[B365D]],0),0)</f>
        <v>0</v>
      </c>
      <c r="R1828">
        <f>1/Table1[[#This Row],[B365A]]-Table1[[#This Row],[Margin1X2]]</f>
        <v>0.29054737551983811</v>
      </c>
      <c r="S1828">
        <f>IF(Table1[[#This Row],[Bet]]="Away",IF(Table1[[#This Row],[FTR]]="A",100*Table1[[#This Row],[B365A]],0),0)</f>
        <v>0</v>
      </c>
      <c r="T1828">
        <f>IF(Table1[[#This Row],[Bet2]]="Away",IF(Table1[[#This Row],[FTR]]="A",100*Table1[[#This Row],[B365A]]),0)</f>
        <v>0</v>
      </c>
      <c r="X1828">
        <v>2.0499999999999998</v>
      </c>
      <c r="Y1828">
        <v>3.5</v>
      </c>
      <c r="Z1828">
        <v>3.1</v>
      </c>
      <c r="AA1828" s="3">
        <f>(1/Table1[[#This Row],[B365H]]+1/Table1[[#This Row],[B365D]]+1/Table1[[#This Row],[B365A]]-1)/3</f>
        <v>3.2033269641452179E-2</v>
      </c>
      <c r="AB1828">
        <v>1.98</v>
      </c>
      <c r="AC1828">
        <v>1.83</v>
      </c>
      <c r="AD1828">
        <f>(1/Table1[[#This Row],[B365&gt;2.5]]+1/Table1[[#This Row],[B365&lt;2.5]]-1)/2</f>
        <v>2.5749296241099451E-2</v>
      </c>
    </row>
    <row r="1829" spans="1:30" hidden="1" x14ac:dyDescent="0.45">
      <c r="A1829" t="s">
        <v>201</v>
      </c>
      <c r="B1829" t="s">
        <v>4</v>
      </c>
      <c r="C1829" s="1">
        <v>44586</v>
      </c>
      <c r="D1829" t="s">
        <v>231</v>
      </c>
      <c r="E1829" t="s">
        <v>224</v>
      </c>
      <c r="F1829">
        <v>1</v>
      </c>
      <c r="G1829">
        <v>0</v>
      </c>
      <c r="H1829" t="s">
        <v>13</v>
      </c>
      <c r="I1829" t="s">
        <v>222</v>
      </c>
      <c r="L1829">
        <f>1/Table1[[#This Row],[B365H]]-Table1[[#This Row],[Margin1X2]]</f>
        <v>0.47619047619047622</v>
      </c>
      <c r="M1829">
        <f>IF(Table1[[#This Row],[Bet]]="Home",IF(Table1[[#This Row],[FTR]]="H",100*Table1[[#This Row],[B365H]],0),0)</f>
        <v>0</v>
      </c>
      <c r="N1829">
        <f>IF(Table1[[#This Row],[Bet]]="Home-",IF(Table1[[#This Row],[FTR]]="H",100*Table1[[#This Row],[B365H]],0),0)</f>
        <v>0</v>
      </c>
      <c r="O1829">
        <f>1/Table1[[#This Row],[B365D]]-Table1[[#This Row],[Margin1X2]]</f>
        <v>0.26190476190476192</v>
      </c>
      <c r="P1829">
        <f>IF(Table1[[#This Row],[Bet]]="Draw",IF(Table1[[#This Row],[FTR]]="D",100*Table1[[#This Row],[B365D]],0),0)</f>
        <v>0</v>
      </c>
      <c r="Q1829">
        <f>IF(Table1[[#This Row],[Bet]]="Draw-",IF(Table1[[#This Row],[FTR]]="D",100*Table1[[#This Row],[B365D]],0),0)</f>
        <v>0</v>
      </c>
      <c r="R1829">
        <f>1/Table1[[#This Row],[B365A]]-Table1[[#This Row],[Margin1X2]]</f>
        <v>0.26190476190476192</v>
      </c>
      <c r="S1829">
        <f>IF(Table1[[#This Row],[Bet]]="Away",IF(Table1[[#This Row],[FTR]]="A",100*Table1[[#This Row],[B365A]],0),0)</f>
        <v>0</v>
      </c>
      <c r="T1829">
        <f>IF(Table1[[#This Row],[Bet2]]="Away",IF(Table1[[#This Row],[FTR]]="A",100*Table1[[#This Row],[B365A]]),0)</f>
        <v>0</v>
      </c>
      <c r="X1829">
        <v>2</v>
      </c>
      <c r="Y1829">
        <v>3.5</v>
      </c>
      <c r="Z1829">
        <v>3.5</v>
      </c>
      <c r="AA1829" s="3">
        <f>(1/Table1[[#This Row],[B365H]]+1/Table1[[#This Row],[B365D]]+1/Table1[[#This Row],[B365A]]-1)/3</f>
        <v>2.3809523809523798E-2</v>
      </c>
      <c r="AB1829">
        <v>1.72</v>
      </c>
      <c r="AC1829">
        <v>2.0699999999999998</v>
      </c>
      <c r="AD1829">
        <f>(1/Table1[[#This Row],[B365&gt;2.5]]+1/Table1[[#This Row],[B365&lt;2.5]]-1)/2</f>
        <v>3.2243568138411449E-2</v>
      </c>
    </row>
    <row r="1830" spans="1:30" hidden="1" x14ac:dyDescent="0.45">
      <c r="A1830" t="s">
        <v>201</v>
      </c>
      <c r="B1830" t="s">
        <v>4</v>
      </c>
      <c r="C1830" s="1">
        <v>44597</v>
      </c>
      <c r="D1830" t="s">
        <v>203</v>
      </c>
      <c r="E1830" t="s">
        <v>218</v>
      </c>
      <c r="F1830">
        <v>2</v>
      </c>
      <c r="G1830">
        <v>1</v>
      </c>
      <c r="H1830" t="s">
        <v>13</v>
      </c>
      <c r="I1830" t="s">
        <v>222</v>
      </c>
      <c r="L1830">
        <f>1/Table1[[#This Row],[B365H]]-Table1[[#This Row],[Margin1X2]]</f>
        <v>0.51587301587301593</v>
      </c>
      <c r="M1830">
        <f>IF(Table1[[#This Row],[Bet]]="Home",IF(Table1[[#This Row],[FTR]]="H",100*Table1[[#This Row],[B365H]],0),0)</f>
        <v>0</v>
      </c>
      <c r="N1830">
        <f>IF(Table1[[#This Row],[Bet]]="Home-",IF(Table1[[#This Row],[FTR]]="H",100*Table1[[#This Row],[B365H]],0),0)</f>
        <v>0</v>
      </c>
      <c r="O1830">
        <f>1/Table1[[#This Row],[B365D]]-Table1[[#This Row],[Margin1X2]]</f>
        <v>0.24603174603174602</v>
      </c>
      <c r="P1830">
        <f>IF(Table1[[#This Row],[Bet]]="Draw",IF(Table1[[#This Row],[FTR]]="D",100*Table1[[#This Row],[B365D]],0),0)</f>
        <v>0</v>
      </c>
      <c r="Q1830">
        <f>IF(Table1[[#This Row],[Bet]]="Draw-",IF(Table1[[#This Row],[FTR]]="D",100*Table1[[#This Row],[B365D]],0),0)</f>
        <v>0</v>
      </c>
      <c r="R1830">
        <f>1/Table1[[#This Row],[B365A]]-Table1[[#This Row],[Margin1X2]]</f>
        <v>0.23809523809523811</v>
      </c>
      <c r="S1830">
        <f>IF(Table1[[#This Row],[Bet]]="Away",IF(Table1[[#This Row],[FTR]]="A",100*Table1[[#This Row],[B365A]],0),0)</f>
        <v>0</v>
      </c>
      <c r="T1830">
        <f>IF(Table1[[#This Row],[Bet2]]="Away",IF(Table1[[#This Row],[FTR]]="A",100*Table1[[#This Row],[B365A]]),0)</f>
        <v>0</v>
      </c>
      <c r="X1830">
        <v>1.8</v>
      </c>
      <c r="Y1830">
        <v>3.5</v>
      </c>
      <c r="Z1830">
        <v>3.6</v>
      </c>
      <c r="AA1830" s="3">
        <f>(1/Table1[[#This Row],[B365H]]+1/Table1[[#This Row],[B365D]]+1/Table1[[#This Row],[B365A]]-1)/3</f>
        <v>3.9682539682539687E-2</v>
      </c>
      <c r="AB1830">
        <v>1.83</v>
      </c>
      <c r="AC1830">
        <v>1.98</v>
      </c>
      <c r="AD1830">
        <f>(1/Table1[[#This Row],[B365&gt;2.5]]+1/Table1[[#This Row],[B365&lt;2.5]]-1)/2</f>
        <v>2.5749296241099451E-2</v>
      </c>
    </row>
    <row r="1831" spans="1:30" hidden="1" x14ac:dyDescent="0.45">
      <c r="A1831" t="s">
        <v>201</v>
      </c>
      <c r="B1831" t="s">
        <v>4</v>
      </c>
      <c r="C1831" s="1">
        <v>44607</v>
      </c>
      <c r="D1831" t="s">
        <v>226</v>
      </c>
      <c r="E1831" t="s">
        <v>233</v>
      </c>
      <c r="F1831">
        <v>1</v>
      </c>
      <c r="G1831">
        <v>0</v>
      </c>
      <c r="H1831" t="s">
        <v>13</v>
      </c>
      <c r="I1831" t="s">
        <v>222</v>
      </c>
      <c r="L1831">
        <f>1/Table1[[#This Row],[B365H]]-Table1[[#This Row],[Margin1X2]]</f>
        <v>0.29950669485553205</v>
      </c>
      <c r="M1831">
        <f>IF(Table1[[#This Row],[Bet]]="Home",IF(Table1[[#This Row],[FTR]]="H",100*Table1[[#This Row],[B365H]],0),0)</f>
        <v>0</v>
      </c>
      <c r="N1831">
        <f>IF(Table1[[#This Row],[Bet]]="Home-",IF(Table1[[#This Row],[FTR]]="H",100*Table1[[#This Row],[B365H]],0),0)</f>
        <v>0</v>
      </c>
      <c r="O1831">
        <f>1/Table1[[#This Row],[B365D]]-Table1[[#This Row],[Margin1X2]]</f>
        <v>0.26920366455250178</v>
      </c>
      <c r="P1831">
        <f>IF(Table1[[#This Row],[Bet]]="Draw",IF(Table1[[#This Row],[FTR]]="D",100*Table1[[#This Row],[B365D]],0),0)</f>
        <v>0</v>
      </c>
      <c r="Q1831">
        <f>IF(Table1[[#This Row],[Bet]]="Draw-",IF(Table1[[#This Row],[FTR]]="D",100*Table1[[#This Row],[B365D]],0),0)</f>
        <v>0</v>
      </c>
      <c r="R1831">
        <f>1/Table1[[#This Row],[B365A]]-Table1[[#This Row],[Margin1X2]]</f>
        <v>0.43128964059196617</v>
      </c>
      <c r="S1831">
        <f>IF(Table1[[#This Row],[Bet]]="Away",IF(Table1[[#This Row],[FTR]]="A",100*Table1[[#This Row],[B365A]],0),0)</f>
        <v>0</v>
      </c>
      <c r="T1831">
        <f>IF(Table1[[#This Row],[Bet2]]="Away",IF(Table1[[#This Row],[FTR]]="A",100*Table1[[#This Row],[B365A]]),0)</f>
        <v>0</v>
      </c>
      <c r="X1831">
        <v>3</v>
      </c>
      <c r="Y1831">
        <v>3.3</v>
      </c>
      <c r="Z1831">
        <v>2.15</v>
      </c>
      <c r="AA1831" s="3">
        <f>(1/Table1[[#This Row],[B365H]]+1/Table1[[#This Row],[B365D]]+1/Table1[[#This Row],[B365A]]-1)/3</f>
        <v>3.3826638477801284E-2</v>
      </c>
      <c r="AB1831">
        <v>1.9</v>
      </c>
      <c r="AC1831">
        <v>1.9</v>
      </c>
      <c r="AD1831">
        <f>(1/Table1[[#This Row],[B365&gt;2.5]]+1/Table1[[#This Row],[B365&lt;2.5]]-1)/2</f>
        <v>2.6315789473684181E-2</v>
      </c>
    </row>
    <row r="1832" spans="1:30" hidden="1" x14ac:dyDescent="0.45">
      <c r="A1832" t="s">
        <v>201</v>
      </c>
      <c r="B1832" t="s">
        <v>4</v>
      </c>
      <c r="C1832" s="1">
        <v>44646</v>
      </c>
      <c r="D1832" t="s">
        <v>240</v>
      </c>
      <c r="E1832" t="s">
        <v>212</v>
      </c>
      <c r="F1832">
        <v>2</v>
      </c>
      <c r="G1832">
        <v>0</v>
      </c>
      <c r="H1832" t="s">
        <v>13</v>
      </c>
      <c r="I1832" t="s">
        <v>222</v>
      </c>
      <c r="L1832">
        <f>1/Table1[[#This Row],[B365H]]-Table1[[#This Row],[Margin1X2]]</f>
        <v>0.41435185185185186</v>
      </c>
      <c r="M1832">
        <f>IF(Table1[[#This Row],[Bet]]="Home",IF(Table1[[#This Row],[FTR]]="H",100*Table1[[#This Row],[B365H]],0),0)</f>
        <v>0</v>
      </c>
      <c r="N1832">
        <f>IF(Table1[[#This Row],[Bet]]="Home-",IF(Table1[[#This Row],[FTR]]="H",100*Table1[[#This Row],[B365H]],0),0)</f>
        <v>0</v>
      </c>
      <c r="O1832">
        <f>1/Table1[[#This Row],[B365D]]-Table1[[#This Row],[Margin1X2]]</f>
        <v>0.28240740740740744</v>
      </c>
      <c r="P1832">
        <f>IF(Table1[[#This Row],[Bet]]="Draw",IF(Table1[[#This Row],[FTR]]="D",100*Table1[[#This Row],[B365D]],0),0)</f>
        <v>0</v>
      </c>
      <c r="Q1832">
        <f>IF(Table1[[#This Row],[Bet]]="Draw-",IF(Table1[[#This Row],[FTR]]="D",100*Table1[[#This Row],[B365D]],0),0)</f>
        <v>0</v>
      </c>
      <c r="R1832">
        <f>1/Table1[[#This Row],[B365A]]-Table1[[#This Row],[Margin1X2]]</f>
        <v>0.30324074074074076</v>
      </c>
      <c r="S1832">
        <f>IF(Table1[[#This Row],[Bet]]="Away",IF(Table1[[#This Row],[FTR]]="A",100*Table1[[#This Row],[B365A]],0),0)</f>
        <v>0</v>
      </c>
      <c r="T1832">
        <f>IF(Table1[[#This Row],[Bet2]]="Away",IF(Table1[[#This Row],[FTR]]="A",100*Table1[[#This Row],[B365A]]),0)</f>
        <v>0</v>
      </c>
      <c r="X1832">
        <v>2.25</v>
      </c>
      <c r="Y1832">
        <v>3.2</v>
      </c>
      <c r="Z1832">
        <v>3</v>
      </c>
      <c r="AA1832" s="3">
        <f>(1/Table1[[#This Row],[B365H]]+1/Table1[[#This Row],[B365D]]+1/Table1[[#This Row],[B365A]]-1)/3</f>
        <v>3.009259259259256E-2</v>
      </c>
      <c r="AB1832">
        <v>2.15</v>
      </c>
      <c r="AC1832">
        <v>1.66</v>
      </c>
      <c r="AD1832">
        <f>(1/Table1[[#This Row],[B365&gt;2.5]]+1/Table1[[#This Row],[B365&lt;2.5]]-1)/2</f>
        <v>3.3762958811992205E-2</v>
      </c>
    </row>
    <row r="1833" spans="1:30" hidden="1" x14ac:dyDescent="0.45">
      <c r="A1833" t="s">
        <v>201</v>
      </c>
      <c r="B1833" t="s">
        <v>4</v>
      </c>
      <c r="C1833" s="1">
        <v>44656</v>
      </c>
      <c r="D1833" t="s">
        <v>211</v>
      </c>
      <c r="E1833" t="s">
        <v>231</v>
      </c>
      <c r="F1833">
        <v>1</v>
      </c>
      <c r="G1833">
        <v>0</v>
      </c>
      <c r="H1833" t="s">
        <v>13</v>
      </c>
      <c r="I1833" t="s">
        <v>222</v>
      </c>
      <c r="L1833">
        <f>1/Table1[[#This Row],[B365H]]-Table1[[#This Row],[Margin1X2]]</f>
        <v>0.2278867102396514</v>
      </c>
      <c r="M1833">
        <f>IF(Table1[[#This Row],[Bet]]="Home",IF(Table1[[#This Row],[FTR]]="H",100*Table1[[#This Row],[B365H]],0),0)</f>
        <v>0</v>
      </c>
      <c r="N1833">
        <f>IF(Table1[[#This Row],[Bet]]="Home-",IF(Table1[[#This Row],[FTR]]="H",100*Table1[[#This Row],[B365H]],0),0)</f>
        <v>0</v>
      </c>
      <c r="O1833">
        <f>1/Table1[[#This Row],[B365D]]-Table1[[#This Row],[Margin1X2]]</f>
        <v>0.25533769063180828</v>
      </c>
      <c r="P1833">
        <f>IF(Table1[[#This Row],[Bet]]="Draw",IF(Table1[[#This Row],[FTR]]="D",100*Table1[[#This Row],[B365D]],0),0)</f>
        <v>0</v>
      </c>
      <c r="Q1833">
        <f>IF(Table1[[#This Row],[Bet]]="Draw-",IF(Table1[[#This Row],[FTR]]="D",100*Table1[[#This Row],[B365D]],0),0)</f>
        <v>0</v>
      </c>
      <c r="R1833">
        <f>1/Table1[[#This Row],[B365A]]-Table1[[#This Row],[Margin1X2]]</f>
        <v>0.51677559912854032</v>
      </c>
      <c r="S1833">
        <f>IF(Table1[[#This Row],[Bet]]="Away",IF(Table1[[#This Row],[FTR]]="A",100*Table1[[#This Row],[B365A]],0),0)</f>
        <v>0</v>
      </c>
      <c r="T1833">
        <f>IF(Table1[[#This Row],[Bet2]]="Away",IF(Table1[[#This Row],[FTR]]="A",100*Table1[[#This Row],[B365A]]),0)</f>
        <v>0</v>
      </c>
      <c r="X1833">
        <v>3.75</v>
      </c>
      <c r="Y1833">
        <v>3.4</v>
      </c>
      <c r="Z1833">
        <v>1.8</v>
      </c>
      <c r="AA1833" s="3">
        <f>(1/Table1[[#This Row],[B365H]]+1/Table1[[#This Row],[B365D]]+1/Table1[[#This Row],[B365A]]-1)/3</f>
        <v>3.8779956427015261E-2</v>
      </c>
      <c r="AB1833">
        <v>1.85</v>
      </c>
      <c r="AC1833">
        <v>1.95</v>
      </c>
      <c r="AD1833">
        <f>(1/Table1[[#This Row],[B365&gt;2.5]]+1/Table1[[#This Row],[B365&lt;2.5]]-1)/2</f>
        <v>2.6680526680526673E-2</v>
      </c>
    </row>
    <row r="1834" spans="1:30" hidden="1" x14ac:dyDescent="0.45">
      <c r="A1834" t="s">
        <v>201</v>
      </c>
      <c r="B1834" t="s">
        <v>4</v>
      </c>
      <c r="C1834" s="1">
        <v>44666</v>
      </c>
      <c r="D1834" t="s">
        <v>209</v>
      </c>
      <c r="E1834" t="s">
        <v>226</v>
      </c>
      <c r="F1834">
        <v>2</v>
      </c>
      <c r="G1834">
        <v>0</v>
      </c>
      <c r="H1834" t="s">
        <v>13</v>
      </c>
      <c r="I1834" t="s">
        <v>222</v>
      </c>
      <c r="L1834">
        <f>1/Table1[[#This Row],[B365H]]-Table1[[#This Row],[Margin1X2]]</f>
        <v>0.50586300586300581</v>
      </c>
      <c r="M1834">
        <f>IF(Table1[[#This Row],[Bet]]="Home",IF(Table1[[#This Row],[FTR]]="H",100*Table1[[#This Row],[B365H]],0),0)</f>
        <v>0</v>
      </c>
      <c r="N1834">
        <f>IF(Table1[[#This Row],[Bet]]="Home-",IF(Table1[[#This Row],[FTR]]="H",100*Table1[[#This Row],[B365H]],0),0)</f>
        <v>0</v>
      </c>
      <c r="O1834">
        <f>1/Table1[[#This Row],[B365D]]-Table1[[#This Row],[Margin1X2]]</f>
        <v>0.25103675103675099</v>
      </c>
      <c r="P1834">
        <f>IF(Table1[[#This Row],[Bet]]="Draw",IF(Table1[[#This Row],[FTR]]="D",100*Table1[[#This Row],[B365D]],0),0)</f>
        <v>0</v>
      </c>
      <c r="Q1834">
        <f>IF(Table1[[#This Row],[Bet]]="Draw-",IF(Table1[[#This Row],[FTR]]="D",100*Table1[[#This Row],[B365D]],0),0)</f>
        <v>0</v>
      </c>
      <c r="R1834">
        <f>1/Table1[[#This Row],[B365A]]-Table1[[#This Row],[Margin1X2]]</f>
        <v>0.24310024310024311</v>
      </c>
      <c r="S1834">
        <f>IF(Table1[[#This Row],[Bet]]="Away",IF(Table1[[#This Row],[FTR]]="A",100*Table1[[#This Row],[B365A]],0),0)</f>
        <v>0</v>
      </c>
      <c r="T1834">
        <f>IF(Table1[[#This Row],[Bet2]]="Away",IF(Table1[[#This Row],[FTR]]="A",100*Table1[[#This Row],[B365A]]),0)</f>
        <v>0</v>
      </c>
      <c r="X1834">
        <v>1.85</v>
      </c>
      <c r="Y1834">
        <v>3.5</v>
      </c>
      <c r="Z1834">
        <v>3.6</v>
      </c>
      <c r="AA1834" s="3">
        <f>(1/Table1[[#This Row],[B365H]]+1/Table1[[#This Row],[B365D]]+1/Table1[[#This Row],[B365A]]-1)/3</f>
        <v>3.4677534677534684E-2</v>
      </c>
      <c r="AB1834">
        <v>1.8</v>
      </c>
      <c r="AC1834">
        <v>2</v>
      </c>
      <c r="AD1834">
        <f>(1/Table1[[#This Row],[B365&gt;2.5]]+1/Table1[[#This Row],[B365&lt;2.5]]-1)/2</f>
        <v>2.777777777777779E-2</v>
      </c>
    </row>
    <row r="1835" spans="1:30" hidden="1" x14ac:dyDescent="0.45">
      <c r="A1835" t="s">
        <v>201</v>
      </c>
      <c r="B1835" t="s">
        <v>4</v>
      </c>
      <c r="C1835" s="1">
        <v>44674</v>
      </c>
      <c r="D1835" t="s">
        <v>212</v>
      </c>
      <c r="E1835" t="s">
        <v>208</v>
      </c>
      <c r="F1835">
        <v>1</v>
      </c>
      <c r="G1835">
        <v>0</v>
      </c>
      <c r="H1835" t="s">
        <v>13</v>
      </c>
      <c r="I1835" t="s">
        <v>222</v>
      </c>
      <c r="L1835">
        <f>1/Table1[[#This Row],[B365H]]-Table1[[#This Row],[Margin1X2]]</f>
        <v>0.37124183006535943</v>
      </c>
      <c r="M1835">
        <f>IF(Table1[[#This Row],[Bet]]="Home",IF(Table1[[#This Row],[FTR]]="H",100*Table1[[#This Row],[B365H]],0),0)</f>
        <v>0</v>
      </c>
      <c r="N1835">
        <f>IF(Table1[[#This Row],[Bet]]="Home-",IF(Table1[[#This Row],[FTR]]="H",100*Table1[[#This Row],[B365H]],0),0)</f>
        <v>0</v>
      </c>
      <c r="O1835">
        <f>1/Table1[[#This Row],[B365D]]-Table1[[#This Row],[Margin1X2]]</f>
        <v>0.26535947712418295</v>
      </c>
      <c r="P1835">
        <f>IF(Table1[[#This Row],[Bet]]="Draw",IF(Table1[[#This Row],[FTR]]="D",100*Table1[[#This Row],[B365D]],0),0)</f>
        <v>0</v>
      </c>
      <c r="Q1835">
        <f>IF(Table1[[#This Row],[Bet]]="Draw-",IF(Table1[[#This Row],[FTR]]="D",100*Table1[[#This Row],[B365D]],0),0)</f>
        <v>0</v>
      </c>
      <c r="R1835">
        <f>1/Table1[[#This Row],[B365A]]-Table1[[#This Row],[Margin1X2]]</f>
        <v>0.3633986928104575</v>
      </c>
      <c r="S1835">
        <f>IF(Table1[[#This Row],[Bet]]="Away",IF(Table1[[#This Row],[FTR]]="A",100*Table1[[#This Row],[B365A]],0),0)</f>
        <v>0</v>
      </c>
      <c r="T1835">
        <f>IF(Table1[[#This Row],[Bet2]]="Away",IF(Table1[[#This Row],[FTR]]="A",100*Table1[[#This Row],[B365A]]),0)</f>
        <v>0</v>
      </c>
      <c r="X1835">
        <v>2.5</v>
      </c>
      <c r="Y1835">
        <v>3.4</v>
      </c>
      <c r="Z1835">
        <v>2.5499999999999998</v>
      </c>
      <c r="AA1835" s="3">
        <f>(1/Table1[[#This Row],[B365H]]+1/Table1[[#This Row],[B365D]]+1/Table1[[#This Row],[B365A]]-1)/3</f>
        <v>2.875816993464057E-2</v>
      </c>
      <c r="AB1835">
        <v>2.2000000000000002</v>
      </c>
      <c r="AC1835">
        <v>1.65</v>
      </c>
      <c r="AD1835">
        <f>(1/Table1[[#This Row],[B365&gt;2.5]]+1/Table1[[#This Row],[B365&lt;2.5]]-1)/2</f>
        <v>3.0303030303030276E-2</v>
      </c>
    </row>
    <row r="1836" spans="1:30" hidden="1" x14ac:dyDescent="0.45">
      <c r="A1836" t="s">
        <v>106</v>
      </c>
      <c r="B1836" t="s">
        <v>4</v>
      </c>
      <c r="C1836" s="1">
        <v>44527</v>
      </c>
      <c r="D1836" t="s">
        <v>125</v>
      </c>
      <c r="E1836" t="s">
        <v>108</v>
      </c>
      <c r="F1836">
        <v>0</v>
      </c>
      <c r="G1836">
        <v>4</v>
      </c>
      <c r="H1836" t="s">
        <v>20</v>
      </c>
      <c r="I1836" t="s">
        <v>170</v>
      </c>
      <c r="L1836">
        <f>1/Table1[[#This Row],[B365H]]-Table1[[#This Row],[Margin1X2]]</f>
        <v>0.25925925925925924</v>
      </c>
      <c r="M1836">
        <f>IF(Table1[[#This Row],[Bet]]="Home",IF(Table1[[#This Row],[FTR]]="H",100*Table1[[#This Row],[B365H]],0),0)</f>
        <v>0</v>
      </c>
      <c r="N1836">
        <f>IF(Table1[[#This Row],[Bet]]="Home-",IF(Table1[[#This Row],[FTR]]="H",100*Table1[[#This Row],[B365H]],0),0)</f>
        <v>0</v>
      </c>
      <c r="O1836">
        <f>1/Table1[[#This Row],[B365D]]-Table1[[#This Row],[Margin1X2]]</f>
        <v>0.25925925925925924</v>
      </c>
      <c r="P1836">
        <f>IF(Table1[[#This Row],[Bet]]="Draw",IF(Table1[[#This Row],[FTR]]="D",100*Table1[[#This Row],[B365D]],0),0)</f>
        <v>0</v>
      </c>
      <c r="Q1836">
        <f>IF(Table1[[#This Row],[Bet]]="Draw-",IF(Table1[[#This Row],[FTR]]="D",100*Table1[[#This Row],[B365D]],0),0)</f>
        <v>0</v>
      </c>
      <c r="R1836">
        <f>1/Table1[[#This Row],[B365A]]-Table1[[#This Row],[Margin1X2]]</f>
        <v>0.48148148148148145</v>
      </c>
      <c r="S1836">
        <f>IF(Table1[[#This Row],[Bet]]="Away",IF(Table1[[#This Row],[FTR]]="A",100*Table1[[#This Row],[B365A]],0),0)</f>
        <v>0</v>
      </c>
      <c r="T1836">
        <f>IF(Table1[[#This Row],[Bet2]]="Away",IF(Table1[[#This Row],[FTR]]="A",100*Table1[[#This Row],[B365A]]),0)</f>
        <v>0</v>
      </c>
      <c r="X1836">
        <v>3.6</v>
      </c>
      <c r="Y1836">
        <v>3.6</v>
      </c>
      <c r="Z1836">
        <v>2</v>
      </c>
      <c r="AA1836" s="3">
        <f>(1/Table1[[#This Row],[B365H]]+1/Table1[[#This Row],[B365D]]+1/Table1[[#This Row],[B365A]]-1)/3</f>
        <v>1.8518518518518528E-2</v>
      </c>
      <c r="AB1836">
        <v>1.85</v>
      </c>
      <c r="AC1836">
        <v>2</v>
      </c>
      <c r="AD1836">
        <f>(1/Table1[[#This Row],[B365&gt;2.5]]+1/Table1[[#This Row],[B365&lt;2.5]]-1)/2</f>
        <v>2.0270270270270174E-2</v>
      </c>
    </row>
    <row r="1837" spans="1:30" hidden="1" x14ac:dyDescent="0.45">
      <c r="A1837" t="s">
        <v>106</v>
      </c>
      <c r="B1837" t="s">
        <v>4</v>
      </c>
      <c r="C1837" s="1">
        <v>44590</v>
      </c>
      <c r="D1837" t="s">
        <v>119</v>
      </c>
      <c r="E1837" t="s">
        <v>110</v>
      </c>
      <c r="F1837">
        <v>1</v>
      </c>
      <c r="G1837">
        <v>1</v>
      </c>
      <c r="H1837" t="s">
        <v>42</v>
      </c>
      <c r="I1837" t="s">
        <v>170</v>
      </c>
      <c r="L1837">
        <f>1/Table1[[#This Row],[B365H]]-Table1[[#This Row],[Margin1X2]]</f>
        <v>0.49483849483849485</v>
      </c>
      <c r="M1837">
        <f>IF(Table1[[#This Row],[Bet]]="Home",IF(Table1[[#This Row],[FTR]]="H",100*Table1[[#This Row],[B365H]],0),0)</f>
        <v>0</v>
      </c>
      <c r="N1837">
        <f>IF(Table1[[#This Row],[Bet]]="Home-",IF(Table1[[#This Row],[FTR]]="H",100*Table1[[#This Row],[B365H]],0),0)</f>
        <v>0</v>
      </c>
      <c r="O1837">
        <f>1/Table1[[#This Row],[B365D]]-Table1[[#This Row],[Margin1X2]]</f>
        <v>0.285048285048285</v>
      </c>
      <c r="P1837">
        <f>IF(Table1[[#This Row],[Bet]]="Draw",IF(Table1[[#This Row],[FTR]]="D",100*Table1[[#This Row],[B365D]],0),0)</f>
        <v>0</v>
      </c>
      <c r="Q1837">
        <f>IF(Table1[[#This Row],[Bet]]="Draw-",IF(Table1[[#This Row],[FTR]]="D",100*Table1[[#This Row],[B365D]],0),0)</f>
        <v>0</v>
      </c>
      <c r="R1837">
        <f>1/Table1[[#This Row],[B365A]]-Table1[[#This Row],[Margin1X2]]</f>
        <v>0.22011322011322004</v>
      </c>
      <c r="S1837">
        <f>IF(Table1[[#This Row],[Bet]]="Away",IF(Table1[[#This Row],[FTR]]="A",100*Table1[[#This Row],[B365A]],0),0)</f>
        <v>0</v>
      </c>
      <c r="T1837">
        <f>IF(Table1[[#This Row],[Bet2]]="Away",IF(Table1[[#This Row],[FTR]]="A",100*Table1[[#This Row],[B365A]]),0)</f>
        <v>0</v>
      </c>
      <c r="X1837">
        <v>1.95</v>
      </c>
      <c r="Y1837">
        <v>3.3</v>
      </c>
      <c r="Z1837">
        <v>4.2</v>
      </c>
      <c r="AA1837" s="3">
        <f>(1/Table1[[#This Row],[B365H]]+1/Table1[[#This Row],[B365D]]+1/Table1[[#This Row],[B365A]]-1)/3</f>
        <v>1.7982017982018039E-2</v>
      </c>
      <c r="AB1837">
        <v>2.02</v>
      </c>
      <c r="AC1837">
        <v>1.83</v>
      </c>
      <c r="AD1837">
        <f>(1/Table1[[#This Row],[B365&gt;2.5]]+1/Table1[[#This Row],[B365&lt;2.5]]-1)/2</f>
        <v>2.0748796191094487E-2</v>
      </c>
    </row>
    <row r="1838" spans="1:30" hidden="1" x14ac:dyDescent="0.45">
      <c r="A1838" t="s">
        <v>106</v>
      </c>
      <c r="B1838" t="s">
        <v>4</v>
      </c>
      <c r="C1838" s="1">
        <v>44611</v>
      </c>
      <c r="D1838" t="s">
        <v>107</v>
      </c>
      <c r="E1838" t="s">
        <v>117</v>
      </c>
      <c r="F1838">
        <v>4</v>
      </c>
      <c r="G1838">
        <v>0</v>
      </c>
      <c r="H1838" t="s">
        <v>13</v>
      </c>
      <c r="I1838" t="s">
        <v>170</v>
      </c>
      <c r="L1838">
        <f>1/Table1[[#This Row],[B365H]]-Table1[[#This Row],[Margin1X2]]</f>
        <v>0.52702702702702697</v>
      </c>
      <c r="M1838">
        <f>IF(Table1[[#This Row],[Bet]]="Home",IF(Table1[[#This Row],[FTR]]="H",100*Table1[[#This Row],[B365H]],0),0)</f>
        <v>0</v>
      </c>
      <c r="N1838">
        <f>IF(Table1[[#This Row],[Bet]]="Home-",IF(Table1[[#This Row],[FTR]]="H",100*Table1[[#This Row],[B365H]],0),0)</f>
        <v>0</v>
      </c>
      <c r="O1838">
        <f>1/Table1[[#This Row],[B365D]]-Table1[[#This Row],[Margin1X2]]</f>
        <v>0.26426426426426436</v>
      </c>
      <c r="P1838">
        <f>IF(Table1[[#This Row],[Bet]]="Draw",IF(Table1[[#This Row],[FTR]]="D",100*Table1[[#This Row],[B365D]],0),0)</f>
        <v>0</v>
      </c>
      <c r="Q1838">
        <f>IF(Table1[[#This Row],[Bet]]="Draw-",IF(Table1[[#This Row],[FTR]]="D",100*Table1[[#This Row],[B365D]],0),0)</f>
        <v>0</v>
      </c>
      <c r="R1838">
        <f>1/Table1[[#This Row],[B365A]]-Table1[[#This Row],[Margin1X2]]</f>
        <v>0.20870870870870875</v>
      </c>
      <c r="S1838">
        <f>IF(Table1[[#This Row],[Bet]]="Away",IF(Table1[[#This Row],[FTR]]="A",100*Table1[[#This Row],[B365A]],0),0)</f>
        <v>0</v>
      </c>
      <c r="T1838">
        <f>IF(Table1[[#This Row],[Bet2]]="Away",IF(Table1[[#This Row],[FTR]]="A",100*Table1[[#This Row],[B365A]]),0)</f>
        <v>0</v>
      </c>
      <c r="X1838">
        <v>1.85</v>
      </c>
      <c r="Y1838">
        <v>3.6</v>
      </c>
      <c r="Z1838">
        <v>4.5</v>
      </c>
      <c r="AA1838" s="3">
        <f>(1/Table1[[#This Row],[B365H]]+1/Table1[[#This Row],[B365D]]+1/Table1[[#This Row],[B365A]]-1)/3</f>
        <v>1.351351351351345E-2</v>
      </c>
      <c r="AB1838">
        <v>2.02</v>
      </c>
      <c r="AC1838">
        <v>1.83</v>
      </c>
      <c r="AD1838">
        <f>(1/Table1[[#This Row],[B365&gt;2.5]]+1/Table1[[#This Row],[B365&lt;2.5]]-1)/2</f>
        <v>2.0748796191094487E-2</v>
      </c>
    </row>
    <row r="1839" spans="1:30" hidden="1" x14ac:dyDescent="0.45">
      <c r="A1839" t="s">
        <v>106</v>
      </c>
      <c r="B1839" t="s">
        <v>4</v>
      </c>
      <c r="C1839" s="1">
        <v>44639</v>
      </c>
      <c r="D1839" t="s">
        <v>139</v>
      </c>
      <c r="E1839" t="s">
        <v>131</v>
      </c>
      <c r="F1839">
        <v>2</v>
      </c>
      <c r="G1839">
        <v>0</v>
      </c>
      <c r="H1839" t="s">
        <v>13</v>
      </c>
      <c r="I1839" t="s">
        <v>170</v>
      </c>
      <c r="L1839">
        <f>1/Table1[[#This Row],[B365H]]-Table1[[#This Row],[Margin1X2]]</f>
        <v>0.43731431966726081</v>
      </c>
      <c r="M1839">
        <f>IF(Table1[[#This Row],[Bet]]="Home",IF(Table1[[#This Row],[FTR]]="H",100*Table1[[#This Row],[B365H]],0),0)</f>
        <v>0</v>
      </c>
      <c r="N1839">
        <f>IF(Table1[[#This Row],[Bet]]="Home-",IF(Table1[[#This Row],[FTR]]="H",100*Table1[[#This Row],[B365H]],0),0)</f>
        <v>0</v>
      </c>
      <c r="O1839">
        <f>1/Table1[[#This Row],[B365D]]-Table1[[#This Row],[Margin1X2]]</f>
        <v>0.27688651218062982</v>
      </c>
      <c r="P1839">
        <f>IF(Table1[[#This Row],[Bet]]="Draw",IF(Table1[[#This Row],[FTR]]="D",100*Table1[[#This Row],[B365D]],0),0)</f>
        <v>0</v>
      </c>
      <c r="Q1839">
        <f>IF(Table1[[#This Row],[Bet]]="Draw-",IF(Table1[[#This Row],[FTR]]="D",100*Table1[[#This Row],[B365D]],0),0)</f>
        <v>0</v>
      </c>
      <c r="R1839">
        <f>1/Table1[[#This Row],[B365A]]-Table1[[#This Row],[Margin1X2]]</f>
        <v>0.28579916815210932</v>
      </c>
      <c r="S1839">
        <f>IF(Table1[[#This Row],[Bet]]="Away",IF(Table1[[#This Row],[FTR]]="A",100*Table1[[#This Row],[B365A]],0),0)</f>
        <v>0</v>
      </c>
      <c r="T1839">
        <f>IF(Table1[[#This Row],[Bet2]]="Away",IF(Table1[[#This Row],[FTR]]="A",100*Table1[[#This Row],[B365A]]),0)</f>
        <v>0</v>
      </c>
      <c r="X1839">
        <v>2.2000000000000002</v>
      </c>
      <c r="Y1839">
        <v>3.4</v>
      </c>
      <c r="Z1839">
        <v>3.3</v>
      </c>
      <c r="AA1839" s="3">
        <f>(1/Table1[[#This Row],[B365H]]+1/Table1[[#This Row],[B365D]]+1/Table1[[#This Row],[B365A]]-1)/3</f>
        <v>1.7231134878193721E-2</v>
      </c>
      <c r="AB1839">
        <v>2.1</v>
      </c>
      <c r="AC1839">
        <v>1.7</v>
      </c>
      <c r="AD1839">
        <f>(1/Table1[[#This Row],[B365&gt;2.5]]+1/Table1[[#This Row],[B365&lt;2.5]]-1)/2</f>
        <v>3.2212885154061621E-2</v>
      </c>
    </row>
    <row r="1840" spans="1:30" hidden="1" x14ac:dyDescent="0.45">
      <c r="A1840" t="s">
        <v>172</v>
      </c>
      <c r="B1840" t="s">
        <v>4</v>
      </c>
      <c r="C1840" s="1">
        <v>44435</v>
      </c>
      <c r="D1840" t="s">
        <v>180</v>
      </c>
      <c r="E1840" t="s">
        <v>174</v>
      </c>
      <c r="F1840">
        <v>1</v>
      </c>
      <c r="G1840">
        <v>1</v>
      </c>
      <c r="H1840" t="s">
        <v>42</v>
      </c>
      <c r="I1840" t="s">
        <v>170</v>
      </c>
      <c r="L1840">
        <f>1/Table1[[#This Row],[B365H]]-Table1[[#This Row],[Margin1X2]]</f>
        <v>0.44733242134062923</v>
      </c>
      <c r="M1840">
        <f>IF(Table1[[#This Row],[Bet]]="Home",IF(Table1[[#This Row],[FTR]]="H",100*Table1[[#This Row],[B365H]],0),0)</f>
        <v>0</v>
      </c>
      <c r="N1840">
        <f>IF(Table1[[#This Row],[Bet]]="Home-",IF(Table1[[#This Row],[FTR]]="H",100*Table1[[#This Row],[B365H]],0),0)</f>
        <v>0</v>
      </c>
      <c r="O1840">
        <f>1/Table1[[#This Row],[B365D]]-Table1[[#This Row],[Margin1X2]]</f>
        <v>0.27633378932968533</v>
      </c>
      <c r="P1840">
        <f>IF(Table1[[#This Row],[Bet]]="Draw",IF(Table1[[#This Row],[FTR]]="D",100*Table1[[#This Row],[B365D]],0),0)</f>
        <v>0</v>
      </c>
      <c r="Q1840">
        <f>IF(Table1[[#This Row],[Bet]]="Draw-",IF(Table1[[#This Row],[FTR]]="D",100*Table1[[#This Row],[B365D]],0),0)</f>
        <v>0</v>
      </c>
      <c r="R1840">
        <f>1/Table1[[#This Row],[B365A]]-Table1[[#This Row],[Margin1X2]]</f>
        <v>0.27633378932968533</v>
      </c>
      <c r="S1840">
        <f>IF(Table1[[#This Row],[Bet]]="Away",IF(Table1[[#This Row],[FTR]]="A",100*Table1[[#This Row],[B365A]],0),0)</f>
        <v>0</v>
      </c>
      <c r="T1840">
        <f>IF(Table1[[#This Row],[Bet2]]="Away",IF(Table1[[#This Row],[FTR]]="A",100*Table1[[#This Row],[B365A]]),0)</f>
        <v>0</v>
      </c>
      <c r="X1840">
        <v>2.15</v>
      </c>
      <c r="Y1840">
        <v>3.4</v>
      </c>
      <c r="Z1840">
        <v>3.4</v>
      </c>
      <c r="AA1840" s="3">
        <f>(1/Table1[[#This Row],[B365H]]+1/Table1[[#This Row],[B365D]]+1/Table1[[#This Row],[B365A]]-1)/3</f>
        <v>1.7783857729138191E-2</v>
      </c>
      <c r="AB1840">
        <v>2.25</v>
      </c>
      <c r="AC1840">
        <v>1.61</v>
      </c>
      <c r="AD1840">
        <f>(1/Table1[[#This Row],[B365&gt;2.5]]+1/Table1[[#This Row],[B365&lt;2.5]]-1)/2</f>
        <v>3.2781228433402365E-2</v>
      </c>
    </row>
    <row r="1841" spans="1:30" hidden="1" x14ac:dyDescent="0.45">
      <c r="A1841" t="s">
        <v>172</v>
      </c>
      <c r="B1841" t="s">
        <v>4</v>
      </c>
      <c r="C1841" s="1">
        <v>44450</v>
      </c>
      <c r="D1841" t="s">
        <v>181</v>
      </c>
      <c r="E1841" t="s">
        <v>184</v>
      </c>
      <c r="F1841">
        <v>1</v>
      </c>
      <c r="G1841">
        <v>0</v>
      </c>
      <c r="H1841" t="s">
        <v>13</v>
      </c>
      <c r="I1841" t="s">
        <v>170</v>
      </c>
      <c r="L1841">
        <f>1/Table1[[#This Row],[B365H]]-Table1[[#This Row],[Margin1X2]]</f>
        <v>0.47676767676767678</v>
      </c>
      <c r="M1841">
        <f>IF(Table1[[#This Row],[Bet]]="Home",IF(Table1[[#This Row],[FTR]]="H",100*Table1[[#This Row],[B365H]],0),0)</f>
        <v>0</v>
      </c>
      <c r="N1841">
        <f>IF(Table1[[#This Row],[Bet]]="Home-",IF(Table1[[#This Row],[FTR]]="H",100*Table1[[#This Row],[B365H]],0),0)</f>
        <v>0</v>
      </c>
      <c r="O1841">
        <f>1/Table1[[#This Row],[B365D]]-Table1[[#This Row],[Margin1X2]]</f>
        <v>0.27979797979797982</v>
      </c>
      <c r="P1841">
        <f>IF(Table1[[#This Row],[Bet]]="Draw",IF(Table1[[#This Row],[FTR]]="D",100*Table1[[#This Row],[B365D]],0),0)</f>
        <v>0</v>
      </c>
      <c r="Q1841">
        <f>IF(Table1[[#This Row],[Bet]]="Draw-",IF(Table1[[#This Row],[FTR]]="D",100*Table1[[#This Row],[B365D]],0),0)</f>
        <v>0</v>
      </c>
      <c r="R1841">
        <f>1/Table1[[#This Row],[B365A]]-Table1[[#This Row],[Margin1X2]]</f>
        <v>0.24343434343434348</v>
      </c>
      <c r="S1841">
        <f>IF(Table1[[#This Row],[Bet]]="Away",IF(Table1[[#This Row],[FTR]]="A",100*Table1[[#This Row],[B365A]],0),0)</f>
        <v>0</v>
      </c>
      <c r="T1841">
        <f>IF(Table1[[#This Row],[Bet2]]="Away",IF(Table1[[#This Row],[FTR]]="A",100*Table1[[#This Row],[B365A]]),0)</f>
        <v>0</v>
      </c>
      <c r="X1841">
        <v>2</v>
      </c>
      <c r="Y1841">
        <v>3.3</v>
      </c>
      <c r="Z1841">
        <v>3.75</v>
      </c>
      <c r="AA1841" s="3">
        <f>(1/Table1[[#This Row],[B365H]]+1/Table1[[#This Row],[B365D]]+1/Table1[[#This Row],[B365A]]-1)/3</f>
        <v>2.3232323232323198E-2</v>
      </c>
      <c r="AB1841">
        <v>2.15</v>
      </c>
      <c r="AC1841">
        <v>1.66</v>
      </c>
      <c r="AD1841">
        <f>(1/Table1[[#This Row],[B365&gt;2.5]]+1/Table1[[#This Row],[B365&lt;2.5]]-1)/2</f>
        <v>3.3762958811992205E-2</v>
      </c>
    </row>
    <row r="1842" spans="1:30" hidden="1" x14ac:dyDescent="0.45">
      <c r="A1842" t="s">
        <v>172</v>
      </c>
      <c r="B1842" t="s">
        <v>4</v>
      </c>
      <c r="C1842" s="1">
        <v>44457</v>
      </c>
      <c r="D1842" t="s">
        <v>173</v>
      </c>
      <c r="E1842" t="s">
        <v>191</v>
      </c>
      <c r="F1842">
        <v>2</v>
      </c>
      <c r="G1842">
        <v>2</v>
      </c>
      <c r="H1842" t="s">
        <v>42</v>
      </c>
      <c r="I1842" t="s">
        <v>170</v>
      </c>
      <c r="L1842">
        <f>1/Table1[[#This Row],[B365H]]-Table1[[#This Row],[Margin1X2]]</f>
        <v>0.55502645502645498</v>
      </c>
      <c r="M1842">
        <f>IF(Table1[[#This Row],[Bet]]="Home",IF(Table1[[#This Row],[FTR]]="H",100*Table1[[#This Row],[B365H]],0),0)</f>
        <v>0</v>
      </c>
      <c r="N1842">
        <f>IF(Table1[[#This Row],[Bet]]="Home-",IF(Table1[[#This Row],[FTR]]="H",100*Table1[[#This Row],[B365H]],0),0)</f>
        <v>0</v>
      </c>
      <c r="O1842">
        <f>1/Table1[[#This Row],[B365D]]-Table1[[#This Row],[Margin1X2]]</f>
        <v>0.26137566137566137</v>
      </c>
      <c r="P1842">
        <f>IF(Table1[[#This Row],[Bet]]="Draw",IF(Table1[[#This Row],[FTR]]="D",100*Table1[[#This Row],[B365D]],0),0)</f>
        <v>0</v>
      </c>
      <c r="Q1842">
        <f>IF(Table1[[#This Row],[Bet]]="Draw-",IF(Table1[[#This Row],[FTR]]="D",100*Table1[[#This Row],[B365D]],0),0)</f>
        <v>0</v>
      </c>
      <c r="R1842">
        <f>1/Table1[[#This Row],[B365A]]-Table1[[#This Row],[Margin1X2]]</f>
        <v>0.18359788359788359</v>
      </c>
      <c r="S1842">
        <f>IF(Table1[[#This Row],[Bet]]="Away",IF(Table1[[#This Row],[FTR]]="A",100*Table1[[#This Row],[B365A]],0),0)</f>
        <v>0</v>
      </c>
      <c r="T1842">
        <f>IF(Table1[[#This Row],[Bet2]]="Away",IF(Table1[[#This Row],[FTR]]="A",100*Table1[[#This Row],[B365A]]),0)</f>
        <v>0</v>
      </c>
      <c r="X1842">
        <v>1.75</v>
      </c>
      <c r="Y1842">
        <v>3.6</v>
      </c>
      <c r="Z1842">
        <v>5</v>
      </c>
      <c r="AA1842" s="3">
        <f>(1/Table1[[#This Row],[B365H]]+1/Table1[[#This Row],[B365D]]+1/Table1[[#This Row],[B365A]]-1)/3</f>
        <v>1.6402116402116418E-2</v>
      </c>
      <c r="AB1842">
        <v>2.1</v>
      </c>
      <c r="AC1842">
        <v>1.7</v>
      </c>
      <c r="AD1842">
        <f>(1/Table1[[#This Row],[B365&gt;2.5]]+1/Table1[[#This Row],[B365&lt;2.5]]-1)/2</f>
        <v>3.2212885154061621E-2</v>
      </c>
    </row>
    <row r="1843" spans="1:30" hidden="1" x14ac:dyDescent="0.45">
      <c r="A1843" t="s">
        <v>172</v>
      </c>
      <c r="B1843" t="s">
        <v>4</v>
      </c>
      <c r="C1843" s="1">
        <v>44471</v>
      </c>
      <c r="D1843" t="s">
        <v>185</v>
      </c>
      <c r="E1843" t="s">
        <v>178</v>
      </c>
      <c r="F1843">
        <v>0</v>
      </c>
      <c r="G1843">
        <v>2</v>
      </c>
      <c r="H1843" t="s">
        <v>20</v>
      </c>
      <c r="I1843" t="s">
        <v>170</v>
      </c>
      <c r="L1843">
        <f>1/Table1[[#This Row],[B365H]]-Table1[[#This Row],[Margin1X2]]</f>
        <v>0.43731431966726081</v>
      </c>
      <c r="M1843">
        <f>IF(Table1[[#This Row],[Bet]]="Home",IF(Table1[[#This Row],[FTR]]="H",100*Table1[[#This Row],[B365H]],0),0)</f>
        <v>0</v>
      </c>
      <c r="N1843">
        <f>IF(Table1[[#This Row],[Bet]]="Home-",IF(Table1[[#This Row],[FTR]]="H",100*Table1[[#This Row],[B365H]],0),0)</f>
        <v>0</v>
      </c>
      <c r="O1843">
        <f>1/Table1[[#This Row],[B365D]]-Table1[[#This Row],[Margin1X2]]</f>
        <v>0.28579916815210932</v>
      </c>
      <c r="P1843">
        <f>IF(Table1[[#This Row],[Bet]]="Draw",IF(Table1[[#This Row],[FTR]]="D",100*Table1[[#This Row],[B365D]],0),0)</f>
        <v>0</v>
      </c>
      <c r="Q1843">
        <f>IF(Table1[[#This Row],[Bet]]="Draw-",IF(Table1[[#This Row],[FTR]]="D",100*Table1[[#This Row],[B365D]],0),0)</f>
        <v>0</v>
      </c>
      <c r="R1843">
        <f>1/Table1[[#This Row],[B365A]]-Table1[[#This Row],[Margin1X2]]</f>
        <v>0.27688651218062982</v>
      </c>
      <c r="S1843">
        <f>IF(Table1[[#This Row],[Bet]]="Away",IF(Table1[[#This Row],[FTR]]="A",100*Table1[[#This Row],[B365A]],0),0)</f>
        <v>0</v>
      </c>
      <c r="T1843">
        <f>IF(Table1[[#This Row],[Bet2]]="Away",IF(Table1[[#This Row],[FTR]]="A",100*Table1[[#This Row],[B365A]]),0)</f>
        <v>0</v>
      </c>
      <c r="X1843">
        <v>2.2000000000000002</v>
      </c>
      <c r="Y1843">
        <v>3.3</v>
      </c>
      <c r="Z1843">
        <v>3.4</v>
      </c>
      <c r="AA1843" s="3">
        <f>(1/Table1[[#This Row],[B365H]]+1/Table1[[#This Row],[B365D]]+1/Table1[[#This Row],[B365A]]-1)/3</f>
        <v>1.7231134878193721E-2</v>
      </c>
      <c r="AB1843">
        <v>2.2000000000000002</v>
      </c>
      <c r="AC1843">
        <v>1.65</v>
      </c>
      <c r="AD1843">
        <f>(1/Table1[[#This Row],[B365&gt;2.5]]+1/Table1[[#This Row],[B365&lt;2.5]]-1)/2</f>
        <v>3.0303030303030276E-2</v>
      </c>
    </row>
    <row r="1844" spans="1:30" hidden="1" x14ac:dyDescent="0.45">
      <c r="A1844" t="s">
        <v>172</v>
      </c>
      <c r="B1844" t="s">
        <v>4</v>
      </c>
      <c r="C1844" s="1">
        <v>44562</v>
      </c>
      <c r="D1844" t="s">
        <v>196</v>
      </c>
      <c r="E1844" t="s">
        <v>188</v>
      </c>
      <c r="F1844">
        <v>3</v>
      </c>
      <c r="G1844">
        <v>3</v>
      </c>
      <c r="H1844" t="s">
        <v>42</v>
      </c>
      <c r="I1844" t="s">
        <v>170</v>
      </c>
      <c r="L1844">
        <f>1/Table1[[#This Row],[B365H]]-Table1[[#This Row],[Margin1X2]]</f>
        <v>0.35486812570145904</v>
      </c>
      <c r="M1844">
        <f>IF(Table1[[#This Row],[Bet]]="Home",IF(Table1[[#This Row],[FTR]]="H",100*Table1[[#This Row],[B365H]],0),0)</f>
        <v>0</v>
      </c>
      <c r="N1844">
        <f>IF(Table1[[#This Row],[Bet]]="Home-",IF(Table1[[#This Row],[FTR]]="H",100*Table1[[#This Row],[B365H]],0),0)</f>
        <v>0</v>
      </c>
      <c r="O1844">
        <f>1/Table1[[#This Row],[B365D]]-Table1[[#This Row],[Margin1X2]]</f>
        <v>0.29699775533108869</v>
      </c>
      <c r="P1844">
        <f>IF(Table1[[#This Row],[Bet]]="Draw",IF(Table1[[#This Row],[FTR]]="D",100*Table1[[#This Row],[B365D]],0),0)</f>
        <v>0</v>
      </c>
      <c r="Q1844">
        <f>IF(Table1[[#This Row],[Bet]]="Draw-",IF(Table1[[#This Row],[FTR]]="D",100*Table1[[#This Row],[B365D]],0),0)</f>
        <v>0</v>
      </c>
      <c r="R1844">
        <f>1/Table1[[#This Row],[B365A]]-Table1[[#This Row],[Margin1X2]]</f>
        <v>0.34813411896745233</v>
      </c>
      <c r="S1844">
        <f>IF(Table1[[#This Row],[Bet]]="Away",IF(Table1[[#This Row],[FTR]]="A",100*Table1[[#This Row],[B365A]],0),0)</f>
        <v>0</v>
      </c>
      <c r="T1844">
        <f>IF(Table1[[#This Row],[Bet2]]="Away",IF(Table1[[#This Row],[FTR]]="A",100*Table1[[#This Row],[B365A]]),0)</f>
        <v>0</v>
      </c>
      <c r="X1844">
        <v>2.7</v>
      </c>
      <c r="Y1844">
        <v>3.2</v>
      </c>
      <c r="Z1844">
        <v>2.75</v>
      </c>
      <c r="AA1844" s="3">
        <f>(1/Table1[[#This Row],[B365H]]+1/Table1[[#This Row],[B365D]]+1/Table1[[#This Row],[B365A]]-1)/3</f>
        <v>1.5502244668911333E-2</v>
      </c>
      <c r="AB1844">
        <v>2.15</v>
      </c>
      <c r="AC1844">
        <v>1.66</v>
      </c>
      <c r="AD1844">
        <f>(1/Table1[[#This Row],[B365&gt;2.5]]+1/Table1[[#This Row],[B365&lt;2.5]]-1)/2</f>
        <v>3.3762958811992205E-2</v>
      </c>
    </row>
    <row r="1845" spans="1:30" hidden="1" x14ac:dyDescent="0.45">
      <c r="A1845" t="s">
        <v>172</v>
      </c>
      <c r="B1845" t="s">
        <v>4</v>
      </c>
      <c r="C1845" s="1">
        <v>44597</v>
      </c>
      <c r="D1845" t="s">
        <v>179</v>
      </c>
      <c r="E1845" t="s">
        <v>176</v>
      </c>
      <c r="F1845">
        <v>2</v>
      </c>
      <c r="G1845">
        <v>0</v>
      </c>
      <c r="H1845" t="s">
        <v>13</v>
      </c>
      <c r="I1845" t="s">
        <v>170</v>
      </c>
      <c r="L1845">
        <f>1/Table1[[#This Row],[B365H]]-Table1[[#This Row],[Margin1X2]]</f>
        <v>0.40250607339214933</v>
      </c>
      <c r="M1845">
        <f>IF(Table1[[#This Row],[Bet]]="Home",IF(Table1[[#This Row],[FTR]]="H",100*Table1[[#This Row],[B365H]],0),0)</f>
        <v>0</v>
      </c>
      <c r="N1845">
        <f>IF(Table1[[#This Row],[Bet]]="Home-",IF(Table1[[#This Row],[FTR]]="H",100*Table1[[#This Row],[B365H]],0),0)</f>
        <v>0</v>
      </c>
      <c r="O1845">
        <f>1/Table1[[#This Row],[B365D]]-Table1[[#This Row],[Margin1X2]]</f>
        <v>0.28359544815241022</v>
      </c>
      <c r="P1845">
        <f>IF(Table1[[#This Row],[Bet]]="Draw",IF(Table1[[#This Row],[FTR]]="D",100*Table1[[#This Row],[B365D]],0),0)</f>
        <v>0</v>
      </c>
      <c r="Q1845">
        <f>IF(Table1[[#This Row],[Bet]]="Draw-",IF(Table1[[#This Row],[FTR]]="D",100*Table1[[#This Row],[B365D]],0),0)</f>
        <v>0</v>
      </c>
      <c r="R1845">
        <f>1/Table1[[#This Row],[B365A]]-Table1[[#This Row],[Margin1X2]]</f>
        <v>0.3138984784554405</v>
      </c>
      <c r="S1845">
        <f>IF(Table1[[#This Row],[Bet]]="Away",IF(Table1[[#This Row],[FTR]]="A",100*Table1[[#This Row],[B365A]],0),0)</f>
        <v>0</v>
      </c>
      <c r="T1845">
        <f>IF(Table1[[#This Row],[Bet2]]="Away",IF(Table1[[#This Row],[FTR]]="A",100*Table1[[#This Row],[B365A]]),0)</f>
        <v>0</v>
      </c>
      <c r="X1845">
        <v>2.37</v>
      </c>
      <c r="Y1845">
        <v>3.3</v>
      </c>
      <c r="Z1845">
        <v>3</v>
      </c>
      <c r="AA1845" s="3">
        <f>(1/Table1[[#This Row],[B365H]]+1/Table1[[#This Row],[B365D]]+1/Table1[[#This Row],[B365A]]-1)/3</f>
        <v>1.9434854877892798E-2</v>
      </c>
      <c r="AB1845">
        <v>2</v>
      </c>
      <c r="AC1845">
        <v>1.8</v>
      </c>
      <c r="AD1845">
        <f>(1/Table1[[#This Row],[B365&gt;2.5]]+1/Table1[[#This Row],[B365&lt;2.5]]-1)/2</f>
        <v>2.777777777777779E-2</v>
      </c>
    </row>
    <row r="1846" spans="1:30" hidden="1" x14ac:dyDescent="0.45">
      <c r="A1846" t="s">
        <v>172</v>
      </c>
      <c r="B1846" t="s">
        <v>4</v>
      </c>
      <c r="C1846" s="1">
        <v>44607</v>
      </c>
      <c r="D1846" t="s">
        <v>181</v>
      </c>
      <c r="E1846" t="s">
        <v>195</v>
      </c>
      <c r="F1846">
        <v>1</v>
      </c>
      <c r="G1846">
        <v>0</v>
      </c>
      <c r="H1846" t="s">
        <v>13</v>
      </c>
      <c r="I1846" t="s">
        <v>170</v>
      </c>
      <c r="L1846">
        <f>1/Table1[[#This Row],[B365H]]-Table1[[#This Row],[Margin1X2]]</f>
        <v>0.38136200716845881</v>
      </c>
      <c r="M1846">
        <f>IF(Table1[[#This Row],[Bet]]="Home",IF(Table1[[#This Row],[FTR]]="H",100*Table1[[#This Row],[B365H]],0),0)</f>
        <v>0</v>
      </c>
      <c r="N1846">
        <f>IF(Table1[[#This Row],[Bet]]="Home-",IF(Table1[[#This Row],[FTR]]="H",100*Table1[[#This Row],[B365H]],0),0)</f>
        <v>0</v>
      </c>
      <c r="O1846">
        <f>1/Table1[[#This Row],[B365D]]-Table1[[#This Row],[Margin1X2]]</f>
        <v>0.3039426523297491</v>
      </c>
      <c r="P1846">
        <f>IF(Table1[[#This Row],[Bet]]="Draw",IF(Table1[[#This Row],[FTR]]="D",100*Table1[[#This Row],[B365D]],0),0)</f>
        <v>0</v>
      </c>
      <c r="Q1846">
        <f>IF(Table1[[#This Row],[Bet]]="Draw-",IF(Table1[[#This Row],[FTR]]="D",100*Table1[[#This Row],[B365D]],0),0)</f>
        <v>0</v>
      </c>
      <c r="R1846">
        <f>1/Table1[[#This Row],[B365A]]-Table1[[#This Row],[Margin1X2]]</f>
        <v>0.3146953405017921</v>
      </c>
      <c r="S1846">
        <f>IF(Table1[[#This Row],[Bet]]="Away",IF(Table1[[#This Row],[FTR]]="A",100*Table1[[#This Row],[B365A]],0),0)</f>
        <v>0</v>
      </c>
      <c r="T1846">
        <f>IF(Table1[[#This Row],[Bet2]]="Away",IF(Table1[[#This Row],[FTR]]="A",100*Table1[[#This Row],[B365A]]),0)</f>
        <v>0</v>
      </c>
      <c r="X1846">
        <v>2.5</v>
      </c>
      <c r="Y1846">
        <v>3.1</v>
      </c>
      <c r="Z1846">
        <v>3</v>
      </c>
      <c r="AA1846" s="3">
        <f>(1/Table1[[#This Row],[B365H]]+1/Table1[[#This Row],[B365D]]+1/Table1[[#This Row],[B365A]]-1)/3</f>
        <v>1.8637992831541217E-2</v>
      </c>
      <c r="AB1846">
        <v>2.4</v>
      </c>
      <c r="AC1846">
        <v>1.53</v>
      </c>
      <c r="AD1846">
        <f>(1/Table1[[#This Row],[B365&gt;2.5]]+1/Table1[[#This Row],[B365&lt;2.5]]-1)/2</f>
        <v>3.5130718954248352E-2</v>
      </c>
    </row>
    <row r="1847" spans="1:30" hidden="1" x14ac:dyDescent="0.45">
      <c r="A1847" t="s">
        <v>172</v>
      </c>
      <c r="B1847" t="s">
        <v>4</v>
      </c>
      <c r="C1847" s="1">
        <v>44674</v>
      </c>
      <c r="D1847" t="s">
        <v>179</v>
      </c>
      <c r="E1847" t="s">
        <v>173</v>
      </c>
      <c r="F1847">
        <v>3</v>
      </c>
      <c r="G1847">
        <v>0</v>
      </c>
      <c r="H1847" t="s">
        <v>13</v>
      </c>
      <c r="I1847" t="s">
        <v>170</v>
      </c>
      <c r="L1847">
        <f>1/Table1[[#This Row],[B365H]]-Table1[[#This Row],[Margin1X2]]</f>
        <v>0.39972899728997291</v>
      </c>
      <c r="M1847">
        <f>IF(Table1[[#This Row],[Bet]]="Home",IF(Table1[[#This Row],[FTR]]="H",100*Table1[[#This Row],[B365H]],0),0)</f>
        <v>0</v>
      </c>
      <c r="N1847">
        <f>IF(Table1[[#This Row],[Bet]]="Home-",IF(Table1[[#This Row],[FTR]]="H",100*Table1[[#This Row],[B365H]],0),0)</f>
        <v>0</v>
      </c>
      <c r="O1847">
        <f>1/Table1[[#This Row],[B365D]]-Table1[[#This Row],[Margin1X2]]</f>
        <v>0.26877661633759192</v>
      </c>
      <c r="P1847">
        <f>IF(Table1[[#This Row],[Bet]]="Draw",IF(Table1[[#This Row],[FTR]]="D",100*Table1[[#This Row],[B365D]],0),0)</f>
        <v>0</v>
      </c>
      <c r="Q1847">
        <f>IF(Table1[[#This Row],[Bet]]="Draw-",IF(Table1[[#This Row],[FTR]]="D",100*Table1[[#This Row],[B365D]],0),0)</f>
        <v>0</v>
      </c>
      <c r="R1847">
        <f>1/Table1[[#This Row],[B365A]]-Table1[[#This Row],[Margin1X2]]</f>
        <v>0.33149438637243511</v>
      </c>
      <c r="S1847">
        <f>IF(Table1[[#This Row],[Bet]]="Away",IF(Table1[[#This Row],[FTR]]="A",100*Table1[[#This Row],[B365A]],0),0)</f>
        <v>0</v>
      </c>
      <c r="T1847">
        <f>IF(Table1[[#This Row],[Bet2]]="Away",IF(Table1[[#This Row],[FTR]]="A",100*Table1[[#This Row],[B365A]]),0)</f>
        <v>0</v>
      </c>
      <c r="X1847">
        <v>2.4</v>
      </c>
      <c r="Y1847">
        <v>3.5</v>
      </c>
      <c r="Z1847">
        <v>2.87</v>
      </c>
      <c r="AA1847" s="3">
        <f>(1/Table1[[#This Row],[B365H]]+1/Table1[[#This Row],[B365D]]+1/Table1[[#This Row],[B365A]]-1)/3</f>
        <v>1.6937669376693758E-2</v>
      </c>
      <c r="AB1847">
        <v>2.1</v>
      </c>
      <c r="AC1847">
        <v>1.77</v>
      </c>
      <c r="AD1847">
        <f>(1/Table1[[#This Row],[B365&gt;2.5]]+1/Table1[[#This Row],[B365&lt;2.5]]-1)/2</f>
        <v>2.0581113801452777E-2</v>
      </c>
    </row>
    <row r="1848" spans="1:30" hidden="1" x14ac:dyDescent="0.45">
      <c r="A1848" t="s">
        <v>201</v>
      </c>
      <c r="B1848" t="s">
        <v>4</v>
      </c>
      <c r="C1848" s="1">
        <v>44436</v>
      </c>
      <c r="D1848" t="s">
        <v>233</v>
      </c>
      <c r="E1848" t="s">
        <v>215</v>
      </c>
      <c r="F1848">
        <v>0</v>
      </c>
      <c r="G1848">
        <v>2</v>
      </c>
      <c r="H1848" t="s">
        <v>20</v>
      </c>
      <c r="I1848" t="s">
        <v>234</v>
      </c>
      <c r="L1848">
        <f>1/Table1[[#This Row],[B365H]]-Table1[[#This Row],[Margin1X2]]</f>
        <v>0.29233823607417003</v>
      </c>
      <c r="M1848">
        <f>IF(Table1[[#This Row],[Bet]]="Home",IF(Table1[[#This Row],[FTR]]="H",100*Table1[[#This Row],[B365H]],0),0)</f>
        <v>0</v>
      </c>
      <c r="N1848">
        <f>IF(Table1[[#This Row],[Bet]]="Home-",IF(Table1[[#This Row],[FTR]]="H",100*Table1[[#This Row],[B365H]],0),0)</f>
        <v>0</v>
      </c>
      <c r="O1848">
        <f>1/Table1[[#This Row],[B365D]]-Table1[[#This Row],[Margin1X2]]</f>
        <v>0.27278789394318276</v>
      </c>
      <c r="P1848">
        <f>IF(Table1[[#This Row],[Bet]]="Draw",IF(Table1[[#This Row],[FTR]]="D",100*Table1[[#This Row],[B365D]],0),0)</f>
        <v>0</v>
      </c>
      <c r="Q1848">
        <f>IF(Table1[[#This Row],[Bet]]="Draw-",IF(Table1[[#This Row],[FTR]]="D",100*Table1[[#This Row],[B365D]],0),0)</f>
        <v>0</v>
      </c>
      <c r="R1848">
        <f>1/Table1[[#This Row],[B365A]]-Table1[[#This Row],[Margin1X2]]</f>
        <v>0.43487386998264715</v>
      </c>
      <c r="S1848">
        <f>IF(Table1[[#This Row],[Bet]]="Away",IF(Table1[[#This Row],[FTR]]="A",100*Table1[[#This Row],[B365A]],0),0)</f>
        <v>0</v>
      </c>
      <c r="T1848">
        <f>IF(Table1[[#This Row],[Bet2]]="Away",IF(Table1[[#This Row],[FTR]]="A",100*Table1[[#This Row],[B365A]]),0)</f>
        <v>0</v>
      </c>
      <c r="X1848">
        <v>3.1</v>
      </c>
      <c r="Y1848">
        <v>3.3</v>
      </c>
      <c r="Z1848">
        <v>2.15</v>
      </c>
      <c r="AA1848" s="3">
        <f>(1/Table1[[#This Row],[B365H]]+1/Table1[[#This Row],[B365D]]+1/Table1[[#This Row],[B365A]]-1)/3</f>
        <v>3.0242409087120281E-2</v>
      </c>
      <c r="AB1848">
        <v>2.15</v>
      </c>
      <c r="AC1848">
        <v>1.66</v>
      </c>
      <c r="AD1848">
        <f>(1/Table1[[#This Row],[B365&gt;2.5]]+1/Table1[[#This Row],[B365&lt;2.5]]-1)/2</f>
        <v>3.3762958811992205E-2</v>
      </c>
    </row>
    <row r="1849" spans="1:30" hidden="1" x14ac:dyDescent="0.45">
      <c r="A1849" t="s">
        <v>201</v>
      </c>
      <c r="B1849" t="s">
        <v>4</v>
      </c>
      <c r="C1849" s="1">
        <v>44443</v>
      </c>
      <c r="D1849" t="s">
        <v>227</v>
      </c>
      <c r="E1849" t="s">
        <v>217</v>
      </c>
      <c r="F1849">
        <v>0</v>
      </c>
      <c r="G1849">
        <v>0</v>
      </c>
      <c r="H1849" t="s">
        <v>42</v>
      </c>
      <c r="I1849" t="s">
        <v>234</v>
      </c>
      <c r="L1849">
        <f>1/Table1[[#This Row],[B365H]]-Table1[[#This Row],[Margin1X2]]</f>
        <v>0.29270527859237538</v>
      </c>
      <c r="M1849">
        <f>IF(Table1[[#This Row],[Bet]]="Home",IF(Table1[[#This Row],[FTR]]="H",100*Table1[[#This Row],[B365H]],0),0)</f>
        <v>0</v>
      </c>
      <c r="N1849">
        <f>IF(Table1[[#This Row],[Bet]]="Home-",IF(Table1[[#This Row],[FTR]]="H",100*Table1[[#This Row],[B365H]],0),0)</f>
        <v>0</v>
      </c>
      <c r="O1849">
        <f>1/Table1[[#This Row],[B365D]]-Table1[[#This Row],[Margin1X2]]</f>
        <v>0.28262463343108507</v>
      </c>
      <c r="P1849">
        <f>IF(Table1[[#This Row],[Bet]]="Draw",IF(Table1[[#This Row],[FTR]]="D",100*Table1[[#This Row],[B365D]],0),0)</f>
        <v>0</v>
      </c>
      <c r="Q1849">
        <f>IF(Table1[[#This Row],[Bet]]="Draw-",IF(Table1[[#This Row],[FTR]]="D",100*Table1[[#This Row],[B365D]],0),0)</f>
        <v>0</v>
      </c>
      <c r="R1849">
        <f>1/Table1[[#This Row],[B365A]]-Table1[[#This Row],[Margin1X2]]</f>
        <v>0.4246700879765396</v>
      </c>
      <c r="S1849">
        <f>IF(Table1[[#This Row],[Bet]]="Away",IF(Table1[[#This Row],[FTR]]="A",100*Table1[[#This Row],[B365A]],0),0)</f>
        <v>0</v>
      </c>
      <c r="T1849">
        <f>IF(Table1[[#This Row],[Bet2]]="Away",IF(Table1[[#This Row],[FTR]]="A",100*Table1[[#This Row],[B365A]]),0)</f>
        <v>0</v>
      </c>
      <c r="X1849">
        <v>3.1</v>
      </c>
      <c r="Y1849">
        <v>3.2</v>
      </c>
      <c r="Z1849">
        <v>2.2000000000000002</v>
      </c>
      <c r="AA1849" s="3">
        <f>(1/Table1[[#This Row],[B365H]]+1/Table1[[#This Row],[B365D]]+1/Table1[[#This Row],[B365A]]-1)/3</f>
        <v>2.9875366568914947E-2</v>
      </c>
      <c r="AB1849">
        <v>2.15</v>
      </c>
      <c r="AC1849">
        <v>1.66</v>
      </c>
      <c r="AD1849">
        <f>(1/Table1[[#This Row],[B365&gt;2.5]]+1/Table1[[#This Row],[B365&lt;2.5]]-1)/2</f>
        <v>3.3762958811992205E-2</v>
      </c>
    </row>
    <row r="1850" spans="1:30" hidden="1" x14ac:dyDescent="0.45">
      <c r="A1850" t="s">
        <v>201</v>
      </c>
      <c r="B1850" t="s">
        <v>4</v>
      </c>
      <c r="C1850" s="1">
        <v>44450</v>
      </c>
      <c r="D1850" t="s">
        <v>237</v>
      </c>
      <c r="E1850" t="s">
        <v>203</v>
      </c>
      <c r="F1850">
        <v>0</v>
      </c>
      <c r="G1850">
        <v>0</v>
      </c>
      <c r="H1850" t="s">
        <v>42</v>
      </c>
      <c r="I1850" t="s">
        <v>234</v>
      </c>
      <c r="L1850">
        <f>1/Table1[[#This Row],[B365H]]-Table1[[#This Row],[Margin1X2]]</f>
        <v>0.15969823672581449</v>
      </c>
      <c r="M1850">
        <f>IF(Table1[[#This Row],[Bet]]="Home",IF(Table1[[#This Row],[FTR]]="H",100*Table1[[#This Row],[B365H]],0),0)</f>
        <v>0</v>
      </c>
      <c r="N1850">
        <f>IF(Table1[[#This Row],[Bet]]="Home-",IF(Table1[[#This Row],[FTR]]="H",100*Table1[[#This Row],[B365H]],0),0)</f>
        <v>0</v>
      </c>
      <c r="O1850">
        <f>1/Table1[[#This Row],[B365D]]-Table1[[#This Row],[Margin1X2]]</f>
        <v>0.20882693712472272</v>
      </c>
      <c r="P1850">
        <f>IF(Table1[[#This Row],[Bet]]="Draw",IF(Table1[[#This Row],[FTR]]="D",100*Table1[[#This Row],[B365D]],0),0)</f>
        <v>0</v>
      </c>
      <c r="Q1850">
        <f>IF(Table1[[#This Row],[Bet]]="Draw-",IF(Table1[[#This Row],[FTR]]="D",100*Table1[[#This Row],[B365D]],0),0)</f>
        <v>0</v>
      </c>
      <c r="R1850">
        <f>1/Table1[[#This Row],[B365A]]-Table1[[#This Row],[Margin1X2]]</f>
        <v>0.63147482614946271</v>
      </c>
      <c r="S1850">
        <f>IF(Table1[[#This Row],[Bet]]="Away",IF(Table1[[#This Row],[FTR]]="A",100*Table1[[#This Row],[B365A]],0),0)</f>
        <v>0</v>
      </c>
      <c r="T1850">
        <f>IF(Table1[[#This Row],[Bet2]]="Away",IF(Table1[[#This Row],[FTR]]="A",100*Table1[[#This Row],[B365A]]),0)</f>
        <v>0</v>
      </c>
      <c r="X1850">
        <v>5.5</v>
      </c>
      <c r="Y1850">
        <v>4.33</v>
      </c>
      <c r="Z1850">
        <v>1.53</v>
      </c>
      <c r="AA1850" s="3">
        <f>(1/Table1[[#This Row],[B365H]]+1/Table1[[#This Row],[B365D]]+1/Table1[[#This Row],[B365A]]-1)/3</f>
        <v>2.2119945092367328E-2</v>
      </c>
      <c r="AB1850">
        <v>1.65</v>
      </c>
      <c r="AC1850">
        <v>2.2000000000000002</v>
      </c>
      <c r="AD1850">
        <f>(1/Table1[[#This Row],[B365&gt;2.5]]+1/Table1[[#This Row],[B365&lt;2.5]]-1)/2</f>
        <v>3.0303030303030276E-2</v>
      </c>
    </row>
    <row r="1851" spans="1:30" hidden="1" x14ac:dyDescent="0.45">
      <c r="A1851" t="s">
        <v>201</v>
      </c>
      <c r="B1851" t="s">
        <v>4</v>
      </c>
      <c r="C1851" s="1">
        <v>44457</v>
      </c>
      <c r="D1851" t="s">
        <v>231</v>
      </c>
      <c r="E1851" t="s">
        <v>205</v>
      </c>
      <c r="F1851">
        <v>2</v>
      </c>
      <c r="G1851">
        <v>0</v>
      </c>
      <c r="H1851" t="s">
        <v>13</v>
      </c>
      <c r="I1851" t="s">
        <v>234</v>
      </c>
      <c r="L1851">
        <f>1/Table1[[#This Row],[B365H]]-Table1[[#This Row],[Margin1X2]]</f>
        <v>0.63383838383838387</v>
      </c>
      <c r="M1851">
        <f>IF(Table1[[#This Row],[Bet]]="Home",IF(Table1[[#This Row],[FTR]]="H",100*Table1[[#This Row],[B365H]],0),0)</f>
        <v>0</v>
      </c>
      <c r="N1851">
        <f>IF(Table1[[#This Row],[Bet]]="Home-",IF(Table1[[#This Row],[FTR]]="H",100*Table1[[#This Row],[B365H]],0),0)</f>
        <v>0</v>
      </c>
      <c r="O1851">
        <f>1/Table1[[#This Row],[B365D]]-Table1[[#This Row],[Margin1X2]]</f>
        <v>0.21717171717171721</v>
      </c>
      <c r="P1851">
        <f>IF(Table1[[#This Row],[Bet]]="Draw",IF(Table1[[#This Row],[FTR]]="D",100*Table1[[#This Row],[B365D]],0),0)</f>
        <v>0</v>
      </c>
      <c r="Q1851">
        <f>IF(Table1[[#This Row],[Bet]]="Draw-",IF(Table1[[#This Row],[FTR]]="D",100*Table1[[#This Row],[B365D]],0),0)</f>
        <v>0</v>
      </c>
      <c r="R1851">
        <f>1/Table1[[#This Row],[B365A]]-Table1[[#This Row],[Margin1X2]]</f>
        <v>0.14898989898989903</v>
      </c>
      <c r="S1851">
        <f>IF(Table1[[#This Row],[Bet]]="Away",IF(Table1[[#This Row],[FTR]]="A",100*Table1[[#This Row],[B365A]],0),0)</f>
        <v>0</v>
      </c>
      <c r="T1851">
        <f>IF(Table1[[#This Row],[Bet2]]="Away",IF(Table1[[#This Row],[FTR]]="A",100*Table1[[#This Row],[B365A]]),0)</f>
        <v>0</v>
      </c>
      <c r="X1851">
        <v>1.5</v>
      </c>
      <c r="Y1851">
        <v>4</v>
      </c>
      <c r="Z1851">
        <v>5.5</v>
      </c>
      <c r="AA1851" s="3">
        <f>(1/Table1[[#This Row],[B365H]]+1/Table1[[#This Row],[B365D]]+1/Table1[[#This Row],[B365A]]-1)/3</f>
        <v>3.2828282828282797E-2</v>
      </c>
      <c r="AB1851">
        <v>1.6</v>
      </c>
      <c r="AC1851">
        <v>2.2999999999999998</v>
      </c>
      <c r="AD1851">
        <f>(1/Table1[[#This Row],[B365&gt;2.5]]+1/Table1[[#This Row],[B365&lt;2.5]]-1)/2</f>
        <v>2.9891304347826164E-2</v>
      </c>
    </row>
    <row r="1852" spans="1:30" hidden="1" x14ac:dyDescent="0.45">
      <c r="A1852" t="s">
        <v>201</v>
      </c>
      <c r="B1852" t="s">
        <v>4</v>
      </c>
      <c r="C1852" s="1">
        <v>44474</v>
      </c>
      <c r="D1852" t="s">
        <v>212</v>
      </c>
      <c r="E1852" t="s">
        <v>233</v>
      </c>
      <c r="F1852">
        <v>1</v>
      </c>
      <c r="G1852">
        <v>0</v>
      </c>
      <c r="H1852" t="s">
        <v>13</v>
      </c>
      <c r="I1852" t="s">
        <v>234</v>
      </c>
      <c r="L1852">
        <f>1/Table1[[#This Row],[B365H]]-Table1[[#This Row],[Margin1X2]]</f>
        <v>0.34718614718614721</v>
      </c>
      <c r="M1852">
        <f>IF(Table1[[#This Row],[Bet]]="Home",IF(Table1[[#This Row],[FTR]]="H",100*Table1[[#This Row],[B365H]],0),0)</f>
        <v>0</v>
      </c>
      <c r="N1852">
        <f>IF(Table1[[#This Row],[Bet]]="Home-",IF(Table1[[#This Row],[FTR]]="H",100*Table1[[#This Row],[B365H]],0),0)</f>
        <v>0</v>
      </c>
      <c r="O1852">
        <f>1/Table1[[#This Row],[B365D]]-Table1[[#This Row],[Margin1X2]]</f>
        <v>0.26926406926406926</v>
      </c>
      <c r="P1852">
        <f>IF(Table1[[#This Row],[Bet]]="Draw",IF(Table1[[#This Row],[FTR]]="D",100*Table1[[#This Row],[B365D]],0),0)</f>
        <v>0</v>
      </c>
      <c r="Q1852">
        <f>IF(Table1[[#This Row],[Bet]]="Draw-",IF(Table1[[#This Row],[FTR]]="D",100*Table1[[#This Row],[B365D]],0),0)</f>
        <v>0</v>
      </c>
      <c r="R1852">
        <f>1/Table1[[#This Row],[B365A]]-Table1[[#This Row],[Margin1X2]]</f>
        <v>0.38354978354978359</v>
      </c>
      <c r="S1852">
        <f>IF(Table1[[#This Row],[Bet]]="Away",IF(Table1[[#This Row],[FTR]]="A",100*Table1[[#This Row],[B365A]],0),0)</f>
        <v>0</v>
      </c>
      <c r="T1852">
        <f>IF(Table1[[#This Row],[Bet2]]="Away",IF(Table1[[#This Row],[FTR]]="A",100*Table1[[#This Row],[B365A]]),0)</f>
        <v>0</v>
      </c>
      <c r="X1852">
        <v>2.75</v>
      </c>
      <c r="Y1852">
        <v>3.5</v>
      </c>
      <c r="Z1852">
        <v>2.5</v>
      </c>
      <c r="AA1852" s="3">
        <f>(1/Table1[[#This Row],[B365H]]+1/Table1[[#This Row],[B365D]]+1/Table1[[#This Row],[B365A]]-1)/3</f>
        <v>1.645021645021642E-2</v>
      </c>
      <c r="AB1852">
        <v>2</v>
      </c>
      <c r="AC1852">
        <v>1.8</v>
      </c>
      <c r="AD1852">
        <f>(1/Table1[[#This Row],[B365&gt;2.5]]+1/Table1[[#This Row],[B365&lt;2.5]]-1)/2</f>
        <v>2.777777777777779E-2</v>
      </c>
    </row>
    <row r="1853" spans="1:30" hidden="1" x14ac:dyDescent="0.45">
      <c r="A1853" t="s">
        <v>201</v>
      </c>
      <c r="B1853" t="s">
        <v>4</v>
      </c>
      <c r="C1853" s="1">
        <v>44576</v>
      </c>
      <c r="D1853" t="s">
        <v>235</v>
      </c>
      <c r="E1853" t="s">
        <v>221</v>
      </c>
      <c r="F1853">
        <v>2</v>
      </c>
      <c r="G1853">
        <v>0</v>
      </c>
      <c r="H1853" t="s">
        <v>13</v>
      </c>
      <c r="I1853" t="s">
        <v>234</v>
      </c>
      <c r="L1853">
        <f>1/Table1[[#This Row],[B365H]]-Table1[[#This Row],[Margin1X2]]</f>
        <v>0.54235880398671099</v>
      </c>
      <c r="M1853">
        <f>IF(Table1[[#This Row],[Bet]]="Home",IF(Table1[[#This Row],[FTR]]="H",100*Table1[[#This Row],[B365H]],0),0)</f>
        <v>0</v>
      </c>
      <c r="N1853">
        <f>IF(Table1[[#This Row],[Bet]]="Home-",IF(Table1[[#This Row],[FTR]]="H",100*Table1[[#This Row],[B365H]],0),0)</f>
        <v>0</v>
      </c>
      <c r="O1853">
        <f>1/Table1[[#This Row],[B365D]]-Table1[[#This Row],[Margin1X2]]</f>
        <v>0.24667774086378735</v>
      </c>
      <c r="P1853">
        <f>IF(Table1[[#This Row],[Bet]]="Draw",IF(Table1[[#This Row],[FTR]]="D",100*Table1[[#This Row],[B365D]],0),0)</f>
        <v>0</v>
      </c>
      <c r="Q1853">
        <f>IF(Table1[[#This Row],[Bet]]="Draw-",IF(Table1[[#This Row],[FTR]]="D",100*Table1[[#This Row],[B365D]],0),0)</f>
        <v>0</v>
      </c>
      <c r="R1853">
        <f>1/Table1[[#This Row],[B365A]]-Table1[[#This Row],[Margin1X2]]</f>
        <v>0.21096345514950166</v>
      </c>
      <c r="S1853">
        <f>IF(Table1[[#This Row],[Bet]]="Away",IF(Table1[[#This Row],[FTR]]="A",100*Table1[[#This Row],[B365A]],0),0)</f>
        <v>0</v>
      </c>
      <c r="T1853">
        <f>IF(Table1[[#This Row],[Bet2]]="Away",IF(Table1[[#This Row],[FTR]]="A",100*Table1[[#This Row],[B365A]]),0)</f>
        <v>0</v>
      </c>
      <c r="X1853">
        <v>1.72</v>
      </c>
      <c r="Y1853">
        <v>3.5</v>
      </c>
      <c r="Z1853">
        <v>4</v>
      </c>
      <c r="AA1853" s="3">
        <f>(1/Table1[[#This Row],[B365H]]+1/Table1[[#This Row],[B365D]]+1/Table1[[#This Row],[B365A]]-1)/3</f>
        <v>3.9036544850498345E-2</v>
      </c>
      <c r="AB1853">
        <v>1.88</v>
      </c>
      <c r="AC1853">
        <v>1.93</v>
      </c>
      <c r="AD1853">
        <f>(1/Table1[[#This Row],[B365&gt;2.5]]+1/Table1[[#This Row],[B365&lt;2.5]]-1)/2</f>
        <v>2.5024804321464034E-2</v>
      </c>
    </row>
    <row r="1854" spans="1:30" hidden="1" x14ac:dyDescent="0.45">
      <c r="A1854" t="s">
        <v>201</v>
      </c>
      <c r="B1854" t="s">
        <v>4</v>
      </c>
      <c r="C1854" s="1">
        <v>44604</v>
      </c>
      <c r="D1854" t="s">
        <v>237</v>
      </c>
      <c r="E1854" t="s">
        <v>220</v>
      </c>
      <c r="F1854">
        <v>1</v>
      </c>
      <c r="G1854">
        <v>3</v>
      </c>
      <c r="H1854" t="s">
        <v>20</v>
      </c>
      <c r="I1854" t="s">
        <v>234</v>
      </c>
      <c r="L1854">
        <f>1/Table1[[#This Row],[B365H]]-Table1[[#This Row],[Margin1X2]]</f>
        <v>0.14441092114575182</v>
      </c>
      <c r="M1854">
        <f>IF(Table1[[#This Row],[Bet]]="Home",IF(Table1[[#This Row],[FTR]]="H",100*Table1[[#This Row],[B365H]],0),0)</f>
        <v>0</v>
      </c>
      <c r="N1854">
        <f>IF(Table1[[#This Row],[Bet]]="Home-",IF(Table1[[#This Row],[FTR]]="H",100*Table1[[#This Row],[B365H]],0),0)</f>
        <v>0</v>
      </c>
      <c r="O1854">
        <f>1/Table1[[#This Row],[B365D]]-Table1[[#This Row],[Margin1X2]]</f>
        <v>0.24090214921592726</v>
      </c>
      <c r="P1854">
        <f>IF(Table1[[#This Row],[Bet]]="Draw",IF(Table1[[#This Row],[FTR]]="D",100*Table1[[#This Row],[B365D]],0),0)</f>
        <v>0</v>
      </c>
      <c r="Q1854">
        <f>IF(Table1[[#This Row],[Bet]]="Draw-",IF(Table1[[#This Row],[FTR]]="D",100*Table1[[#This Row],[B365D]],0),0)</f>
        <v>0</v>
      </c>
      <c r="R1854">
        <f>1/Table1[[#This Row],[B365A]]-Table1[[#This Row],[Margin1X2]]</f>
        <v>0.61468692963832083</v>
      </c>
      <c r="S1854">
        <f>IF(Table1[[#This Row],[Bet]]="Away",IF(Table1[[#This Row],[FTR]]="A",100*Table1[[#This Row],[B365A]],0),0)</f>
        <v>0</v>
      </c>
      <c r="T1854">
        <f>IF(Table1[[#This Row],[Bet2]]="Away",IF(Table1[[#This Row],[FTR]]="A",100*Table1[[#This Row],[B365A]]),0)</f>
        <v>0</v>
      </c>
      <c r="X1854">
        <v>6</v>
      </c>
      <c r="Y1854">
        <v>3.8</v>
      </c>
      <c r="Z1854">
        <v>1.57</v>
      </c>
      <c r="AA1854" s="3">
        <f>(1/Table1[[#This Row],[B365H]]+1/Table1[[#This Row],[B365D]]+1/Table1[[#This Row],[B365A]]-1)/3</f>
        <v>2.2255745520914843E-2</v>
      </c>
      <c r="AB1854">
        <v>1.66</v>
      </c>
      <c r="AC1854">
        <v>2.15</v>
      </c>
      <c r="AD1854">
        <f>(1/Table1[[#This Row],[B365&gt;2.5]]+1/Table1[[#This Row],[B365&lt;2.5]]-1)/2</f>
        <v>3.3762958811992205E-2</v>
      </c>
    </row>
    <row r="1855" spans="1:30" hidden="1" x14ac:dyDescent="0.45">
      <c r="A1855" t="s">
        <v>201</v>
      </c>
      <c r="B1855" t="s">
        <v>4</v>
      </c>
      <c r="C1855" s="1">
        <v>44618</v>
      </c>
      <c r="D1855" t="s">
        <v>224</v>
      </c>
      <c r="E1855" t="s">
        <v>206</v>
      </c>
      <c r="F1855">
        <v>0</v>
      </c>
      <c r="G1855">
        <v>2</v>
      </c>
      <c r="H1855" t="s">
        <v>20</v>
      </c>
      <c r="I1855" t="s">
        <v>234</v>
      </c>
      <c r="L1855">
        <f>1/Table1[[#This Row],[B365H]]-Table1[[#This Row],[Margin1X2]]</f>
        <v>0.29161772235776029</v>
      </c>
      <c r="M1855">
        <f>IF(Table1[[#This Row],[Bet]]="Home",IF(Table1[[#This Row],[FTR]]="H",100*Table1[[#This Row],[B365H]],0),0)</f>
        <v>0</v>
      </c>
      <c r="N1855">
        <f>IF(Table1[[#This Row],[Bet]]="Home-",IF(Table1[[#This Row],[FTR]]="H",100*Table1[[#This Row],[B365H]],0),0)</f>
        <v>0</v>
      </c>
      <c r="O1855">
        <f>1/Table1[[#This Row],[B365D]]-Table1[[#This Row],[Margin1X2]]</f>
        <v>0.26315472425529352</v>
      </c>
      <c r="P1855">
        <f>IF(Table1[[#This Row],[Bet]]="Draw",IF(Table1[[#This Row],[FTR]]="D",100*Table1[[#This Row],[B365D]],0),0)</f>
        <v>0</v>
      </c>
      <c r="Q1855">
        <f>IF(Table1[[#This Row],[Bet]]="Draw-",IF(Table1[[#This Row],[FTR]]="D",100*Table1[[#This Row],[B365D]],0),0)</f>
        <v>0</v>
      </c>
      <c r="R1855">
        <f>1/Table1[[#This Row],[B365A]]-Table1[[#This Row],[Margin1X2]]</f>
        <v>0.44522755338694614</v>
      </c>
      <c r="S1855">
        <f>IF(Table1[[#This Row],[Bet]]="Away",IF(Table1[[#This Row],[FTR]]="A",100*Table1[[#This Row],[B365A]],0),0)</f>
        <v>0</v>
      </c>
      <c r="T1855">
        <f>IF(Table1[[#This Row],[Bet2]]="Away",IF(Table1[[#This Row],[FTR]]="A",100*Table1[[#This Row],[B365A]]),0)</f>
        <v>0</v>
      </c>
      <c r="X1855">
        <v>3.1</v>
      </c>
      <c r="Y1855">
        <v>3.4</v>
      </c>
      <c r="Z1855">
        <v>2.1</v>
      </c>
      <c r="AA1855" s="3">
        <f>(1/Table1[[#This Row],[B365H]]+1/Table1[[#This Row],[B365D]]+1/Table1[[#This Row],[B365A]]-1)/3</f>
        <v>3.0962922803530041E-2</v>
      </c>
      <c r="AB1855">
        <v>1.7</v>
      </c>
      <c r="AC1855">
        <v>2.1</v>
      </c>
      <c r="AD1855">
        <f>(1/Table1[[#This Row],[B365&gt;2.5]]+1/Table1[[#This Row],[B365&lt;2.5]]-1)/2</f>
        <v>3.2212885154061621E-2</v>
      </c>
    </row>
    <row r="1856" spans="1:30" hidden="1" x14ac:dyDescent="0.45">
      <c r="A1856" t="s">
        <v>201</v>
      </c>
      <c r="B1856" t="s">
        <v>4</v>
      </c>
      <c r="C1856" s="1">
        <v>44642</v>
      </c>
      <c r="D1856" t="s">
        <v>211</v>
      </c>
      <c r="E1856" t="s">
        <v>217</v>
      </c>
      <c r="F1856">
        <v>0</v>
      </c>
      <c r="G1856">
        <v>3</v>
      </c>
      <c r="H1856" t="s">
        <v>20</v>
      </c>
      <c r="I1856" t="s">
        <v>234</v>
      </c>
      <c r="L1856">
        <f>1/Table1[[#This Row],[B365H]]-Table1[[#This Row],[Margin1X2]]</f>
        <v>7.8977272727272757E-2</v>
      </c>
      <c r="M1856">
        <f>IF(Table1[[#This Row],[Bet]]="Home",IF(Table1[[#This Row],[FTR]]="H",100*Table1[[#This Row],[B365H]],0),0)</f>
        <v>0</v>
      </c>
      <c r="N1856">
        <f>IF(Table1[[#This Row],[Bet]]="Home-",IF(Table1[[#This Row],[FTR]]="H",100*Table1[[#This Row],[B365H]],0),0)</f>
        <v>0</v>
      </c>
      <c r="O1856">
        <f>1/Table1[[#This Row],[B365D]]-Table1[[#This Row],[Margin1X2]]</f>
        <v>0.16079545454545457</v>
      </c>
      <c r="P1856">
        <f>IF(Table1[[#This Row],[Bet]]="Draw",IF(Table1[[#This Row],[FTR]]="D",100*Table1[[#This Row],[B365D]],0),0)</f>
        <v>0</v>
      </c>
      <c r="Q1856">
        <f>IF(Table1[[#This Row],[Bet]]="Draw-",IF(Table1[[#This Row],[FTR]]="D",100*Table1[[#This Row],[B365D]],0),0)</f>
        <v>0</v>
      </c>
      <c r="R1856">
        <f>1/Table1[[#This Row],[B365A]]-Table1[[#This Row],[Margin1X2]]</f>
        <v>0.76022727272727275</v>
      </c>
      <c r="S1856">
        <f>IF(Table1[[#This Row],[Bet]]="Away",IF(Table1[[#This Row],[FTR]]="A",100*Table1[[#This Row],[B365A]],0),0)</f>
        <v>0</v>
      </c>
      <c r="T1856">
        <f>IF(Table1[[#This Row],[Bet2]]="Away",IF(Table1[[#This Row],[FTR]]="A",100*Table1[[#This Row],[B365A]]),0)</f>
        <v>0</v>
      </c>
      <c r="X1856">
        <v>10</v>
      </c>
      <c r="Y1856">
        <v>5.5</v>
      </c>
      <c r="Z1856">
        <v>1.28</v>
      </c>
      <c r="AA1856" s="3">
        <f>(1/Table1[[#This Row],[B365H]]+1/Table1[[#This Row],[B365D]]+1/Table1[[#This Row],[B365A]]-1)/3</f>
        <v>2.1022727272727249E-2</v>
      </c>
      <c r="AB1856">
        <v>1.65</v>
      </c>
      <c r="AC1856">
        <v>2.2000000000000002</v>
      </c>
      <c r="AD1856">
        <f>(1/Table1[[#This Row],[B365&gt;2.5]]+1/Table1[[#This Row],[B365&lt;2.5]]-1)/2</f>
        <v>3.0303030303030276E-2</v>
      </c>
    </row>
    <row r="1857" spans="1:30" hidden="1" x14ac:dyDescent="0.45">
      <c r="A1857" t="s">
        <v>201</v>
      </c>
      <c r="B1857" t="s">
        <v>4</v>
      </c>
      <c r="C1857" s="1">
        <v>44646</v>
      </c>
      <c r="D1857" t="s">
        <v>209</v>
      </c>
      <c r="E1857" t="s">
        <v>205</v>
      </c>
      <c r="F1857">
        <v>1</v>
      </c>
      <c r="G1857">
        <v>2</v>
      </c>
      <c r="H1857" t="s">
        <v>20</v>
      </c>
      <c r="I1857" t="s">
        <v>234</v>
      </c>
      <c r="L1857">
        <f>1/Table1[[#This Row],[B365H]]-Table1[[#This Row],[Margin1X2]]</f>
        <v>0.41247551003648564</v>
      </c>
      <c r="M1857">
        <f>IF(Table1[[#This Row],[Bet]]="Home",IF(Table1[[#This Row],[FTR]]="H",100*Table1[[#This Row],[B365H]],0),0)</f>
        <v>0</v>
      </c>
      <c r="N1857">
        <f>IF(Table1[[#This Row],[Bet]]="Home-",IF(Table1[[#This Row],[FTR]]="H",100*Table1[[#This Row],[B365H]],0),0)</f>
        <v>0</v>
      </c>
      <c r="O1857">
        <f>1/Table1[[#This Row],[B365D]]-Table1[[#This Row],[Margin1X2]]</f>
        <v>0.27106136862234426</v>
      </c>
      <c r="P1857">
        <f>IF(Table1[[#This Row],[Bet]]="Draw",IF(Table1[[#This Row],[FTR]]="D",100*Table1[[#This Row],[B365D]],0),0)</f>
        <v>0</v>
      </c>
      <c r="Q1857">
        <f>IF(Table1[[#This Row],[Bet]]="Draw-",IF(Table1[[#This Row],[FTR]]="D",100*Table1[[#This Row],[B365D]],0),0)</f>
        <v>0</v>
      </c>
      <c r="R1857">
        <f>1/Table1[[#This Row],[B365A]]-Table1[[#This Row],[Margin1X2]]</f>
        <v>0.31646312134117011</v>
      </c>
      <c r="S1857">
        <f>IF(Table1[[#This Row],[Bet]]="Away",IF(Table1[[#This Row],[FTR]]="A",100*Table1[[#This Row],[B365A]],0),0)</f>
        <v>0</v>
      </c>
      <c r="T1857">
        <f>IF(Table1[[#This Row],[Bet2]]="Away",IF(Table1[[#This Row],[FTR]]="A",100*Table1[[#This Row],[B365A]]),0)</f>
        <v>0</v>
      </c>
      <c r="X1857">
        <v>2.25</v>
      </c>
      <c r="Y1857">
        <v>3.3</v>
      </c>
      <c r="Z1857">
        <v>2.87</v>
      </c>
      <c r="AA1857" s="3">
        <f>(1/Table1[[#This Row],[B365H]]+1/Table1[[#This Row],[B365D]]+1/Table1[[#This Row],[B365A]]-1)/3</f>
        <v>3.1968934407958782E-2</v>
      </c>
      <c r="AB1857">
        <v>1.85</v>
      </c>
      <c r="AC1857">
        <v>1.95</v>
      </c>
      <c r="AD1857">
        <f>(1/Table1[[#This Row],[B365&gt;2.5]]+1/Table1[[#This Row],[B365&lt;2.5]]-1)/2</f>
        <v>2.6680526680526673E-2</v>
      </c>
    </row>
    <row r="1858" spans="1:30" hidden="1" x14ac:dyDescent="0.45">
      <c r="A1858" t="s">
        <v>201</v>
      </c>
      <c r="B1858" t="s">
        <v>4</v>
      </c>
      <c r="C1858" s="1">
        <v>44660</v>
      </c>
      <c r="D1858" t="s">
        <v>223</v>
      </c>
      <c r="E1858" t="s">
        <v>203</v>
      </c>
      <c r="F1858">
        <v>1</v>
      </c>
      <c r="G1858">
        <v>2</v>
      </c>
      <c r="H1858" t="s">
        <v>20</v>
      </c>
      <c r="I1858" t="s">
        <v>234</v>
      </c>
      <c r="L1858">
        <f>1/Table1[[#This Row],[B365H]]-Table1[[#This Row],[Margin1X2]]</f>
        <v>0.20634920634920637</v>
      </c>
      <c r="M1858">
        <f>IF(Table1[[#This Row],[Bet]]="Home",IF(Table1[[#This Row],[FTR]]="H",100*Table1[[#This Row],[B365H]],0),0)</f>
        <v>0</v>
      </c>
      <c r="N1858">
        <f>IF(Table1[[#This Row],[Bet]]="Home-",IF(Table1[[#This Row],[FTR]]="H",100*Table1[[#This Row],[B365H]],0),0)</f>
        <v>0</v>
      </c>
      <c r="O1858">
        <f>1/Table1[[#This Row],[B365D]]-Table1[[#This Row],[Margin1X2]]</f>
        <v>0.25396825396825401</v>
      </c>
      <c r="P1858">
        <f>IF(Table1[[#This Row],[Bet]]="Draw",IF(Table1[[#This Row],[FTR]]="D",100*Table1[[#This Row],[B365D]],0),0)</f>
        <v>0</v>
      </c>
      <c r="Q1858">
        <f>IF(Table1[[#This Row],[Bet]]="Draw-",IF(Table1[[#This Row],[FTR]]="D",100*Table1[[#This Row],[B365D]],0),0)</f>
        <v>0</v>
      </c>
      <c r="R1858">
        <f>1/Table1[[#This Row],[B365A]]-Table1[[#This Row],[Margin1X2]]</f>
        <v>0.53968253968253965</v>
      </c>
      <c r="S1858">
        <f>IF(Table1[[#This Row],[Bet]]="Away",IF(Table1[[#This Row],[FTR]]="A",100*Table1[[#This Row],[B365A]],0),0)</f>
        <v>0</v>
      </c>
      <c r="T1858">
        <f>IF(Table1[[#This Row],[Bet2]]="Away",IF(Table1[[#This Row],[FTR]]="A",100*Table1[[#This Row],[B365A]]),0)</f>
        <v>0</v>
      </c>
      <c r="X1858">
        <v>4.2</v>
      </c>
      <c r="Y1858">
        <v>3.5</v>
      </c>
      <c r="Z1858">
        <v>1.75</v>
      </c>
      <c r="AA1858" s="3">
        <f>(1/Table1[[#This Row],[B365H]]+1/Table1[[#This Row],[B365D]]+1/Table1[[#This Row],[B365A]]-1)/3</f>
        <v>3.174603174603171E-2</v>
      </c>
      <c r="AB1858">
        <v>1.85</v>
      </c>
      <c r="AC1858">
        <v>1.95</v>
      </c>
      <c r="AD1858">
        <f>(1/Table1[[#This Row],[B365&gt;2.5]]+1/Table1[[#This Row],[B365&lt;2.5]]-1)/2</f>
        <v>2.6680526680526673E-2</v>
      </c>
    </row>
    <row r="1859" spans="1:30" hidden="1" x14ac:dyDescent="0.45">
      <c r="A1859" t="s">
        <v>201</v>
      </c>
      <c r="B1859" t="s">
        <v>4</v>
      </c>
      <c r="C1859" s="1">
        <v>44666</v>
      </c>
      <c r="D1859" t="s">
        <v>227</v>
      </c>
      <c r="E1859" t="s">
        <v>237</v>
      </c>
      <c r="F1859">
        <v>1</v>
      </c>
      <c r="G1859">
        <v>2</v>
      </c>
      <c r="H1859" t="s">
        <v>20</v>
      </c>
      <c r="I1859" t="s">
        <v>234</v>
      </c>
      <c r="L1859">
        <f>1/Table1[[#This Row],[B365H]]-Table1[[#This Row],[Margin1X2]]</f>
        <v>0.76296296296296295</v>
      </c>
      <c r="M1859">
        <f>IF(Table1[[#This Row],[Bet]]="Home",IF(Table1[[#This Row],[FTR]]="H",100*Table1[[#This Row],[B365H]],0),0)</f>
        <v>0</v>
      </c>
      <c r="N1859">
        <f>IF(Table1[[#This Row],[Bet]]="Home-",IF(Table1[[#This Row],[FTR]]="H",100*Table1[[#This Row],[B365H]],0),0)</f>
        <v>0</v>
      </c>
      <c r="O1859">
        <f>1/Table1[[#This Row],[B365D]]-Table1[[#This Row],[Margin1X2]]</f>
        <v>0.16296296296296295</v>
      </c>
      <c r="P1859">
        <f>IF(Table1[[#This Row],[Bet]]="Draw",IF(Table1[[#This Row],[FTR]]="D",100*Table1[[#This Row],[B365D]],0),0)</f>
        <v>0</v>
      </c>
      <c r="Q1859">
        <f>IF(Table1[[#This Row],[Bet]]="Draw-",IF(Table1[[#This Row],[FTR]]="D",100*Table1[[#This Row],[B365D]],0),0)</f>
        <v>0</v>
      </c>
      <c r="R1859">
        <f>1/Table1[[#This Row],[B365A]]-Table1[[#This Row],[Margin1X2]]</f>
        <v>7.4074074074074042E-2</v>
      </c>
      <c r="S1859">
        <f>IF(Table1[[#This Row],[Bet]]="Away",IF(Table1[[#This Row],[FTR]]="A",100*Table1[[#This Row],[B365A]],0),0)</f>
        <v>0</v>
      </c>
      <c r="T1859">
        <f>IF(Table1[[#This Row],[Bet2]]="Away",IF(Table1[[#This Row],[FTR]]="A",100*Table1[[#This Row],[B365A]]),0)</f>
        <v>0</v>
      </c>
      <c r="X1859">
        <v>1.25</v>
      </c>
      <c r="Y1859">
        <v>5</v>
      </c>
      <c r="Z1859">
        <v>9</v>
      </c>
      <c r="AA1859" s="3">
        <f>(1/Table1[[#This Row],[B365H]]+1/Table1[[#This Row],[B365D]]+1/Table1[[#This Row],[B365A]]-1)/3</f>
        <v>3.7037037037037056E-2</v>
      </c>
      <c r="AB1859">
        <v>1.8</v>
      </c>
      <c r="AC1859">
        <v>2</v>
      </c>
      <c r="AD1859">
        <f>(1/Table1[[#This Row],[B365&gt;2.5]]+1/Table1[[#This Row],[B365&lt;2.5]]-1)/2</f>
        <v>2.777777777777779E-2</v>
      </c>
    </row>
    <row r="1860" spans="1:30" hidden="1" x14ac:dyDescent="0.45">
      <c r="A1860" t="s">
        <v>201</v>
      </c>
      <c r="B1860" t="s">
        <v>4</v>
      </c>
      <c r="C1860" s="1">
        <v>44669</v>
      </c>
      <c r="D1860" t="s">
        <v>202</v>
      </c>
      <c r="E1860" t="s">
        <v>218</v>
      </c>
      <c r="F1860">
        <v>0</v>
      </c>
      <c r="G1860">
        <v>2</v>
      </c>
      <c r="H1860" t="s">
        <v>20</v>
      </c>
      <c r="I1860" t="s">
        <v>234</v>
      </c>
      <c r="L1860">
        <f>1/Table1[[#This Row],[B365H]]-Table1[[#This Row],[Margin1X2]]</f>
        <v>0.20567244985849634</v>
      </c>
      <c r="M1860">
        <f>IF(Table1[[#This Row],[Bet]]="Home",IF(Table1[[#This Row],[FTR]]="H",100*Table1[[#This Row],[B365H]],0),0)</f>
        <v>0</v>
      </c>
      <c r="N1860">
        <f>IF(Table1[[#This Row],[Bet]]="Home-",IF(Table1[[#This Row],[FTR]]="H",100*Table1[[#This Row],[B365H]],0),0)</f>
        <v>0</v>
      </c>
      <c r="O1860">
        <f>1/Table1[[#This Row],[B365D]]-Table1[[#This Row],[Margin1X2]]</f>
        <v>0.24535498954103604</v>
      </c>
      <c r="P1860">
        <f>IF(Table1[[#This Row],[Bet]]="Draw",IF(Table1[[#This Row],[FTR]]="D",100*Table1[[#This Row],[B365D]],0),0)</f>
        <v>0</v>
      </c>
      <c r="Q1860">
        <f>IF(Table1[[#This Row],[Bet]]="Draw-",IF(Table1[[#This Row],[FTR]]="D",100*Table1[[#This Row],[B365D]],0),0)</f>
        <v>0</v>
      </c>
      <c r="R1860">
        <f>1/Table1[[#This Row],[B365A]]-Table1[[#This Row],[Margin1X2]]</f>
        <v>0.54897256060046762</v>
      </c>
      <c r="S1860">
        <f>IF(Table1[[#This Row],[Bet]]="Away",IF(Table1[[#This Row],[FTR]]="A",100*Table1[[#This Row],[B365A]],0),0)</f>
        <v>0</v>
      </c>
      <c r="T1860">
        <f>IF(Table1[[#This Row],[Bet2]]="Away",IF(Table1[[#This Row],[FTR]]="A",100*Table1[[#This Row],[B365A]]),0)</f>
        <v>0</v>
      </c>
      <c r="X1860">
        <v>4.2</v>
      </c>
      <c r="Y1860">
        <v>3.6</v>
      </c>
      <c r="Z1860">
        <v>1.72</v>
      </c>
      <c r="AA1860" s="3">
        <f>(1/Table1[[#This Row],[B365H]]+1/Table1[[#This Row],[B365D]]+1/Table1[[#This Row],[B365A]]-1)/3</f>
        <v>3.2422788236741752E-2</v>
      </c>
      <c r="AB1860">
        <v>1.88</v>
      </c>
      <c r="AC1860">
        <v>1.93</v>
      </c>
      <c r="AD1860">
        <f>(1/Table1[[#This Row],[B365&gt;2.5]]+1/Table1[[#This Row],[B365&lt;2.5]]-1)/2</f>
        <v>2.5024804321464034E-2</v>
      </c>
    </row>
    <row r="1861" spans="1:30" hidden="1" x14ac:dyDescent="0.45">
      <c r="A1861" t="s">
        <v>201</v>
      </c>
      <c r="B1861" t="s">
        <v>4</v>
      </c>
      <c r="C1861" s="1">
        <v>44674</v>
      </c>
      <c r="D1861" t="s">
        <v>224</v>
      </c>
      <c r="E1861" t="s">
        <v>215</v>
      </c>
      <c r="F1861">
        <v>2</v>
      </c>
      <c r="G1861">
        <v>1</v>
      </c>
      <c r="H1861" t="s">
        <v>13</v>
      </c>
      <c r="I1861" t="s">
        <v>234</v>
      </c>
      <c r="L1861">
        <f>1/Table1[[#This Row],[B365H]]-Table1[[#This Row],[Margin1X2]]</f>
        <v>0.20090687927306439</v>
      </c>
      <c r="M1861">
        <f>IF(Table1[[#This Row],[Bet]]="Home",IF(Table1[[#This Row],[FTR]]="H",100*Table1[[#This Row],[B365H]],0),0)</f>
        <v>0</v>
      </c>
      <c r="N1861">
        <f>IF(Table1[[#This Row],[Bet]]="Home-",IF(Table1[[#This Row],[FTR]]="H",100*Table1[[#This Row],[B365H]],0),0)</f>
        <v>0</v>
      </c>
      <c r="O1861">
        <f>1/Table1[[#This Row],[B365D]]-Table1[[#This Row],[Margin1X2]]</f>
        <v>0.24773777483375212</v>
      </c>
      <c r="P1861">
        <f>IF(Table1[[#This Row],[Bet]]="Draw",IF(Table1[[#This Row],[FTR]]="D",100*Table1[[#This Row],[B365D]],0),0)</f>
        <v>0</v>
      </c>
      <c r="Q1861">
        <f>IF(Table1[[#This Row],[Bet]]="Draw-",IF(Table1[[#This Row],[FTR]]="D",100*Table1[[#This Row],[B365D]],0),0)</f>
        <v>0</v>
      </c>
      <c r="R1861">
        <f>1/Table1[[#This Row],[B365A]]-Table1[[#This Row],[Margin1X2]]</f>
        <v>0.55135534589318369</v>
      </c>
      <c r="S1861">
        <f>IF(Table1[[#This Row],[Bet]]="Away",IF(Table1[[#This Row],[FTR]]="A",100*Table1[[#This Row],[B365A]],0),0)</f>
        <v>0</v>
      </c>
      <c r="T1861">
        <f>IF(Table1[[#This Row],[Bet2]]="Away",IF(Table1[[#This Row],[FTR]]="A",100*Table1[[#This Row],[B365A]]),0)</f>
        <v>0</v>
      </c>
      <c r="X1861">
        <v>4.33</v>
      </c>
      <c r="Y1861">
        <v>3.6</v>
      </c>
      <c r="Z1861">
        <v>1.72</v>
      </c>
      <c r="AA1861" s="3">
        <f>(1/Table1[[#This Row],[B365H]]+1/Table1[[#This Row],[B365D]]+1/Table1[[#This Row],[B365A]]-1)/3</f>
        <v>3.0040002944025684E-2</v>
      </c>
      <c r="AB1861">
        <v>1.72</v>
      </c>
      <c r="AC1861">
        <v>2.0699999999999998</v>
      </c>
      <c r="AD1861">
        <f>(1/Table1[[#This Row],[B365&gt;2.5]]+1/Table1[[#This Row],[B365&lt;2.5]]-1)/2</f>
        <v>3.2243568138411449E-2</v>
      </c>
    </row>
    <row r="1862" spans="1:30" hidden="1" x14ac:dyDescent="0.45">
      <c r="A1862" t="s">
        <v>106</v>
      </c>
      <c r="B1862" t="s">
        <v>4</v>
      </c>
      <c r="C1862" s="1">
        <v>44436</v>
      </c>
      <c r="D1862" t="s">
        <v>130</v>
      </c>
      <c r="E1862" t="s">
        <v>122</v>
      </c>
      <c r="F1862">
        <v>2</v>
      </c>
      <c r="G1862">
        <v>1</v>
      </c>
      <c r="H1862" t="s">
        <v>13</v>
      </c>
      <c r="I1862" t="s">
        <v>160</v>
      </c>
      <c r="L1862">
        <f>1/Table1[[#This Row],[B365H]]-Table1[[#This Row],[Margin1X2]]</f>
        <v>0.3937486284836515</v>
      </c>
      <c r="M1862">
        <f>IF(Table1[[#This Row],[Bet]]="Home",IF(Table1[[#This Row],[FTR]]="H",100*Table1[[#This Row],[B365H]],0),0)</f>
        <v>0</v>
      </c>
      <c r="N1862">
        <f>IF(Table1[[#This Row],[Bet]]="Home-",IF(Table1[[#This Row],[FTR]]="H",100*Table1[[#This Row],[B365H]],0),0)</f>
        <v>0</v>
      </c>
      <c r="O1862">
        <f>1/Table1[[#This Row],[B365D]]-Table1[[#This Row],[Margin1X2]]</f>
        <v>0.29808536317752909</v>
      </c>
      <c r="P1862">
        <f>IF(Table1[[#This Row],[Bet]]="Draw",IF(Table1[[#This Row],[FTR]]="D",100*Table1[[#This Row],[B365D]],0),0)</f>
        <v>0</v>
      </c>
      <c r="Q1862">
        <f>IF(Table1[[#This Row],[Bet]]="Draw-",IF(Table1[[#This Row],[FTR]]="D",100*Table1[[#This Row],[B365D]],0),0)</f>
        <v>0</v>
      </c>
      <c r="R1862">
        <f>1/Table1[[#This Row],[B365A]]-Table1[[#This Row],[Margin1X2]]</f>
        <v>0.30816600833881941</v>
      </c>
      <c r="S1862">
        <f>IF(Table1[[#This Row],[Bet]]="Away",IF(Table1[[#This Row],[FTR]]="A",100*Table1[[#This Row],[B365A]],0),0)</f>
        <v>0</v>
      </c>
      <c r="T1862">
        <f>IF(Table1[[#This Row],[Bet2]]="Away",IF(Table1[[#This Row],[FTR]]="A",100*Table1[[#This Row],[B365A]]),0)</f>
        <v>0</v>
      </c>
      <c r="X1862">
        <v>2.4500000000000002</v>
      </c>
      <c r="Y1862">
        <v>3.2</v>
      </c>
      <c r="Z1862">
        <v>3.1</v>
      </c>
      <c r="AA1862" s="3">
        <f>(1/Table1[[#This Row],[B365H]]+1/Table1[[#This Row],[B365D]]+1/Table1[[#This Row],[B365A]]-1)/3</f>
        <v>1.4414636822470905E-2</v>
      </c>
      <c r="AB1862">
        <v>2.35</v>
      </c>
      <c r="AC1862">
        <v>1.57</v>
      </c>
      <c r="AD1862">
        <f>(1/Table1[[#This Row],[B365&gt;2.5]]+1/Table1[[#This Row],[B365&lt;2.5]]-1)/2</f>
        <v>3.1237295026426359E-2</v>
      </c>
    </row>
    <row r="1863" spans="1:30" hidden="1" x14ac:dyDescent="0.45">
      <c r="A1863" t="s">
        <v>106</v>
      </c>
      <c r="B1863" t="s">
        <v>4</v>
      </c>
      <c r="C1863" s="1">
        <v>44443</v>
      </c>
      <c r="D1863" t="s">
        <v>114</v>
      </c>
      <c r="E1863" t="s">
        <v>108</v>
      </c>
      <c r="F1863">
        <v>1</v>
      </c>
      <c r="G1863">
        <v>1</v>
      </c>
      <c r="H1863" t="s">
        <v>42</v>
      </c>
      <c r="I1863" t="s">
        <v>160</v>
      </c>
      <c r="L1863">
        <f>1/Table1[[#This Row],[B365H]]-Table1[[#This Row],[Margin1X2]]</f>
        <v>0.38948954712501505</v>
      </c>
      <c r="M1863">
        <f>IF(Table1[[#This Row],[Bet]]="Home",IF(Table1[[#This Row],[FTR]]="H",100*Table1[[#This Row],[B365H]],0),0)</f>
        <v>0</v>
      </c>
      <c r="N1863">
        <f>IF(Table1[[#This Row],[Bet]]="Home-",IF(Table1[[#This Row],[FTR]]="H",100*Table1[[#This Row],[B365H]],0),0)</f>
        <v>0</v>
      </c>
      <c r="O1863">
        <f>1/Table1[[#This Row],[B365D]]-Table1[[#This Row],[Margin1X2]]</f>
        <v>0.28435658484919568</v>
      </c>
      <c r="P1863">
        <f>IF(Table1[[#This Row],[Bet]]="Draw",IF(Table1[[#This Row],[FTR]]="D",100*Table1[[#This Row],[B365D]],0),0)</f>
        <v>0</v>
      </c>
      <c r="Q1863">
        <f>IF(Table1[[#This Row],[Bet]]="Draw-",IF(Table1[[#This Row],[FTR]]="D",100*Table1[[#This Row],[B365D]],0),0)</f>
        <v>0</v>
      </c>
      <c r="R1863">
        <f>1/Table1[[#This Row],[B365A]]-Table1[[#This Row],[Margin1X2]]</f>
        <v>0.32615386802578922</v>
      </c>
      <c r="S1863">
        <f>IF(Table1[[#This Row],[Bet]]="Away",IF(Table1[[#This Row],[FTR]]="A",100*Table1[[#This Row],[B365A]],0),0)</f>
        <v>0</v>
      </c>
      <c r="T1863">
        <f>IF(Table1[[#This Row],[Bet2]]="Away",IF(Table1[[#This Row],[FTR]]="A",100*Table1[[#This Row],[B365A]]),0)</f>
        <v>0</v>
      </c>
      <c r="X1863">
        <v>2.4500000000000002</v>
      </c>
      <c r="Y1863">
        <v>3.3</v>
      </c>
      <c r="Z1863">
        <v>2.9</v>
      </c>
      <c r="AA1863" s="3">
        <f>(1/Table1[[#This Row],[B365H]]+1/Table1[[#This Row],[B365D]]+1/Table1[[#This Row],[B365A]]-1)/3</f>
        <v>1.867371818110734E-2</v>
      </c>
      <c r="AB1863">
        <v>2.0699999999999998</v>
      </c>
      <c r="AC1863">
        <v>1.72</v>
      </c>
      <c r="AD1863">
        <f>(1/Table1[[#This Row],[B365&gt;2.5]]+1/Table1[[#This Row],[B365&lt;2.5]]-1)/2</f>
        <v>3.2243568138411449E-2</v>
      </c>
    </row>
    <row r="1864" spans="1:30" hidden="1" x14ac:dyDescent="0.45">
      <c r="A1864" t="s">
        <v>106</v>
      </c>
      <c r="B1864" t="s">
        <v>4</v>
      </c>
      <c r="C1864" s="1">
        <v>44464</v>
      </c>
      <c r="D1864" t="s">
        <v>127</v>
      </c>
      <c r="E1864" t="s">
        <v>113</v>
      </c>
      <c r="F1864">
        <v>1</v>
      </c>
      <c r="G1864">
        <v>1</v>
      </c>
      <c r="H1864" t="s">
        <v>42</v>
      </c>
      <c r="I1864" t="s">
        <v>160</v>
      </c>
      <c r="L1864">
        <f>1/Table1[[#This Row],[B365H]]-Table1[[#This Row],[Margin1X2]]</f>
        <v>0.64814814814814814</v>
      </c>
      <c r="M1864">
        <f>IF(Table1[[#This Row],[Bet]]="Home",IF(Table1[[#This Row],[FTR]]="H",100*Table1[[#This Row],[B365H]],0),0)</f>
        <v>0</v>
      </c>
      <c r="N1864">
        <f>IF(Table1[[#This Row],[Bet]]="Home-",IF(Table1[[#This Row],[FTR]]="H",100*Table1[[#This Row],[B365H]],0),0)</f>
        <v>0</v>
      </c>
      <c r="O1864">
        <f>1/Table1[[#This Row],[B365D]]-Table1[[#This Row],[Margin1X2]]</f>
        <v>0.20370370370370369</v>
      </c>
      <c r="P1864">
        <f>IF(Table1[[#This Row],[Bet]]="Draw",IF(Table1[[#This Row],[FTR]]="D",100*Table1[[#This Row],[B365D]],0),0)</f>
        <v>0</v>
      </c>
      <c r="Q1864">
        <f>IF(Table1[[#This Row],[Bet]]="Draw-",IF(Table1[[#This Row],[FTR]]="D",100*Table1[[#This Row],[B365D]],0),0)</f>
        <v>0</v>
      </c>
      <c r="R1864">
        <f>1/Table1[[#This Row],[B365A]]-Table1[[#This Row],[Margin1X2]]</f>
        <v>0.14814814814814814</v>
      </c>
      <c r="S1864">
        <f>IF(Table1[[#This Row],[Bet]]="Away",IF(Table1[[#This Row],[FTR]]="A",100*Table1[[#This Row],[B365A]],0),0)</f>
        <v>0</v>
      </c>
      <c r="T1864">
        <f>IF(Table1[[#This Row],[Bet2]]="Away",IF(Table1[[#This Row],[FTR]]="A",100*Table1[[#This Row],[B365A]]),0)</f>
        <v>0</v>
      </c>
      <c r="X1864">
        <v>1.5</v>
      </c>
      <c r="Y1864">
        <v>4.5</v>
      </c>
      <c r="Z1864">
        <v>6</v>
      </c>
      <c r="AA1864" s="3">
        <f>(1/Table1[[#This Row],[B365H]]+1/Table1[[#This Row],[B365D]]+1/Table1[[#This Row],[B365A]]-1)/3</f>
        <v>1.8518518518518528E-2</v>
      </c>
      <c r="AB1864">
        <v>1.8</v>
      </c>
      <c r="AC1864">
        <v>2</v>
      </c>
      <c r="AD1864">
        <f>(1/Table1[[#This Row],[B365&gt;2.5]]+1/Table1[[#This Row],[B365&lt;2.5]]-1)/2</f>
        <v>2.777777777777779E-2</v>
      </c>
    </row>
    <row r="1865" spans="1:30" hidden="1" x14ac:dyDescent="0.45">
      <c r="A1865" t="s">
        <v>106</v>
      </c>
      <c r="B1865" t="s">
        <v>4</v>
      </c>
      <c r="C1865" s="1">
        <v>44488</v>
      </c>
      <c r="D1865" t="s">
        <v>139</v>
      </c>
      <c r="E1865" t="s">
        <v>137</v>
      </c>
      <c r="F1865">
        <v>2</v>
      </c>
      <c r="G1865">
        <v>3</v>
      </c>
      <c r="H1865" t="s">
        <v>20</v>
      </c>
      <c r="I1865" t="s">
        <v>160</v>
      </c>
      <c r="L1865">
        <f>1/Table1[[#This Row],[B365H]]-Table1[[#This Row],[Margin1X2]]</f>
        <v>0.43731431966726081</v>
      </c>
      <c r="M1865">
        <f>IF(Table1[[#This Row],[Bet]]="Home",IF(Table1[[#This Row],[FTR]]="H",100*Table1[[#This Row],[B365H]],0),0)</f>
        <v>0</v>
      </c>
      <c r="N1865">
        <f>IF(Table1[[#This Row],[Bet]]="Home-",IF(Table1[[#This Row],[FTR]]="H",100*Table1[[#This Row],[B365H]],0),0)</f>
        <v>0</v>
      </c>
      <c r="O1865">
        <f>1/Table1[[#This Row],[B365D]]-Table1[[#This Row],[Margin1X2]]</f>
        <v>0.27688651218062982</v>
      </c>
      <c r="P1865">
        <f>IF(Table1[[#This Row],[Bet]]="Draw",IF(Table1[[#This Row],[FTR]]="D",100*Table1[[#This Row],[B365D]],0),0)</f>
        <v>0</v>
      </c>
      <c r="Q1865">
        <f>IF(Table1[[#This Row],[Bet]]="Draw-",IF(Table1[[#This Row],[FTR]]="D",100*Table1[[#This Row],[B365D]],0),0)</f>
        <v>0</v>
      </c>
      <c r="R1865">
        <f>1/Table1[[#This Row],[B365A]]-Table1[[#This Row],[Margin1X2]]</f>
        <v>0.28579916815210932</v>
      </c>
      <c r="S1865">
        <f>IF(Table1[[#This Row],[Bet]]="Away",IF(Table1[[#This Row],[FTR]]="A",100*Table1[[#This Row],[B365A]],0),0)</f>
        <v>0</v>
      </c>
      <c r="T1865">
        <f>IF(Table1[[#This Row],[Bet2]]="Away",IF(Table1[[#This Row],[FTR]]="A",100*Table1[[#This Row],[B365A]]),0)</f>
        <v>0</v>
      </c>
      <c r="X1865">
        <v>2.2000000000000002</v>
      </c>
      <c r="Y1865">
        <v>3.4</v>
      </c>
      <c r="Z1865">
        <v>3.3</v>
      </c>
      <c r="AA1865" s="3">
        <f>(1/Table1[[#This Row],[B365H]]+1/Table1[[#This Row],[B365D]]+1/Table1[[#This Row],[B365A]]-1)/3</f>
        <v>1.7231134878193721E-2</v>
      </c>
      <c r="AB1865">
        <v>2</v>
      </c>
      <c r="AC1865">
        <v>1.8</v>
      </c>
      <c r="AD1865">
        <f>(1/Table1[[#This Row],[B365&gt;2.5]]+1/Table1[[#This Row],[B365&lt;2.5]]-1)/2</f>
        <v>2.777777777777779E-2</v>
      </c>
    </row>
    <row r="1866" spans="1:30" hidden="1" x14ac:dyDescent="0.45">
      <c r="A1866" t="s">
        <v>106</v>
      </c>
      <c r="B1866" t="s">
        <v>4</v>
      </c>
      <c r="C1866" s="1">
        <v>44492</v>
      </c>
      <c r="D1866" t="s">
        <v>124</v>
      </c>
      <c r="E1866" t="s">
        <v>119</v>
      </c>
      <c r="F1866">
        <v>2</v>
      </c>
      <c r="G1866">
        <v>1</v>
      </c>
      <c r="H1866" t="s">
        <v>13</v>
      </c>
      <c r="I1866" t="s">
        <v>160</v>
      </c>
      <c r="L1866">
        <f>1/Table1[[#This Row],[B365H]]-Table1[[#This Row],[Margin1X2]]</f>
        <v>0.60058661145617664</v>
      </c>
      <c r="M1866">
        <f>IF(Table1[[#This Row],[Bet]]="Home",IF(Table1[[#This Row],[FTR]]="H",100*Table1[[#This Row],[B365H]],0),0)</f>
        <v>0</v>
      </c>
      <c r="N1866">
        <f>IF(Table1[[#This Row],[Bet]]="Home-",IF(Table1[[#This Row],[FTR]]="H",100*Table1[[#This Row],[B365H]],0),0)</f>
        <v>0</v>
      </c>
      <c r="O1866">
        <f>1/Table1[[#This Row],[B365D]]-Table1[[#This Row],[Margin1X2]]</f>
        <v>0.22946859903381642</v>
      </c>
      <c r="P1866">
        <f>IF(Table1[[#This Row],[Bet]]="Draw",IF(Table1[[#This Row],[FTR]]="D",100*Table1[[#This Row],[B365D]],0),0)</f>
        <v>0</v>
      </c>
      <c r="Q1866">
        <f>IF(Table1[[#This Row],[Bet]]="Draw-",IF(Table1[[#This Row],[FTR]]="D",100*Table1[[#This Row],[B365D]],0),0)</f>
        <v>0</v>
      </c>
      <c r="R1866">
        <f>1/Table1[[#This Row],[B365A]]-Table1[[#This Row],[Margin1X2]]</f>
        <v>0.16994478951000688</v>
      </c>
      <c r="S1866">
        <f>IF(Table1[[#This Row],[Bet]]="Away",IF(Table1[[#This Row],[FTR]]="A",100*Table1[[#This Row],[B365A]],0),0)</f>
        <v>0</v>
      </c>
      <c r="T1866">
        <f>IF(Table1[[#This Row],[Bet2]]="Away",IF(Table1[[#This Row],[FTR]]="A",100*Table1[[#This Row],[B365A]]),0)</f>
        <v>0</v>
      </c>
      <c r="X1866">
        <v>1.61</v>
      </c>
      <c r="Y1866">
        <v>4</v>
      </c>
      <c r="Z1866">
        <v>5.25</v>
      </c>
      <c r="AA1866" s="3">
        <f>(1/Table1[[#This Row],[B365H]]+1/Table1[[#This Row],[B365D]]+1/Table1[[#This Row],[B365A]]-1)/3</f>
        <v>2.0531400966183593E-2</v>
      </c>
      <c r="AB1866">
        <v>1.85</v>
      </c>
      <c r="AC1866">
        <v>1.95</v>
      </c>
      <c r="AD1866">
        <f>(1/Table1[[#This Row],[B365&gt;2.5]]+1/Table1[[#This Row],[B365&lt;2.5]]-1)/2</f>
        <v>2.6680526680526673E-2</v>
      </c>
    </row>
    <row r="1867" spans="1:30" hidden="1" x14ac:dyDescent="0.45">
      <c r="A1867" t="s">
        <v>106</v>
      </c>
      <c r="B1867" t="s">
        <v>4</v>
      </c>
      <c r="C1867" s="1">
        <v>44541</v>
      </c>
      <c r="D1867" t="s">
        <v>127</v>
      </c>
      <c r="E1867" t="s">
        <v>131</v>
      </c>
      <c r="F1867">
        <v>3</v>
      </c>
      <c r="G1867">
        <v>1</v>
      </c>
      <c r="H1867" t="s">
        <v>13</v>
      </c>
      <c r="I1867" t="s">
        <v>160</v>
      </c>
      <c r="L1867">
        <f>1/Table1[[#This Row],[B365H]]-Table1[[#This Row],[Margin1X2]]</f>
        <v>0.67164595839731955</v>
      </c>
      <c r="M1867">
        <f>IF(Table1[[#This Row],[Bet]]="Home",IF(Table1[[#This Row],[FTR]]="H",100*Table1[[#This Row],[B365H]],0),0)</f>
        <v>0</v>
      </c>
      <c r="N1867">
        <f>IF(Table1[[#This Row],[Bet]]="Home-",IF(Table1[[#This Row],[FTR]]="H",100*Table1[[#This Row],[B365H]],0),0)</f>
        <v>0</v>
      </c>
      <c r="O1867">
        <f>1/Table1[[#This Row],[B365D]]-Table1[[#This Row],[Margin1X2]]</f>
        <v>0.19251710177300008</v>
      </c>
      <c r="P1867">
        <f>IF(Table1[[#This Row],[Bet]]="Draw",IF(Table1[[#This Row],[FTR]]="D",100*Table1[[#This Row],[B365D]],0),0)</f>
        <v>0</v>
      </c>
      <c r="Q1867">
        <f>IF(Table1[[#This Row],[Bet]]="Draw-",IF(Table1[[#This Row],[FTR]]="D",100*Table1[[#This Row],[B365D]],0),0)</f>
        <v>0</v>
      </c>
      <c r="R1867">
        <f>1/Table1[[#This Row],[B365A]]-Table1[[#This Row],[Margin1X2]]</f>
        <v>0.13583693982968026</v>
      </c>
      <c r="S1867">
        <f>IF(Table1[[#This Row],[Bet]]="Away",IF(Table1[[#This Row],[FTR]]="A",100*Table1[[#This Row],[B365A]],0),0)</f>
        <v>0</v>
      </c>
      <c r="T1867">
        <f>IF(Table1[[#This Row],[Bet2]]="Away",IF(Table1[[#This Row],[FTR]]="A",100*Table1[[#This Row],[B365A]]),0)</f>
        <v>0</v>
      </c>
      <c r="X1867">
        <v>1.45</v>
      </c>
      <c r="Y1867">
        <v>4.75</v>
      </c>
      <c r="Z1867">
        <v>6.5</v>
      </c>
      <c r="AA1867" s="3">
        <f>(1/Table1[[#This Row],[B365H]]+1/Table1[[#This Row],[B365D]]+1/Table1[[#This Row],[B365A]]-1)/3</f>
        <v>1.8009214016473596E-2</v>
      </c>
      <c r="AB1867">
        <v>1.85</v>
      </c>
      <c r="AC1867">
        <v>2</v>
      </c>
      <c r="AD1867">
        <f>(1/Table1[[#This Row],[B365&gt;2.5]]+1/Table1[[#This Row],[B365&lt;2.5]]-1)/2</f>
        <v>2.0270270270270174E-2</v>
      </c>
    </row>
    <row r="1868" spans="1:30" hidden="1" x14ac:dyDescent="0.45">
      <c r="A1868" t="s">
        <v>106</v>
      </c>
      <c r="B1868" t="s">
        <v>4</v>
      </c>
      <c r="C1868" s="1">
        <v>44583</v>
      </c>
      <c r="D1868" t="s">
        <v>110</v>
      </c>
      <c r="E1868" t="s">
        <v>113</v>
      </c>
      <c r="F1868">
        <v>1</v>
      </c>
      <c r="G1868">
        <v>0</v>
      </c>
      <c r="H1868" t="s">
        <v>13</v>
      </c>
      <c r="I1868" t="s">
        <v>160</v>
      </c>
      <c r="L1868">
        <f>1/Table1[[#This Row],[B365H]]-Table1[[#This Row],[Margin1X2]]</f>
        <v>0.49664224664224671</v>
      </c>
      <c r="M1868">
        <f>IF(Table1[[#This Row],[Bet]]="Home",IF(Table1[[#This Row],[FTR]]="H",100*Table1[[#This Row],[B365H]],0),0)</f>
        <v>0</v>
      </c>
      <c r="N1868">
        <f>IF(Table1[[#This Row],[Bet]]="Home-",IF(Table1[[#This Row],[FTR]]="H",100*Table1[[#This Row],[B365H]],0),0)</f>
        <v>0</v>
      </c>
      <c r="O1868">
        <f>1/Table1[[#This Row],[B365D]]-Table1[[#This Row],[Margin1X2]]</f>
        <v>0.26953601953601952</v>
      </c>
      <c r="P1868">
        <f>IF(Table1[[#This Row],[Bet]]="Draw",IF(Table1[[#This Row],[FTR]]="D",100*Table1[[#This Row],[B365D]],0),0)</f>
        <v>0</v>
      </c>
      <c r="Q1868">
        <f>IF(Table1[[#This Row],[Bet]]="Draw-",IF(Table1[[#This Row],[FTR]]="D",100*Table1[[#This Row],[B365D]],0),0)</f>
        <v>0</v>
      </c>
      <c r="R1868">
        <f>1/Table1[[#This Row],[B365A]]-Table1[[#This Row],[Margin1X2]]</f>
        <v>0.2338217338217338</v>
      </c>
      <c r="S1868">
        <f>IF(Table1[[#This Row],[Bet]]="Away",IF(Table1[[#This Row],[FTR]]="A",100*Table1[[#This Row],[B365A]],0),0)</f>
        <v>0</v>
      </c>
      <c r="T1868">
        <f>IF(Table1[[#This Row],[Bet2]]="Away",IF(Table1[[#This Row],[FTR]]="A",100*Table1[[#This Row],[B365A]]),0)</f>
        <v>0</v>
      </c>
      <c r="X1868">
        <v>1.95</v>
      </c>
      <c r="Y1868">
        <v>3.5</v>
      </c>
      <c r="Z1868">
        <v>4</v>
      </c>
      <c r="AA1868" s="3">
        <f>(1/Table1[[#This Row],[B365H]]+1/Table1[[#This Row],[B365D]]+1/Table1[[#This Row],[B365A]]-1)/3</f>
        <v>1.6178266178266194E-2</v>
      </c>
      <c r="AB1868">
        <v>1.93</v>
      </c>
      <c r="AC1868">
        <v>1.93</v>
      </c>
      <c r="AD1868">
        <f>(1/Table1[[#This Row],[B365&gt;2.5]]+1/Table1[[#This Row],[B365&lt;2.5]]-1)/2</f>
        <v>1.81347150259068E-2</v>
      </c>
    </row>
    <row r="1869" spans="1:30" hidden="1" x14ac:dyDescent="0.45">
      <c r="A1869" t="s">
        <v>106</v>
      </c>
      <c r="B1869" t="s">
        <v>4</v>
      </c>
      <c r="C1869" s="1">
        <v>44614</v>
      </c>
      <c r="D1869" t="s">
        <v>107</v>
      </c>
      <c r="E1869" t="s">
        <v>123</v>
      </c>
      <c r="F1869">
        <v>3</v>
      </c>
      <c r="G1869">
        <v>1</v>
      </c>
      <c r="H1869" t="s">
        <v>13</v>
      </c>
      <c r="I1869" t="s">
        <v>160</v>
      </c>
      <c r="L1869">
        <f>1/Table1[[#This Row],[B365H]]-Table1[[#This Row],[Margin1X2]]</f>
        <v>0.49373219373219379</v>
      </c>
      <c r="M1869">
        <f>IF(Table1[[#This Row],[Bet]]="Home",IF(Table1[[#This Row],[FTR]]="H",100*Table1[[#This Row],[B365H]],0),0)</f>
        <v>0</v>
      </c>
      <c r="N1869">
        <f>IF(Table1[[#This Row],[Bet]]="Home-",IF(Table1[[#This Row],[FTR]]="H",100*Table1[[#This Row],[B365H]],0),0)</f>
        <v>0</v>
      </c>
      <c r="O1869">
        <f>1/Table1[[#This Row],[B365D]]-Table1[[#This Row],[Margin1X2]]</f>
        <v>0.2586894586894587</v>
      </c>
      <c r="P1869">
        <f>IF(Table1[[#This Row],[Bet]]="Draw",IF(Table1[[#This Row],[FTR]]="D",100*Table1[[#This Row],[B365D]],0),0)</f>
        <v>0</v>
      </c>
      <c r="Q1869">
        <f>IF(Table1[[#This Row],[Bet]]="Draw-",IF(Table1[[#This Row],[FTR]]="D",100*Table1[[#This Row],[B365D]],0),0)</f>
        <v>0</v>
      </c>
      <c r="R1869">
        <f>1/Table1[[#This Row],[B365A]]-Table1[[#This Row],[Margin1X2]]</f>
        <v>0.24757834757834757</v>
      </c>
      <c r="S1869">
        <f>IF(Table1[[#This Row],[Bet]]="Away",IF(Table1[[#This Row],[FTR]]="A",100*Table1[[#This Row],[B365A]],0),0)</f>
        <v>0</v>
      </c>
      <c r="T1869">
        <f>IF(Table1[[#This Row],[Bet2]]="Away",IF(Table1[[#This Row],[FTR]]="A",100*Table1[[#This Row],[B365A]]),0)</f>
        <v>0</v>
      </c>
      <c r="X1869">
        <v>1.95</v>
      </c>
      <c r="Y1869">
        <v>3.6</v>
      </c>
      <c r="Z1869">
        <v>3.75</v>
      </c>
      <c r="AA1869" s="3">
        <f>(1/Table1[[#This Row],[B365H]]+1/Table1[[#This Row],[B365D]]+1/Table1[[#This Row],[B365A]]-1)/3</f>
        <v>1.9088319088319095E-2</v>
      </c>
      <c r="AB1869">
        <v>1.85</v>
      </c>
      <c r="AC1869">
        <v>2</v>
      </c>
      <c r="AD1869">
        <f>(1/Table1[[#This Row],[B365&gt;2.5]]+1/Table1[[#This Row],[B365&lt;2.5]]-1)/2</f>
        <v>2.0270270270270174E-2</v>
      </c>
    </row>
    <row r="1870" spans="1:30" hidden="1" x14ac:dyDescent="0.45">
      <c r="A1870" t="s">
        <v>106</v>
      </c>
      <c r="B1870" t="s">
        <v>4</v>
      </c>
      <c r="C1870" s="1">
        <v>44621</v>
      </c>
      <c r="D1870" t="s">
        <v>120</v>
      </c>
      <c r="E1870" t="s">
        <v>111</v>
      </c>
      <c r="F1870">
        <v>3</v>
      </c>
      <c r="G1870">
        <v>2</v>
      </c>
      <c r="H1870" t="s">
        <v>13</v>
      </c>
      <c r="I1870" t="s">
        <v>160</v>
      </c>
      <c r="L1870">
        <f>1/Table1[[#This Row],[B365H]]-Table1[[#This Row],[Margin1X2]]</f>
        <v>0.39125894260143079</v>
      </c>
      <c r="M1870">
        <f>IF(Table1[[#This Row],[Bet]]="Home",IF(Table1[[#This Row],[FTR]]="H",100*Table1[[#This Row],[B365H]],0),0)</f>
        <v>0</v>
      </c>
      <c r="N1870">
        <f>IF(Table1[[#This Row],[Bet]]="Home-",IF(Table1[[#This Row],[FTR]]="H",100*Table1[[#This Row],[B365H]],0),0)</f>
        <v>0</v>
      </c>
      <c r="O1870">
        <f>1/Table1[[#This Row],[B365D]]-Table1[[#This Row],[Margin1X2]]</f>
        <v>0.27721332435413193</v>
      </c>
      <c r="P1870">
        <f>IF(Table1[[#This Row],[Bet]]="Draw",IF(Table1[[#This Row],[FTR]]="D",100*Table1[[#This Row],[B365D]],0),0)</f>
        <v>0</v>
      </c>
      <c r="Q1870">
        <f>IF(Table1[[#This Row],[Bet]]="Draw-",IF(Table1[[#This Row],[FTR]]="D",100*Table1[[#This Row],[B365D]],0),0)</f>
        <v>0</v>
      </c>
      <c r="R1870">
        <f>1/Table1[[#This Row],[B365A]]-Table1[[#This Row],[Margin1X2]]</f>
        <v>0.33152773304443728</v>
      </c>
      <c r="S1870">
        <f>IF(Table1[[#This Row],[Bet]]="Away",IF(Table1[[#This Row],[FTR]]="A",100*Table1[[#This Row],[B365A]],0),0)</f>
        <v>0</v>
      </c>
      <c r="T1870">
        <f>IF(Table1[[#This Row],[Bet2]]="Away",IF(Table1[[#This Row],[FTR]]="A",100*Table1[[#This Row],[B365A]]),0)</f>
        <v>0</v>
      </c>
      <c r="X1870">
        <v>2.4500000000000002</v>
      </c>
      <c r="Y1870">
        <v>3.4</v>
      </c>
      <c r="Z1870">
        <v>2.87</v>
      </c>
      <c r="AA1870" s="3">
        <f>(1/Table1[[#This Row],[B365H]]+1/Table1[[#This Row],[B365D]]+1/Table1[[#This Row],[B365A]]-1)/3</f>
        <v>1.6904322704691593E-2</v>
      </c>
      <c r="AB1870">
        <v>1.95</v>
      </c>
      <c r="AC1870">
        <v>1.9</v>
      </c>
      <c r="AD1870">
        <f>(1/Table1[[#This Row],[B365&gt;2.5]]+1/Table1[[#This Row],[B365&lt;2.5]]-1)/2</f>
        <v>1.9568151147098534E-2</v>
      </c>
    </row>
    <row r="1871" spans="1:30" hidden="1" x14ac:dyDescent="0.45">
      <c r="A1871" t="s">
        <v>106</v>
      </c>
      <c r="B1871" t="s">
        <v>4</v>
      </c>
      <c r="C1871" s="1">
        <v>44628</v>
      </c>
      <c r="D1871" t="s">
        <v>128</v>
      </c>
      <c r="E1871" t="s">
        <v>117</v>
      </c>
      <c r="F1871">
        <v>2</v>
      </c>
      <c r="G1871">
        <v>0</v>
      </c>
      <c r="H1871" t="s">
        <v>13</v>
      </c>
      <c r="I1871" t="s">
        <v>160</v>
      </c>
      <c r="L1871">
        <f>1/Table1[[#This Row],[B365H]]-Table1[[#This Row],[Margin1X2]]</f>
        <v>0.56484557647348344</v>
      </c>
      <c r="M1871">
        <f>IF(Table1[[#This Row],[Bet]]="Home",IF(Table1[[#This Row],[FTR]]="H",100*Table1[[#This Row],[B365H]],0),0)</f>
        <v>0</v>
      </c>
      <c r="N1871">
        <f>IF(Table1[[#This Row],[Bet]]="Home-",IF(Table1[[#This Row],[FTR]]="H",100*Table1[[#This Row],[B365H]],0),0)</f>
        <v>0</v>
      </c>
      <c r="O1871">
        <f>1/Table1[[#This Row],[B365D]]-Table1[[#This Row],[Margin1X2]]</f>
        <v>0.26122800541405194</v>
      </c>
      <c r="P1871">
        <f>IF(Table1[[#This Row],[Bet]]="Draw",IF(Table1[[#This Row],[FTR]]="D",100*Table1[[#This Row],[B365D]],0),0)</f>
        <v>0</v>
      </c>
      <c r="Q1871">
        <f>IF(Table1[[#This Row],[Bet]]="Draw-",IF(Table1[[#This Row],[FTR]]="D",100*Table1[[#This Row],[B365D]],0),0)</f>
        <v>0</v>
      </c>
      <c r="R1871">
        <f>1/Table1[[#This Row],[B365A]]-Table1[[#This Row],[Margin1X2]]</f>
        <v>0.17392641811246459</v>
      </c>
      <c r="S1871">
        <f>IF(Table1[[#This Row],[Bet]]="Away",IF(Table1[[#This Row],[FTR]]="A",100*Table1[[#This Row],[B365A]],0),0)</f>
        <v>0</v>
      </c>
      <c r="T1871">
        <f>IF(Table1[[#This Row],[Bet2]]="Away",IF(Table1[[#This Row],[FTR]]="A",100*Table1[[#This Row],[B365A]]),0)</f>
        <v>0</v>
      </c>
      <c r="X1871">
        <v>1.72</v>
      </c>
      <c r="Y1871">
        <v>3.6</v>
      </c>
      <c r="Z1871">
        <v>5.25</v>
      </c>
      <c r="AA1871" s="3">
        <f>(1/Table1[[#This Row],[B365H]]+1/Table1[[#This Row],[B365D]]+1/Table1[[#This Row],[B365A]]-1)/3</f>
        <v>1.6549772363725863E-2</v>
      </c>
      <c r="AB1871">
        <v>1.98</v>
      </c>
      <c r="AC1871">
        <v>1.88</v>
      </c>
      <c r="AD1871">
        <f>(1/Table1[[#This Row],[B365&gt;2.5]]+1/Table1[[#This Row],[B365&lt;2.5]]-1)/2</f>
        <v>1.8482699333763231E-2</v>
      </c>
    </row>
    <row r="1872" spans="1:30" hidden="1" x14ac:dyDescent="0.45">
      <c r="A1872" t="s">
        <v>106</v>
      </c>
      <c r="B1872" t="s">
        <v>4</v>
      </c>
      <c r="C1872" s="1">
        <v>44646</v>
      </c>
      <c r="D1872" t="s">
        <v>116</v>
      </c>
      <c r="E1872" t="s">
        <v>139</v>
      </c>
      <c r="F1872">
        <v>0</v>
      </c>
      <c r="G1872">
        <v>1</v>
      </c>
      <c r="H1872" t="s">
        <v>20</v>
      </c>
      <c r="I1872" t="s">
        <v>160</v>
      </c>
      <c r="L1872">
        <f>1/Table1[[#This Row],[B365H]]-Table1[[#This Row],[Margin1X2]]</f>
        <v>0.22932330827067671</v>
      </c>
      <c r="M1872">
        <f>IF(Table1[[#This Row],[Bet]]="Home",IF(Table1[[#This Row],[FTR]]="H",100*Table1[[#This Row],[B365H]],0),0)</f>
        <v>0</v>
      </c>
      <c r="N1872">
        <f>IF(Table1[[#This Row],[Bet]]="Home-",IF(Table1[[#This Row],[FTR]]="H",100*Table1[[#This Row],[B365H]],0),0)</f>
        <v>0</v>
      </c>
      <c r="O1872">
        <f>1/Table1[[#This Row],[B365D]]-Table1[[#This Row],[Margin1X2]]</f>
        <v>0.26503759398496241</v>
      </c>
      <c r="P1872">
        <f>IF(Table1[[#This Row],[Bet]]="Draw",IF(Table1[[#This Row],[FTR]]="D",100*Table1[[#This Row],[B365D]],0),0)</f>
        <v>0</v>
      </c>
      <c r="Q1872">
        <f>IF(Table1[[#This Row],[Bet]]="Draw-",IF(Table1[[#This Row],[FTR]]="D",100*Table1[[#This Row],[B365D]],0),0)</f>
        <v>0</v>
      </c>
      <c r="R1872">
        <f>1/Table1[[#This Row],[B365A]]-Table1[[#This Row],[Margin1X2]]</f>
        <v>0.50563909774436089</v>
      </c>
      <c r="S1872">
        <f>IF(Table1[[#This Row],[Bet]]="Away",IF(Table1[[#This Row],[FTR]]="A",100*Table1[[#This Row],[B365A]],0),0)</f>
        <v>0</v>
      </c>
      <c r="T1872">
        <f>IF(Table1[[#This Row],[Bet2]]="Away",IF(Table1[[#This Row],[FTR]]="A",100*Table1[[#This Row],[B365A]]),0)</f>
        <v>0</v>
      </c>
      <c r="X1872">
        <v>4</v>
      </c>
      <c r="Y1872">
        <v>3.5</v>
      </c>
      <c r="Z1872">
        <v>1.9</v>
      </c>
      <c r="AA1872" s="3">
        <f>(1/Table1[[#This Row],[B365H]]+1/Table1[[#This Row],[B365D]]+1/Table1[[#This Row],[B365A]]-1)/3</f>
        <v>2.0676691729323293E-2</v>
      </c>
      <c r="AB1872">
        <v>2.02</v>
      </c>
      <c r="AC1872">
        <v>1.83</v>
      </c>
      <c r="AD1872">
        <f>(1/Table1[[#This Row],[B365&gt;2.5]]+1/Table1[[#This Row],[B365&lt;2.5]]-1)/2</f>
        <v>2.0748796191094487E-2</v>
      </c>
    </row>
    <row r="1873" spans="1:30" hidden="1" x14ac:dyDescent="0.45">
      <c r="A1873" t="s">
        <v>172</v>
      </c>
      <c r="B1873" t="s">
        <v>4</v>
      </c>
      <c r="C1873" s="1">
        <v>44415</v>
      </c>
      <c r="D1873" t="s">
        <v>175</v>
      </c>
      <c r="E1873" t="s">
        <v>176</v>
      </c>
      <c r="F1873">
        <v>0</v>
      </c>
      <c r="G1873">
        <v>0</v>
      </c>
      <c r="H1873" t="s">
        <v>42</v>
      </c>
      <c r="I1873" t="s">
        <v>160</v>
      </c>
      <c r="L1873">
        <f>1/Table1[[#This Row],[B365H]]-Table1[[#This Row],[Margin1X2]]</f>
        <v>0.4095131921218878</v>
      </c>
      <c r="M1873">
        <f>IF(Table1[[#This Row],[Bet]]="Home",IF(Table1[[#This Row],[FTR]]="H",100*Table1[[#This Row],[B365H]],0),0)</f>
        <v>0</v>
      </c>
      <c r="N1873">
        <f>IF(Table1[[#This Row],[Bet]]="Home-",IF(Table1[[#This Row],[FTR]]="H",100*Table1[[#This Row],[B365H]],0),0)</f>
        <v>0</v>
      </c>
      <c r="O1873">
        <f>1/Table1[[#This Row],[B365D]]-Table1[[#This Row],[Margin1X2]]</f>
        <v>0.2824228911185433</v>
      </c>
      <c r="P1873">
        <f>IF(Table1[[#This Row],[Bet]]="Draw",IF(Table1[[#This Row],[FTR]]="D",100*Table1[[#This Row],[B365D]],0),0)</f>
        <v>0</v>
      </c>
      <c r="Q1873">
        <f>IF(Table1[[#This Row],[Bet]]="Draw-",IF(Table1[[#This Row],[FTR]]="D",100*Table1[[#This Row],[B365D]],0),0)</f>
        <v>0</v>
      </c>
      <c r="R1873">
        <f>1/Table1[[#This Row],[B365A]]-Table1[[#This Row],[Margin1X2]]</f>
        <v>0.3080639167595689</v>
      </c>
      <c r="S1873">
        <f>IF(Table1[[#This Row],[Bet]]="Away",IF(Table1[[#This Row],[FTR]]="A",100*Table1[[#This Row],[B365A]],0),0)</f>
        <v>0</v>
      </c>
      <c r="T1873">
        <f>IF(Table1[[#This Row],[Bet2]]="Away",IF(Table1[[#This Row],[FTR]]="A",100*Table1[[#This Row],[B365A]]),0)</f>
        <v>0</v>
      </c>
      <c r="X1873">
        <v>2.2999999999999998</v>
      </c>
      <c r="Y1873">
        <v>3.25</v>
      </c>
      <c r="Z1873">
        <v>3</v>
      </c>
      <c r="AA1873" s="3">
        <f>(1/Table1[[#This Row],[B365H]]+1/Table1[[#This Row],[B365D]]+1/Table1[[#This Row],[B365A]]-1)/3</f>
        <v>2.5269416573764431E-2</v>
      </c>
      <c r="AB1873">
        <v>2.15</v>
      </c>
      <c r="AC1873">
        <v>1.66</v>
      </c>
      <c r="AD1873">
        <f>(1/Table1[[#This Row],[B365&gt;2.5]]+1/Table1[[#This Row],[B365&lt;2.5]]-1)/2</f>
        <v>3.3762958811992205E-2</v>
      </c>
    </row>
    <row r="1874" spans="1:30" hidden="1" x14ac:dyDescent="0.45">
      <c r="A1874" t="s">
        <v>172</v>
      </c>
      <c r="B1874" t="s">
        <v>4</v>
      </c>
      <c r="C1874" s="1">
        <v>44425</v>
      </c>
      <c r="D1874" t="s">
        <v>174</v>
      </c>
      <c r="E1874" t="s">
        <v>183</v>
      </c>
      <c r="F1874">
        <v>1</v>
      </c>
      <c r="G1874">
        <v>1</v>
      </c>
      <c r="H1874" t="s">
        <v>42</v>
      </c>
      <c r="I1874" t="s">
        <v>160</v>
      </c>
      <c r="L1874">
        <f>1/Table1[[#This Row],[B365H]]-Table1[[#This Row],[Margin1X2]]</f>
        <v>0.30673001967407842</v>
      </c>
      <c r="M1874">
        <f>IF(Table1[[#This Row],[Bet]]="Home",IF(Table1[[#This Row],[FTR]]="H",100*Table1[[#This Row],[B365H]],0),0)</f>
        <v>0</v>
      </c>
      <c r="N1874">
        <f>IF(Table1[[#This Row],[Bet]]="Home-",IF(Table1[[#This Row],[FTR]]="H",100*Table1[[#This Row],[B365H]],0),0)</f>
        <v>0</v>
      </c>
      <c r="O1874">
        <f>1/Table1[[#This Row],[B365D]]-Table1[[#This Row],[Margin1X2]]</f>
        <v>0.28717967754309115</v>
      </c>
      <c r="P1874">
        <f>IF(Table1[[#This Row],[Bet]]="Draw",IF(Table1[[#This Row],[FTR]]="D",100*Table1[[#This Row],[B365D]],0),0)</f>
        <v>0</v>
      </c>
      <c r="Q1874">
        <f>IF(Table1[[#This Row],[Bet]]="Draw-",IF(Table1[[#This Row],[FTR]]="D",100*Table1[[#This Row],[B365D]],0),0)</f>
        <v>0</v>
      </c>
      <c r="R1874">
        <f>1/Table1[[#This Row],[B365A]]-Table1[[#This Row],[Margin1X2]]</f>
        <v>0.40609030278283026</v>
      </c>
      <c r="S1874">
        <f>IF(Table1[[#This Row],[Bet]]="Away",IF(Table1[[#This Row],[FTR]]="A",100*Table1[[#This Row],[B365A]],0),0)</f>
        <v>0</v>
      </c>
      <c r="T1874">
        <f>IF(Table1[[#This Row],[Bet2]]="Away",IF(Table1[[#This Row],[FTR]]="A",100*Table1[[#This Row],[B365A]]),0)</f>
        <v>0</v>
      </c>
      <c r="X1874">
        <v>3.1</v>
      </c>
      <c r="Y1874">
        <v>3.3</v>
      </c>
      <c r="Z1874">
        <v>2.37</v>
      </c>
      <c r="AA1874" s="3">
        <f>(1/Table1[[#This Row],[B365H]]+1/Table1[[#This Row],[B365D]]+1/Table1[[#This Row],[B365A]]-1)/3</f>
        <v>1.5850625487211872E-2</v>
      </c>
      <c r="AB1874">
        <v>2.4</v>
      </c>
      <c r="AC1874">
        <v>1.53</v>
      </c>
      <c r="AD1874">
        <f>(1/Table1[[#This Row],[B365&gt;2.5]]+1/Table1[[#This Row],[B365&lt;2.5]]-1)/2</f>
        <v>3.5130718954248352E-2</v>
      </c>
    </row>
    <row r="1875" spans="1:30" hidden="1" x14ac:dyDescent="0.45">
      <c r="A1875" t="s">
        <v>172</v>
      </c>
      <c r="B1875" t="s">
        <v>4</v>
      </c>
      <c r="C1875" s="1">
        <v>44449</v>
      </c>
      <c r="D1875" t="s">
        <v>179</v>
      </c>
      <c r="E1875" t="s">
        <v>188</v>
      </c>
      <c r="F1875">
        <v>2</v>
      </c>
      <c r="G1875">
        <v>2</v>
      </c>
      <c r="H1875" t="s">
        <v>42</v>
      </c>
      <c r="I1875" t="s">
        <v>160</v>
      </c>
      <c r="L1875">
        <f>1/Table1[[#This Row],[B365H]]-Table1[[#This Row],[Margin1X2]]</f>
        <v>0.4601618425147837</v>
      </c>
      <c r="M1875">
        <f>IF(Table1[[#This Row],[Bet]]="Home",IF(Table1[[#This Row],[FTR]]="H",100*Table1[[#This Row],[B365H]],0),0)</f>
        <v>0</v>
      </c>
      <c r="N1875">
        <f>IF(Table1[[#This Row],[Bet]]="Home-",IF(Table1[[#This Row],[FTR]]="H",100*Table1[[#This Row],[B365H]],0),0)</f>
        <v>0</v>
      </c>
      <c r="O1875">
        <f>1/Table1[[#This Row],[B365D]]-Table1[[#This Row],[Margin1X2]]</f>
        <v>0.27808901338313108</v>
      </c>
      <c r="P1875">
        <f>IF(Table1[[#This Row],[Bet]]="Draw",IF(Table1[[#This Row],[FTR]]="D",100*Table1[[#This Row],[B365D]],0),0)</f>
        <v>0</v>
      </c>
      <c r="Q1875">
        <f>IF(Table1[[#This Row],[Bet]]="Draw-",IF(Table1[[#This Row],[FTR]]="D",100*Table1[[#This Row],[B365D]],0),0)</f>
        <v>0</v>
      </c>
      <c r="R1875">
        <f>1/Table1[[#This Row],[B365A]]-Table1[[#This Row],[Margin1X2]]</f>
        <v>0.26174914410208533</v>
      </c>
      <c r="S1875">
        <f>IF(Table1[[#This Row],[Bet]]="Away",IF(Table1[[#This Row],[FTR]]="A",100*Table1[[#This Row],[B365A]],0),0)</f>
        <v>0</v>
      </c>
      <c r="T1875">
        <f>IF(Table1[[#This Row],[Bet2]]="Away",IF(Table1[[#This Row],[FTR]]="A",100*Table1[[#This Row],[B365A]]),0)</f>
        <v>0</v>
      </c>
      <c r="X1875">
        <v>2.1</v>
      </c>
      <c r="Y1875">
        <v>3.4</v>
      </c>
      <c r="Z1875">
        <v>3.6</v>
      </c>
      <c r="AA1875" s="3">
        <f>(1/Table1[[#This Row],[B365H]]+1/Table1[[#This Row],[B365D]]+1/Table1[[#This Row],[B365A]]-1)/3</f>
        <v>1.6028633675692443E-2</v>
      </c>
      <c r="AB1875">
        <v>1.98</v>
      </c>
      <c r="AC1875">
        <v>1.88</v>
      </c>
      <c r="AD1875">
        <f>(1/Table1[[#This Row],[B365&gt;2.5]]+1/Table1[[#This Row],[B365&lt;2.5]]-1)/2</f>
        <v>1.8482699333763231E-2</v>
      </c>
    </row>
    <row r="1876" spans="1:30" hidden="1" x14ac:dyDescent="0.45">
      <c r="A1876" t="s">
        <v>172</v>
      </c>
      <c r="B1876" t="s">
        <v>4</v>
      </c>
      <c r="C1876" s="1">
        <v>44457</v>
      </c>
      <c r="D1876" t="s">
        <v>193</v>
      </c>
      <c r="E1876" t="s">
        <v>177</v>
      </c>
      <c r="F1876">
        <v>0</v>
      </c>
      <c r="G1876">
        <v>4</v>
      </c>
      <c r="H1876" t="s">
        <v>20</v>
      </c>
      <c r="I1876" t="s">
        <v>160</v>
      </c>
      <c r="L1876">
        <f>1/Table1[[#This Row],[B365H]]-Table1[[#This Row],[Margin1X2]]</f>
        <v>0.28619528619528617</v>
      </c>
      <c r="M1876">
        <f>IF(Table1[[#This Row],[Bet]]="Home",IF(Table1[[#This Row],[FTR]]="H",100*Table1[[#This Row],[B365H]],0),0)</f>
        <v>0</v>
      </c>
      <c r="N1876">
        <f>IF(Table1[[#This Row],[Bet]]="Home-",IF(Table1[[#This Row],[FTR]]="H",100*Table1[[#This Row],[B365H]],0),0)</f>
        <v>0</v>
      </c>
      <c r="O1876">
        <f>1/Table1[[#This Row],[B365D]]-Table1[[#This Row],[Margin1X2]]</f>
        <v>0.28619528619528617</v>
      </c>
      <c r="P1876">
        <f>IF(Table1[[#This Row],[Bet]]="Draw",IF(Table1[[#This Row],[FTR]]="D",100*Table1[[#This Row],[B365D]],0),0)</f>
        <v>0</v>
      </c>
      <c r="Q1876">
        <f>IF(Table1[[#This Row],[Bet]]="Draw-",IF(Table1[[#This Row],[FTR]]="D",100*Table1[[#This Row],[B365D]],0),0)</f>
        <v>0</v>
      </c>
      <c r="R1876">
        <f>1/Table1[[#This Row],[B365A]]-Table1[[#This Row],[Margin1X2]]</f>
        <v>0.42760942760942755</v>
      </c>
      <c r="S1876">
        <f>IF(Table1[[#This Row],[Bet]]="Away",IF(Table1[[#This Row],[FTR]]="A",100*Table1[[#This Row],[B365A]],0),0)</f>
        <v>0</v>
      </c>
      <c r="T1876">
        <f>IF(Table1[[#This Row],[Bet2]]="Away",IF(Table1[[#This Row],[FTR]]="A",100*Table1[[#This Row],[B365A]]),0)</f>
        <v>0</v>
      </c>
      <c r="X1876">
        <v>3.3</v>
      </c>
      <c r="Y1876">
        <v>3.3</v>
      </c>
      <c r="Z1876">
        <v>2.25</v>
      </c>
      <c r="AA1876" s="3">
        <f>(1/Table1[[#This Row],[B365H]]+1/Table1[[#This Row],[B365D]]+1/Table1[[#This Row],[B365A]]-1)/3</f>
        <v>1.6835016835016869E-2</v>
      </c>
      <c r="AB1876">
        <v>2.2000000000000002</v>
      </c>
      <c r="AC1876">
        <v>1.65</v>
      </c>
      <c r="AD1876">
        <f>(1/Table1[[#This Row],[B365&gt;2.5]]+1/Table1[[#This Row],[B365&lt;2.5]]-1)/2</f>
        <v>3.0303030303030276E-2</v>
      </c>
    </row>
    <row r="1877" spans="1:30" hidden="1" x14ac:dyDescent="0.45">
      <c r="A1877" t="s">
        <v>172</v>
      </c>
      <c r="B1877" t="s">
        <v>4</v>
      </c>
      <c r="C1877" s="1">
        <v>44513</v>
      </c>
      <c r="D1877" t="s">
        <v>184</v>
      </c>
      <c r="E1877" t="s">
        <v>185</v>
      </c>
      <c r="F1877">
        <v>2</v>
      </c>
      <c r="G1877">
        <v>1</v>
      </c>
      <c r="H1877" t="s">
        <v>13</v>
      </c>
      <c r="I1877" t="s">
        <v>160</v>
      </c>
      <c r="L1877">
        <f>1/Table1[[#This Row],[B365H]]-Table1[[#This Row],[Margin1X2]]</f>
        <v>0.35201034946582016</v>
      </c>
      <c r="M1877">
        <f>IF(Table1[[#This Row],[Bet]]="Home",IF(Table1[[#This Row],[FTR]]="H",100*Table1[[#This Row],[B365H]],0),0)</f>
        <v>0</v>
      </c>
      <c r="N1877">
        <f>IF(Table1[[#This Row],[Bet]]="Home-",IF(Table1[[#This Row],[FTR]]="H",100*Table1[[#This Row],[B365H]],0),0)</f>
        <v>0</v>
      </c>
      <c r="O1877">
        <f>1/Table1[[#This Row],[B365D]]-Table1[[#This Row],[Margin1X2]]</f>
        <v>0.28467028212575285</v>
      </c>
      <c r="P1877">
        <f>IF(Table1[[#This Row],[Bet]]="Draw",IF(Table1[[#This Row],[FTR]]="D",100*Table1[[#This Row],[B365D]],0),0)</f>
        <v>0</v>
      </c>
      <c r="Q1877">
        <f>IF(Table1[[#This Row],[Bet]]="Draw-",IF(Table1[[#This Row],[FTR]]="D",100*Table1[[#This Row],[B365D]],0),0)</f>
        <v>0</v>
      </c>
      <c r="R1877">
        <f>1/Table1[[#This Row],[B365A]]-Table1[[#This Row],[Margin1X2]]</f>
        <v>0.36331936840842688</v>
      </c>
      <c r="S1877">
        <f>IF(Table1[[#This Row],[Bet]]="Away",IF(Table1[[#This Row],[FTR]]="A",100*Table1[[#This Row],[B365A]],0),0)</f>
        <v>0</v>
      </c>
      <c r="T1877">
        <f>IF(Table1[[#This Row],[Bet2]]="Away",IF(Table1[[#This Row],[FTR]]="A",100*Table1[[#This Row],[B365A]]),0)</f>
        <v>0</v>
      </c>
      <c r="X1877">
        <v>2.7</v>
      </c>
      <c r="Y1877">
        <v>3.3</v>
      </c>
      <c r="Z1877">
        <v>2.62</v>
      </c>
      <c r="AA1877" s="3">
        <f>(1/Table1[[#This Row],[B365H]]+1/Table1[[#This Row],[B365D]]+1/Table1[[#This Row],[B365A]]-1)/3</f>
        <v>1.8360020904550172E-2</v>
      </c>
      <c r="AB1877">
        <v>2.15</v>
      </c>
      <c r="AC1877">
        <v>1.66</v>
      </c>
      <c r="AD1877">
        <f>(1/Table1[[#This Row],[B365&gt;2.5]]+1/Table1[[#This Row],[B365&lt;2.5]]-1)/2</f>
        <v>3.3762958811992205E-2</v>
      </c>
    </row>
    <row r="1878" spans="1:30" hidden="1" x14ac:dyDescent="0.45">
      <c r="A1878" t="s">
        <v>172</v>
      </c>
      <c r="B1878" t="s">
        <v>4</v>
      </c>
      <c r="C1878" s="1">
        <v>44523</v>
      </c>
      <c r="D1878" t="s">
        <v>182</v>
      </c>
      <c r="E1878" t="s">
        <v>188</v>
      </c>
      <c r="F1878">
        <v>1</v>
      </c>
      <c r="G1878">
        <v>1</v>
      </c>
      <c r="H1878" t="s">
        <v>42</v>
      </c>
      <c r="I1878" t="s">
        <v>160</v>
      </c>
      <c r="L1878">
        <f>1/Table1[[#This Row],[B365H]]-Table1[[#This Row],[Margin1X2]]</f>
        <v>0.28579916815210932</v>
      </c>
      <c r="M1878">
        <f>IF(Table1[[#This Row],[Bet]]="Home",IF(Table1[[#This Row],[FTR]]="H",100*Table1[[#This Row],[B365H]],0),0)</f>
        <v>0</v>
      </c>
      <c r="N1878">
        <f>IF(Table1[[#This Row],[Bet]]="Home-",IF(Table1[[#This Row],[FTR]]="H",100*Table1[[#This Row],[B365H]],0),0)</f>
        <v>0</v>
      </c>
      <c r="O1878">
        <f>1/Table1[[#This Row],[B365D]]-Table1[[#This Row],[Margin1X2]]</f>
        <v>0.27688651218062982</v>
      </c>
      <c r="P1878">
        <f>IF(Table1[[#This Row],[Bet]]="Draw",IF(Table1[[#This Row],[FTR]]="D",100*Table1[[#This Row],[B365D]],0),0)</f>
        <v>0</v>
      </c>
      <c r="Q1878">
        <f>IF(Table1[[#This Row],[Bet]]="Draw-",IF(Table1[[#This Row],[FTR]]="D",100*Table1[[#This Row],[B365D]],0),0)</f>
        <v>0</v>
      </c>
      <c r="R1878">
        <f>1/Table1[[#This Row],[B365A]]-Table1[[#This Row],[Margin1X2]]</f>
        <v>0.43731431966726081</v>
      </c>
      <c r="S1878">
        <f>IF(Table1[[#This Row],[Bet]]="Away",IF(Table1[[#This Row],[FTR]]="A",100*Table1[[#This Row],[B365A]],0),0)</f>
        <v>0</v>
      </c>
      <c r="T1878">
        <f>IF(Table1[[#This Row],[Bet2]]="Away",IF(Table1[[#This Row],[FTR]]="A",100*Table1[[#This Row],[B365A]]),0)</f>
        <v>0</v>
      </c>
      <c r="X1878">
        <v>3.3</v>
      </c>
      <c r="Y1878">
        <v>3.4</v>
      </c>
      <c r="Z1878">
        <v>2.2000000000000002</v>
      </c>
      <c r="AA1878" s="3">
        <f>(1/Table1[[#This Row],[B365H]]+1/Table1[[#This Row],[B365D]]+1/Table1[[#This Row],[B365A]]-1)/3</f>
        <v>1.7231134878193721E-2</v>
      </c>
      <c r="AB1878">
        <v>2.0699999999999998</v>
      </c>
      <c r="AC1878">
        <v>1.72</v>
      </c>
      <c r="AD1878">
        <f>(1/Table1[[#This Row],[B365&gt;2.5]]+1/Table1[[#This Row],[B365&lt;2.5]]-1)/2</f>
        <v>3.2243568138411449E-2</v>
      </c>
    </row>
    <row r="1879" spans="1:30" hidden="1" x14ac:dyDescent="0.45">
      <c r="A1879" t="s">
        <v>172</v>
      </c>
      <c r="B1879" t="s">
        <v>4</v>
      </c>
      <c r="C1879" s="1">
        <v>44562</v>
      </c>
      <c r="D1879" t="s">
        <v>192</v>
      </c>
      <c r="E1879" t="s">
        <v>185</v>
      </c>
      <c r="F1879">
        <v>5</v>
      </c>
      <c r="G1879">
        <v>2</v>
      </c>
      <c r="H1879" t="s">
        <v>13</v>
      </c>
      <c r="I1879" t="s">
        <v>160</v>
      </c>
      <c r="L1879">
        <f>1/Table1[[#This Row],[B365H]]-Table1[[#This Row],[Margin1X2]]</f>
        <v>0.43731431966726081</v>
      </c>
      <c r="M1879">
        <f>IF(Table1[[#This Row],[Bet]]="Home",IF(Table1[[#This Row],[FTR]]="H",100*Table1[[#This Row],[B365H]],0),0)</f>
        <v>0</v>
      </c>
      <c r="N1879">
        <f>IF(Table1[[#This Row],[Bet]]="Home-",IF(Table1[[#This Row],[FTR]]="H",100*Table1[[#This Row],[B365H]],0),0)</f>
        <v>0</v>
      </c>
      <c r="O1879">
        <f>1/Table1[[#This Row],[B365D]]-Table1[[#This Row],[Margin1X2]]</f>
        <v>0.27688651218062982</v>
      </c>
      <c r="P1879">
        <f>IF(Table1[[#This Row],[Bet]]="Draw",IF(Table1[[#This Row],[FTR]]="D",100*Table1[[#This Row],[B365D]],0),0)</f>
        <v>0</v>
      </c>
      <c r="Q1879">
        <f>IF(Table1[[#This Row],[Bet]]="Draw-",IF(Table1[[#This Row],[FTR]]="D",100*Table1[[#This Row],[B365D]],0),0)</f>
        <v>0</v>
      </c>
      <c r="R1879">
        <f>1/Table1[[#This Row],[B365A]]-Table1[[#This Row],[Margin1X2]]</f>
        <v>0.28579916815210932</v>
      </c>
      <c r="S1879">
        <f>IF(Table1[[#This Row],[Bet]]="Away",IF(Table1[[#This Row],[FTR]]="A",100*Table1[[#This Row],[B365A]],0),0)</f>
        <v>0</v>
      </c>
      <c r="T1879">
        <f>IF(Table1[[#This Row],[Bet2]]="Away",IF(Table1[[#This Row],[FTR]]="A",100*Table1[[#This Row],[B365A]]),0)</f>
        <v>0</v>
      </c>
      <c r="X1879">
        <v>2.2000000000000002</v>
      </c>
      <c r="Y1879">
        <v>3.4</v>
      </c>
      <c r="Z1879">
        <v>3.3</v>
      </c>
      <c r="AA1879" s="3">
        <f>(1/Table1[[#This Row],[B365H]]+1/Table1[[#This Row],[B365D]]+1/Table1[[#This Row],[B365A]]-1)/3</f>
        <v>1.7231134878193721E-2</v>
      </c>
      <c r="AB1879">
        <v>1.98</v>
      </c>
      <c r="AC1879">
        <v>1.88</v>
      </c>
      <c r="AD1879">
        <f>(1/Table1[[#This Row],[B365&gt;2.5]]+1/Table1[[#This Row],[B365&lt;2.5]]-1)/2</f>
        <v>1.8482699333763231E-2</v>
      </c>
    </row>
    <row r="1880" spans="1:30" hidden="1" x14ac:dyDescent="0.45">
      <c r="A1880" t="s">
        <v>172</v>
      </c>
      <c r="B1880" t="s">
        <v>4</v>
      </c>
      <c r="C1880" s="1">
        <v>44590</v>
      </c>
      <c r="D1880" t="s">
        <v>183</v>
      </c>
      <c r="E1880" t="s">
        <v>190</v>
      </c>
      <c r="F1880">
        <v>2</v>
      </c>
      <c r="G1880">
        <v>0</v>
      </c>
      <c r="H1880" t="s">
        <v>13</v>
      </c>
      <c r="I1880" t="s">
        <v>160</v>
      </c>
      <c r="L1880">
        <f>1/Table1[[#This Row],[B365H]]-Table1[[#This Row],[Margin1X2]]</f>
        <v>0.43576031811325922</v>
      </c>
      <c r="M1880">
        <f>IF(Table1[[#This Row],[Bet]]="Home",IF(Table1[[#This Row],[FTR]]="H",100*Table1[[#This Row],[B365H]],0),0)</f>
        <v>0</v>
      </c>
      <c r="N1880">
        <f>IF(Table1[[#This Row],[Bet]]="Home-",IF(Table1[[#This Row],[FTR]]="H",100*Table1[[#This Row],[B365H]],0),0)</f>
        <v>0</v>
      </c>
      <c r="O1880">
        <f>1/Table1[[#This Row],[B365D]]-Table1[[#This Row],[Margin1X2]]</f>
        <v>0.27533251062662822</v>
      </c>
      <c r="P1880">
        <f>IF(Table1[[#This Row],[Bet]]="Draw",IF(Table1[[#This Row],[FTR]]="D",100*Table1[[#This Row],[B365D]],0),0)</f>
        <v>0</v>
      </c>
      <c r="Q1880">
        <f>IF(Table1[[#This Row],[Bet]]="Draw-",IF(Table1[[#This Row],[FTR]]="D",100*Table1[[#This Row],[B365D]],0),0)</f>
        <v>0</v>
      </c>
      <c r="R1880">
        <f>1/Table1[[#This Row],[B365A]]-Table1[[#This Row],[Margin1X2]]</f>
        <v>0.28890717126011239</v>
      </c>
      <c r="S1880">
        <f>IF(Table1[[#This Row],[Bet]]="Away",IF(Table1[[#This Row],[FTR]]="A",100*Table1[[#This Row],[B365A]],0),0)</f>
        <v>0</v>
      </c>
      <c r="T1880">
        <f>IF(Table1[[#This Row],[Bet2]]="Away",IF(Table1[[#This Row],[FTR]]="A",100*Table1[[#This Row],[B365A]]),0)</f>
        <v>0</v>
      </c>
      <c r="X1880">
        <v>2.2000000000000002</v>
      </c>
      <c r="Y1880">
        <v>3.4</v>
      </c>
      <c r="Z1880">
        <v>3.25</v>
      </c>
      <c r="AA1880" s="3">
        <f>(1/Table1[[#This Row],[B365H]]+1/Table1[[#This Row],[B365D]]+1/Table1[[#This Row],[B365A]]-1)/3</f>
        <v>1.8785136432195298E-2</v>
      </c>
      <c r="AB1880">
        <v>1.95</v>
      </c>
      <c r="AC1880">
        <v>1.9</v>
      </c>
      <c r="AD1880">
        <f>(1/Table1[[#This Row],[B365&gt;2.5]]+1/Table1[[#This Row],[B365&lt;2.5]]-1)/2</f>
        <v>1.9568151147098534E-2</v>
      </c>
    </row>
    <row r="1881" spans="1:30" hidden="1" x14ac:dyDescent="0.45">
      <c r="A1881" t="s">
        <v>172</v>
      </c>
      <c r="B1881" t="s">
        <v>4</v>
      </c>
      <c r="C1881" s="1">
        <v>44604</v>
      </c>
      <c r="D1881" t="s">
        <v>196</v>
      </c>
      <c r="E1881" t="s">
        <v>195</v>
      </c>
      <c r="F1881">
        <v>1</v>
      </c>
      <c r="G1881">
        <v>0</v>
      </c>
      <c r="H1881" t="s">
        <v>13</v>
      </c>
      <c r="I1881" t="s">
        <v>160</v>
      </c>
      <c r="L1881">
        <f>1/Table1[[#This Row],[B365H]]-Table1[[#This Row],[Margin1X2]]</f>
        <v>0.32732095490716184</v>
      </c>
      <c r="M1881">
        <f>IF(Table1[[#This Row],[Bet]]="Home",IF(Table1[[#This Row],[FTR]]="H",100*Table1[[#This Row],[B365H]],0),0)</f>
        <v>0</v>
      </c>
      <c r="N1881">
        <f>IF(Table1[[#This Row],[Bet]]="Home-",IF(Table1[[#This Row],[FTR]]="H",100*Table1[[#This Row],[B365H]],0),0)</f>
        <v>0</v>
      </c>
      <c r="O1881">
        <f>1/Table1[[#This Row],[B365D]]-Table1[[#This Row],[Margin1X2]]</f>
        <v>0.29018567639257298</v>
      </c>
      <c r="P1881">
        <f>IF(Table1[[#This Row],[Bet]]="Draw",IF(Table1[[#This Row],[FTR]]="D",100*Table1[[#This Row],[B365D]],0),0)</f>
        <v>0</v>
      </c>
      <c r="Q1881">
        <f>IF(Table1[[#This Row],[Bet]]="Draw-",IF(Table1[[#This Row],[FTR]]="D",100*Table1[[#This Row],[B365D]],0),0)</f>
        <v>0</v>
      </c>
      <c r="R1881">
        <f>1/Table1[[#This Row],[B365A]]-Table1[[#This Row],[Margin1X2]]</f>
        <v>0.38249336870026529</v>
      </c>
      <c r="S1881">
        <f>IF(Table1[[#This Row],[Bet]]="Away",IF(Table1[[#This Row],[FTR]]="A",100*Table1[[#This Row],[B365A]],0),0)</f>
        <v>0</v>
      </c>
      <c r="T1881">
        <f>IF(Table1[[#This Row],[Bet2]]="Away",IF(Table1[[#This Row],[FTR]]="A",100*Table1[[#This Row],[B365A]]),0)</f>
        <v>0</v>
      </c>
      <c r="X1881">
        <v>2.9</v>
      </c>
      <c r="Y1881">
        <v>3.25</v>
      </c>
      <c r="Z1881">
        <v>2.5</v>
      </c>
      <c r="AA1881" s="3">
        <f>(1/Table1[[#This Row],[B365H]]+1/Table1[[#This Row],[B365D]]+1/Table1[[#This Row],[B365A]]-1)/3</f>
        <v>1.7506631299734732E-2</v>
      </c>
      <c r="AB1881">
        <v>2.35</v>
      </c>
      <c r="AC1881">
        <v>1.57</v>
      </c>
      <c r="AD1881">
        <f>(1/Table1[[#This Row],[B365&gt;2.5]]+1/Table1[[#This Row],[B365&lt;2.5]]-1)/2</f>
        <v>3.1237295026426359E-2</v>
      </c>
    </row>
    <row r="1882" spans="1:30" hidden="1" x14ac:dyDescent="0.45">
      <c r="A1882" t="s">
        <v>172</v>
      </c>
      <c r="B1882" t="s">
        <v>4</v>
      </c>
      <c r="C1882" s="1">
        <v>44625</v>
      </c>
      <c r="D1882" t="s">
        <v>187</v>
      </c>
      <c r="E1882" t="s">
        <v>173</v>
      </c>
      <c r="F1882">
        <v>1</v>
      </c>
      <c r="G1882">
        <v>2</v>
      </c>
      <c r="H1882" t="s">
        <v>20</v>
      </c>
      <c r="I1882" t="s">
        <v>160</v>
      </c>
      <c r="L1882">
        <f>1/Table1[[#This Row],[B365H]]-Table1[[#This Row],[Margin1X2]]</f>
        <v>0.39898989898989901</v>
      </c>
      <c r="M1882">
        <f>IF(Table1[[#This Row],[Bet]]="Home",IF(Table1[[#This Row],[FTR]]="H",100*Table1[[#This Row],[B365H]],0),0)</f>
        <v>0</v>
      </c>
      <c r="N1882">
        <f>IF(Table1[[#This Row],[Bet]]="Home-",IF(Table1[[#This Row],[FTR]]="H",100*Table1[[#This Row],[B365H]],0),0)</f>
        <v>0</v>
      </c>
      <c r="O1882">
        <f>1/Table1[[#This Row],[B365D]]-Table1[[#This Row],[Margin1X2]]</f>
        <v>0.28535353535353536</v>
      </c>
      <c r="P1882">
        <f>IF(Table1[[#This Row],[Bet]]="Draw",IF(Table1[[#This Row],[FTR]]="D",100*Table1[[#This Row],[B365D]],0),0)</f>
        <v>0</v>
      </c>
      <c r="Q1882">
        <f>IF(Table1[[#This Row],[Bet]]="Draw-",IF(Table1[[#This Row],[FTR]]="D",100*Table1[[#This Row],[B365D]],0),0)</f>
        <v>0</v>
      </c>
      <c r="R1882">
        <f>1/Table1[[#This Row],[B365A]]-Table1[[#This Row],[Margin1X2]]</f>
        <v>0.31565656565656564</v>
      </c>
      <c r="S1882">
        <f>IF(Table1[[#This Row],[Bet]]="Away",IF(Table1[[#This Row],[FTR]]="A",100*Table1[[#This Row],[B365A]],0),0)</f>
        <v>0</v>
      </c>
      <c r="T1882">
        <f>IF(Table1[[#This Row],[Bet2]]="Away",IF(Table1[[#This Row],[FTR]]="A",100*Table1[[#This Row],[B365A]]),0)</f>
        <v>0</v>
      </c>
      <c r="X1882">
        <v>2.4</v>
      </c>
      <c r="Y1882">
        <v>3.3</v>
      </c>
      <c r="Z1882">
        <v>3</v>
      </c>
      <c r="AA1882" s="3">
        <f>(1/Table1[[#This Row],[B365H]]+1/Table1[[#This Row],[B365D]]+1/Table1[[#This Row],[B365A]]-1)/3</f>
        <v>1.7676767676767662E-2</v>
      </c>
      <c r="AB1882">
        <v>2.15</v>
      </c>
      <c r="AC1882">
        <v>1.66</v>
      </c>
      <c r="AD1882">
        <f>(1/Table1[[#This Row],[B365&gt;2.5]]+1/Table1[[#This Row],[B365&lt;2.5]]-1)/2</f>
        <v>3.3762958811992205E-2</v>
      </c>
    </row>
    <row r="1883" spans="1:30" hidden="1" x14ac:dyDescent="0.45">
      <c r="A1883" t="s">
        <v>172</v>
      </c>
      <c r="B1883" t="s">
        <v>4</v>
      </c>
      <c r="C1883" s="1">
        <v>44635</v>
      </c>
      <c r="D1883" t="s">
        <v>184</v>
      </c>
      <c r="E1883" t="s">
        <v>174</v>
      </c>
      <c r="F1883">
        <v>1</v>
      </c>
      <c r="G1883">
        <v>0</v>
      </c>
      <c r="H1883" t="s">
        <v>13</v>
      </c>
      <c r="I1883" t="s">
        <v>160</v>
      </c>
      <c r="L1883">
        <f>1/Table1[[#This Row],[B365H]]-Table1[[#This Row],[Margin1X2]]</f>
        <v>0.4978093801623214</v>
      </c>
      <c r="M1883">
        <f>IF(Table1[[#This Row],[Bet]]="Home",IF(Table1[[#This Row],[FTR]]="H",100*Table1[[#This Row],[B365H]],0),0)</f>
        <v>0</v>
      </c>
      <c r="N1883">
        <f>IF(Table1[[#This Row],[Bet]]="Home-",IF(Table1[[#This Row],[FTR]]="H",100*Table1[[#This Row],[B365H]],0),0)</f>
        <v>0</v>
      </c>
      <c r="O1883">
        <f>1/Table1[[#This Row],[B365D]]-Table1[[#This Row],[Margin1X2]]</f>
        <v>0.27910651440063206</v>
      </c>
      <c r="P1883">
        <f>IF(Table1[[#This Row],[Bet]]="Draw",IF(Table1[[#This Row],[FTR]]="D",100*Table1[[#This Row],[B365D]],0),0)</f>
        <v>0</v>
      </c>
      <c r="Q1883">
        <f>IF(Table1[[#This Row],[Bet]]="Draw-",IF(Table1[[#This Row],[FTR]]="D",100*Table1[[#This Row],[B365D]],0),0)</f>
        <v>0</v>
      </c>
      <c r="R1883">
        <f>1/Table1[[#This Row],[B365A]]-Table1[[#This Row],[Margin1X2]]</f>
        <v>0.22308410543704657</v>
      </c>
      <c r="S1883">
        <f>IF(Table1[[#This Row],[Bet]]="Away",IF(Table1[[#This Row],[FTR]]="A",100*Table1[[#This Row],[B365A]],0),0)</f>
        <v>0</v>
      </c>
      <c r="T1883">
        <f>IF(Table1[[#This Row],[Bet2]]="Away",IF(Table1[[#This Row],[FTR]]="A",100*Table1[[#This Row],[B365A]]),0)</f>
        <v>0</v>
      </c>
      <c r="X1883">
        <v>1.95</v>
      </c>
      <c r="Y1883">
        <v>3.4</v>
      </c>
      <c r="Z1883">
        <v>4.2</v>
      </c>
      <c r="AA1883" s="3">
        <f>(1/Table1[[#This Row],[B365H]]+1/Table1[[#This Row],[B365D]]+1/Table1[[#This Row],[B365A]]-1)/3</f>
        <v>1.5011132658191503E-2</v>
      </c>
      <c r="AB1883">
        <v>2.1</v>
      </c>
      <c r="AC1883">
        <v>1.7</v>
      </c>
      <c r="AD1883">
        <f>(1/Table1[[#This Row],[B365&gt;2.5]]+1/Table1[[#This Row],[B365&lt;2.5]]-1)/2</f>
        <v>3.2212885154061621E-2</v>
      </c>
    </row>
    <row r="1884" spans="1:30" hidden="1" x14ac:dyDescent="0.45">
      <c r="A1884" t="s">
        <v>172</v>
      </c>
      <c r="B1884" t="s">
        <v>4</v>
      </c>
      <c r="C1884" s="1">
        <v>44653</v>
      </c>
      <c r="D1884" t="s">
        <v>177</v>
      </c>
      <c r="E1884" t="s">
        <v>191</v>
      </c>
      <c r="F1884">
        <v>1</v>
      </c>
      <c r="G1884">
        <v>0</v>
      </c>
      <c r="H1884" t="s">
        <v>13</v>
      </c>
      <c r="I1884" t="s">
        <v>160</v>
      </c>
      <c r="L1884">
        <f>1/Table1[[#This Row],[B365H]]-Table1[[#This Row],[Margin1X2]]</f>
        <v>0.78205128205128205</v>
      </c>
      <c r="M1884">
        <f>IF(Table1[[#This Row],[Bet]]="Home",IF(Table1[[#This Row],[FTR]]="H",100*Table1[[#This Row],[B365H]],0),0)</f>
        <v>0</v>
      </c>
      <c r="N1884">
        <f>IF(Table1[[#This Row],[Bet]]="Home-",IF(Table1[[#This Row],[FTR]]="H",100*Table1[[#This Row],[B365H]],0),0)</f>
        <v>0</v>
      </c>
      <c r="O1884">
        <f>1/Table1[[#This Row],[B365D]]-Table1[[#This Row],[Margin1X2]]</f>
        <v>0.13589743589743589</v>
      </c>
      <c r="P1884">
        <f>IF(Table1[[#This Row],[Bet]]="Draw",IF(Table1[[#This Row],[FTR]]="D",100*Table1[[#This Row],[B365D]],0),0)</f>
        <v>0</v>
      </c>
      <c r="Q1884">
        <f>IF(Table1[[#This Row],[Bet]]="Draw-",IF(Table1[[#This Row],[FTR]]="D",100*Table1[[#This Row],[B365D]],0),0)</f>
        <v>0</v>
      </c>
      <c r="R1884">
        <f>1/Table1[[#This Row],[B365A]]-Table1[[#This Row],[Margin1X2]]</f>
        <v>8.2051282051282051E-2</v>
      </c>
      <c r="S1884">
        <f>IF(Table1[[#This Row],[Bet]]="Away",IF(Table1[[#This Row],[FTR]]="A",100*Table1[[#This Row],[B365A]],0),0)</f>
        <v>0</v>
      </c>
      <c r="T1884">
        <f>IF(Table1[[#This Row],[Bet2]]="Away",IF(Table1[[#This Row],[FTR]]="A",100*Table1[[#This Row],[B365A]]),0)</f>
        <v>0</v>
      </c>
      <c r="X1884">
        <v>1.25</v>
      </c>
      <c r="Y1884">
        <v>6.5</v>
      </c>
      <c r="Z1884">
        <v>10</v>
      </c>
      <c r="AA1884" s="3">
        <f>(1/Table1[[#This Row],[B365H]]+1/Table1[[#This Row],[B365D]]+1/Table1[[#This Row],[B365A]]-1)/3</f>
        <v>1.7948717948717958E-2</v>
      </c>
      <c r="AB1884">
        <v>1.72</v>
      </c>
      <c r="AC1884">
        <v>2.0699999999999998</v>
      </c>
      <c r="AD1884">
        <f>(1/Table1[[#This Row],[B365&gt;2.5]]+1/Table1[[#This Row],[B365&lt;2.5]]-1)/2</f>
        <v>3.2243568138411449E-2</v>
      </c>
    </row>
    <row r="1885" spans="1:30" hidden="1" x14ac:dyDescent="0.45">
      <c r="A1885" t="s">
        <v>172</v>
      </c>
      <c r="B1885" t="s">
        <v>4</v>
      </c>
      <c r="C1885" s="1">
        <v>44669</v>
      </c>
      <c r="D1885" t="s">
        <v>192</v>
      </c>
      <c r="E1885" t="s">
        <v>190</v>
      </c>
      <c r="F1885">
        <v>1</v>
      </c>
      <c r="G1885">
        <v>2</v>
      </c>
      <c r="H1885" t="s">
        <v>20</v>
      </c>
      <c r="I1885" t="s">
        <v>160</v>
      </c>
      <c r="L1885">
        <f>1/Table1[[#This Row],[B365H]]-Table1[[#This Row],[Margin1X2]]</f>
        <v>0.48253968253968255</v>
      </c>
      <c r="M1885">
        <f>IF(Table1[[#This Row],[Bet]]="Home",IF(Table1[[#This Row],[FTR]]="H",100*Table1[[#This Row],[B365H]],0),0)</f>
        <v>0</v>
      </c>
      <c r="N1885">
        <f>IF(Table1[[#This Row],[Bet]]="Home-",IF(Table1[[#This Row],[FTR]]="H",100*Table1[[#This Row],[B365H]],0),0)</f>
        <v>0</v>
      </c>
      <c r="O1885">
        <f>1/Table1[[#This Row],[B365D]]-Table1[[#This Row],[Margin1X2]]</f>
        <v>0.26825396825396824</v>
      </c>
      <c r="P1885">
        <f>IF(Table1[[#This Row],[Bet]]="Draw",IF(Table1[[#This Row],[FTR]]="D",100*Table1[[#This Row],[B365D]],0),0)</f>
        <v>0</v>
      </c>
      <c r="Q1885">
        <f>IF(Table1[[#This Row],[Bet]]="Draw-",IF(Table1[[#This Row],[FTR]]="D",100*Table1[[#This Row],[B365D]],0),0)</f>
        <v>0</v>
      </c>
      <c r="R1885">
        <f>1/Table1[[#This Row],[B365A]]-Table1[[#This Row],[Margin1X2]]</f>
        <v>0.24920634920634918</v>
      </c>
      <c r="S1885">
        <f>IF(Table1[[#This Row],[Bet]]="Away",IF(Table1[[#This Row],[FTR]]="A",100*Table1[[#This Row],[B365A]],0),0)</f>
        <v>0</v>
      </c>
      <c r="T1885">
        <f>IF(Table1[[#This Row],[Bet2]]="Away",IF(Table1[[#This Row],[FTR]]="A",100*Table1[[#This Row],[B365A]]),0)</f>
        <v>0</v>
      </c>
      <c r="X1885">
        <v>2</v>
      </c>
      <c r="Y1885">
        <v>3.5</v>
      </c>
      <c r="Z1885">
        <v>3.75</v>
      </c>
      <c r="AA1885" s="3">
        <f>(1/Table1[[#This Row],[B365H]]+1/Table1[[#This Row],[B365D]]+1/Table1[[#This Row],[B365A]]-1)/3</f>
        <v>1.7460317460317471E-2</v>
      </c>
      <c r="AB1885">
        <v>2.02</v>
      </c>
      <c r="AC1885">
        <v>1.83</v>
      </c>
      <c r="AD1885">
        <f>(1/Table1[[#This Row],[B365&gt;2.5]]+1/Table1[[#This Row],[B365&lt;2.5]]-1)/2</f>
        <v>2.0748796191094487E-2</v>
      </c>
    </row>
    <row r="1886" spans="1:30" hidden="1" x14ac:dyDescent="0.45">
      <c r="A1886" t="s">
        <v>61</v>
      </c>
      <c r="B1886" t="s">
        <v>4</v>
      </c>
      <c r="C1886" s="1">
        <v>44653</v>
      </c>
      <c r="D1886" t="s">
        <v>77</v>
      </c>
      <c r="E1886" t="s">
        <v>84</v>
      </c>
      <c r="F1886">
        <v>2</v>
      </c>
      <c r="G1886">
        <v>2</v>
      </c>
      <c r="H1886" t="s">
        <v>42</v>
      </c>
      <c r="I1886" t="s">
        <v>45</v>
      </c>
      <c r="J1886" t="s">
        <v>266</v>
      </c>
      <c r="L1886">
        <f>1/Table1[[#This Row],[B365H]]-Table1[[#This Row],[Margin1X2]]</f>
        <v>0.43624416205061362</v>
      </c>
      <c r="M1886">
        <f>IF(Table1[[#This Row],[Bet]]="Home",IF(Table1[[#This Row],[FTR]]="H",100*Table1[[#This Row],[B365H]],0),0)</f>
        <v>0</v>
      </c>
      <c r="N1886">
        <f>IF(Table1[[#This Row],[Bet]]="Home-",IF(Table1[[#This Row],[FTR]]="H",100*Table1[[#This Row],[B365H]],0),0)</f>
        <v>0</v>
      </c>
      <c r="O1886">
        <f>1/Table1[[#This Row],[B365D]]-Table1[[#This Row],[Margin1X2]]</f>
        <v>0.3042793526664494</v>
      </c>
      <c r="P1886">
        <f>IF(Table1[[#This Row],[Bet]]="Draw",IF(Table1[[#This Row],[FTR]]="D",100*Table1[[#This Row],[B365D]],0),0)</f>
        <v>0</v>
      </c>
      <c r="Q1886">
        <f>IF(Table1[[#This Row],[Bet]]="Draw-",IF(Table1[[#This Row],[FTR]]="D",100*Table1[[#This Row],[B365D]],0),0)</f>
        <v>0</v>
      </c>
      <c r="R1886">
        <f>1/Table1[[#This Row],[B365A]]-Table1[[#This Row],[Margin1X2]]</f>
        <v>0.25947648528293688</v>
      </c>
      <c r="S1886">
        <f>IF(Table1[[#This Row],[Bet]]="Away",IF(Table1[[#This Row],[FTR]]="A",100*Table1[[#This Row],[B365A]],0),0)</f>
        <v>0</v>
      </c>
      <c r="T1886">
        <f>IF(Table1[[#This Row],[Bet2]]="Away",IF(Table1[[#This Row],[FTR]]="A",100*Table1[[#This Row],[B365A]]),0)</f>
        <v>0</v>
      </c>
      <c r="X1886">
        <v>2.2000000000000002</v>
      </c>
      <c r="Y1886">
        <v>3.1</v>
      </c>
      <c r="Z1886">
        <v>3.6</v>
      </c>
      <c r="AA1886" s="3">
        <f>(1/Table1[[#This Row],[B365H]]+1/Table1[[#This Row],[B365D]]+1/Table1[[#This Row],[B365A]]-1)/3</f>
        <v>1.8301292494840915E-2</v>
      </c>
      <c r="AB1886">
        <v>2.37</v>
      </c>
      <c r="AC1886">
        <v>1.57</v>
      </c>
      <c r="AD1886">
        <f>(1/Table1[[#This Row],[B365&gt;2.5]]+1/Table1[[#This Row],[B365&lt;2.5]]-1)/2</f>
        <v>2.9441801714638949E-2</v>
      </c>
    </row>
    <row r="1887" spans="1:30" hidden="1" x14ac:dyDescent="0.45">
      <c r="A1887" t="s">
        <v>172</v>
      </c>
      <c r="B1887" t="s">
        <v>4</v>
      </c>
      <c r="C1887" s="1">
        <v>44593</v>
      </c>
      <c r="D1887" t="s">
        <v>185</v>
      </c>
      <c r="E1887" t="s">
        <v>194</v>
      </c>
      <c r="F1887">
        <v>0</v>
      </c>
      <c r="G1887">
        <v>1</v>
      </c>
      <c r="H1887" t="s">
        <v>20</v>
      </c>
      <c r="I1887" t="s">
        <v>163</v>
      </c>
      <c r="J1887" t="s">
        <v>266</v>
      </c>
      <c r="K1887" t="s">
        <v>271</v>
      </c>
      <c r="L1887">
        <f>1/Table1[[#This Row],[B365H]]-Table1[[#This Row],[Margin1X2]]</f>
        <v>0.50918901655715154</v>
      </c>
      <c r="M1887">
        <f>IF(Table1[[#This Row],[Bet]]="Home",IF(Table1[[#This Row],[FTR]]="H",100*Table1[[#This Row],[B365H]],0),0)</f>
        <v>0</v>
      </c>
      <c r="N1887">
        <f>IF(Table1[[#This Row],[Bet]]="Home-",IF(Table1[[#This Row],[FTR]]="H",100*Table1[[#This Row],[B365H]],0),0)</f>
        <v>0</v>
      </c>
      <c r="O1887">
        <f>1/Table1[[#This Row],[B365D]]-Table1[[#This Row],[Margin1X2]]</f>
        <v>0.27699087414229095</v>
      </c>
      <c r="P1887">
        <f>IF(Table1[[#This Row],[Bet]]="Draw",IF(Table1[[#This Row],[FTR]]="D",100*Table1[[#This Row],[B365D]],0),0)</f>
        <v>0</v>
      </c>
      <c r="Q1887">
        <f>IF(Table1[[#This Row],[Bet]]="Draw-",IF(Table1[[#This Row],[FTR]]="D",100*Table1[[#This Row],[B365D]],0),0)</f>
        <v>0</v>
      </c>
      <c r="R1887">
        <f>1/Table1[[#This Row],[B365A]]-Table1[[#This Row],[Margin1X2]]</f>
        <v>0.21382010930055745</v>
      </c>
      <c r="S1887">
        <f>IF(Table1[[#This Row],[Bet]]="Away",IF(Table1[[#This Row],[FTR]]="A",100*Table1[[#This Row],[B365A]],0),0)</f>
        <v>0</v>
      </c>
      <c r="T1887">
        <f>IF(Table1[[#This Row],[Bet2]]="Away",IF(Table1[[#This Row],[FTR]]="A",100*Table1[[#This Row],[B365A]]),0)</f>
        <v>433</v>
      </c>
      <c r="X1887">
        <v>1.9</v>
      </c>
      <c r="Y1887">
        <v>3.4</v>
      </c>
      <c r="Z1887">
        <v>4.33</v>
      </c>
      <c r="AA1887" s="3">
        <f>(1/Table1[[#This Row],[B365H]]+1/Table1[[#This Row],[B365D]]+1/Table1[[#This Row],[B365A]]-1)/3</f>
        <v>1.7126772916532602E-2</v>
      </c>
      <c r="AB1887">
        <v>2.4</v>
      </c>
      <c r="AC1887">
        <v>1.53</v>
      </c>
      <c r="AD1887">
        <f>(1/Table1[[#This Row],[B365&gt;2.5]]+1/Table1[[#This Row],[B365&lt;2.5]]-1)/2</f>
        <v>3.5130718954248352E-2</v>
      </c>
    </row>
    <row r="1888" spans="1:30" hidden="1" x14ac:dyDescent="0.45">
      <c r="A1888" t="s">
        <v>106</v>
      </c>
      <c r="B1888" t="s">
        <v>4</v>
      </c>
      <c r="C1888" s="1">
        <v>44653</v>
      </c>
      <c r="D1888" t="s">
        <v>128</v>
      </c>
      <c r="E1888" t="s">
        <v>111</v>
      </c>
      <c r="F1888">
        <v>1</v>
      </c>
      <c r="G1888">
        <v>0</v>
      </c>
      <c r="H1888" t="s">
        <v>13</v>
      </c>
      <c r="I1888" t="s">
        <v>167</v>
      </c>
      <c r="J1888" t="s">
        <v>272</v>
      </c>
      <c r="L1888">
        <f>1/Table1[[#This Row],[B365H]]-Table1[[#This Row],[Margin1X2]]</f>
        <v>0.38354978354978359</v>
      </c>
      <c r="M1888">
        <f>IF(Table1[[#This Row],[Bet]]="Home",IF(Table1[[#This Row],[FTR]]="H",100*Table1[[#This Row],[B365H]],0),0)</f>
        <v>0</v>
      </c>
      <c r="N1888">
        <f>IF(Table1[[#This Row],[Bet]]="Home-",IF(Table1[[#This Row],[FTR]]="H",100*Table1[[#This Row],[B365H]],0),0)</f>
        <v>0</v>
      </c>
      <c r="O1888">
        <f>1/Table1[[#This Row],[B365D]]-Table1[[#This Row],[Margin1X2]]</f>
        <v>0.26926406926406926</v>
      </c>
      <c r="P1888">
        <f>IF(Table1[[#This Row],[Bet]]="Draw",IF(Table1[[#This Row],[FTR]]="D",100*Table1[[#This Row],[B365D]],0),0)</f>
        <v>0</v>
      </c>
      <c r="Q1888">
        <f>IF(Table1[[#This Row],[Bet]]="Draw-",IF(Table1[[#This Row],[FTR]]="D",100*Table1[[#This Row],[B365D]],0),0)</f>
        <v>0</v>
      </c>
      <c r="R1888">
        <f>1/Table1[[#This Row],[B365A]]-Table1[[#This Row],[Margin1X2]]</f>
        <v>0.34718614718614721</v>
      </c>
      <c r="S1888">
        <f>IF(Table1[[#This Row],[Bet]]="Away",IF(Table1[[#This Row],[FTR]]="A",100*Table1[[#This Row],[B365A]],0),0)</f>
        <v>0</v>
      </c>
      <c r="T1888">
        <f>IF(Table1[[#This Row],[Bet2]]="Away",IF(Table1[[#This Row],[FTR]]="A",100*Table1[[#This Row],[B365A]]),0)</f>
        <v>0</v>
      </c>
      <c r="X1888">
        <v>2.5</v>
      </c>
      <c r="Y1888">
        <v>3.5</v>
      </c>
      <c r="Z1888">
        <v>2.75</v>
      </c>
      <c r="AA1888" s="3">
        <f>(1/Table1[[#This Row],[B365H]]+1/Table1[[#This Row],[B365D]]+1/Table1[[#This Row],[B365A]]-1)/3</f>
        <v>1.645021645021642E-2</v>
      </c>
      <c r="AB1888">
        <v>1.72</v>
      </c>
      <c r="AC1888">
        <v>2.0699999999999998</v>
      </c>
      <c r="AD1888">
        <f>(1/Table1[[#This Row],[B365&gt;2.5]]+1/Table1[[#This Row],[B365&lt;2.5]]-1)/2</f>
        <v>3.2243568138411449E-2</v>
      </c>
    </row>
    <row r="1889" spans="1:30" hidden="1" x14ac:dyDescent="0.45">
      <c r="A1889" t="s">
        <v>106</v>
      </c>
      <c r="B1889" t="s">
        <v>4</v>
      </c>
      <c r="C1889" s="1">
        <v>44653</v>
      </c>
      <c r="D1889" t="s">
        <v>137</v>
      </c>
      <c r="E1889" t="s">
        <v>114</v>
      </c>
      <c r="F1889">
        <v>4</v>
      </c>
      <c r="G1889">
        <v>4</v>
      </c>
      <c r="H1889" t="s">
        <v>42</v>
      </c>
      <c r="I1889" t="s">
        <v>149</v>
      </c>
      <c r="J1889" t="s">
        <v>269</v>
      </c>
      <c r="L1889">
        <f>1/Table1[[#This Row],[B365H]]-Table1[[#This Row],[Margin1X2]]</f>
        <v>0.43624416205061367</v>
      </c>
      <c r="M1889">
        <f>IF(Table1[[#This Row],[Bet]]="Home",IF(Table1[[#This Row],[FTR]]="H",100*Table1[[#This Row],[B365H]],0),0)</f>
        <v>0</v>
      </c>
      <c r="N1889">
        <f>IF(Table1[[#This Row],[Bet]]="Home-",IF(Table1[[#This Row],[FTR]]="H",100*Table1[[#This Row],[B365H]],0),0)</f>
        <v>0</v>
      </c>
      <c r="O1889">
        <f>1/Table1[[#This Row],[B365D]]-Table1[[#This Row],[Margin1X2]]</f>
        <v>0.25947648528293693</v>
      </c>
      <c r="P1889">
        <f>IF(Table1[[#This Row],[Bet]]="Draw",IF(Table1[[#This Row],[FTR]]="D",100*Table1[[#This Row],[B365D]],0),0)</f>
        <v>0</v>
      </c>
      <c r="Q1889">
        <f>IF(Table1[[#This Row],[Bet]]="Draw-",IF(Table1[[#This Row],[FTR]]="D",100*Table1[[#This Row],[B365D]],0),0)</f>
        <v>360</v>
      </c>
      <c r="R1889">
        <f>1/Table1[[#This Row],[B365A]]-Table1[[#This Row],[Margin1X2]]</f>
        <v>0.30427935266644945</v>
      </c>
      <c r="S1889">
        <f>IF(Table1[[#This Row],[Bet]]="Away",IF(Table1[[#This Row],[FTR]]="A",100*Table1[[#This Row],[B365A]],0),0)</f>
        <v>0</v>
      </c>
      <c r="T1889">
        <f>IF(Table1[[#This Row],[Bet2]]="Away",IF(Table1[[#This Row],[FTR]]="A",100*Table1[[#This Row],[B365A]]),0)</f>
        <v>0</v>
      </c>
      <c r="X1889">
        <v>2.2000000000000002</v>
      </c>
      <c r="Y1889">
        <v>3.6</v>
      </c>
      <c r="Z1889">
        <v>3.1</v>
      </c>
      <c r="AA1889" s="3">
        <f>(1/Table1[[#This Row],[B365H]]+1/Table1[[#This Row],[B365D]]+1/Table1[[#This Row],[B365A]]-1)/3</f>
        <v>1.8301292494840842E-2</v>
      </c>
      <c r="AB1889">
        <v>1.88</v>
      </c>
      <c r="AC1889">
        <v>1.98</v>
      </c>
      <c r="AD1889">
        <f>(1/Table1[[#This Row],[B365&gt;2.5]]+1/Table1[[#This Row],[B365&lt;2.5]]-1)/2</f>
        <v>1.8482699333763231E-2</v>
      </c>
    </row>
    <row r="1890" spans="1:30" hidden="1" x14ac:dyDescent="0.45">
      <c r="A1890" t="s">
        <v>106</v>
      </c>
      <c r="B1890" t="s">
        <v>4</v>
      </c>
      <c r="C1890" s="1">
        <v>44653</v>
      </c>
      <c r="D1890" t="s">
        <v>139</v>
      </c>
      <c r="E1890" t="s">
        <v>123</v>
      </c>
      <c r="F1890">
        <v>1</v>
      </c>
      <c r="G1890">
        <v>2</v>
      </c>
      <c r="H1890" t="s">
        <v>20</v>
      </c>
      <c r="I1890" t="s">
        <v>135</v>
      </c>
      <c r="J1890" t="s">
        <v>273</v>
      </c>
      <c r="L1890">
        <f>1/Table1[[#This Row],[B365H]]-Table1[[#This Row],[Margin1X2]]</f>
        <v>0.45751633986928103</v>
      </c>
      <c r="M1890">
        <f>IF(Table1[[#This Row],[Bet]]="Home",IF(Table1[[#This Row],[FTR]]="H",100*Table1[[#This Row],[B365H]],0),0)</f>
        <v>0</v>
      </c>
      <c r="N1890">
        <f>IF(Table1[[#This Row],[Bet]]="Home-",IF(Table1[[#This Row],[FTR]]="H",100*Table1[[#This Row],[B365H]],0),0)</f>
        <v>0</v>
      </c>
      <c r="O1890">
        <f>1/Table1[[#This Row],[B365D]]-Table1[[#This Row],[Margin1X2]]</f>
        <v>0.26704014939309056</v>
      </c>
      <c r="P1890">
        <f>IF(Table1[[#This Row],[Bet]]="Draw",IF(Table1[[#This Row],[FTR]]="D",100*Table1[[#This Row],[B365D]],0),0)</f>
        <v>0</v>
      </c>
      <c r="Q1890">
        <f>IF(Table1[[#This Row],[Bet]]="Draw-",IF(Table1[[#This Row],[FTR]]="D",100*Table1[[#This Row],[B365D]],0),0)</f>
        <v>0</v>
      </c>
      <c r="R1890">
        <f>1/Table1[[#This Row],[B365A]]-Table1[[#This Row],[Margin1X2]]</f>
        <v>0.27544351073762841</v>
      </c>
      <c r="S1890">
        <f>IF(Table1[[#This Row],[Bet]]="Away",IF(Table1[[#This Row],[FTR]]="A",100*Table1[[#This Row],[B365A]],0),0)</f>
        <v>0</v>
      </c>
      <c r="T1890">
        <f>IF(Table1[[#This Row],[Bet2]]="Away",IF(Table1[[#This Row],[FTR]]="A",100*Table1[[#This Row],[B365A]]),0)</f>
        <v>0</v>
      </c>
      <c r="X1890">
        <v>2.1</v>
      </c>
      <c r="Y1890">
        <v>3.5</v>
      </c>
      <c r="Z1890">
        <v>3.4</v>
      </c>
      <c r="AA1890" s="3">
        <f>(1/Table1[[#This Row],[B365H]]+1/Table1[[#This Row],[B365D]]+1/Table1[[#This Row],[B365A]]-1)/3</f>
        <v>1.8674136321195151E-2</v>
      </c>
      <c r="AB1890">
        <v>2.0499999999999998</v>
      </c>
      <c r="AC1890">
        <v>1.8</v>
      </c>
      <c r="AD1890">
        <f>(1/Table1[[#This Row],[B365&gt;2.5]]+1/Table1[[#This Row],[B365&lt;2.5]]-1)/2</f>
        <v>2.1680216802168029E-2</v>
      </c>
    </row>
    <row r="1891" spans="1:30" hidden="1" x14ac:dyDescent="0.45">
      <c r="A1891" t="s">
        <v>2</v>
      </c>
      <c r="B1891" t="s">
        <v>4</v>
      </c>
      <c r="C1891" s="1">
        <v>44660</v>
      </c>
      <c r="D1891" t="s">
        <v>31</v>
      </c>
      <c r="E1891" t="s">
        <v>16</v>
      </c>
      <c r="F1891">
        <v>0</v>
      </c>
      <c r="G1891">
        <v>3</v>
      </c>
      <c r="H1891" t="s">
        <v>20</v>
      </c>
      <c r="I1891" t="s">
        <v>36</v>
      </c>
      <c r="L1891">
        <f>1/Table1[[#This Row],[B365H]]-Table1[[#This Row],[Margin1X2]]</f>
        <v>0.35148874364560634</v>
      </c>
      <c r="M1891">
        <f>IF(Table1[[#This Row],[Bet]]="Home",IF(Table1[[#This Row],[FTR]]="H",100*Table1[[#This Row],[B365H]],0),0)</f>
        <v>0</v>
      </c>
      <c r="N1891">
        <f>IF(Table1[[#This Row],[Bet]]="Home-",IF(Table1[[#This Row],[FTR]]="H",100*Table1[[#This Row],[B365H]],0),0)</f>
        <v>0</v>
      </c>
      <c r="O1891">
        <f>1/Table1[[#This Row],[B365D]]-Table1[[#This Row],[Margin1X2]]</f>
        <v>0.27523602033405953</v>
      </c>
      <c r="P1891">
        <f>IF(Table1[[#This Row],[Bet]]="Draw",IF(Table1[[#This Row],[FTR]]="D",100*Table1[[#This Row],[B365D]],0),0)</f>
        <v>0</v>
      </c>
      <c r="Q1891">
        <f>IF(Table1[[#This Row],[Bet]]="Draw-",IF(Table1[[#This Row],[FTR]]="D",100*Table1[[#This Row],[B365D]],0),0)</f>
        <v>0</v>
      </c>
      <c r="R1891">
        <f>1/Table1[[#This Row],[B365A]]-Table1[[#This Row],[Margin1X2]]</f>
        <v>0.37327523602033408</v>
      </c>
      <c r="S1891">
        <f>IF(Table1[[#This Row],[Bet]]="Away",IF(Table1[[#This Row],[FTR]]="A",100*Table1[[#This Row],[B365A]],0),0)</f>
        <v>0</v>
      </c>
      <c r="T1891">
        <f>IF(Table1[[#This Row],[Bet2]]="Away",IF(Table1[[#This Row],[FTR]]="A",100*Table1[[#This Row],[B365A]]),0)</f>
        <v>0</v>
      </c>
      <c r="X1891">
        <v>2.7</v>
      </c>
      <c r="Y1891">
        <v>3.4</v>
      </c>
      <c r="Z1891">
        <v>2.5499999999999998</v>
      </c>
      <c r="AA1891" s="3">
        <f>(1/Table1[[#This Row],[B365H]]+1/Table1[[#This Row],[B365D]]+1/Table1[[#This Row],[B365A]]-1)/3</f>
        <v>1.8881626724764011E-2</v>
      </c>
      <c r="AB1891">
        <v>1.9</v>
      </c>
      <c r="AC1891">
        <v>1.9</v>
      </c>
      <c r="AD1891">
        <f>(1/Table1[[#This Row],[B365&gt;2.5]]+1/Table1[[#This Row],[B365&lt;2.5]]-1)/2</f>
        <v>2.6315789473684181E-2</v>
      </c>
    </row>
    <row r="1892" spans="1:30" hidden="1" x14ac:dyDescent="0.45">
      <c r="A1892" t="s">
        <v>2</v>
      </c>
      <c r="B1892" t="s">
        <v>4</v>
      </c>
      <c r="C1892" s="1">
        <v>44660</v>
      </c>
      <c r="D1892" t="s">
        <v>25</v>
      </c>
      <c r="E1892" t="s">
        <v>15</v>
      </c>
      <c r="F1892">
        <v>1</v>
      </c>
      <c r="G1892">
        <v>0</v>
      </c>
      <c r="H1892" t="s">
        <v>13</v>
      </c>
      <c r="I1892" t="s">
        <v>24</v>
      </c>
      <c r="J1892" t="s">
        <v>266</v>
      </c>
      <c r="L1892">
        <f>1/Table1[[#This Row],[B365H]]-Table1[[#This Row],[Margin1X2]]</f>
        <v>0.19889579020013806</v>
      </c>
      <c r="M1892">
        <f>IF(Table1[[#This Row],[Bet]]="Home",IF(Table1[[#This Row],[FTR]]="H",100*Table1[[#This Row],[B365H]],0),0)</f>
        <v>0</v>
      </c>
      <c r="N1892">
        <f>IF(Table1[[#This Row],[Bet]]="Home-",IF(Table1[[#This Row],[FTR]]="H",100*Table1[[#This Row],[B365H]],0),0)</f>
        <v>0</v>
      </c>
      <c r="O1892">
        <f>1/Table1[[#This Row],[B365D]]-Table1[[#This Row],[Margin1X2]]</f>
        <v>0.24817115251897862</v>
      </c>
      <c r="P1892">
        <f>IF(Table1[[#This Row],[Bet]]="Draw",IF(Table1[[#This Row],[FTR]]="D",100*Table1[[#This Row],[B365D]],0),0)</f>
        <v>0</v>
      </c>
      <c r="Q1892">
        <f>IF(Table1[[#This Row],[Bet]]="Draw-",IF(Table1[[#This Row],[FTR]]="D",100*Table1[[#This Row],[B365D]],0),0)</f>
        <v>0</v>
      </c>
      <c r="R1892">
        <f>1/Table1[[#This Row],[B365A]]-Table1[[#This Row],[Margin1X2]]</f>
        <v>0.55293305728088338</v>
      </c>
      <c r="S1892">
        <f>IF(Table1[[#This Row],[Bet]]="Away",IF(Table1[[#This Row],[FTR]]="A",100*Table1[[#This Row],[B365A]],0),0)</f>
        <v>0</v>
      </c>
      <c r="T1892">
        <f>IF(Table1[[#This Row],[Bet2]]="Away",IF(Table1[[#This Row],[FTR]]="A",100*Table1[[#This Row],[B365A]]),0)</f>
        <v>0</v>
      </c>
      <c r="X1892">
        <v>4.5999999999999996</v>
      </c>
      <c r="Y1892">
        <v>3.75</v>
      </c>
      <c r="Z1892">
        <v>1.75</v>
      </c>
      <c r="AA1892" s="3">
        <f>(1/Table1[[#This Row],[B365H]]+1/Table1[[#This Row],[B365D]]+1/Table1[[#This Row],[B365A]]-1)/3</f>
        <v>1.8495514147688057E-2</v>
      </c>
      <c r="AB1892">
        <v>2</v>
      </c>
      <c r="AC1892">
        <v>1.85</v>
      </c>
      <c r="AD1892">
        <f>(1/Table1[[#This Row],[B365&gt;2.5]]+1/Table1[[#This Row],[B365&lt;2.5]]-1)/2</f>
        <v>2.0270270270270174E-2</v>
      </c>
    </row>
    <row r="1893" spans="1:30" hidden="1" x14ac:dyDescent="0.45">
      <c r="A1893" t="s">
        <v>2</v>
      </c>
      <c r="B1893" t="s">
        <v>4</v>
      </c>
      <c r="C1893" s="1">
        <v>44660</v>
      </c>
      <c r="D1893" t="s">
        <v>12</v>
      </c>
      <c r="E1893" t="s">
        <v>19</v>
      </c>
      <c r="F1893">
        <v>1</v>
      </c>
      <c r="G1893">
        <v>2</v>
      </c>
      <c r="H1893" t="s">
        <v>20</v>
      </c>
      <c r="I1893" t="s">
        <v>21</v>
      </c>
      <c r="L1893">
        <f>1/Table1[[#This Row],[B365H]]-Table1[[#This Row],[Margin1X2]]</f>
        <v>0.60172169554320576</v>
      </c>
      <c r="M1893">
        <f>IF(Table1[[#This Row],[Bet]]="Home",IF(Table1[[#This Row],[FTR]]="H",100*Table1[[#This Row],[B365H]],0),0)</f>
        <v>0</v>
      </c>
      <c r="N1893">
        <f>IF(Table1[[#This Row],[Bet]]="Home-",IF(Table1[[#This Row],[FTR]]="H",100*Table1[[#This Row],[B365H]],0),0)</f>
        <v>0</v>
      </c>
      <c r="O1893">
        <f>1/Table1[[#This Row],[B365D]]-Table1[[#This Row],[Margin1X2]]</f>
        <v>0.24376157785768765</v>
      </c>
      <c r="P1893">
        <f>IF(Table1[[#This Row],[Bet]]="Draw",IF(Table1[[#This Row],[FTR]]="D",100*Table1[[#This Row],[B365D]],0),0)</f>
        <v>0</v>
      </c>
      <c r="Q1893">
        <f>IF(Table1[[#This Row],[Bet]]="Draw-",IF(Table1[[#This Row],[FTR]]="D",100*Table1[[#This Row],[B365D]],0),0)</f>
        <v>0</v>
      </c>
      <c r="R1893">
        <f>1/Table1[[#This Row],[B365A]]-Table1[[#This Row],[Margin1X2]]</f>
        <v>0.15451672659910642</v>
      </c>
      <c r="S1893">
        <f>IF(Table1[[#This Row],[Bet]]="Away",IF(Table1[[#This Row],[FTR]]="A",100*Table1[[#This Row],[B365A]],0),0)</f>
        <v>0</v>
      </c>
      <c r="T1893">
        <f>IF(Table1[[#This Row],[Bet2]]="Away",IF(Table1[[#This Row],[FTR]]="A",100*Table1[[#This Row],[B365A]]),0)</f>
        <v>0</v>
      </c>
      <c r="X1893">
        <v>1.61</v>
      </c>
      <c r="Y1893">
        <v>3.8</v>
      </c>
      <c r="Z1893">
        <v>5.75</v>
      </c>
      <c r="AA1893" s="3">
        <f>(1/Table1[[#This Row],[B365H]]+1/Table1[[#This Row],[B365D]]+1/Table1[[#This Row],[B365A]]-1)/3</f>
        <v>1.939631687915444E-2</v>
      </c>
      <c r="AB1893">
        <v>2</v>
      </c>
      <c r="AC1893">
        <v>1.8</v>
      </c>
      <c r="AD1893">
        <f>(1/Table1[[#This Row],[B365&gt;2.5]]+1/Table1[[#This Row],[B365&lt;2.5]]-1)/2</f>
        <v>2.777777777777779E-2</v>
      </c>
    </row>
    <row r="1894" spans="1:30" hidden="1" x14ac:dyDescent="0.45">
      <c r="A1894" t="s">
        <v>172</v>
      </c>
      <c r="B1894" t="s">
        <v>4</v>
      </c>
      <c r="C1894" s="1">
        <v>44656</v>
      </c>
      <c r="D1894" t="s">
        <v>189</v>
      </c>
      <c r="E1894" t="s">
        <v>186</v>
      </c>
      <c r="F1894">
        <v>0</v>
      </c>
      <c r="G1894">
        <v>1</v>
      </c>
      <c r="H1894" t="s">
        <v>20</v>
      </c>
      <c r="I1894" t="s">
        <v>171</v>
      </c>
      <c r="J1894" t="s">
        <v>272</v>
      </c>
      <c r="L1894">
        <f>1/Table1[[#This Row],[B365H]]-Table1[[#This Row],[Margin1X2]]</f>
        <v>0.36531684908592243</v>
      </c>
      <c r="M1894">
        <f>IF(Table1[[#This Row],[Bet]]="Home",IF(Table1[[#This Row],[FTR]]="H",100*Table1[[#This Row],[B365H]],0),0)</f>
        <v>0</v>
      </c>
      <c r="N1894">
        <f>IF(Table1[[#This Row],[Bet]]="Home-",IF(Table1[[#This Row],[FTR]]="H",100*Table1[[#This Row],[B365H]],0),0)</f>
        <v>0</v>
      </c>
      <c r="O1894">
        <f>1/Table1[[#This Row],[B365D]]-Table1[[#This Row],[Margin1X2]]</f>
        <v>0.30621810493423568</v>
      </c>
      <c r="P1894">
        <f>IF(Table1[[#This Row],[Bet]]="Draw",IF(Table1[[#This Row],[FTR]]="D",100*Table1[[#This Row],[B365D]],0),0)</f>
        <v>0</v>
      </c>
      <c r="Q1894">
        <f>IF(Table1[[#This Row],[Bet]]="Draw-",IF(Table1[[#This Row],[FTR]]="D",100*Table1[[#This Row],[B365D]],0),0)</f>
        <v>0</v>
      </c>
      <c r="R1894">
        <f>1/Table1[[#This Row],[B365A]]-Table1[[#This Row],[Margin1X2]]</f>
        <v>0.32846504597984194</v>
      </c>
      <c r="S1894">
        <f>IF(Table1[[#This Row],[Bet]]="Away",IF(Table1[[#This Row],[FTR]]="A",100*Table1[[#This Row],[B365A]],0),0)</f>
        <v>0</v>
      </c>
      <c r="T1894">
        <f>IF(Table1[[#This Row],[Bet2]]="Away",IF(Table1[[#This Row],[FTR]]="A",100*Table1[[#This Row],[B365A]]),0)</f>
        <v>0</v>
      </c>
      <c r="X1894">
        <v>2.62</v>
      </c>
      <c r="Y1894">
        <v>3.1</v>
      </c>
      <c r="Z1894">
        <v>2.9</v>
      </c>
      <c r="AA1894" s="3">
        <f>(1/Table1[[#This Row],[B365H]]+1/Table1[[#This Row],[B365D]]+1/Table1[[#This Row],[B365A]]-1)/3</f>
        <v>1.6362540227054634E-2</v>
      </c>
      <c r="AB1894">
        <v>2.15</v>
      </c>
      <c r="AC1894">
        <v>1.66</v>
      </c>
      <c r="AD1894">
        <f>(1/Table1[[#This Row],[B365&gt;2.5]]+1/Table1[[#This Row],[B365&lt;2.5]]-1)/2</f>
        <v>3.3762958811992205E-2</v>
      </c>
    </row>
    <row r="1895" spans="1:30" hidden="1" x14ac:dyDescent="0.45">
      <c r="A1895" t="s">
        <v>106</v>
      </c>
      <c r="B1895" t="s">
        <v>4</v>
      </c>
      <c r="C1895" s="1">
        <v>44656</v>
      </c>
      <c r="D1895" t="s">
        <v>125</v>
      </c>
      <c r="E1895" t="s">
        <v>111</v>
      </c>
      <c r="F1895">
        <v>2</v>
      </c>
      <c r="G1895">
        <v>1</v>
      </c>
      <c r="H1895" t="s">
        <v>13</v>
      </c>
      <c r="I1895" t="s">
        <v>149</v>
      </c>
      <c r="J1895" t="s">
        <v>269</v>
      </c>
      <c r="L1895">
        <f>1/Table1[[#This Row],[B365H]]-Table1[[#This Row],[Margin1X2]]</f>
        <v>0.23196881091617935</v>
      </c>
      <c r="M1895">
        <f>IF(Table1[[#This Row],[Bet]]="Home",IF(Table1[[#This Row],[FTR]]="H",100*Table1[[#This Row],[B365H]],0),0)</f>
        <v>0</v>
      </c>
      <c r="N1895">
        <f>IF(Table1[[#This Row],[Bet]]="Home-",IF(Table1[[#This Row],[FTR]]="H",100*Table1[[#This Row],[B365H]],0),0)</f>
        <v>0</v>
      </c>
      <c r="O1895">
        <f>1/Table1[[#This Row],[B365D]]-Table1[[#This Row],[Margin1X2]]</f>
        <v>0.25974658869395711</v>
      </c>
      <c r="P1895">
        <f>IF(Table1[[#This Row],[Bet]]="Draw",IF(Table1[[#This Row],[FTR]]="D",100*Table1[[#This Row],[B365D]],0),0)</f>
        <v>0</v>
      </c>
      <c r="Q1895">
        <f>IF(Table1[[#This Row],[Bet]]="Draw-",IF(Table1[[#This Row],[FTR]]="D",100*Table1[[#This Row],[B365D]],0),0)</f>
        <v>0</v>
      </c>
      <c r="R1895">
        <f>1/Table1[[#This Row],[B365A]]-Table1[[#This Row],[Margin1X2]]</f>
        <v>0.50828460038986356</v>
      </c>
      <c r="S1895">
        <f>IF(Table1[[#This Row],[Bet]]="Away",IF(Table1[[#This Row],[FTR]]="A",100*Table1[[#This Row],[B365A]],0),0)</f>
        <v>0</v>
      </c>
      <c r="T1895">
        <f>IF(Table1[[#This Row],[Bet2]]="Away",IF(Table1[[#This Row],[FTR]]="A",100*Table1[[#This Row],[B365A]]),0)</f>
        <v>0</v>
      </c>
      <c r="X1895">
        <v>4</v>
      </c>
      <c r="Y1895">
        <v>3.6</v>
      </c>
      <c r="Z1895">
        <v>1.9</v>
      </c>
      <c r="AA1895" s="3">
        <f>(1/Table1[[#This Row],[B365H]]+1/Table1[[#This Row],[B365D]]+1/Table1[[#This Row],[B365A]]-1)/3</f>
        <v>1.8031189083820658E-2</v>
      </c>
      <c r="AB1895">
        <v>1.72</v>
      </c>
      <c r="AC1895">
        <v>2.0699999999999998</v>
      </c>
      <c r="AD1895">
        <f>(1/Table1[[#This Row],[B365&gt;2.5]]+1/Table1[[#This Row],[B365&lt;2.5]]-1)/2</f>
        <v>3.2243568138411449E-2</v>
      </c>
    </row>
    <row r="1896" spans="1:30" hidden="1" x14ac:dyDescent="0.45">
      <c r="A1896" t="s">
        <v>172</v>
      </c>
      <c r="B1896" t="s">
        <v>4</v>
      </c>
      <c r="C1896" s="1">
        <v>44600</v>
      </c>
      <c r="D1896" t="s">
        <v>178</v>
      </c>
      <c r="E1896" t="s">
        <v>189</v>
      </c>
      <c r="F1896">
        <v>0</v>
      </c>
      <c r="G1896">
        <v>0</v>
      </c>
      <c r="H1896" t="s">
        <v>42</v>
      </c>
      <c r="I1896" t="s">
        <v>163</v>
      </c>
      <c r="J1896" t="s">
        <v>266</v>
      </c>
      <c r="L1896">
        <f>1/Table1[[#This Row],[B365H]]-Table1[[#This Row],[Margin1X2]]</f>
        <v>0.43960437710437711</v>
      </c>
      <c r="M1896">
        <f>IF(Table1[[#This Row],[Bet]]="Home",IF(Table1[[#This Row],[FTR]]="H",100*Table1[[#This Row],[B365H]],0),0)</f>
        <v>0</v>
      </c>
      <c r="N1896">
        <f>IF(Table1[[#This Row],[Bet]]="Home-",IF(Table1[[#This Row],[FTR]]="H",100*Table1[[#This Row],[B365H]],0),0)</f>
        <v>0</v>
      </c>
      <c r="O1896">
        <f>1/Table1[[#This Row],[B365D]]-Table1[[#This Row],[Margin1X2]]</f>
        <v>0.29755892255892258</v>
      </c>
      <c r="P1896">
        <f>IF(Table1[[#This Row],[Bet]]="Draw",IF(Table1[[#This Row],[FTR]]="D",100*Table1[[#This Row],[B365D]],0),0)</f>
        <v>0</v>
      </c>
      <c r="Q1896">
        <f>IF(Table1[[#This Row],[Bet]]="Draw-",IF(Table1[[#This Row],[FTR]]="D",100*Table1[[#This Row],[B365D]],0),0)</f>
        <v>0</v>
      </c>
      <c r="R1896">
        <f>1/Table1[[#This Row],[B365A]]-Table1[[#This Row],[Margin1X2]]</f>
        <v>0.26283670033670037</v>
      </c>
      <c r="S1896">
        <f>IF(Table1[[#This Row],[Bet]]="Away",IF(Table1[[#This Row],[FTR]]="A",100*Table1[[#This Row],[B365A]],0),0)</f>
        <v>0</v>
      </c>
      <c r="T1896">
        <f>IF(Table1[[#This Row],[Bet2]]="Away",IF(Table1[[#This Row],[FTR]]="A",100*Table1[[#This Row],[B365A]]),0)</f>
        <v>0</v>
      </c>
      <c r="X1896">
        <v>2.2000000000000002</v>
      </c>
      <c r="Y1896">
        <v>3.2</v>
      </c>
      <c r="Z1896">
        <v>3.6</v>
      </c>
      <c r="AA1896" s="3">
        <f>(1/Table1[[#This Row],[B365H]]+1/Table1[[#This Row],[B365D]]+1/Table1[[#This Row],[B365A]]-1)/3</f>
        <v>1.4941077441077422E-2</v>
      </c>
      <c r="AB1896">
        <v>2.2000000000000002</v>
      </c>
      <c r="AC1896">
        <v>1.65</v>
      </c>
      <c r="AD1896">
        <f>(1/Table1[[#This Row],[B365&gt;2.5]]+1/Table1[[#This Row],[B365&lt;2.5]]-1)/2</f>
        <v>3.0303030303030276E-2</v>
      </c>
    </row>
    <row r="1897" spans="1:30" hidden="1" x14ac:dyDescent="0.45">
      <c r="A1897" t="s">
        <v>2</v>
      </c>
      <c r="B1897" t="s">
        <v>4</v>
      </c>
      <c r="C1897" s="1">
        <v>44660</v>
      </c>
      <c r="D1897" t="s">
        <v>26</v>
      </c>
      <c r="E1897" t="s">
        <v>22</v>
      </c>
      <c r="F1897">
        <v>0</v>
      </c>
      <c r="G1897">
        <v>6</v>
      </c>
      <c r="H1897" t="s">
        <v>20</v>
      </c>
      <c r="I1897" t="s">
        <v>49</v>
      </c>
      <c r="L1897">
        <f>1/Table1[[#This Row],[B365H]]-Table1[[#This Row],[Margin1X2]]</f>
        <v>0.24523916629179779</v>
      </c>
      <c r="M1897">
        <f>IF(Table1[[#This Row],[Bet]]="Home",IF(Table1[[#This Row],[FTR]]="H",100*Table1[[#This Row],[B365H]],0),0)</f>
        <v>0</v>
      </c>
      <c r="N1897">
        <f>IF(Table1[[#This Row],[Bet]]="Home-",IF(Table1[[#This Row],[FTR]]="H",100*Table1[[#This Row],[B365H]],0),0)</f>
        <v>0</v>
      </c>
      <c r="O1897">
        <f>1/Table1[[#This Row],[B365D]]-Table1[[#This Row],[Margin1X2]]</f>
        <v>0.25985904933273346</v>
      </c>
      <c r="P1897">
        <f>IF(Table1[[#This Row],[Bet]]="Draw",IF(Table1[[#This Row],[FTR]]="D",100*Table1[[#This Row],[B365D]],0),0)</f>
        <v>0</v>
      </c>
      <c r="Q1897">
        <f>IF(Table1[[#This Row],[Bet]]="Draw-",IF(Table1[[#This Row],[FTR]]="D",100*Table1[[#This Row],[B365D]],0),0)</f>
        <v>0</v>
      </c>
      <c r="R1897">
        <f>1/Table1[[#This Row],[B365A]]-Table1[[#This Row],[Margin1X2]]</f>
        <v>0.49490178437546856</v>
      </c>
      <c r="S1897">
        <f>IF(Table1[[#This Row],[Bet]]="Away",IF(Table1[[#This Row],[FTR]]="A",100*Table1[[#This Row],[B365A]],0),0)</f>
        <v>0</v>
      </c>
      <c r="T1897">
        <f>IF(Table1[[#This Row],[Bet2]]="Away",IF(Table1[[#This Row],[FTR]]="A",100*Table1[[#This Row],[B365A]]),0)</f>
        <v>0</v>
      </c>
      <c r="X1897">
        <v>3.8</v>
      </c>
      <c r="Y1897">
        <v>3.6</v>
      </c>
      <c r="Z1897">
        <v>1.95</v>
      </c>
      <c r="AA1897" s="3">
        <f>(1/Table1[[#This Row],[B365H]]+1/Table1[[#This Row],[B365D]]+1/Table1[[#This Row],[B365A]]-1)/3</f>
        <v>1.7918728445044312E-2</v>
      </c>
      <c r="AB1897">
        <v>2.1</v>
      </c>
      <c r="AC1897">
        <v>1.72</v>
      </c>
      <c r="AD1897">
        <f>(1/Table1[[#This Row],[B365&gt;2.5]]+1/Table1[[#This Row],[B365&lt;2.5]]-1)/2</f>
        <v>2.879291251384275E-2</v>
      </c>
    </row>
    <row r="1898" spans="1:30" x14ac:dyDescent="0.45">
      <c r="A1898" t="s">
        <v>172</v>
      </c>
      <c r="B1898" t="s">
        <v>4</v>
      </c>
      <c r="C1898" s="1">
        <v>44604</v>
      </c>
      <c r="D1898" t="s">
        <v>184</v>
      </c>
      <c r="E1898" t="s">
        <v>183</v>
      </c>
      <c r="F1898">
        <v>0</v>
      </c>
      <c r="G1898">
        <v>0</v>
      </c>
      <c r="H1898" t="s">
        <v>42</v>
      </c>
      <c r="I1898" t="s">
        <v>98</v>
      </c>
      <c r="J1898" t="s">
        <v>271</v>
      </c>
      <c r="L1898">
        <f>1/Table1[[#This Row],[B365H]]-Table1[[#This Row],[Margin1X2]]</f>
        <v>0.36176536685442534</v>
      </c>
      <c r="M1898">
        <f>IF(Table1[[#This Row],[Bet]]="Home",IF(Table1[[#This Row],[FTR]]="H",100*Table1[[#This Row],[B365H]],0),0)</f>
        <v>0</v>
      </c>
      <c r="N1898">
        <f>IF(Table1[[#This Row],[Bet]]="Home-",IF(Table1[[#This Row],[FTR]]="H",100*Table1[[#This Row],[B365H]],0),0)</f>
        <v>0</v>
      </c>
      <c r="O1898">
        <f>1/Table1[[#This Row],[B365D]]-Table1[[#This Row],[Margin1X2]]</f>
        <v>0.28777828523375598</v>
      </c>
      <c r="P1898">
        <f>IF(Table1[[#This Row],[Bet]]="Draw",IF(Table1[[#This Row],[FTR]]="D",100*Table1[[#This Row],[B365D]],0),0)</f>
        <v>0</v>
      </c>
      <c r="Q1898">
        <f>IF(Table1[[#This Row],[Bet]]="Draw-",IF(Table1[[#This Row],[FTR]]="D",100*Table1[[#This Row],[B365D]],0),0)</f>
        <v>0</v>
      </c>
      <c r="R1898">
        <f>1/Table1[[#This Row],[B365A]]-Table1[[#This Row],[Margin1X2]]</f>
        <v>0.35045634791181862</v>
      </c>
      <c r="S1898">
        <f>IF(Table1[[#This Row],[Bet]]="Away",IF(Table1[[#This Row],[FTR]]="A",100*Table1[[#This Row],[B365A]],0),0)</f>
        <v>0</v>
      </c>
      <c r="T1898">
        <f>IF(Table1[[#This Row],[Bet2]]="Away",IF(Table1[[#This Row],[FTR]]="A",100*Table1[[#This Row],[B365A]]),0)</f>
        <v>0</v>
      </c>
      <c r="X1898">
        <v>2.62</v>
      </c>
      <c r="Y1898">
        <v>3.25</v>
      </c>
      <c r="Z1898">
        <v>2.7</v>
      </c>
      <c r="AA1898" s="3">
        <f>(1/Table1[[#This Row],[B365H]]+1/Table1[[#This Row],[B365D]]+1/Table1[[#This Row],[B365A]]-1)/3</f>
        <v>1.9914022458551745E-2</v>
      </c>
      <c r="AB1898">
        <v>2.02</v>
      </c>
      <c r="AC1898">
        <v>1.83</v>
      </c>
      <c r="AD1898">
        <f>(1/Table1[[#This Row],[B365&gt;2.5]]+1/Table1[[#This Row],[B365&lt;2.5]]-1)/2</f>
        <v>2.0748796191094487E-2</v>
      </c>
    </row>
    <row r="1899" spans="1:30" hidden="1" x14ac:dyDescent="0.45">
      <c r="A1899" t="s">
        <v>106</v>
      </c>
      <c r="B1899" t="s">
        <v>4</v>
      </c>
      <c r="C1899" s="1">
        <v>44660</v>
      </c>
      <c r="D1899" t="s">
        <v>130</v>
      </c>
      <c r="E1899" t="s">
        <v>124</v>
      </c>
      <c r="F1899">
        <v>1</v>
      </c>
      <c r="G1899">
        <v>1</v>
      </c>
      <c r="H1899" t="s">
        <v>42</v>
      </c>
      <c r="I1899" t="s">
        <v>171</v>
      </c>
      <c r="J1899" t="s">
        <v>272</v>
      </c>
      <c r="L1899">
        <f>1/Table1[[#This Row],[B365H]]-Table1[[#This Row],[Margin1X2]]</f>
        <v>0.28930328930328936</v>
      </c>
      <c r="M1899">
        <f>IF(Table1[[#This Row],[Bet]]="Home",IF(Table1[[#This Row],[FTR]]="H",100*Table1[[#This Row],[B365H]],0),0)</f>
        <v>0</v>
      </c>
      <c r="N1899">
        <f>IF(Table1[[#This Row],[Bet]]="Home-",IF(Table1[[#This Row],[FTR]]="H",100*Table1[[#This Row],[B365H]],0),0)</f>
        <v>0</v>
      </c>
      <c r="O1899">
        <f>1/Table1[[#This Row],[B365D]]-Table1[[#This Row],[Margin1X2]]</f>
        <v>0.28464128464128469</v>
      </c>
      <c r="P1899">
        <f>IF(Table1[[#This Row],[Bet]]="Draw",IF(Table1[[#This Row],[FTR]]="D",100*Table1[[#This Row],[B365D]],0),0)</f>
        <v>330</v>
      </c>
      <c r="Q1899">
        <f>IF(Table1[[#This Row],[Bet]]="Draw-",IF(Table1[[#This Row],[FTR]]="D",100*Table1[[#This Row],[B365D]],0),0)</f>
        <v>0</v>
      </c>
      <c r="R1899">
        <f>1/Table1[[#This Row],[B365A]]-Table1[[#This Row],[Margin1X2]]</f>
        <v>0.42605542605542607</v>
      </c>
      <c r="S1899">
        <f>IF(Table1[[#This Row],[Bet]]="Away",IF(Table1[[#This Row],[FTR]]="A",100*Table1[[#This Row],[B365A]],0),0)</f>
        <v>0</v>
      </c>
      <c r="T1899">
        <f>IF(Table1[[#This Row],[Bet2]]="Away",IF(Table1[[#This Row],[FTR]]="A",100*Table1[[#This Row],[B365A]]),0)</f>
        <v>0</v>
      </c>
      <c r="X1899">
        <v>3.25</v>
      </c>
      <c r="Y1899">
        <v>3.3</v>
      </c>
      <c r="Z1899">
        <v>2.25</v>
      </c>
      <c r="AA1899" s="3">
        <f>(1/Table1[[#This Row],[B365H]]+1/Table1[[#This Row],[B365D]]+1/Table1[[#This Row],[B365A]]-1)/3</f>
        <v>1.838901838901837E-2</v>
      </c>
      <c r="AB1899">
        <v>2.5</v>
      </c>
      <c r="AC1899">
        <v>1.5</v>
      </c>
      <c r="AD1899">
        <f>(1/Table1[[#This Row],[B365&gt;2.5]]+1/Table1[[#This Row],[B365&lt;2.5]]-1)/2</f>
        <v>3.3333333333333326E-2</v>
      </c>
    </row>
    <row r="1900" spans="1:30" hidden="1" x14ac:dyDescent="0.45">
      <c r="A1900" t="s">
        <v>2</v>
      </c>
      <c r="B1900" t="s">
        <v>4</v>
      </c>
      <c r="C1900" s="1">
        <v>44660</v>
      </c>
      <c r="D1900" t="s">
        <v>32</v>
      </c>
      <c r="E1900" t="s">
        <v>40</v>
      </c>
      <c r="F1900">
        <v>0</v>
      </c>
      <c r="G1900">
        <v>4</v>
      </c>
      <c r="H1900" t="s">
        <v>20</v>
      </c>
      <c r="I1900" t="s">
        <v>45</v>
      </c>
      <c r="J1900" t="s">
        <v>266</v>
      </c>
      <c r="L1900">
        <f>1/Table1[[#This Row],[B365H]]-Table1[[#This Row],[Margin1X2]]</f>
        <v>0.295479302832244</v>
      </c>
      <c r="M1900">
        <f>IF(Table1[[#This Row],[Bet]]="Home",IF(Table1[[#This Row],[FTR]]="H",100*Table1[[#This Row],[B365H]],0),0)</f>
        <v>0</v>
      </c>
      <c r="N1900">
        <f>IF(Table1[[#This Row],[Bet]]="Home-",IF(Table1[[#This Row],[FTR]]="H",100*Table1[[#This Row],[B365H]],0),0)</f>
        <v>0</v>
      </c>
      <c r="O1900">
        <f>1/Table1[[#This Row],[B365D]]-Table1[[#This Row],[Margin1X2]]</f>
        <v>0.27709694989106753</v>
      </c>
      <c r="P1900">
        <f>IF(Table1[[#This Row],[Bet]]="Draw",IF(Table1[[#This Row],[FTR]]="D",100*Table1[[#This Row],[B365D]],0),0)</f>
        <v>0</v>
      </c>
      <c r="Q1900">
        <f>IF(Table1[[#This Row],[Bet]]="Draw-",IF(Table1[[#This Row],[FTR]]="D",100*Table1[[#This Row],[B365D]],0),0)</f>
        <v>0</v>
      </c>
      <c r="R1900">
        <f>1/Table1[[#This Row],[B365A]]-Table1[[#This Row],[Margin1X2]]</f>
        <v>0.42742374727668841</v>
      </c>
      <c r="S1900">
        <f>IF(Table1[[#This Row],[Bet]]="Away",IF(Table1[[#This Row],[FTR]]="A",100*Table1[[#This Row],[B365A]],0),0)</f>
        <v>0</v>
      </c>
      <c r="T1900">
        <f>IF(Table1[[#This Row],[Bet2]]="Away",IF(Table1[[#This Row],[FTR]]="A",100*Table1[[#This Row],[B365A]]),0)</f>
        <v>0</v>
      </c>
      <c r="X1900">
        <v>3.2</v>
      </c>
      <c r="Y1900">
        <v>3.4</v>
      </c>
      <c r="Z1900">
        <v>2.25</v>
      </c>
      <c r="AA1900" s="3">
        <f>(1/Table1[[#This Row],[B365H]]+1/Table1[[#This Row],[B365D]]+1/Table1[[#This Row],[B365A]]-1)/3</f>
        <v>1.7020697167756005E-2</v>
      </c>
      <c r="AB1900">
        <v>2.1</v>
      </c>
      <c r="AC1900">
        <v>1.72</v>
      </c>
      <c r="AD1900">
        <f>(1/Table1[[#This Row],[B365&gt;2.5]]+1/Table1[[#This Row],[B365&lt;2.5]]-1)/2</f>
        <v>2.879291251384275E-2</v>
      </c>
    </row>
    <row r="1901" spans="1:30" hidden="1" x14ac:dyDescent="0.45">
      <c r="A1901" t="s">
        <v>61</v>
      </c>
      <c r="B1901" t="s">
        <v>4</v>
      </c>
      <c r="C1901" s="1">
        <v>44660</v>
      </c>
      <c r="D1901" t="s">
        <v>68</v>
      </c>
      <c r="E1901" t="s">
        <v>78</v>
      </c>
      <c r="F1901">
        <v>1</v>
      </c>
      <c r="G1901">
        <v>1</v>
      </c>
      <c r="H1901" t="s">
        <v>42</v>
      </c>
      <c r="I1901" t="s">
        <v>54</v>
      </c>
      <c r="J1901" t="s">
        <v>272</v>
      </c>
      <c r="L1901">
        <f>1/Table1[[#This Row],[B365H]]-Table1[[#This Row],[Margin1X2]]</f>
        <v>0.53783252074245147</v>
      </c>
      <c r="M1901">
        <f>IF(Table1[[#This Row],[Bet]]="Home",IF(Table1[[#This Row],[FTR]]="H",100*Table1[[#This Row],[B365H]],0),0)</f>
        <v>0</v>
      </c>
      <c r="N1901">
        <f>IF(Table1[[#This Row],[Bet]]="Home-",IF(Table1[[#This Row],[FTR]]="H",100*Table1[[#This Row],[B365H]],0),0)</f>
        <v>0</v>
      </c>
      <c r="O1901">
        <f>1/Table1[[#This Row],[B365D]]-Table1[[#This Row],[Margin1X2]]</f>
        <v>0.24894363185356255</v>
      </c>
      <c r="P1901">
        <f>IF(Table1[[#This Row],[Bet]]="Draw",IF(Table1[[#This Row],[FTR]]="D",100*Table1[[#This Row],[B365D]],0),0)</f>
        <v>375</v>
      </c>
      <c r="Q1901">
        <f>IF(Table1[[#This Row],[Bet]]="Draw-",IF(Table1[[#This Row],[FTR]]="D",100*Table1[[#This Row],[B365D]],0),0)</f>
        <v>0</v>
      </c>
      <c r="R1901">
        <f>1/Table1[[#This Row],[B365A]]-Table1[[#This Row],[Margin1X2]]</f>
        <v>0.21322384740398595</v>
      </c>
      <c r="S1901">
        <f>IF(Table1[[#This Row],[Bet]]="Away",IF(Table1[[#This Row],[FTR]]="A",100*Table1[[#This Row],[B365A]],0),0)</f>
        <v>0</v>
      </c>
      <c r="T1901">
        <f>IF(Table1[[#This Row],[Bet2]]="Away",IF(Table1[[#This Row],[FTR]]="A",100*Table1[[#This Row],[B365A]]),0)</f>
        <v>0</v>
      </c>
      <c r="X1901">
        <v>1.8</v>
      </c>
      <c r="Y1901">
        <v>3.75</v>
      </c>
      <c r="Z1901">
        <v>4.33</v>
      </c>
      <c r="AA1901" s="3">
        <f>(1/Table1[[#This Row],[B365H]]+1/Table1[[#This Row],[B365D]]+1/Table1[[#This Row],[B365A]]-1)/3</f>
        <v>1.772303481310411E-2</v>
      </c>
      <c r="AB1901">
        <v>1.72</v>
      </c>
      <c r="AC1901">
        <v>2.1</v>
      </c>
      <c r="AD1901">
        <f>(1/Table1[[#This Row],[B365&gt;2.5]]+1/Table1[[#This Row],[B365&lt;2.5]]-1)/2</f>
        <v>2.879291251384275E-2</v>
      </c>
    </row>
    <row r="1902" spans="1:30" hidden="1" x14ac:dyDescent="0.45">
      <c r="A1902" t="s">
        <v>172</v>
      </c>
      <c r="B1902" t="s">
        <v>4</v>
      </c>
      <c r="C1902" s="1">
        <v>44604</v>
      </c>
      <c r="D1902" t="s">
        <v>174</v>
      </c>
      <c r="E1902" t="s">
        <v>173</v>
      </c>
      <c r="F1902">
        <v>2</v>
      </c>
      <c r="G1902">
        <v>2</v>
      </c>
      <c r="H1902" t="s">
        <v>42</v>
      </c>
      <c r="I1902" t="s">
        <v>163</v>
      </c>
      <c r="J1902" t="s">
        <v>266</v>
      </c>
      <c r="L1902">
        <f>1/Table1[[#This Row],[B365H]]-Table1[[#This Row],[Margin1X2]]</f>
        <v>0.41801163812033376</v>
      </c>
      <c r="M1902">
        <f>IF(Table1[[#This Row],[Bet]]="Home",IF(Table1[[#This Row],[FTR]]="H",100*Table1[[#This Row],[B365H]],0),0)</f>
        <v>0</v>
      </c>
      <c r="N1902">
        <f>IF(Table1[[#This Row],[Bet]]="Home-",IF(Table1[[#This Row],[FTR]]="H",100*Table1[[#This Row],[B365H]],0),0)</f>
        <v>0</v>
      </c>
      <c r="O1902">
        <f>1/Table1[[#This Row],[B365D]]-Table1[[#This Row],[Margin1X2]]</f>
        <v>0.29572902942468154</v>
      </c>
      <c r="P1902">
        <f>IF(Table1[[#This Row],[Bet]]="Draw",IF(Table1[[#This Row],[FTR]]="D",100*Table1[[#This Row],[B365D]],0),0)</f>
        <v>0</v>
      </c>
      <c r="Q1902">
        <f>IF(Table1[[#This Row],[Bet]]="Draw-",IF(Table1[[#This Row],[FTR]]="D",100*Table1[[#This Row],[B365D]],0),0)</f>
        <v>0</v>
      </c>
      <c r="R1902">
        <f>1/Table1[[#This Row],[B365A]]-Table1[[#This Row],[Margin1X2]]</f>
        <v>0.28625933245498458</v>
      </c>
      <c r="S1902">
        <f>IF(Table1[[#This Row],[Bet]]="Away",IF(Table1[[#This Row],[FTR]]="A",100*Table1[[#This Row],[B365A]],0),0)</f>
        <v>0</v>
      </c>
      <c r="T1902">
        <f>IF(Table1[[#This Row],[Bet2]]="Away",IF(Table1[[#This Row],[FTR]]="A",100*Table1[[#This Row],[B365A]]),0)</f>
        <v>0</v>
      </c>
      <c r="X1902">
        <v>2.2999999999999998</v>
      </c>
      <c r="Y1902">
        <v>3.2</v>
      </c>
      <c r="Z1902">
        <v>3.3</v>
      </c>
      <c r="AA1902" s="3">
        <f>(1/Table1[[#This Row],[B365H]]+1/Table1[[#This Row],[B365D]]+1/Table1[[#This Row],[B365A]]-1)/3</f>
        <v>1.6770970575318438E-2</v>
      </c>
      <c r="AB1902">
        <v>2.25</v>
      </c>
      <c r="AC1902">
        <v>1.61</v>
      </c>
      <c r="AD1902">
        <f>(1/Table1[[#This Row],[B365&gt;2.5]]+1/Table1[[#This Row],[B365&lt;2.5]]-1)/2</f>
        <v>3.2781228433402365E-2</v>
      </c>
    </row>
    <row r="1903" spans="1:30" x14ac:dyDescent="0.45">
      <c r="A1903" t="s">
        <v>172</v>
      </c>
      <c r="B1903" t="s">
        <v>4</v>
      </c>
      <c r="C1903" s="1">
        <v>44618</v>
      </c>
      <c r="D1903" t="s">
        <v>192</v>
      </c>
      <c r="E1903" t="s">
        <v>189</v>
      </c>
      <c r="F1903">
        <v>1</v>
      </c>
      <c r="G1903">
        <v>2</v>
      </c>
      <c r="H1903" t="s">
        <v>20</v>
      </c>
      <c r="I1903" t="s">
        <v>98</v>
      </c>
      <c r="J1903" t="s">
        <v>271</v>
      </c>
      <c r="L1903">
        <f>1/Table1[[#This Row],[B365H]]-Table1[[#This Row],[Margin1X2]]</f>
        <v>0.41645763656633228</v>
      </c>
      <c r="M1903">
        <f>IF(Table1[[#This Row],[Bet]]="Home",IF(Table1[[#This Row],[FTR]]="H",100*Table1[[#This Row],[B365H]],0),0)</f>
        <v>0</v>
      </c>
      <c r="N1903">
        <f>IF(Table1[[#This Row],[Bet]]="Home-",IF(Table1[[#This Row],[FTR]]="H",100*Table1[[#This Row],[B365H]],0),0)</f>
        <v>0</v>
      </c>
      <c r="O1903">
        <f>1/Table1[[#This Row],[B365D]]-Table1[[#This Row],[Margin1X2]]</f>
        <v>0.28936733556298777</v>
      </c>
      <c r="P1903">
        <f>IF(Table1[[#This Row],[Bet]]="Draw",IF(Table1[[#This Row],[FTR]]="D",100*Table1[[#This Row],[B365D]],0),0)</f>
        <v>0</v>
      </c>
      <c r="Q1903">
        <f>IF(Table1[[#This Row],[Bet]]="Draw-",IF(Table1[[#This Row],[FTR]]="D",100*Table1[[#This Row],[B365D]],0),0)</f>
        <v>0</v>
      </c>
      <c r="R1903">
        <f>1/Table1[[#This Row],[B365A]]-Table1[[#This Row],[Margin1X2]]</f>
        <v>0.29417502787068006</v>
      </c>
      <c r="S1903">
        <f>IF(Table1[[#This Row],[Bet]]="Away",IF(Table1[[#This Row],[FTR]]="A",100*Table1[[#This Row],[B365A]],0),0)</f>
        <v>320</v>
      </c>
      <c r="T1903">
        <f>IF(Table1[[#This Row],[Bet2]]="Away",IF(Table1[[#This Row],[FTR]]="A",100*Table1[[#This Row],[B365A]]),0)</f>
        <v>0</v>
      </c>
      <c r="X1903">
        <v>2.2999999999999998</v>
      </c>
      <c r="Y1903">
        <v>3.25</v>
      </c>
      <c r="Z1903">
        <v>3.2</v>
      </c>
      <c r="AA1903" s="3">
        <f>(1/Table1[[#This Row],[B365H]]+1/Table1[[#This Row],[B365D]]+1/Table1[[#This Row],[B365A]]-1)/3</f>
        <v>1.8324972129319939E-2</v>
      </c>
      <c r="AB1903">
        <v>2.15</v>
      </c>
      <c r="AC1903">
        <v>1.66</v>
      </c>
      <c r="AD1903">
        <f>(1/Table1[[#This Row],[B365&gt;2.5]]+1/Table1[[#This Row],[B365&lt;2.5]]-1)/2</f>
        <v>3.3762958811992205E-2</v>
      </c>
    </row>
    <row r="1904" spans="1:30" hidden="1" x14ac:dyDescent="0.45">
      <c r="A1904" t="s">
        <v>106</v>
      </c>
      <c r="B1904" t="s">
        <v>4</v>
      </c>
      <c r="C1904" s="1">
        <v>44415</v>
      </c>
      <c r="D1904" t="s">
        <v>116</v>
      </c>
      <c r="E1904" t="s">
        <v>117</v>
      </c>
      <c r="F1904">
        <v>1</v>
      </c>
      <c r="G1904">
        <v>2</v>
      </c>
      <c r="H1904" t="s">
        <v>20</v>
      </c>
      <c r="I1904" t="s">
        <v>118</v>
      </c>
      <c r="L1904">
        <f>1/Table1[[#This Row],[B365H]]-Table1[[#This Row],[Margin1X2]]</f>
        <v>0.46525927444148391</v>
      </c>
      <c r="M1904">
        <f>IF(Table1[[#This Row],[Bet]]="Home",IF(Table1[[#This Row],[FTR]]="H",100*Table1[[#This Row],[B365H]],0),0)</f>
        <v>0</v>
      </c>
      <c r="N1904">
        <f>IF(Table1[[#This Row],[Bet]]="Home-",IF(Table1[[#This Row],[FTR]]="H",100*Table1[[#This Row],[B365H]],0),0)</f>
        <v>0</v>
      </c>
      <c r="O1904">
        <f>1/Table1[[#This Row],[B365D]]-Table1[[#This Row],[Margin1X2]]</f>
        <v>0.26316868210698907</v>
      </c>
      <c r="P1904">
        <f>IF(Table1[[#This Row],[Bet]]="Draw",IF(Table1[[#This Row],[FTR]]="D",100*Table1[[#This Row],[B365D]],0),0)</f>
        <v>0</v>
      </c>
      <c r="Q1904">
        <f>IF(Table1[[#This Row],[Bet]]="Draw-",IF(Table1[[#This Row],[FTR]]="D",100*Table1[[#This Row],[B365D]],0),0)</f>
        <v>0</v>
      </c>
      <c r="R1904">
        <f>1/Table1[[#This Row],[B365A]]-Table1[[#This Row],[Margin1X2]]</f>
        <v>0.27157204345152691</v>
      </c>
      <c r="S1904">
        <f>IF(Table1[[#This Row],[Bet]]="Away",IF(Table1[[#This Row],[FTR]]="A",100*Table1[[#This Row],[B365A]],0),0)</f>
        <v>0</v>
      </c>
      <c r="T1904">
        <f>IF(Table1[[#This Row],[Bet2]]="Away",IF(Table1[[#This Row],[FTR]]="A",100*Table1[[#This Row],[B365A]]),0)</f>
        <v>0</v>
      </c>
      <c r="X1904">
        <v>2.0499999999999998</v>
      </c>
      <c r="Y1904">
        <v>3.5</v>
      </c>
      <c r="Z1904">
        <v>3.4</v>
      </c>
      <c r="AA1904" s="3">
        <f>(1/Table1[[#This Row],[B365H]]+1/Table1[[#This Row],[B365D]]+1/Table1[[#This Row],[B365A]]-1)/3</f>
        <v>2.2545603607296627E-2</v>
      </c>
      <c r="AB1904">
        <v>2.0499999999999998</v>
      </c>
      <c r="AC1904">
        <v>1.75</v>
      </c>
      <c r="AD1904">
        <f>(1/Table1[[#This Row],[B365&gt;2.5]]+1/Table1[[#This Row],[B365&lt;2.5]]-1)/2</f>
        <v>2.9616724738675937E-2</v>
      </c>
    </row>
    <row r="1905" spans="1:30" hidden="1" x14ac:dyDescent="0.45">
      <c r="A1905" t="s">
        <v>106</v>
      </c>
      <c r="B1905" t="s">
        <v>4</v>
      </c>
      <c r="C1905" s="1">
        <v>44425</v>
      </c>
      <c r="D1905" t="s">
        <v>123</v>
      </c>
      <c r="E1905" t="s">
        <v>107</v>
      </c>
      <c r="F1905">
        <v>0</v>
      </c>
      <c r="G1905">
        <v>1</v>
      </c>
      <c r="H1905" t="s">
        <v>20</v>
      </c>
      <c r="I1905" t="s">
        <v>118</v>
      </c>
      <c r="L1905">
        <f>1/Table1[[#This Row],[B365H]]-Table1[[#This Row],[Margin1X2]]</f>
        <v>0.43731431966726081</v>
      </c>
      <c r="M1905">
        <f>IF(Table1[[#This Row],[Bet]]="Home",IF(Table1[[#This Row],[FTR]]="H",100*Table1[[#This Row],[B365H]],0),0)</f>
        <v>0</v>
      </c>
      <c r="N1905">
        <f>IF(Table1[[#This Row],[Bet]]="Home-",IF(Table1[[#This Row],[FTR]]="H",100*Table1[[#This Row],[B365H]],0),0)</f>
        <v>0</v>
      </c>
      <c r="O1905">
        <f>1/Table1[[#This Row],[B365D]]-Table1[[#This Row],[Margin1X2]]</f>
        <v>0.27688651218062982</v>
      </c>
      <c r="P1905">
        <f>IF(Table1[[#This Row],[Bet]]="Draw",IF(Table1[[#This Row],[FTR]]="D",100*Table1[[#This Row],[B365D]],0),0)</f>
        <v>0</v>
      </c>
      <c r="Q1905">
        <f>IF(Table1[[#This Row],[Bet]]="Draw-",IF(Table1[[#This Row],[FTR]]="D",100*Table1[[#This Row],[B365D]],0),0)</f>
        <v>0</v>
      </c>
      <c r="R1905">
        <f>1/Table1[[#This Row],[B365A]]-Table1[[#This Row],[Margin1X2]]</f>
        <v>0.28579916815210932</v>
      </c>
      <c r="S1905">
        <f>IF(Table1[[#This Row],[Bet]]="Away",IF(Table1[[#This Row],[FTR]]="A",100*Table1[[#This Row],[B365A]],0),0)</f>
        <v>0</v>
      </c>
      <c r="T1905">
        <f>IF(Table1[[#This Row],[Bet2]]="Away",IF(Table1[[#This Row],[FTR]]="A",100*Table1[[#This Row],[B365A]]),0)</f>
        <v>0</v>
      </c>
      <c r="X1905">
        <v>2.2000000000000002</v>
      </c>
      <c r="Y1905">
        <v>3.4</v>
      </c>
      <c r="Z1905">
        <v>3.3</v>
      </c>
      <c r="AA1905" s="3">
        <f>(1/Table1[[#This Row],[B365H]]+1/Table1[[#This Row],[B365D]]+1/Table1[[#This Row],[B365A]]-1)/3</f>
        <v>1.7231134878193721E-2</v>
      </c>
      <c r="AB1905">
        <v>1.9</v>
      </c>
      <c r="AC1905">
        <v>1.9</v>
      </c>
      <c r="AD1905">
        <f>(1/Table1[[#This Row],[B365&gt;2.5]]+1/Table1[[#This Row],[B365&lt;2.5]]-1)/2</f>
        <v>2.6315789473684181E-2</v>
      </c>
    </row>
    <row r="1906" spans="1:30" hidden="1" x14ac:dyDescent="0.45">
      <c r="A1906" t="s">
        <v>106</v>
      </c>
      <c r="B1906" t="s">
        <v>4</v>
      </c>
      <c r="C1906" s="1">
        <v>44450</v>
      </c>
      <c r="D1906" t="s">
        <v>130</v>
      </c>
      <c r="E1906" t="s">
        <v>113</v>
      </c>
      <c r="F1906">
        <v>1</v>
      </c>
      <c r="G1906">
        <v>1</v>
      </c>
      <c r="H1906" t="s">
        <v>42</v>
      </c>
      <c r="I1906" t="s">
        <v>118</v>
      </c>
      <c r="L1906">
        <f>1/Table1[[#This Row],[B365H]]-Table1[[#This Row],[Margin1X2]]</f>
        <v>0.43731431966726081</v>
      </c>
      <c r="M1906">
        <f>IF(Table1[[#This Row],[Bet]]="Home",IF(Table1[[#This Row],[FTR]]="H",100*Table1[[#This Row],[B365H]],0),0)</f>
        <v>0</v>
      </c>
      <c r="N1906">
        <f>IF(Table1[[#This Row],[Bet]]="Home-",IF(Table1[[#This Row],[FTR]]="H",100*Table1[[#This Row],[B365H]],0),0)</f>
        <v>0</v>
      </c>
      <c r="O1906">
        <f>1/Table1[[#This Row],[B365D]]-Table1[[#This Row],[Margin1X2]]</f>
        <v>0.27688651218062982</v>
      </c>
      <c r="P1906">
        <f>IF(Table1[[#This Row],[Bet]]="Draw",IF(Table1[[#This Row],[FTR]]="D",100*Table1[[#This Row],[B365D]],0),0)</f>
        <v>0</v>
      </c>
      <c r="Q1906">
        <f>IF(Table1[[#This Row],[Bet]]="Draw-",IF(Table1[[#This Row],[FTR]]="D",100*Table1[[#This Row],[B365D]],0),0)</f>
        <v>0</v>
      </c>
      <c r="R1906">
        <f>1/Table1[[#This Row],[B365A]]-Table1[[#This Row],[Margin1X2]]</f>
        <v>0.28579916815210932</v>
      </c>
      <c r="S1906">
        <f>IF(Table1[[#This Row],[Bet]]="Away",IF(Table1[[#This Row],[FTR]]="A",100*Table1[[#This Row],[B365A]],0),0)</f>
        <v>0</v>
      </c>
      <c r="T1906">
        <f>IF(Table1[[#This Row],[Bet2]]="Away",IF(Table1[[#This Row],[FTR]]="A",100*Table1[[#This Row],[B365A]]),0)</f>
        <v>0</v>
      </c>
      <c r="X1906">
        <v>2.2000000000000002</v>
      </c>
      <c r="Y1906">
        <v>3.4</v>
      </c>
      <c r="Z1906">
        <v>3.3</v>
      </c>
      <c r="AA1906" s="3">
        <f>(1/Table1[[#This Row],[B365H]]+1/Table1[[#This Row],[B365D]]+1/Table1[[#This Row],[B365A]]-1)/3</f>
        <v>1.7231134878193721E-2</v>
      </c>
      <c r="AB1906">
        <v>2.15</v>
      </c>
      <c r="AC1906">
        <v>1.66</v>
      </c>
      <c r="AD1906">
        <f>(1/Table1[[#This Row],[B365&gt;2.5]]+1/Table1[[#This Row],[B365&lt;2.5]]-1)/2</f>
        <v>3.3762958811992205E-2</v>
      </c>
    </row>
    <row r="1907" spans="1:30" hidden="1" x14ac:dyDescent="0.45">
      <c r="A1907" t="s">
        <v>106</v>
      </c>
      <c r="B1907" t="s">
        <v>4</v>
      </c>
      <c r="C1907" s="1">
        <v>44453</v>
      </c>
      <c r="D1907" t="s">
        <v>123</v>
      </c>
      <c r="E1907" t="s">
        <v>127</v>
      </c>
      <c r="F1907">
        <v>1</v>
      </c>
      <c r="G1907">
        <v>1</v>
      </c>
      <c r="H1907" t="s">
        <v>42</v>
      </c>
      <c r="I1907" t="s">
        <v>118</v>
      </c>
      <c r="L1907">
        <f>1/Table1[[#This Row],[B365H]]-Table1[[#This Row],[Margin1X2]]</f>
        <v>0.31565656565656564</v>
      </c>
      <c r="M1907">
        <f>IF(Table1[[#This Row],[Bet]]="Home",IF(Table1[[#This Row],[FTR]]="H",100*Table1[[#This Row],[B365H]],0),0)</f>
        <v>0</v>
      </c>
      <c r="N1907">
        <f>IF(Table1[[#This Row],[Bet]]="Home-",IF(Table1[[#This Row],[FTR]]="H",100*Table1[[#This Row],[B365H]],0),0)</f>
        <v>0</v>
      </c>
      <c r="O1907">
        <f>1/Table1[[#This Row],[B365D]]-Table1[[#This Row],[Margin1X2]]</f>
        <v>0.28535353535353536</v>
      </c>
      <c r="P1907">
        <f>IF(Table1[[#This Row],[Bet]]="Draw",IF(Table1[[#This Row],[FTR]]="D",100*Table1[[#This Row],[B365D]],0),0)</f>
        <v>0</v>
      </c>
      <c r="Q1907">
        <f>IF(Table1[[#This Row],[Bet]]="Draw-",IF(Table1[[#This Row],[FTR]]="D",100*Table1[[#This Row],[B365D]],0),0)</f>
        <v>0</v>
      </c>
      <c r="R1907">
        <f>1/Table1[[#This Row],[B365A]]-Table1[[#This Row],[Margin1X2]]</f>
        <v>0.39898989898989901</v>
      </c>
      <c r="S1907">
        <f>IF(Table1[[#This Row],[Bet]]="Away",IF(Table1[[#This Row],[FTR]]="A",100*Table1[[#This Row],[B365A]],0),0)</f>
        <v>0</v>
      </c>
      <c r="T1907">
        <f>IF(Table1[[#This Row],[Bet2]]="Away",IF(Table1[[#This Row],[FTR]]="A",100*Table1[[#This Row],[B365A]]),0)</f>
        <v>0</v>
      </c>
      <c r="X1907">
        <v>3</v>
      </c>
      <c r="Y1907">
        <v>3.3</v>
      </c>
      <c r="Z1907">
        <v>2.4</v>
      </c>
      <c r="AA1907" s="3">
        <f>(1/Table1[[#This Row],[B365H]]+1/Table1[[#This Row],[B365D]]+1/Table1[[#This Row],[B365A]]-1)/3</f>
        <v>1.7676767676767662E-2</v>
      </c>
      <c r="AB1907">
        <v>2.0499999999999998</v>
      </c>
      <c r="AC1907">
        <v>1.75</v>
      </c>
      <c r="AD1907">
        <f>(1/Table1[[#This Row],[B365&gt;2.5]]+1/Table1[[#This Row],[B365&lt;2.5]]-1)/2</f>
        <v>2.9616724738675937E-2</v>
      </c>
    </row>
    <row r="1908" spans="1:30" hidden="1" x14ac:dyDescent="0.45">
      <c r="A1908" t="s">
        <v>106</v>
      </c>
      <c r="B1908" t="s">
        <v>4</v>
      </c>
      <c r="C1908" s="1">
        <v>44467</v>
      </c>
      <c r="D1908" t="s">
        <v>134</v>
      </c>
      <c r="E1908" t="s">
        <v>140</v>
      </c>
      <c r="F1908">
        <v>1</v>
      </c>
      <c r="G1908">
        <v>2</v>
      </c>
      <c r="H1908" t="s">
        <v>20</v>
      </c>
      <c r="I1908" t="s">
        <v>118</v>
      </c>
      <c r="L1908">
        <f>1/Table1[[#This Row],[B365H]]-Table1[[#This Row],[Margin1X2]]</f>
        <v>0.43731431966726081</v>
      </c>
      <c r="M1908">
        <f>IF(Table1[[#This Row],[Bet]]="Home",IF(Table1[[#This Row],[FTR]]="H",100*Table1[[#This Row],[B365H]],0),0)</f>
        <v>0</v>
      </c>
      <c r="N1908">
        <f>IF(Table1[[#This Row],[Bet]]="Home-",IF(Table1[[#This Row],[FTR]]="H",100*Table1[[#This Row],[B365H]],0),0)</f>
        <v>0</v>
      </c>
      <c r="O1908">
        <f>1/Table1[[#This Row],[B365D]]-Table1[[#This Row],[Margin1X2]]</f>
        <v>0.28579916815210932</v>
      </c>
      <c r="P1908">
        <f>IF(Table1[[#This Row],[Bet]]="Draw",IF(Table1[[#This Row],[FTR]]="D",100*Table1[[#This Row],[B365D]],0),0)</f>
        <v>0</v>
      </c>
      <c r="Q1908">
        <f>IF(Table1[[#This Row],[Bet]]="Draw-",IF(Table1[[#This Row],[FTR]]="D",100*Table1[[#This Row],[B365D]],0),0)</f>
        <v>0</v>
      </c>
      <c r="R1908">
        <f>1/Table1[[#This Row],[B365A]]-Table1[[#This Row],[Margin1X2]]</f>
        <v>0.27688651218062982</v>
      </c>
      <c r="S1908">
        <f>IF(Table1[[#This Row],[Bet]]="Away",IF(Table1[[#This Row],[FTR]]="A",100*Table1[[#This Row],[B365A]],0),0)</f>
        <v>0</v>
      </c>
      <c r="T1908">
        <f>IF(Table1[[#This Row],[Bet2]]="Away",IF(Table1[[#This Row],[FTR]]="A",100*Table1[[#This Row],[B365A]]),0)</f>
        <v>0</v>
      </c>
      <c r="X1908">
        <v>2.2000000000000002</v>
      </c>
      <c r="Y1908">
        <v>3.3</v>
      </c>
      <c r="Z1908">
        <v>3.4</v>
      </c>
      <c r="AA1908" s="3">
        <f>(1/Table1[[#This Row],[B365H]]+1/Table1[[#This Row],[B365D]]+1/Table1[[#This Row],[B365A]]-1)/3</f>
        <v>1.7231134878193721E-2</v>
      </c>
      <c r="AB1908">
        <v>2.2000000000000002</v>
      </c>
      <c r="AC1908">
        <v>1.65</v>
      </c>
      <c r="AD1908">
        <f>(1/Table1[[#This Row],[B365&gt;2.5]]+1/Table1[[#This Row],[B365&lt;2.5]]-1)/2</f>
        <v>3.0303030303030276E-2</v>
      </c>
    </row>
    <row r="1909" spans="1:30" hidden="1" x14ac:dyDescent="0.45">
      <c r="A1909" t="s">
        <v>106</v>
      </c>
      <c r="B1909" t="s">
        <v>4</v>
      </c>
      <c r="C1909" s="1">
        <v>44492</v>
      </c>
      <c r="D1909" t="s">
        <v>131</v>
      </c>
      <c r="E1909" t="s">
        <v>111</v>
      </c>
      <c r="F1909">
        <v>1</v>
      </c>
      <c r="G1909">
        <v>3</v>
      </c>
      <c r="H1909" t="s">
        <v>20</v>
      </c>
      <c r="I1909" t="s">
        <v>118</v>
      </c>
      <c r="L1909">
        <f>1/Table1[[#This Row],[B365H]]-Table1[[#This Row],[Margin1X2]]</f>
        <v>0.3141025641025641</v>
      </c>
      <c r="M1909">
        <f>IF(Table1[[#This Row],[Bet]]="Home",IF(Table1[[#This Row],[FTR]]="H",100*Table1[[#This Row],[B365H]],0),0)</f>
        <v>0</v>
      </c>
      <c r="N1909">
        <f>IF(Table1[[#This Row],[Bet]]="Home-",IF(Table1[[#This Row],[FTR]]="H",100*Table1[[#This Row],[B365H]],0),0)</f>
        <v>0</v>
      </c>
      <c r="O1909">
        <f>1/Table1[[#This Row],[B365D]]-Table1[[#This Row],[Margin1X2]]</f>
        <v>0.28846153846153849</v>
      </c>
      <c r="P1909">
        <f>IF(Table1[[#This Row],[Bet]]="Draw",IF(Table1[[#This Row],[FTR]]="D",100*Table1[[#This Row],[B365D]],0),0)</f>
        <v>0</v>
      </c>
      <c r="Q1909">
        <f>IF(Table1[[#This Row],[Bet]]="Draw-",IF(Table1[[#This Row],[FTR]]="D",100*Table1[[#This Row],[B365D]],0),0)</f>
        <v>0</v>
      </c>
      <c r="R1909">
        <f>1/Table1[[#This Row],[B365A]]-Table1[[#This Row],[Margin1X2]]</f>
        <v>0.39743589743589747</v>
      </c>
      <c r="S1909">
        <f>IF(Table1[[#This Row],[Bet]]="Away",IF(Table1[[#This Row],[FTR]]="A",100*Table1[[#This Row],[B365A]],0),0)</f>
        <v>0</v>
      </c>
      <c r="T1909">
        <f>IF(Table1[[#This Row],[Bet2]]="Away",IF(Table1[[#This Row],[FTR]]="A",100*Table1[[#This Row],[B365A]]),0)</f>
        <v>0</v>
      </c>
      <c r="X1909">
        <v>3</v>
      </c>
      <c r="Y1909">
        <v>3.25</v>
      </c>
      <c r="Z1909">
        <v>2.4</v>
      </c>
      <c r="AA1909" s="3">
        <f>(1/Table1[[#This Row],[B365H]]+1/Table1[[#This Row],[B365D]]+1/Table1[[#This Row],[B365A]]-1)/3</f>
        <v>1.9230769230769235E-2</v>
      </c>
      <c r="AB1909">
        <v>2</v>
      </c>
      <c r="AC1909">
        <v>1.8</v>
      </c>
      <c r="AD1909">
        <f>(1/Table1[[#This Row],[B365&gt;2.5]]+1/Table1[[#This Row],[B365&lt;2.5]]-1)/2</f>
        <v>2.777777777777779E-2</v>
      </c>
    </row>
    <row r="1910" spans="1:30" hidden="1" x14ac:dyDescent="0.45">
      <c r="A1910" t="s">
        <v>106</v>
      </c>
      <c r="B1910" t="s">
        <v>4</v>
      </c>
      <c r="C1910" s="1">
        <v>44538</v>
      </c>
      <c r="D1910" t="s">
        <v>108</v>
      </c>
      <c r="E1910" t="s">
        <v>128</v>
      </c>
      <c r="F1910">
        <v>1</v>
      </c>
      <c r="G1910">
        <v>1</v>
      </c>
      <c r="H1910" t="s">
        <v>42</v>
      </c>
      <c r="I1910" t="s">
        <v>118</v>
      </c>
      <c r="L1910">
        <f>1/Table1[[#This Row],[B365H]]-Table1[[#This Row],[Margin1X2]]</f>
        <v>0.41762230839039688</v>
      </c>
      <c r="M1910">
        <f>IF(Table1[[#This Row],[Bet]]="Home",IF(Table1[[#This Row],[FTR]]="H",100*Table1[[#This Row],[B365H]],0),0)</f>
        <v>0</v>
      </c>
      <c r="N1910">
        <f>IF(Table1[[#This Row],[Bet]]="Home-",IF(Table1[[#This Row],[FTR]]="H",100*Table1[[#This Row],[B365H]],0),0)</f>
        <v>0</v>
      </c>
      <c r="O1910">
        <f>1/Table1[[#This Row],[B365D]]-Table1[[#This Row],[Margin1X2]]</f>
        <v>0.2769573467535682</v>
      </c>
      <c r="P1910">
        <f>IF(Table1[[#This Row],[Bet]]="Draw",IF(Table1[[#This Row],[FTR]]="D",100*Table1[[#This Row],[B365D]],0),0)</f>
        <v>0</v>
      </c>
      <c r="Q1910">
        <f>IF(Table1[[#This Row],[Bet]]="Draw-",IF(Table1[[#This Row],[FTR]]="D",100*Table1[[#This Row],[B365D]],0),0)</f>
        <v>0</v>
      </c>
      <c r="R1910">
        <f>1/Table1[[#This Row],[B365A]]-Table1[[#This Row],[Margin1X2]]</f>
        <v>0.30542034485603498</v>
      </c>
      <c r="S1910">
        <f>IF(Table1[[#This Row],[Bet]]="Away",IF(Table1[[#This Row],[FTR]]="A",100*Table1[[#This Row],[B365A]],0),0)</f>
        <v>0</v>
      </c>
      <c r="T1910">
        <f>IF(Table1[[#This Row],[Bet2]]="Away",IF(Table1[[#This Row],[FTR]]="A",100*Table1[[#This Row],[B365A]]),0)</f>
        <v>0</v>
      </c>
      <c r="X1910">
        <v>2.2999999999999998</v>
      </c>
      <c r="Y1910">
        <v>3.4</v>
      </c>
      <c r="Z1910">
        <v>3.1</v>
      </c>
      <c r="AA1910" s="3">
        <f>(1/Table1[[#This Row],[B365H]]+1/Table1[[#This Row],[B365D]]+1/Table1[[#This Row],[B365A]]-1)/3</f>
        <v>1.7160300305255321E-2</v>
      </c>
      <c r="AB1910">
        <v>1.8</v>
      </c>
      <c r="AC1910">
        <v>2</v>
      </c>
      <c r="AD1910">
        <f>(1/Table1[[#This Row],[B365&gt;2.5]]+1/Table1[[#This Row],[B365&lt;2.5]]-1)/2</f>
        <v>2.777777777777779E-2</v>
      </c>
    </row>
    <row r="1911" spans="1:30" hidden="1" x14ac:dyDescent="0.45">
      <c r="A1911" t="s">
        <v>106</v>
      </c>
      <c r="B1911" t="s">
        <v>4</v>
      </c>
      <c r="C1911" s="1">
        <v>44559</v>
      </c>
      <c r="D1911" t="s">
        <v>124</v>
      </c>
      <c r="E1911" t="s">
        <v>136</v>
      </c>
      <c r="F1911">
        <v>1</v>
      </c>
      <c r="G1911">
        <v>0</v>
      </c>
      <c r="H1911" t="s">
        <v>13</v>
      </c>
      <c r="I1911" t="s">
        <v>118</v>
      </c>
      <c r="L1911">
        <f>1/Table1[[#This Row],[B365H]]-Table1[[#This Row],[Margin1X2]]</f>
        <v>0.42686465267110424</v>
      </c>
      <c r="M1911">
        <f>IF(Table1[[#This Row],[Bet]]="Home",IF(Table1[[#This Row],[FTR]]="H",100*Table1[[#This Row],[B365H]],0),0)</f>
        <v>0</v>
      </c>
      <c r="N1911">
        <f>IF(Table1[[#This Row],[Bet]]="Home-",IF(Table1[[#This Row],[FTR]]="H",100*Table1[[#This Row],[B365H]],0),0)</f>
        <v>0</v>
      </c>
      <c r="O1911">
        <f>1/Table1[[#This Row],[B365D]]-Table1[[#This Row],[Margin1X2]]</f>
        <v>0.26813449394094552</v>
      </c>
      <c r="P1911">
        <f>IF(Table1[[#This Row],[Bet]]="Draw",IF(Table1[[#This Row],[FTR]]="D",100*Table1[[#This Row],[B365D]],0),0)</f>
        <v>0</v>
      </c>
      <c r="Q1911">
        <f>IF(Table1[[#This Row],[Bet]]="Draw-",IF(Table1[[#This Row],[FTR]]="D",100*Table1[[#This Row],[B365D]],0),0)</f>
        <v>0</v>
      </c>
      <c r="R1911">
        <f>1/Table1[[#This Row],[B365A]]-Table1[[#This Row],[Margin1X2]]</f>
        <v>0.30500085338795013</v>
      </c>
      <c r="S1911">
        <f>IF(Table1[[#This Row],[Bet]]="Away",IF(Table1[[#This Row],[FTR]]="A",100*Table1[[#This Row],[B365A]],0),0)</f>
        <v>0</v>
      </c>
      <c r="T1911">
        <f>IF(Table1[[#This Row],[Bet2]]="Away",IF(Table1[[#This Row],[FTR]]="A",100*Table1[[#This Row],[B365A]]),0)</f>
        <v>0</v>
      </c>
      <c r="X1911">
        <v>2.25</v>
      </c>
      <c r="Y1911">
        <v>3.5</v>
      </c>
      <c r="Z1911">
        <v>3.1</v>
      </c>
      <c r="AA1911" s="3">
        <f>(1/Table1[[#This Row],[B365H]]+1/Table1[[#This Row],[B365D]]+1/Table1[[#This Row],[B365A]]-1)/3</f>
        <v>1.7579791773340164E-2</v>
      </c>
      <c r="AB1911">
        <v>2</v>
      </c>
      <c r="AC1911">
        <v>1.85</v>
      </c>
      <c r="AD1911">
        <f>(1/Table1[[#This Row],[B365&gt;2.5]]+1/Table1[[#This Row],[B365&lt;2.5]]-1)/2</f>
        <v>2.0270270270270174E-2</v>
      </c>
    </row>
    <row r="1912" spans="1:30" hidden="1" x14ac:dyDescent="0.45">
      <c r="A1912" t="s">
        <v>106</v>
      </c>
      <c r="B1912" t="s">
        <v>4</v>
      </c>
      <c r="C1912" s="1">
        <v>44579</v>
      </c>
      <c r="D1912" t="s">
        <v>125</v>
      </c>
      <c r="E1912" t="s">
        <v>134</v>
      </c>
      <c r="F1912">
        <v>1</v>
      </c>
      <c r="G1912">
        <v>2</v>
      </c>
      <c r="H1912" t="s">
        <v>20</v>
      </c>
      <c r="I1912" t="s">
        <v>118</v>
      </c>
      <c r="L1912">
        <f>1/Table1[[#This Row],[B365H]]-Table1[[#This Row],[Margin1X2]]</f>
        <v>0.16417278373800118</v>
      </c>
      <c r="M1912">
        <f>IF(Table1[[#This Row],[Bet]]="Home",IF(Table1[[#This Row],[FTR]]="H",100*Table1[[#This Row],[B365H]],0),0)</f>
        <v>0</v>
      </c>
      <c r="N1912">
        <f>IF(Table1[[#This Row],[Bet]]="Home-",IF(Table1[[#This Row],[FTR]]="H",100*Table1[[#This Row],[B365H]],0),0)</f>
        <v>0</v>
      </c>
      <c r="O1912">
        <f>1/Table1[[#This Row],[B365D]]-Table1[[#This Row],[Margin1X2]]</f>
        <v>0.23235460191981935</v>
      </c>
      <c r="P1912">
        <f>IF(Table1[[#This Row],[Bet]]="Draw",IF(Table1[[#This Row],[FTR]]="D",100*Table1[[#This Row],[B365D]],0),0)</f>
        <v>0</v>
      </c>
      <c r="Q1912">
        <f>IF(Table1[[#This Row],[Bet]]="Draw-",IF(Table1[[#This Row],[FTR]]="D",100*Table1[[#This Row],[B365D]],0),0)</f>
        <v>0</v>
      </c>
      <c r="R1912">
        <f>1/Table1[[#This Row],[B365A]]-Table1[[#This Row],[Margin1X2]]</f>
        <v>0.60347261434217958</v>
      </c>
      <c r="S1912">
        <f>IF(Table1[[#This Row],[Bet]]="Away",IF(Table1[[#This Row],[FTR]]="A",100*Table1[[#This Row],[B365A]],0),0)</f>
        <v>0</v>
      </c>
      <c r="T1912">
        <f>IF(Table1[[#This Row],[Bet2]]="Away",IF(Table1[[#This Row],[FTR]]="A",100*Table1[[#This Row],[B365A]]),0)</f>
        <v>0</v>
      </c>
      <c r="X1912">
        <v>5.5</v>
      </c>
      <c r="Y1912">
        <v>4</v>
      </c>
      <c r="Z1912">
        <v>1.61</v>
      </c>
      <c r="AA1912" s="3">
        <f>(1/Table1[[#This Row],[B365H]]+1/Table1[[#This Row],[B365D]]+1/Table1[[#This Row],[B365A]]-1)/3</f>
        <v>1.7645398080180657E-2</v>
      </c>
      <c r="AB1912">
        <v>1.83</v>
      </c>
      <c r="AC1912">
        <v>2.02</v>
      </c>
      <c r="AD1912">
        <f>(1/Table1[[#This Row],[B365&gt;2.5]]+1/Table1[[#This Row],[B365&lt;2.5]]-1)/2</f>
        <v>2.0748796191094487E-2</v>
      </c>
    </row>
    <row r="1913" spans="1:30" hidden="1" x14ac:dyDescent="0.45">
      <c r="A1913" t="s">
        <v>106</v>
      </c>
      <c r="B1913" t="s">
        <v>4</v>
      </c>
      <c r="C1913" s="1">
        <v>44597</v>
      </c>
      <c r="D1913" t="s">
        <v>111</v>
      </c>
      <c r="E1913" t="s">
        <v>120</v>
      </c>
      <c r="F1913">
        <v>3</v>
      </c>
      <c r="G1913">
        <v>2</v>
      </c>
      <c r="H1913" t="s">
        <v>13</v>
      </c>
      <c r="I1913" t="s">
        <v>118</v>
      </c>
      <c r="L1913">
        <f>1/Table1[[#This Row],[B365H]]-Table1[[#This Row],[Margin1X2]]</f>
        <v>0.43731431966726081</v>
      </c>
      <c r="M1913">
        <f>IF(Table1[[#This Row],[Bet]]="Home",IF(Table1[[#This Row],[FTR]]="H",100*Table1[[#This Row],[B365H]],0),0)</f>
        <v>0</v>
      </c>
      <c r="N1913">
        <f>IF(Table1[[#This Row],[Bet]]="Home-",IF(Table1[[#This Row],[FTR]]="H",100*Table1[[#This Row],[B365H]],0),0)</f>
        <v>0</v>
      </c>
      <c r="O1913">
        <f>1/Table1[[#This Row],[B365D]]-Table1[[#This Row],[Margin1X2]]</f>
        <v>0.28579916815210932</v>
      </c>
      <c r="P1913">
        <f>IF(Table1[[#This Row],[Bet]]="Draw",IF(Table1[[#This Row],[FTR]]="D",100*Table1[[#This Row],[B365D]],0),0)</f>
        <v>0</v>
      </c>
      <c r="Q1913">
        <f>IF(Table1[[#This Row],[Bet]]="Draw-",IF(Table1[[#This Row],[FTR]]="D",100*Table1[[#This Row],[B365D]],0),0)</f>
        <v>0</v>
      </c>
      <c r="R1913">
        <f>1/Table1[[#This Row],[B365A]]-Table1[[#This Row],[Margin1X2]]</f>
        <v>0.27688651218062982</v>
      </c>
      <c r="S1913">
        <f>IF(Table1[[#This Row],[Bet]]="Away",IF(Table1[[#This Row],[FTR]]="A",100*Table1[[#This Row],[B365A]],0),0)</f>
        <v>0</v>
      </c>
      <c r="T1913">
        <f>IF(Table1[[#This Row],[Bet2]]="Away",IF(Table1[[#This Row],[FTR]]="A",100*Table1[[#This Row],[B365A]]),0)</f>
        <v>0</v>
      </c>
      <c r="X1913">
        <v>2.2000000000000002</v>
      </c>
      <c r="Y1913">
        <v>3.3</v>
      </c>
      <c r="Z1913">
        <v>3.4</v>
      </c>
      <c r="AA1913" s="3">
        <f>(1/Table1[[#This Row],[B365H]]+1/Table1[[#This Row],[B365D]]+1/Table1[[#This Row],[B365A]]-1)/3</f>
        <v>1.7231134878193721E-2</v>
      </c>
      <c r="AB1913">
        <v>2.0499999999999998</v>
      </c>
      <c r="AC1913">
        <v>1.75</v>
      </c>
      <c r="AD1913">
        <f>(1/Table1[[#This Row],[B365&gt;2.5]]+1/Table1[[#This Row],[B365&lt;2.5]]-1)/2</f>
        <v>2.9616724738675937E-2</v>
      </c>
    </row>
    <row r="1914" spans="1:30" hidden="1" x14ac:dyDescent="0.45">
      <c r="A1914" t="s">
        <v>106</v>
      </c>
      <c r="B1914" t="s">
        <v>4</v>
      </c>
      <c r="C1914" s="1">
        <v>44604</v>
      </c>
      <c r="D1914" t="s">
        <v>137</v>
      </c>
      <c r="E1914" t="s">
        <v>113</v>
      </c>
      <c r="F1914">
        <v>4</v>
      </c>
      <c r="G1914">
        <v>1</v>
      </c>
      <c r="H1914" t="s">
        <v>13</v>
      </c>
      <c r="I1914" t="s">
        <v>118</v>
      </c>
      <c r="L1914">
        <f>1/Table1[[#This Row],[B365H]]-Table1[[#This Row],[Margin1X2]]</f>
        <v>0.5770450221940393</v>
      </c>
      <c r="M1914">
        <f>IF(Table1[[#This Row],[Bet]]="Home",IF(Table1[[#This Row],[FTR]]="H",100*Table1[[#This Row],[B365H]],0),0)</f>
        <v>0</v>
      </c>
      <c r="N1914">
        <f>IF(Table1[[#This Row],[Bet]]="Home-",IF(Table1[[#This Row],[FTR]]="H",100*Table1[[#This Row],[B365H]],0),0)</f>
        <v>0</v>
      </c>
      <c r="O1914">
        <f>1/Table1[[#This Row],[B365D]]-Table1[[#This Row],[Margin1X2]]</f>
        <v>0.2377932783766645</v>
      </c>
      <c r="P1914">
        <f>IF(Table1[[#This Row],[Bet]]="Draw",IF(Table1[[#This Row],[FTR]]="D",100*Table1[[#This Row],[B365D]],0),0)</f>
        <v>0</v>
      </c>
      <c r="Q1914">
        <f>IF(Table1[[#This Row],[Bet]]="Draw-",IF(Table1[[#This Row],[FTR]]="D",100*Table1[[#This Row],[B365D]],0),0)</f>
        <v>0</v>
      </c>
      <c r="R1914">
        <f>1/Table1[[#This Row],[B365A]]-Table1[[#This Row],[Margin1X2]]</f>
        <v>0.18516169942929608</v>
      </c>
      <c r="S1914">
        <f>IF(Table1[[#This Row],[Bet]]="Away",IF(Table1[[#This Row],[FTR]]="A",100*Table1[[#This Row],[B365A]],0),0)</f>
        <v>0</v>
      </c>
      <c r="T1914">
        <f>IF(Table1[[#This Row],[Bet2]]="Away",IF(Table1[[#This Row],[FTR]]="A",100*Table1[[#This Row],[B365A]]),0)</f>
        <v>0</v>
      </c>
      <c r="X1914">
        <v>1.66</v>
      </c>
      <c r="Y1914">
        <v>3.8</v>
      </c>
      <c r="Z1914">
        <v>4.75</v>
      </c>
      <c r="AA1914" s="3">
        <f>(1/Table1[[#This Row],[B365H]]+1/Table1[[#This Row],[B365D]]+1/Table1[[#This Row],[B365A]]-1)/3</f>
        <v>2.5364616360177578E-2</v>
      </c>
      <c r="AB1914">
        <v>1.9</v>
      </c>
      <c r="AC1914">
        <v>1.95</v>
      </c>
      <c r="AD1914">
        <f>(1/Table1[[#This Row],[B365&gt;2.5]]+1/Table1[[#This Row],[B365&lt;2.5]]-1)/2</f>
        <v>1.9568151147098534E-2</v>
      </c>
    </row>
    <row r="1915" spans="1:30" hidden="1" x14ac:dyDescent="0.45">
      <c r="A1915" t="s">
        <v>106</v>
      </c>
      <c r="B1915" t="s">
        <v>4</v>
      </c>
      <c r="C1915" s="1">
        <v>44621</v>
      </c>
      <c r="D1915" t="s">
        <v>140</v>
      </c>
      <c r="E1915" t="s">
        <v>131</v>
      </c>
      <c r="F1915">
        <v>5</v>
      </c>
      <c r="G1915">
        <v>2</v>
      </c>
      <c r="H1915" t="s">
        <v>13</v>
      </c>
      <c r="I1915" t="s">
        <v>118</v>
      </c>
      <c r="L1915">
        <f>1/Table1[[#This Row],[B365H]]-Table1[[#This Row],[Margin1X2]]</f>
        <v>0.58904837852206271</v>
      </c>
      <c r="M1915">
        <f>IF(Table1[[#This Row],[Bet]]="Home",IF(Table1[[#This Row],[FTR]]="H",100*Table1[[#This Row],[B365H]],0),0)</f>
        <v>0</v>
      </c>
      <c r="N1915">
        <f>IF(Table1[[#This Row],[Bet]]="Home-",IF(Table1[[#This Row],[FTR]]="H",100*Table1[[#This Row],[B365H]],0),0)</f>
        <v>0</v>
      </c>
      <c r="O1915">
        <f>1/Table1[[#This Row],[B365D]]-Table1[[#This Row],[Margin1X2]]</f>
        <v>0.24614566719829872</v>
      </c>
      <c r="P1915">
        <f>IF(Table1[[#This Row],[Bet]]="Draw",IF(Table1[[#This Row],[FTR]]="D",100*Table1[[#This Row],[B365D]],0),0)</f>
        <v>0</v>
      </c>
      <c r="Q1915">
        <f>IF(Table1[[#This Row],[Bet]]="Draw-",IF(Table1[[#This Row],[FTR]]="D",100*Table1[[#This Row],[B365D]],0),0)</f>
        <v>0</v>
      </c>
      <c r="R1915">
        <f>1/Table1[[#This Row],[B365A]]-Table1[[#This Row],[Margin1X2]]</f>
        <v>0.16480595427963846</v>
      </c>
      <c r="S1915">
        <f>IF(Table1[[#This Row],[Bet]]="Away",IF(Table1[[#This Row],[FTR]]="A",100*Table1[[#This Row],[B365A]],0),0)</f>
        <v>0</v>
      </c>
      <c r="T1915">
        <f>IF(Table1[[#This Row],[Bet2]]="Away",IF(Table1[[#This Row],[FTR]]="A",100*Table1[[#This Row],[B365A]]),0)</f>
        <v>0</v>
      </c>
      <c r="X1915">
        <v>1.65</v>
      </c>
      <c r="Y1915">
        <v>3.8</v>
      </c>
      <c r="Z1915">
        <v>5.5</v>
      </c>
      <c r="AA1915" s="3">
        <f>(1/Table1[[#This Row],[B365H]]+1/Table1[[#This Row],[B365D]]+1/Table1[[#This Row],[B365A]]-1)/3</f>
        <v>1.7012227538543367E-2</v>
      </c>
      <c r="AB1915">
        <v>1.95</v>
      </c>
      <c r="AC1915">
        <v>1.9</v>
      </c>
      <c r="AD1915">
        <f>(1/Table1[[#This Row],[B365&gt;2.5]]+1/Table1[[#This Row],[B365&lt;2.5]]-1)/2</f>
        <v>1.9568151147098534E-2</v>
      </c>
    </row>
    <row r="1916" spans="1:30" hidden="1" x14ac:dyDescent="0.45">
      <c r="A1916" t="s">
        <v>106</v>
      </c>
      <c r="B1916" t="s">
        <v>4</v>
      </c>
      <c r="C1916" s="1">
        <v>44628</v>
      </c>
      <c r="D1916" t="s">
        <v>133</v>
      </c>
      <c r="E1916" t="s">
        <v>119</v>
      </c>
      <c r="F1916">
        <v>3</v>
      </c>
      <c r="G1916">
        <v>1</v>
      </c>
      <c r="H1916" t="s">
        <v>13</v>
      </c>
      <c r="I1916" t="s">
        <v>118</v>
      </c>
      <c r="L1916">
        <f>1/Table1[[#This Row],[B365H]]-Table1[[#This Row],[Margin1X2]]</f>
        <v>0.63414254590725183</v>
      </c>
      <c r="M1916">
        <f>IF(Table1[[#This Row],[Bet]]="Home",IF(Table1[[#This Row],[FTR]]="H",100*Table1[[#This Row],[B365H]],0),0)</f>
        <v>0</v>
      </c>
      <c r="N1916">
        <f>IF(Table1[[#This Row],[Bet]]="Home-",IF(Table1[[#This Row],[FTR]]="H",100*Table1[[#This Row],[B365H]],0),0)</f>
        <v>0</v>
      </c>
      <c r="O1916">
        <f>1/Table1[[#This Row],[B365D]]-Table1[[#This Row],[Margin1X2]]</f>
        <v>0.21864301276065981</v>
      </c>
      <c r="P1916">
        <f>IF(Table1[[#This Row],[Bet]]="Draw",IF(Table1[[#This Row],[FTR]]="D",100*Table1[[#This Row],[B365D]],0),0)</f>
        <v>0</v>
      </c>
      <c r="Q1916">
        <f>IF(Table1[[#This Row],[Bet]]="Draw-",IF(Table1[[#This Row],[FTR]]="D",100*Table1[[#This Row],[B365D]],0),0)</f>
        <v>0</v>
      </c>
      <c r="R1916">
        <f>1/Table1[[#This Row],[B365A]]-Table1[[#This Row],[Margin1X2]]</f>
        <v>0.14721444133208839</v>
      </c>
      <c r="S1916">
        <f>IF(Table1[[#This Row],[Bet]]="Away",IF(Table1[[#This Row],[FTR]]="A",100*Table1[[#This Row],[B365A]],0),0)</f>
        <v>0</v>
      </c>
      <c r="T1916">
        <f>IF(Table1[[#This Row],[Bet2]]="Away",IF(Table1[[#This Row],[FTR]]="A",100*Table1[[#This Row],[B365A]]),0)</f>
        <v>0</v>
      </c>
      <c r="X1916">
        <v>1.53</v>
      </c>
      <c r="Y1916">
        <v>4.2</v>
      </c>
      <c r="Z1916">
        <v>6</v>
      </c>
      <c r="AA1916" s="3">
        <f>(1/Table1[[#This Row],[B365H]]+1/Table1[[#This Row],[B365D]]+1/Table1[[#This Row],[B365A]]-1)/3</f>
        <v>1.9452225334578282E-2</v>
      </c>
      <c r="AB1916">
        <v>1.93</v>
      </c>
      <c r="AC1916">
        <v>1.93</v>
      </c>
      <c r="AD1916">
        <f>(1/Table1[[#This Row],[B365&gt;2.5]]+1/Table1[[#This Row],[B365&lt;2.5]]-1)/2</f>
        <v>1.81347150259068E-2</v>
      </c>
    </row>
    <row r="1917" spans="1:30" hidden="1" x14ac:dyDescent="0.45">
      <c r="A1917" t="s">
        <v>106</v>
      </c>
      <c r="B1917" t="s">
        <v>4</v>
      </c>
      <c r="C1917" s="1">
        <v>44639</v>
      </c>
      <c r="D1917" t="s">
        <v>110</v>
      </c>
      <c r="E1917" t="s">
        <v>108</v>
      </c>
      <c r="F1917">
        <v>0</v>
      </c>
      <c r="G1917">
        <v>1</v>
      </c>
      <c r="H1917" t="s">
        <v>20</v>
      </c>
      <c r="I1917" t="s">
        <v>118</v>
      </c>
      <c r="L1917">
        <f>1/Table1[[#This Row],[B365H]]-Table1[[#This Row],[Margin1X2]]</f>
        <v>0.24523916629179779</v>
      </c>
      <c r="M1917">
        <f>IF(Table1[[#This Row],[Bet]]="Home",IF(Table1[[#This Row],[FTR]]="H",100*Table1[[#This Row],[B365H]],0),0)</f>
        <v>0</v>
      </c>
      <c r="N1917">
        <f>IF(Table1[[#This Row],[Bet]]="Home-",IF(Table1[[#This Row],[FTR]]="H",100*Table1[[#This Row],[B365H]],0),0)</f>
        <v>0</v>
      </c>
      <c r="O1917">
        <f>1/Table1[[#This Row],[B365D]]-Table1[[#This Row],[Margin1X2]]</f>
        <v>0.25985904933273346</v>
      </c>
      <c r="P1917">
        <f>IF(Table1[[#This Row],[Bet]]="Draw",IF(Table1[[#This Row],[FTR]]="D",100*Table1[[#This Row],[B365D]],0),0)</f>
        <v>0</v>
      </c>
      <c r="Q1917">
        <f>IF(Table1[[#This Row],[Bet]]="Draw-",IF(Table1[[#This Row],[FTR]]="D",100*Table1[[#This Row],[B365D]],0),0)</f>
        <v>0</v>
      </c>
      <c r="R1917">
        <f>1/Table1[[#This Row],[B365A]]-Table1[[#This Row],[Margin1X2]]</f>
        <v>0.49490178437546856</v>
      </c>
      <c r="S1917">
        <f>IF(Table1[[#This Row],[Bet]]="Away",IF(Table1[[#This Row],[FTR]]="A",100*Table1[[#This Row],[B365A]],0),0)</f>
        <v>0</v>
      </c>
      <c r="T1917">
        <f>IF(Table1[[#This Row],[Bet2]]="Away",IF(Table1[[#This Row],[FTR]]="A",100*Table1[[#This Row],[B365A]]),0)</f>
        <v>0</v>
      </c>
      <c r="X1917">
        <v>3.8</v>
      </c>
      <c r="Y1917">
        <v>3.6</v>
      </c>
      <c r="Z1917">
        <v>1.95</v>
      </c>
      <c r="AA1917" s="3">
        <f>(1/Table1[[#This Row],[B365H]]+1/Table1[[#This Row],[B365D]]+1/Table1[[#This Row],[B365A]]-1)/3</f>
        <v>1.7918728445044312E-2</v>
      </c>
      <c r="AB1917">
        <v>2.0499999999999998</v>
      </c>
      <c r="AC1917">
        <v>1.75</v>
      </c>
      <c r="AD1917">
        <f>(1/Table1[[#This Row],[B365&gt;2.5]]+1/Table1[[#This Row],[B365&lt;2.5]]-1)/2</f>
        <v>2.9616724738675937E-2</v>
      </c>
    </row>
    <row r="1918" spans="1:30" hidden="1" x14ac:dyDescent="0.45">
      <c r="A1918" t="s">
        <v>106</v>
      </c>
      <c r="B1918" t="s">
        <v>4</v>
      </c>
      <c r="C1918" s="1">
        <v>44653</v>
      </c>
      <c r="D1918" t="s">
        <v>134</v>
      </c>
      <c r="E1918" t="s">
        <v>107</v>
      </c>
      <c r="F1918">
        <v>1</v>
      </c>
      <c r="G1918">
        <v>1</v>
      </c>
      <c r="H1918" t="s">
        <v>42</v>
      </c>
      <c r="I1918" t="s">
        <v>118</v>
      </c>
      <c r="L1918">
        <f>1/Table1[[#This Row],[B365H]]-Table1[[#This Row],[Margin1X2]]</f>
        <v>0.49664224664224671</v>
      </c>
      <c r="M1918">
        <f>IF(Table1[[#This Row],[Bet]]="Home",IF(Table1[[#This Row],[FTR]]="H",100*Table1[[#This Row],[B365H]],0),0)</f>
        <v>0</v>
      </c>
      <c r="N1918">
        <f>IF(Table1[[#This Row],[Bet]]="Home-",IF(Table1[[#This Row],[FTR]]="H",100*Table1[[#This Row],[B365H]],0),0)</f>
        <v>0</v>
      </c>
      <c r="O1918">
        <f>1/Table1[[#This Row],[B365D]]-Table1[[#This Row],[Margin1X2]]</f>
        <v>0.26953601953601952</v>
      </c>
      <c r="P1918">
        <f>IF(Table1[[#This Row],[Bet]]="Draw",IF(Table1[[#This Row],[FTR]]="D",100*Table1[[#This Row],[B365D]],0),0)</f>
        <v>0</v>
      </c>
      <c r="Q1918">
        <f>IF(Table1[[#This Row],[Bet]]="Draw-",IF(Table1[[#This Row],[FTR]]="D",100*Table1[[#This Row],[B365D]],0),0)</f>
        <v>0</v>
      </c>
      <c r="R1918">
        <f>1/Table1[[#This Row],[B365A]]-Table1[[#This Row],[Margin1X2]]</f>
        <v>0.2338217338217338</v>
      </c>
      <c r="S1918">
        <f>IF(Table1[[#This Row],[Bet]]="Away",IF(Table1[[#This Row],[FTR]]="A",100*Table1[[#This Row],[B365A]],0),0)</f>
        <v>0</v>
      </c>
      <c r="T1918">
        <f>IF(Table1[[#This Row],[Bet2]]="Away",IF(Table1[[#This Row],[FTR]]="A",100*Table1[[#This Row],[B365A]]),0)</f>
        <v>0</v>
      </c>
      <c r="X1918">
        <v>1.95</v>
      </c>
      <c r="Y1918">
        <v>3.5</v>
      </c>
      <c r="Z1918">
        <v>4</v>
      </c>
      <c r="AA1918" s="3">
        <f>(1/Table1[[#This Row],[B365H]]+1/Table1[[#This Row],[B365D]]+1/Table1[[#This Row],[B365A]]-1)/3</f>
        <v>1.6178266178266194E-2</v>
      </c>
      <c r="AB1918">
        <v>2.1</v>
      </c>
      <c r="AC1918">
        <v>1.7</v>
      </c>
      <c r="AD1918">
        <f>(1/Table1[[#This Row],[B365&gt;2.5]]+1/Table1[[#This Row],[B365&lt;2.5]]-1)/2</f>
        <v>3.2212885154061621E-2</v>
      </c>
    </row>
    <row r="1919" spans="1:30" hidden="1" x14ac:dyDescent="0.45">
      <c r="A1919" t="s">
        <v>106</v>
      </c>
      <c r="B1919" t="s">
        <v>4</v>
      </c>
      <c r="C1919" s="1">
        <v>44669</v>
      </c>
      <c r="D1919" t="s">
        <v>117</v>
      </c>
      <c r="E1919" t="s">
        <v>136</v>
      </c>
      <c r="F1919">
        <v>1</v>
      </c>
      <c r="G1919">
        <v>1</v>
      </c>
      <c r="H1919" t="s">
        <v>42</v>
      </c>
      <c r="I1919" t="s">
        <v>118</v>
      </c>
      <c r="L1919">
        <f>1/Table1[[#This Row],[B365H]]-Table1[[#This Row],[Margin1X2]]</f>
        <v>0.24444444444444444</v>
      </c>
      <c r="M1919">
        <f>IF(Table1[[#This Row],[Bet]]="Home",IF(Table1[[#This Row],[FTR]]="H",100*Table1[[#This Row],[B365H]],0),0)</f>
        <v>0</v>
      </c>
      <c r="N1919">
        <f>IF(Table1[[#This Row],[Bet]]="Home-",IF(Table1[[#This Row],[FTR]]="H",100*Table1[[#This Row],[B365H]],0),0)</f>
        <v>0</v>
      </c>
      <c r="O1919">
        <f>1/Table1[[#This Row],[B365D]]-Table1[[#This Row],[Margin1X2]]</f>
        <v>0.24795321637426901</v>
      </c>
      <c r="P1919">
        <f>IF(Table1[[#This Row],[Bet]]="Draw",IF(Table1[[#This Row],[FTR]]="D",100*Table1[[#This Row],[B365D]],0),0)</f>
        <v>0</v>
      </c>
      <c r="Q1919">
        <f>IF(Table1[[#This Row],[Bet]]="Draw-",IF(Table1[[#This Row],[FTR]]="D",100*Table1[[#This Row],[B365D]],0),0)</f>
        <v>0</v>
      </c>
      <c r="R1919">
        <f>1/Table1[[#This Row],[B365A]]-Table1[[#This Row],[Margin1X2]]</f>
        <v>0.5076023391812865</v>
      </c>
      <c r="S1919">
        <f>IF(Table1[[#This Row],[Bet]]="Away",IF(Table1[[#This Row],[FTR]]="A",100*Table1[[#This Row],[B365A]],0),0)</f>
        <v>0</v>
      </c>
      <c r="T1919">
        <f>IF(Table1[[#This Row],[Bet2]]="Away",IF(Table1[[#This Row],[FTR]]="A",100*Table1[[#This Row],[B365A]]),0)</f>
        <v>0</v>
      </c>
      <c r="X1919">
        <v>3.8</v>
      </c>
      <c r="Y1919">
        <v>3.75</v>
      </c>
      <c r="Z1919">
        <v>1.9</v>
      </c>
      <c r="AA1919" s="3">
        <f>(1/Table1[[#This Row],[B365H]]+1/Table1[[#This Row],[B365D]]+1/Table1[[#This Row],[B365A]]-1)/3</f>
        <v>1.8713450292397644E-2</v>
      </c>
      <c r="AB1919">
        <v>1.95</v>
      </c>
      <c r="AC1919">
        <v>1.9</v>
      </c>
      <c r="AD1919">
        <f>(1/Table1[[#This Row],[B365&gt;2.5]]+1/Table1[[#This Row],[B365&lt;2.5]]-1)/2</f>
        <v>1.9568151147098534E-2</v>
      </c>
    </row>
    <row r="1920" spans="1:30" hidden="1" x14ac:dyDescent="0.45">
      <c r="A1920" t="s">
        <v>172</v>
      </c>
      <c r="B1920" t="s">
        <v>4</v>
      </c>
      <c r="C1920" s="1">
        <v>44422</v>
      </c>
      <c r="D1920" t="s">
        <v>189</v>
      </c>
      <c r="E1920" t="s">
        <v>178</v>
      </c>
      <c r="F1920">
        <v>0</v>
      </c>
      <c r="G1920">
        <v>0</v>
      </c>
      <c r="H1920" t="s">
        <v>42</v>
      </c>
      <c r="I1920" t="s">
        <v>118</v>
      </c>
      <c r="L1920">
        <f>1/Table1[[#This Row],[B365H]]-Table1[[#This Row],[Margin1X2]]</f>
        <v>0.52173602173602163</v>
      </c>
      <c r="M1920">
        <f>IF(Table1[[#This Row],[Bet]]="Home",IF(Table1[[#This Row],[FTR]]="H",100*Table1[[#This Row],[B365H]],0),0)</f>
        <v>0</v>
      </c>
      <c r="N1920">
        <f>IF(Table1[[#This Row],[Bet]]="Home-",IF(Table1[[#This Row],[FTR]]="H",100*Table1[[#This Row],[B365H]],0),0)</f>
        <v>0</v>
      </c>
      <c r="O1920">
        <f>1/Table1[[#This Row],[B365D]]-Table1[[#This Row],[Margin1X2]]</f>
        <v>0.25897325897325901</v>
      </c>
      <c r="P1920">
        <f>IF(Table1[[#This Row],[Bet]]="Draw",IF(Table1[[#This Row],[FTR]]="D",100*Table1[[#This Row],[B365D]],0),0)</f>
        <v>0</v>
      </c>
      <c r="Q1920">
        <f>IF(Table1[[#This Row],[Bet]]="Draw-",IF(Table1[[#This Row],[FTR]]="D",100*Table1[[#This Row],[B365D]],0),0)</f>
        <v>0</v>
      </c>
      <c r="R1920">
        <f>1/Table1[[#This Row],[B365A]]-Table1[[#This Row],[Margin1X2]]</f>
        <v>0.21929071929071928</v>
      </c>
      <c r="S1920">
        <f>IF(Table1[[#This Row],[Bet]]="Away",IF(Table1[[#This Row],[FTR]]="A",100*Table1[[#This Row],[B365A]],0),0)</f>
        <v>0</v>
      </c>
      <c r="T1920">
        <f>IF(Table1[[#This Row],[Bet2]]="Away",IF(Table1[[#This Row],[FTR]]="A",100*Table1[[#This Row],[B365A]]),0)</f>
        <v>0</v>
      </c>
      <c r="X1920">
        <v>1.85</v>
      </c>
      <c r="Y1920">
        <v>3.6</v>
      </c>
      <c r="Z1920">
        <v>4.2</v>
      </c>
      <c r="AA1920" s="3">
        <f>(1/Table1[[#This Row],[B365H]]+1/Table1[[#This Row],[B365D]]+1/Table1[[#This Row],[B365A]]-1)/3</f>
        <v>1.8804518804518795E-2</v>
      </c>
      <c r="AB1920">
        <v>2.15</v>
      </c>
      <c r="AC1920">
        <v>1.66</v>
      </c>
      <c r="AD1920">
        <f>(1/Table1[[#This Row],[B365&gt;2.5]]+1/Table1[[#This Row],[B365&lt;2.5]]-1)/2</f>
        <v>3.3762958811992205E-2</v>
      </c>
    </row>
    <row r="1921" spans="1:30" hidden="1" x14ac:dyDescent="0.45">
      <c r="A1921" t="s">
        <v>172</v>
      </c>
      <c r="B1921" t="s">
        <v>4</v>
      </c>
      <c r="C1921" s="1">
        <v>44429</v>
      </c>
      <c r="D1921" t="s">
        <v>187</v>
      </c>
      <c r="E1921" t="s">
        <v>174</v>
      </c>
      <c r="F1921">
        <v>1</v>
      </c>
      <c r="G1921">
        <v>2</v>
      </c>
      <c r="H1921" t="s">
        <v>20</v>
      </c>
      <c r="I1921" t="s">
        <v>118</v>
      </c>
      <c r="L1921">
        <f>1/Table1[[#This Row],[B365H]]-Table1[[#This Row],[Margin1X2]]</f>
        <v>0.37607635646851334</v>
      </c>
      <c r="M1921">
        <f>IF(Table1[[#This Row],[Bet]]="Home",IF(Table1[[#This Row],[FTR]]="H",100*Table1[[#This Row],[B365H]],0),0)</f>
        <v>0</v>
      </c>
      <c r="N1921">
        <f>IF(Table1[[#This Row],[Bet]]="Home-",IF(Table1[[#This Row],[FTR]]="H",100*Table1[[#This Row],[B365H]],0),0)</f>
        <v>0</v>
      </c>
      <c r="O1921">
        <f>1/Table1[[#This Row],[B365D]]-Table1[[#This Row],[Margin1X2]]</f>
        <v>0.26963377943770095</v>
      </c>
      <c r="P1921">
        <f>IF(Table1[[#This Row],[Bet]]="Draw",IF(Table1[[#This Row],[FTR]]="D",100*Table1[[#This Row],[B365D]],0),0)</f>
        <v>0</v>
      </c>
      <c r="Q1921">
        <f>IF(Table1[[#This Row],[Bet]]="Draw-",IF(Table1[[#This Row],[FTR]]="D",100*Table1[[#This Row],[B365D]],0),0)</f>
        <v>0</v>
      </c>
      <c r="R1921">
        <f>1/Table1[[#This Row],[B365A]]-Table1[[#This Row],[Margin1X2]]</f>
        <v>0.3542898640937856</v>
      </c>
      <c r="S1921">
        <f>IF(Table1[[#This Row],[Bet]]="Away",IF(Table1[[#This Row],[FTR]]="A",100*Table1[[#This Row],[B365A]],0),0)</f>
        <v>0</v>
      </c>
      <c r="T1921">
        <f>IF(Table1[[#This Row],[Bet2]]="Away",IF(Table1[[#This Row],[FTR]]="A",100*Table1[[#This Row],[B365A]]),0)</f>
        <v>0</v>
      </c>
      <c r="X1921">
        <v>2.5499999999999998</v>
      </c>
      <c r="Y1921">
        <v>3.5</v>
      </c>
      <c r="Z1921">
        <v>2.7</v>
      </c>
      <c r="AA1921" s="3">
        <f>(1/Table1[[#This Row],[B365H]]+1/Table1[[#This Row],[B365D]]+1/Table1[[#This Row],[B365A]]-1)/3</f>
        <v>1.608050627658475E-2</v>
      </c>
      <c r="AB1921">
        <v>1.95</v>
      </c>
      <c r="AC1921">
        <v>1.85</v>
      </c>
      <c r="AD1921">
        <f>(1/Table1[[#This Row],[B365&gt;2.5]]+1/Table1[[#This Row],[B365&lt;2.5]]-1)/2</f>
        <v>2.6680526680526673E-2</v>
      </c>
    </row>
    <row r="1922" spans="1:30" hidden="1" x14ac:dyDescent="0.45">
      <c r="A1922" t="s">
        <v>172</v>
      </c>
      <c r="B1922" t="s">
        <v>4</v>
      </c>
      <c r="C1922" s="1">
        <v>44471</v>
      </c>
      <c r="D1922" t="s">
        <v>173</v>
      </c>
      <c r="E1922" t="s">
        <v>177</v>
      </c>
      <c r="F1922">
        <v>0</v>
      </c>
      <c r="G1922">
        <v>2</v>
      </c>
      <c r="H1922" t="s">
        <v>20</v>
      </c>
      <c r="I1922" t="s">
        <v>118</v>
      </c>
      <c r="L1922">
        <f>1/Table1[[#This Row],[B365H]]-Table1[[#This Row],[Margin1X2]]</f>
        <v>0.26174914410208533</v>
      </c>
      <c r="M1922">
        <f>IF(Table1[[#This Row],[Bet]]="Home",IF(Table1[[#This Row],[FTR]]="H",100*Table1[[#This Row],[B365H]],0),0)</f>
        <v>0</v>
      </c>
      <c r="N1922">
        <f>IF(Table1[[#This Row],[Bet]]="Home-",IF(Table1[[#This Row],[FTR]]="H",100*Table1[[#This Row],[B365H]],0),0)</f>
        <v>0</v>
      </c>
      <c r="O1922">
        <f>1/Table1[[#This Row],[B365D]]-Table1[[#This Row],[Margin1X2]]</f>
        <v>0.27808901338313108</v>
      </c>
      <c r="P1922">
        <f>IF(Table1[[#This Row],[Bet]]="Draw",IF(Table1[[#This Row],[FTR]]="D",100*Table1[[#This Row],[B365D]],0),0)</f>
        <v>0</v>
      </c>
      <c r="Q1922">
        <f>IF(Table1[[#This Row],[Bet]]="Draw-",IF(Table1[[#This Row],[FTR]]="D",100*Table1[[#This Row],[B365D]],0),0)</f>
        <v>0</v>
      </c>
      <c r="R1922">
        <f>1/Table1[[#This Row],[B365A]]-Table1[[#This Row],[Margin1X2]]</f>
        <v>0.4601618425147837</v>
      </c>
      <c r="S1922">
        <f>IF(Table1[[#This Row],[Bet]]="Away",IF(Table1[[#This Row],[FTR]]="A",100*Table1[[#This Row],[B365A]],0),0)</f>
        <v>0</v>
      </c>
      <c r="T1922">
        <f>IF(Table1[[#This Row],[Bet2]]="Away",IF(Table1[[#This Row],[FTR]]="A",100*Table1[[#This Row],[B365A]]),0)</f>
        <v>0</v>
      </c>
      <c r="X1922">
        <v>3.6</v>
      </c>
      <c r="Y1922">
        <v>3.4</v>
      </c>
      <c r="Z1922">
        <v>2.1</v>
      </c>
      <c r="AA1922" s="3">
        <f>(1/Table1[[#This Row],[B365H]]+1/Table1[[#This Row],[B365D]]+1/Table1[[#This Row],[B365A]]-1)/3</f>
        <v>1.6028633675692443E-2</v>
      </c>
      <c r="AB1922">
        <v>2</v>
      </c>
      <c r="AC1922">
        <v>1.8</v>
      </c>
      <c r="AD1922">
        <f>(1/Table1[[#This Row],[B365&gt;2.5]]+1/Table1[[#This Row],[B365&lt;2.5]]-1)/2</f>
        <v>2.777777777777779E-2</v>
      </c>
    </row>
    <row r="1923" spans="1:30" hidden="1" x14ac:dyDescent="0.45">
      <c r="A1923" t="s">
        <v>172</v>
      </c>
      <c r="B1923" t="s">
        <v>4</v>
      </c>
      <c r="C1923" s="1">
        <v>44488</v>
      </c>
      <c r="D1923" t="s">
        <v>185</v>
      </c>
      <c r="E1923" t="s">
        <v>193</v>
      </c>
      <c r="F1923">
        <v>3</v>
      </c>
      <c r="G1923">
        <v>0</v>
      </c>
      <c r="H1923" t="s">
        <v>13</v>
      </c>
      <c r="I1923" t="s">
        <v>118</v>
      </c>
      <c r="L1923">
        <f>1/Table1[[#This Row],[B365H]]-Table1[[#This Row],[Margin1X2]]</f>
        <v>0.46806039488966317</v>
      </c>
      <c r="M1923">
        <f>IF(Table1[[#This Row],[Bet]]="Home",IF(Table1[[#This Row],[FTR]]="H",100*Table1[[#This Row],[B365H]],0),0)</f>
        <v>0</v>
      </c>
      <c r="N1923">
        <f>IF(Table1[[#This Row],[Bet]]="Home-",IF(Table1[[#This Row],[FTR]]="H",100*Table1[[#This Row],[B365H]],0),0)</f>
        <v>0</v>
      </c>
      <c r="O1923">
        <f>1/Table1[[#This Row],[B365D]]-Table1[[#This Row],[Margin1X2]]</f>
        <v>0.26596980255516833</v>
      </c>
      <c r="P1923">
        <f>IF(Table1[[#This Row],[Bet]]="Draw",IF(Table1[[#This Row],[FTR]]="D",100*Table1[[#This Row],[B365D]],0),0)</f>
        <v>0</v>
      </c>
      <c r="Q1923">
        <f>IF(Table1[[#This Row],[Bet]]="Draw-",IF(Table1[[#This Row],[FTR]]="D",100*Table1[[#This Row],[B365D]],0),0)</f>
        <v>0</v>
      </c>
      <c r="R1923">
        <f>1/Table1[[#This Row],[B365A]]-Table1[[#This Row],[Margin1X2]]</f>
        <v>0.26596980255516833</v>
      </c>
      <c r="S1923">
        <f>IF(Table1[[#This Row],[Bet]]="Away",IF(Table1[[#This Row],[FTR]]="A",100*Table1[[#This Row],[B365A]],0),0)</f>
        <v>0</v>
      </c>
      <c r="T1923">
        <f>IF(Table1[[#This Row],[Bet2]]="Away",IF(Table1[[#This Row],[FTR]]="A",100*Table1[[#This Row],[B365A]]),0)</f>
        <v>0</v>
      </c>
      <c r="X1923">
        <v>2.0499999999999998</v>
      </c>
      <c r="Y1923">
        <v>3.5</v>
      </c>
      <c r="Z1923">
        <v>3.5</v>
      </c>
      <c r="AA1923" s="3">
        <f>(1/Table1[[#This Row],[B365H]]+1/Table1[[#This Row],[B365D]]+1/Table1[[#This Row],[B365A]]-1)/3</f>
        <v>1.9744483159117365E-2</v>
      </c>
      <c r="AB1923">
        <v>2.25</v>
      </c>
      <c r="AC1923">
        <v>1.61</v>
      </c>
      <c r="AD1923">
        <f>(1/Table1[[#This Row],[B365&gt;2.5]]+1/Table1[[#This Row],[B365&lt;2.5]]-1)/2</f>
        <v>3.2781228433402365E-2</v>
      </c>
    </row>
    <row r="1924" spans="1:30" hidden="1" x14ac:dyDescent="0.45">
      <c r="A1924" t="s">
        <v>172</v>
      </c>
      <c r="B1924" t="s">
        <v>4</v>
      </c>
      <c r="C1924" s="1">
        <v>44512</v>
      </c>
      <c r="D1924" t="s">
        <v>181</v>
      </c>
      <c r="E1924" t="s">
        <v>188</v>
      </c>
      <c r="F1924">
        <v>1</v>
      </c>
      <c r="G1924">
        <v>2</v>
      </c>
      <c r="H1924" t="s">
        <v>20</v>
      </c>
      <c r="I1924" t="s">
        <v>118</v>
      </c>
      <c r="L1924">
        <f>1/Table1[[#This Row],[B365H]]-Table1[[#This Row],[Margin1X2]]</f>
        <v>0.31565656565656564</v>
      </c>
      <c r="M1924">
        <f>IF(Table1[[#This Row],[Bet]]="Home",IF(Table1[[#This Row],[FTR]]="H",100*Table1[[#This Row],[B365H]],0),0)</f>
        <v>0</v>
      </c>
      <c r="N1924">
        <f>IF(Table1[[#This Row],[Bet]]="Home-",IF(Table1[[#This Row],[FTR]]="H",100*Table1[[#This Row],[B365H]],0),0)</f>
        <v>0</v>
      </c>
      <c r="O1924">
        <f>1/Table1[[#This Row],[B365D]]-Table1[[#This Row],[Margin1X2]]</f>
        <v>0.28535353535353536</v>
      </c>
      <c r="P1924">
        <f>IF(Table1[[#This Row],[Bet]]="Draw",IF(Table1[[#This Row],[FTR]]="D",100*Table1[[#This Row],[B365D]],0),0)</f>
        <v>0</v>
      </c>
      <c r="Q1924">
        <f>IF(Table1[[#This Row],[Bet]]="Draw-",IF(Table1[[#This Row],[FTR]]="D",100*Table1[[#This Row],[B365D]],0),0)</f>
        <v>0</v>
      </c>
      <c r="R1924">
        <f>1/Table1[[#This Row],[B365A]]-Table1[[#This Row],[Margin1X2]]</f>
        <v>0.39898989898989901</v>
      </c>
      <c r="S1924">
        <f>IF(Table1[[#This Row],[Bet]]="Away",IF(Table1[[#This Row],[FTR]]="A",100*Table1[[#This Row],[B365A]],0),0)</f>
        <v>0</v>
      </c>
      <c r="T1924">
        <f>IF(Table1[[#This Row],[Bet2]]="Away",IF(Table1[[#This Row],[FTR]]="A",100*Table1[[#This Row],[B365A]]),0)</f>
        <v>0</v>
      </c>
      <c r="X1924">
        <v>3</v>
      </c>
      <c r="Y1924">
        <v>3.3</v>
      </c>
      <c r="Z1924">
        <v>2.4</v>
      </c>
      <c r="AA1924" s="3">
        <f>(1/Table1[[#This Row],[B365H]]+1/Table1[[#This Row],[B365D]]+1/Table1[[#This Row],[B365A]]-1)/3</f>
        <v>1.7676767676767662E-2</v>
      </c>
      <c r="AB1924">
        <v>2.15</v>
      </c>
      <c r="AC1924">
        <v>1.66</v>
      </c>
      <c r="AD1924">
        <f>(1/Table1[[#This Row],[B365&gt;2.5]]+1/Table1[[#This Row],[B365&lt;2.5]]-1)/2</f>
        <v>3.3762958811992205E-2</v>
      </c>
    </row>
    <row r="1925" spans="1:30" hidden="1" x14ac:dyDescent="0.45">
      <c r="A1925" t="s">
        <v>172</v>
      </c>
      <c r="B1925" t="s">
        <v>4</v>
      </c>
      <c r="C1925" s="1">
        <v>44520</v>
      </c>
      <c r="D1925" t="s">
        <v>194</v>
      </c>
      <c r="E1925" t="s">
        <v>182</v>
      </c>
      <c r="F1925">
        <v>0</v>
      </c>
      <c r="G1925">
        <v>1</v>
      </c>
      <c r="H1925" t="s">
        <v>20</v>
      </c>
      <c r="I1925" t="s">
        <v>118</v>
      </c>
      <c r="L1925">
        <f>1/Table1[[#This Row],[B365H]]-Table1[[#This Row],[Margin1X2]]</f>
        <v>0.47070589753516578</v>
      </c>
      <c r="M1925">
        <f>IF(Table1[[#This Row],[Bet]]="Home",IF(Table1[[#This Row],[FTR]]="H",100*Table1[[#This Row],[B365H]],0),0)</f>
        <v>0</v>
      </c>
      <c r="N1925">
        <f>IF(Table1[[#This Row],[Bet]]="Home-",IF(Table1[[#This Row],[FTR]]="H",100*Table1[[#This Row],[B365H]],0),0)</f>
        <v>0</v>
      </c>
      <c r="O1925">
        <f>1/Table1[[#This Row],[B365D]]-Table1[[#This Row],[Margin1X2]]</f>
        <v>0.26861530520067095</v>
      </c>
      <c r="P1925">
        <f>IF(Table1[[#This Row],[Bet]]="Draw",IF(Table1[[#This Row],[FTR]]="D",100*Table1[[#This Row],[B365D]],0),0)</f>
        <v>0</v>
      </c>
      <c r="Q1925">
        <f>IF(Table1[[#This Row],[Bet]]="Draw-",IF(Table1[[#This Row],[FTR]]="D",100*Table1[[#This Row],[B365D]],0),0)</f>
        <v>0</v>
      </c>
      <c r="R1925">
        <f>1/Table1[[#This Row],[B365A]]-Table1[[#This Row],[Margin1X2]]</f>
        <v>0.26067879726416304</v>
      </c>
      <c r="S1925">
        <f>IF(Table1[[#This Row],[Bet]]="Away",IF(Table1[[#This Row],[FTR]]="A",100*Table1[[#This Row],[B365A]],0),0)</f>
        <v>0</v>
      </c>
      <c r="T1925">
        <f>IF(Table1[[#This Row],[Bet2]]="Away",IF(Table1[[#This Row],[FTR]]="A",100*Table1[[#This Row],[B365A]]),0)</f>
        <v>0</v>
      </c>
      <c r="X1925">
        <v>2.0499999999999998</v>
      </c>
      <c r="Y1925">
        <v>3.5</v>
      </c>
      <c r="Z1925">
        <v>3.6</v>
      </c>
      <c r="AA1925" s="3">
        <f>(1/Table1[[#This Row],[B365H]]+1/Table1[[#This Row],[B365D]]+1/Table1[[#This Row],[B365A]]-1)/3</f>
        <v>1.709898051361473E-2</v>
      </c>
      <c r="AB1925">
        <v>2.02</v>
      </c>
      <c r="AC1925">
        <v>1.83</v>
      </c>
      <c r="AD1925">
        <f>(1/Table1[[#This Row],[B365&gt;2.5]]+1/Table1[[#This Row],[B365&lt;2.5]]-1)/2</f>
        <v>2.0748796191094487E-2</v>
      </c>
    </row>
    <row r="1926" spans="1:30" hidden="1" x14ac:dyDescent="0.45">
      <c r="A1926" t="s">
        <v>172</v>
      </c>
      <c r="B1926" t="s">
        <v>4</v>
      </c>
      <c r="C1926" s="1">
        <v>44523</v>
      </c>
      <c r="D1926" t="s">
        <v>191</v>
      </c>
      <c r="E1926" t="s">
        <v>190</v>
      </c>
      <c r="F1926">
        <v>1</v>
      </c>
      <c r="G1926">
        <v>1</v>
      </c>
      <c r="H1926" t="s">
        <v>42</v>
      </c>
      <c r="I1926" t="s">
        <v>118</v>
      </c>
      <c r="L1926">
        <f>1/Table1[[#This Row],[B365H]]-Table1[[#This Row],[Margin1X2]]</f>
        <v>0.21382010930055745</v>
      </c>
      <c r="M1926">
        <f>IF(Table1[[#This Row],[Bet]]="Home",IF(Table1[[#This Row],[FTR]]="H",100*Table1[[#This Row],[B365H]],0),0)</f>
        <v>0</v>
      </c>
      <c r="N1926">
        <f>IF(Table1[[#This Row],[Bet]]="Home-",IF(Table1[[#This Row],[FTR]]="H",100*Table1[[#This Row],[B365H]],0),0)</f>
        <v>0</v>
      </c>
      <c r="O1926">
        <f>1/Table1[[#This Row],[B365D]]-Table1[[#This Row],[Margin1X2]]</f>
        <v>0.27699087414229095</v>
      </c>
      <c r="P1926">
        <f>IF(Table1[[#This Row],[Bet]]="Draw",IF(Table1[[#This Row],[FTR]]="D",100*Table1[[#This Row],[B365D]],0),0)</f>
        <v>0</v>
      </c>
      <c r="Q1926">
        <f>IF(Table1[[#This Row],[Bet]]="Draw-",IF(Table1[[#This Row],[FTR]]="D",100*Table1[[#This Row],[B365D]],0),0)</f>
        <v>0</v>
      </c>
      <c r="R1926">
        <f>1/Table1[[#This Row],[B365A]]-Table1[[#This Row],[Margin1X2]]</f>
        <v>0.50918901655715154</v>
      </c>
      <c r="S1926">
        <f>IF(Table1[[#This Row],[Bet]]="Away",IF(Table1[[#This Row],[FTR]]="A",100*Table1[[#This Row],[B365A]],0),0)</f>
        <v>0</v>
      </c>
      <c r="T1926">
        <f>IF(Table1[[#This Row],[Bet2]]="Away",IF(Table1[[#This Row],[FTR]]="A",100*Table1[[#This Row],[B365A]]),0)</f>
        <v>0</v>
      </c>
      <c r="X1926">
        <v>4.33</v>
      </c>
      <c r="Y1926">
        <v>3.4</v>
      </c>
      <c r="Z1926">
        <v>1.9</v>
      </c>
      <c r="AA1926" s="3">
        <f>(1/Table1[[#This Row],[B365H]]+1/Table1[[#This Row],[B365D]]+1/Table1[[#This Row],[B365A]]-1)/3</f>
        <v>1.7126772916532602E-2</v>
      </c>
      <c r="AB1926">
        <v>2.25</v>
      </c>
      <c r="AC1926">
        <v>1.61</v>
      </c>
      <c r="AD1926">
        <f>(1/Table1[[#This Row],[B365&gt;2.5]]+1/Table1[[#This Row],[B365&lt;2.5]]-1)/2</f>
        <v>3.2781228433402365E-2</v>
      </c>
    </row>
    <row r="1927" spans="1:30" hidden="1" x14ac:dyDescent="0.45">
      <c r="A1927" t="s">
        <v>172</v>
      </c>
      <c r="B1927" t="s">
        <v>4</v>
      </c>
      <c r="C1927" s="1">
        <v>44583</v>
      </c>
      <c r="D1927" t="s">
        <v>194</v>
      </c>
      <c r="E1927" t="s">
        <v>183</v>
      </c>
      <c r="F1927">
        <v>1</v>
      </c>
      <c r="G1927">
        <v>3</v>
      </c>
      <c r="H1927" t="s">
        <v>20</v>
      </c>
      <c r="I1927" t="s">
        <v>118</v>
      </c>
      <c r="L1927">
        <f>1/Table1[[#This Row],[B365H]]-Table1[[#This Row],[Margin1X2]]</f>
        <v>0.36401003576576096</v>
      </c>
      <c r="M1927">
        <f>IF(Table1[[#This Row],[Bet]]="Home",IF(Table1[[#This Row],[FTR]]="H",100*Table1[[#This Row],[B365H]],0),0)</f>
        <v>0</v>
      </c>
      <c r="N1927">
        <f>IF(Table1[[#This Row],[Bet]]="Home-",IF(Table1[[#This Row],[FTR]]="H",100*Table1[[#This Row],[B365H]],0),0)</f>
        <v>0</v>
      </c>
      <c r="O1927">
        <f>1/Table1[[#This Row],[B365D]]-Table1[[#This Row],[Margin1X2]]</f>
        <v>0.2900229541450916</v>
      </c>
      <c r="P1927">
        <f>IF(Table1[[#This Row],[Bet]]="Draw",IF(Table1[[#This Row],[FTR]]="D",100*Table1[[#This Row],[B365D]],0),0)</f>
        <v>0</v>
      </c>
      <c r="Q1927">
        <f>IF(Table1[[#This Row],[Bet]]="Draw-",IF(Table1[[#This Row],[FTR]]="D",100*Table1[[#This Row],[B365D]],0),0)</f>
        <v>0</v>
      </c>
      <c r="R1927">
        <f>1/Table1[[#This Row],[B365A]]-Table1[[#This Row],[Margin1X2]]</f>
        <v>0.34596701008914754</v>
      </c>
      <c r="S1927">
        <f>IF(Table1[[#This Row],[Bet]]="Away",IF(Table1[[#This Row],[FTR]]="A",100*Table1[[#This Row],[B365A]],0),0)</f>
        <v>0</v>
      </c>
      <c r="T1927">
        <f>IF(Table1[[#This Row],[Bet2]]="Away",IF(Table1[[#This Row],[FTR]]="A",100*Table1[[#This Row],[B365A]]),0)</f>
        <v>0</v>
      </c>
      <c r="X1927">
        <v>2.62</v>
      </c>
      <c r="Y1927">
        <v>3.25</v>
      </c>
      <c r="Z1927">
        <v>2.75</v>
      </c>
      <c r="AA1927" s="3">
        <f>(1/Table1[[#This Row],[B365H]]+1/Table1[[#This Row],[B365D]]+1/Table1[[#This Row],[B365A]]-1)/3</f>
        <v>1.7669353547216105E-2</v>
      </c>
      <c r="AB1927">
        <v>2.1</v>
      </c>
      <c r="AC1927">
        <v>1.7</v>
      </c>
      <c r="AD1927">
        <f>(1/Table1[[#This Row],[B365&gt;2.5]]+1/Table1[[#This Row],[B365&lt;2.5]]-1)/2</f>
        <v>3.2212885154061621E-2</v>
      </c>
    </row>
    <row r="1928" spans="1:30" hidden="1" x14ac:dyDescent="0.45">
      <c r="A1928" t="s">
        <v>172</v>
      </c>
      <c r="B1928" t="s">
        <v>4</v>
      </c>
      <c r="C1928" s="1">
        <v>44614</v>
      </c>
      <c r="D1928" t="s">
        <v>180</v>
      </c>
      <c r="E1928" t="s">
        <v>186</v>
      </c>
      <c r="F1928">
        <v>1</v>
      </c>
      <c r="G1928">
        <v>1</v>
      </c>
      <c r="H1928" t="s">
        <v>42</v>
      </c>
      <c r="I1928" t="s">
        <v>118</v>
      </c>
      <c r="L1928">
        <f>1/Table1[[#This Row],[B365H]]-Table1[[#This Row],[Margin1X2]]</f>
        <v>0.3937486284836515</v>
      </c>
      <c r="M1928">
        <f>IF(Table1[[#This Row],[Bet]]="Home",IF(Table1[[#This Row],[FTR]]="H",100*Table1[[#This Row],[B365H]],0),0)</f>
        <v>0</v>
      </c>
      <c r="N1928">
        <f>IF(Table1[[#This Row],[Bet]]="Home-",IF(Table1[[#This Row],[FTR]]="H",100*Table1[[#This Row],[B365H]],0),0)</f>
        <v>0</v>
      </c>
      <c r="O1928">
        <f>1/Table1[[#This Row],[B365D]]-Table1[[#This Row],[Margin1X2]]</f>
        <v>0.29808536317752909</v>
      </c>
      <c r="P1928">
        <f>IF(Table1[[#This Row],[Bet]]="Draw",IF(Table1[[#This Row],[FTR]]="D",100*Table1[[#This Row],[B365D]],0),0)</f>
        <v>0</v>
      </c>
      <c r="Q1928">
        <f>IF(Table1[[#This Row],[Bet]]="Draw-",IF(Table1[[#This Row],[FTR]]="D",100*Table1[[#This Row],[B365D]],0),0)</f>
        <v>0</v>
      </c>
      <c r="R1928">
        <f>1/Table1[[#This Row],[B365A]]-Table1[[#This Row],[Margin1X2]]</f>
        <v>0.30816600833881941</v>
      </c>
      <c r="S1928">
        <f>IF(Table1[[#This Row],[Bet]]="Away",IF(Table1[[#This Row],[FTR]]="A",100*Table1[[#This Row],[B365A]],0),0)</f>
        <v>0</v>
      </c>
      <c r="T1928">
        <f>IF(Table1[[#This Row],[Bet2]]="Away",IF(Table1[[#This Row],[FTR]]="A",100*Table1[[#This Row],[B365A]]),0)</f>
        <v>0</v>
      </c>
      <c r="X1928">
        <v>2.4500000000000002</v>
      </c>
      <c r="Y1928">
        <v>3.2</v>
      </c>
      <c r="Z1928">
        <v>3.1</v>
      </c>
      <c r="AA1928" s="3">
        <f>(1/Table1[[#This Row],[B365H]]+1/Table1[[#This Row],[B365D]]+1/Table1[[#This Row],[B365A]]-1)/3</f>
        <v>1.4414636822470905E-2</v>
      </c>
      <c r="AB1928">
        <v>2.1</v>
      </c>
      <c r="AC1928">
        <v>1.7</v>
      </c>
      <c r="AD1928">
        <f>(1/Table1[[#This Row],[B365&gt;2.5]]+1/Table1[[#This Row],[B365&lt;2.5]]-1)/2</f>
        <v>3.2212885154061621E-2</v>
      </c>
    </row>
    <row r="1929" spans="1:30" hidden="1" x14ac:dyDescent="0.45">
      <c r="A1929" t="s">
        <v>201</v>
      </c>
      <c r="B1929" t="s">
        <v>4</v>
      </c>
      <c r="C1929" s="1">
        <v>44429</v>
      </c>
      <c r="D1929" t="s">
        <v>214</v>
      </c>
      <c r="E1929" t="s">
        <v>215</v>
      </c>
      <c r="F1929">
        <v>2</v>
      </c>
      <c r="G1929">
        <v>2</v>
      </c>
      <c r="H1929" t="s">
        <v>42</v>
      </c>
      <c r="I1929" t="s">
        <v>216</v>
      </c>
      <c r="L1929">
        <f>1/Table1[[#This Row],[B365H]]-Table1[[#This Row],[Margin1X2]]</f>
        <v>0.32846181951041287</v>
      </c>
      <c r="M1929">
        <f>IF(Table1[[#This Row],[Bet]]="Home",IF(Table1[[#This Row],[FTR]]="H",100*Table1[[#This Row],[B365H]],0),0)</f>
        <v>0</v>
      </c>
      <c r="N1929">
        <f>IF(Table1[[#This Row],[Bet]]="Home-",IF(Table1[[#This Row],[FTR]]="H",100*Table1[[#This Row],[B365H]],0),0)</f>
        <v>0</v>
      </c>
      <c r="O1929">
        <f>1/Table1[[#This Row],[B365D]]-Table1[[#This Row],[Margin1X2]]</f>
        <v>0.26543660942637926</v>
      </c>
      <c r="P1929">
        <f>IF(Table1[[#This Row],[Bet]]="Draw",IF(Table1[[#This Row],[FTR]]="D",100*Table1[[#This Row],[B365D]],0),0)</f>
        <v>0</v>
      </c>
      <c r="Q1929">
        <f>IF(Table1[[#This Row],[Bet]]="Draw-",IF(Table1[[#This Row],[FTR]]="D",100*Table1[[#This Row],[B365D]],0),0)</f>
        <v>0</v>
      </c>
      <c r="R1929">
        <f>1/Table1[[#This Row],[B365A]]-Table1[[#This Row],[Margin1X2]]</f>
        <v>0.40610157106320793</v>
      </c>
      <c r="S1929">
        <f>IF(Table1[[#This Row],[Bet]]="Away",IF(Table1[[#This Row],[FTR]]="A",100*Table1[[#This Row],[B365A]],0),0)</f>
        <v>0</v>
      </c>
      <c r="T1929">
        <f>IF(Table1[[#This Row],[Bet2]]="Away",IF(Table1[[#This Row],[FTR]]="A",100*Table1[[#This Row],[B365A]]),0)</f>
        <v>0</v>
      </c>
      <c r="X1929">
        <v>2.8</v>
      </c>
      <c r="Y1929">
        <v>3.4</v>
      </c>
      <c r="Z1929">
        <v>2.2999999999999998</v>
      </c>
      <c r="AA1929" s="3">
        <f>(1/Table1[[#This Row],[B365H]]+1/Table1[[#This Row],[B365D]]+1/Table1[[#This Row],[B365A]]-1)/3</f>
        <v>2.8681037632444301E-2</v>
      </c>
      <c r="AB1929">
        <v>1.85</v>
      </c>
      <c r="AC1929">
        <v>1.95</v>
      </c>
      <c r="AD1929">
        <f>(1/Table1[[#This Row],[B365&gt;2.5]]+1/Table1[[#This Row],[B365&lt;2.5]]-1)/2</f>
        <v>2.6680526680526673E-2</v>
      </c>
    </row>
    <row r="1930" spans="1:30" hidden="1" x14ac:dyDescent="0.45">
      <c r="A1930" t="s">
        <v>201</v>
      </c>
      <c r="B1930" t="s">
        <v>4</v>
      </c>
      <c r="C1930" s="1">
        <v>44439</v>
      </c>
      <c r="D1930" t="s">
        <v>217</v>
      </c>
      <c r="E1930" t="s">
        <v>235</v>
      </c>
      <c r="F1930">
        <v>0</v>
      </c>
      <c r="G1930">
        <v>0</v>
      </c>
      <c r="H1930" t="s">
        <v>42</v>
      </c>
      <c r="I1930" t="s">
        <v>216</v>
      </c>
      <c r="L1930">
        <f>1/Table1[[#This Row],[B365H]]-Table1[[#This Row],[Margin1X2]]</f>
        <v>0.48945516128178673</v>
      </c>
      <c r="M1930">
        <f>IF(Table1[[#This Row],[Bet]]="Home",IF(Table1[[#This Row],[FTR]]="H",100*Table1[[#This Row],[B365H]],0),0)</f>
        <v>0</v>
      </c>
      <c r="N1930">
        <f>IF(Table1[[#This Row],[Bet]]="Home-",IF(Table1[[#This Row],[FTR]]="H",100*Table1[[#This Row],[B365H]],0),0)</f>
        <v>0</v>
      </c>
      <c r="O1930">
        <f>1/Table1[[#This Row],[B365D]]-Table1[[#This Row],[Margin1X2]]</f>
        <v>0.27075229552009739</v>
      </c>
      <c r="P1930">
        <f>IF(Table1[[#This Row],[Bet]]="Draw",IF(Table1[[#This Row],[FTR]]="D",100*Table1[[#This Row],[B365D]],0),0)</f>
        <v>0</v>
      </c>
      <c r="Q1930">
        <f>IF(Table1[[#This Row],[Bet]]="Draw-",IF(Table1[[#This Row],[FTR]]="D",100*Table1[[#This Row],[B365D]],0),0)</f>
        <v>0</v>
      </c>
      <c r="R1930">
        <f>1/Table1[[#This Row],[B365A]]-Table1[[#This Row],[Margin1X2]]</f>
        <v>0.23979254319811596</v>
      </c>
      <c r="S1930">
        <f>IF(Table1[[#This Row],[Bet]]="Away",IF(Table1[[#This Row],[FTR]]="A",100*Table1[[#This Row],[B365A]],0),0)</f>
        <v>0</v>
      </c>
      <c r="T1930">
        <f>IF(Table1[[#This Row],[Bet2]]="Away",IF(Table1[[#This Row],[FTR]]="A",100*Table1[[#This Row],[B365A]]),0)</f>
        <v>0</v>
      </c>
      <c r="X1930">
        <v>1.95</v>
      </c>
      <c r="Y1930">
        <v>3.4</v>
      </c>
      <c r="Z1930">
        <v>3.8</v>
      </c>
      <c r="AA1930" s="3">
        <f>(1/Table1[[#This Row],[B365H]]+1/Table1[[#This Row],[B365D]]+1/Table1[[#This Row],[B365A]]-1)/3</f>
        <v>2.3365351538726136E-2</v>
      </c>
      <c r="AB1930">
        <v>1.8</v>
      </c>
      <c r="AC1930">
        <v>2</v>
      </c>
      <c r="AD1930">
        <f>(1/Table1[[#This Row],[B365&gt;2.5]]+1/Table1[[#This Row],[B365&lt;2.5]]-1)/2</f>
        <v>2.777777777777779E-2</v>
      </c>
    </row>
    <row r="1931" spans="1:30" hidden="1" x14ac:dyDescent="0.45">
      <c r="A1931" t="s">
        <v>201</v>
      </c>
      <c r="B1931" t="s">
        <v>4</v>
      </c>
      <c r="C1931" s="1">
        <v>44464</v>
      </c>
      <c r="D1931" t="s">
        <v>203</v>
      </c>
      <c r="E1931" t="s">
        <v>220</v>
      </c>
      <c r="F1931">
        <v>2</v>
      </c>
      <c r="G1931">
        <v>2</v>
      </c>
      <c r="H1931" t="s">
        <v>42</v>
      </c>
      <c r="I1931" t="s">
        <v>216</v>
      </c>
      <c r="L1931">
        <f>1/Table1[[#This Row],[B365H]]-Table1[[#This Row],[Margin1X2]]</f>
        <v>0.56827309236947798</v>
      </c>
      <c r="M1931">
        <f>IF(Table1[[#This Row],[Bet]]="Home",IF(Table1[[#This Row],[FTR]]="H",100*Table1[[#This Row],[B365H]],0),0)</f>
        <v>0</v>
      </c>
      <c r="N1931">
        <f>IF(Table1[[#This Row],[Bet]]="Home-",IF(Table1[[#This Row],[FTR]]="H",100*Table1[[#This Row],[B365H]],0),0)</f>
        <v>0</v>
      </c>
      <c r="O1931">
        <f>1/Table1[[#This Row],[B365D]]-Table1[[#This Row],[Margin1X2]]</f>
        <v>0.24364123159303885</v>
      </c>
      <c r="P1931">
        <f>IF(Table1[[#This Row],[Bet]]="Draw",IF(Table1[[#This Row],[FTR]]="D",100*Table1[[#This Row],[B365D]],0),0)</f>
        <v>0</v>
      </c>
      <c r="Q1931">
        <f>IF(Table1[[#This Row],[Bet]]="Draw-",IF(Table1[[#This Row],[FTR]]="D",100*Table1[[#This Row],[B365D]],0),0)</f>
        <v>0</v>
      </c>
      <c r="R1931">
        <f>1/Table1[[#This Row],[B365A]]-Table1[[#This Row],[Margin1X2]]</f>
        <v>0.18808567603748327</v>
      </c>
      <c r="S1931">
        <f>IF(Table1[[#This Row],[Bet]]="Away",IF(Table1[[#This Row],[FTR]]="A",100*Table1[[#This Row],[B365A]],0),0)</f>
        <v>0</v>
      </c>
      <c r="T1931">
        <f>IF(Table1[[#This Row],[Bet2]]="Away",IF(Table1[[#This Row],[FTR]]="A",100*Table1[[#This Row],[B365A]]),0)</f>
        <v>0</v>
      </c>
      <c r="X1931">
        <v>1.66</v>
      </c>
      <c r="Y1931">
        <v>3.6</v>
      </c>
      <c r="Z1931">
        <v>4.5</v>
      </c>
      <c r="AA1931" s="3">
        <f>(1/Table1[[#This Row],[B365H]]+1/Table1[[#This Row],[B365D]]+1/Table1[[#This Row],[B365A]]-1)/3</f>
        <v>3.4136546184738936E-2</v>
      </c>
      <c r="AB1931">
        <v>1.8</v>
      </c>
      <c r="AC1931">
        <v>2</v>
      </c>
      <c r="AD1931">
        <f>(1/Table1[[#This Row],[B365&gt;2.5]]+1/Table1[[#This Row],[B365&lt;2.5]]-1)/2</f>
        <v>2.777777777777779E-2</v>
      </c>
    </row>
    <row r="1932" spans="1:30" hidden="1" x14ac:dyDescent="0.45">
      <c r="A1932" t="s">
        <v>201</v>
      </c>
      <c r="B1932" t="s">
        <v>4</v>
      </c>
      <c r="C1932" s="1">
        <v>44471</v>
      </c>
      <c r="D1932" t="s">
        <v>233</v>
      </c>
      <c r="E1932" t="s">
        <v>227</v>
      </c>
      <c r="F1932">
        <v>1</v>
      </c>
      <c r="G1932">
        <v>1</v>
      </c>
      <c r="H1932" t="s">
        <v>42</v>
      </c>
      <c r="I1932" t="s">
        <v>216</v>
      </c>
      <c r="L1932">
        <f>1/Table1[[#This Row],[B365H]]-Table1[[#This Row],[Margin1X2]]</f>
        <v>0.32025163888643909</v>
      </c>
      <c r="M1932">
        <f>IF(Table1[[#This Row],[Bet]]="Home",IF(Table1[[#This Row],[FTR]]="H",100*Table1[[#This Row],[B365H]],0),0)</f>
        <v>0</v>
      </c>
      <c r="N1932">
        <f>IF(Table1[[#This Row],[Bet]]="Home-",IF(Table1[[#This Row],[FTR]]="H",100*Table1[[#This Row],[B365H]],0),0)</f>
        <v>0</v>
      </c>
      <c r="O1932">
        <f>1/Table1[[#This Row],[B365D]]-Table1[[#This Row],[Margin1X2]]</f>
        <v>0.26954169973836606</v>
      </c>
      <c r="P1932">
        <f>IF(Table1[[#This Row],[Bet]]="Draw",IF(Table1[[#This Row],[FTR]]="D",100*Table1[[#This Row],[B365D]],0),0)</f>
        <v>0</v>
      </c>
      <c r="Q1932">
        <f>IF(Table1[[#This Row],[Bet]]="Draw-",IF(Table1[[#This Row],[FTR]]="D",100*Table1[[#This Row],[B365D]],0),0)</f>
        <v>0</v>
      </c>
      <c r="R1932">
        <f>1/Table1[[#This Row],[B365A]]-Table1[[#This Row],[Margin1X2]]</f>
        <v>0.41020666137519474</v>
      </c>
      <c r="S1932">
        <f>IF(Table1[[#This Row],[Bet]]="Away",IF(Table1[[#This Row],[FTR]]="A",100*Table1[[#This Row],[B365A]],0),0)</f>
        <v>0</v>
      </c>
      <c r="T1932">
        <f>IF(Table1[[#This Row],[Bet2]]="Away",IF(Table1[[#This Row],[FTR]]="A",100*Table1[[#This Row],[B365A]]),0)</f>
        <v>0</v>
      </c>
      <c r="X1932">
        <v>2.9</v>
      </c>
      <c r="Y1932">
        <v>3.4</v>
      </c>
      <c r="Z1932">
        <v>2.2999999999999998</v>
      </c>
      <c r="AA1932" s="3">
        <f>(1/Table1[[#This Row],[B365H]]+1/Table1[[#This Row],[B365D]]+1/Table1[[#This Row],[B365A]]-1)/3</f>
        <v>2.4575947320457498E-2</v>
      </c>
      <c r="AB1932">
        <v>1.72</v>
      </c>
      <c r="AC1932">
        <v>2.0699999999999998</v>
      </c>
      <c r="AD1932">
        <f>(1/Table1[[#This Row],[B365&gt;2.5]]+1/Table1[[#This Row],[B365&lt;2.5]]-1)/2</f>
        <v>3.2243568138411449E-2</v>
      </c>
    </row>
    <row r="1933" spans="1:30" hidden="1" x14ac:dyDescent="0.45">
      <c r="A1933" t="s">
        <v>201</v>
      </c>
      <c r="B1933" t="s">
        <v>4</v>
      </c>
      <c r="C1933" s="1">
        <v>44474</v>
      </c>
      <c r="D1933" t="s">
        <v>221</v>
      </c>
      <c r="E1933" t="s">
        <v>235</v>
      </c>
      <c r="F1933">
        <v>2</v>
      </c>
      <c r="G1933">
        <v>3</v>
      </c>
      <c r="H1933" t="s">
        <v>20</v>
      </c>
      <c r="I1933" t="s">
        <v>216</v>
      </c>
      <c r="L1933">
        <f>1/Table1[[#This Row],[B365H]]-Table1[[#This Row],[Margin1X2]]</f>
        <v>0.28890717126011239</v>
      </c>
      <c r="M1933">
        <f>IF(Table1[[#This Row],[Bet]]="Home",IF(Table1[[#This Row],[FTR]]="H",100*Table1[[#This Row],[B365H]],0),0)</f>
        <v>0</v>
      </c>
      <c r="N1933">
        <f>IF(Table1[[#This Row],[Bet]]="Home-",IF(Table1[[#This Row],[FTR]]="H",100*Table1[[#This Row],[B365H]],0),0)</f>
        <v>0</v>
      </c>
      <c r="O1933">
        <f>1/Table1[[#This Row],[B365D]]-Table1[[#This Row],[Margin1X2]]</f>
        <v>0.27533251062662822</v>
      </c>
      <c r="P1933">
        <f>IF(Table1[[#This Row],[Bet]]="Draw",IF(Table1[[#This Row],[FTR]]="D",100*Table1[[#This Row],[B365D]],0),0)</f>
        <v>0</v>
      </c>
      <c r="Q1933">
        <f>IF(Table1[[#This Row],[Bet]]="Draw-",IF(Table1[[#This Row],[FTR]]="D",100*Table1[[#This Row],[B365D]],0),0)</f>
        <v>0</v>
      </c>
      <c r="R1933">
        <f>1/Table1[[#This Row],[B365A]]-Table1[[#This Row],[Margin1X2]]</f>
        <v>0.43576031811325922</v>
      </c>
      <c r="S1933">
        <f>IF(Table1[[#This Row],[Bet]]="Away",IF(Table1[[#This Row],[FTR]]="A",100*Table1[[#This Row],[B365A]],0),0)</f>
        <v>0</v>
      </c>
      <c r="T1933">
        <f>IF(Table1[[#This Row],[Bet2]]="Away",IF(Table1[[#This Row],[FTR]]="A",100*Table1[[#This Row],[B365A]]),0)</f>
        <v>0</v>
      </c>
      <c r="X1933">
        <v>3.25</v>
      </c>
      <c r="Y1933">
        <v>3.4</v>
      </c>
      <c r="Z1933">
        <v>2.2000000000000002</v>
      </c>
      <c r="AA1933" s="3">
        <f>(1/Table1[[#This Row],[B365H]]+1/Table1[[#This Row],[B365D]]+1/Table1[[#This Row],[B365A]]-1)/3</f>
        <v>1.8785136432195298E-2</v>
      </c>
      <c r="AB1933">
        <v>1.85</v>
      </c>
      <c r="AC1933">
        <v>1.95</v>
      </c>
      <c r="AD1933">
        <f>(1/Table1[[#This Row],[B365&gt;2.5]]+1/Table1[[#This Row],[B365&lt;2.5]]-1)/2</f>
        <v>2.6680526680526673E-2</v>
      </c>
    </row>
    <row r="1934" spans="1:30" hidden="1" x14ac:dyDescent="0.45">
      <c r="A1934" t="s">
        <v>201</v>
      </c>
      <c r="B1934" t="s">
        <v>4</v>
      </c>
      <c r="C1934" s="1">
        <v>44495</v>
      </c>
      <c r="D1934" t="s">
        <v>208</v>
      </c>
      <c r="E1934" t="s">
        <v>218</v>
      </c>
      <c r="F1934">
        <v>1</v>
      </c>
      <c r="G1934">
        <v>0</v>
      </c>
      <c r="H1934" t="s">
        <v>13</v>
      </c>
      <c r="I1934" t="s">
        <v>216</v>
      </c>
      <c r="L1934">
        <f>1/Table1[[#This Row],[B365H]]-Table1[[#This Row],[Margin1X2]]</f>
        <v>0.33728016166208835</v>
      </c>
      <c r="M1934">
        <f>IF(Table1[[#This Row],[Bet]]="Home",IF(Table1[[#This Row],[FTR]]="H",100*Table1[[#This Row],[B365H]],0),0)</f>
        <v>0</v>
      </c>
      <c r="N1934">
        <f>IF(Table1[[#This Row],[Bet]]="Home-",IF(Table1[[#This Row],[FTR]]="H",100*Table1[[#This Row],[B365H]],0),0)</f>
        <v>0</v>
      </c>
      <c r="O1934">
        <f>1/Table1[[#This Row],[B365D]]-Table1[[#This Row],[Margin1X2]]</f>
        <v>0.26102743835054154</v>
      </c>
      <c r="P1934">
        <f>IF(Table1[[#This Row],[Bet]]="Draw",IF(Table1[[#This Row],[FTR]]="D",100*Table1[[#This Row],[B365D]],0),0)</f>
        <v>0</v>
      </c>
      <c r="Q1934">
        <f>IF(Table1[[#This Row],[Bet]]="Draw-",IF(Table1[[#This Row],[FTR]]="D",100*Table1[[#This Row],[B365D]],0),0)</f>
        <v>0</v>
      </c>
      <c r="R1934">
        <f>1/Table1[[#This Row],[B365A]]-Table1[[#This Row],[Margin1X2]]</f>
        <v>0.40169239998737022</v>
      </c>
      <c r="S1934">
        <f>IF(Table1[[#This Row],[Bet]]="Away",IF(Table1[[#This Row],[FTR]]="A",100*Table1[[#This Row],[B365A]],0),0)</f>
        <v>0</v>
      </c>
      <c r="T1934">
        <f>IF(Table1[[#This Row],[Bet2]]="Away",IF(Table1[[#This Row],[FTR]]="A",100*Table1[[#This Row],[B365A]]),0)</f>
        <v>0</v>
      </c>
      <c r="X1934">
        <v>2.7</v>
      </c>
      <c r="Y1934">
        <v>3.4</v>
      </c>
      <c r="Z1934">
        <v>2.2999999999999998</v>
      </c>
      <c r="AA1934" s="3">
        <f>(1/Table1[[#This Row],[B365H]]+1/Table1[[#This Row],[B365D]]+1/Table1[[#This Row],[B365A]]-1)/3</f>
        <v>3.3090208708281978E-2</v>
      </c>
      <c r="AB1934">
        <v>1.75</v>
      </c>
      <c r="AC1934">
        <v>2.0499999999999998</v>
      </c>
      <c r="AD1934">
        <f>(1/Table1[[#This Row],[B365&gt;2.5]]+1/Table1[[#This Row],[B365&lt;2.5]]-1)/2</f>
        <v>2.9616724738675937E-2</v>
      </c>
    </row>
    <row r="1935" spans="1:30" hidden="1" x14ac:dyDescent="0.45">
      <c r="A1935" t="s">
        <v>201</v>
      </c>
      <c r="B1935" t="s">
        <v>4</v>
      </c>
      <c r="C1935" s="1">
        <v>44534</v>
      </c>
      <c r="D1935" t="s">
        <v>214</v>
      </c>
      <c r="E1935" t="s">
        <v>224</v>
      </c>
      <c r="F1935">
        <v>2</v>
      </c>
      <c r="G1935">
        <v>0</v>
      </c>
      <c r="H1935" t="s">
        <v>13</v>
      </c>
      <c r="I1935" t="s">
        <v>216</v>
      </c>
      <c r="L1935">
        <f>1/Table1[[#This Row],[B365H]]-Table1[[#This Row],[Margin1X2]]</f>
        <v>0.44444444444444448</v>
      </c>
      <c r="M1935">
        <f>IF(Table1[[#This Row],[Bet]]="Home",IF(Table1[[#This Row],[FTR]]="H",100*Table1[[#This Row],[B365H]],0),0)</f>
        <v>0</v>
      </c>
      <c r="N1935">
        <f>IF(Table1[[#This Row],[Bet]]="Home-",IF(Table1[[#This Row],[FTR]]="H",100*Table1[[#This Row],[B365H]],0),0)</f>
        <v>0</v>
      </c>
      <c r="O1935">
        <f>1/Table1[[#This Row],[B365D]]-Table1[[#This Row],[Margin1X2]]</f>
        <v>0.25396825396825401</v>
      </c>
      <c r="P1935">
        <f>IF(Table1[[#This Row],[Bet]]="Draw",IF(Table1[[#This Row],[FTR]]="D",100*Table1[[#This Row],[B365D]],0),0)</f>
        <v>0</v>
      </c>
      <c r="Q1935">
        <f>IF(Table1[[#This Row],[Bet]]="Draw-",IF(Table1[[#This Row],[FTR]]="D",100*Table1[[#This Row],[B365D]],0),0)</f>
        <v>0</v>
      </c>
      <c r="R1935">
        <f>1/Table1[[#This Row],[B365A]]-Table1[[#This Row],[Margin1X2]]</f>
        <v>0.30158730158730163</v>
      </c>
      <c r="S1935">
        <f>IF(Table1[[#This Row],[Bet]]="Away",IF(Table1[[#This Row],[FTR]]="A",100*Table1[[#This Row],[B365A]],0),0)</f>
        <v>0</v>
      </c>
      <c r="T1935">
        <f>IF(Table1[[#This Row],[Bet2]]="Away",IF(Table1[[#This Row],[FTR]]="A",100*Table1[[#This Row],[B365A]]),0)</f>
        <v>0</v>
      </c>
      <c r="X1935">
        <v>2.1</v>
      </c>
      <c r="Y1935">
        <v>3.5</v>
      </c>
      <c r="Z1935">
        <v>3</v>
      </c>
      <c r="AA1935" s="3">
        <f>(1/Table1[[#This Row],[B365H]]+1/Table1[[#This Row],[B365D]]+1/Table1[[#This Row],[B365A]]-1)/3</f>
        <v>3.174603174603171E-2</v>
      </c>
      <c r="AB1935">
        <v>1.88</v>
      </c>
      <c r="AC1935">
        <v>1.93</v>
      </c>
      <c r="AD1935">
        <f>(1/Table1[[#This Row],[B365&gt;2.5]]+1/Table1[[#This Row],[B365&lt;2.5]]-1)/2</f>
        <v>2.5024804321464034E-2</v>
      </c>
    </row>
    <row r="1936" spans="1:30" hidden="1" x14ac:dyDescent="0.45">
      <c r="A1936" t="s">
        <v>201</v>
      </c>
      <c r="B1936" t="s">
        <v>4</v>
      </c>
      <c r="C1936" s="1">
        <v>44653</v>
      </c>
      <c r="D1936" t="s">
        <v>212</v>
      </c>
      <c r="E1936" t="s">
        <v>206</v>
      </c>
      <c r="F1936">
        <v>0</v>
      </c>
      <c r="G1936">
        <v>3</v>
      </c>
      <c r="H1936" t="s">
        <v>20</v>
      </c>
      <c r="I1936" t="s">
        <v>216</v>
      </c>
      <c r="L1936">
        <f>1/Table1[[#This Row],[B365H]]-Table1[[#This Row],[Margin1X2]]</f>
        <v>0.30639730639730633</v>
      </c>
      <c r="M1936">
        <f>IF(Table1[[#This Row],[Bet]]="Home",IF(Table1[[#This Row],[FTR]]="H",100*Table1[[#This Row],[B365H]],0),0)</f>
        <v>0</v>
      </c>
      <c r="N1936">
        <f>IF(Table1[[#This Row],[Bet]]="Home-",IF(Table1[[#This Row],[FTR]]="H",100*Table1[[#This Row],[B365H]],0),0)</f>
        <v>0</v>
      </c>
      <c r="O1936">
        <f>1/Table1[[#This Row],[B365D]]-Table1[[#This Row],[Margin1X2]]</f>
        <v>0.27609427609427606</v>
      </c>
      <c r="P1936">
        <f>IF(Table1[[#This Row],[Bet]]="Draw",IF(Table1[[#This Row],[FTR]]="D",100*Table1[[#This Row],[B365D]],0),0)</f>
        <v>0</v>
      </c>
      <c r="Q1936">
        <f>IF(Table1[[#This Row],[Bet]]="Draw-",IF(Table1[[#This Row],[FTR]]="D",100*Table1[[#This Row],[B365D]],0),0)</f>
        <v>0</v>
      </c>
      <c r="R1936">
        <f>1/Table1[[#This Row],[B365A]]-Table1[[#This Row],[Margin1X2]]</f>
        <v>0.41750841750841744</v>
      </c>
      <c r="S1936">
        <f>IF(Table1[[#This Row],[Bet]]="Away",IF(Table1[[#This Row],[FTR]]="A",100*Table1[[#This Row],[B365A]],0),0)</f>
        <v>0</v>
      </c>
      <c r="T1936">
        <f>IF(Table1[[#This Row],[Bet2]]="Away",IF(Table1[[#This Row],[FTR]]="A",100*Table1[[#This Row],[B365A]]),0)</f>
        <v>0</v>
      </c>
      <c r="X1936">
        <v>3</v>
      </c>
      <c r="Y1936">
        <v>3.3</v>
      </c>
      <c r="Z1936">
        <v>2.25</v>
      </c>
      <c r="AA1936" s="3">
        <f>(1/Table1[[#This Row],[B365H]]+1/Table1[[#This Row],[B365D]]+1/Table1[[#This Row],[B365A]]-1)/3</f>
        <v>2.6936026936026963E-2</v>
      </c>
      <c r="AB1936">
        <v>2.1</v>
      </c>
      <c r="AC1936">
        <v>1.7</v>
      </c>
      <c r="AD1936">
        <f>(1/Table1[[#This Row],[B365&gt;2.5]]+1/Table1[[#This Row],[B365&lt;2.5]]-1)/2</f>
        <v>3.2212885154061621E-2</v>
      </c>
    </row>
    <row r="1937" spans="1:30" hidden="1" x14ac:dyDescent="0.45">
      <c r="A1937" t="s">
        <v>201</v>
      </c>
      <c r="B1937" t="s">
        <v>4</v>
      </c>
      <c r="C1937" s="1">
        <v>44666</v>
      </c>
      <c r="D1937" t="s">
        <v>240</v>
      </c>
      <c r="E1937" t="s">
        <v>202</v>
      </c>
      <c r="F1937">
        <v>0</v>
      </c>
      <c r="G1937">
        <v>2</v>
      </c>
      <c r="H1937" t="s">
        <v>20</v>
      </c>
      <c r="I1937" t="s">
        <v>216</v>
      </c>
      <c r="L1937">
        <f>1/Table1[[#This Row],[B365H]]-Table1[[#This Row],[Margin1X2]]</f>
        <v>0.54897256060046762</v>
      </c>
      <c r="M1937">
        <f>IF(Table1[[#This Row],[Bet]]="Home",IF(Table1[[#This Row],[FTR]]="H",100*Table1[[#This Row],[B365H]],0),0)</f>
        <v>0</v>
      </c>
      <c r="N1937">
        <f>IF(Table1[[#This Row],[Bet]]="Home-",IF(Table1[[#This Row],[FTR]]="H",100*Table1[[#This Row],[B365H]],0),0)</f>
        <v>0</v>
      </c>
      <c r="O1937">
        <f>1/Table1[[#This Row],[B365D]]-Table1[[#This Row],[Margin1X2]]</f>
        <v>0.24535498954103604</v>
      </c>
      <c r="P1937">
        <f>IF(Table1[[#This Row],[Bet]]="Draw",IF(Table1[[#This Row],[FTR]]="D",100*Table1[[#This Row],[B365D]],0),0)</f>
        <v>0</v>
      </c>
      <c r="Q1937">
        <f>IF(Table1[[#This Row],[Bet]]="Draw-",IF(Table1[[#This Row],[FTR]]="D",100*Table1[[#This Row],[B365D]],0),0)</f>
        <v>0</v>
      </c>
      <c r="R1937">
        <f>1/Table1[[#This Row],[B365A]]-Table1[[#This Row],[Margin1X2]]</f>
        <v>0.20567244985849634</v>
      </c>
      <c r="S1937">
        <f>IF(Table1[[#This Row],[Bet]]="Away",IF(Table1[[#This Row],[FTR]]="A",100*Table1[[#This Row],[B365A]],0),0)</f>
        <v>0</v>
      </c>
      <c r="T1937">
        <f>IF(Table1[[#This Row],[Bet2]]="Away",IF(Table1[[#This Row],[FTR]]="A",100*Table1[[#This Row],[B365A]]),0)</f>
        <v>0</v>
      </c>
      <c r="X1937">
        <v>1.72</v>
      </c>
      <c r="Y1937">
        <v>3.6</v>
      </c>
      <c r="Z1937">
        <v>4.2</v>
      </c>
      <c r="AA1937" s="3">
        <f>(1/Table1[[#This Row],[B365H]]+1/Table1[[#This Row],[B365D]]+1/Table1[[#This Row],[B365A]]-1)/3</f>
        <v>3.2422788236741752E-2</v>
      </c>
      <c r="AB1937">
        <v>2.0499999999999998</v>
      </c>
      <c r="AC1937">
        <v>1.75</v>
      </c>
      <c r="AD1937">
        <f>(1/Table1[[#This Row],[B365&gt;2.5]]+1/Table1[[#This Row],[B365&lt;2.5]]-1)/2</f>
        <v>2.9616724738675937E-2</v>
      </c>
    </row>
    <row r="1938" spans="1:30" hidden="1" x14ac:dyDescent="0.45">
      <c r="A1938" t="s">
        <v>201</v>
      </c>
      <c r="B1938" t="s">
        <v>4</v>
      </c>
      <c r="C1938" s="1">
        <v>44453</v>
      </c>
      <c r="D1938" t="s">
        <v>218</v>
      </c>
      <c r="E1938" t="s">
        <v>226</v>
      </c>
      <c r="F1938">
        <v>4</v>
      </c>
      <c r="G1938">
        <v>2</v>
      </c>
      <c r="H1938" t="s">
        <v>13</v>
      </c>
      <c r="I1938" t="s">
        <v>248</v>
      </c>
      <c r="L1938">
        <f>1/Table1[[#This Row],[B365H]]-Table1[[#This Row],[Margin1X2]]</f>
        <v>0.7212967058168297</v>
      </c>
      <c r="M1938">
        <f>IF(Table1[[#This Row],[Bet]]="Home",IF(Table1[[#This Row],[FTR]]="H",100*Table1[[#This Row],[B365H]],0),0)</f>
        <v>0</v>
      </c>
      <c r="N1938">
        <f>IF(Table1[[#This Row],[Bet]]="Home-",IF(Table1[[#This Row],[FTR]]="H",100*Table1[[#This Row],[B365H]],0),0)</f>
        <v>0</v>
      </c>
      <c r="O1938">
        <f>1/Table1[[#This Row],[B365D]]-Table1[[#This Row],[Margin1X2]]</f>
        <v>0.19163922879093162</v>
      </c>
      <c r="P1938">
        <f>IF(Table1[[#This Row],[Bet]]="Draw",IF(Table1[[#This Row],[FTR]]="D",100*Table1[[#This Row],[B365D]],0),0)</f>
        <v>0</v>
      </c>
      <c r="Q1938">
        <f>IF(Table1[[#This Row],[Bet]]="Draw-",IF(Table1[[#This Row],[FTR]]="D",100*Table1[[#This Row],[B365D]],0),0)</f>
        <v>0</v>
      </c>
      <c r="R1938">
        <f>1/Table1[[#This Row],[B365A]]-Table1[[#This Row],[Margin1X2]]</f>
        <v>8.7064065392238807E-2</v>
      </c>
      <c r="S1938">
        <f>IF(Table1[[#This Row],[Bet]]="Away",IF(Table1[[#This Row],[FTR]]="A",100*Table1[[#This Row],[B365A]],0),0)</f>
        <v>0</v>
      </c>
      <c r="T1938">
        <f>IF(Table1[[#This Row],[Bet2]]="Away",IF(Table1[[#This Row],[FTR]]="A",100*Table1[[#This Row],[B365A]]),0)</f>
        <v>0</v>
      </c>
      <c r="X1938">
        <v>1.33</v>
      </c>
      <c r="Y1938">
        <v>4.5</v>
      </c>
      <c r="Z1938">
        <v>8.5</v>
      </c>
      <c r="AA1938" s="3">
        <f>(1/Table1[[#This Row],[B365H]]+1/Table1[[#This Row],[B365D]]+1/Table1[[#This Row],[B365A]]-1)/3</f>
        <v>3.05829934312906E-2</v>
      </c>
      <c r="AB1938">
        <v>1.7</v>
      </c>
      <c r="AC1938">
        <v>2.1</v>
      </c>
      <c r="AD1938">
        <f>(1/Table1[[#This Row],[B365&gt;2.5]]+1/Table1[[#This Row],[B365&lt;2.5]]-1)/2</f>
        <v>3.2212885154061621E-2</v>
      </c>
    </row>
    <row r="1939" spans="1:30" hidden="1" x14ac:dyDescent="0.45">
      <c r="A1939" t="s">
        <v>201</v>
      </c>
      <c r="B1939" t="s">
        <v>4</v>
      </c>
      <c r="C1939" s="1">
        <v>44464</v>
      </c>
      <c r="D1939" t="s">
        <v>237</v>
      </c>
      <c r="E1939" t="s">
        <v>231</v>
      </c>
      <c r="F1939">
        <v>0</v>
      </c>
      <c r="G1939">
        <v>1</v>
      </c>
      <c r="H1939" t="s">
        <v>20</v>
      </c>
      <c r="I1939" t="s">
        <v>248</v>
      </c>
      <c r="L1939">
        <f>1/Table1[[#This Row],[B365H]]-Table1[[#This Row],[Margin1X2]]</f>
        <v>0.23099415204678359</v>
      </c>
      <c r="M1939">
        <f>IF(Table1[[#This Row],[Bet]]="Home",IF(Table1[[#This Row],[FTR]]="H",100*Table1[[#This Row],[B365H]],0),0)</f>
        <v>0</v>
      </c>
      <c r="N1939">
        <f>IF(Table1[[#This Row],[Bet]]="Home-",IF(Table1[[#This Row],[FTR]]="H",100*Table1[[#This Row],[B365H]],0),0)</f>
        <v>0</v>
      </c>
      <c r="O1939">
        <f>1/Table1[[#This Row],[B365D]]-Table1[[#This Row],[Margin1X2]]</f>
        <v>0.24561403508771928</v>
      </c>
      <c r="P1939">
        <f>IF(Table1[[#This Row],[Bet]]="Draw",IF(Table1[[#This Row],[FTR]]="D",100*Table1[[#This Row],[B365D]],0),0)</f>
        <v>0</v>
      </c>
      <c r="Q1939">
        <f>IF(Table1[[#This Row],[Bet]]="Draw-",IF(Table1[[#This Row],[FTR]]="D",100*Table1[[#This Row],[B365D]],0),0)</f>
        <v>0</v>
      </c>
      <c r="R1939">
        <f>1/Table1[[#This Row],[B365A]]-Table1[[#This Row],[Margin1X2]]</f>
        <v>0.52339181286549707</v>
      </c>
      <c r="S1939">
        <f>IF(Table1[[#This Row],[Bet]]="Away",IF(Table1[[#This Row],[FTR]]="A",100*Table1[[#This Row],[B365A]],0),0)</f>
        <v>0</v>
      </c>
      <c r="T1939">
        <f>IF(Table1[[#This Row],[Bet2]]="Away",IF(Table1[[#This Row],[FTR]]="A",100*Table1[[#This Row],[B365A]]),0)</f>
        <v>0</v>
      </c>
      <c r="X1939">
        <v>3.8</v>
      </c>
      <c r="Y1939">
        <v>3.6</v>
      </c>
      <c r="Z1939">
        <v>1.8</v>
      </c>
      <c r="AA1939" s="3">
        <f>(1/Table1[[#This Row],[B365H]]+1/Table1[[#This Row],[B365D]]+1/Table1[[#This Row],[B365A]]-1)/3</f>
        <v>3.2163742690058506E-2</v>
      </c>
      <c r="AB1939">
        <v>1.8</v>
      </c>
      <c r="AC1939">
        <v>2</v>
      </c>
      <c r="AD1939">
        <f>(1/Table1[[#This Row],[B365&gt;2.5]]+1/Table1[[#This Row],[B365&lt;2.5]]-1)/2</f>
        <v>2.777777777777779E-2</v>
      </c>
    </row>
    <row r="1940" spans="1:30" hidden="1" x14ac:dyDescent="0.45">
      <c r="A1940" t="s">
        <v>201</v>
      </c>
      <c r="B1940" t="s">
        <v>4</v>
      </c>
      <c r="C1940" s="1">
        <v>44499</v>
      </c>
      <c r="D1940" t="s">
        <v>224</v>
      </c>
      <c r="E1940" t="s">
        <v>221</v>
      </c>
      <c r="F1940">
        <v>3</v>
      </c>
      <c r="G1940">
        <v>2</v>
      </c>
      <c r="H1940" t="s">
        <v>13</v>
      </c>
      <c r="I1940" t="s">
        <v>248</v>
      </c>
      <c r="L1940">
        <f>1/Table1[[#This Row],[B365H]]-Table1[[#This Row],[Margin1X2]]</f>
        <v>0.50850850850850837</v>
      </c>
      <c r="M1940">
        <f>IF(Table1[[#This Row],[Bet]]="Home",IF(Table1[[#This Row],[FTR]]="H",100*Table1[[#This Row],[B365H]],0),0)</f>
        <v>0</v>
      </c>
      <c r="N1940">
        <f>IF(Table1[[#This Row],[Bet]]="Home-",IF(Table1[[#This Row],[FTR]]="H",100*Table1[[#This Row],[B365H]],0),0)</f>
        <v>0</v>
      </c>
      <c r="O1940">
        <f>1/Table1[[#This Row],[B365D]]-Table1[[#This Row],[Margin1X2]]</f>
        <v>0.24574574574574573</v>
      </c>
      <c r="P1940">
        <f>IF(Table1[[#This Row],[Bet]]="Draw",IF(Table1[[#This Row],[FTR]]="D",100*Table1[[#This Row],[B365D]],0),0)</f>
        <v>0</v>
      </c>
      <c r="Q1940">
        <f>IF(Table1[[#This Row],[Bet]]="Draw-",IF(Table1[[#This Row],[FTR]]="D",100*Table1[[#This Row],[B365D]],0),0)</f>
        <v>0</v>
      </c>
      <c r="R1940">
        <f>1/Table1[[#This Row],[B365A]]-Table1[[#This Row],[Margin1X2]]</f>
        <v>0.24574574574574573</v>
      </c>
      <c r="S1940">
        <f>IF(Table1[[#This Row],[Bet]]="Away",IF(Table1[[#This Row],[FTR]]="A",100*Table1[[#This Row],[B365A]],0),0)</f>
        <v>0</v>
      </c>
      <c r="T1940">
        <f>IF(Table1[[#This Row],[Bet2]]="Away",IF(Table1[[#This Row],[FTR]]="A",100*Table1[[#This Row],[B365A]]),0)</f>
        <v>0</v>
      </c>
      <c r="X1940">
        <v>1.85</v>
      </c>
      <c r="Y1940">
        <v>3.6</v>
      </c>
      <c r="Z1940">
        <v>3.6</v>
      </c>
      <c r="AA1940" s="3">
        <f>(1/Table1[[#This Row],[B365H]]+1/Table1[[#This Row],[B365D]]+1/Table1[[#This Row],[B365A]]-1)/3</f>
        <v>3.2032032032032053E-2</v>
      </c>
      <c r="AB1940">
        <v>1.8</v>
      </c>
      <c r="AC1940">
        <v>2</v>
      </c>
      <c r="AD1940">
        <f>(1/Table1[[#This Row],[B365&gt;2.5]]+1/Table1[[#This Row],[B365&lt;2.5]]-1)/2</f>
        <v>2.777777777777779E-2</v>
      </c>
    </row>
    <row r="1941" spans="1:30" hidden="1" x14ac:dyDescent="0.45">
      <c r="A1941" t="s">
        <v>201</v>
      </c>
      <c r="B1941" t="s">
        <v>4</v>
      </c>
      <c r="C1941" s="1">
        <v>44509</v>
      </c>
      <c r="D1941" t="s">
        <v>202</v>
      </c>
      <c r="E1941" t="s">
        <v>215</v>
      </c>
      <c r="F1941">
        <v>0</v>
      </c>
      <c r="G1941">
        <v>5</v>
      </c>
      <c r="H1941" t="s">
        <v>20</v>
      </c>
      <c r="I1941" t="s">
        <v>248</v>
      </c>
      <c r="L1941">
        <f>1/Table1[[#This Row],[B365H]]-Table1[[#This Row],[Margin1X2]]</f>
        <v>0.24504070634101593</v>
      </c>
      <c r="M1941">
        <f>IF(Table1[[#This Row],[Bet]]="Home",IF(Table1[[#This Row],[FTR]]="H",100*Table1[[#This Row],[B365H]],0),0)</f>
        <v>0</v>
      </c>
      <c r="N1941">
        <f>IF(Table1[[#This Row],[Bet]]="Home-",IF(Table1[[#This Row],[FTR]]="H",100*Table1[[#This Row],[B365H]],0),0)</f>
        <v>0</v>
      </c>
      <c r="O1941">
        <f>1/Table1[[#This Row],[B365D]]-Table1[[#This Row],[Margin1X2]]</f>
        <v>0.26138057562206168</v>
      </c>
      <c r="P1941">
        <f>IF(Table1[[#This Row],[Bet]]="Draw",IF(Table1[[#This Row],[FTR]]="D",100*Table1[[#This Row],[B365D]],0),0)</f>
        <v>0</v>
      </c>
      <c r="Q1941">
        <f>IF(Table1[[#This Row],[Bet]]="Draw-",IF(Table1[[#This Row],[FTR]]="D",100*Table1[[#This Row],[B365D]],0),0)</f>
        <v>0</v>
      </c>
      <c r="R1941">
        <f>1/Table1[[#This Row],[B365A]]-Table1[[#This Row],[Margin1X2]]</f>
        <v>0.49357871803692233</v>
      </c>
      <c r="S1941">
        <f>IF(Table1[[#This Row],[Bet]]="Away",IF(Table1[[#This Row],[FTR]]="A",100*Table1[[#This Row],[B365A]],0),0)</f>
        <v>0</v>
      </c>
      <c r="T1941">
        <f>IF(Table1[[#This Row],[Bet2]]="Away",IF(Table1[[#This Row],[FTR]]="A",100*Table1[[#This Row],[B365A]]),0)</f>
        <v>0</v>
      </c>
      <c r="X1941">
        <v>3.6</v>
      </c>
      <c r="Y1941">
        <v>3.4</v>
      </c>
      <c r="Z1941">
        <v>1.9</v>
      </c>
      <c r="AA1941" s="3">
        <f>(1/Table1[[#This Row],[B365H]]+1/Table1[[#This Row],[B365D]]+1/Table1[[#This Row],[B365A]]-1)/3</f>
        <v>3.2737071436761855E-2</v>
      </c>
      <c r="AB1941">
        <v>2</v>
      </c>
      <c r="AC1941">
        <v>1.8</v>
      </c>
      <c r="AD1941">
        <f>(1/Table1[[#This Row],[B365&gt;2.5]]+1/Table1[[#This Row],[B365&lt;2.5]]-1)/2</f>
        <v>2.777777777777779E-2</v>
      </c>
    </row>
    <row r="1942" spans="1:30" hidden="1" x14ac:dyDescent="0.45">
      <c r="A1942" t="s">
        <v>201</v>
      </c>
      <c r="B1942" t="s">
        <v>4</v>
      </c>
      <c r="C1942" s="1">
        <v>44513</v>
      </c>
      <c r="D1942" t="s">
        <v>240</v>
      </c>
      <c r="E1942" t="s">
        <v>233</v>
      </c>
      <c r="F1942">
        <v>2</v>
      </c>
      <c r="G1942">
        <v>1</v>
      </c>
      <c r="H1942" t="s">
        <v>13</v>
      </c>
      <c r="I1942" t="s">
        <v>248</v>
      </c>
      <c r="L1942">
        <f>1/Table1[[#This Row],[B365H]]-Table1[[#This Row],[Margin1X2]]</f>
        <v>0.43507751937984496</v>
      </c>
      <c r="M1942">
        <f>IF(Table1[[#This Row],[Bet]]="Home",IF(Table1[[#This Row],[FTR]]="H",100*Table1[[#This Row],[B365H]],0),0)</f>
        <v>0</v>
      </c>
      <c r="N1942">
        <f>IF(Table1[[#This Row],[Bet]]="Home-",IF(Table1[[#This Row],[FTR]]="H",100*Table1[[#This Row],[B365H]],0),0)</f>
        <v>0</v>
      </c>
      <c r="O1942">
        <f>1/Table1[[#This Row],[B365D]]-Table1[[#This Row],[Margin1X2]]</f>
        <v>0.28246124031007752</v>
      </c>
      <c r="P1942">
        <f>IF(Table1[[#This Row],[Bet]]="Draw",IF(Table1[[#This Row],[FTR]]="D",100*Table1[[#This Row],[B365D]],0),0)</f>
        <v>0</v>
      </c>
      <c r="Q1942">
        <f>IF(Table1[[#This Row],[Bet]]="Draw-",IF(Table1[[#This Row],[FTR]]="D",100*Table1[[#This Row],[B365D]],0),0)</f>
        <v>0</v>
      </c>
      <c r="R1942">
        <f>1/Table1[[#This Row],[B365A]]-Table1[[#This Row],[Margin1X2]]</f>
        <v>0.28246124031007752</v>
      </c>
      <c r="S1942">
        <f>IF(Table1[[#This Row],[Bet]]="Away",IF(Table1[[#This Row],[FTR]]="A",100*Table1[[#This Row],[B365A]],0),0)</f>
        <v>0</v>
      </c>
      <c r="T1942">
        <f>IF(Table1[[#This Row],[Bet2]]="Away",IF(Table1[[#This Row],[FTR]]="A",100*Table1[[#This Row],[B365A]]),0)</f>
        <v>0</v>
      </c>
      <c r="X1942">
        <v>2.15</v>
      </c>
      <c r="Y1942">
        <v>3.2</v>
      </c>
      <c r="Z1942">
        <v>3.2</v>
      </c>
      <c r="AA1942" s="3">
        <f>(1/Table1[[#This Row],[B365H]]+1/Table1[[#This Row],[B365D]]+1/Table1[[#This Row],[B365A]]-1)/3</f>
        <v>3.0038759689922461E-2</v>
      </c>
      <c r="AB1942">
        <v>2.0499999999999998</v>
      </c>
      <c r="AC1942">
        <v>1.75</v>
      </c>
      <c r="AD1942">
        <f>(1/Table1[[#This Row],[B365&gt;2.5]]+1/Table1[[#This Row],[B365&lt;2.5]]-1)/2</f>
        <v>2.9616724738675937E-2</v>
      </c>
    </row>
    <row r="1943" spans="1:30" hidden="1" x14ac:dyDescent="0.45">
      <c r="A1943" t="s">
        <v>201</v>
      </c>
      <c r="B1943" t="s">
        <v>4</v>
      </c>
      <c r="C1943" s="1">
        <v>44520</v>
      </c>
      <c r="D1943" t="s">
        <v>205</v>
      </c>
      <c r="E1943" t="s">
        <v>220</v>
      </c>
      <c r="F1943">
        <v>2</v>
      </c>
      <c r="G1943">
        <v>1</v>
      </c>
      <c r="H1943" t="s">
        <v>13</v>
      </c>
      <c r="I1943" t="s">
        <v>248</v>
      </c>
      <c r="L1943">
        <f>1/Table1[[#This Row],[B365H]]-Table1[[#This Row],[Margin1X2]]</f>
        <v>0.28489729225023347</v>
      </c>
      <c r="M1943">
        <f>IF(Table1[[#This Row],[Bet]]="Home",IF(Table1[[#This Row],[FTR]]="H",100*Table1[[#This Row],[B365H]],0),0)</f>
        <v>0</v>
      </c>
      <c r="N1943">
        <f>IF(Table1[[#This Row],[Bet]]="Home-",IF(Table1[[#This Row],[FTR]]="H",100*Table1[[#This Row],[B365H]],0),0)</f>
        <v>0</v>
      </c>
      <c r="O1943">
        <f>1/Table1[[#This Row],[B365D]]-Table1[[#This Row],[Margin1X2]]</f>
        <v>0.26651493930905701</v>
      </c>
      <c r="P1943">
        <f>IF(Table1[[#This Row],[Bet]]="Draw",IF(Table1[[#This Row],[FTR]]="D",100*Table1[[#This Row],[B365D]],0),0)</f>
        <v>0</v>
      </c>
      <c r="Q1943">
        <f>IF(Table1[[#This Row],[Bet]]="Draw-",IF(Table1[[#This Row],[FTR]]="D",100*Table1[[#This Row],[B365D]],0),0)</f>
        <v>0</v>
      </c>
      <c r="R1943">
        <f>1/Table1[[#This Row],[B365A]]-Table1[[#This Row],[Margin1X2]]</f>
        <v>0.44858776844070963</v>
      </c>
      <c r="S1943">
        <f>IF(Table1[[#This Row],[Bet]]="Away",IF(Table1[[#This Row],[FTR]]="A",100*Table1[[#This Row],[B365A]],0),0)</f>
        <v>0</v>
      </c>
      <c r="T1943">
        <f>IF(Table1[[#This Row],[Bet2]]="Away",IF(Table1[[#This Row],[FTR]]="A",100*Table1[[#This Row],[B365A]]),0)</f>
        <v>0</v>
      </c>
      <c r="X1943">
        <v>3.2</v>
      </c>
      <c r="Y1943">
        <v>3.4</v>
      </c>
      <c r="Z1943">
        <v>2.1</v>
      </c>
      <c r="AA1943" s="3">
        <f>(1/Table1[[#This Row],[B365H]]+1/Table1[[#This Row],[B365D]]+1/Table1[[#This Row],[B365A]]-1)/3</f>
        <v>2.7602707749766548E-2</v>
      </c>
      <c r="AB1943">
        <v>1.72</v>
      </c>
      <c r="AC1943">
        <v>2.0699999999999998</v>
      </c>
      <c r="AD1943">
        <f>(1/Table1[[#This Row],[B365&gt;2.5]]+1/Table1[[#This Row],[B365&lt;2.5]]-1)/2</f>
        <v>3.2243568138411449E-2</v>
      </c>
    </row>
    <row r="1944" spans="1:30" hidden="1" x14ac:dyDescent="0.45">
      <c r="A1944" t="s">
        <v>201</v>
      </c>
      <c r="B1944" t="s">
        <v>4</v>
      </c>
      <c r="C1944" s="1">
        <v>44544</v>
      </c>
      <c r="D1944" t="s">
        <v>233</v>
      </c>
      <c r="E1944" t="s">
        <v>214</v>
      </c>
      <c r="F1944">
        <v>0</v>
      </c>
      <c r="G1944">
        <v>0</v>
      </c>
      <c r="H1944" t="s">
        <v>42</v>
      </c>
      <c r="I1944" t="s">
        <v>248</v>
      </c>
      <c r="L1944">
        <f>1/Table1[[#This Row],[B365H]]-Table1[[#This Row],[Margin1X2]]</f>
        <v>0.38136200716845881</v>
      </c>
      <c r="M1944">
        <f>IF(Table1[[#This Row],[Bet]]="Home",IF(Table1[[#This Row],[FTR]]="H",100*Table1[[#This Row],[B365H]],0),0)</f>
        <v>0</v>
      </c>
      <c r="N1944">
        <f>IF(Table1[[#This Row],[Bet]]="Home-",IF(Table1[[#This Row],[FTR]]="H",100*Table1[[#This Row],[B365H]],0),0)</f>
        <v>0</v>
      </c>
      <c r="O1944">
        <f>1/Table1[[#This Row],[B365D]]-Table1[[#This Row],[Margin1X2]]</f>
        <v>0.3039426523297491</v>
      </c>
      <c r="P1944">
        <f>IF(Table1[[#This Row],[Bet]]="Draw",IF(Table1[[#This Row],[FTR]]="D",100*Table1[[#This Row],[B365D]],0),0)</f>
        <v>0</v>
      </c>
      <c r="Q1944">
        <f>IF(Table1[[#This Row],[Bet]]="Draw-",IF(Table1[[#This Row],[FTR]]="D",100*Table1[[#This Row],[B365D]],0),0)</f>
        <v>0</v>
      </c>
      <c r="R1944">
        <f>1/Table1[[#This Row],[B365A]]-Table1[[#This Row],[Margin1X2]]</f>
        <v>0.3146953405017921</v>
      </c>
      <c r="S1944">
        <f>IF(Table1[[#This Row],[Bet]]="Away",IF(Table1[[#This Row],[FTR]]="A",100*Table1[[#This Row],[B365A]],0),0)</f>
        <v>0</v>
      </c>
      <c r="T1944">
        <f>IF(Table1[[#This Row],[Bet2]]="Away",IF(Table1[[#This Row],[FTR]]="A",100*Table1[[#This Row],[B365A]]),0)</f>
        <v>0</v>
      </c>
      <c r="X1944">
        <v>2.5</v>
      </c>
      <c r="Y1944">
        <v>3.1</v>
      </c>
      <c r="Z1944">
        <v>3</v>
      </c>
      <c r="AA1944" s="3">
        <f>(1/Table1[[#This Row],[B365H]]+1/Table1[[#This Row],[B365D]]+1/Table1[[#This Row],[B365A]]-1)/3</f>
        <v>1.8637992831541217E-2</v>
      </c>
      <c r="AB1944">
        <v>2.15</v>
      </c>
      <c r="AC1944">
        <v>1.68</v>
      </c>
      <c r="AD1944">
        <f>(1/Table1[[#This Row],[B365&gt;2.5]]+1/Table1[[#This Row],[B365&lt;2.5]]-1)/2</f>
        <v>3.0177187153931362E-2</v>
      </c>
    </row>
    <row r="1945" spans="1:30" hidden="1" x14ac:dyDescent="0.45">
      <c r="A1945" t="s">
        <v>201</v>
      </c>
      <c r="B1945" t="s">
        <v>4</v>
      </c>
      <c r="C1945" s="1">
        <v>44556</v>
      </c>
      <c r="D1945" t="s">
        <v>237</v>
      </c>
      <c r="E1945" t="s">
        <v>218</v>
      </c>
      <c r="F1945">
        <v>0</v>
      </c>
      <c r="G1945">
        <v>2</v>
      </c>
      <c r="H1945" t="s">
        <v>20</v>
      </c>
      <c r="I1945" t="s">
        <v>248</v>
      </c>
      <c r="L1945">
        <f>1/Table1[[#This Row],[B365H]]-Table1[[#This Row],[Margin1X2]]</f>
        <v>0.15889789615904268</v>
      </c>
      <c r="M1945">
        <f>IF(Table1[[#This Row],[Bet]]="Home",IF(Table1[[#This Row],[FTR]]="H",100*Table1[[#This Row],[B365H]],0),0)</f>
        <v>0</v>
      </c>
      <c r="N1945">
        <f>IF(Table1[[#This Row],[Bet]]="Home-",IF(Table1[[#This Row],[FTR]]="H",100*Table1[[#This Row],[B365H]],0),0)</f>
        <v>0</v>
      </c>
      <c r="O1945">
        <f>1/Table1[[#This Row],[B365D]]-Table1[[#This Row],[Margin1X2]]</f>
        <v>0.22707971434086086</v>
      </c>
      <c r="P1945">
        <f>IF(Table1[[#This Row],[Bet]]="Draw",IF(Table1[[#This Row],[FTR]]="D",100*Table1[[#This Row],[B365D]],0),0)</f>
        <v>0</v>
      </c>
      <c r="Q1945">
        <f>IF(Table1[[#This Row],[Bet]]="Draw-",IF(Table1[[#This Row],[FTR]]="D",100*Table1[[#This Row],[B365D]],0),0)</f>
        <v>0</v>
      </c>
      <c r="R1945">
        <f>1/Table1[[#This Row],[B365A]]-Table1[[#This Row],[Margin1X2]]</f>
        <v>0.61402238950009647</v>
      </c>
      <c r="S1945">
        <f>IF(Table1[[#This Row],[Bet]]="Away",IF(Table1[[#This Row],[FTR]]="A",100*Table1[[#This Row],[B365A]],0),0)</f>
        <v>0</v>
      </c>
      <c r="T1945">
        <f>IF(Table1[[#This Row],[Bet2]]="Away",IF(Table1[[#This Row],[FTR]]="A",100*Table1[[#This Row],[B365A]]),0)</f>
        <v>0</v>
      </c>
      <c r="X1945">
        <v>5.5</v>
      </c>
      <c r="Y1945">
        <v>4</v>
      </c>
      <c r="Z1945">
        <v>1.57</v>
      </c>
      <c r="AA1945" s="3">
        <f>(1/Table1[[#This Row],[B365H]]+1/Table1[[#This Row],[B365D]]+1/Table1[[#This Row],[B365A]]-1)/3</f>
        <v>2.2920285659139134E-2</v>
      </c>
      <c r="AB1945">
        <v>1.72</v>
      </c>
      <c r="AC1945">
        <v>2.0699999999999998</v>
      </c>
      <c r="AD1945">
        <f>(1/Table1[[#This Row],[B365&gt;2.5]]+1/Table1[[#This Row],[B365&lt;2.5]]-1)/2</f>
        <v>3.2243568138411449E-2</v>
      </c>
    </row>
    <row r="1946" spans="1:30" hidden="1" x14ac:dyDescent="0.45">
      <c r="A1946" t="s">
        <v>201</v>
      </c>
      <c r="B1946" t="s">
        <v>4</v>
      </c>
      <c r="C1946" s="1">
        <v>44563</v>
      </c>
      <c r="D1946" t="s">
        <v>224</v>
      </c>
      <c r="E1946" t="s">
        <v>202</v>
      </c>
      <c r="F1946">
        <v>2</v>
      </c>
      <c r="G1946">
        <v>3</v>
      </c>
      <c r="H1946" t="s">
        <v>20</v>
      </c>
      <c r="I1946" t="s">
        <v>248</v>
      </c>
      <c r="L1946">
        <f>1/Table1[[#This Row],[B365H]]-Table1[[#This Row],[Margin1X2]]</f>
        <v>0.40336935010018321</v>
      </c>
      <c r="M1946">
        <f>IF(Table1[[#This Row],[Bet]]="Home",IF(Table1[[#This Row],[FTR]]="H",100*Table1[[#This Row],[B365H]],0),0)</f>
        <v>0</v>
      </c>
      <c r="N1946">
        <f>IF(Table1[[#This Row],[Bet]]="Home-",IF(Table1[[#This Row],[FTR]]="H",100*Table1[[#This Row],[B365H]],0),0)</f>
        <v>0</v>
      </c>
      <c r="O1946">
        <f>1/Table1[[#This Row],[B365D]]-Table1[[#This Row],[Margin1X2]]</f>
        <v>0.24636451918230876</v>
      </c>
      <c r="P1946">
        <f>IF(Table1[[#This Row],[Bet]]="Draw",IF(Table1[[#This Row],[FTR]]="D",100*Table1[[#This Row],[B365D]],0),0)</f>
        <v>0</v>
      </c>
      <c r="Q1946">
        <f>IF(Table1[[#This Row],[Bet]]="Draw-",IF(Table1[[#This Row],[FTR]]="D",100*Table1[[#This Row],[B365D]],0),0)</f>
        <v>0</v>
      </c>
      <c r="R1946">
        <f>1/Table1[[#This Row],[B365A]]-Table1[[#This Row],[Margin1X2]]</f>
        <v>0.35026613071750806</v>
      </c>
      <c r="S1946">
        <f>IF(Table1[[#This Row],[Bet]]="Away",IF(Table1[[#This Row],[FTR]]="A",100*Table1[[#This Row],[B365A]],0),0)</f>
        <v>0</v>
      </c>
      <c r="T1946">
        <f>IF(Table1[[#This Row],[Bet2]]="Away",IF(Table1[[#This Row],[FTR]]="A",100*Table1[[#This Row],[B365A]]),0)</f>
        <v>0</v>
      </c>
      <c r="X1946">
        <v>2.2999999999999998</v>
      </c>
      <c r="Y1946">
        <v>3.6</v>
      </c>
      <c r="Z1946">
        <v>2.62</v>
      </c>
      <c r="AA1946" s="3">
        <f>(1/Table1[[#This Row],[B365H]]+1/Table1[[#This Row],[B365D]]+1/Table1[[#This Row],[B365A]]-1)/3</f>
        <v>3.1413258595469028E-2</v>
      </c>
      <c r="AB1946">
        <v>1.8</v>
      </c>
      <c r="AC1946">
        <v>2</v>
      </c>
      <c r="AD1946">
        <f>(1/Table1[[#This Row],[B365&gt;2.5]]+1/Table1[[#This Row],[B365&lt;2.5]]-1)/2</f>
        <v>2.777777777777779E-2</v>
      </c>
    </row>
    <row r="1947" spans="1:30" hidden="1" x14ac:dyDescent="0.45">
      <c r="A1947" t="s">
        <v>201</v>
      </c>
      <c r="B1947" t="s">
        <v>4</v>
      </c>
      <c r="C1947" s="1">
        <v>44583</v>
      </c>
      <c r="D1947" t="s">
        <v>240</v>
      </c>
      <c r="E1947" t="s">
        <v>215</v>
      </c>
      <c r="F1947">
        <v>1</v>
      </c>
      <c r="G1947">
        <v>2</v>
      </c>
      <c r="H1947" t="s">
        <v>20</v>
      </c>
      <c r="I1947" t="s">
        <v>248</v>
      </c>
      <c r="L1947">
        <f>1/Table1[[#This Row],[B365H]]-Table1[[#This Row],[Margin1X2]]</f>
        <v>0.2478418267891952</v>
      </c>
      <c r="M1947">
        <f>IF(Table1[[#This Row],[Bet]]="Home",IF(Table1[[#This Row],[FTR]]="H",100*Table1[[#This Row],[B365H]],0),0)</f>
        <v>0</v>
      </c>
      <c r="N1947">
        <f>IF(Table1[[#This Row],[Bet]]="Home-",IF(Table1[[#This Row],[FTR]]="H",100*Table1[[#This Row],[B365H]],0),0)</f>
        <v>0</v>
      </c>
      <c r="O1947">
        <f>1/Table1[[#This Row],[B365D]]-Table1[[#This Row],[Margin1X2]]</f>
        <v>0.2557783347257031</v>
      </c>
      <c r="P1947">
        <f>IF(Table1[[#This Row],[Bet]]="Draw",IF(Table1[[#This Row],[FTR]]="D",100*Table1[[#This Row],[B365D]],0),0)</f>
        <v>0</v>
      </c>
      <c r="Q1947">
        <f>IF(Table1[[#This Row],[Bet]]="Draw-",IF(Table1[[#This Row],[FTR]]="D",100*Table1[[#This Row],[B365D]],0),0)</f>
        <v>0</v>
      </c>
      <c r="R1947">
        <f>1/Table1[[#This Row],[B365A]]-Table1[[#This Row],[Margin1X2]]</f>
        <v>0.49637983848510159</v>
      </c>
      <c r="S1947">
        <f>IF(Table1[[#This Row],[Bet]]="Away",IF(Table1[[#This Row],[FTR]]="A",100*Table1[[#This Row],[B365A]],0),0)</f>
        <v>0</v>
      </c>
      <c r="T1947">
        <f>IF(Table1[[#This Row],[Bet2]]="Away",IF(Table1[[#This Row],[FTR]]="A",100*Table1[[#This Row],[B365A]]),0)</f>
        <v>0</v>
      </c>
      <c r="X1947">
        <v>3.6</v>
      </c>
      <c r="Y1947">
        <v>3.5</v>
      </c>
      <c r="Z1947">
        <v>1.9</v>
      </c>
      <c r="AA1947" s="3">
        <f>(1/Table1[[#This Row],[B365H]]+1/Table1[[#This Row],[B365D]]+1/Table1[[#This Row],[B365A]]-1)/3</f>
        <v>2.9935950988582594E-2</v>
      </c>
      <c r="AB1947">
        <v>2</v>
      </c>
      <c r="AC1947">
        <v>1.8</v>
      </c>
      <c r="AD1947">
        <f>(1/Table1[[#This Row],[B365&gt;2.5]]+1/Table1[[#This Row],[B365&lt;2.5]]-1)/2</f>
        <v>2.777777777777779E-2</v>
      </c>
    </row>
    <row r="1948" spans="1:30" hidden="1" x14ac:dyDescent="0.45">
      <c r="A1948" t="s">
        <v>201</v>
      </c>
      <c r="B1948" t="s">
        <v>4</v>
      </c>
      <c r="C1948" s="1">
        <v>44593</v>
      </c>
      <c r="D1948" t="s">
        <v>212</v>
      </c>
      <c r="E1948" t="s">
        <v>205</v>
      </c>
      <c r="F1948">
        <v>2</v>
      </c>
      <c r="G1948">
        <v>1</v>
      </c>
      <c r="H1948" t="s">
        <v>13</v>
      </c>
      <c r="I1948" t="s">
        <v>248</v>
      </c>
      <c r="L1948">
        <f>1/Table1[[#This Row],[B365H]]-Table1[[#This Row],[Margin1X2]]</f>
        <v>0.50389863547758285</v>
      </c>
      <c r="M1948">
        <f>IF(Table1[[#This Row],[Bet]]="Home",IF(Table1[[#This Row],[FTR]]="H",100*Table1[[#This Row],[B365H]],0),0)</f>
        <v>0</v>
      </c>
      <c r="N1948">
        <f>IF(Table1[[#This Row],[Bet]]="Home-",IF(Table1[[#This Row],[FTR]]="H",100*Table1[[#This Row],[B365H]],0),0)</f>
        <v>0</v>
      </c>
      <c r="O1948">
        <f>1/Table1[[#This Row],[B365D]]-Table1[[#This Row],[Margin1X2]]</f>
        <v>0.25536062378167645</v>
      </c>
      <c r="P1948">
        <f>IF(Table1[[#This Row],[Bet]]="Draw",IF(Table1[[#This Row],[FTR]]="D",100*Table1[[#This Row],[B365D]],0),0)</f>
        <v>0</v>
      </c>
      <c r="Q1948">
        <f>IF(Table1[[#This Row],[Bet]]="Draw-",IF(Table1[[#This Row],[FTR]]="D",100*Table1[[#This Row],[B365D]],0),0)</f>
        <v>0</v>
      </c>
      <c r="R1948">
        <f>1/Table1[[#This Row],[B365A]]-Table1[[#This Row],[Margin1X2]]</f>
        <v>0.24074074074074076</v>
      </c>
      <c r="S1948">
        <f>IF(Table1[[#This Row],[Bet]]="Away",IF(Table1[[#This Row],[FTR]]="A",100*Table1[[#This Row],[B365A]],0),0)</f>
        <v>0</v>
      </c>
      <c r="T1948">
        <f>IF(Table1[[#This Row],[Bet2]]="Away",IF(Table1[[#This Row],[FTR]]="A",100*Table1[[#This Row],[B365A]]),0)</f>
        <v>0</v>
      </c>
      <c r="X1948">
        <v>1.9</v>
      </c>
      <c r="Y1948">
        <v>3.6</v>
      </c>
      <c r="Z1948">
        <v>3.8</v>
      </c>
      <c r="AA1948" s="3">
        <f>(1/Table1[[#This Row],[B365H]]+1/Table1[[#This Row],[B365D]]+1/Table1[[#This Row],[B365A]]-1)/3</f>
        <v>2.2417153996101336E-2</v>
      </c>
      <c r="AB1948">
        <v>1.95</v>
      </c>
      <c r="AC1948">
        <v>1.85</v>
      </c>
      <c r="AD1948">
        <f>(1/Table1[[#This Row],[B365&gt;2.5]]+1/Table1[[#This Row],[B365&lt;2.5]]-1)/2</f>
        <v>2.6680526680526673E-2</v>
      </c>
    </row>
    <row r="1949" spans="1:30" hidden="1" x14ac:dyDescent="0.45">
      <c r="A1949" t="s">
        <v>201</v>
      </c>
      <c r="B1949" t="s">
        <v>4</v>
      </c>
      <c r="C1949" s="1">
        <v>44632</v>
      </c>
      <c r="D1949" t="s">
        <v>223</v>
      </c>
      <c r="E1949" t="s">
        <v>226</v>
      </c>
      <c r="F1949">
        <v>3</v>
      </c>
      <c r="G1949">
        <v>2</v>
      </c>
      <c r="H1949" t="s">
        <v>13</v>
      </c>
      <c r="I1949" t="s">
        <v>248</v>
      </c>
      <c r="L1949">
        <f>1/Table1[[#This Row],[B365H]]-Table1[[#This Row],[Margin1X2]]</f>
        <v>0.46761734997029114</v>
      </c>
      <c r="M1949">
        <f>IF(Table1[[#This Row],[Bet]]="Home",IF(Table1[[#This Row],[FTR]]="H",100*Table1[[#This Row],[B365H]],0),0)</f>
        <v>0</v>
      </c>
      <c r="N1949">
        <f>IF(Table1[[#This Row],[Bet]]="Home-",IF(Table1[[#This Row],[FTR]]="H",100*Table1[[#This Row],[B365H]],0),0)</f>
        <v>0</v>
      </c>
      <c r="O1949">
        <f>1/Table1[[#This Row],[B365D]]-Table1[[#This Row],[Margin1X2]]</f>
        <v>0.26173499702911468</v>
      </c>
      <c r="P1949">
        <f>IF(Table1[[#This Row],[Bet]]="Draw",IF(Table1[[#This Row],[FTR]]="D",100*Table1[[#This Row],[B365D]],0),0)</f>
        <v>0</v>
      </c>
      <c r="Q1949">
        <f>IF(Table1[[#This Row],[Bet]]="Draw-",IF(Table1[[#This Row],[FTR]]="D",100*Table1[[#This Row],[B365D]],0),0)</f>
        <v>0</v>
      </c>
      <c r="R1949">
        <f>1/Table1[[#This Row],[B365A]]-Table1[[#This Row],[Margin1X2]]</f>
        <v>0.27064765300059418</v>
      </c>
      <c r="S1949">
        <f>IF(Table1[[#This Row],[Bet]]="Away",IF(Table1[[#This Row],[FTR]]="A",100*Table1[[#This Row],[B365A]],0),0)</f>
        <v>0</v>
      </c>
      <c r="T1949">
        <f>IF(Table1[[#This Row],[Bet2]]="Away",IF(Table1[[#This Row],[FTR]]="A",100*Table1[[#This Row],[B365A]]),0)</f>
        <v>0</v>
      </c>
      <c r="X1949">
        <v>2</v>
      </c>
      <c r="Y1949">
        <v>3.4</v>
      </c>
      <c r="Z1949">
        <v>3.3</v>
      </c>
      <c r="AA1949" s="3">
        <f>(1/Table1[[#This Row],[B365H]]+1/Table1[[#This Row],[B365D]]+1/Table1[[#This Row],[B365A]]-1)/3</f>
        <v>3.2382650029708859E-2</v>
      </c>
      <c r="AB1949">
        <v>1.9</v>
      </c>
      <c r="AC1949">
        <v>1.9</v>
      </c>
      <c r="AD1949">
        <f>(1/Table1[[#This Row],[B365&gt;2.5]]+1/Table1[[#This Row],[B365&lt;2.5]]-1)/2</f>
        <v>2.6315789473684181E-2</v>
      </c>
    </row>
    <row r="1950" spans="1:30" hidden="1" x14ac:dyDescent="0.45">
      <c r="A1950" t="s">
        <v>201</v>
      </c>
      <c r="B1950" t="s">
        <v>4</v>
      </c>
      <c r="C1950" s="1">
        <v>44646</v>
      </c>
      <c r="D1950" t="s">
        <v>224</v>
      </c>
      <c r="E1950" t="s">
        <v>214</v>
      </c>
      <c r="F1950">
        <v>2</v>
      </c>
      <c r="G1950">
        <v>3</v>
      </c>
      <c r="H1950" t="s">
        <v>20</v>
      </c>
      <c r="I1950" t="s">
        <v>248</v>
      </c>
      <c r="L1950">
        <f>1/Table1[[#This Row],[B365H]]-Table1[[#This Row],[Margin1X2]]</f>
        <v>0.27064765300059418</v>
      </c>
      <c r="M1950">
        <f>IF(Table1[[#This Row],[Bet]]="Home",IF(Table1[[#This Row],[FTR]]="H",100*Table1[[#This Row],[B365H]],0),0)</f>
        <v>0</v>
      </c>
      <c r="N1950">
        <f>IF(Table1[[#This Row],[Bet]]="Home-",IF(Table1[[#This Row],[FTR]]="H",100*Table1[[#This Row],[B365H]],0),0)</f>
        <v>0</v>
      </c>
      <c r="O1950">
        <f>1/Table1[[#This Row],[B365D]]-Table1[[#This Row],[Margin1X2]]</f>
        <v>0.26173499702911468</v>
      </c>
      <c r="P1950">
        <f>IF(Table1[[#This Row],[Bet]]="Draw",IF(Table1[[#This Row],[FTR]]="D",100*Table1[[#This Row],[B365D]],0),0)</f>
        <v>0</v>
      </c>
      <c r="Q1950">
        <f>IF(Table1[[#This Row],[Bet]]="Draw-",IF(Table1[[#This Row],[FTR]]="D",100*Table1[[#This Row],[B365D]],0),0)</f>
        <v>0</v>
      </c>
      <c r="R1950">
        <f>1/Table1[[#This Row],[B365A]]-Table1[[#This Row],[Margin1X2]]</f>
        <v>0.46761734997029114</v>
      </c>
      <c r="S1950">
        <f>IF(Table1[[#This Row],[Bet]]="Away",IF(Table1[[#This Row],[FTR]]="A",100*Table1[[#This Row],[B365A]],0),0)</f>
        <v>0</v>
      </c>
      <c r="T1950">
        <f>IF(Table1[[#This Row],[Bet2]]="Away",IF(Table1[[#This Row],[FTR]]="A",100*Table1[[#This Row],[B365A]]),0)</f>
        <v>0</v>
      </c>
      <c r="X1950">
        <v>3.3</v>
      </c>
      <c r="Y1950">
        <v>3.4</v>
      </c>
      <c r="Z1950">
        <v>2</v>
      </c>
      <c r="AA1950" s="3">
        <f>(1/Table1[[#This Row],[B365H]]+1/Table1[[#This Row],[B365D]]+1/Table1[[#This Row],[B365A]]-1)/3</f>
        <v>3.2382650029708859E-2</v>
      </c>
      <c r="AB1950">
        <v>1.85</v>
      </c>
      <c r="AC1950">
        <v>1.95</v>
      </c>
      <c r="AD1950">
        <f>(1/Table1[[#This Row],[B365&gt;2.5]]+1/Table1[[#This Row],[B365&lt;2.5]]-1)/2</f>
        <v>2.6680526680526673E-2</v>
      </c>
    </row>
    <row r="1951" spans="1:30" hidden="1" x14ac:dyDescent="0.45">
      <c r="A1951" t="s">
        <v>201</v>
      </c>
      <c r="B1951" t="s">
        <v>4</v>
      </c>
      <c r="C1951" s="1">
        <v>44666</v>
      </c>
      <c r="D1951" t="s">
        <v>233</v>
      </c>
      <c r="E1951" t="s">
        <v>231</v>
      </c>
      <c r="F1951">
        <v>0</v>
      </c>
      <c r="G1951">
        <v>2</v>
      </c>
      <c r="H1951" t="s">
        <v>20</v>
      </c>
      <c r="I1951" t="s">
        <v>248</v>
      </c>
      <c r="L1951">
        <f>1/Table1[[#This Row],[B365H]]-Table1[[#This Row],[Margin1X2]]</f>
        <v>0.29233823607417003</v>
      </c>
      <c r="M1951">
        <f>IF(Table1[[#This Row],[Bet]]="Home",IF(Table1[[#This Row],[FTR]]="H",100*Table1[[#This Row],[B365H]],0),0)</f>
        <v>0</v>
      </c>
      <c r="N1951">
        <f>IF(Table1[[#This Row],[Bet]]="Home-",IF(Table1[[#This Row],[FTR]]="H",100*Table1[[#This Row],[B365H]],0),0)</f>
        <v>0</v>
      </c>
      <c r="O1951">
        <f>1/Table1[[#This Row],[B365D]]-Table1[[#This Row],[Margin1X2]]</f>
        <v>0.27278789394318276</v>
      </c>
      <c r="P1951">
        <f>IF(Table1[[#This Row],[Bet]]="Draw",IF(Table1[[#This Row],[FTR]]="D",100*Table1[[#This Row],[B365D]],0),0)</f>
        <v>0</v>
      </c>
      <c r="Q1951">
        <f>IF(Table1[[#This Row],[Bet]]="Draw-",IF(Table1[[#This Row],[FTR]]="D",100*Table1[[#This Row],[B365D]],0),0)</f>
        <v>0</v>
      </c>
      <c r="R1951">
        <f>1/Table1[[#This Row],[B365A]]-Table1[[#This Row],[Margin1X2]]</f>
        <v>0.43487386998264715</v>
      </c>
      <c r="S1951">
        <f>IF(Table1[[#This Row],[Bet]]="Away",IF(Table1[[#This Row],[FTR]]="A",100*Table1[[#This Row],[B365A]],0),0)</f>
        <v>0</v>
      </c>
      <c r="T1951">
        <f>IF(Table1[[#This Row],[Bet2]]="Away",IF(Table1[[#This Row],[FTR]]="A",100*Table1[[#This Row],[B365A]]),0)</f>
        <v>0</v>
      </c>
      <c r="X1951">
        <v>3.1</v>
      </c>
      <c r="Y1951">
        <v>3.3</v>
      </c>
      <c r="Z1951">
        <v>2.15</v>
      </c>
      <c r="AA1951" s="3">
        <f>(1/Table1[[#This Row],[B365H]]+1/Table1[[#This Row],[B365D]]+1/Table1[[#This Row],[B365A]]-1)/3</f>
        <v>3.0242409087120281E-2</v>
      </c>
      <c r="AB1951">
        <v>2.0499999999999998</v>
      </c>
      <c r="AC1951">
        <v>1.75</v>
      </c>
      <c r="AD1951">
        <f>(1/Table1[[#This Row],[B365&gt;2.5]]+1/Table1[[#This Row],[B365&lt;2.5]]-1)/2</f>
        <v>2.9616724738675937E-2</v>
      </c>
    </row>
    <row r="1952" spans="1:30" hidden="1" x14ac:dyDescent="0.45">
      <c r="A1952" t="s">
        <v>2</v>
      </c>
      <c r="B1952" t="s">
        <v>4</v>
      </c>
      <c r="C1952" s="1">
        <v>44661</v>
      </c>
      <c r="D1952" t="s">
        <v>41</v>
      </c>
      <c r="E1952" t="s">
        <v>35</v>
      </c>
      <c r="F1952">
        <v>2</v>
      </c>
      <c r="G1952">
        <v>2</v>
      </c>
      <c r="H1952" t="s">
        <v>42</v>
      </c>
      <c r="I1952" t="s">
        <v>43</v>
      </c>
      <c r="L1952">
        <f>1/Table1[[#This Row],[B365H]]-Table1[[#This Row],[Margin1X2]]</f>
        <v>0.4825396825396826</v>
      </c>
      <c r="M1952">
        <f>IF(Table1[[#This Row],[Bet]]="Home",IF(Table1[[#This Row],[FTR]]="H",100*Table1[[#This Row],[B365H]],0),0)</f>
        <v>0</v>
      </c>
      <c r="N1952">
        <f>IF(Table1[[#This Row],[Bet]]="Home-",IF(Table1[[#This Row],[FTR]]="H",100*Table1[[#This Row],[B365H]],0),0)</f>
        <v>0</v>
      </c>
      <c r="O1952">
        <f>1/Table1[[#This Row],[B365D]]-Table1[[#This Row],[Margin1X2]]</f>
        <v>0.24920634920634926</v>
      </c>
      <c r="P1952">
        <f>IF(Table1[[#This Row],[Bet]]="Draw",IF(Table1[[#This Row],[FTR]]="D",100*Table1[[#This Row],[B365D]],0),0)</f>
        <v>0</v>
      </c>
      <c r="Q1952">
        <f>IF(Table1[[#This Row],[Bet]]="Draw-",IF(Table1[[#This Row],[FTR]]="D",100*Table1[[#This Row],[B365D]],0),0)</f>
        <v>0</v>
      </c>
      <c r="R1952">
        <f>1/Table1[[#This Row],[B365A]]-Table1[[#This Row],[Margin1X2]]</f>
        <v>0.2682539682539683</v>
      </c>
      <c r="S1952">
        <f>IF(Table1[[#This Row],[Bet]]="Away",IF(Table1[[#This Row],[FTR]]="A",100*Table1[[#This Row],[B365A]],0),0)</f>
        <v>0</v>
      </c>
      <c r="T1952">
        <f>IF(Table1[[#This Row],[Bet2]]="Away",IF(Table1[[#This Row],[FTR]]="A",100*Table1[[#This Row],[B365A]]),0)</f>
        <v>0</v>
      </c>
      <c r="X1952">
        <v>2</v>
      </c>
      <c r="Y1952">
        <v>3.75</v>
      </c>
      <c r="Z1952">
        <v>3.5</v>
      </c>
      <c r="AA1952" s="3">
        <f>(1/Table1[[#This Row],[B365H]]+1/Table1[[#This Row],[B365D]]+1/Table1[[#This Row],[B365A]]-1)/3</f>
        <v>1.7460317460317398E-2</v>
      </c>
      <c r="AB1952">
        <v>2.1</v>
      </c>
      <c r="AC1952">
        <v>1.72</v>
      </c>
      <c r="AD1952">
        <f>(1/Table1[[#This Row],[B365&gt;2.5]]+1/Table1[[#This Row],[B365&lt;2.5]]-1)/2</f>
        <v>2.879291251384275E-2</v>
      </c>
    </row>
    <row r="1953" spans="1:30" hidden="1" x14ac:dyDescent="0.45">
      <c r="A1953" t="s">
        <v>2</v>
      </c>
      <c r="B1953" t="s">
        <v>4</v>
      </c>
      <c r="C1953" s="1">
        <v>44661</v>
      </c>
      <c r="D1953" t="s">
        <v>34</v>
      </c>
      <c r="E1953" t="s">
        <v>18</v>
      </c>
      <c r="F1953">
        <v>2</v>
      </c>
      <c r="G1953">
        <v>0</v>
      </c>
      <c r="H1953" t="s">
        <v>13</v>
      </c>
      <c r="I1953" t="s">
        <v>14</v>
      </c>
      <c r="L1953">
        <f>1/Table1[[#This Row],[B365H]]-Table1[[#This Row],[Margin1X2]]</f>
        <v>0.33073574958438651</v>
      </c>
      <c r="M1953">
        <f>IF(Table1[[#This Row],[Bet]]="Home",IF(Table1[[#This Row],[FTR]]="H",100*Table1[[#This Row],[B365H]],0),0)</f>
        <v>0</v>
      </c>
      <c r="N1953">
        <f>IF(Table1[[#This Row],[Bet]]="Home-",IF(Table1[[#This Row],[FTR]]="H",100*Table1[[#This Row],[B365H]],0),0)</f>
        <v>0</v>
      </c>
      <c r="O1953">
        <f>1/Table1[[#This Row],[B365D]]-Table1[[#This Row],[Margin1X2]]</f>
        <v>0.29480369383525762</v>
      </c>
      <c r="P1953">
        <f>IF(Table1[[#This Row],[Bet]]="Draw",IF(Table1[[#This Row],[FTR]]="D",100*Table1[[#This Row],[B365D]],0),0)</f>
        <v>0</v>
      </c>
      <c r="Q1953">
        <f>IF(Table1[[#This Row],[Bet]]="Draw-",IF(Table1[[#This Row],[FTR]]="D",100*Table1[[#This Row],[B365D]],0),0)</f>
        <v>0</v>
      </c>
      <c r="R1953">
        <f>1/Table1[[#This Row],[B365A]]-Table1[[#This Row],[Margin1X2]]</f>
        <v>0.37446055658035571</v>
      </c>
      <c r="S1953">
        <f>IF(Table1[[#This Row],[Bet]]="Away",IF(Table1[[#This Row],[FTR]]="A",100*Table1[[#This Row],[B365A]],0),0)</f>
        <v>0</v>
      </c>
      <c r="T1953">
        <f>IF(Table1[[#This Row],[Bet2]]="Away",IF(Table1[[#This Row],[FTR]]="A",100*Table1[[#This Row],[B365A]]),0)</f>
        <v>0</v>
      </c>
      <c r="X1953">
        <v>2.87</v>
      </c>
      <c r="Y1953">
        <v>3.2</v>
      </c>
      <c r="Z1953">
        <v>2.5499999999999998</v>
      </c>
      <c r="AA1953" s="3">
        <f>(1/Table1[[#This Row],[B365H]]+1/Table1[[#This Row],[B365D]]+1/Table1[[#This Row],[B365A]]-1)/3</f>
        <v>1.7696306164742381E-2</v>
      </c>
      <c r="AB1953">
        <v>2.2000000000000002</v>
      </c>
      <c r="AC1953">
        <v>1.66</v>
      </c>
      <c r="AD1953">
        <f>(1/Table1[[#This Row],[B365&gt;2.5]]+1/Table1[[#This Row],[B365&lt;2.5]]-1)/2</f>
        <v>2.8477546549835697E-2</v>
      </c>
    </row>
    <row r="1954" spans="1:30" hidden="1" x14ac:dyDescent="0.45">
      <c r="A1954" t="s">
        <v>2</v>
      </c>
      <c r="B1954" t="s">
        <v>4</v>
      </c>
      <c r="C1954" s="1">
        <v>44661</v>
      </c>
      <c r="D1954" t="s">
        <v>11</v>
      </c>
      <c r="E1954" t="s">
        <v>38</v>
      </c>
      <c r="F1954">
        <v>2</v>
      </c>
      <c r="G1954">
        <v>0</v>
      </c>
      <c r="H1954" t="s">
        <v>13</v>
      </c>
      <c r="I1954" t="s">
        <v>39</v>
      </c>
      <c r="J1954" t="s">
        <v>266</v>
      </c>
      <c r="L1954">
        <f>1/Table1[[#This Row],[B365H]]-Table1[[#This Row],[Margin1X2]]</f>
        <v>0.35954969542755805</v>
      </c>
      <c r="M1954">
        <f>IF(Table1[[#This Row],[Bet]]="Home",IF(Table1[[#This Row],[FTR]]="H",100*Table1[[#This Row],[B365H]],0),0)</f>
        <v>0</v>
      </c>
      <c r="N1954">
        <f>IF(Table1[[#This Row],[Bet]]="Home-",IF(Table1[[#This Row],[FTR]]="H",100*Table1[[#This Row],[B365H]],0),0)</f>
        <v>0</v>
      </c>
      <c r="O1954">
        <f>1/Table1[[#This Row],[B365D]]-Table1[[#This Row],[Margin1X2]]</f>
        <v>0.28090060914488402</v>
      </c>
      <c r="P1954">
        <f>IF(Table1[[#This Row],[Bet]]="Draw",IF(Table1[[#This Row],[FTR]]="D",100*Table1[[#This Row],[B365D]],0),0)</f>
        <v>0</v>
      </c>
      <c r="Q1954">
        <f>IF(Table1[[#This Row],[Bet]]="Draw-",IF(Table1[[#This Row],[FTR]]="D",100*Table1[[#This Row],[B365D]],0),0)</f>
        <v>0</v>
      </c>
      <c r="R1954">
        <f>1/Table1[[#This Row],[B365A]]-Table1[[#This Row],[Margin1X2]]</f>
        <v>0.35954969542755805</v>
      </c>
      <c r="S1954">
        <f>IF(Table1[[#This Row],[Bet]]="Away",IF(Table1[[#This Row],[FTR]]="A",100*Table1[[#This Row],[B365A]],0),0)</f>
        <v>0</v>
      </c>
      <c r="T1954">
        <f>IF(Table1[[#This Row],[Bet2]]="Away",IF(Table1[[#This Row],[FTR]]="A",100*Table1[[#This Row],[B365A]]),0)</f>
        <v>0</v>
      </c>
      <c r="X1954">
        <v>2.62</v>
      </c>
      <c r="Y1954">
        <v>3.3</v>
      </c>
      <c r="Z1954">
        <v>2.62</v>
      </c>
      <c r="AA1954" s="3">
        <f>(1/Table1[[#This Row],[B365H]]+1/Table1[[#This Row],[B365D]]+1/Table1[[#This Row],[B365A]]-1)/3</f>
        <v>2.2129693885419039E-2</v>
      </c>
      <c r="AB1954">
        <v>2.1</v>
      </c>
      <c r="AC1954">
        <v>1.72</v>
      </c>
      <c r="AD1954">
        <f>(1/Table1[[#This Row],[B365&gt;2.5]]+1/Table1[[#This Row],[B365&lt;2.5]]-1)/2</f>
        <v>2.879291251384275E-2</v>
      </c>
    </row>
    <row r="1955" spans="1:30" hidden="1" x14ac:dyDescent="0.45">
      <c r="A1955" t="s">
        <v>2</v>
      </c>
      <c r="B1955" t="s">
        <v>4</v>
      </c>
      <c r="C1955" s="1">
        <v>44661</v>
      </c>
      <c r="D1955" t="s">
        <v>28</v>
      </c>
      <c r="E1955" t="s">
        <v>23</v>
      </c>
      <c r="F1955">
        <v>2</v>
      </c>
      <c r="G1955">
        <v>1</v>
      </c>
      <c r="H1955" t="s">
        <v>13</v>
      </c>
      <c r="I1955" t="s">
        <v>48</v>
      </c>
      <c r="J1955" t="s">
        <v>266</v>
      </c>
      <c r="L1955">
        <f>1/Table1[[#This Row],[B365H]]-Table1[[#This Row],[Margin1X2]]</f>
        <v>0.39867465576762823</v>
      </c>
      <c r="M1955">
        <f>IF(Table1[[#This Row],[Bet]]="Home",IF(Table1[[#This Row],[FTR]]="H",100*Table1[[#This Row],[B365H]],0),0)</f>
        <v>0</v>
      </c>
      <c r="N1955">
        <f>IF(Table1[[#This Row],[Bet]]="Home-",IF(Table1[[#This Row],[FTR]]="H",100*Table1[[#This Row],[B365H]],0),0)</f>
        <v>0</v>
      </c>
      <c r="O1955">
        <f>1/Table1[[#This Row],[B365D]]-Table1[[#This Row],[Margin1X2]]</f>
        <v>0.27976403052788912</v>
      </c>
      <c r="P1955">
        <f>IF(Table1[[#This Row],[Bet]]="Draw",IF(Table1[[#This Row],[FTR]]="D",100*Table1[[#This Row],[B365D]],0),0)</f>
        <v>0</v>
      </c>
      <c r="Q1955">
        <f>IF(Table1[[#This Row],[Bet]]="Draw-",IF(Table1[[#This Row],[FTR]]="D",100*Table1[[#This Row],[B365D]],0),0)</f>
        <v>0</v>
      </c>
      <c r="R1955">
        <f>1/Table1[[#This Row],[B365A]]-Table1[[#This Row],[Margin1X2]]</f>
        <v>0.32156131370448265</v>
      </c>
      <c r="S1955">
        <f>IF(Table1[[#This Row],[Bet]]="Away",IF(Table1[[#This Row],[FTR]]="A",100*Table1[[#This Row],[B365A]],0),0)</f>
        <v>0</v>
      </c>
      <c r="T1955">
        <f>IF(Table1[[#This Row],[Bet2]]="Away",IF(Table1[[#This Row],[FTR]]="A",100*Table1[[#This Row],[B365A]]),0)</f>
        <v>0</v>
      </c>
      <c r="X1955">
        <v>2.37</v>
      </c>
      <c r="Y1955">
        <v>3.3</v>
      </c>
      <c r="Z1955">
        <v>2.9</v>
      </c>
      <c r="AA1955" s="3">
        <f>(1/Table1[[#This Row],[B365H]]+1/Table1[[#This Row],[B365D]]+1/Table1[[#This Row],[B365A]]-1)/3</f>
        <v>2.3266272502413903E-2</v>
      </c>
      <c r="AB1955">
        <v>2.2999999999999998</v>
      </c>
      <c r="AC1955">
        <v>1.61</v>
      </c>
      <c r="AD1955">
        <f>(1/Table1[[#This Row],[B365&gt;2.5]]+1/Table1[[#This Row],[B365&lt;2.5]]-1)/2</f>
        <v>2.7950310559006208E-2</v>
      </c>
    </row>
    <row r="1956" spans="1:30" hidden="1" x14ac:dyDescent="0.45">
      <c r="A1956" t="s">
        <v>2</v>
      </c>
      <c r="B1956" t="s">
        <v>4</v>
      </c>
      <c r="C1956" s="1">
        <v>44667</v>
      </c>
      <c r="D1956" t="s">
        <v>40</v>
      </c>
      <c r="E1956" t="s">
        <v>19</v>
      </c>
      <c r="F1956">
        <v>0</v>
      </c>
      <c r="G1956">
        <v>1</v>
      </c>
      <c r="H1956" t="s">
        <v>20</v>
      </c>
      <c r="I1956" t="s">
        <v>30</v>
      </c>
      <c r="L1956">
        <f>1/Table1[[#This Row],[B365H]]-Table1[[#This Row],[Margin1X2]]</f>
        <v>0.63444779621250214</v>
      </c>
      <c r="M1956">
        <f>IF(Table1[[#This Row],[Bet]]="Home",IF(Table1[[#This Row],[FTR]]="H",100*Table1[[#This Row],[B365H]],0),0)</f>
        <v>0</v>
      </c>
      <c r="N1956">
        <f>IF(Table1[[#This Row],[Bet]]="Home-",IF(Table1[[#This Row],[FTR]]="H",100*Table1[[#This Row],[B365H]],0),0)</f>
        <v>0</v>
      </c>
      <c r="O1956">
        <f>1/Table1[[#This Row],[B365D]]-Table1[[#This Row],[Margin1X2]]</f>
        <v>0.23085302497067203</v>
      </c>
      <c r="P1956">
        <f>IF(Table1[[#This Row],[Bet]]="Draw",IF(Table1[[#This Row],[FTR]]="D",100*Table1[[#This Row],[B365D]],0),0)</f>
        <v>0</v>
      </c>
      <c r="Q1956">
        <f>IF(Table1[[#This Row],[Bet]]="Draw-",IF(Table1[[#This Row],[FTR]]="D",100*Table1[[#This Row],[B365D]],0),0)</f>
        <v>0</v>
      </c>
      <c r="R1956">
        <f>1/Table1[[#This Row],[B365A]]-Table1[[#This Row],[Margin1X2]]</f>
        <v>0.13469917881682589</v>
      </c>
      <c r="S1956">
        <f>IF(Table1[[#This Row],[Bet]]="Away",IF(Table1[[#This Row],[FTR]]="A",100*Table1[[#This Row],[B365A]],0),0)</f>
        <v>0</v>
      </c>
      <c r="T1956">
        <f>IF(Table1[[#This Row],[Bet2]]="Away",IF(Table1[[#This Row],[FTR]]="A",100*Table1[[#This Row],[B365A]]),0)</f>
        <v>0</v>
      </c>
      <c r="X1956">
        <v>1.53</v>
      </c>
      <c r="Y1956">
        <v>4</v>
      </c>
      <c r="Z1956">
        <v>6.5</v>
      </c>
      <c r="AA1956" s="3">
        <f>(1/Table1[[#This Row],[B365H]]+1/Table1[[#This Row],[B365D]]+1/Table1[[#This Row],[B365A]]-1)/3</f>
        <v>1.9146975029327978E-2</v>
      </c>
      <c r="AB1956">
        <v>2.2999999999999998</v>
      </c>
      <c r="AC1956">
        <v>1.61</v>
      </c>
      <c r="AD1956">
        <f>(1/Table1[[#This Row],[B365&gt;2.5]]+1/Table1[[#This Row],[B365&lt;2.5]]-1)/2</f>
        <v>2.7950310559006208E-2</v>
      </c>
    </row>
    <row r="1957" spans="1:30" hidden="1" x14ac:dyDescent="0.45">
      <c r="A1957" t="s">
        <v>2</v>
      </c>
      <c r="B1957" t="s">
        <v>4</v>
      </c>
      <c r="C1957" s="1">
        <v>44667</v>
      </c>
      <c r="D1957" t="s">
        <v>26</v>
      </c>
      <c r="E1957" t="s">
        <v>12</v>
      </c>
      <c r="F1957">
        <v>1</v>
      </c>
      <c r="G1957">
        <v>0</v>
      </c>
      <c r="H1957" t="s">
        <v>13</v>
      </c>
      <c r="I1957" t="s">
        <v>47</v>
      </c>
      <c r="L1957">
        <f>1/Table1[[#This Row],[B365H]]-Table1[[#This Row],[Margin1X2]]</f>
        <v>0.24523916629179779</v>
      </c>
      <c r="M1957">
        <f>IF(Table1[[#This Row],[Bet]]="Home",IF(Table1[[#This Row],[FTR]]="H",100*Table1[[#This Row],[B365H]],0),0)</f>
        <v>0</v>
      </c>
      <c r="N1957">
        <f>IF(Table1[[#This Row],[Bet]]="Home-",IF(Table1[[#This Row],[FTR]]="H",100*Table1[[#This Row],[B365H]],0),0)</f>
        <v>0</v>
      </c>
      <c r="O1957">
        <f>1/Table1[[#This Row],[B365D]]-Table1[[#This Row],[Margin1X2]]</f>
        <v>0.25985904933273346</v>
      </c>
      <c r="P1957">
        <f>IF(Table1[[#This Row],[Bet]]="Draw",IF(Table1[[#This Row],[FTR]]="D",100*Table1[[#This Row],[B365D]],0),0)</f>
        <v>0</v>
      </c>
      <c r="Q1957">
        <f>IF(Table1[[#This Row],[Bet]]="Draw-",IF(Table1[[#This Row],[FTR]]="D",100*Table1[[#This Row],[B365D]],0),0)</f>
        <v>0</v>
      </c>
      <c r="R1957">
        <f>1/Table1[[#This Row],[B365A]]-Table1[[#This Row],[Margin1X2]]</f>
        <v>0.49490178437546856</v>
      </c>
      <c r="S1957">
        <f>IF(Table1[[#This Row],[Bet]]="Away",IF(Table1[[#This Row],[FTR]]="A",100*Table1[[#This Row],[B365A]],0),0)</f>
        <v>0</v>
      </c>
      <c r="T1957">
        <f>IF(Table1[[#This Row],[Bet2]]="Away",IF(Table1[[#This Row],[FTR]]="A",100*Table1[[#This Row],[B365A]]),0)</f>
        <v>0</v>
      </c>
      <c r="X1957">
        <v>3.8</v>
      </c>
      <c r="Y1957">
        <v>3.6</v>
      </c>
      <c r="Z1957">
        <v>1.95</v>
      </c>
      <c r="AA1957" s="3">
        <f>(1/Table1[[#This Row],[B365H]]+1/Table1[[#This Row],[B365D]]+1/Table1[[#This Row],[B365A]]-1)/3</f>
        <v>1.7918728445044312E-2</v>
      </c>
      <c r="AB1957">
        <v>2.5</v>
      </c>
      <c r="AC1957">
        <v>1.53</v>
      </c>
      <c r="AD1957">
        <f>(1/Table1[[#This Row],[B365&gt;2.5]]+1/Table1[[#This Row],[B365&lt;2.5]]-1)/2</f>
        <v>2.6797385620915048E-2</v>
      </c>
    </row>
    <row r="1958" spans="1:30" hidden="1" x14ac:dyDescent="0.45">
      <c r="A1958" t="s">
        <v>2</v>
      </c>
      <c r="B1958" t="s">
        <v>4</v>
      </c>
      <c r="C1958" s="1">
        <v>44667</v>
      </c>
      <c r="D1958" t="s">
        <v>31</v>
      </c>
      <c r="E1958" t="s">
        <v>11</v>
      </c>
      <c r="F1958">
        <v>1</v>
      </c>
      <c r="G1958">
        <v>2</v>
      </c>
      <c r="H1958" t="s">
        <v>20</v>
      </c>
      <c r="I1958" t="s">
        <v>52</v>
      </c>
      <c r="L1958">
        <f>1/Table1[[#This Row],[B365H]]-Table1[[#This Row],[Margin1X2]]</f>
        <v>0.34851785832177989</v>
      </c>
      <c r="M1958">
        <f>IF(Table1[[#This Row],[Bet]]="Home",IF(Table1[[#This Row],[FTR]]="H",100*Table1[[#This Row],[B365H]],0),0)</f>
        <v>0</v>
      </c>
      <c r="N1958">
        <f>IF(Table1[[#This Row],[Bet]]="Home-",IF(Table1[[#This Row],[FTR]]="H",100*Table1[[#This Row],[B365H]],0),0)</f>
        <v>0</v>
      </c>
      <c r="O1958">
        <f>1/Table1[[#This Row],[B365D]]-Table1[[#This Row],[Margin1X2]]</f>
        <v>0.28117779098171258</v>
      </c>
      <c r="P1958">
        <f>IF(Table1[[#This Row],[Bet]]="Draw",IF(Table1[[#This Row],[FTR]]="D",100*Table1[[#This Row],[B365D]],0),0)</f>
        <v>0</v>
      </c>
      <c r="Q1958">
        <f>IF(Table1[[#This Row],[Bet]]="Draw-",IF(Table1[[#This Row],[FTR]]="D",100*Table1[[#This Row],[B365D]],0),0)</f>
        <v>0</v>
      </c>
      <c r="R1958">
        <f>1/Table1[[#This Row],[B365A]]-Table1[[#This Row],[Margin1X2]]</f>
        <v>0.37030435069650763</v>
      </c>
      <c r="S1958">
        <f>IF(Table1[[#This Row],[Bet]]="Away",IF(Table1[[#This Row],[FTR]]="A",100*Table1[[#This Row],[B365A]],0),0)</f>
        <v>0</v>
      </c>
      <c r="T1958">
        <f>IF(Table1[[#This Row],[Bet2]]="Away",IF(Table1[[#This Row],[FTR]]="A",100*Table1[[#This Row],[B365A]]),0)</f>
        <v>0</v>
      </c>
      <c r="X1958">
        <v>2.7</v>
      </c>
      <c r="Y1958">
        <v>3.3</v>
      </c>
      <c r="Z1958">
        <v>2.5499999999999998</v>
      </c>
      <c r="AA1958" s="3">
        <f>(1/Table1[[#This Row],[B365H]]+1/Table1[[#This Row],[B365D]]+1/Table1[[#This Row],[B365A]]-1)/3</f>
        <v>2.1852512048590473E-2</v>
      </c>
      <c r="AB1958">
        <v>1.72</v>
      </c>
      <c r="AC1958">
        <v>2.1</v>
      </c>
      <c r="AD1958">
        <f>(1/Table1[[#This Row],[B365&gt;2.5]]+1/Table1[[#This Row],[B365&lt;2.5]]-1)/2</f>
        <v>2.879291251384275E-2</v>
      </c>
    </row>
    <row r="1959" spans="1:30" hidden="1" x14ac:dyDescent="0.45">
      <c r="A1959" t="s">
        <v>2</v>
      </c>
      <c r="B1959" t="s">
        <v>4</v>
      </c>
      <c r="C1959" s="1">
        <v>44667</v>
      </c>
      <c r="D1959" t="s">
        <v>15</v>
      </c>
      <c r="E1959" t="s">
        <v>34</v>
      </c>
      <c r="F1959">
        <v>3</v>
      </c>
      <c r="G1959">
        <v>2</v>
      </c>
      <c r="H1959" t="s">
        <v>13</v>
      </c>
      <c r="I1959" t="s">
        <v>27</v>
      </c>
      <c r="J1959" t="s">
        <v>266</v>
      </c>
      <c r="L1959">
        <f>1/Table1[[#This Row],[B365H]]-Table1[[#This Row],[Margin1X2]]</f>
        <v>0.78205128205128205</v>
      </c>
      <c r="M1959">
        <f>IF(Table1[[#This Row],[Bet]]="Home",IF(Table1[[#This Row],[FTR]]="H",100*Table1[[#This Row],[B365H]],0),0)</f>
        <v>0</v>
      </c>
      <c r="N1959">
        <f>IF(Table1[[#This Row],[Bet]]="Home-",IF(Table1[[#This Row],[FTR]]="H",100*Table1[[#This Row],[B365H]],0),0)</f>
        <v>0</v>
      </c>
      <c r="O1959">
        <f>1/Table1[[#This Row],[B365D]]-Table1[[#This Row],[Margin1X2]]</f>
        <v>0.13589743589743589</v>
      </c>
      <c r="P1959">
        <f>IF(Table1[[#This Row],[Bet]]="Draw",IF(Table1[[#This Row],[FTR]]="D",100*Table1[[#This Row],[B365D]],0),0)</f>
        <v>0</v>
      </c>
      <c r="Q1959">
        <f>IF(Table1[[#This Row],[Bet]]="Draw-",IF(Table1[[#This Row],[FTR]]="D",100*Table1[[#This Row],[B365D]],0),0)</f>
        <v>0</v>
      </c>
      <c r="R1959">
        <f>1/Table1[[#This Row],[B365A]]-Table1[[#This Row],[Margin1X2]]</f>
        <v>8.2051282051282051E-2</v>
      </c>
      <c r="S1959">
        <f>IF(Table1[[#This Row],[Bet]]="Away",IF(Table1[[#This Row],[FTR]]="A",100*Table1[[#This Row],[B365A]],0),0)</f>
        <v>0</v>
      </c>
      <c r="T1959">
        <f>IF(Table1[[#This Row],[Bet2]]="Away",IF(Table1[[#This Row],[FTR]]="A",100*Table1[[#This Row],[B365A]]),0)</f>
        <v>0</v>
      </c>
      <c r="X1959">
        <v>1.25</v>
      </c>
      <c r="Y1959">
        <v>6.5</v>
      </c>
      <c r="Z1959">
        <v>10</v>
      </c>
      <c r="AA1959" s="3">
        <f>(1/Table1[[#This Row],[B365H]]+1/Table1[[#This Row],[B365D]]+1/Table1[[#This Row],[B365A]]-1)/3</f>
        <v>1.7948717948717958E-2</v>
      </c>
      <c r="AB1959">
        <v>2.1</v>
      </c>
      <c r="AC1959">
        <v>1.72</v>
      </c>
      <c r="AD1959">
        <f>(1/Table1[[#This Row],[B365&gt;2.5]]+1/Table1[[#This Row],[B365&lt;2.5]]-1)/2</f>
        <v>2.879291251384275E-2</v>
      </c>
    </row>
    <row r="1960" spans="1:30" hidden="1" x14ac:dyDescent="0.45">
      <c r="A1960" t="s">
        <v>2</v>
      </c>
      <c r="B1960" t="s">
        <v>4</v>
      </c>
      <c r="C1960" s="1">
        <v>44668</v>
      </c>
      <c r="D1960" t="s">
        <v>37</v>
      </c>
      <c r="E1960" t="s">
        <v>28</v>
      </c>
      <c r="F1960">
        <v>2</v>
      </c>
      <c r="G1960">
        <v>1</v>
      </c>
      <c r="H1960" t="s">
        <v>13</v>
      </c>
      <c r="I1960" t="s">
        <v>51</v>
      </c>
      <c r="L1960">
        <f>1/Table1[[#This Row],[B365H]]-Table1[[#This Row],[Margin1X2]]</f>
        <v>0.43731431966726081</v>
      </c>
      <c r="M1960">
        <f>IF(Table1[[#This Row],[Bet]]="Home",IF(Table1[[#This Row],[FTR]]="H",100*Table1[[#This Row],[B365H]],0),0)</f>
        <v>0</v>
      </c>
      <c r="N1960">
        <f>IF(Table1[[#This Row],[Bet]]="Home-",IF(Table1[[#This Row],[FTR]]="H",100*Table1[[#This Row],[B365H]],0),0)</f>
        <v>0</v>
      </c>
      <c r="O1960">
        <f>1/Table1[[#This Row],[B365D]]-Table1[[#This Row],[Margin1X2]]</f>
        <v>0.27688651218062982</v>
      </c>
      <c r="P1960">
        <f>IF(Table1[[#This Row],[Bet]]="Draw",IF(Table1[[#This Row],[FTR]]="D",100*Table1[[#This Row],[B365D]],0),0)</f>
        <v>0</v>
      </c>
      <c r="Q1960">
        <f>IF(Table1[[#This Row],[Bet]]="Draw-",IF(Table1[[#This Row],[FTR]]="D",100*Table1[[#This Row],[B365D]],0),0)</f>
        <v>0</v>
      </c>
      <c r="R1960">
        <f>1/Table1[[#This Row],[B365A]]-Table1[[#This Row],[Margin1X2]]</f>
        <v>0.28579916815210932</v>
      </c>
      <c r="S1960">
        <f>IF(Table1[[#This Row],[Bet]]="Away",IF(Table1[[#This Row],[FTR]]="A",100*Table1[[#This Row],[B365A]],0),0)</f>
        <v>0</v>
      </c>
      <c r="T1960">
        <f>IF(Table1[[#This Row],[Bet2]]="Away",IF(Table1[[#This Row],[FTR]]="A",100*Table1[[#This Row],[B365A]]),0)</f>
        <v>0</v>
      </c>
      <c r="X1960">
        <v>2.2000000000000002</v>
      </c>
      <c r="Y1960">
        <v>3.4</v>
      </c>
      <c r="Z1960">
        <v>3.3</v>
      </c>
      <c r="AA1960" s="3">
        <f>(1/Table1[[#This Row],[B365H]]+1/Table1[[#This Row],[B365D]]+1/Table1[[#This Row],[B365A]]-1)/3</f>
        <v>1.7231134878193721E-2</v>
      </c>
      <c r="AB1960">
        <v>2.1</v>
      </c>
      <c r="AC1960">
        <v>1.72</v>
      </c>
      <c r="AD1960">
        <f>(1/Table1[[#This Row],[B365&gt;2.5]]+1/Table1[[#This Row],[B365&lt;2.5]]-1)/2</f>
        <v>2.879291251384275E-2</v>
      </c>
    </row>
    <row r="1961" spans="1:30" hidden="1" x14ac:dyDescent="0.45">
      <c r="A1961" t="s">
        <v>2</v>
      </c>
      <c r="B1961" t="s">
        <v>4</v>
      </c>
      <c r="C1961" s="1">
        <v>44668</v>
      </c>
      <c r="D1961" t="s">
        <v>38</v>
      </c>
      <c r="E1961" t="s">
        <v>18</v>
      </c>
      <c r="F1961">
        <v>1</v>
      </c>
      <c r="G1961">
        <v>1</v>
      </c>
      <c r="H1961" t="s">
        <v>42</v>
      </c>
      <c r="I1961" t="s">
        <v>17</v>
      </c>
      <c r="J1961" t="s">
        <v>267</v>
      </c>
      <c r="L1961">
        <f>1/Table1[[#This Row],[B365H]]-Table1[[#This Row],[Margin1X2]]</f>
        <v>0.57110423116615072</v>
      </c>
      <c r="M1961">
        <f>IF(Table1[[#This Row],[Bet]]="Home",IF(Table1[[#This Row],[FTR]]="H",100*Table1[[#This Row],[B365H]],0),0)</f>
        <v>0</v>
      </c>
      <c r="N1961">
        <f>IF(Table1[[#This Row],[Bet]]="Home-",IF(Table1[[#This Row],[FTR]]="H",100*Table1[[#This Row],[B365H]],0),0)</f>
        <v>0</v>
      </c>
      <c r="O1961">
        <f>1/Table1[[#This Row],[B365D]]-Table1[[#This Row],[Margin1X2]]</f>
        <v>0.24602683178534571</v>
      </c>
      <c r="P1961">
        <f>IF(Table1[[#This Row],[Bet]]="Draw",IF(Table1[[#This Row],[FTR]]="D",100*Table1[[#This Row],[B365D]],0),0)</f>
        <v>0</v>
      </c>
      <c r="Q1961">
        <f>IF(Table1[[#This Row],[Bet]]="Draw-",IF(Table1[[#This Row],[FTR]]="D",100*Table1[[#This Row],[B365D]],0),0)</f>
        <v>0</v>
      </c>
      <c r="R1961">
        <f>1/Table1[[#This Row],[B365A]]-Table1[[#This Row],[Margin1X2]]</f>
        <v>0.18286893704850363</v>
      </c>
      <c r="S1961">
        <f>IF(Table1[[#This Row],[Bet]]="Away",IF(Table1[[#This Row],[FTR]]="A",100*Table1[[#This Row],[B365A]],0),0)</f>
        <v>0</v>
      </c>
      <c r="T1961">
        <f>IF(Table1[[#This Row],[Bet2]]="Away",IF(Table1[[#This Row],[FTR]]="A",100*Table1[[#This Row],[B365A]]),0)</f>
        <v>0</v>
      </c>
      <c r="X1961">
        <v>1.7</v>
      </c>
      <c r="Y1961">
        <v>3.8</v>
      </c>
      <c r="Z1961">
        <v>5</v>
      </c>
      <c r="AA1961" s="3">
        <f>(1/Table1[[#This Row],[B365H]]+1/Table1[[#This Row],[B365D]]+1/Table1[[#This Row],[B365A]]-1)/3</f>
        <v>1.7131062951496395E-2</v>
      </c>
      <c r="AB1961">
        <v>2</v>
      </c>
      <c r="AC1961">
        <v>1.8</v>
      </c>
      <c r="AD1961">
        <f>(1/Table1[[#This Row],[B365&gt;2.5]]+1/Table1[[#This Row],[B365&lt;2.5]]-1)/2</f>
        <v>2.777777777777779E-2</v>
      </c>
    </row>
    <row r="1962" spans="1:30" hidden="1" x14ac:dyDescent="0.45">
      <c r="A1962" t="s">
        <v>2</v>
      </c>
      <c r="B1962" t="s">
        <v>4</v>
      </c>
      <c r="C1962" s="1">
        <v>44670</v>
      </c>
      <c r="D1962" t="s">
        <v>35</v>
      </c>
      <c r="E1962" t="s">
        <v>15</v>
      </c>
      <c r="F1962">
        <v>4</v>
      </c>
      <c r="G1962">
        <v>0</v>
      </c>
      <c r="H1962" t="s">
        <v>13</v>
      </c>
      <c r="I1962" t="s">
        <v>39</v>
      </c>
      <c r="J1962" t="s">
        <v>266</v>
      </c>
      <c r="L1962">
        <f>1/Table1[[#This Row],[B365H]]-Table1[[#This Row],[Margin1X2]]</f>
        <v>0.69523809523809521</v>
      </c>
      <c r="M1962">
        <f>IF(Table1[[#This Row],[Bet]]="Home",IF(Table1[[#This Row],[FTR]]="H",100*Table1[[#This Row],[B365H]],0),0)</f>
        <v>0</v>
      </c>
      <c r="N1962">
        <f>IF(Table1[[#This Row],[Bet]]="Home-",IF(Table1[[#This Row],[FTR]]="H",100*Table1[[#This Row],[B365H]],0),0)</f>
        <v>0</v>
      </c>
      <c r="O1962">
        <f>1/Table1[[#This Row],[B365D]]-Table1[[#This Row],[Margin1X2]]</f>
        <v>0.18095238095238095</v>
      </c>
      <c r="P1962">
        <f>IF(Table1[[#This Row],[Bet]]="Draw",IF(Table1[[#This Row],[FTR]]="D",100*Table1[[#This Row],[B365D]],0),0)</f>
        <v>0</v>
      </c>
      <c r="Q1962">
        <f>IF(Table1[[#This Row],[Bet]]="Draw-",IF(Table1[[#This Row],[FTR]]="D",100*Table1[[#This Row],[B365D]],0),0)</f>
        <v>0</v>
      </c>
      <c r="R1962">
        <f>1/Table1[[#This Row],[B365A]]-Table1[[#This Row],[Margin1X2]]</f>
        <v>0.1238095238095238</v>
      </c>
      <c r="S1962">
        <f>IF(Table1[[#This Row],[Bet]]="Away",IF(Table1[[#This Row],[FTR]]="A",100*Table1[[#This Row],[B365A]],0),0)</f>
        <v>0</v>
      </c>
      <c r="T1962">
        <f>IF(Table1[[#This Row],[Bet2]]="Away",IF(Table1[[#This Row],[FTR]]="A",100*Table1[[#This Row],[B365A]]),0)</f>
        <v>0</v>
      </c>
      <c r="X1962">
        <v>1.4</v>
      </c>
      <c r="Y1962">
        <v>5</v>
      </c>
      <c r="Z1962">
        <v>7</v>
      </c>
      <c r="AA1962" s="3">
        <f>(1/Table1[[#This Row],[B365H]]+1/Table1[[#This Row],[B365D]]+1/Table1[[#This Row],[B365A]]-1)/3</f>
        <v>1.9047619047619053E-2</v>
      </c>
      <c r="AB1962">
        <v>1.72</v>
      </c>
      <c r="AC1962">
        <v>2.1</v>
      </c>
      <c r="AD1962">
        <f>(1/Table1[[#This Row],[B365&gt;2.5]]+1/Table1[[#This Row],[B365&lt;2.5]]-1)/2</f>
        <v>2.879291251384275E-2</v>
      </c>
    </row>
    <row r="1963" spans="1:30" hidden="1" x14ac:dyDescent="0.45">
      <c r="A1963" t="s">
        <v>2</v>
      </c>
      <c r="B1963" t="s">
        <v>4</v>
      </c>
      <c r="C1963" s="1">
        <v>44671</v>
      </c>
      <c r="D1963" t="s">
        <v>22</v>
      </c>
      <c r="E1963" t="s">
        <v>12</v>
      </c>
      <c r="F1963">
        <v>2</v>
      </c>
      <c r="G1963">
        <v>4</v>
      </c>
      <c r="H1963" t="s">
        <v>20</v>
      </c>
      <c r="I1963" t="s">
        <v>24</v>
      </c>
      <c r="J1963" t="s">
        <v>266</v>
      </c>
      <c r="L1963">
        <f>1/Table1[[#This Row],[B365H]]-Table1[[#This Row],[Margin1X2]]</f>
        <v>0.52805717162284005</v>
      </c>
      <c r="M1963">
        <f>IF(Table1[[#This Row],[Bet]]="Home",IF(Table1[[#This Row],[FTR]]="H",100*Table1[[#This Row],[B365H]],0),0)</f>
        <v>0</v>
      </c>
      <c r="N1963">
        <f>IF(Table1[[#This Row],[Bet]]="Home-",IF(Table1[[#This Row],[FTR]]="H",100*Table1[[#This Row],[B365H]],0),0)</f>
        <v>0</v>
      </c>
      <c r="O1963">
        <f>1/Table1[[#This Row],[B365D]]-Table1[[#This Row],[Margin1X2]]</f>
        <v>0.25938686196892385</v>
      </c>
      <c r="P1963">
        <f>IF(Table1[[#This Row],[Bet]]="Draw",IF(Table1[[#This Row],[FTR]]="D",100*Table1[[#This Row],[B365D]],0),0)</f>
        <v>0</v>
      </c>
      <c r="Q1963">
        <f>IF(Table1[[#This Row],[Bet]]="Draw-",IF(Table1[[#This Row],[FTR]]="D",100*Table1[[#This Row],[B365D]],0),0)</f>
        <v>0</v>
      </c>
      <c r="R1963">
        <f>1/Table1[[#This Row],[B365A]]-Table1[[#This Row],[Margin1X2]]</f>
        <v>0.21255596640823615</v>
      </c>
      <c r="S1963">
        <f>IF(Table1[[#This Row],[Bet]]="Away",IF(Table1[[#This Row],[FTR]]="A",100*Table1[[#This Row],[B365A]],0),0)</f>
        <v>0</v>
      </c>
      <c r="T1963">
        <f>IF(Table1[[#This Row],[Bet2]]="Away",IF(Table1[[#This Row],[FTR]]="A",100*Table1[[#This Row],[B365A]]),0)</f>
        <v>0</v>
      </c>
      <c r="X1963">
        <v>1.83</v>
      </c>
      <c r="Y1963">
        <v>3.6</v>
      </c>
      <c r="Z1963">
        <v>4.33</v>
      </c>
      <c r="AA1963" s="3">
        <f>(1/Table1[[#This Row],[B365H]]+1/Table1[[#This Row],[B365D]]+1/Table1[[#This Row],[B365A]]-1)/3</f>
        <v>1.8390915808853919E-2</v>
      </c>
      <c r="AB1963">
        <v>2.2999999999999998</v>
      </c>
      <c r="AC1963">
        <v>1.61</v>
      </c>
      <c r="AD1963">
        <f>(1/Table1[[#This Row],[B365&gt;2.5]]+1/Table1[[#This Row],[B365&lt;2.5]]-1)/2</f>
        <v>2.7950310559006208E-2</v>
      </c>
    </row>
    <row r="1964" spans="1:30" hidden="1" x14ac:dyDescent="0.45">
      <c r="A1964" t="s">
        <v>2</v>
      </c>
      <c r="B1964" t="s">
        <v>4</v>
      </c>
      <c r="C1964" s="1">
        <v>44671</v>
      </c>
      <c r="D1964" t="s">
        <v>25</v>
      </c>
      <c r="E1964" t="s">
        <v>28</v>
      </c>
      <c r="F1964">
        <v>1</v>
      </c>
      <c r="G1964">
        <v>1</v>
      </c>
      <c r="H1964" t="s">
        <v>42</v>
      </c>
      <c r="I1964" t="s">
        <v>21</v>
      </c>
      <c r="L1964">
        <f>1/Table1[[#This Row],[B365H]]-Table1[[#This Row],[Margin1X2]]</f>
        <v>0.42902631137925251</v>
      </c>
      <c r="M1964">
        <f>IF(Table1[[#This Row],[Bet]]="Home",IF(Table1[[#This Row],[FTR]]="H",100*Table1[[#This Row],[B365H]],0),0)</f>
        <v>0</v>
      </c>
      <c r="N1964">
        <f>IF(Table1[[#This Row],[Bet]]="Home-",IF(Table1[[#This Row],[FTR]]="H",100*Table1[[#This Row],[B365H]],0),0)</f>
        <v>0</v>
      </c>
      <c r="O1964">
        <f>1/Table1[[#This Row],[B365D]]-Table1[[#This Row],[Margin1X2]]</f>
        <v>0.27869951399363163</v>
      </c>
      <c r="P1964">
        <f>IF(Table1[[#This Row],[Bet]]="Draw",IF(Table1[[#This Row],[FTR]]="D",100*Table1[[#This Row],[B365D]],0),0)</f>
        <v>0</v>
      </c>
      <c r="Q1964">
        <f>IF(Table1[[#This Row],[Bet]]="Draw-",IF(Table1[[#This Row],[FTR]]="D",100*Table1[[#This Row],[B365D]],0),0)</f>
        <v>0</v>
      </c>
      <c r="R1964">
        <f>1/Table1[[#This Row],[B365A]]-Table1[[#This Row],[Margin1X2]]</f>
        <v>0.2922741746271158</v>
      </c>
      <c r="S1964">
        <f>IF(Table1[[#This Row],[Bet]]="Away",IF(Table1[[#This Row],[FTR]]="A",100*Table1[[#This Row],[B365A]],0),0)</f>
        <v>0</v>
      </c>
      <c r="T1964">
        <f>IF(Table1[[#This Row],[Bet2]]="Away",IF(Table1[[#This Row],[FTR]]="A",100*Table1[[#This Row],[B365A]]),0)</f>
        <v>0</v>
      </c>
      <c r="X1964">
        <v>2.25</v>
      </c>
      <c r="Y1964">
        <v>3.4</v>
      </c>
      <c r="Z1964">
        <v>3.25</v>
      </c>
      <c r="AA1964" s="3">
        <f>(1/Table1[[#This Row],[B365H]]+1/Table1[[#This Row],[B365D]]+1/Table1[[#This Row],[B365A]]-1)/3</f>
        <v>1.5418133065191908E-2</v>
      </c>
      <c r="AB1964">
        <v>2</v>
      </c>
      <c r="AC1964">
        <v>1.8</v>
      </c>
      <c r="AD1964">
        <f>(1/Table1[[#This Row],[B365&gt;2.5]]+1/Table1[[#This Row],[B365&lt;2.5]]-1)/2</f>
        <v>2.777777777777779E-2</v>
      </c>
    </row>
    <row r="1965" spans="1:30" hidden="1" x14ac:dyDescent="0.45">
      <c r="A1965" t="s">
        <v>61</v>
      </c>
      <c r="B1965" t="s">
        <v>4</v>
      </c>
      <c r="C1965" s="1">
        <v>44464</v>
      </c>
      <c r="D1965" t="s">
        <v>68</v>
      </c>
      <c r="E1965" t="s">
        <v>92</v>
      </c>
      <c r="F1965">
        <v>1</v>
      </c>
      <c r="G1965">
        <v>1</v>
      </c>
      <c r="H1965" t="s">
        <v>42</v>
      </c>
      <c r="I1965" t="s">
        <v>52</v>
      </c>
      <c r="L1965">
        <f>1/Table1[[#This Row],[B365H]]-Table1[[#This Row],[Margin1X2]]</f>
        <v>0.18359788359788359</v>
      </c>
      <c r="M1965">
        <f>IF(Table1[[#This Row],[Bet]]="Home",IF(Table1[[#This Row],[FTR]]="H",100*Table1[[#This Row],[B365H]],0),0)</f>
        <v>0</v>
      </c>
      <c r="N1965">
        <f>IF(Table1[[#This Row],[Bet]]="Home-",IF(Table1[[#This Row],[FTR]]="H",100*Table1[[#This Row],[B365H]],0),0)</f>
        <v>0</v>
      </c>
      <c r="O1965">
        <f>1/Table1[[#This Row],[B365D]]-Table1[[#This Row],[Margin1X2]]</f>
        <v>0.26137566137566137</v>
      </c>
      <c r="P1965">
        <f>IF(Table1[[#This Row],[Bet]]="Draw",IF(Table1[[#This Row],[FTR]]="D",100*Table1[[#This Row],[B365D]],0),0)</f>
        <v>0</v>
      </c>
      <c r="Q1965">
        <f>IF(Table1[[#This Row],[Bet]]="Draw-",IF(Table1[[#This Row],[FTR]]="D",100*Table1[[#This Row],[B365D]],0),0)</f>
        <v>0</v>
      </c>
      <c r="R1965">
        <f>1/Table1[[#This Row],[B365A]]-Table1[[#This Row],[Margin1X2]]</f>
        <v>0.55502645502645498</v>
      </c>
      <c r="S1965">
        <f>IF(Table1[[#This Row],[Bet]]="Away",IF(Table1[[#This Row],[FTR]]="A",100*Table1[[#This Row],[B365A]],0),0)</f>
        <v>0</v>
      </c>
      <c r="T1965">
        <f>IF(Table1[[#This Row],[Bet2]]="Away",IF(Table1[[#This Row],[FTR]]="A",100*Table1[[#This Row],[B365A]]),0)</f>
        <v>0</v>
      </c>
      <c r="X1965">
        <v>5</v>
      </c>
      <c r="Y1965">
        <v>3.6</v>
      </c>
      <c r="Z1965">
        <v>1.75</v>
      </c>
      <c r="AA1965" s="3">
        <f>(1/Table1[[#This Row],[B365H]]+1/Table1[[#This Row],[B365D]]+1/Table1[[#This Row],[B365A]]-1)/3</f>
        <v>1.6402116402116418E-2</v>
      </c>
      <c r="AB1965">
        <v>2</v>
      </c>
      <c r="AC1965">
        <v>1.85</v>
      </c>
      <c r="AD1965">
        <f>(1/Table1[[#This Row],[B365&gt;2.5]]+1/Table1[[#This Row],[B365&lt;2.5]]-1)/2</f>
        <v>2.0270270270270174E-2</v>
      </c>
    </row>
    <row r="1966" spans="1:30" hidden="1" x14ac:dyDescent="0.45">
      <c r="A1966" t="s">
        <v>61</v>
      </c>
      <c r="B1966" t="s">
        <v>4</v>
      </c>
      <c r="C1966" s="1">
        <v>44489</v>
      </c>
      <c r="D1966" t="s">
        <v>66</v>
      </c>
      <c r="E1966" t="s">
        <v>63</v>
      </c>
      <c r="F1966">
        <v>2</v>
      </c>
      <c r="G1966">
        <v>1</v>
      </c>
      <c r="H1966" t="s">
        <v>13</v>
      </c>
      <c r="I1966" t="s">
        <v>52</v>
      </c>
      <c r="L1966">
        <f>1/Table1[[#This Row],[B365H]]-Table1[[#This Row],[Margin1X2]]</f>
        <v>0.23232323232323235</v>
      </c>
      <c r="M1966">
        <f>IF(Table1[[#This Row],[Bet]]="Home",IF(Table1[[#This Row],[FTR]]="H",100*Table1[[#This Row],[B365H]],0),0)</f>
        <v>0</v>
      </c>
      <c r="N1966">
        <f>IF(Table1[[#This Row],[Bet]]="Home-",IF(Table1[[#This Row],[FTR]]="H",100*Table1[[#This Row],[B365H]],0),0)</f>
        <v>0</v>
      </c>
      <c r="O1966">
        <f>1/Table1[[#This Row],[B365D]]-Table1[[#This Row],[Margin1X2]]</f>
        <v>0.28535353535353536</v>
      </c>
      <c r="P1966">
        <f>IF(Table1[[#This Row],[Bet]]="Draw",IF(Table1[[#This Row],[FTR]]="D",100*Table1[[#This Row],[B365D]],0),0)</f>
        <v>0</v>
      </c>
      <c r="Q1966">
        <f>IF(Table1[[#This Row],[Bet]]="Draw-",IF(Table1[[#This Row],[FTR]]="D",100*Table1[[#This Row],[B365D]],0),0)</f>
        <v>0</v>
      </c>
      <c r="R1966">
        <f>1/Table1[[#This Row],[B365A]]-Table1[[#This Row],[Margin1X2]]</f>
        <v>0.48232323232323232</v>
      </c>
      <c r="S1966">
        <f>IF(Table1[[#This Row],[Bet]]="Away",IF(Table1[[#This Row],[FTR]]="A",100*Table1[[#This Row],[B365A]],0),0)</f>
        <v>0</v>
      </c>
      <c r="T1966">
        <f>IF(Table1[[#This Row],[Bet2]]="Away",IF(Table1[[#This Row],[FTR]]="A",100*Table1[[#This Row],[B365A]]),0)</f>
        <v>0</v>
      </c>
      <c r="X1966">
        <v>4</v>
      </c>
      <c r="Y1966">
        <v>3.3</v>
      </c>
      <c r="Z1966">
        <v>2</v>
      </c>
      <c r="AA1966" s="3">
        <f>(1/Table1[[#This Row],[B365H]]+1/Table1[[#This Row],[B365D]]+1/Table1[[#This Row],[B365A]]-1)/3</f>
        <v>1.7676767676767662E-2</v>
      </c>
      <c r="AB1966">
        <v>2.1</v>
      </c>
      <c r="AC1966">
        <v>1.72</v>
      </c>
      <c r="AD1966">
        <f>(1/Table1[[#This Row],[B365&gt;2.5]]+1/Table1[[#This Row],[B365&lt;2.5]]-1)/2</f>
        <v>2.879291251384275E-2</v>
      </c>
    </row>
    <row r="1967" spans="1:30" hidden="1" x14ac:dyDescent="0.45">
      <c r="A1967" t="s">
        <v>61</v>
      </c>
      <c r="B1967" t="s">
        <v>4</v>
      </c>
      <c r="C1967" s="1">
        <v>44502</v>
      </c>
      <c r="D1967" t="s">
        <v>90</v>
      </c>
      <c r="E1967" t="s">
        <v>68</v>
      </c>
      <c r="F1967">
        <v>3</v>
      </c>
      <c r="G1967">
        <v>0</v>
      </c>
      <c r="H1967" t="s">
        <v>13</v>
      </c>
      <c r="I1967" t="s">
        <v>52</v>
      </c>
      <c r="L1967">
        <f>1/Table1[[#This Row],[B365H]]-Table1[[#This Row],[Margin1X2]]</f>
        <v>0.52567438633012398</v>
      </c>
      <c r="M1967">
        <f>IF(Table1[[#This Row],[Bet]]="Home",IF(Table1[[#This Row],[FTR]]="H",100*Table1[[#This Row],[B365H]],0),0)</f>
        <v>0</v>
      </c>
      <c r="N1967">
        <f>IF(Table1[[#This Row],[Bet]]="Home-",IF(Table1[[#This Row],[FTR]]="H",100*Table1[[#This Row],[B365H]],0),0)</f>
        <v>0</v>
      </c>
      <c r="O1967">
        <f>1/Table1[[#This Row],[B365D]]-Table1[[#This Row],[Margin1X2]]</f>
        <v>0.25700407667620789</v>
      </c>
      <c r="P1967">
        <f>IF(Table1[[#This Row],[Bet]]="Draw",IF(Table1[[#This Row],[FTR]]="D",100*Table1[[#This Row],[B365D]],0),0)</f>
        <v>0</v>
      </c>
      <c r="Q1967">
        <f>IF(Table1[[#This Row],[Bet]]="Draw-",IF(Table1[[#This Row],[FTR]]="D",100*Table1[[#This Row],[B365D]],0),0)</f>
        <v>0</v>
      </c>
      <c r="R1967">
        <f>1/Table1[[#This Row],[B365A]]-Table1[[#This Row],[Margin1X2]]</f>
        <v>0.21732153699366816</v>
      </c>
      <c r="S1967">
        <f>IF(Table1[[#This Row],[Bet]]="Away",IF(Table1[[#This Row],[FTR]]="A",100*Table1[[#This Row],[B365A]],0),0)</f>
        <v>0</v>
      </c>
      <c r="T1967">
        <f>IF(Table1[[#This Row],[Bet2]]="Away",IF(Table1[[#This Row],[FTR]]="A",100*Table1[[#This Row],[B365A]]),0)</f>
        <v>0</v>
      </c>
      <c r="X1967">
        <v>1.83</v>
      </c>
      <c r="Y1967">
        <v>3.6</v>
      </c>
      <c r="Z1967">
        <v>4.2</v>
      </c>
      <c r="AA1967" s="3">
        <f>(1/Table1[[#This Row],[B365H]]+1/Table1[[#This Row],[B365D]]+1/Table1[[#This Row],[B365A]]-1)/3</f>
        <v>2.0773701101569914E-2</v>
      </c>
      <c r="AB1967">
        <v>2</v>
      </c>
      <c r="AC1967">
        <v>1.8</v>
      </c>
      <c r="AD1967">
        <f>(1/Table1[[#This Row],[B365&gt;2.5]]+1/Table1[[#This Row],[B365&lt;2.5]]-1)/2</f>
        <v>2.777777777777779E-2</v>
      </c>
    </row>
    <row r="1968" spans="1:30" hidden="1" x14ac:dyDescent="0.45">
      <c r="A1968" t="s">
        <v>61</v>
      </c>
      <c r="B1968" t="s">
        <v>4</v>
      </c>
      <c r="C1968" s="1">
        <v>44506</v>
      </c>
      <c r="D1968" t="s">
        <v>96</v>
      </c>
      <c r="E1968" t="s">
        <v>80</v>
      </c>
      <c r="F1968">
        <v>3</v>
      </c>
      <c r="G1968">
        <v>0</v>
      </c>
      <c r="H1968" t="s">
        <v>13</v>
      </c>
      <c r="I1968" t="s">
        <v>52</v>
      </c>
      <c r="L1968">
        <f>1/Table1[[#This Row],[B365H]]-Table1[[#This Row],[Margin1X2]]</f>
        <v>0.44716265646498204</v>
      </c>
      <c r="M1968">
        <f>IF(Table1[[#This Row],[Bet]]="Home",IF(Table1[[#This Row],[FTR]]="H",100*Table1[[#This Row],[B365H]],0),0)</f>
        <v>0</v>
      </c>
      <c r="N1968">
        <f>IF(Table1[[#This Row],[Bet]]="Home-",IF(Table1[[#This Row],[FTR]]="H",100*Table1[[#This Row],[B365H]],0),0)</f>
        <v>0</v>
      </c>
      <c r="O1968">
        <f>1/Table1[[#This Row],[B365D]]-Table1[[#This Row],[Margin1X2]]</f>
        <v>0.28507668042551765</v>
      </c>
      <c r="P1968">
        <f>IF(Table1[[#This Row],[Bet]]="Draw",IF(Table1[[#This Row],[FTR]]="D",100*Table1[[#This Row],[B365D]],0),0)</f>
        <v>0</v>
      </c>
      <c r="Q1968">
        <f>IF(Table1[[#This Row],[Bet]]="Draw-",IF(Table1[[#This Row],[FTR]]="D",100*Table1[[#This Row],[B365D]],0),0)</f>
        <v>0</v>
      </c>
      <c r="R1968">
        <f>1/Table1[[#This Row],[B365A]]-Table1[[#This Row],[Margin1X2]]</f>
        <v>0.26776066310950031</v>
      </c>
      <c r="S1968">
        <f>IF(Table1[[#This Row],[Bet]]="Away",IF(Table1[[#This Row],[FTR]]="A",100*Table1[[#This Row],[B365A]],0),0)</f>
        <v>0</v>
      </c>
      <c r="T1968">
        <f>IF(Table1[[#This Row],[Bet2]]="Away",IF(Table1[[#This Row],[FTR]]="A",100*Table1[[#This Row],[B365A]]),0)</f>
        <v>0</v>
      </c>
      <c r="X1968">
        <v>2.15</v>
      </c>
      <c r="Y1968">
        <v>3.3</v>
      </c>
      <c r="Z1968">
        <v>3.5</v>
      </c>
      <c r="AA1968" s="3">
        <f>(1/Table1[[#This Row],[B365H]]+1/Table1[[#This Row],[B365D]]+1/Table1[[#This Row],[B365A]]-1)/3</f>
        <v>1.7953622604785391E-2</v>
      </c>
      <c r="AB1968">
        <v>2.2999999999999998</v>
      </c>
      <c r="AC1968">
        <v>1.61</v>
      </c>
      <c r="AD1968">
        <f>(1/Table1[[#This Row],[B365&gt;2.5]]+1/Table1[[#This Row],[B365&lt;2.5]]-1)/2</f>
        <v>2.7950310559006208E-2</v>
      </c>
    </row>
    <row r="1969" spans="1:30" hidden="1" x14ac:dyDescent="0.45">
      <c r="A1969" t="s">
        <v>61</v>
      </c>
      <c r="B1969" t="s">
        <v>4</v>
      </c>
      <c r="C1969" s="1">
        <v>44541</v>
      </c>
      <c r="D1969" t="s">
        <v>62</v>
      </c>
      <c r="E1969" t="s">
        <v>65</v>
      </c>
      <c r="F1969">
        <v>0</v>
      </c>
      <c r="G1969">
        <v>2</v>
      </c>
      <c r="H1969" t="s">
        <v>20</v>
      </c>
      <c r="I1969" t="s">
        <v>52</v>
      </c>
      <c r="L1969">
        <f>1/Table1[[#This Row],[B365H]]-Table1[[#This Row],[Margin1X2]]</f>
        <v>0.57110423116615072</v>
      </c>
      <c r="M1969">
        <f>IF(Table1[[#This Row],[Bet]]="Home",IF(Table1[[#This Row],[FTR]]="H",100*Table1[[#This Row],[B365H]],0),0)</f>
        <v>0</v>
      </c>
      <c r="N1969">
        <f>IF(Table1[[#This Row],[Bet]]="Home-",IF(Table1[[#This Row],[FTR]]="H",100*Table1[[#This Row],[B365H]],0),0)</f>
        <v>0</v>
      </c>
      <c r="O1969">
        <f>1/Table1[[#This Row],[B365D]]-Table1[[#This Row],[Margin1X2]]</f>
        <v>0.24602683178534571</v>
      </c>
      <c r="P1969">
        <f>IF(Table1[[#This Row],[Bet]]="Draw",IF(Table1[[#This Row],[FTR]]="D",100*Table1[[#This Row],[B365D]],0),0)</f>
        <v>0</v>
      </c>
      <c r="Q1969">
        <f>IF(Table1[[#This Row],[Bet]]="Draw-",IF(Table1[[#This Row],[FTR]]="D",100*Table1[[#This Row],[B365D]],0),0)</f>
        <v>0</v>
      </c>
      <c r="R1969">
        <f>1/Table1[[#This Row],[B365A]]-Table1[[#This Row],[Margin1X2]]</f>
        <v>0.18286893704850363</v>
      </c>
      <c r="S1969">
        <f>IF(Table1[[#This Row],[Bet]]="Away",IF(Table1[[#This Row],[FTR]]="A",100*Table1[[#This Row],[B365A]],0),0)</f>
        <v>0</v>
      </c>
      <c r="T1969">
        <f>IF(Table1[[#This Row],[Bet2]]="Away",IF(Table1[[#This Row],[FTR]]="A",100*Table1[[#This Row],[B365A]]),0)</f>
        <v>0</v>
      </c>
      <c r="X1969">
        <v>1.7</v>
      </c>
      <c r="Y1969">
        <v>3.8</v>
      </c>
      <c r="Z1969">
        <v>5</v>
      </c>
      <c r="AA1969" s="3">
        <f>(1/Table1[[#This Row],[B365H]]+1/Table1[[#This Row],[B365D]]+1/Table1[[#This Row],[B365A]]-1)/3</f>
        <v>1.7131062951496395E-2</v>
      </c>
      <c r="AB1969">
        <v>1.9</v>
      </c>
      <c r="AC1969">
        <v>1.95</v>
      </c>
      <c r="AD1969">
        <f>(1/Table1[[#This Row],[B365&gt;2.5]]+1/Table1[[#This Row],[B365&lt;2.5]]-1)/2</f>
        <v>1.9568151147098534E-2</v>
      </c>
    </row>
    <row r="1970" spans="1:30" hidden="1" x14ac:dyDescent="0.45">
      <c r="A1970" t="s">
        <v>61</v>
      </c>
      <c r="B1970" t="s">
        <v>4</v>
      </c>
      <c r="C1970" s="1">
        <v>44563</v>
      </c>
      <c r="D1970" t="s">
        <v>68</v>
      </c>
      <c r="E1970" t="s">
        <v>84</v>
      </c>
      <c r="F1970">
        <v>3</v>
      </c>
      <c r="G1970">
        <v>2</v>
      </c>
      <c r="H1970" t="s">
        <v>13</v>
      </c>
      <c r="I1970" t="s">
        <v>52</v>
      </c>
      <c r="L1970">
        <f>1/Table1[[#This Row],[B365H]]-Table1[[#This Row],[Margin1X2]]</f>
        <v>0.32299730236922358</v>
      </c>
      <c r="M1970">
        <f>IF(Table1[[#This Row],[Bet]]="Home",IF(Table1[[#This Row],[FTR]]="H",100*Table1[[#This Row],[B365H]],0),0)</f>
        <v>0</v>
      </c>
      <c r="N1970">
        <f>IF(Table1[[#This Row],[Bet]]="Home-",IF(Table1[[#This Row],[FTR]]="H",100*Table1[[#This Row],[B365H]],0),0)</f>
        <v>0</v>
      </c>
      <c r="O1970">
        <f>1/Table1[[#This Row],[B365D]]-Table1[[#This Row],[Margin1X2]]</f>
        <v>0.29066971616232701</v>
      </c>
      <c r="P1970">
        <f>IF(Table1[[#This Row],[Bet]]="Draw",IF(Table1[[#This Row],[FTR]]="D",100*Table1[[#This Row],[B365D]],0),0)</f>
        <v>0</v>
      </c>
      <c r="Q1970">
        <f>IF(Table1[[#This Row],[Bet]]="Draw-",IF(Table1[[#This Row],[FTR]]="D",100*Table1[[#This Row],[B365D]],0),0)</f>
        <v>0</v>
      </c>
      <c r="R1970">
        <f>1/Table1[[#This Row],[B365A]]-Table1[[#This Row],[Margin1X2]]</f>
        <v>0.38633298146844941</v>
      </c>
      <c r="S1970">
        <f>IF(Table1[[#This Row],[Bet]]="Away",IF(Table1[[#This Row],[FTR]]="A",100*Table1[[#This Row],[B365A]],0),0)</f>
        <v>0</v>
      </c>
      <c r="T1970">
        <f>IF(Table1[[#This Row],[Bet2]]="Away",IF(Table1[[#This Row],[FTR]]="A",100*Table1[[#This Row],[B365A]]),0)</f>
        <v>0</v>
      </c>
      <c r="X1970">
        <v>2.9</v>
      </c>
      <c r="Y1970">
        <v>3.2</v>
      </c>
      <c r="Z1970">
        <v>2.4500000000000002</v>
      </c>
      <c r="AA1970" s="3">
        <f>(1/Table1[[#This Row],[B365H]]+1/Table1[[#This Row],[B365D]]+1/Table1[[#This Row],[B365A]]-1)/3</f>
        <v>2.183028383767301E-2</v>
      </c>
      <c r="AB1970">
        <v>2.2999999999999998</v>
      </c>
      <c r="AC1970">
        <v>1.61</v>
      </c>
      <c r="AD1970">
        <f>(1/Table1[[#This Row],[B365&gt;2.5]]+1/Table1[[#This Row],[B365&lt;2.5]]-1)/2</f>
        <v>2.7950310559006208E-2</v>
      </c>
    </row>
    <row r="1971" spans="1:30" hidden="1" x14ac:dyDescent="0.45">
      <c r="A1971" t="s">
        <v>61</v>
      </c>
      <c r="B1971" t="s">
        <v>4</v>
      </c>
      <c r="C1971" s="1">
        <v>44576</v>
      </c>
      <c r="D1971" t="s">
        <v>83</v>
      </c>
      <c r="E1971" t="s">
        <v>63</v>
      </c>
      <c r="F1971">
        <v>1</v>
      </c>
      <c r="G1971">
        <v>0</v>
      </c>
      <c r="H1971" t="s">
        <v>13</v>
      </c>
      <c r="I1971" t="s">
        <v>52</v>
      </c>
      <c r="L1971">
        <f>1/Table1[[#This Row],[B365H]]-Table1[[#This Row],[Margin1X2]]</f>
        <v>0.2791349097778647</v>
      </c>
      <c r="M1971">
        <f>IF(Table1[[#This Row],[Bet]]="Home",IF(Table1[[#This Row],[FTR]]="H",100*Table1[[#This Row],[B365H]],0),0)</f>
        <v>0</v>
      </c>
      <c r="N1971">
        <f>IF(Table1[[#This Row],[Bet]]="Home-",IF(Table1[[#This Row],[FTR]]="H",100*Table1[[#This Row],[B365H]],0),0)</f>
        <v>0</v>
      </c>
      <c r="O1971">
        <f>1/Table1[[#This Row],[B365D]]-Table1[[#This Row],[Margin1X2]]</f>
        <v>0.27073154843332686</v>
      </c>
      <c r="P1971">
        <f>IF(Table1[[#This Row],[Bet]]="Draw",IF(Table1[[#This Row],[FTR]]="D",100*Table1[[#This Row],[B365D]],0),0)</f>
        <v>0</v>
      </c>
      <c r="Q1971">
        <f>IF(Table1[[#This Row],[Bet]]="Draw-",IF(Table1[[#This Row],[FTR]]="D",100*Table1[[#This Row],[B365D]],0),0)</f>
        <v>0</v>
      </c>
      <c r="R1971">
        <f>1/Table1[[#This Row],[B365A]]-Table1[[#This Row],[Margin1X2]]</f>
        <v>0.4501335417888086</v>
      </c>
      <c r="S1971">
        <f>IF(Table1[[#This Row],[Bet]]="Away",IF(Table1[[#This Row],[FTR]]="A",100*Table1[[#This Row],[B365A]],0),0)</f>
        <v>0</v>
      </c>
      <c r="T1971">
        <f>IF(Table1[[#This Row],[Bet2]]="Away",IF(Table1[[#This Row],[FTR]]="A",100*Table1[[#This Row],[B365A]]),0)</f>
        <v>0</v>
      </c>
      <c r="X1971">
        <v>3.4</v>
      </c>
      <c r="Y1971">
        <v>3.5</v>
      </c>
      <c r="Z1971">
        <v>2.15</v>
      </c>
      <c r="AA1971" s="3">
        <f>(1/Table1[[#This Row],[B365H]]+1/Table1[[#This Row],[B365D]]+1/Table1[[#This Row],[B365A]]-1)/3</f>
        <v>1.4982737280958855E-2</v>
      </c>
      <c r="AB1971">
        <v>2.1</v>
      </c>
      <c r="AC1971">
        <v>1.72</v>
      </c>
      <c r="AD1971">
        <f>(1/Table1[[#This Row],[B365&gt;2.5]]+1/Table1[[#This Row],[B365&lt;2.5]]-1)/2</f>
        <v>2.879291251384275E-2</v>
      </c>
    </row>
    <row r="1972" spans="1:30" hidden="1" x14ac:dyDescent="0.45">
      <c r="A1972" t="s">
        <v>61</v>
      </c>
      <c r="B1972" t="s">
        <v>4</v>
      </c>
      <c r="C1972" s="1">
        <v>44614</v>
      </c>
      <c r="D1972" t="s">
        <v>87</v>
      </c>
      <c r="E1972" t="s">
        <v>90</v>
      </c>
      <c r="F1972">
        <v>2</v>
      </c>
      <c r="G1972">
        <v>1</v>
      </c>
      <c r="H1972" t="s">
        <v>13</v>
      </c>
      <c r="I1972" t="s">
        <v>52</v>
      </c>
      <c r="L1972">
        <f>1/Table1[[#This Row],[B365H]]-Table1[[#This Row],[Margin1X2]]</f>
        <v>0.37254901960784309</v>
      </c>
      <c r="M1972">
        <f>IF(Table1[[#This Row],[Bet]]="Home",IF(Table1[[#This Row],[FTR]]="H",100*Table1[[#This Row],[B365H]],0),0)</f>
        <v>0</v>
      </c>
      <c r="N1972">
        <f>IF(Table1[[#This Row],[Bet]]="Home-",IF(Table1[[#This Row],[FTR]]="H",100*Table1[[#This Row],[B365H]],0),0)</f>
        <v>0</v>
      </c>
      <c r="O1972">
        <f>1/Table1[[#This Row],[B365D]]-Table1[[#This Row],[Margin1X2]]</f>
        <v>0.28342245989304804</v>
      </c>
      <c r="P1972">
        <f>IF(Table1[[#This Row],[Bet]]="Draw",IF(Table1[[#This Row],[FTR]]="D",100*Table1[[#This Row],[B365D]],0),0)</f>
        <v>0</v>
      </c>
      <c r="Q1972">
        <f>IF(Table1[[#This Row],[Bet]]="Draw-",IF(Table1[[#This Row],[FTR]]="D",100*Table1[[#This Row],[B365D]],0),0)</f>
        <v>0</v>
      </c>
      <c r="R1972">
        <f>1/Table1[[#This Row],[B365A]]-Table1[[#This Row],[Margin1X2]]</f>
        <v>0.34402852049910865</v>
      </c>
      <c r="S1972">
        <f>IF(Table1[[#This Row],[Bet]]="Away",IF(Table1[[#This Row],[FTR]]="A",100*Table1[[#This Row],[B365A]],0),0)</f>
        <v>0</v>
      </c>
      <c r="T1972">
        <f>IF(Table1[[#This Row],[Bet2]]="Away",IF(Table1[[#This Row],[FTR]]="A",100*Table1[[#This Row],[B365A]]),0)</f>
        <v>0</v>
      </c>
      <c r="X1972">
        <v>2.5499999999999998</v>
      </c>
      <c r="Y1972">
        <v>3.3</v>
      </c>
      <c r="Z1972">
        <v>2.75</v>
      </c>
      <c r="AA1972" s="3">
        <f>(1/Table1[[#This Row],[B365H]]+1/Table1[[#This Row],[B365D]]+1/Table1[[#This Row],[B365A]]-1)/3</f>
        <v>1.9607843137254981E-2</v>
      </c>
      <c r="AB1972">
        <v>1.95</v>
      </c>
      <c r="AC1972">
        <v>1.9</v>
      </c>
      <c r="AD1972">
        <f>(1/Table1[[#This Row],[B365&gt;2.5]]+1/Table1[[#This Row],[B365&lt;2.5]]-1)/2</f>
        <v>1.9568151147098534E-2</v>
      </c>
    </row>
    <row r="1973" spans="1:30" hidden="1" x14ac:dyDescent="0.45">
      <c r="A1973" t="s">
        <v>61</v>
      </c>
      <c r="B1973" t="s">
        <v>4</v>
      </c>
      <c r="C1973" s="1">
        <v>44639</v>
      </c>
      <c r="D1973" t="s">
        <v>75</v>
      </c>
      <c r="E1973" t="s">
        <v>62</v>
      </c>
      <c r="F1973">
        <v>0</v>
      </c>
      <c r="G1973">
        <v>3</v>
      </c>
      <c r="H1973" t="s">
        <v>20</v>
      </c>
      <c r="I1973" t="s">
        <v>52</v>
      </c>
      <c r="L1973">
        <f>1/Table1[[#This Row],[B365H]]-Table1[[#This Row],[Margin1X2]]</f>
        <v>0.31565656565656564</v>
      </c>
      <c r="M1973">
        <f>IF(Table1[[#This Row],[Bet]]="Home",IF(Table1[[#This Row],[FTR]]="H",100*Table1[[#This Row],[B365H]],0),0)</f>
        <v>0</v>
      </c>
      <c r="N1973">
        <f>IF(Table1[[#This Row],[Bet]]="Home-",IF(Table1[[#This Row],[FTR]]="H",100*Table1[[#This Row],[B365H]],0),0)</f>
        <v>0</v>
      </c>
      <c r="O1973">
        <f>1/Table1[[#This Row],[B365D]]-Table1[[#This Row],[Margin1X2]]</f>
        <v>0.28535353535353536</v>
      </c>
      <c r="P1973">
        <f>IF(Table1[[#This Row],[Bet]]="Draw",IF(Table1[[#This Row],[FTR]]="D",100*Table1[[#This Row],[B365D]],0),0)</f>
        <v>0</v>
      </c>
      <c r="Q1973">
        <f>IF(Table1[[#This Row],[Bet]]="Draw-",IF(Table1[[#This Row],[FTR]]="D",100*Table1[[#This Row],[B365D]],0),0)</f>
        <v>0</v>
      </c>
      <c r="R1973">
        <f>1/Table1[[#This Row],[B365A]]-Table1[[#This Row],[Margin1X2]]</f>
        <v>0.39898989898989901</v>
      </c>
      <c r="S1973">
        <f>IF(Table1[[#This Row],[Bet]]="Away",IF(Table1[[#This Row],[FTR]]="A",100*Table1[[#This Row],[B365A]],0),0)</f>
        <v>0</v>
      </c>
      <c r="T1973">
        <f>IF(Table1[[#This Row],[Bet2]]="Away",IF(Table1[[#This Row],[FTR]]="A",100*Table1[[#This Row],[B365A]]),0)</f>
        <v>0</v>
      </c>
      <c r="X1973">
        <v>3</v>
      </c>
      <c r="Y1973">
        <v>3.3</v>
      </c>
      <c r="Z1973">
        <v>2.4</v>
      </c>
      <c r="AA1973" s="3">
        <f>(1/Table1[[#This Row],[B365H]]+1/Table1[[#This Row],[B365D]]+1/Table1[[#This Row],[B365A]]-1)/3</f>
        <v>1.7676767676767662E-2</v>
      </c>
      <c r="AB1973">
        <v>2.1</v>
      </c>
      <c r="AC1973">
        <v>1.72</v>
      </c>
      <c r="AD1973">
        <f>(1/Table1[[#This Row],[B365&gt;2.5]]+1/Table1[[#This Row],[B365&lt;2.5]]-1)/2</f>
        <v>2.879291251384275E-2</v>
      </c>
    </row>
    <row r="1974" spans="1:30" hidden="1" x14ac:dyDescent="0.45">
      <c r="A1974" t="s">
        <v>172</v>
      </c>
      <c r="B1974" t="s">
        <v>4</v>
      </c>
      <c r="C1974" s="1">
        <v>44453</v>
      </c>
      <c r="D1974" t="s">
        <v>178</v>
      </c>
      <c r="E1974" t="s">
        <v>181</v>
      </c>
      <c r="F1974">
        <v>1</v>
      </c>
      <c r="G1974">
        <v>0</v>
      </c>
      <c r="H1974" t="s">
        <v>13</v>
      </c>
      <c r="I1974" t="s">
        <v>52</v>
      </c>
      <c r="L1974">
        <f>1/Table1[[#This Row],[B365H]]-Table1[[#This Row],[Margin1X2]]</f>
        <v>0.40453630122882878</v>
      </c>
      <c r="M1974">
        <f>IF(Table1[[#This Row],[Bet]]="Home",IF(Table1[[#This Row],[FTR]]="H",100*Table1[[#This Row],[B365H]],0),0)</f>
        <v>0</v>
      </c>
      <c r="N1974">
        <f>IF(Table1[[#This Row],[Bet]]="Home-",IF(Table1[[#This Row],[FTR]]="H",100*Table1[[#This Row],[B365H]],0),0)</f>
        <v>0</v>
      </c>
      <c r="O1974">
        <f>1/Table1[[#This Row],[B365D]]-Table1[[#This Row],[Margin1X2]]</f>
        <v>0.29028768065109434</v>
      </c>
      <c r="P1974">
        <f>IF(Table1[[#This Row],[Bet]]="Draw",IF(Table1[[#This Row],[FTR]]="D",100*Table1[[#This Row],[B365D]],0),0)</f>
        <v>0</v>
      </c>
      <c r="Q1974">
        <f>IF(Table1[[#This Row],[Bet]]="Draw-",IF(Table1[[#This Row],[FTR]]="D",100*Table1[[#This Row],[B365D]],0),0)</f>
        <v>0</v>
      </c>
      <c r="R1974">
        <f>1/Table1[[#This Row],[B365A]]-Table1[[#This Row],[Margin1X2]]</f>
        <v>0.30517601812007694</v>
      </c>
      <c r="S1974">
        <f>IF(Table1[[#This Row],[Bet]]="Away",IF(Table1[[#This Row],[FTR]]="A",100*Table1[[#This Row],[B365A]],0),0)</f>
        <v>0</v>
      </c>
      <c r="T1974">
        <f>IF(Table1[[#This Row],[Bet2]]="Away",IF(Table1[[#This Row],[FTR]]="A",100*Table1[[#This Row],[B365A]]),0)</f>
        <v>0</v>
      </c>
      <c r="X1974">
        <v>2.37</v>
      </c>
      <c r="Y1974">
        <v>3.25</v>
      </c>
      <c r="Z1974">
        <v>3.1</v>
      </c>
      <c r="AA1974" s="3">
        <f>(1/Table1[[#This Row],[B365H]]+1/Table1[[#This Row],[B365D]]+1/Table1[[#This Row],[B365A]]-1)/3</f>
        <v>1.7404627041213372E-2</v>
      </c>
      <c r="AB1974">
        <v>2.2000000000000002</v>
      </c>
      <c r="AC1974">
        <v>1.65</v>
      </c>
      <c r="AD1974">
        <f>(1/Table1[[#This Row],[B365&gt;2.5]]+1/Table1[[#This Row],[B365&lt;2.5]]-1)/2</f>
        <v>3.0303030303030276E-2</v>
      </c>
    </row>
    <row r="1975" spans="1:30" hidden="1" x14ac:dyDescent="0.45">
      <c r="A1975" t="s">
        <v>201</v>
      </c>
      <c r="B1975" t="s">
        <v>4</v>
      </c>
      <c r="C1975" s="1">
        <v>44438</v>
      </c>
      <c r="D1975" t="s">
        <v>226</v>
      </c>
      <c r="E1975" t="s">
        <v>209</v>
      </c>
      <c r="F1975">
        <v>3</v>
      </c>
      <c r="G1975">
        <v>1</v>
      </c>
      <c r="H1975" t="s">
        <v>13</v>
      </c>
      <c r="I1975" t="s">
        <v>246</v>
      </c>
      <c r="L1975">
        <f>1/Table1[[#This Row],[B365H]]-Table1[[#This Row],[Margin1X2]]</f>
        <v>0.36653467771563869</v>
      </c>
      <c r="M1975">
        <f>IF(Table1[[#This Row],[Bet]]="Home",IF(Table1[[#This Row],[FTR]]="H",100*Table1[[#This Row],[B365H]],0),0)</f>
        <v>0</v>
      </c>
      <c r="N1975">
        <f>IF(Table1[[#This Row],[Bet]]="Home-",IF(Table1[[#This Row],[FTR]]="H",100*Table1[[#This Row],[B365H]],0),0)</f>
        <v>0</v>
      </c>
      <c r="O1975">
        <f>1/Table1[[#This Row],[B365D]]-Table1[[#This Row],[Margin1X2]]</f>
        <v>0.27740811800084364</v>
      </c>
      <c r="P1975">
        <f>IF(Table1[[#This Row],[Bet]]="Draw",IF(Table1[[#This Row],[FTR]]="D",100*Table1[[#This Row],[B365D]],0),0)</f>
        <v>0</v>
      </c>
      <c r="Q1975">
        <f>IF(Table1[[#This Row],[Bet]]="Draw-",IF(Table1[[#This Row],[FTR]]="D",100*Table1[[#This Row],[B365D]],0),0)</f>
        <v>0</v>
      </c>
      <c r="R1975">
        <f>1/Table1[[#This Row],[B365A]]-Table1[[#This Row],[Margin1X2]]</f>
        <v>0.35605720428351767</v>
      </c>
      <c r="S1975">
        <f>IF(Table1[[#This Row],[Bet]]="Away",IF(Table1[[#This Row],[FTR]]="A",100*Table1[[#This Row],[B365A]],0),0)</f>
        <v>0</v>
      </c>
      <c r="T1975">
        <f>IF(Table1[[#This Row],[Bet2]]="Away",IF(Table1[[#This Row],[FTR]]="A",100*Table1[[#This Row],[B365A]]),0)</f>
        <v>0</v>
      </c>
      <c r="X1975">
        <v>2.5499999999999998</v>
      </c>
      <c r="Y1975">
        <v>3.3</v>
      </c>
      <c r="Z1975">
        <v>2.62</v>
      </c>
      <c r="AA1975" s="3">
        <f>(1/Table1[[#This Row],[B365H]]+1/Table1[[#This Row],[B365D]]+1/Table1[[#This Row],[B365A]]-1)/3</f>
        <v>2.5622185029459416E-2</v>
      </c>
      <c r="AB1975">
        <v>1.88</v>
      </c>
      <c r="AC1975">
        <v>1.93</v>
      </c>
      <c r="AD1975">
        <f>(1/Table1[[#This Row],[B365&gt;2.5]]+1/Table1[[#This Row],[B365&lt;2.5]]-1)/2</f>
        <v>2.5024804321464034E-2</v>
      </c>
    </row>
    <row r="1976" spans="1:30" hidden="1" x14ac:dyDescent="0.45">
      <c r="A1976" t="s">
        <v>201</v>
      </c>
      <c r="B1976" t="s">
        <v>4</v>
      </c>
      <c r="C1976" s="1">
        <v>44443</v>
      </c>
      <c r="D1976" t="s">
        <v>218</v>
      </c>
      <c r="E1976" t="s">
        <v>223</v>
      </c>
      <c r="F1976">
        <v>2</v>
      </c>
      <c r="G1976">
        <v>2</v>
      </c>
      <c r="H1976" t="s">
        <v>42</v>
      </c>
      <c r="I1976" t="s">
        <v>246</v>
      </c>
      <c r="L1976">
        <f>1/Table1[[#This Row],[B365H]]-Table1[[#This Row],[Margin1X2]]</f>
        <v>0.66534391534391535</v>
      </c>
      <c r="M1976">
        <f>IF(Table1[[#This Row],[Bet]]="Home",IF(Table1[[#This Row],[FTR]]="H",100*Table1[[#This Row],[B365H]],0),0)</f>
        <v>0</v>
      </c>
      <c r="N1976">
        <f>IF(Table1[[#This Row],[Bet]]="Home-",IF(Table1[[#This Row],[FTR]]="H",100*Table1[[#This Row],[B365H]],0),0)</f>
        <v>0</v>
      </c>
      <c r="O1976">
        <f>1/Table1[[#This Row],[B365D]]-Table1[[#This Row],[Margin1X2]]</f>
        <v>0.22089947089947093</v>
      </c>
      <c r="P1976">
        <f>IF(Table1[[#This Row],[Bet]]="Draw",IF(Table1[[#This Row],[FTR]]="D",100*Table1[[#This Row],[B365D]],0),0)</f>
        <v>0</v>
      </c>
      <c r="Q1976">
        <f>IF(Table1[[#This Row],[Bet]]="Draw-",IF(Table1[[#This Row],[FTR]]="D",100*Table1[[#This Row],[B365D]],0),0)</f>
        <v>0</v>
      </c>
      <c r="R1976">
        <f>1/Table1[[#This Row],[B365A]]-Table1[[#This Row],[Margin1X2]]</f>
        <v>0.11375661375661378</v>
      </c>
      <c r="S1976">
        <f>IF(Table1[[#This Row],[Bet]]="Away",IF(Table1[[#This Row],[FTR]]="A",100*Table1[[#This Row],[B365A]],0),0)</f>
        <v>0</v>
      </c>
      <c r="T1976">
        <f>IF(Table1[[#This Row],[Bet2]]="Away",IF(Table1[[#This Row],[FTR]]="A",100*Table1[[#This Row],[B365A]]),0)</f>
        <v>0</v>
      </c>
      <c r="X1976">
        <v>1.44</v>
      </c>
      <c r="Y1976">
        <v>4</v>
      </c>
      <c r="Z1976">
        <v>7</v>
      </c>
      <c r="AA1976" s="3">
        <f>(1/Table1[[#This Row],[B365H]]+1/Table1[[#This Row],[B365D]]+1/Table1[[#This Row],[B365A]]-1)/3</f>
        <v>2.9100529100529071E-2</v>
      </c>
      <c r="AB1976">
        <v>1.65</v>
      </c>
      <c r="AC1976">
        <v>2.2000000000000002</v>
      </c>
      <c r="AD1976">
        <f>(1/Table1[[#This Row],[B365&gt;2.5]]+1/Table1[[#This Row],[B365&lt;2.5]]-1)/2</f>
        <v>3.0303030303030276E-2</v>
      </c>
    </row>
    <row r="1977" spans="1:30" hidden="1" x14ac:dyDescent="0.45">
      <c r="A1977" t="s">
        <v>201</v>
      </c>
      <c r="B1977" t="s">
        <v>4</v>
      </c>
      <c r="C1977" s="1">
        <v>44450</v>
      </c>
      <c r="D1977" t="s">
        <v>217</v>
      </c>
      <c r="E1977" t="s">
        <v>240</v>
      </c>
      <c r="F1977">
        <v>0</v>
      </c>
      <c r="G1977">
        <v>3</v>
      </c>
      <c r="H1977" t="s">
        <v>20</v>
      </c>
      <c r="I1977" t="s">
        <v>246</v>
      </c>
      <c r="L1977">
        <f>1/Table1[[#This Row],[B365H]]-Table1[[#This Row],[Margin1X2]]</f>
        <v>0.61402238950009647</v>
      </c>
      <c r="M1977">
        <f>IF(Table1[[#This Row],[Bet]]="Home",IF(Table1[[#This Row],[FTR]]="H",100*Table1[[#This Row],[B365H]],0),0)</f>
        <v>0</v>
      </c>
      <c r="N1977">
        <f>IF(Table1[[#This Row],[Bet]]="Home-",IF(Table1[[#This Row],[FTR]]="H",100*Table1[[#This Row],[B365H]],0),0)</f>
        <v>0</v>
      </c>
      <c r="O1977">
        <f>1/Table1[[#This Row],[B365D]]-Table1[[#This Row],[Margin1X2]]</f>
        <v>0.22707971434086086</v>
      </c>
      <c r="P1977">
        <f>IF(Table1[[#This Row],[Bet]]="Draw",IF(Table1[[#This Row],[FTR]]="D",100*Table1[[#This Row],[B365D]],0),0)</f>
        <v>0</v>
      </c>
      <c r="Q1977">
        <f>IF(Table1[[#This Row],[Bet]]="Draw-",IF(Table1[[#This Row],[FTR]]="D",100*Table1[[#This Row],[B365D]],0),0)</f>
        <v>0</v>
      </c>
      <c r="R1977">
        <f>1/Table1[[#This Row],[B365A]]-Table1[[#This Row],[Margin1X2]]</f>
        <v>0.15889789615904268</v>
      </c>
      <c r="S1977">
        <f>IF(Table1[[#This Row],[Bet]]="Away",IF(Table1[[#This Row],[FTR]]="A",100*Table1[[#This Row],[B365A]],0),0)</f>
        <v>0</v>
      </c>
      <c r="T1977">
        <f>IF(Table1[[#This Row],[Bet2]]="Away",IF(Table1[[#This Row],[FTR]]="A",100*Table1[[#This Row],[B365A]]),0)</f>
        <v>0</v>
      </c>
      <c r="X1977">
        <v>1.57</v>
      </c>
      <c r="Y1977">
        <v>4</v>
      </c>
      <c r="Z1977">
        <v>5.5</v>
      </c>
      <c r="AA1977" s="3">
        <f>(1/Table1[[#This Row],[B365H]]+1/Table1[[#This Row],[B365D]]+1/Table1[[#This Row],[B365A]]-1)/3</f>
        <v>2.2920285659139134E-2</v>
      </c>
      <c r="AB1977">
        <v>1.72</v>
      </c>
      <c r="AC1977">
        <v>2.0699999999999998</v>
      </c>
      <c r="AD1977">
        <f>(1/Table1[[#This Row],[B365&gt;2.5]]+1/Table1[[#This Row],[B365&lt;2.5]]-1)/2</f>
        <v>3.2243568138411449E-2</v>
      </c>
    </row>
    <row r="1978" spans="1:30" hidden="1" x14ac:dyDescent="0.45">
      <c r="A1978" t="s">
        <v>201</v>
      </c>
      <c r="B1978" t="s">
        <v>4</v>
      </c>
      <c r="C1978" s="1">
        <v>44457</v>
      </c>
      <c r="D1978" t="s">
        <v>220</v>
      </c>
      <c r="E1978" t="s">
        <v>212</v>
      </c>
      <c r="F1978">
        <v>1</v>
      </c>
      <c r="G1978">
        <v>0</v>
      </c>
      <c r="H1978" t="s">
        <v>13</v>
      </c>
      <c r="I1978" t="s">
        <v>246</v>
      </c>
      <c r="L1978">
        <f>1/Table1[[#This Row],[B365H]]-Table1[[#This Row],[Margin1X2]]</f>
        <v>0.43042910829127157</v>
      </c>
      <c r="M1978">
        <f>IF(Table1[[#This Row],[Bet]]="Home",IF(Table1[[#This Row],[FTR]]="H",100*Table1[[#This Row],[B365H]],0),0)</f>
        <v>0</v>
      </c>
      <c r="N1978">
        <f>IF(Table1[[#This Row],[Bet]]="Home-",IF(Table1[[#This Row],[FTR]]="H",100*Table1[[#This Row],[B365H]],0),0)</f>
        <v>0</v>
      </c>
      <c r="O1978">
        <f>1/Table1[[#This Row],[B365D]]-Table1[[#This Row],[Margin1X2]]</f>
        <v>0.25943047628032767</v>
      </c>
      <c r="P1978">
        <f>IF(Table1[[#This Row],[Bet]]="Draw",IF(Table1[[#This Row],[FTR]]="D",100*Table1[[#This Row],[B365D]],0),0)</f>
        <v>0</v>
      </c>
      <c r="Q1978">
        <f>IF(Table1[[#This Row],[Bet]]="Draw-",IF(Table1[[#This Row],[FTR]]="D",100*Table1[[#This Row],[B365D]],0),0)</f>
        <v>0</v>
      </c>
      <c r="R1978">
        <f>1/Table1[[#This Row],[B365A]]-Table1[[#This Row],[Margin1X2]]</f>
        <v>0.31014041542840071</v>
      </c>
      <c r="S1978">
        <f>IF(Table1[[#This Row],[Bet]]="Away",IF(Table1[[#This Row],[FTR]]="A",100*Table1[[#This Row],[B365A]],0),0)</f>
        <v>0</v>
      </c>
      <c r="T1978">
        <f>IF(Table1[[#This Row],[Bet2]]="Away",IF(Table1[[#This Row],[FTR]]="A",100*Table1[[#This Row],[B365A]]),0)</f>
        <v>0</v>
      </c>
      <c r="X1978">
        <v>2.15</v>
      </c>
      <c r="Y1978">
        <v>3.4</v>
      </c>
      <c r="Z1978">
        <v>2.9</v>
      </c>
      <c r="AA1978" s="3">
        <f>(1/Table1[[#This Row],[B365H]]+1/Table1[[#This Row],[B365D]]+1/Table1[[#This Row],[B365A]]-1)/3</f>
        <v>3.4687170778495847E-2</v>
      </c>
      <c r="AB1978">
        <v>1.8</v>
      </c>
      <c r="AC1978">
        <v>2</v>
      </c>
      <c r="AD1978">
        <f>(1/Table1[[#This Row],[B365&gt;2.5]]+1/Table1[[#This Row],[B365&lt;2.5]]-1)/2</f>
        <v>2.777777777777779E-2</v>
      </c>
    </row>
    <row r="1979" spans="1:30" hidden="1" x14ac:dyDescent="0.45">
      <c r="A1979" t="s">
        <v>201</v>
      </c>
      <c r="B1979" t="s">
        <v>4</v>
      </c>
      <c r="C1979" s="1">
        <v>44471</v>
      </c>
      <c r="D1979" t="s">
        <v>209</v>
      </c>
      <c r="E1979" t="s">
        <v>211</v>
      </c>
      <c r="F1979">
        <v>2</v>
      </c>
      <c r="G1979">
        <v>3</v>
      </c>
      <c r="H1979" t="s">
        <v>20</v>
      </c>
      <c r="I1979" t="s">
        <v>246</v>
      </c>
      <c r="L1979">
        <f>1/Table1[[#This Row],[B365H]]-Table1[[#This Row],[Margin1X2]]</f>
        <v>0.46525927444148391</v>
      </c>
      <c r="M1979">
        <f>IF(Table1[[#This Row],[Bet]]="Home",IF(Table1[[#This Row],[FTR]]="H",100*Table1[[#This Row],[B365H]],0),0)</f>
        <v>0</v>
      </c>
      <c r="N1979">
        <f>IF(Table1[[#This Row],[Bet]]="Home-",IF(Table1[[#This Row],[FTR]]="H",100*Table1[[#This Row],[B365H]],0),0)</f>
        <v>0</v>
      </c>
      <c r="O1979">
        <f>1/Table1[[#This Row],[B365D]]-Table1[[#This Row],[Margin1X2]]</f>
        <v>0.27157204345152691</v>
      </c>
      <c r="P1979">
        <f>IF(Table1[[#This Row],[Bet]]="Draw",IF(Table1[[#This Row],[FTR]]="D",100*Table1[[#This Row],[B365D]],0),0)</f>
        <v>0</v>
      </c>
      <c r="Q1979">
        <f>IF(Table1[[#This Row],[Bet]]="Draw-",IF(Table1[[#This Row],[FTR]]="D",100*Table1[[#This Row],[B365D]],0),0)</f>
        <v>0</v>
      </c>
      <c r="R1979">
        <f>1/Table1[[#This Row],[B365A]]-Table1[[#This Row],[Margin1X2]]</f>
        <v>0.26316868210698907</v>
      </c>
      <c r="S1979">
        <f>IF(Table1[[#This Row],[Bet]]="Away",IF(Table1[[#This Row],[FTR]]="A",100*Table1[[#This Row],[B365A]],0),0)</f>
        <v>0</v>
      </c>
      <c r="T1979">
        <f>IF(Table1[[#This Row],[Bet2]]="Away",IF(Table1[[#This Row],[FTR]]="A",100*Table1[[#This Row],[B365A]]),0)</f>
        <v>0</v>
      </c>
      <c r="X1979">
        <v>2.0499999999999998</v>
      </c>
      <c r="Y1979">
        <v>3.4</v>
      </c>
      <c r="Z1979">
        <v>3.5</v>
      </c>
      <c r="AA1979" s="3">
        <f>(1/Table1[[#This Row],[B365H]]+1/Table1[[#This Row],[B365D]]+1/Table1[[#This Row],[B365A]]-1)/3</f>
        <v>2.2545603607296627E-2</v>
      </c>
      <c r="AB1979">
        <v>1.7</v>
      </c>
      <c r="AC1979">
        <v>2.1</v>
      </c>
      <c r="AD1979">
        <f>(1/Table1[[#This Row],[B365&gt;2.5]]+1/Table1[[#This Row],[B365&lt;2.5]]-1)/2</f>
        <v>3.2212885154061621E-2</v>
      </c>
    </row>
    <row r="1980" spans="1:30" hidden="1" x14ac:dyDescent="0.45">
      <c r="A1980" t="s">
        <v>201</v>
      </c>
      <c r="B1980" t="s">
        <v>4</v>
      </c>
      <c r="C1980" s="1">
        <v>44478</v>
      </c>
      <c r="D1980" t="s">
        <v>224</v>
      </c>
      <c r="E1980" t="s">
        <v>235</v>
      </c>
      <c r="F1980">
        <v>0</v>
      </c>
      <c r="G1980">
        <v>1</v>
      </c>
      <c r="H1980" t="s">
        <v>20</v>
      </c>
      <c r="I1980" t="s">
        <v>246</v>
      </c>
      <c r="L1980">
        <f>1/Table1[[#This Row],[B365H]]-Table1[[#This Row],[Margin1X2]]</f>
        <v>0.32379721914605641</v>
      </c>
      <c r="M1980">
        <f>IF(Table1[[#This Row],[Bet]]="Home",IF(Table1[[#This Row],[FTR]]="H",100*Table1[[#This Row],[B365H]],0),0)</f>
        <v>0</v>
      </c>
      <c r="N1980">
        <f>IF(Table1[[#This Row],[Bet]]="Home-",IF(Table1[[#This Row],[FTR]]="H",100*Table1[[#This Row],[B365H]],0),0)</f>
        <v>0</v>
      </c>
      <c r="O1980">
        <f>1/Table1[[#This Row],[B365D]]-Table1[[#This Row],[Margin1X2]]</f>
        <v>0.24443213978097703</v>
      </c>
      <c r="P1980">
        <f>IF(Table1[[#This Row],[Bet]]="Draw",IF(Table1[[#This Row],[FTR]]="D",100*Table1[[#This Row],[B365D]],0),0)</f>
        <v>0</v>
      </c>
      <c r="Q1980">
        <f>IF(Table1[[#This Row],[Bet]]="Draw-",IF(Table1[[#This Row],[FTR]]="D",100*Table1[[#This Row],[B365D]],0),0)</f>
        <v>0</v>
      </c>
      <c r="R1980">
        <f>1/Table1[[#This Row],[B365A]]-Table1[[#This Row],[Margin1X2]]</f>
        <v>0.4317706410729667</v>
      </c>
      <c r="S1980">
        <f>IF(Table1[[#This Row],[Bet]]="Away",IF(Table1[[#This Row],[FTR]]="A",100*Table1[[#This Row],[B365A]],0),0)</f>
        <v>0</v>
      </c>
      <c r="T1980">
        <f>IF(Table1[[#This Row],[Bet2]]="Away",IF(Table1[[#This Row],[FTR]]="A",100*Table1[[#This Row],[B365A]]),0)</f>
        <v>0</v>
      </c>
      <c r="X1980">
        <v>2.8</v>
      </c>
      <c r="Y1980">
        <v>3.6</v>
      </c>
      <c r="Z1980">
        <v>2.15</v>
      </c>
      <c r="AA1980" s="3">
        <f>(1/Table1[[#This Row],[B365H]]+1/Table1[[#This Row],[B365D]]+1/Table1[[#This Row],[B365A]]-1)/3</f>
        <v>3.3345637996800757E-2</v>
      </c>
      <c r="AB1980">
        <v>1.7</v>
      </c>
      <c r="AC1980">
        <v>2.1</v>
      </c>
      <c r="AD1980">
        <f>(1/Table1[[#This Row],[B365&gt;2.5]]+1/Table1[[#This Row],[B365&lt;2.5]]-1)/2</f>
        <v>3.2212885154061621E-2</v>
      </c>
    </row>
    <row r="1981" spans="1:30" hidden="1" x14ac:dyDescent="0.45">
      <c r="A1981" t="s">
        <v>201</v>
      </c>
      <c r="B1981" t="s">
        <v>4</v>
      </c>
      <c r="C1981" s="1">
        <v>44492</v>
      </c>
      <c r="D1981" t="s">
        <v>226</v>
      </c>
      <c r="E1981" t="s">
        <v>223</v>
      </c>
      <c r="F1981">
        <v>1</v>
      </c>
      <c r="G1981">
        <v>1</v>
      </c>
      <c r="H1981" t="s">
        <v>42</v>
      </c>
      <c r="I1981" t="s">
        <v>246</v>
      </c>
      <c r="L1981">
        <f>1/Table1[[#This Row],[B365H]]-Table1[[#This Row],[Margin1X2]]</f>
        <v>0.38509021842355179</v>
      </c>
      <c r="M1981">
        <f>IF(Table1[[#This Row],[Bet]]="Home",IF(Table1[[#This Row],[FTR]]="H",100*Table1[[#This Row],[B365H]],0),0)</f>
        <v>0</v>
      </c>
      <c r="N1981">
        <f>IF(Table1[[#This Row],[Bet]]="Home-",IF(Table1[[#This Row],[FTR]]="H",100*Table1[[#This Row],[B365H]],0),0)</f>
        <v>0</v>
      </c>
      <c r="O1981">
        <f>1/Table1[[#This Row],[B365D]]-Table1[[#This Row],[Margin1X2]]</f>
        <v>0.27611585944919281</v>
      </c>
      <c r="P1981">
        <f>IF(Table1[[#This Row],[Bet]]="Draw",IF(Table1[[#This Row],[FTR]]="D",100*Table1[[#This Row],[B365D]],0),0)</f>
        <v>0</v>
      </c>
      <c r="Q1981">
        <f>IF(Table1[[#This Row],[Bet]]="Draw-",IF(Table1[[#This Row],[FTR]]="D",100*Table1[[#This Row],[B365D]],0),0)</f>
        <v>0</v>
      </c>
      <c r="R1981">
        <f>1/Table1[[#This Row],[B365A]]-Table1[[#This Row],[Margin1X2]]</f>
        <v>0.33879392212725545</v>
      </c>
      <c r="S1981">
        <f>IF(Table1[[#This Row],[Bet]]="Away",IF(Table1[[#This Row],[FTR]]="A",100*Table1[[#This Row],[B365A]],0),0)</f>
        <v>0</v>
      </c>
      <c r="T1981">
        <f>IF(Table1[[#This Row],[Bet2]]="Away",IF(Table1[[#This Row],[FTR]]="A",100*Table1[[#This Row],[B365A]]),0)</f>
        <v>0</v>
      </c>
      <c r="X1981">
        <v>2.4</v>
      </c>
      <c r="Y1981">
        <v>3.25</v>
      </c>
      <c r="Z1981">
        <v>2.7</v>
      </c>
      <c r="AA1981" s="3">
        <f>(1/Table1[[#This Row],[B365H]]+1/Table1[[#This Row],[B365D]]+1/Table1[[#This Row],[B365A]]-1)/3</f>
        <v>3.1576448243114896E-2</v>
      </c>
      <c r="AB1981">
        <v>1.95</v>
      </c>
      <c r="AC1981">
        <v>1.85</v>
      </c>
      <c r="AD1981">
        <f>(1/Table1[[#This Row],[B365&gt;2.5]]+1/Table1[[#This Row],[B365&lt;2.5]]-1)/2</f>
        <v>2.6680526680526673E-2</v>
      </c>
    </row>
    <row r="1982" spans="1:30" hidden="1" x14ac:dyDescent="0.45">
      <c r="A1982" t="s">
        <v>201</v>
      </c>
      <c r="B1982" t="s">
        <v>4</v>
      </c>
      <c r="C1982" s="1">
        <v>44520</v>
      </c>
      <c r="D1982" t="s">
        <v>233</v>
      </c>
      <c r="E1982" t="s">
        <v>206</v>
      </c>
      <c r="F1982">
        <v>2</v>
      </c>
      <c r="G1982">
        <v>0</v>
      </c>
      <c r="H1982" t="s">
        <v>13</v>
      </c>
      <c r="I1982" t="s">
        <v>246</v>
      </c>
      <c r="L1982">
        <f>1/Table1[[#This Row],[B365H]]-Table1[[#This Row],[Margin1X2]]</f>
        <v>0.28382694541231124</v>
      </c>
      <c r="M1982">
        <f>IF(Table1[[#This Row],[Bet]]="Home",IF(Table1[[#This Row],[FTR]]="H",100*Table1[[#This Row],[B365H]],0),0)</f>
        <v>0</v>
      </c>
      <c r="N1982">
        <f>IF(Table1[[#This Row],[Bet]]="Home-",IF(Table1[[#This Row],[FTR]]="H",100*Table1[[#This Row],[B365H]],0),0)</f>
        <v>0</v>
      </c>
      <c r="O1982">
        <f>1/Table1[[#This Row],[B365D]]-Table1[[#This Row],[Margin1X2]]</f>
        <v>0.25704123112659694</v>
      </c>
      <c r="P1982">
        <f>IF(Table1[[#This Row],[Bet]]="Draw",IF(Table1[[#This Row],[FTR]]="D",100*Table1[[#This Row],[B365D]],0),0)</f>
        <v>0</v>
      </c>
      <c r="Q1982">
        <f>IF(Table1[[#This Row],[Bet]]="Draw-",IF(Table1[[#This Row],[FTR]]="D",100*Table1[[#This Row],[B365D]],0),0)</f>
        <v>0</v>
      </c>
      <c r="R1982">
        <f>1/Table1[[#This Row],[B365A]]-Table1[[#This Row],[Margin1X2]]</f>
        <v>0.45913182346109177</v>
      </c>
      <c r="S1982">
        <f>IF(Table1[[#This Row],[Bet]]="Away",IF(Table1[[#This Row],[FTR]]="A",100*Table1[[#This Row],[B365A]],0),0)</f>
        <v>0</v>
      </c>
      <c r="T1982">
        <f>IF(Table1[[#This Row],[Bet2]]="Away",IF(Table1[[#This Row],[FTR]]="A",100*Table1[[#This Row],[B365A]]),0)</f>
        <v>0</v>
      </c>
      <c r="X1982">
        <v>3.2</v>
      </c>
      <c r="Y1982">
        <v>3.5</v>
      </c>
      <c r="Z1982">
        <v>2.0499999999999998</v>
      </c>
      <c r="AA1982" s="3">
        <f>(1/Table1[[#This Row],[B365H]]+1/Table1[[#This Row],[B365D]]+1/Table1[[#This Row],[B365A]]-1)/3</f>
        <v>2.8673054587688762E-2</v>
      </c>
      <c r="AB1982">
        <v>1.88</v>
      </c>
      <c r="AC1982">
        <v>1.93</v>
      </c>
      <c r="AD1982">
        <f>(1/Table1[[#This Row],[B365&gt;2.5]]+1/Table1[[#This Row],[B365&lt;2.5]]-1)/2</f>
        <v>2.5024804321464034E-2</v>
      </c>
    </row>
    <row r="1983" spans="1:30" hidden="1" x14ac:dyDescent="0.45">
      <c r="A1983" t="s">
        <v>201</v>
      </c>
      <c r="B1983" t="s">
        <v>4</v>
      </c>
      <c r="C1983" s="1">
        <v>44527</v>
      </c>
      <c r="D1983" t="s">
        <v>223</v>
      </c>
      <c r="E1983" t="s">
        <v>217</v>
      </c>
      <c r="F1983">
        <v>1</v>
      </c>
      <c r="G1983">
        <v>4</v>
      </c>
      <c r="H1983" t="s">
        <v>20</v>
      </c>
      <c r="I1983" t="s">
        <v>246</v>
      </c>
      <c r="L1983">
        <f>1/Table1[[#This Row],[B365H]]-Table1[[#This Row],[Margin1X2]]</f>
        <v>0.17803665213990386</v>
      </c>
      <c r="M1983">
        <f>IF(Table1[[#This Row],[Bet]]="Home",IF(Table1[[#This Row],[FTR]]="H",100*Table1[[#This Row],[B365H]],0),0)</f>
        <v>0</v>
      </c>
      <c r="N1983">
        <f>IF(Table1[[#This Row],[Bet]]="Home-",IF(Table1[[#This Row],[FTR]]="H",100*Table1[[#This Row],[B365H]],0),0)</f>
        <v>0</v>
      </c>
      <c r="O1983">
        <f>1/Table1[[#This Row],[B365D]]-Table1[[#This Row],[Margin1X2]]</f>
        <v>0.21751033635043018</v>
      </c>
      <c r="P1983">
        <f>IF(Table1[[#This Row],[Bet]]="Draw",IF(Table1[[#This Row],[FTR]]="D",100*Table1[[#This Row],[B365D]],0),0)</f>
        <v>0</v>
      </c>
      <c r="Q1983">
        <f>IF(Table1[[#This Row],[Bet]]="Draw-",IF(Table1[[#This Row],[FTR]]="D",100*Table1[[#This Row],[B365D]],0),0)</f>
        <v>0</v>
      </c>
      <c r="R1983">
        <f>1/Table1[[#This Row],[B365A]]-Table1[[#This Row],[Margin1X2]]</f>
        <v>0.60445301150966579</v>
      </c>
      <c r="S1983">
        <f>IF(Table1[[#This Row],[Bet]]="Away",IF(Table1[[#This Row],[FTR]]="A",100*Table1[[#This Row],[B365A]],0),0)</f>
        <v>0</v>
      </c>
      <c r="T1983">
        <f>IF(Table1[[#This Row],[Bet2]]="Away",IF(Table1[[#This Row],[FTR]]="A",100*Table1[[#This Row],[B365A]]),0)</f>
        <v>0</v>
      </c>
      <c r="X1983">
        <v>4.75</v>
      </c>
      <c r="Y1983">
        <v>4</v>
      </c>
      <c r="Z1983">
        <v>1.57</v>
      </c>
      <c r="AA1983" s="3">
        <f>(1/Table1[[#This Row],[B365H]]+1/Table1[[#This Row],[B365D]]+1/Table1[[#This Row],[B365A]]-1)/3</f>
        <v>3.248966364956981E-2</v>
      </c>
      <c r="AB1983">
        <v>1.9</v>
      </c>
      <c r="AC1983">
        <v>1.9</v>
      </c>
      <c r="AD1983">
        <f>(1/Table1[[#This Row],[B365&gt;2.5]]+1/Table1[[#This Row],[B365&lt;2.5]]-1)/2</f>
        <v>2.6315789473684181E-2</v>
      </c>
    </row>
    <row r="1984" spans="1:30" hidden="1" x14ac:dyDescent="0.45">
      <c r="A1984" t="s">
        <v>201</v>
      </c>
      <c r="B1984" t="s">
        <v>4</v>
      </c>
      <c r="C1984" s="1">
        <v>44556</v>
      </c>
      <c r="D1984" t="s">
        <v>220</v>
      </c>
      <c r="E1984" t="s">
        <v>240</v>
      </c>
      <c r="F1984">
        <v>3</v>
      </c>
      <c r="G1984">
        <v>0</v>
      </c>
      <c r="H1984" t="s">
        <v>13</v>
      </c>
      <c r="I1984" t="s">
        <v>246</v>
      </c>
      <c r="L1984">
        <f>1/Table1[[#This Row],[B365H]]-Table1[[#This Row],[Margin1X2]]</f>
        <v>0.45403439153439151</v>
      </c>
      <c r="M1984">
        <f>IF(Table1[[#This Row],[Bet]]="Home",IF(Table1[[#This Row],[FTR]]="H",100*Table1[[#This Row],[B365H]],0),0)</f>
        <v>0</v>
      </c>
      <c r="N1984">
        <f>IF(Table1[[#This Row],[Bet]]="Home-",IF(Table1[[#This Row],[FTR]]="H",100*Table1[[#This Row],[B365H]],0),0)</f>
        <v>0</v>
      </c>
      <c r="O1984">
        <f>1/Table1[[#This Row],[B365D]]-Table1[[#This Row],[Margin1X2]]</f>
        <v>0.25562169312169314</v>
      </c>
      <c r="P1984">
        <f>IF(Table1[[#This Row],[Bet]]="Draw",IF(Table1[[#This Row],[FTR]]="D",100*Table1[[#This Row],[B365D]],0),0)</f>
        <v>0</v>
      </c>
      <c r="Q1984">
        <f>IF(Table1[[#This Row],[Bet]]="Draw-",IF(Table1[[#This Row],[FTR]]="D",100*Table1[[#This Row],[B365D]],0),0)</f>
        <v>0</v>
      </c>
      <c r="R1984">
        <f>1/Table1[[#This Row],[B365A]]-Table1[[#This Row],[Margin1X2]]</f>
        <v>0.29034391534391535</v>
      </c>
      <c r="S1984">
        <f>IF(Table1[[#This Row],[Bet]]="Away",IF(Table1[[#This Row],[FTR]]="A",100*Table1[[#This Row],[B365A]],0),0)</f>
        <v>0</v>
      </c>
      <c r="T1984">
        <f>IF(Table1[[#This Row],[Bet2]]="Away",IF(Table1[[#This Row],[FTR]]="A",100*Table1[[#This Row],[B365A]]),0)</f>
        <v>0</v>
      </c>
      <c r="X1984">
        <v>2.1</v>
      </c>
      <c r="Y1984">
        <v>3.6</v>
      </c>
      <c r="Z1984">
        <v>3.2</v>
      </c>
      <c r="AA1984" s="3">
        <f>(1/Table1[[#This Row],[B365H]]+1/Table1[[#This Row],[B365D]]+1/Table1[[#This Row],[B365A]]-1)/3</f>
        <v>2.2156084656084651E-2</v>
      </c>
      <c r="AB1984">
        <v>1.75</v>
      </c>
      <c r="AC1984">
        <v>2.0499999999999998</v>
      </c>
      <c r="AD1984">
        <f>(1/Table1[[#This Row],[B365&gt;2.5]]+1/Table1[[#This Row],[B365&lt;2.5]]-1)/2</f>
        <v>2.9616724738675937E-2</v>
      </c>
    </row>
    <row r="1985" spans="1:30" hidden="1" x14ac:dyDescent="0.45">
      <c r="A1985" t="s">
        <v>201</v>
      </c>
      <c r="B1985" t="s">
        <v>4</v>
      </c>
      <c r="C1985" s="1">
        <v>44590</v>
      </c>
      <c r="D1985" t="s">
        <v>218</v>
      </c>
      <c r="E1985" t="s">
        <v>208</v>
      </c>
      <c r="F1985">
        <v>1</v>
      </c>
      <c r="G1985">
        <v>3</v>
      </c>
      <c r="H1985" t="s">
        <v>20</v>
      </c>
      <c r="I1985" t="s">
        <v>246</v>
      </c>
      <c r="L1985">
        <f>1/Table1[[#This Row],[B365H]]-Table1[[#This Row],[Margin1X2]]</f>
        <v>0.3940242763772176</v>
      </c>
      <c r="M1985">
        <f>IF(Table1[[#This Row],[Bet]]="Home",IF(Table1[[#This Row],[FTR]]="H",100*Table1[[#This Row],[B365H]],0),0)</f>
        <v>0</v>
      </c>
      <c r="N1985">
        <f>IF(Table1[[#This Row],[Bet]]="Home-",IF(Table1[[#This Row],[FTR]]="H",100*Table1[[#This Row],[B365H]],0),0)</f>
        <v>0</v>
      </c>
      <c r="O1985">
        <f>1/Table1[[#This Row],[B365D]]-Table1[[#This Row],[Margin1X2]]</f>
        <v>0.27147525676937445</v>
      </c>
      <c r="P1985">
        <f>IF(Table1[[#This Row],[Bet]]="Draw",IF(Table1[[#This Row],[FTR]]="D",100*Table1[[#This Row],[B365D]],0),0)</f>
        <v>0</v>
      </c>
      <c r="Q1985">
        <f>IF(Table1[[#This Row],[Bet]]="Draw-",IF(Table1[[#This Row],[FTR]]="D",100*Table1[[#This Row],[B365D]],0),0)</f>
        <v>0</v>
      </c>
      <c r="R1985">
        <f>1/Table1[[#This Row],[B365A]]-Table1[[#This Row],[Margin1X2]]</f>
        <v>0.33450046685340806</v>
      </c>
      <c r="S1985">
        <f>IF(Table1[[#This Row],[Bet]]="Away",IF(Table1[[#This Row],[FTR]]="A",100*Table1[[#This Row],[B365A]],0),0)</f>
        <v>0</v>
      </c>
      <c r="T1985">
        <f>IF(Table1[[#This Row],[Bet2]]="Away",IF(Table1[[#This Row],[FTR]]="A",100*Table1[[#This Row],[B365A]]),0)</f>
        <v>0</v>
      </c>
      <c r="X1985">
        <v>2.4</v>
      </c>
      <c r="Y1985">
        <v>3.4</v>
      </c>
      <c r="Z1985">
        <v>2.8</v>
      </c>
      <c r="AA1985" s="3">
        <f>(1/Table1[[#This Row],[B365H]]+1/Table1[[#This Row],[B365D]]+1/Table1[[#This Row],[B365A]]-1)/3</f>
        <v>2.2642390289449105E-2</v>
      </c>
      <c r="AB1985">
        <v>1.8</v>
      </c>
      <c r="AC1985">
        <v>2</v>
      </c>
      <c r="AD1985">
        <f>(1/Table1[[#This Row],[B365&gt;2.5]]+1/Table1[[#This Row],[B365&lt;2.5]]-1)/2</f>
        <v>2.777777777777779E-2</v>
      </c>
    </row>
    <row r="1986" spans="1:30" hidden="1" x14ac:dyDescent="0.45">
      <c r="A1986" t="s">
        <v>201</v>
      </c>
      <c r="B1986" t="s">
        <v>4</v>
      </c>
      <c r="C1986" s="1">
        <v>44593</v>
      </c>
      <c r="D1986" t="s">
        <v>240</v>
      </c>
      <c r="E1986" t="s">
        <v>226</v>
      </c>
      <c r="F1986">
        <v>1</v>
      </c>
      <c r="G1986">
        <v>1</v>
      </c>
      <c r="H1986" t="s">
        <v>42</v>
      </c>
      <c r="I1986" t="s">
        <v>246</v>
      </c>
      <c r="L1986">
        <f>1/Table1[[#This Row],[B365H]]-Table1[[#This Row],[Margin1X2]]</f>
        <v>0.59926386013342525</v>
      </c>
      <c r="M1986">
        <f>IF(Table1[[#This Row],[Bet]]="Home",IF(Table1[[#This Row],[FTR]]="H",100*Table1[[#This Row],[B365H]],0),0)</f>
        <v>0</v>
      </c>
      <c r="N1986">
        <f>IF(Table1[[#This Row],[Bet]]="Home-",IF(Table1[[#This Row],[FTR]]="H",100*Table1[[#This Row],[B365H]],0),0)</f>
        <v>0</v>
      </c>
      <c r="O1986">
        <f>1/Table1[[#This Row],[B365D]]-Table1[[#This Row],[Margin1X2]]</f>
        <v>0.2559236254888429</v>
      </c>
      <c r="P1986">
        <f>IF(Table1[[#This Row],[Bet]]="Draw",IF(Table1[[#This Row],[FTR]]="D",100*Table1[[#This Row],[B365D]],0),0)</f>
        <v>0</v>
      </c>
      <c r="Q1986">
        <f>IF(Table1[[#This Row],[Bet]]="Draw-",IF(Table1[[#This Row],[FTR]]="D",100*Table1[[#This Row],[B365D]],0),0)</f>
        <v>0</v>
      </c>
      <c r="R1986">
        <f>1/Table1[[#This Row],[B365A]]-Table1[[#This Row],[Margin1X2]]</f>
        <v>0.14481251437773174</v>
      </c>
      <c r="S1986">
        <f>IF(Table1[[#This Row],[Bet]]="Away",IF(Table1[[#This Row],[FTR]]="A",100*Table1[[#This Row],[B365A]],0),0)</f>
        <v>0</v>
      </c>
      <c r="T1986">
        <f>IF(Table1[[#This Row],[Bet2]]="Away",IF(Table1[[#This Row],[FTR]]="A",100*Table1[[#This Row],[B365A]]),0)</f>
        <v>0</v>
      </c>
      <c r="X1986">
        <v>1.61</v>
      </c>
      <c r="Y1986">
        <v>3.6</v>
      </c>
      <c r="Z1986">
        <v>6</v>
      </c>
      <c r="AA1986" s="3">
        <f>(1/Table1[[#This Row],[B365H]]+1/Table1[[#This Row],[B365D]]+1/Table1[[#This Row],[B365A]]-1)/3</f>
        <v>2.1854152288934909E-2</v>
      </c>
      <c r="AB1986">
        <v>1.85</v>
      </c>
      <c r="AC1986">
        <v>1.95</v>
      </c>
      <c r="AD1986">
        <f>(1/Table1[[#This Row],[B365&gt;2.5]]+1/Table1[[#This Row],[B365&lt;2.5]]-1)/2</f>
        <v>2.6680526680526673E-2</v>
      </c>
    </row>
    <row r="1987" spans="1:30" hidden="1" x14ac:dyDescent="0.45">
      <c r="A1987" t="s">
        <v>201</v>
      </c>
      <c r="B1987" t="s">
        <v>4</v>
      </c>
      <c r="C1987" s="1">
        <v>44625</v>
      </c>
      <c r="D1987" t="s">
        <v>209</v>
      </c>
      <c r="E1987" t="s">
        <v>221</v>
      </c>
      <c r="F1987">
        <v>0</v>
      </c>
      <c r="G1987">
        <v>0</v>
      </c>
      <c r="H1987" t="s">
        <v>42</v>
      </c>
      <c r="I1987" t="s">
        <v>246</v>
      </c>
      <c r="L1987">
        <f>1/Table1[[#This Row],[B365H]]-Table1[[#This Row],[Margin1X2]]</f>
        <v>0.43426052591579267</v>
      </c>
      <c r="M1987">
        <f>IF(Table1[[#This Row],[Bet]]="Home",IF(Table1[[#This Row],[FTR]]="H",100*Table1[[#This Row],[B365H]],0),0)</f>
        <v>0</v>
      </c>
      <c r="N1987">
        <f>IF(Table1[[#This Row],[Bet]]="Home-",IF(Table1[[#This Row],[FTR]]="H",100*Table1[[#This Row],[B365H]],0),0)</f>
        <v>0</v>
      </c>
      <c r="O1987">
        <f>1/Table1[[#This Row],[B365D]]-Table1[[#This Row],[Margin1X2]]</f>
        <v>0.26326189390484878</v>
      </c>
      <c r="P1987">
        <f>IF(Table1[[#This Row],[Bet]]="Draw",IF(Table1[[#This Row],[FTR]]="D",100*Table1[[#This Row],[B365D]],0),0)</f>
        <v>0</v>
      </c>
      <c r="Q1987">
        <f>IF(Table1[[#This Row],[Bet]]="Draw-",IF(Table1[[#This Row],[FTR]]="D",100*Table1[[#This Row],[B365D]],0),0)</f>
        <v>0</v>
      </c>
      <c r="R1987">
        <f>1/Table1[[#This Row],[B365A]]-Table1[[#This Row],[Margin1X2]]</f>
        <v>0.30247758017935855</v>
      </c>
      <c r="S1987">
        <f>IF(Table1[[#This Row],[Bet]]="Away",IF(Table1[[#This Row],[FTR]]="A",100*Table1[[#This Row],[B365A]],0),0)</f>
        <v>0</v>
      </c>
      <c r="T1987">
        <f>IF(Table1[[#This Row],[Bet2]]="Away",IF(Table1[[#This Row],[FTR]]="A",100*Table1[[#This Row],[B365A]]),0)</f>
        <v>0</v>
      </c>
      <c r="X1987">
        <v>2.15</v>
      </c>
      <c r="Y1987">
        <v>3.4</v>
      </c>
      <c r="Z1987">
        <v>3</v>
      </c>
      <c r="AA1987" s="3">
        <f>(1/Table1[[#This Row],[B365H]]+1/Table1[[#This Row],[B365D]]+1/Table1[[#This Row],[B365A]]-1)/3</f>
        <v>3.0855753153974746E-2</v>
      </c>
      <c r="AB1987">
        <v>1.7</v>
      </c>
      <c r="AC1987">
        <v>2.1</v>
      </c>
      <c r="AD1987">
        <f>(1/Table1[[#This Row],[B365&gt;2.5]]+1/Table1[[#This Row],[B365&lt;2.5]]-1)/2</f>
        <v>3.2212885154061621E-2</v>
      </c>
    </row>
    <row r="1988" spans="1:30" hidden="1" x14ac:dyDescent="0.45">
      <c r="A1988" t="s">
        <v>201</v>
      </c>
      <c r="B1988" t="s">
        <v>4</v>
      </c>
      <c r="C1988" s="1">
        <v>44639</v>
      </c>
      <c r="D1988" t="s">
        <v>217</v>
      </c>
      <c r="E1988" t="s">
        <v>223</v>
      </c>
      <c r="F1988">
        <v>4</v>
      </c>
      <c r="G1988">
        <v>2</v>
      </c>
      <c r="H1988" t="s">
        <v>13</v>
      </c>
      <c r="I1988" t="s">
        <v>246</v>
      </c>
      <c r="L1988">
        <f>1/Table1[[#This Row],[B365H]]-Table1[[#This Row],[Margin1X2]]</f>
        <v>0.73690078037904116</v>
      </c>
      <c r="M1988">
        <f>IF(Table1[[#This Row],[Bet]]="Home",IF(Table1[[#This Row],[FTR]]="H",100*Table1[[#This Row],[B365H]],0),0)</f>
        <v>0</v>
      </c>
      <c r="N1988">
        <f>IF(Table1[[#This Row],[Bet]]="Home-",IF(Table1[[#This Row],[FTR]]="H",100*Table1[[#This Row],[B365H]],0),0)</f>
        <v>0</v>
      </c>
      <c r="O1988">
        <f>1/Table1[[#This Row],[B365D]]-Table1[[#This Row],[Margin1X2]]</f>
        <v>0.14158305462653289</v>
      </c>
      <c r="P1988">
        <f>IF(Table1[[#This Row],[Bet]]="Draw",IF(Table1[[#This Row],[FTR]]="D",100*Table1[[#This Row],[B365D]],0),0)</f>
        <v>0</v>
      </c>
      <c r="Q1988">
        <f>IF(Table1[[#This Row],[Bet]]="Draw-",IF(Table1[[#This Row],[FTR]]="D",100*Table1[[#This Row],[B365D]],0),0)</f>
        <v>0</v>
      </c>
      <c r="R1988">
        <f>1/Table1[[#This Row],[B365A]]-Table1[[#This Row],[Margin1X2]]</f>
        <v>0.12151616499442588</v>
      </c>
      <c r="S1988">
        <f>IF(Table1[[#This Row],[Bet]]="Away",IF(Table1[[#This Row],[FTR]]="A",100*Table1[[#This Row],[B365A]],0),0)</f>
        <v>0</v>
      </c>
      <c r="T1988">
        <f>IF(Table1[[#This Row],[Bet2]]="Away",IF(Table1[[#This Row],[FTR]]="A",100*Table1[[#This Row],[B365A]]),0)</f>
        <v>0</v>
      </c>
      <c r="X1988">
        <v>1.3</v>
      </c>
      <c r="Y1988">
        <v>5.75</v>
      </c>
      <c r="Z1988">
        <v>6.5</v>
      </c>
      <c r="AA1988" s="3">
        <f>(1/Table1[[#This Row],[B365H]]+1/Table1[[#This Row],[B365D]]+1/Table1[[#This Row],[B365A]]-1)/3</f>
        <v>3.2329988851727963E-2</v>
      </c>
      <c r="AB1988">
        <v>1.6</v>
      </c>
      <c r="AC1988">
        <v>2.2999999999999998</v>
      </c>
      <c r="AD1988">
        <f>(1/Table1[[#This Row],[B365&gt;2.5]]+1/Table1[[#This Row],[B365&lt;2.5]]-1)/2</f>
        <v>2.9891304347826164E-2</v>
      </c>
    </row>
    <row r="1989" spans="1:30" hidden="1" x14ac:dyDescent="0.45">
      <c r="A1989" t="s">
        <v>201</v>
      </c>
      <c r="B1989" t="s">
        <v>4</v>
      </c>
      <c r="C1989" s="1">
        <v>44669</v>
      </c>
      <c r="D1989" t="s">
        <v>211</v>
      </c>
      <c r="E1989" t="s">
        <v>235</v>
      </c>
      <c r="F1989">
        <v>0</v>
      </c>
      <c r="G1989">
        <v>1</v>
      </c>
      <c r="H1989" t="s">
        <v>20</v>
      </c>
      <c r="I1989" t="s">
        <v>246</v>
      </c>
      <c r="L1989">
        <f>1/Table1[[#This Row],[B365H]]-Table1[[#This Row],[Margin1X2]]</f>
        <v>0.21957671957671954</v>
      </c>
      <c r="M1989">
        <f>IF(Table1[[#This Row],[Bet]]="Home",IF(Table1[[#This Row],[FTR]]="H",100*Table1[[#This Row],[B365H]],0),0)</f>
        <v>0</v>
      </c>
      <c r="N1989">
        <f>IF(Table1[[#This Row],[Bet]]="Home-",IF(Table1[[#This Row],[FTR]]="H",100*Table1[[#This Row],[B365H]],0),0)</f>
        <v>0</v>
      </c>
      <c r="O1989">
        <f>1/Table1[[#This Row],[B365D]]-Table1[[#This Row],[Margin1X2]]</f>
        <v>0.25529100529100524</v>
      </c>
      <c r="P1989">
        <f>IF(Table1[[#This Row],[Bet]]="Draw",IF(Table1[[#This Row],[FTR]]="D",100*Table1[[#This Row],[B365D]],0),0)</f>
        <v>0</v>
      </c>
      <c r="Q1989">
        <f>IF(Table1[[#This Row],[Bet]]="Draw-",IF(Table1[[#This Row],[FTR]]="D",100*Table1[[#This Row],[B365D]],0),0)</f>
        <v>0</v>
      </c>
      <c r="R1989">
        <f>1/Table1[[#This Row],[B365A]]-Table1[[#This Row],[Margin1X2]]</f>
        <v>0.52513227513227512</v>
      </c>
      <c r="S1989">
        <f>IF(Table1[[#This Row],[Bet]]="Away",IF(Table1[[#This Row],[FTR]]="A",100*Table1[[#This Row],[B365A]],0),0)</f>
        <v>0</v>
      </c>
      <c r="T1989">
        <f>IF(Table1[[#This Row],[Bet2]]="Away",IF(Table1[[#This Row],[FTR]]="A",100*Table1[[#This Row],[B365A]]),0)</f>
        <v>0</v>
      </c>
      <c r="X1989">
        <v>4</v>
      </c>
      <c r="Y1989">
        <v>3.5</v>
      </c>
      <c r="Z1989">
        <v>1.8</v>
      </c>
      <c r="AA1989" s="3">
        <f>(1/Table1[[#This Row],[B365H]]+1/Table1[[#This Row],[B365D]]+1/Table1[[#This Row],[B365A]]-1)/3</f>
        <v>3.0423280423280463E-2</v>
      </c>
      <c r="AB1989">
        <v>1.83</v>
      </c>
      <c r="AC1989">
        <v>1.98</v>
      </c>
      <c r="AD1989">
        <f>(1/Table1[[#This Row],[B365&gt;2.5]]+1/Table1[[#This Row],[B365&lt;2.5]]-1)/2</f>
        <v>2.5749296241099451E-2</v>
      </c>
    </row>
    <row r="1990" spans="1:30" hidden="1" x14ac:dyDescent="0.45">
      <c r="A1990" t="s">
        <v>201</v>
      </c>
      <c r="B1990" t="s">
        <v>4</v>
      </c>
      <c r="C1990" s="1">
        <v>44674</v>
      </c>
      <c r="D1990" t="s">
        <v>203</v>
      </c>
      <c r="E1990" t="s">
        <v>237</v>
      </c>
      <c r="F1990">
        <v>3</v>
      </c>
      <c r="G1990">
        <v>2</v>
      </c>
      <c r="H1990" t="s">
        <v>13</v>
      </c>
      <c r="I1990" t="s">
        <v>246</v>
      </c>
      <c r="L1990">
        <f>1/Table1[[#This Row],[B365H]]-Table1[[#This Row],[Margin1X2]]</f>
        <v>0.84089090985642712</v>
      </c>
      <c r="M1990">
        <f>IF(Table1[[#This Row],[Bet]]="Home",IF(Table1[[#This Row],[FTR]]="H",100*Table1[[#This Row],[B365H]],0),0)</f>
        <v>0</v>
      </c>
      <c r="N1990">
        <f>IF(Table1[[#This Row],[Bet]]="Home-",IF(Table1[[#This Row],[FTR]]="H",100*Table1[[#This Row],[B365H]],0),0)</f>
        <v>0</v>
      </c>
      <c r="O1990">
        <f>1/Table1[[#This Row],[B365D]]-Table1[[#This Row],[Margin1X2]]</f>
        <v>0.13266809818533953</v>
      </c>
      <c r="P1990">
        <f>IF(Table1[[#This Row],[Bet]]="Draw",IF(Table1[[#This Row],[FTR]]="D",100*Table1[[#This Row],[B365D]],0),0)</f>
        <v>0</v>
      </c>
      <c r="Q1990">
        <f>IF(Table1[[#This Row],[Bet]]="Draw-",IF(Table1[[#This Row],[FTR]]="D",100*Table1[[#This Row],[B365D]],0),0)</f>
        <v>0</v>
      </c>
      <c r="R1990">
        <f>1/Table1[[#This Row],[B365A]]-Table1[[#This Row],[Margin1X2]]</f>
        <v>2.6440991958233295E-2</v>
      </c>
      <c r="S1990">
        <f>IF(Table1[[#This Row],[Bet]]="Away",IF(Table1[[#This Row],[FTR]]="A",100*Table1[[#This Row],[B365A]],0),0)</f>
        <v>0</v>
      </c>
      <c r="T1990">
        <f>IF(Table1[[#This Row],[Bet2]]="Away",IF(Table1[[#This Row],[FTR]]="A",100*Table1[[#This Row],[B365A]]),0)</f>
        <v>0</v>
      </c>
      <c r="X1990">
        <v>1.1599999999999999</v>
      </c>
      <c r="Y1990">
        <v>6.5</v>
      </c>
      <c r="Z1990">
        <v>21</v>
      </c>
      <c r="AA1990" s="3">
        <f>(1/Table1[[#This Row],[B365H]]+1/Table1[[#This Row],[B365D]]+1/Table1[[#This Row],[B365A]]-1)/3</f>
        <v>2.1178055660814321E-2</v>
      </c>
      <c r="AB1990">
        <v>1.61</v>
      </c>
      <c r="AC1990">
        <v>2.25</v>
      </c>
      <c r="AD1990">
        <f>(1/Table1[[#This Row],[B365&gt;2.5]]+1/Table1[[#This Row],[B365&lt;2.5]]-1)/2</f>
        <v>3.2781228433402365E-2</v>
      </c>
    </row>
    <row r="1991" spans="1:30" hidden="1" x14ac:dyDescent="0.45">
      <c r="A1991" t="s">
        <v>61</v>
      </c>
      <c r="B1991" t="s">
        <v>4</v>
      </c>
      <c r="C1991" s="1">
        <v>44415</v>
      </c>
      <c r="D1991" t="s">
        <v>71</v>
      </c>
      <c r="E1991" t="s">
        <v>72</v>
      </c>
      <c r="F1991">
        <v>1</v>
      </c>
      <c r="G1991">
        <v>1</v>
      </c>
      <c r="H1991" t="s">
        <v>42</v>
      </c>
      <c r="I1991" t="s">
        <v>73</v>
      </c>
      <c r="L1991">
        <f>1/Table1[[#This Row],[B365H]]-Table1[[#This Row],[Margin1X2]]</f>
        <v>0.43415775401069523</v>
      </c>
      <c r="M1991">
        <f>IF(Table1[[#This Row],[Bet]]="Home",IF(Table1[[#This Row],[FTR]]="H",100*Table1[[#This Row],[B365H]],0),0)</f>
        <v>0</v>
      </c>
      <c r="N1991">
        <f>IF(Table1[[#This Row],[Bet]]="Home-",IF(Table1[[#This Row],[FTR]]="H",100*Table1[[#This Row],[B365H]],0),0)</f>
        <v>0</v>
      </c>
      <c r="O1991">
        <f>1/Table1[[#This Row],[B365D]]-Table1[[#This Row],[Margin1X2]]</f>
        <v>0.27372994652406424</v>
      </c>
      <c r="P1991">
        <f>IF(Table1[[#This Row],[Bet]]="Draw",IF(Table1[[#This Row],[FTR]]="D",100*Table1[[#This Row],[B365D]],0),0)</f>
        <v>0</v>
      </c>
      <c r="Q1991">
        <f>IF(Table1[[#This Row],[Bet]]="Draw-",IF(Table1[[#This Row],[FTR]]="D",100*Table1[[#This Row],[B365D]],0),0)</f>
        <v>0</v>
      </c>
      <c r="R1991">
        <f>1/Table1[[#This Row],[B365A]]-Table1[[#This Row],[Margin1X2]]</f>
        <v>0.2921122994652407</v>
      </c>
      <c r="S1991">
        <f>IF(Table1[[#This Row],[Bet]]="Away",IF(Table1[[#This Row],[FTR]]="A",100*Table1[[#This Row],[B365A]],0),0)</f>
        <v>0</v>
      </c>
      <c r="T1991">
        <f>IF(Table1[[#This Row],[Bet2]]="Away",IF(Table1[[#This Row],[FTR]]="A",100*Table1[[#This Row],[B365A]]),0)</f>
        <v>0</v>
      </c>
      <c r="X1991">
        <v>2.2000000000000002</v>
      </c>
      <c r="Y1991">
        <v>3.4</v>
      </c>
      <c r="Z1991">
        <v>3.2</v>
      </c>
      <c r="AA1991" s="3">
        <f>(1/Table1[[#This Row],[B365H]]+1/Table1[[#This Row],[B365D]]+1/Table1[[#This Row],[B365A]]-1)/3</f>
        <v>2.0387700534759318E-2</v>
      </c>
      <c r="AB1991">
        <v>2.2999999999999998</v>
      </c>
      <c r="AC1991">
        <v>1.61</v>
      </c>
      <c r="AD1991">
        <f>(1/Table1[[#This Row],[B365&gt;2.5]]+1/Table1[[#This Row],[B365&lt;2.5]]-1)/2</f>
        <v>2.7950310559006208E-2</v>
      </c>
    </row>
    <row r="1992" spans="1:30" hidden="1" x14ac:dyDescent="0.45">
      <c r="A1992" t="s">
        <v>61</v>
      </c>
      <c r="B1992" t="s">
        <v>4</v>
      </c>
      <c r="C1992" s="1">
        <v>44426</v>
      </c>
      <c r="D1992" t="s">
        <v>93</v>
      </c>
      <c r="E1992" t="s">
        <v>83</v>
      </c>
      <c r="F1992">
        <v>2</v>
      </c>
      <c r="G1992">
        <v>3</v>
      </c>
      <c r="H1992" t="s">
        <v>20</v>
      </c>
      <c r="I1992" t="s">
        <v>73</v>
      </c>
      <c r="L1992">
        <f>1/Table1[[#This Row],[B365H]]-Table1[[#This Row],[Margin1X2]]</f>
        <v>0.39743589743589747</v>
      </c>
      <c r="M1992">
        <f>IF(Table1[[#This Row],[Bet]]="Home",IF(Table1[[#This Row],[FTR]]="H",100*Table1[[#This Row],[B365H]],0),0)</f>
        <v>0</v>
      </c>
      <c r="N1992">
        <f>IF(Table1[[#This Row],[Bet]]="Home-",IF(Table1[[#This Row],[FTR]]="H",100*Table1[[#This Row],[B365H]],0),0)</f>
        <v>0</v>
      </c>
      <c r="O1992">
        <f>1/Table1[[#This Row],[B365D]]-Table1[[#This Row],[Margin1X2]]</f>
        <v>0.28846153846153849</v>
      </c>
      <c r="P1992">
        <f>IF(Table1[[#This Row],[Bet]]="Draw",IF(Table1[[#This Row],[FTR]]="D",100*Table1[[#This Row],[B365D]],0),0)</f>
        <v>0</v>
      </c>
      <c r="Q1992">
        <f>IF(Table1[[#This Row],[Bet]]="Draw-",IF(Table1[[#This Row],[FTR]]="D",100*Table1[[#This Row],[B365D]],0),0)</f>
        <v>0</v>
      </c>
      <c r="R1992">
        <f>1/Table1[[#This Row],[B365A]]-Table1[[#This Row],[Margin1X2]]</f>
        <v>0.3141025641025641</v>
      </c>
      <c r="S1992">
        <f>IF(Table1[[#This Row],[Bet]]="Away",IF(Table1[[#This Row],[FTR]]="A",100*Table1[[#This Row],[B365A]],0),0)</f>
        <v>0</v>
      </c>
      <c r="T1992">
        <f>IF(Table1[[#This Row],[Bet2]]="Away",IF(Table1[[#This Row],[FTR]]="A",100*Table1[[#This Row],[B365A]]),0)</f>
        <v>0</v>
      </c>
      <c r="X1992">
        <v>2.4</v>
      </c>
      <c r="Y1992">
        <v>3.25</v>
      </c>
      <c r="Z1992">
        <v>3</v>
      </c>
      <c r="AA1992" s="3">
        <f>(1/Table1[[#This Row],[B365H]]+1/Table1[[#This Row],[B365D]]+1/Table1[[#This Row],[B365A]]-1)/3</f>
        <v>1.9230769230769235E-2</v>
      </c>
      <c r="AB1992">
        <v>2.1</v>
      </c>
      <c r="AC1992">
        <v>1.72</v>
      </c>
      <c r="AD1992">
        <f>(1/Table1[[#This Row],[B365&gt;2.5]]+1/Table1[[#This Row],[B365&lt;2.5]]-1)/2</f>
        <v>2.879291251384275E-2</v>
      </c>
    </row>
    <row r="1993" spans="1:30" hidden="1" x14ac:dyDescent="0.45">
      <c r="A1993" t="s">
        <v>61</v>
      </c>
      <c r="B1993" t="s">
        <v>4</v>
      </c>
      <c r="C1993" s="1">
        <v>44429</v>
      </c>
      <c r="D1993" t="s">
        <v>62</v>
      </c>
      <c r="E1993" t="s">
        <v>69</v>
      </c>
      <c r="F1993">
        <v>2</v>
      </c>
      <c r="G1993">
        <v>2</v>
      </c>
      <c r="H1993" t="s">
        <v>42</v>
      </c>
      <c r="I1993" t="s">
        <v>73</v>
      </c>
      <c r="L1993">
        <f>1/Table1[[#This Row],[B365H]]-Table1[[#This Row],[Margin1X2]]</f>
        <v>0.58904837852206271</v>
      </c>
      <c r="M1993">
        <f>IF(Table1[[#This Row],[Bet]]="Home",IF(Table1[[#This Row],[FTR]]="H",100*Table1[[#This Row],[B365H]],0),0)</f>
        <v>0</v>
      </c>
      <c r="N1993">
        <f>IF(Table1[[#This Row],[Bet]]="Home-",IF(Table1[[#This Row],[FTR]]="H",100*Table1[[#This Row],[B365H]],0),0)</f>
        <v>0</v>
      </c>
      <c r="O1993">
        <f>1/Table1[[#This Row],[B365D]]-Table1[[#This Row],[Margin1X2]]</f>
        <v>0.24614566719829872</v>
      </c>
      <c r="P1993">
        <f>IF(Table1[[#This Row],[Bet]]="Draw",IF(Table1[[#This Row],[FTR]]="D",100*Table1[[#This Row],[B365D]],0),0)</f>
        <v>0</v>
      </c>
      <c r="Q1993">
        <f>IF(Table1[[#This Row],[Bet]]="Draw-",IF(Table1[[#This Row],[FTR]]="D",100*Table1[[#This Row],[B365D]],0),0)</f>
        <v>0</v>
      </c>
      <c r="R1993">
        <f>1/Table1[[#This Row],[B365A]]-Table1[[#This Row],[Margin1X2]]</f>
        <v>0.16480595427963846</v>
      </c>
      <c r="S1993">
        <f>IF(Table1[[#This Row],[Bet]]="Away",IF(Table1[[#This Row],[FTR]]="A",100*Table1[[#This Row],[B365A]],0),0)</f>
        <v>0</v>
      </c>
      <c r="T1993">
        <f>IF(Table1[[#This Row],[Bet2]]="Away",IF(Table1[[#This Row],[FTR]]="A",100*Table1[[#This Row],[B365A]]),0)</f>
        <v>0</v>
      </c>
      <c r="X1993">
        <v>1.65</v>
      </c>
      <c r="Y1993">
        <v>3.8</v>
      </c>
      <c r="Z1993">
        <v>5.5</v>
      </c>
      <c r="AA1993" s="3">
        <f>(1/Table1[[#This Row],[B365H]]+1/Table1[[#This Row],[B365D]]+1/Table1[[#This Row],[B365A]]-1)/3</f>
        <v>1.7012227538543367E-2</v>
      </c>
      <c r="AB1993">
        <v>2</v>
      </c>
      <c r="AC1993">
        <v>1.8</v>
      </c>
      <c r="AD1993">
        <f>(1/Table1[[#This Row],[B365&gt;2.5]]+1/Table1[[#This Row],[B365&lt;2.5]]-1)/2</f>
        <v>2.777777777777779E-2</v>
      </c>
    </row>
    <row r="1994" spans="1:30" hidden="1" x14ac:dyDescent="0.45">
      <c r="A1994" t="s">
        <v>61</v>
      </c>
      <c r="B1994" t="s">
        <v>4</v>
      </c>
      <c r="C1994" s="1">
        <v>44450</v>
      </c>
      <c r="D1994" t="s">
        <v>89</v>
      </c>
      <c r="E1994" t="s">
        <v>78</v>
      </c>
      <c r="F1994">
        <v>6</v>
      </c>
      <c r="G1994">
        <v>2</v>
      </c>
      <c r="H1994" t="s">
        <v>13</v>
      </c>
      <c r="I1994" t="s">
        <v>73</v>
      </c>
      <c r="L1994">
        <f>1/Table1[[#This Row],[B365H]]-Table1[[#This Row],[Margin1X2]]</f>
        <v>0.58544480954119504</v>
      </c>
      <c r="M1994">
        <f>IF(Table1[[#This Row],[Bet]]="Home",IF(Table1[[#This Row],[FTR]]="H",100*Table1[[#This Row],[B365H]],0),0)</f>
        <v>0</v>
      </c>
      <c r="N1994">
        <f>IF(Table1[[#This Row],[Bet]]="Home-",IF(Table1[[#This Row],[FTR]]="H",100*Table1[[#This Row],[B365H]],0),0)</f>
        <v>0</v>
      </c>
      <c r="O1994">
        <f>1/Table1[[#This Row],[B365D]]-Table1[[#This Row],[Margin1X2]]</f>
        <v>0.24970183765364481</v>
      </c>
      <c r="P1994">
        <f>IF(Table1[[#This Row],[Bet]]="Draw",IF(Table1[[#This Row],[FTR]]="D",100*Table1[[#This Row],[B365D]],0),0)</f>
        <v>0</v>
      </c>
      <c r="Q1994">
        <f>IF(Table1[[#This Row],[Bet]]="Draw-",IF(Table1[[#This Row],[FTR]]="D",100*Table1[[#This Row],[B365D]],0),0)</f>
        <v>0</v>
      </c>
      <c r="R1994">
        <f>1/Table1[[#This Row],[B365A]]-Table1[[#This Row],[Margin1X2]]</f>
        <v>0.16485335280515998</v>
      </c>
      <c r="S1994">
        <f>IF(Table1[[#This Row],[Bet]]="Away",IF(Table1[[#This Row],[FTR]]="A",100*Table1[[#This Row],[B365A]],0),0)</f>
        <v>0</v>
      </c>
      <c r="T1994">
        <f>IF(Table1[[#This Row],[Bet2]]="Away",IF(Table1[[#This Row],[FTR]]="A",100*Table1[[#This Row],[B365A]]),0)</f>
        <v>0</v>
      </c>
      <c r="X1994">
        <v>1.66</v>
      </c>
      <c r="Y1994">
        <v>3.75</v>
      </c>
      <c r="Z1994">
        <v>5.5</v>
      </c>
      <c r="AA1994" s="3">
        <f>(1/Table1[[#This Row],[B365H]]+1/Table1[[#This Row],[B365D]]+1/Table1[[#This Row],[B365A]]-1)/3</f>
        <v>1.6964829013021838E-2</v>
      </c>
      <c r="AB1994">
        <v>2</v>
      </c>
      <c r="AC1994">
        <v>1.8</v>
      </c>
      <c r="AD1994">
        <f>(1/Table1[[#This Row],[B365&gt;2.5]]+1/Table1[[#This Row],[B365&lt;2.5]]-1)/2</f>
        <v>2.777777777777779E-2</v>
      </c>
    </row>
    <row r="1995" spans="1:30" hidden="1" x14ac:dyDescent="0.45">
      <c r="A1995" t="s">
        <v>61</v>
      </c>
      <c r="B1995" t="s">
        <v>4</v>
      </c>
      <c r="C1995" s="1">
        <v>44457</v>
      </c>
      <c r="D1995" t="s">
        <v>92</v>
      </c>
      <c r="E1995" t="s">
        <v>87</v>
      </c>
      <c r="F1995">
        <v>1</v>
      </c>
      <c r="G1995">
        <v>2</v>
      </c>
      <c r="H1995" t="s">
        <v>20</v>
      </c>
      <c r="I1995" t="s">
        <v>73</v>
      </c>
      <c r="L1995">
        <f>1/Table1[[#This Row],[B365H]]-Table1[[#This Row],[Margin1X2]]</f>
        <v>0.73283208020050128</v>
      </c>
      <c r="M1995">
        <f>IF(Table1[[#This Row],[Bet]]="Home",IF(Table1[[#This Row],[FTR]]="H",100*Table1[[#This Row],[B365H]],0),0)</f>
        <v>0</v>
      </c>
      <c r="N1995">
        <f>IF(Table1[[#This Row],[Bet]]="Home-",IF(Table1[[#This Row],[FTR]]="H",100*Table1[[#This Row],[B365H]],0),0)</f>
        <v>0</v>
      </c>
      <c r="O1995">
        <f>1/Table1[[#This Row],[B365D]]-Table1[[#This Row],[Margin1X2]]</f>
        <v>0.18095238095238103</v>
      </c>
      <c r="P1995">
        <f>IF(Table1[[#This Row],[Bet]]="Draw",IF(Table1[[#This Row],[FTR]]="D",100*Table1[[#This Row],[B365D]],0),0)</f>
        <v>0</v>
      </c>
      <c r="Q1995">
        <f>IF(Table1[[#This Row],[Bet]]="Draw-",IF(Table1[[#This Row],[FTR]]="D",100*Table1[[#This Row],[B365D]],0),0)</f>
        <v>0</v>
      </c>
      <c r="R1995">
        <f>1/Table1[[#This Row],[B365A]]-Table1[[#This Row],[Margin1X2]]</f>
        <v>8.6215538847117856E-2</v>
      </c>
      <c r="S1995">
        <f>IF(Table1[[#This Row],[Bet]]="Away",IF(Table1[[#This Row],[FTR]]="A",100*Table1[[#This Row],[B365A]],0),0)</f>
        <v>0</v>
      </c>
      <c r="T1995">
        <f>IF(Table1[[#This Row],[Bet2]]="Away",IF(Table1[[#This Row],[FTR]]="A",100*Table1[[#This Row],[B365A]]),0)</f>
        <v>0</v>
      </c>
      <c r="X1995">
        <v>1.33</v>
      </c>
      <c r="Y1995">
        <v>5</v>
      </c>
      <c r="Z1995">
        <v>9.5</v>
      </c>
      <c r="AA1995" s="3">
        <f>(1/Table1[[#This Row],[B365H]]+1/Table1[[#This Row],[B365D]]+1/Table1[[#This Row],[B365A]]-1)/3</f>
        <v>1.904761904761898E-2</v>
      </c>
      <c r="AB1995">
        <v>1.66</v>
      </c>
      <c r="AC1995">
        <v>2.2000000000000002</v>
      </c>
      <c r="AD1995">
        <f>(1/Table1[[#This Row],[B365&gt;2.5]]+1/Table1[[#This Row],[B365&lt;2.5]]-1)/2</f>
        <v>2.8477546549835697E-2</v>
      </c>
    </row>
    <row r="1996" spans="1:30" hidden="1" x14ac:dyDescent="0.45">
      <c r="A1996" t="s">
        <v>61</v>
      </c>
      <c r="B1996" t="s">
        <v>4</v>
      </c>
      <c r="C1996" s="1">
        <v>44464</v>
      </c>
      <c r="D1996" t="s">
        <v>69</v>
      </c>
      <c r="E1996" t="s">
        <v>72</v>
      </c>
      <c r="F1996">
        <v>1</v>
      </c>
      <c r="G1996">
        <v>0</v>
      </c>
      <c r="H1996" t="s">
        <v>13</v>
      </c>
      <c r="I1996" t="s">
        <v>73</v>
      </c>
      <c r="L1996">
        <f>1/Table1[[#This Row],[B365H]]-Table1[[#This Row],[Margin1X2]]</f>
        <v>0.39898989898989901</v>
      </c>
      <c r="M1996">
        <f>IF(Table1[[#This Row],[Bet]]="Home",IF(Table1[[#This Row],[FTR]]="H",100*Table1[[#This Row],[B365H]],0),0)</f>
        <v>0</v>
      </c>
      <c r="N1996">
        <f>IF(Table1[[#This Row],[Bet]]="Home-",IF(Table1[[#This Row],[FTR]]="H",100*Table1[[#This Row],[B365H]],0),0)</f>
        <v>0</v>
      </c>
      <c r="O1996">
        <f>1/Table1[[#This Row],[B365D]]-Table1[[#This Row],[Margin1X2]]</f>
        <v>0.28535353535353536</v>
      </c>
      <c r="P1996">
        <f>IF(Table1[[#This Row],[Bet]]="Draw",IF(Table1[[#This Row],[FTR]]="D",100*Table1[[#This Row],[B365D]],0),0)</f>
        <v>0</v>
      </c>
      <c r="Q1996">
        <f>IF(Table1[[#This Row],[Bet]]="Draw-",IF(Table1[[#This Row],[FTR]]="D",100*Table1[[#This Row],[B365D]],0),0)</f>
        <v>0</v>
      </c>
      <c r="R1996">
        <f>1/Table1[[#This Row],[B365A]]-Table1[[#This Row],[Margin1X2]]</f>
        <v>0.31565656565656564</v>
      </c>
      <c r="S1996">
        <f>IF(Table1[[#This Row],[Bet]]="Away",IF(Table1[[#This Row],[FTR]]="A",100*Table1[[#This Row],[B365A]],0),0)</f>
        <v>0</v>
      </c>
      <c r="T1996">
        <f>IF(Table1[[#This Row],[Bet2]]="Away",IF(Table1[[#This Row],[FTR]]="A",100*Table1[[#This Row],[B365A]]),0)</f>
        <v>0</v>
      </c>
      <c r="X1996">
        <v>2.4</v>
      </c>
      <c r="Y1996">
        <v>3.3</v>
      </c>
      <c r="Z1996">
        <v>3</v>
      </c>
      <c r="AA1996" s="3">
        <f>(1/Table1[[#This Row],[B365H]]+1/Table1[[#This Row],[B365D]]+1/Table1[[#This Row],[B365A]]-1)/3</f>
        <v>1.7676767676767662E-2</v>
      </c>
      <c r="AB1996">
        <v>2.2999999999999998</v>
      </c>
      <c r="AC1996">
        <v>1.61</v>
      </c>
      <c r="AD1996">
        <f>(1/Table1[[#This Row],[B365&gt;2.5]]+1/Table1[[#This Row],[B365&lt;2.5]]-1)/2</f>
        <v>2.7950310559006208E-2</v>
      </c>
    </row>
    <row r="1997" spans="1:30" hidden="1" x14ac:dyDescent="0.45">
      <c r="A1997" t="s">
        <v>61</v>
      </c>
      <c r="B1997" t="s">
        <v>4</v>
      </c>
      <c r="C1997" s="1">
        <v>44468</v>
      </c>
      <c r="D1997" t="s">
        <v>77</v>
      </c>
      <c r="E1997" t="s">
        <v>95</v>
      </c>
      <c r="F1997">
        <v>5</v>
      </c>
      <c r="G1997">
        <v>0</v>
      </c>
      <c r="H1997" t="s">
        <v>13</v>
      </c>
      <c r="I1997" t="s">
        <v>73</v>
      </c>
      <c r="L1997">
        <f>1/Table1[[#This Row],[B365H]]-Table1[[#This Row],[Margin1X2]]</f>
        <v>0.35262345679012347</v>
      </c>
      <c r="M1997">
        <f>IF(Table1[[#This Row],[Bet]]="Home",IF(Table1[[#This Row],[FTR]]="H",100*Table1[[#This Row],[B365H]],0),0)</f>
        <v>0</v>
      </c>
      <c r="N1997">
        <f>IF(Table1[[#This Row],[Bet]]="Home-",IF(Table1[[#This Row],[FTR]]="H",100*Table1[[#This Row],[B365H]],0),0)</f>
        <v>0</v>
      </c>
      <c r="O1997">
        <f>1/Table1[[#This Row],[B365D]]-Table1[[#This Row],[Margin1X2]]</f>
        <v>0.29475308641975312</v>
      </c>
      <c r="P1997">
        <f>IF(Table1[[#This Row],[Bet]]="Draw",IF(Table1[[#This Row],[FTR]]="D",100*Table1[[#This Row],[B365D]],0),0)</f>
        <v>0</v>
      </c>
      <c r="Q1997">
        <f>IF(Table1[[#This Row],[Bet]]="Draw-",IF(Table1[[#This Row],[FTR]]="D",100*Table1[[#This Row],[B365D]],0),0)</f>
        <v>0</v>
      </c>
      <c r="R1997">
        <f>1/Table1[[#This Row],[B365A]]-Table1[[#This Row],[Margin1X2]]</f>
        <v>0.35262345679012347</v>
      </c>
      <c r="S1997">
        <f>IF(Table1[[#This Row],[Bet]]="Away",IF(Table1[[#This Row],[FTR]]="A",100*Table1[[#This Row],[B365A]],0),0)</f>
        <v>0</v>
      </c>
      <c r="T1997">
        <f>IF(Table1[[#This Row],[Bet2]]="Away",IF(Table1[[#This Row],[FTR]]="A",100*Table1[[#This Row],[B365A]]),0)</f>
        <v>0</v>
      </c>
      <c r="X1997">
        <v>2.7</v>
      </c>
      <c r="Y1997">
        <v>3.2</v>
      </c>
      <c r="Z1997">
        <v>2.7</v>
      </c>
      <c r="AA1997" s="3">
        <f>(1/Table1[[#This Row],[B365H]]+1/Table1[[#This Row],[B365D]]+1/Table1[[#This Row],[B365A]]-1)/3</f>
        <v>1.7746913580246899E-2</v>
      </c>
      <c r="AB1997">
        <v>2.1</v>
      </c>
      <c r="AC1997">
        <v>1.72</v>
      </c>
      <c r="AD1997">
        <f>(1/Table1[[#This Row],[B365&gt;2.5]]+1/Table1[[#This Row],[B365&lt;2.5]]-1)/2</f>
        <v>2.879291251384275E-2</v>
      </c>
    </row>
    <row r="1998" spans="1:30" hidden="1" x14ac:dyDescent="0.45">
      <c r="A1998" t="s">
        <v>61</v>
      </c>
      <c r="B1998" t="s">
        <v>4</v>
      </c>
      <c r="C1998" s="1">
        <v>44488</v>
      </c>
      <c r="D1998" t="s">
        <v>68</v>
      </c>
      <c r="E1998" t="s">
        <v>96</v>
      </c>
      <c r="F1998">
        <v>1</v>
      </c>
      <c r="G1998">
        <v>2</v>
      </c>
      <c r="H1998" t="s">
        <v>20</v>
      </c>
      <c r="I1998" t="s">
        <v>73</v>
      </c>
      <c r="L1998">
        <f>1/Table1[[#This Row],[B365H]]-Table1[[#This Row],[Margin1X2]]</f>
        <v>0.34596701008914754</v>
      </c>
      <c r="M1998">
        <f>IF(Table1[[#This Row],[Bet]]="Home",IF(Table1[[#This Row],[FTR]]="H",100*Table1[[#This Row],[B365H]],0),0)</f>
        <v>0</v>
      </c>
      <c r="N1998">
        <f>IF(Table1[[#This Row],[Bet]]="Home-",IF(Table1[[#This Row],[FTR]]="H",100*Table1[[#This Row],[B365H]],0),0)</f>
        <v>0</v>
      </c>
      <c r="O1998">
        <f>1/Table1[[#This Row],[B365D]]-Table1[[#This Row],[Margin1X2]]</f>
        <v>0.2900229541450916</v>
      </c>
      <c r="P1998">
        <f>IF(Table1[[#This Row],[Bet]]="Draw",IF(Table1[[#This Row],[FTR]]="D",100*Table1[[#This Row],[B365D]],0),0)</f>
        <v>0</v>
      </c>
      <c r="Q1998">
        <f>IF(Table1[[#This Row],[Bet]]="Draw-",IF(Table1[[#This Row],[FTR]]="D",100*Table1[[#This Row],[B365D]],0),0)</f>
        <v>0</v>
      </c>
      <c r="R1998">
        <f>1/Table1[[#This Row],[B365A]]-Table1[[#This Row],[Margin1X2]]</f>
        <v>0.36401003576576096</v>
      </c>
      <c r="S1998">
        <f>IF(Table1[[#This Row],[Bet]]="Away",IF(Table1[[#This Row],[FTR]]="A",100*Table1[[#This Row],[B365A]],0),0)</f>
        <v>0</v>
      </c>
      <c r="T1998">
        <f>IF(Table1[[#This Row],[Bet2]]="Away",IF(Table1[[#This Row],[FTR]]="A",100*Table1[[#This Row],[B365A]]),0)</f>
        <v>0</v>
      </c>
      <c r="X1998">
        <v>2.75</v>
      </c>
      <c r="Y1998">
        <v>3.25</v>
      </c>
      <c r="Z1998">
        <v>2.62</v>
      </c>
      <c r="AA1998" s="3">
        <f>(1/Table1[[#This Row],[B365H]]+1/Table1[[#This Row],[B365D]]+1/Table1[[#This Row],[B365A]]-1)/3</f>
        <v>1.7669353547216105E-2</v>
      </c>
      <c r="AB1998">
        <v>2.1</v>
      </c>
      <c r="AC1998">
        <v>1.72</v>
      </c>
      <c r="AD1998">
        <f>(1/Table1[[#This Row],[B365&gt;2.5]]+1/Table1[[#This Row],[B365&lt;2.5]]-1)/2</f>
        <v>2.879291251384275E-2</v>
      </c>
    </row>
    <row r="1999" spans="1:30" hidden="1" x14ac:dyDescent="0.45">
      <c r="A1999" t="s">
        <v>61</v>
      </c>
      <c r="B1999" t="s">
        <v>4</v>
      </c>
      <c r="C1999" s="1">
        <v>44499</v>
      </c>
      <c r="D1999" t="s">
        <v>74</v>
      </c>
      <c r="E1999" t="s">
        <v>65</v>
      </c>
      <c r="F1999">
        <v>1</v>
      </c>
      <c r="G1999">
        <v>2</v>
      </c>
      <c r="H1999" t="s">
        <v>20</v>
      </c>
      <c r="I1999" t="s">
        <v>73</v>
      </c>
      <c r="L1999">
        <f>1/Table1[[#This Row],[B365H]]-Table1[[#This Row],[Margin1X2]]</f>
        <v>0.33814551461610276</v>
      </c>
      <c r="M1999">
        <f>IF(Table1[[#This Row],[Bet]]="Home",IF(Table1[[#This Row],[FTR]]="H",100*Table1[[#This Row],[B365H]],0),0)</f>
        <v>0</v>
      </c>
      <c r="N1999">
        <f>IF(Table1[[#This Row],[Bet]]="Home-",IF(Table1[[#This Row],[FTR]]="H",100*Table1[[#This Row],[B365H]],0),0)</f>
        <v>0</v>
      </c>
      <c r="O1999">
        <f>1/Table1[[#This Row],[B365D]]-Table1[[#This Row],[Margin1X2]]</f>
        <v>0.28869496516555332</v>
      </c>
      <c r="P1999">
        <f>IF(Table1[[#This Row],[Bet]]="Draw",IF(Table1[[#This Row],[FTR]]="D",100*Table1[[#This Row],[B365D]],0),0)</f>
        <v>0</v>
      </c>
      <c r="Q1999">
        <f>IF(Table1[[#This Row],[Bet]]="Draw-",IF(Table1[[#This Row],[FTR]]="D",100*Table1[[#This Row],[B365D]],0),0)</f>
        <v>0</v>
      </c>
      <c r="R1999">
        <f>1/Table1[[#This Row],[B365A]]-Table1[[#This Row],[Margin1X2]]</f>
        <v>0.3731595202183437</v>
      </c>
      <c r="S1999">
        <f>IF(Table1[[#This Row],[Bet]]="Away",IF(Table1[[#This Row],[FTR]]="A",100*Table1[[#This Row],[B365A]],0),0)</f>
        <v>0</v>
      </c>
      <c r="T1999">
        <f>IF(Table1[[#This Row],[Bet2]]="Away",IF(Table1[[#This Row],[FTR]]="A",100*Table1[[#This Row],[B365A]]),0)</f>
        <v>0</v>
      </c>
      <c r="X1999">
        <v>2.8</v>
      </c>
      <c r="Y1999">
        <v>3.25</v>
      </c>
      <c r="Z1999">
        <v>2.5499999999999998</v>
      </c>
      <c r="AA1999" s="3">
        <f>(1/Table1[[#This Row],[B365H]]+1/Table1[[#This Row],[B365D]]+1/Table1[[#This Row],[B365A]]-1)/3</f>
        <v>1.8997342526754373E-2</v>
      </c>
      <c r="AB1999">
        <v>2.2999999999999998</v>
      </c>
      <c r="AC1999">
        <v>1.61</v>
      </c>
      <c r="AD1999">
        <f>(1/Table1[[#This Row],[B365&gt;2.5]]+1/Table1[[#This Row],[B365&lt;2.5]]-1)/2</f>
        <v>2.7950310559006208E-2</v>
      </c>
    </row>
    <row r="2000" spans="1:30" hidden="1" x14ac:dyDescent="0.45">
      <c r="A2000" t="s">
        <v>61</v>
      </c>
      <c r="B2000" t="s">
        <v>4</v>
      </c>
      <c r="C2000" s="1">
        <v>44506</v>
      </c>
      <c r="D2000" t="s">
        <v>72</v>
      </c>
      <c r="E2000" t="s">
        <v>81</v>
      </c>
      <c r="F2000">
        <v>0</v>
      </c>
      <c r="G2000">
        <v>2</v>
      </c>
      <c r="H2000" t="s">
        <v>20</v>
      </c>
      <c r="I2000" t="s">
        <v>73</v>
      </c>
      <c r="L2000">
        <f>1/Table1[[#This Row],[B365H]]-Table1[[#This Row],[Margin1X2]]</f>
        <v>0.42742374727668841</v>
      </c>
      <c r="M2000">
        <f>IF(Table1[[#This Row],[Bet]]="Home",IF(Table1[[#This Row],[FTR]]="H",100*Table1[[#This Row],[B365H]],0),0)</f>
        <v>0</v>
      </c>
      <c r="N2000">
        <f>IF(Table1[[#This Row],[Bet]]="Home-",IF(Table1[[#This Row],[FTR]]="H",100*Table1[[#This Row],[B365H]],0),0)</f>
        <v>0</v>
      </c>
      <c r="O2000">
        <f>1/Table1[[#This Row],[B365D]]-Table1[[#This Row],[Margin1X2]]</f>
        <v>0.295479302832244</v>
      </c>
      <c r="P2000">
        <f>IF(Table1[[#This Row],[Bet]]="Draw",IF(Table1[[#This Row],[FTR]]="D",100*Table1[[#This Row],[B365D]],0),0)</f>
        <v>0</v>
      </c>
      <c r="Q2000">
        <f>IF(Table1[[#This Row],[Bet]]="Draw-",IF(Table1[[#This Row],[FTR]]="D",100*Table1[[#This Row],[B365D]],0),0)</f>
        <v>0</v>
      </c>
      <c r="R2000">
        <f>1/Table1[[#This Row],[B365A]]-Table1[[#This Row],[Margin1X2]]</f>
        <v>0.27709694989106753</v>
      </c>
      <c r="S2000">
        <f>IF(Table1[[#This Row],[Bet]]="Away",IF(Table1[[#This Row],[FTR]]="A",100*Table1[[#This Row],[B365A]],0),0)</f>
        <v>0</v>
      </c>
      <c r="T2000">
        <f>IF(Table1[[#This Row],[Bet2]]="Away",IF(Table1[[#This Row],[FTR]]="A",100*Table1[[#This Row],[B365A]]),0)</f>
        <v>0</v>
      </c>
      <c r="X2000">
        <v>2.25</v>
      </c>
      <c r="Y2000">
        <v>3.2</v>
      </c>
      <c r="Z2000">
        <v>3.4</v>
      </c>
      <c r="AA2000" s="3">
        <f>(1/Table1[[#This Row],[B365H]]+1/Table1[[#This Row],[B365D]]+1/Table1[[#This Row],[B365A]]-1)/3</f>
        <v>1.7020697167756005E-2</v>
      </c>
      <c r="AB2000">
        <v>2.2999999999999998</v>
      </c>
      <c r="AC2000">
        <v>1.61</v>
      </c>
      <c r="AD2000">
        <f>(1/Table1[[#This Row],[B365&gt;2.5]]+1/Table1[[#This Row],[B365&lt;2.5]]-1)/2</f>
        <v>2.7950310559006208E-2</v>
      </c>
    </row>
    <row r="2001" spans="1:30" hidden="1" x14ac:dyDescent="0.45">
      <c r="A2001" t="s">
        <v>61</v>
      </c>
      <c r="B2001" t="s">
        <v>4</v>
      </c>
      <c r="C2001" s="1">
        <v>44534</v>
      </c>
      <c r="D2001" t="s">
        <v>87</v>
      </c>
      <c r="E2001" t="s">
        <v>81</v>
      </c>
      <c r="F2001">
        <v>1</v>
      </c>
      <c r="G2001">
        <v>1</v>
      </c>
      <c r="H2001" t="s">
        <v>42</v>
      </c>
      <c r="I2001" t="s">
        <v>73</v>
      </c>
      <c r="L2001">
        <f>1/Table1[[#This Row],[B365H]]-Table1[[#This Row],[Margin1X2]]</f>
        <v>0.39898989898989901</v>
      </c>
      <c r="M2001">
        <f>IF(Table1[[#This Row],[Bet]]="Home",IF(Table1[[#This Row],[FTR]]="H",100*Table1[[#This Row],[B365H]],0),0)</f>
        <v>0</v>
      </c>
      <c r="N2001">
        <f>IF(Table1[[#This Row],[Bet]]="Home-",IF(Table1[[#This Row],[FTR]]="H",100*Table1[[#This Row],[B365H]],0),0)</f>
        <v>0</v>
      </c>
      <c r="O2001">
        <f>1/Table1[[#This Row],[B365D]]-Table1[[#This Row],[Margin1X2]]</f>
        <v>0.28535353535353536</v>
      </c>
      <c r="P2001">
        <f>IF(Table1[[#This Row],[Bet]]="Draw",IF(Table1[[#This Row],[FTR]]="D",100*Table1[[#This Row],[B365D]],0),0)</f>
        <v>0</v>
      </c>
      <c r="Q2001">
        <f>IF(Table1[[#This Row],[Bet]]="Draw-",IF(Table1[[#This Row],[FTR]]="D",100*Table1[[#This Row],[B365D]],0),0)</f>
        <v>0</v>
      </c>
      <c r="R2001">
        <f>1/Table1[[#This Row],[B365A]]-Table1[[#This Row],[Margin1X2]]</f>
        <v>0.31565656565656564</v>
      </c>
      <c r="S2001">
        <f>IF(Table1[[#This Row],[Bet]]="Away",IF(Table1[[#This Row],[FTR]]="A",100*Table1[[#This Row],[B365A]],0),0)</f>
        <v>0</v>
      </c>
      <c r="T2001">
        <f>IF(Table1[[#This Row],[Bet2]]="Away",IF(Table1[[#This Row],[FTR]]="A",100*Table1[[#This Row],[B365A]]),0)</f>
        <v>0</v>
      </c>
      <c r="X2001">
        <v>2.4</v>
      </c>
      <c r="Y2001">
        <v>3.3</v>
      </c>
      <c r="Z2001">
        <v>3</v>
      </c>
      <c r="AA2001" s="3">
        <f>(1/Table1[[#This Row],[B365H]]+1/Table1[[#This Row],[B365D]]+1/Table1[[#This Row],[B365A]]-1)/3</f>
        <v>1.7676767676767662E-2</v>
      </c>
      <c r="AB2001">
        <v>2.1</v>
      </c>
      <c r="AC2001">
        <v>1.72</v>
      </c>
      <c r="AD2001">
        <f>(1/Table1[[#This Row],[B365&gt;2.5]]+1/Table1[[#This Row],[B365&lt;2.5]]-1)/2</f>
        <v>2.879291251384275E-2</v>
      </c>
    </row>
    <row r="2002" spans="1:30" hidden="1" x14ac:dyDescent="0.45">
      <c r="A2002" t="s">
        <v>61</v>
      </c>
      <c r="B2002" t="s">
        <v>4</v>
      </c>
      <c r="C2002" s="1">
        <v>44559</v>
      </c>
      <c r="D2002" t="s">
        <v>69</v>
      </c>
      <c r="E2002" t="s">
        <v>93</v>
      </c>
      <c r="F2002">
        <v>1</v>
      </c>
      <c r="G2002">
        <v>2</v>
      </c>
      <c r="H2002" t="s">
        <v>20</v>
      </c>
      <c r="I2002" t="s">
        <v>73</v>
      </c>
      <c r="L2002">
        <f>1/Table1[[#This Row],[B365H]]-Table1[[#This Row],[Margin1X2]]</f>
        <v>0.27688651218062982</v>
      </c>
      <c r="M2002">
        <f>IF(Table1[[#This Row],[Bet]]="Home",IF(Table1[[#This Row],[FTR]]="H",100*Table1[[#This Row],[B365H]],0),0)</f>
        <v>0</v>
      </c>
      <c r="N2002">
        <f>IF(Table1[[#This Row],[Bet]]="Home-",IF(Table1[[#This Row],[FTR]]="H",100*Table1[[#This Row],[B365H]],0),0)</f>
        <v>0</v>
      </c>
      <c r="O2002">
        <f>1/Table1[[#This Row],[B365D]]-Table1[[#This Row],[Margin1X2]]</f>
        <v>0.28579916815210932</v>
      </c>
      <c r="P2002">
        <f>IF(Table1[[#This Row],[Bet]]="Draw",IF(Table1[[#This Row],[FTR]]="D",100*Table1[[#This Row],[B365D]],0),0)</f>
        <v>0</v>
      </c>
      <c r="Q2002">
        <f>IF(Table1[[#This Row],[Bet]]="Draw-",IF(Table1[[#This Row],[FTR]]="D",100*Table1[[#This Row],[B365D]],0),0)</f>
        <v>0</v>
      </c>
      <c r="R2002">
        <f>1/Table1[[#This Row],[B365A]]-Table1[[#This Row],[Margin1X2]]</f>
        <v>0.43731431966726081</v>
      </c>
      <c r="S2002">
        <f>IF(Table1[[#This Row],[Bet]]="Away",IF(Table1[[#This Row],[FTR]]="A",100*Table1[[#This Row],[B365A]],0),0)</f>
        <v>0</v>
      </c>
      <c r="T2002">
        <f>IF(Table1[[#This Row],[Bet2]]="Away",IF(Table1[[#This Row],[FTR]]="A",100*Table1[[#This Row],[B365A]]),0)</f>
        <v>0</v>
      </c>
      <c r="X2002">
        <v>3.4</v>
      </c>
      <c r="Y2002">
        <v>3.3</v>
      </c>
      <c r="Z2002">
        <v>2.2000000000000002</v>
      </c>
      <c r="AA2002" s="3">
        <f>(1/Table1[[#This Row],[B365H]]+1/Table1[[#This Row],[B365D]]+1/Table1[[#This Row],[B365A]]-1)/3</f>
        <v>1.7231134878193721E-2</v>
      </c>
      <c r="AB2002">
        <v>2</v>
      </c>
      <c r="AC2002">
        <v>1.8</v>
      </c>
      <c r="AD2002">
        <f>(1/Table1[[#This Row],[B365&gt;2.5]]+1/Table1[[#This Row],[B365&lt;2.5]]-1)/2</f>
        <v>2.777777777777779E-2</v>
      </c>
    </row>
    <row r="2003" spans="1:30" hidden="1" x14ac:dyDescent="0.45">
      <c r="A2003" t="s">
        <v>61</v>
      </c>
      <c r="B2003" t="s">
        <v>4</v>
      </c>
      <c r="C2003" s="1">
        <v>44583</v>
      </c>
      <c r="D2003" t="s">
        <v>89</v>
      </c>
      <c r="E2003" t="s">
        <v>77</v>
      </c>
      <c r="F2003">
        <v>2</v>
      </c>
      <c r="G2003">
        <v>0</v>
      </c>
      <c r="H2003" t="s">
        <v>13</v>
      </c>
      <c r="I2003" t="s">
        <v>73</v>
      </c>
      <c r="L2003">
        <f>1/Table1[[#This Row],[B365H]]-Table1[[#This Row],[Margin1X2]]</f>
        <v>0.52438152438152441</v>
      </c>
      <c r="M2003">
        <f>IF(Table1[[#This Row],[Bet]]="Home",IF(Table1[[#This Row],[FTR]]="H",100*Table1[[#This Row],[B365H]],0),0)</f>
        <v>0</v>
      </c>
      <c r="N2003">
        <f>IF(Table1[[#This Row],[Bet]]="Home-",IF(Table1[[#This Row],[FTR]]="H",100*Table1[[#This Row],[B365H]],0),0)</f>
        <v>0</v>
      </c>
      <c r="O2003">
        <f>1/Table1[[#This Row],[B365D]]-Table1[[#This Row],[Margin1X2]]</f>
        <v>0.26955526955526959</v>
      </c>
      <c r="P2003">
        <f>IF(Table1[[#This Row],[Bet]]="Draw",IF(Table1[[#This Row],[FTR]]="D",100*Table1[[#This Row],[B365D]],0),0)</f>
        <v>0</v>
      </c>
      <c r="Q2003">
        <f>IF(Table1[[#This Row],[Bet]]="Draw-",IF(Table1[[#This Row],[FTR]]="D",100*Table1[[#This Row],[B365D]],0),0)</f>
        <v>0</v>
      </c>
      <c r="R2003">
        <f>1/Table1[[#This Row],[B365A]]-Table1[[#This Row],[Margin1X2]]</f>
        <v>0.20606320606320613</v>
      </c>
      <c r="S2003">
        <f>IF(Table1[[#This Row],[Bet]]="Away",IF(Table1[[#This Row],[FTR]]="A",100*Table1[[#This Row],[B365A]],0),0)</f>
        <v>0</v>
      </c>
      <c r="T2003">
        <f>IF(Table1[[#This Row],[Bet2]]="Away",IF(Table1[[#This Row],[FTR]]="A",100*Table1[[#This Row],[B365A]]),0)</f>
        <v>0</v>
      </c>
      <c r="X2003">
        <v>1.85</v>
      </c>
      <c r="Y2003">
        <v>3.5</v>
      </c>
      <c r="Z2003">
        <v>4.5</v>
      </c>
      <c r="AA2003" s="3">
        <f>(1/Table1[[#This Row],[B365H]]+1/Table1[[#This Row],[B365D]]+1/Table1[[#This Row],[B365A]]-1)/3</f>
        <v>1.6159016159016087E-2</v>
      </c>
      <c r="AB2003">
        <v>2.2000000000000002</v>
      </c>
      <c r="AC2003">
        <v>1.66</v>
      </c>
      <c r="AD2003">
        <f>(1/Table1[[#This Row],[B365&gt;2.5]]+1/Table1[[#This Row],[B365&lt;2.5]]-1)/2</f>
        <v>2.8477546549835697E-2</v>
      </c>
    </row>
    <row r="2004" spans="1:30" hidden="1" x14ac:dyDescent="0.45">
      <c r="A2004" t="s">
        <v>61</v>
      </c>
      <c r="B2004" t="s">
        <v>4</v>
      </c>
      <c r="C2004" s="1">
        <v>44604</v>
      </c>
      <c r="D2004" t="s">
        <v>84</v>
      </c>
      <c r="E2004" t="s">
        <v>71</v>
      </c>
      <c r="F2004">
        <v>2</v>
      </c>
      <c r="G2004">
        <v>1</v>
      </c>
      <c r="H2004" t="s">
        <v>13</v>
      </c>
      <c r="I2004" t="s">
        <v>73</v>
      </c>
      <c r="L2004">
        <f>1/Table1[[#This Row],[B365H]]-Table1[[#This Row],[Margin1X2]]</f>
        <v>0.40609030278283037</v>
      </c>
      <c r="M2004">
        <f>IF(Table1[[#This Row],[Bet]]="Home",IF(Table1[[#This Row],[FTR]]="H",100*Table1[[#This Row],[B365H]],0),0)</f>
        <v>0</v>
      </c>
      <c r="N2004">
        <f>IF(Table1[[#This Row],[Bet]]="Home-",IF(Table1[[#This Row],[FTR]]="H",100*Table1[[#This Row],[B365H]],0),0)</f>
        <v>0</v>
      </c>
      <c r="O2004">
        <f>1/Table1[[#This Row],[B365D]]-Table1[[#This Row],[Margin1X2]]</f>
        <v>0.28717967754309126</v>
      </c>
      <c r="P2004">
        <f>IF(Table1[[#This Row],[Bet]]="Draw",IF(Table1[[#This Row],[FTR]]="D",100*Table1[[#This Row],[B365D]],0),0)</f>
        <v>0</v>
      </c>
      <c r="Q2004">
        <f>IF(Table1[[#This Row],[Bet]]="Draw-",IF(Table1[[#This Row],[FTR]]="D",100*Table1[[#This Row],[B365D]],0),0)</f>
        <v>0</v>
      </c>
      <c r="R2004">
        <f>1/Table1[[#This Row],[B365A]]-Table1[[#This Row],[Margin1X2]]</f>
        <v>0.30673001967407854</v>
      </c>
      <c r="S2004">
        <f>IF(Table1[[#This Row],[Bet]]="Away",IF(Table1[[#This Row],[FTR]]="A",100*Table1[[#This Row],[B365A]],0),0)</f>
        <v>0</v>
      </c>
      <c r="T2004">
        <f>IF(Table1[[#This Row],[Bet2]]="Away",IF(Table1[[#This Row],[FTR]]="A",100*Table1[[#This Row],[B365A]]),0)</f>
        <v>0</v>
      </c>
      <c r="X2004">
        <v>2.37</v>
      </c>
      <c r="Y2004">
        <v>3.3</v>
      </c>
      <c r="Z2004">
        <v>3.1</v>
      </c>
      <c r="AA2004" s="3">
        <f>(1/Table1[[#This Row],[B365H]]+1/Table1[[#This Row],[B365D]]+1/Table1[[#This Row],[B365A]]-1)/3</f>
        <v>1.5850625487211795E-2</v>
      </c>
      <c r="AB2004">
        <v>2.2999999999999998</v>
      </c>
      <c r="AC2004">
        <v>1.61</v>
      </c>
      <c r="AD2004">
        <f>(1/Table1[[#This Row],[B365&gt;2.5]]+1/Table1[[#This Row],[B365&lt;2.5]]-1)/2</f>
        <v>2.7950310559006208E-2</v>
      </c>
    </row>
    <row r="2005" spans="1:30" hidden="1" x14ac:dyDescent="0.45">
      <c r="A2005" t="s">
        <v>61</v>
      </c>
      <c r="B2005" t="s">
        <v>4</v>
      </c>
      <c r="C2005" s="1">
        <v>44614</v>
      </c>
      <c r="D2005" t="s">
        <v>81</v>
      </c>
      <c r="E2005" t="s">
        <v>72</v>
      </c>
      <c r="F2005">
        <v>0</v>
      </c>
      <c r="G2005">
        <v>2</v>
      </c>
      <c r="H2005" t="s">
        <v>20</v>
      </c>
      <c r="I2005" t="s">
        <v>73</v>
      </c>
      <c r="L2005">
        <f>1/Table1[[#This Row],[B365H]]-Table1[[#This Row],[Margin1X2]]</f>
        <v>0.46089466089466086</v>
      </c>
      <c r="M2005">
        <f>IF(Table1[[#This Row],[Bet]]="Home",IF(Table1[[#This Row],[FTR]]="H",100*Table1[[#This Row],[B365H]],0),0)</f>
        <v>0</v>
      </c>
      <c r="N2005">
        <f>IF(Table1[[#This Row],[Bet]]="Home-",IF(Table1[[#This Row],[FTR]]="H",100*Table1[[#This Row],[B365H]],0),0)</f>
        <v>0</v>
      </c>
      <c r="O2005">
        <f>1/Table1[[#This Row],[B365D]]-Table1[[#This Row],[Margin1X2]]</f>
        <v>0.28773448773448773</v>
      </c>
      <c r="P2005">
        <f>IF(Table1[[#This Row],[Bet]]="Draw",IF(Table1[[#This Row],[FTR]]="D",100*Table1[[#This Row],[B365D]],0),0)</f>
        <v>0</v>
      </c>
      <c r="Q2005">
        <f>IF(Table1[[#This Row],[Bet]]="Draw-",IF(Table1[[#This Row],[FTR]]="D",100*Table1[[#This Row],[B365D]],0),0)</f>
        <v>0</v>
      </c>
      <c r="R2005">
        <f>1/Table1[[#This Row],[B365A]]-Table1[[#This Row],[Margin1X2]]</f>
        <v>0.25137085137085136</v>
      </c>
      <c r="S2005">
        <f>IF(Table1[[#This Row],[Bet]]="Away",IF(Table1[[#This Row],[FTR]]="A",100*Table1[[#This Row],[B365A]],0),0)</f>
        <v>0</v>
      </c>
      <c r="T2005">
        <f>IF(Table1[[#This Row],[Bet2]]="Away",IF(Table1[[#This Row],[FTR]]="A",100*Table1[[#This Row],[B365A]]),0)</f>
        <v>0</v>
      </c>
      <c r="X2005">
        <v>2.1</v>
      </c>
      <c r="Y2005">
        <v>3.3</v>
      </c>
      <c r="Z2005">
        <v>3.75</v>
      </c>
      <c r="AA2005" s="3">
        <f>(1/Table1[[#This Row],[B365H]]+1/Table1[[#This Row],[B365D]]+1/Table1[[#This Row],[B365A]]-1)/3</f>
        <v>1.5295815295815288E-2</v>
      </c>
      <c r="AB2005">
        <v>2.2000000000000002</v>
      </c>
      <c r="AC2005">
        <v>1.66</v>
      </c>
      <c r="AD2005">
        <f>(1/Table1[[#This Row],[B365&gt;2.5]]+1/Table1[[#This Row],[B365&lt;2.5]]-1)/2</f>
        <v>2.8477546549835697E-2</v>
      </c>
    </row>
    <row r="2006" spans="1:30" hidden="1" x14ac:dyDescent="0.45">
      <c r="A2006" t="s">
        <v>61</v>
      </c>
      <c r="B2006" t="s">
        <v>4</v>
      </c>
      <c r="C2006" s="1">
        <v>44632</v>
      </c>
      <c r="D2006" t="s">
        <v>69</v>
      </c>
      <c r="E2006" t="s">
        <v>66</v>
      </c>
      <c r="F2006">
        <v>1</v>
      </c>
      <c r="G2006">
        <v>0</v>
      </c>
      <c r="H2006" t="s">
        <v>13</v>
      </c>
      <c r="I2006" t="s">
        <v>73</v>
      </c>
      <c r="L2006">
        <f>1/Table1[[#This Row],[B365H]]-Table1[[#This Row],[Margin1X2]]</f>
        <v>0.40609030278283037</v>
      </c>
      <c r="M2006">
        <f>IF(Table1[[#This Row],[Bet]]="Home",IF(Table1[[#This Row],[FTR]]="H",100*Table1[[#This Row],[B365H]],0),0)</f>
        <v>0</v>
      </c>
      <c r="N2006">
        <f>IF(Table1[[#This Row],[Bet]]="Home-",IF(Table1[[#This Row],[FTR]]="H",100*Table1[[#This Row],[B365H]],0),0)</f>
        <v>0</v>
      </c>
      <c r="O2006">
        <f>1/Table1[[#This Row],[B365D]]-Table1[[#This Row],[Margin1X2]]</f>
        <v>0.28717967754309126</v>
      </c>
      <c r="P2006">
        <f>IF(Table1[[#This Row],[Bet]]="Draw",IF(Table1[[#This Row],[FTR]]="D",100*Table1[[#This Row],[B365D]],0),0)</f>
        <v>0</v>
      </c>
      <c r="Q2006">
        <f>IF(Table1[[#This Row],[Bet]]="Draw-",IF(Table1[[#This Row],[FTR]]="D",100*Table1[[#This Row],[B365D]],0),0)</f>
        <v>0</v>
      </c>
      <c r="R2006">
        <f>1/Table1[[#This Row],[B365A]]-Table1[[#This Row],[Margin1X2]]</f>
        <v>0.30673001967407854</v>
      </c>
      <c r="S2006">
        <f>IF(Table1[[#This Row],[Bet]]="Away",IF(Table1[[#This Row],[FTR]]="A",100*Table1[[#This Row],[B365A]],0),0)</f>
        <v>0</v>
      </c>
      <c r="T2006">
        <f>IF(Table1[[#This Row],[Bet2]]="Away",IF(Table1[[#This Row],[FTR]]="A",100*Table1[[#This Row],[B365A]]),0)</f>
        <v>0</v>
      </c>
      <c r="X2006">
        <v>2.37</v>
      </c>
      <c r="Y2006">
        <v>3.3</v>
      </c>
      <c r="Z2006">
        <v>3.1</v>
      </c>
      <c r="AA2006" s="3">
        <f>(1/Table1[[#This Row],[B365H]]+1/Table1[[#This Row],[B365D]]+1/Table1[[#This Row],[B365A]]-1)/3</f>
        <v>1.5850625487211795E-2</v>
      </c>
      <c r="AB2006">
        <v>2.2000000000000002</v>
      </c>
      <c r="AC2006">
        <v>1.66</v>
      </c>
      <c r="AD2006">
        <f>(1/Table1[[#This Row],[B365&gt;2.5]]+1/Table1[[#This Row],[B365&lt;2.5]]-1)/2</f>
        <v>2.8477546549835697E-2</v>
      </c>
    </row>
    <row r="2007" spans="1:30" hidden="1" x14ac:dyDescent="0.45">
      <c r="A2007" t="s">
        <v>61</v>
      </c>
      <c r="B2007" t="s">
        <v>4</v>
      </c>
      <c r="C2007" s="1">
        <v>44636</v>
      </c>
      <c r="D2007" t="s">
        <v>77</v>
      </c>
      <c r="E2007" t="s">
        <v>80</v>
      </c>
      <c r="F2007">
        <v>4</v>
      </c>
      <c r="G2007">
        <v>0</v>
      </c>
      <c r="H2007" t="s">
        <v>13</v>
      </c>
      <c r="I2007" t="s">
        <v>73</v>
      </c>
      <c r="L2007">
        <f>1/Table1[[#This Row],[B365H]]-Table1[[#This Row],[Margin1X2]]</f>
        <v>0.42686465267110435</v>
      </c>
      <c r="M2007">
        <f>IF(Table1[[#This Row],[Bet]]="Home",IF(Table1[[#This Row],[FTR]]="H",100*Table1[[#This Row],[B365H]],0),0)</f>
        <v>0</v>
      </c>
      <c r="N2007">
        <f>IF(Table1[[#This Row],[Bet]]="Home-",IF(Table1[[#This Row],[FTR]]="H",100*Table1[[#This Row],[B365H]],0),0)</f>
        <v>0</v>
      </c>
      <c r="O2007">
        <f>1/Table1[[#This Row],[B365D]]-Table1[[#This Row],[Margin1X2]]</f>
        <v>0.30500085338795024</v>
      </c>
      <c r="P2007">
        <f>IF(Table1[[#This Row],[Bet]]="Draw",IF(Table1[[#This Row],[FTR]]="D",100*Table1[[#This Row],[B365D]],0),0)</f>
        <v>0</v>
      </c>
      <c r="Q2007">
        <f>IF(Table1[[#This Row],[Bet]]="Draw-",IF(Table1[[#This Row],[FTR]]="D",100*Table1[[#This Row],[B365D]],0),0)</f>
        <v>0</v>
      </c>
      <c r="R2007">
        <f>1/Table1[[#This Row],[B365A]]-Table1[[#This Row],[Margin1X2]]</f>
        <v>0.26813449394094563</v>
      </c>
      <c r="S2007">
        <f>IF(Table1[[#This Row],[Bet]]="Away",IF(Table1[[#This Row],[FTR]]="A",100*Table1[[#This Row],[B365A]],0),0)</f>
        <v>0</v>
      </c>
      <c r="T2007">
        <f>IF(Table1[[#This Row],[Bet2]]="Away",IF(Table1[[#This Row],[FTR]]="A",100*Table1[[#This Row],[B365A]]),0)</f>
        <v>0</v>
      </c>
      <c r="X2007">
        <v>2.25</v>
      </c>
      <c r="Y2007">
        <v>3.1</v>
      </c>
      <c r="Z2007">
        <v>3.5</v>
      </c>
      <c r="AA2007" s="3">
        <f>(1/Table1[[#This Row],[B365H]]+1/Table1[[#This Row],[B365D]]+1/Table1[[#This Row],[B365A]]-1)/3</f>
        <v>1.7579791773340087E-2</v>
      </c>
      <c r="AB2007">
        <v>2.5</v>
      </c>
      <c r="AC2007">
        <v>1.53</v>
      </c>
      <c r="AD2007">
        <f>(1/Table1[[#This Row],[B365&gt;2.5]]+1/Table1[[#This Row],[B365&lt;2.5]]-1)/2</f>
        <v>2.6797385620915048E-2</v>
      </c>
    </row>
    <row r="2008" spans="1:30" hidden="1" x14ac:dyDescent="0.45">
      <c r="A2008" t="s">
        <v>61</v>
      </c>
      <c r="B2008" t="s">
        <v>4</v>
      </c>
      <c r="C2008" s="1">
        <v>44639</v>
      </c>
      <c r="D2008" t="s">
        <v>89</v>
      </c>
      <c r="E2008" t="s">
        <v>72</v>
      </c>
      <c r="F2008">
        <v>2</v>
      </c>
      <c r="G2008">
        <v>0</v>
      </c>
      <c r="H2008" t="s">
        <v>13</v>
      </c>
      <c r="I2008" t="s">
        <v>73</v>
      </c>
      <c r="L2008">
        <f>1/Table1[[#This Row],[B365H]]-Table1[[#This Row],[Margin1X2]]</f>
        <v>0.63444779621250214</v>
      </c>
      <c r="M2008">
        <f>IF(Table1[[#This Row],[Bet]]="Home",IF(Table1[[#This Row],[FTR]]="H",100*Table1[[#This Row],[B365H]],0),0)</f>
        <v>0</v>
      </c>
      <c r="N2008">
        <f>IF(Table1[[#This Row],[Bet]]="Home-",IF(Table1[[#This Row],[FTR]]="H",100*Table1[[#This Row],[B365H]],0),0)</f>
        <v>0</v>
      </c>
      <c r="O2008">
        <f>1/Table1[[#This Row],[B365D]]-Table1[[#This Row],[Margin1X2]]</f>
        <v>0.23085302497067203</v>
      </c>
      <c r="P2008">
        <f>IF(Table1[[#This Row],[Bet]]="Draw",IF(Table1[[#This Row],[FTR]]="D",100*Table1[[#This Row],[B365D]],0),0)</f>
        <v>0</v>
      </c>
      <c r="Q2008">
        <f>IF(Table1[[#This Row],[Bet]]="Draw-",IF(Table1[[#This Row],[FTR]]="D",100*Table1[[#This Row],[B365D]],0),0)</f>
        <v>0</v>
      </c>
      <c r="R2008">
        <f>1/Table1[[#This Row],[B365A]]-Table1[[#This Row],[Margin1X2]]</f>
        <v>0.13469917881682589</v>
      </c>
      <c r="S2008">
        <f>IF(Table1[[#This Row],[Bet]]="Away",IF(Table1[[#This Row],[FTR]]="A",100*Table1[[#This Row],[B365A]],0),0)</f>
        <v>0</v>
      </c>
      <c r="T2008">
        <f>IF(Table1[[#This Row],[Bet2]]="Away",IF(Table1[[#This Row],[FTR]]="A",100*Table1[[#This Row],[B365A]]),0)</f>
        <v>0</v>
      </c>
      <c r="X2008">
        <v>1.53</v>
      </c>
      <c r="Y2008">
        <v>4</v>
      </c>
      <c r="Z2008">
        <v>6.5</v>
      </c>
      <c r="AA2008" s="3">
        <f>(1/Table1[[#This Row],[B365H]]+1/Table1[[#This Row],[B365D]]+1/Table1[[#This Row],[B365A]]-1)/3</f>
        <v>1.9146975029327978E-2</v>
      </c>
      <c r="AB2008">
        <v>2</v>
      </c>
      <c r="AC2008">
        <v>1.8</v>
      </c>
      <c r="AD2008">
        <f>(1/Table1[[#This Row],[B365&gt;2.5]]+1/Table1[[#This Row],[B365&lt;2.5]]-1)/2</f>
        <v>2.777777777777779E-2</v>
      </c>
    </row>
    <row r="2009" spans="1:30" hidden="1" x14ac:dyDescent="0.45">
      <c r="A2009" t="s">
        <v>61</v>
      </c>
      <c r="B2009" t="s">
        <v>4</v>
      </c>
      <c r="C2009" s="1">
        <v>44653</v>
      </c>
      <c r="D2009" t="s">
        <v>62</v>
      </c>
      <c r="E2009" t="s">
        <v>68</v>
      </c>
      <c r="F2009">
        <v>3</v>
      </c>
      <c r="G2009">
        <v>2</v>
      </c>
      <c r="H2009" t="s">
        <v>13</v>
      </c>
      <c r="I2009" t="s">
        <v>73</v>
      </c>
      <c r="L2009">
        <f>1/Table1[[#This Row],[B365H]]-Table1[[#This Row],[Margin1X2]]</f>
        <v>0.67850181008075749</v>
      </c>
      <c r="M2009">
        <f>IF(Table1[[#This Row],[Bet]]="Home",IF(Table1[[#This Row],[FTR]]="H",100*Table1[[#This Row],[B365H]],0),0)</f>
        <v>0</v>
      </c>
      <c r="N2009">
        <f>IF(Table1[[#This Row],[Bet]]="Home-",IF(Table1[[#This Row],[FTR]]="H",100*Table1[[#This Row],[B365H]],0),0)</f>
        <v>0</v>
      </c>
      <c r="O2009">
        <f>1/Table1[[#This Row],[B365D]]-Table1[[#This Row],[Margin1X2]]</f>
        <v>0.19458368142578672</v>
      </c>
      <c r="P2009">
        <f>IF(Table1[[#This Row],[Bet]]="Draw",IF(Table1[[#This Row],[FTR]]="D",100*Table1[[#This Row],[B365D]],0),0)</f>
        <v>0</v>
      </c>
      <c r="Q2009">
        <f>IF(Table1[[#This Row],[Bet]]="Draw-",IF(Table1[[#This Row],[FTR]]="D",100*Table1[[#This Row],[B365D]],0),0)</f>
        <v>0</v>
      </c>
      <c r="R2009">
        <f>1/Table1[[#This Row],[B365A]]-Table1[[#This Row],[Margin1X2]]</f>
        <v>0.1269145084934559</v>
      </c>
      <c r="S2009">
        <f>IF(Table1[[#This Row],[Bet]]="Away",IF(Table1[[#This Row],[FTR]]="A",100*Table1[[#This Row],[B365A]],0),0)</f>
        <v>0</v>
      </c>
      <c r="T2009">
        <f>IF(Table1[[#This Row],[Bet2]]="Away",IF(Table1[[#This Row],[FTR]]="A",100*Table1[[#This Row],[B365A]]),0)</f>
        <v>0</v>
      </c>
      <c r="X2009">
        <v>1.44</v>
      </c>
      <c r="Y2009">
        <v>4.75</v>
      </c>
      <c r="Z2009">
        <v>7</v>
      </c>
      <c r="AA2009" s="3">
        <f>(1/Table1[[#This Row],[B365H]]+1/Table1[[#This Row],[B365D]]+1/Table1[[#This Row],[B365A]]-1)/3</f>
        <v>1.5942634363686963E-2</v>
      </c>
      <c r="AB2009">
        <v>1.66</v>
      </c>
      <c r="AC2009">
        <v>2.2000000000000002</v>
      </c>
      <c r="AD2009">
        <f>(1/Table1[[#This Row],[B365&gt;2.5]]+1/Table1[[#This Row],[B365&lt;2.5]]-1)/2</f>
        <v>2.8477546549835697E-2</v>
      </c>
    </row>
    <row r="2010" spans="1:30" hidden="1" x14ac:dyDescent="0.45">
      <c r="A2010" t="s">
        <v>61</v>
      </c>
      <c r="B2010" t="s">
        <v>4</v>
      </c>
      <c r="C2010" s="1">
        <v>44666</v>
      </c>
      <c r="D2010" t="s">
        <v>81</v>
      </c>
      <c r="E2010" t="s">
        <v>71</v>
      </c>
      <c r="F2010">
        <v>2</v>
      </c>
      <c r="G2010">
        <v>1</v>
      </c>
      <c r="H2010" t="s">
        <v>13</v>
      </c>
      <c r="I2010" t="s">
        <v>73</v>
      </c>
      <c r="L2010">
        <f>1/Table1[[#This Row],[B365H]]-Table1[[#This Row],[Margin1X2]]</f>
        <v>0.38089080459770114</v>
      </c>
      <c r="M2010">
        <f>IF(Table1[[#This Row],[Bet]]="Home",IF(Table1[[#This Row],[FTR]]="H",100*Table1[[#This Row],[B365H]],0),0)</f>
        <v>0</v>
      </c>
      <c r="N2010">
        <f>IF(Table1[[#This Row],[Bet]]="Home-",IF(Table1[[#This Row],[FTR]]="H",100*Table1[[#This Row],[B365H]],0),0)</f>
        <v>0</v>
      </c>
      <c r="O2010">
        <f>1/Table1[[#This Row],[B365D]]-Table1[[#This Row],[Margin1X2]]</f>
        <v>0.29339080459770112</v>
      </c>
      <c r="P2010">
        <f>IF(Table1[[#This Row],[Bet]]="Draw",IF(Table1[[#This Row],[FTR]]="D",100*Table1[[#This Row],[B365D]],0),0)</f>
        <v>0</v>
      </c>
      <c r="Q2010">
        <f>IF(Table1[[#This Row],[Bet]]="Draw-",IF(Table1[[#This Row],[FTR]]="D",100*Table1[[#This Row],[B365D]],0),0)</f>
        <v>0</v>
      </c>
      <c r="R2010">
        <f>1/Table1[[#This Row],[B365A]]-Table1[[#This Row],[Margin1X2]]</f>
        <v>0.32571839080459769</v>
      </c>
      <c r="S2010">
        <f>IF(Table1[[#This Row],[Bet]]="Away",IF(Table1[[#This Row],[FTR]]="A",100*Table1[[#This Row],[B365A]],0),0)</f>
        <v>0</v>
      </c>
      <c r="T2010">
        <f>IF(Table1[[#This Row],[Bet2]]="Away",IF(Table1[[#This Row],[FTR]]="A",100*Table1[[#This Row],[B365A]]),0)</f>
        <v>0</v>
      </c>
      <c r="X2010">
        <v>2.5</v>
      </c>
      <c r="Y2010">
        <v>3.2</v>
      </c>
      <c r="Z2010">
        <v>2.9</v>
      </c>
      <c r="AA2010" s="3">
        <f>(1/Table1[[#This Row],[B365H]]+1/Table1[[#This Row],[B365D]]+1/Table1[[#This Row],[B365A]]-1)/3</f>
        <v>1.9109195402298901E-2</v>
      </c>
      <c r="AB2010">
        <v>2.37</v>
      </c>
      <c r="AC2010">
        <v>1.57</v>
      </c>
      <c r="AD2010">
        <f>(1/Table1[[#This Row],[B365&gt;2.5]]+1/Table1[[#This Row],[B365&lt;2.5]]-1)/2</f>
        <v>2.9441801714638949E-2</v>
      </c>
    </row>
    <row r="2011" spans="1:30" hidden="1" x14ac:dyDescent="0.45">
      <c r="A2011" t="s">
        <v>61</v>
      </c>
      <c r="B2011" t="s">
        <v>4</v>
      </c>
      <c r="C2011" s="1">
        <v>44674</v>
      </c>
      <c r="D2011" t="s">
        <v>63</v>
      </c>
      <c r="E2011" t="s">
        <v>95</v>
      </c>
      <c r="F2011">
        <v>0</v>
      </c>
      <c r="G2011">
        <v>0</v>
      </c>
      <c r="H2011" t="s">
        <v>42</v>
      </c>
      <c r="I2011" t="s">
        <v>73</v>
      </c>
      <c r="L2011">
        <f>1/Table1[[#This Row],[B365H]]-Table1[[#This Row],[Margin1X2]]</f>
        <v>0.44733242134062923</v>
      </c>
      <c r="M2011">
        <f>IF(Table1[[#This Row],[Bet]]="Home",IF(Table1[[#This Row],[FTR]]="H",100*Table1[[#This Row],[B365H]],0),0)</f>
        <v>0</v>
      </c>
      <c r="N2011">
        <f>IF(Table1[[#This Row],[Bet]]="Home-",IF(Table1[[#This Row],[FTR]]="H",100*Table1[[#This Row],[B365H]],0),0)</f>
        <v>0</v>
      </c>
      <c r="O2011">
        <f>1/Table1[[#This Row],[B365D]]-Table1[[#This Row],[Margin1X2]]</f>
        <v>0.27633378932968533</v>
      </c>
      <c r="P2011">
        <f>IF(Table1[[#This Row],[Bet]]="Draw",IF(Table1[[#This Row],[FTR]]="D",100*Table1[[#This Row],[B365D]],0),0)</f>
        <v>0</v>
      </c>
      <c r="Q2011">
        <f>IF(Table1[[#This Row],[Bet]]="Draw-",IF(Table1[[#This Row],[FTR]]="D",100*Table1[[#This Row],[B365D]],0),0)</f>
        <v>0</v>
      </c>
      <c r="R2011">
        <f>1/Table1[[#This Row],[B365A]]-Table1[[#This Row],[Margin1X2]]</f>
        <v>0.27633378932968533</v>
      </c>
      <c r="S2011">
        <f>IF(Table1[[#This Row],[Bet]]="Away",IF(Table1[[#This Row],[FTR]]="A",100*Table1[[#This Row],[B365A]],0),0)</f>
        <v>0</v>
      </c>
      <c r="T2011">
        <f>IF(Table1[[#This Row],[Bet2]]="Away",IF(Table1[[#This Row],[FTR]]="A",100*Table1[[#This Row],[B365A]]),0)</f>
        <v>0</v>
      </c>
      <c r="X2011">
        <v>2.15</v>
      </c>
      <c r="Y2011">
        <v>3.4</v>
      </c>
      <c r="Z2011">
        <v>3.4</v>
      </c>
      <c r="AA2011" s="3">
        <f>(1/Table1[[#This Row],[B365H]]+1/Table1[[#This Row],[B365D]]+1/Table1[[#This Row],[B365A]]-1)/3</f>
        <v>1.7783857729138191E-2</v>
      </c>
      <c r="AB2011">
        <v>2.02</v>
      </c>
      <c r="AC2011">
        <v>1.83</v>
      </c>
      <c r="AD2011">
        <f>(1/Table1[[#This Row],[B365&gt;2.5]]+1/Table1[[#This Row],[B365&lt;2.5]]-1)/2</f>
        <v>2.0748796191094487E-2</v>
      </c>
    </row>
    <row r="2012" spans="1:30" hidden="1" x14ac:dyDescent="0.45">
      <c r="A2012" t="s">
        <v>106</v>
      </c>
      <c r="B2012" t="s">
        <v>4</v>
      </c>
      <c r="C2012" s="1">
        <v>44492</v>
      </c>
      <c r="D2012" t="s">
        <v>136</v>
      </c>
      <c r="E2012" t="s">
        <v>113</v>
      </c>
      <c r="F2012">
        <v>2</v>
      </c>
      <c r="G2012">
        <v>1</v>
      </c>
      <c r="H2012" t="s">
        <v>13</v>
      </c>
      <c r="I2012" t="s">
        <v>73</v>
      </c>
      <c r="L2012">
        <f>1/Table1[[#This Row],[B365H]]-Table1[[#This Row],[Margin1X2]]</f>
        <v>0.67167670975905425</v>
      </c>
      <c r="M2012">
        <f>IF(Table1[[#This Row],[Bet]]="Home",IF(Table1[[#This Row],[FTR]]="H",100*Table1[[#This Row],[B365H]],0),0)</f>
        <v>0</v>
      </c>
      <c r="N2012">
        <f>IF(Table1[[#This Row],[Bet]]="Home-",IF(Table1[[#This Row],[FTR]]="H",100*Table1[[#This Row],[B365H]],0),0)</f>
        <v>0</v>
      </c>
      <c r="O2012">
        <f>1/Table1[[#This Row],[B365D]]-Table1[[#This Row],[Margin1X2]]</f>
        <v>0.21296841956235119</v>
      </c>
      <c r="P2012">
        <f>IF(Table1[[#This Row],[Bet]]="Draw",IF(Table1[[#This Row],[FTR]]="D",100*Table1[[#This Row],[B365D]],0),0)</f>
        <v>0</v>
      </c>
      <c r="Q2012">
        <f>IF(Table1[[#This Row],[Bet]]="Draw-",IF(Table1[[#This Row],[FTR]]="D",100*Table1[[#This Row],[B365D]],0),0)</f>
        <v>0</v>
      </c>
      <c r="R2012">
        <f>1/Table1[[#This Row],[B365A]]-Table1[[#This Row],[Margin1X2]]</f>
        <v>0.11535487067859447</v>
      </c>
      <c r="S2012">
        <f>IF(Table1[[#This Row],[Bet]]="Away",IF(Table1[[#This Row],[FTR]]="A",100*Table1[[#This Row],[B365A]],0),0)</f>
        <v>0</v>
      </c>
      <c r="T2012">
        <f>IF(Table1[[#This Row],[Bet2]]="Away",IF(Table1[[#This Row],[FTR]]="A",100*Table1[[#This Row],[B365A]]),0)</f>
        <v>0</v>
      </c>
      <c r="X2012">
        <v>1.45</v>
      </c>
      <c r="Y2012">
        <v>4.33</v>
      </c>
      <c r="Z2012">
        <v>7.5</v>
      </c>
      <c r="AA2012" s="3">
        <f>(1/Table1[[#This Row],[B365H]]+1/Table1[[#This Row],[B365D]]+1/Table1[[#This Row],[B365A]]-1)/3</f>
        <v>1.7978462654738864E-2</v>
      </c>
      <c r="AB2012">
        <v>1.8</v>
      </c>
      <c r="AC2012">
        <v>2</v>
      </c>
      <c r="AD2012">
        <f>(1/Table1[[#This Row],[B365&gt;2.5]]+1/Table1[[#This Row],[B365&lt;2.5]]-1)/2</f>
        <v>2.777777777777779E-2</v>
      </c>
    </row>
    <row r="2013" spans="1:30" hidden="1" x14ac:dyDescent="0.45">
      <c r="A2013" t="s">
        <v>106</v>
      </c>
      <c r="B2013" t="s">
        <v>4</v>
      </c>
      <c r="C2013" s="1">
        <v>44523</v>
      </c>
      <c r="D2013" t="s">
        <v>107</v>
      </c>
      <c r="E2013" t="s">
        <v>116</v>
      </c>
      <c r="F2013">
        <v>3</v>
      </c>
      <c r="G2013">
        <v>0</v>
      </c>
      <c r="H2013" t="s">
        <v>13</v>
      </c>
      <c r="I2013" t="s">
        <v>73</v>
      </c>
      <c r="L2013">
        <f>1/Table1[[#This Row],[B365H]]-Table1[[#This Row],[Margin1X2]]</f>
        <v>0.57110423116615072</v>
      </c>
      <c r="M2013">
        <f>IF(Table1[[#This Row],[Bet]]="Home",IF(Table1[[#This Row],[FTR]]="H",100*Table1[[#This Row],[B365H]],0),0)</f>
        <v>0</v>
      </c>
      <c r="N2013">
        <f>IF(Table1[[#This Row],[Bet]]="Home-",IF(Table1[[#This Row],[FTR]]="H",100*Table1[[#This Row],[B365H]],0),0)</f>
        <v>0</v>
      </c>
      <c r="O2013">
        <f>1/Table1[[#This Row],[B365D]]-Table1[[#This Row],[Margin1X2]]</f>
        <v>0.24602683178534571</v>
      </c>
      <c r="P2013">
        <f>IF(Table1[[#This Row],[Bet]]="Draw",IF(Table1[[#This Row],[FTR]]="D",100*Table1[[#This Row],[B365D]],0),0)</f>
        <v>0</v>
      </c>
      <c r="Q2013">
        <f>IF(Table1[[#This Row],[Bet]]="Draw-",IF(Table1[[#This Row],[FTR]]="D",100*Table1[[#This Row],[B365D]],0),0)</f>
        <v>0</v>
      </c>
      <c r="R2013">
        <f>1/Table1[[#This Row],[B365A]]-Table1[[#This Row],[Margin1X2]]</f>
        <v>0.18286893704850363</v>
      </c>
      <c r="S2013">
        <f>IF(Table1[[#This Row],[Bet]]="Away",IF(Table1[[#This Row],[FTR]]="A",100*Table1[[#This Row],[B365A]],0),0)</f>
        <v>0</v>
      </c>
      <c r="T2013">
        <f>IF(Table1[[#This Row],[Bet2]]="Away",IF(Table1[[#This Row],[FTR]]="A",100*Table1[[#This Row],[B365A]]),0)</f>
        <v>0</v>
      </c>
      <c r="X2013">
        <v>1.7</v>
      </c>
      <c r="Y2013">
        <v>3.8</v>
      </c>
      <c r="Z2013">
        <v>5</v>
      </c>
      <c r="AA2013" s="3">
        <f>(1/Table1[[#This Row],[B365H]]+1/Table1[[#This Row],[B365D]]+1/Table1[[#This Row],[B365A]]-1)/3</f>
        <v>1.7131062951496395E-2</v>
      </c>
      <c r="AB2013">
        <v>2</v>
      </c>
      <c r="AC2013">
        <v>1.85</v>
      </c>
      <c r="AD2013">
        <f>(1/Table1[[#This Row],[B365&gt;2.5]]+1/Table1[[#This Row],[B365&lt;2.5]]-1)/2</f>
        <v>2.0270270270270174E-2</v>
      </c>
    </row>
    <row r="2014" spans="1:30" hidden="1" x14ac:dyDescent="0.45">
      <c r="A2014" t="s">
        <v>106</v>
      </c>
      <c r="B2014" t="s">
        <v>4</v>
      </c>
      <c r="C2014" s="1">
        <v>44541</v>
      </c>
      <c r="D2014" t="s">
        <v>119</v>
      </c>
      <c r="E2014" t="s">
        <v>122</v>
      </c>
      <c r="F2014">
        <v>2</v>
      </c>
      <c r="G2014">
        <v>1</v>
      </c>
      <c r="H2014" t="s">
        <v>13</v>
      </c>
      <c r="I2014" t="s">
        <v>73</v>
      </c>
      <c r="L2014">
        <f>1/Table1[[#This Row],[B365H]]-Table1[[#This Row],[Margin1X2]]</f>
        <v>0.54958412196773687</v>
      </c>
      <c r="M2014">
        <f>IF(Table1[[#This Row],[Bet]]="Home",IF(Table1[[#This Row],[FTR]]="H",100*Table1[[#This Row],[B365H]],0),0)</f>
        <v>0</v>
      </c>
      <c r="N2014">
        <f>IF(Table1[[#This Row],[Bet]]="Home-",IF(Table1[[#This Row],[FTR]]="H",100*Table1[[#This Row],[B365H]],0),0)</f>
        <v>0</v>
      </c>
      <c r="O2014">
        <f>1/Table1[[#This Row],[B365D]]-Table1[[#This Row],[Margin1X2]]</f>
        <v>0.24131344527600757</v>
      </c>
      <c r="P2014">
        <f>IF(Table1[[#This Row],[Bet]]="Draw",IF(Table1[[#This Row],[FTR]]="D",100*Table1[[#This Row],[B365D]],0),0)</f>
        <v>0</v>
      </c>
      <c r="Q2014">
        <f>IF(Table1[[#This Row],[Bet]]="Draw-",IF(Table1[[#This Row],[FTR]]="D",100*Table1[[#This Row],[B365D]],0),0)</f>
        <v>0</v>
      </c>
      <c r="R2014">
        <f>1/Table1[[#This Row],[B365A]]-Table1[[#This Row],[Margin1X2]]</f>
        <v>0.20910243275625554</v>
      </c>
      <c r="S2014">
        <f>IF(Table1[[#This Row],[Bet]]="Away",IF(Table1[[#This Row],[FTR]]="A",100*Table1[[#This Row],[B365A]],0),0)</f>
        <v>0</v>
      </c>
      <c r="T2014">
        <f>IF(Table1[[#This Row],[Bet2]]="Away",IF(Table1[[#This Row],[FTR]]="A",100*Table1[[#This Row],[B365A]]),0)</f>
        <v>0</v>
      </c>
      <c r="X2014">
        <v>1.75</v>
      </c>
      <c r="Y2014">
        <v>3.8</v>
      </c>
      <c r="Z2014">
        <v>4.33</v>
      </c>
      <c r="AA2014" s="3">
        <f>(1/Table1[[#This Row],[B365H]]+1/Table1[[#This Row],[B365D]]+1/Table1[[#This Row],[B365A]]-1)/3</f>
        <v>2.1844449460834525E-2</v>
      </c>
      <c r="AB2014">
        <v>1.9</v>
      </c>
      <c r="AC2014">
        <v>1.95</v>
      </c>
      <c r="AD2014">
        <f>(1/Table1[[#This Row],[B365&gt;2.5]]+1/Table1[[#This Row],[B365&lt;2.5]]-1)/2</f>
        <v>1.9568151147098534E-2</v>
      </c>
    </row>
    <row r="2015" spans="1:30" hidden="1" x14ac:dyDescent="0.45">
      <c r="A2015" t="s">
        <v>106</v>
      </c>
      <c r="B2015" t="s">
        <v>4</v>
      </c>
      <c r="C2015" s="1">
        <v>44590</v>
      </c>
      <c r="D2015" t="s">
        <v>107</v>
      </c>
      <c r="E2015" t="s">
        <v>133</v>
      </c>
      <c r="F2015">
        <v>6</v>
      </c>
      <c r="G2015">
        <v>0</v>
      </c>
      <c r="H2015" t="s">
        <v>13</v>
      </c>
      <c r="I2015" t="s">
        <v>73</v>
      </c>
      <c r="L2015">
        <f>1/Table1[[#This Row],[B365H]]-Table1[[#This Row],[Margin1X2]]</f>
        <v>0.24686716791979949</v>
      </c>
      <c r="M2015">
        <f>IF(Table1[[#This Row],[Bet]]="Home",IF(Table1[[#This Row],[FTR]]="H",100*Table1[[#This Row],[B365H]],0),0)</f>
        <v>0</v>
      </c>
      <c r="N2015">
        <f>IF(Table1[[#This Row],[Bet]]="Home-",IF(Table1[[#This Row],[FTR]]="H",100*Table1[[#This Row],[B365H]],0),0)</f>
        <v>0</v>
      </c>
      <c r="O2015">
        <f>1/Table1[[#This Row],[B365D]]-Table1[[#This Row],[Margin1X2]]</f>
        <v>0.26942355889724307</v>
      </c>
      <c r="P2015">
        <f>IF(Table1[[#This Row],[Bet]]="Draw",IF(Table1[[#This Row],[FTR]]="D",100*Table1[[#This Row],[B365D]],0),0)</f>
        <v>0</v>
      </c>
      <c r="Q2015">
        <f>IF(Table1[[#This Row],[Bet]]="Draw-",IF(Table1[[#This Row],[FTR]]="D",100*Table1[[#This Row],[B365D]],0),0)</f>
        <v>0</v>
      </c>
      <c r="R2015">
        <f>1/Table1[[#This Row],[B365A]]-Table1[[#This Row],[Margin1X2]]</f>
        <v>0.48370927318295737</v>
      </c>
      <c r="S2015">
        <f>IF(Table1[[#This Row],[Bet]]="Away",IF(Table1[[#This Row],[FTR]]="A",100*Table1[[#This Row],[B365A]],0),0)</f>
        <v>0</v>
      </c>
      <c r="T2015">
        <f>IF(Table1[[#This Row],[Bet2]]="Away",IF(Table1[[#This Row],[FTR]]="A",100*Table1[[#This Row],[B365A]]),0)</f>
        <v>0</v>
      </c>
      <c r="X2015">
        <v>3.8</v>
      </c>
      <c r="Y2015">
        <v>3.5</v>
      </c>
      <c r="Z2015">
        <v>2</v>
      </c>
      <c r="AA2015" s="3">
        <f>(1/Table1[[#This Row],[B365H]]+1/Table1[[#This Row],[B365D]]+1/Table1[[#This Row],[B365A]]-1)/3</f>
        <v>1.6290726817042616E-2</v>
      </c>
      <c r="AB2015">
        <v>1.88</v>
      </c>
      <c r="AC2015">
        <v>1.98</v>
      </c>
      <c r="AD2015">
        <f>(1/Table1[[#This Row],[B365&gt;2.5]]+1/Table1[[#This Row],[B365&lt;2.5]]-1)/2</f>
        <v>1.8482699333763231E-2</v>
      </c>
    </row>
    <row r="2016" spans="1:30" hidden="1" x14ac:dyDescent="0.45">
      <c r="A2016" t="s">
        <v>106</v>
      </c>
      <c r="B2016" t="s">
        <v>4</v>
      </c>
      <c r="C2016" s="1">
        <v>44597</v>
      </c>
      <c r="D2016" t="s">
        <v>124</v>
      </c>
      <c r="E2016" t="s">
        <v>122</v>
      </c>
      <c r="F2016">
        <v>1</v>
      </c>
      <c r="G2016">
        <v>0</v>
      </c>
      <c r="H2016" t="s">
        <v>13</v>
      </c>
      <c r="I2016" t="s">
        <v>73</v>
      </c>
      <c r="L2016">
        <f>1/Table1[[#This Row],[B365H]]-Table1[[#This Row],[Margin1X2]]</f>
        <v>0.69768170426065168</v>
      </c>
      <c r="M2016">
        <f>IF(Table1[[#This Row],[Bet]]="Home",IF(Table1[[#This Row],[FTR]]="H",100*Table1[[#This Row],[B365H]],0),0)</f>
        <v>0</v>
      </c>
      <c r="N2016">
        <f>IF(Table1[[#This Row],[Bet]]="Home-",IF(Table1[[#This Row],[FTR]]="H",100*Table1[[#This Row],[B365H]],0),0)</f>
        <v>0</v>
      </c>
      <c r="O2016">
        <f>1/Table1[[#This Row],[B365D]]-Table1[[#This Row],[Margin1X2]]</f>
        <v>0.19392230576441105</v>
      </c>
      <c r="P2016">
        <f>IF(Table1[[#This Row],[Bet]]="Draw",IF(Table1[[#This Row],[FTR]]="D",100*Table1[[#This Row],[B365D]],0),0)</f>
        <v>0</v>
      </c>
      <c r="Q2016">
        <f>IF(Table1[[#This Row],[Bet]]="Draw-",IF(Table1[[#This Row],[FTR]]="D",100*Table1[[#This Row],[B365D]],0),0)</f>
        <v>0</v>
      </c>
      <c r="R2016">
        <f>1/Table1[[#This Row],[B365A]]-Table1[[#This Row],[Margin1X2]]</f>
        <v>0.10839598997493738</v>
      </c>
      <c r="S2016">
        <f>IF(Table1[[#This Row],[Bet]]="Away",IF(Table1[[#This Row],[FTR]]="A",100*Table1[[#This Row],[B365A]],0),0)</f>
        <v>0</v>
      </c>
      <c r="T2016">
        <f>IF(Table1[[#This Row],[Bet2]]="Away",IF(Table1[[#This Row],[FTR]]="A",100*Table1[[#This Row],[B365A]]),0)</f>
        <v>0</v>
      </c>
      <c r="X2016">
        <v>1.4</v>
      </c>
      <c r="Y2016">
        <v>4.75</v>
      </c>
      <c r="Z2016">
        <v>8</v>
      </c>
      <c r="AA2016" s="3">
        <f>(1/Table1[[#This Row],[B365H]]+1/Table1[[#This Row],[B365D]]+1/Table1[[#This Row],[B365A]]-1)/3</f>
        <v>1.6604010025062621E-2</v>
      </c>
      <c r="AB2016">
        <v>1.88</v>
      </c>
      <c r="AC2016">
        <v>1.98</v>
      </c>
      <c r="AD2016">
        <f>(1/Table1[[#This Row],[B365&gt;2.5]]+1/Table1[[#This Row],[B365&lt;2.5]]-1)/2</f>
        <v>1.8482699333763231E-2</v>
      </c>
    </row>
    <row r="2017" spans="1:30" hidden="1" x14ac:dyDescent="0.45">
      <c r="A2017" t="s">
        <v>172</v>
      </c>
      <c r="B2017" t="s">
        <v>4</v>
      </c>
      <c r="C2017" s="1">
        <v>44422</v>
      </c>
      <c r="D2017" t="s">
        <v>176</v>
      </c>
      <c r="E2017" t="s">
        <v>187</v>
      </c>
      <c r="F2017">
        <v>2</v>
      </c>
      <c r="G2017">
        <v>1</v>
      </c>
      <c r="H2017" t="s">
        <v>13</v>
      </c>
      <c r="I2017" t="s">
        <v>73</v>
      </c>
      <c r="L2017">
        <f>1/Table1[[#This Row],[B365H]]-Table1[[#This Row],[Margin1X2]]</f>
        <v>0.53829016986911726</v>
      </c>
      <c r="M2017">
        <f>IF(Table1[[#This Row],[Bet]]="Home",IF(Table1[[#This Row],[FTR]]="H",100*Table1[[#This Row],[B365H]],0),0)</f>
        <v>0</v>
      </c>
      <c r="N2017">
        <f>IF(Table1[[#This Row],[Bet]]="Home-",IF(Table1[[#This Row],[FTR]]="H",100*Table1[[#This Row],[B365H]],0),0)</f>
        <v>0</v>
      </c>
      <c r="O2017">
        <f>1/Table1[[#This Row],[B365D]]-Table1[[#This Row],[Margin1X2]]</f>
        <v>0.26844890002784744</v>
      </c>
      <c r="P2017">
        <f>IF(Table1[[#This Row],[Bet]]="Draw",IF(Table1[[#This Row],[FTR]]="D",100*Table1[[#This Row],[B365D]],0),0)</f>
        <v>0</v>
      </c>
      <c r="Q2017">
        <f>IF(Table1[[#This Row],[Bet]]="Draw-",IF(Table1[[#This Row],[FTR]]="D",100*Table1[[#This Row],[B365D]],0),0)</f>
        <v>0</v>
      </c>
      <c r="R2017">
        <f>1/Table1[[#This Row],[B365A]]-Table1[[#This Row],[Margin1X2]]</f>
        <v>0.19326093010303538</v>
      </c>
      <c r="S2017">
        <f>IF(Table1[[#This Row],[Bet]]="Away",IF(Table1[[#This Row],[FTR]]="A",100*Table1[[#This Row],[B365A]],0),0)</f>
        <v>0</v>
      </c>
      <c r="T2017">
        <f>IF(Table1[[#This Row],[Bet2]]="Away",IF(Table1[[#This Row],[FTR]]="A",100*Table1[[#This Row],[B365A]]),0)</f>
        <v>0</v>
      </c>
      <c r="X2017">
        <v>1.8</v>
      </c>
      <c r="Y2017">
        <v>3.5</v>
      </c>
      <c r="Z2017">
        <v>4.75</v>
      </c>
      <c r="AA2017" s="3">
        <f>(1/Table1[[#This Row],[B365H]]+1/Table1[[#This Row],[B365D]]+1/Table1[[#This Row],[B365A]]-1)/3</f>
        <v>1.7265385686438279E-2</v>
      </c>
      <c r="AB2017">
        <v>1.9</v>
      </c>
      <c r="AC2017">
        <v>2.0299999999999998</v>
      </c>
      <c r="AD2017">
        <f>(1/Table1[[#This Row],[B365&gt;2.5]]+1/Table1[[#This Row],[B365&lt;2.5]]-1)/2</f>
        <v>9.4633134560540011E-3</v>
      </c>
    </row>
    <row r="2018" spans="1:30" hidden="1" x14ac:dyDescent="0.45">
      <c r="A2018" t="s">
        <v>172</v>
      </c>
      <c r="B2018" t="s">
        <v>4</v>
      </c>
      <c r="C2018" s="1">
        <v>44471</v>
      </c>
      <c r="D2018" t="s">
        <v>188</v>
      </c>
      <c r="E2018" t="s">
        <v>191</v>
      </c>
      <c r="F2018">
        <v>3</v>
      </c>
      <c r="G2018">
        <v>0</v>
      </c>
      <c r="H2018" t="s">
        <v>13</v>
      </c>
      <c r="I2018" t="s">
        <v>73</v>
      </c>
      <c r="L2018">
        <f>1/Table1[[#This Row],[B365H]]-Table1[[#This Row],[Margin1X2]]</f>
        <v>0.5694055399937753</v>
      </c>
      <c r="M2018">
        <f>IF(Table1[[#This Row],[Bet]]="Home",IF(Table1[[#This Row],[FTR]]="H",100*Table1[[#This Row],[B365H]],0),0)</f>
        <v>0</v>
      </c>
      <c r="N2018">
        <f>IF(Table1[[#This Row],[Bet]]="Home-",IF(Table1[[#This Row],[FTR]]="H",100*Table1[[#This Row],[B365H]],0),0)</f>
        <v>0</v>
      </c>
      <c r="O2018">
        <f>1/Table1[[#This Row],[B365D]]-Table1[[#This Row],[Margin1X2]]</f>
        <v>0.25894802365390601</v>
      </c>
      <c r="P2018">
        <f>IF(Table1[[#This Row],[Bet]]="Draw",IF(Table1[[#This Row],[FTR]]="D",100*Table1[[#This Row],[B365D]],0),0)</f>
        <v>0</v>
      </c>
      <c r="Q2018">
        <f>IF(Table1[[#This Row],[Bet]]="Draw-",IF(Table1[[#This Row],[FTR]]="D",100*Table1[[#This Row],[B365D]],0),0)</f>
        <v>0</v>
      </c>
      <c r="R2018">
        <f>1/Table1[[#This Row],[B365A]]-Table1[[#This Row],[Margin1X2]]</f>
        <v>0.17164643635231869</v>
      </c>
      <c r="S2018">
        <f>IF(Table1[[#This Row],[Bet]]="Away",IF(Table1[[#This Row],[FTR]]="A",100*Table1[[#This Row],[B365A]],0),0)</f>
        <v>0</v>
      </c>
      <c r="T2018">
        <f>IF(Table1[[#This Row],[Bet2]]="Away",IF(Table1[[#This Row],[FTR]]="A",100*Table1[[#This Row],[B365A]]),0)</f>
        <v>0</v>
      </c>
      <c r="X2018">
        <v>1.7</v>
      </c>
      <c r="Y2018">
        <v>3.6</v>
      </c>
      <c r="Z2018">
        <v>5.25</v>
      </c>
      <c r="AA2018" s="3">
        <f>(1/Table1[[#This Row],[B365H]]+1/Table1[[#This Row],[B365D]]+1/Table1[[#This Row],[B365A]]-1)/3</f>
        <v>1.8829754123871778E-2</v>
      </c>
      <c r="AB2018">
        <v>2.2000000000000002</v>
      </c>
      <c r="AC2018">
        <v>1.65</v>
      </c>
      <c r="AD2018">
        <f>(1/Table1[[#This Row],[B365&gt;2.5]]+1/Table1[[#This Row],[B365&lt;2.5]]-1)/2</f>
        <v>3.0303030303030276E-2</v>
      </c>
    </row>
    <row r="2019" spans="1:30" hidden="1" x14ac:dyDescent="0.45">
      <c r="A2019" t="s">
        <v>172</v>
      </c>
      <c r="B2019" t="s">
        <v>4</v>
      </c>
      <c r="C2019" s="1">
        <v>44520</v>
      </c>
      <c r="D2019" t="s">
        <v>181</v>
      </c>
      <c r="E2019" t="s">
        <v>177</v>
      </c>
      <c r="F2019">
        <v>1</v>
      </c>
      <c r="G2019">
        <v>3</v>
      </c>
      <c r="H2019" t="s">
        <v>20</v>
      </c>
      <c r="I2019" t="s">
        <v>73</v>
      </c>
      <c r="L2019">
        <f>1/Table1[[#This Row],[B365H]]-Table1[[#This Row],[Margin1X2]]</f>
        <v>0.26067879726416315</v>
      </c>
      <c r="M2019">
        <f>IF(Table1[[#This Row],[Bet]]="Home",IF(Table1[[#This Row],[FTR]]="H",100*Table1[[#This Row],[B365H]],0),0)</f>
        <v>0</v>
      </c>
      <c r="N2019">
        <f>IF(Table1[[#This Row],[Bet]]="Home-",IF(Table1[[#This Row],[FTR]]="H",100*Table1[[#This Row],[B365H]],0),0)</f>
        <v>0</v>
      </c>
      <c r="O2019">
        <f>1/Table1[[#This Row],[B365D]]-Table1[[#This Row],[Margin1X2]]</f>
        <v>0.26861530520067106</v>
      </c>
      <c r="P2019">
        <f>IF(Table1[[#This Row],[Bet]]="Draw",IF(Table1[[#This Row],[FTR]]="D",100*Table1[[#This Row],[B365D]],0),0)</f>
        <v>0</v>
      </c>
      <c r="Q2019">
        <f>IF(Table1[[#This Row],[Bet]]="Draw-",IF(Table1[[#This Row],[FTR]]="D",100*Table1[[#This Row],[B365D]],0),0)</f>
        <v>0</v>
      </c>
      <c r="R2019">
        <f>1/Table1[[#This Row],[B365A]]-Table1[[#This Row],[Margin1X2]]</f>
        <v>0.4707058975351659</v>
      </c>
      <c r="S2019">
        <f>IF(Table1[[#This Row],[Bet]]="Away",IF(Table1[[#This Row],[FTR]]="A",100*Table1[[#This Row],[B365A]],0),0)</f>
        <v>0</v>
      </c>
      <c r="T2019">
        <f>IF(Table1[[#This Row],[Bet2]]="Away",IF(Table1[[#This Row],[FTR]]="A",100*Table1[[#This Row],[B365A]]),0)</f>
        <v>0</v>
      </c>
      <c r="X2019">
        <v>3.6</v>
      </c>
      <c r="Y2019">
        <v>3.5</v>
      </c>
      <c r="Z2019">
        <v>2.0499999999999998</v>
      </c>
      <c r="AA2019" s="3">
        <f>(1/Table1[[#This Row],[B365H]]+1/Table1[[#This Row],[B365D]]+1/Table1[[#This Row],[B365A]]-1)/3</f>
        <v>1.7098980513614654E-2</v>
      </c>
      <c r="AB2019">
        <v>2.1</v>
      </c>
      <c r="AC2019">
        <v>1.7</v>
      </c>
      <c r="AD2019">
        <f>(1/Table1[[#This Row],[B365&gt;2.5]]+1/Table1[[#This Row],[B365&lt;2.5]]-1)/2</f>
        <v>3.2212885154061621E-2</v>
      </c>
    </row>
    <row r="2020" spans="1:30" hidden="1" x14ac:dyDescent="0.45">
      <c r="A2020" t="s">
        <v>172</v>
      </c>
      <c r="B2020" t="s">
        <v>4</v>
      </c>
      <c r="C2020" s="1">
        <v>44625</v>
      </c>
      <c r="D2020" t="s">
        <v>185</v>
      </c>
      <c r="E2020" t="s">
        <v>195</v>
      </c>
      <c r="F2020">
        <v>3</v>
      </c>
      <c r="G2020">
        <v>2</v>
      </c>
      <c r="H2020" t="s">
        <v>13</v>
      </c>
      <c r="I2020" t="s">
        <v>73</v>
      </c>
      <c r="L2020">
        <f>1/Table1[[#This Row],[B365H]]-Table1[[#This Row],[Margin1X2]]</f>
        <v>0.40906118810665681</v>
      </c>
      <c r="M2020">
        <f>IF(Table1[[#This Row],[Bet]]="Home",IF(Table1[[#This Row],[FTR]]="H",100*Table1[[#This Row],[B365H]],0),0)</f>
        <v>0</v>
      </c>
      <c r="N2020">
        <f>IF(Table1[[#This Row],[Bet]]="Home-",IF(Table1[[#This Row],[FTR]]="H",100*Table1[[#This Row],[B365H]],0),0)</f>
        <v>0</v>
      </c>
      <c r="O2020">
        <f>1/Table1[[#This Row],[B365D]]-Table1[[#This Row],[Margin1X2]]</f>
        <v>0.30970090499790498</v>
      </c>
      <c r="P2020">
        <f>IF(Table1[[#This Row],[Bet]]="Draw",IF(Table1[[#This Row],[FTR]]="D",100*Table1[[#This Row],[B365D]],0),0)</f>
        <v>0</v>
      </c>
      <c r="Q2020">
        <f>IF(Table1[[#This Row],[Bet]]="Draw-",IF(Table1[[#This Row],[FTR]]="D",100*Table1[[#This Row],[B365D]],0),0)</f>
        <v>0</v>
      </c>
      <c r="R2020">
        <f>1/Table1[[#This Row],[B365A]]-Table1[[#This Row],[Margin1X2]]</f>
        <v>0.28123790689543821</v>
      </c>
      <c r="S2020">
        <f>IF(Table1[[#This Row],[Bet]]="Away",IF(Table1[[#This Row],[FTR]]="A",100*Table1[[#This Row],[B365A]],0),0)</f>
        <v>0</v>
      </c>
      <c r="T2020">
        <f>IF(Table1[[#This Row],[Bet2]]="Away",IF(Table1[[#This Row],[FTR]]="A",100*Table1[[#This Row],[B365A]]),0)</f>
        <v>0</v>
      </c>
      <c r="X2020">
        <v>2.37</v>
      </c>
      <c r="Y2020">
        <v>3.1</v>
      </c>
      <c r="Z2020">
        <v>3.4</v>
      </c>
      <c r="AA2020" s="3">
        <f>(1/Table1[[#This Row],[B365H]]+1/Table1[[#This Row],[B365D]]+1/Table1[[#This Row],[B365A]]-1)/3</f>
        <v>1.2879740163385334E-2</v>
      </c>
      <c r="AB2020">
        <v>2.6</v>
      </c>
      <c r="AC2020">
        <v>1.47</v>
      </c>
      <c r="AD2020">
        <f>(1/Table1[[#This Row],[B365&gt;2.5]]+1/Table1[[#This Row],[B365&lt;2.5]]-1)/2</f>
        <v>3.2443746729460932E-2</v>
      </c>
    </row>
    <row r="2021" spans="1:30" hidden="1" x14ac:dyDescent="0.45">
      <c r="A2021" t="s">
        <v>172</v>
      </c>
      <c r="B2021" t="s">
        <v>4</v>
      </c>
      <c r="C2021" s="1">
        <v>44669</v>
      </c>
      <c r="D2021" t="s">
        <v>177</v>
      </c>
      <c r="E2021" t="s">
        <v>187</v>
      </c>
      <c r="F2021">
        <v>2</v>
      </c>
      <c r="G2021">
        <v>0</v>
      </c>
      <c r="H2021" t="s">
        <v>13</v>
      </c>
      <c r="I2021" t="s">
        <v>73</v>
      </c>
      <c r="L2021">
        <f>1/Table1[[#This Row],[B365H]]-Table1[[#This Row],[Margin1X2]]</f>
        <v>0.69768170426065168</v>
      </c>
      <c r="M2021">
        <f>IF(Table1[[#This Row],[Bet]]="Home",IF(Table1[[#This Row],[FTR]]="H",100*Table1[[#This Row],[B365H]],0),0)</f>
        <v>0</v>
      </c>
      <c r="N2021">
        <f>IF(Table1[[#This Row],[Bet]]="Home-",IF(Table1[[#This Row],[FTR]]="H",100*Table1[[#This Row],[B365H]],0),0)</f>
        <v>0</v>
      </c>
      <c r="O2021">
        <f>1/Table1[[#This Row],[B365D]]-Table1[[#This Row],[Margin1X2]]</f>
        <v>0.19392230576441105</v>
      </c>
      <c r="P2021">
        <f>IF(Table1[[#This Row],[Bet]]="Draw",IF(Table1[[#This Row],[FTR]]="D",100*Table1[[#This Row],[B365D]],0),0)</f>
        <v>0</v>
      </c>
      <c r="Q2021">
        <f>IF(Table1[[#This Row],[Bet]]="Draw-",IF(Table1[[#This Row],[FTR]]="D",100*Table1[[#This Row],[B365D]],0),0)</f>
        <v>0</v>
      </c>
      <c r="R2021">
        <f>1/Table1[[#This Row],[B365A]]-Table1[[#This Row],[Margin1X2]]</f>
        <v>0.10839598997493738</v>
      </c>
      <c r="S2021">
        <f>IF(Table1[[#This Row],[Bet]]="Away",IF(Table1[[#This Row],[FTR]]="A",100*Table1[[#This Row],[B365A]],0),0)</f>
        <v>0</v>
      </c>
      <c r="T2021">
        <f>IF(Table1[[#This Row],[Bet2]]="Away",IF(Table1[[#This Row],[FTR]]="A",100*Table1[[#This Row],[B365A]]),0)</f>
        <v>0</v>
      </c>
      <c r="X2021">
        <v>1.4</v>
      </c>
      <c r="Y2021">
        <v>4.75</v>
      </c>
      <c r="Z2021">
        <v>8</v>
      </c>
      <c r="AA2021" s="3">
        <f>(1/Table1[[#This Row],[B365H]]+1/Table1[[#This Row],[B365D]]+1/Table1[[#This Row],[B365A]]-1)/3</f>
        <v>1.6604010025062621E-2</v>
      </c>
      <c r="AB2021">
        <v>1.7</v>
      </c>
      <c r="AC2021">
        <v>2.1</v>
      </c>
      <c r="AD2021">
        <f>(1/Table1[[#This Row],[B365&gt;2.5]]+1/Table1[[#This Row],[B365&lt;2.5]]-1)/2</f>
        <v>3.2212885154061621E-2</v>
      </c>
    </row>
    <row r="2022" spans="1:30" hidden="1" x14ac:dyDescent="0.45">
      <c r="A2022" t="s">
        <v>106</v>
      </c>
      <c r="B2022" t="s">
        <v>4</v>
      </c>
      <c r="C2022" s="1">
        <v>44488</v>
      </c>
      <c r="D2022" t="s">
        <v>119</v>
      </c>
      <c r="E2022" t="s">
        <v>131</v>
      </c>
      <c r="F2022">
        <v>0</v>
      </c>
      <c r="G2022">
        <v>1</v>
      </c>
      <c r="H2022" t="s">
        <v>20</v>
      </c>
      <c r="I2022" t="s">
        <v>166</v>
      </c>
      <c r="L2022">
        <f>1/Table1[[#This Row],[B365H]]-Table1[[#This Row],[Margin1X2]]</f>
        <v>0.40250607339214933</v>
      </c>
      <c r="M2022">
        <f>IF(Table1[[#This Row],[Bet]]="Home",IF(Table1[[#This Row],[FTR]]="H",100*Table1[[#This Row],[B365H]],0),0)</f>
        <v>0</v>
      </c>
      <c r="N2022">
        <f>IF(Table1[[#This Row],[Bet]]="Home-",IF(Table1[[#This Row],[FTR]]="H",100*Table1[[#This Row],[B365H]],0),0)</f>
        <v>0</v>
      </c>
      <c r="O2022">
        <f>1/Table1[[#This Row],[B365D]]-Table1[[#This Row],[Margin1X2]]</f>
        <v>0.28359544815241022</v>
      </c>
      <c r="P2022">
        <f>IF(Table1[[#This Row],[Bet]]="Draw",IF(Table1[[#This Row],[FTR]]="D",100*Table1[[#This Row],[B365D]],0),0)</f>
        <v>0</v>
      </c>
      <c r="Q2022">
        <f>IF(Table1[[#This Row],[Bet]]="Draw-",IF(Table1[[#This Row],[FTR]]="D",100*Table1[[#This Row],[B365D]],0),0)</f>
        <v>0</v>
      </c>
      <c r="R2022">
        <f>1/Table1[[#This Row],[B365A]]-Table1[[#This Row],[Margin1X2]]</f>
        <v>0.3138984784554405</v>
      </c>
      <c r="S2022">
        <f>IF(Table1[[#This Row],[Bet]]="Away",IF(Table1[[#This Row],[FTR]]="A",100*Table1[[#This Row],[B365A]],0),0)</f>
        <v>0</v>
      </c>
      <c r="T2022">
        <f>IF(Table1[[#This Row],[Bet2]]="Away",IF(Table1[[#This Row],[FTR]]="A",100*Table1[[#This Row],[B365A]]),0)</f>
        <v>0</v>
      </c>
      <c r="X2022">
        <v>2.37</v>
      </c>
      <c r="Y2022">
        <v>3.3</v>
      </c>
      <c r="Z2022">
        <v>3</v>
      </c>
      <c r="AA2022" s="3">
        <f>(1/Table1[[#This Row],[B365H]]+1/Table1[[#This Row],[B365D]]+1/Table1[[#This Row],[B365A]]-1)/3</f>
        <v>1.9434854877892798E-2</v>
      </c>
      <c r="AB2022">
        <v>2.15</v>
      </c>
      <c r="AC2022">
        <v>1.66</v>
      </c>
      <c r="AD2022">
        <f>(1/Table1[[#This Row],[B365&gt;2.5]]+1/Table1[[#This Row],[B365&lt;2.5]]-1)/2</f>
        <v>3.3762958811992205E-2</v>
      </c>
    </row>
    <row r="2023" spans="1:30" hidden="1" x14ac:dyDescent="0.45">
      <c r="A2023" t="s">
        <v>106</v>
      </c>
      <c r="B2023" t="s">
        <v>4</v>
      </c>
      <c r="C2023" s="1">
        <v>44492</v>
      </c>
      <c r="D2023" t="s">
        <v>130</v>
      </c>
      <c r="E2023" t="s">
        <v>110</v>
      </c>
      <c r="F2023">
        <v>4</v>
      </c>
      <c r="G2023">
        <v>1</v>
      </c>
      <c r="H2023" t="s">
        <v>13</v>
      </c>
      <c r="I2023" t="s">
        <v>166</v>
      </c>
      <c r="L2023">
        <f>1/Table1[[#This Row],[B365H]]-Table1[[#This Row],[Margin1X2]]</f>
        <v>0.44716265646498204</v>
      </c>
      <c r="M2023">
        <f>IF(Table1[[#This Row],[Bet]]="Home",IF(Table1[[#This Row],[FTR]]="H",100*Table1[[#This Row],[B365H]],0),0)</f>
        <v>0</v>
      </c>
      <c r="N2023">
        <f>IF(Table1[[#This Row],[Bet]]="Home-",IF(Table1[[#This Row],[FTR]]="H",100*Table1[[#This Row],[B365H]],0),0)</f>
        <v>0</v>
      </c>
      <c r="O2023">
        <f>1/Table1[[#This Row],[B365D]]-Table1[[#This Row],[Margin1X2]]</f>
        <v>0.28507668042551765</v>
      </c>
      <c r="P2023">
        <f>IF(Table1[[#This Row],[Bet]]="Draw",IF(Table1[[#This Row],[FTR]]="D",100*Table1[[#This Row],[B365D]],0),0)</f>
        <v>0</v>
      </c>
      <c r="Q2023">
        <f>IF(Table1[[#This Row],[Bet]]="Draw-",IF(Table1[[#This Row],[FTR]]="D",100*Table1[[#This Row],[B365D]],0),0)</f>
        <v>0</v>
      </c>
      <c r="R2023">
        <f>1/Table1[[#This Row],[B365A]]-Table1[[#This Row],[Margin1X2]]</f>
        <v>0.26776066310950031</v>
      </c>
      <c r="S2023">
        <f>IF(Table1[[#This Row],[Bet]]="Away",IF(Table1[[#This Row],[FTR]]="A",100*Table1[[#This Row],[B365A]],0),0)</f>
        <v>0</v>
      </c>
      <c r="T2023">
        <f>IF(Table1[[#This Row],[Bet2]]="Away",IF(Table1[[#This Row],[FTR]]="A",100*Table1[[#This Row],[B365A]]),0)</f>
        <v>0</v>
      </c>
      <c r="X2023">
        <v>2.15</v>
      </c>
      <c r="Y2023">
        <v>3.3</v>
      </c>
      <c r="Z2023">
        <v>3.5</v>
      </c>
      <c r="AA2023" s="3">
        <f>(1/Table1[[#This Row],[B365H]]+1/Table1[[#This Row],[B365D]]+1/Table1[[#This Row],[B365A]]-1)/3</f>
        <v>1.7953622604785391E-2</v>
      </c>
      <c r="AB2023">
        <v>2.1</v>
      </c>
      <c r="AC2023">
        <v>1.7</v>
      </c>
      <c r="AD2023">
        <f>(1/Table1[[#This Row],[B365&gt;2.5]]+1/Table1[[#This Row],[B365&lt;2.5]]-1)/2</f>
        <v>3.2212885154061621E-2</v>
      </c>
    </row>
    <row r="2024" spans="1:30" hidden="1" x14ac:dyDescent="0.45">
      <c r="A2024" t="s">
        <v>106</v>
      </c>
      <c r="B2024" t="s">
        <v>4</v>
      </c>
      <c r="C2024" s="1">
        <v>44502</v>
      </c>
      <c r="D2024" t="s">
        <v>113</v>
      </c>
      <c r="E2024" t="s">
        <v>116</v>
      </c>
      <c r="F2024">
        <v>1</v>
      </c>
      <c r="G2024">
        <v>1</v>
      </c>
      <c r="H2024" t="s">
        <v>42</v>
      </c>
      <c r="I2024" t="s">
        <v>166</v>
      </c>
      <c r="L2024">
        <f>1/Table1[[#This Row],[B365H]]-Table1[[#This Row],[Margin1X2]]</f>
        <v>0.42742374727668841</v>
      </c>
      <c r="M2024">
        <f>IF(Table1[[#This Row],[Bet]]="Home",IF(Table1[[#This Row],[FTR]]="H",100*Table1[[#This Row],[B365H]],0),0)</f>
        <v>0</v>
      </c>
      <c r="N2024">
        <f>IF(Table1[[#This Row],[Bet]]="Home-",IF(Table1[[#This Row],[FTR]]="H",100*Table1[[#This Row],[B365H]],0),0)</f>
        <v>0</v>
      </c>
      <c r="O2024">
        <f>1/Table1[[#This Row],[B365D]]-Table1[[#This Row],[Margin1X2]]</f>
        <v>0.27709694989106753</v>
      </c>
      <c r="P2024">
        <f>IF(Table1[[#This Row],[Bet]]="Draw",IF(Table1[[#This Row],[FTR]]="D",100*Table1[[#This Row],[B365D]],0),0)</f>
        <v>0</v>
      </c>
      <c r="Q2024">
        <f>IF(Table1[[#This Row],[Bet]]="Draw-",IF(Table1[[#This Row],[FTR]]="D",100*Table1[[#This Row],[B365D]],0),0)</f>
        <v>0</v>
      </c>
      <c r="R2024">
        <f>1/Table1[[#This Row],[B365A]]-Table1[[#This Row],[Margin1X2]]</f>
        <v>0.295479302832244</v>
      </c>
      <c r="S2024">
        <f>IF(Table1[[#This Row],[Bet]]="Away",IF(Table1[[#This Row],[FTR]]="A",100*Table1[[#This Row],[B365A]],0),0)</f>
        <v>0</v>
      </c>
      <c r="T2024">
        <f>IF(Table1[[#This Row],[Bet2]]="Away",IF(Table1[[#This Row],[FTR]]="A",100*Table1[[#This Row],[B365A]]),0)</f>
        <v>0</v>
      </c>
      <c r="X2024">
        <v>2.25</v>
      </c>
      <c r="Y2024">
        <v>3.4</v>
      </c>
      <c r="Z2024">
        <v>3.2</v>
      </c>
      <c r="AA2024" s="3">
        <f>(1/Table1[[#This Row],[B365H]]+1/Table1[[#This Row],[B365D]]+1/Table1[[#This Row],[B365A]]-1)/3</f>
        <v>1.7020697167756005E-2</v>
      </c>
      <c r="AB2024">
        <v>2</v>
      </c>
      <c r="AC2024">
        <v>1.8</v>
      </c>
      <c r="AD2024">
        <f>(1/Table1[[#This Row],[B365&gt;2.5]]+1/Table1[[#This Row],[B365&lt;2.5]]-1)/2</f>
        <v>2.777777777777779E-2</v>
      </c>
    </row>
    <row r="2025" spans="1:30" hidden="1" x14ac:dyDescent="0.45">
      <c r="A2025" t="s">
        <v>106</v>
      </c>
      <c r="B2025" t="s">
        <v>4</v>
      </c>
      <c r="C2025" s="1">
        <v>44537</v>
      </c>
      <c r="D2025" t="s">
        <v>137</v>
      </c>
      <c r="E2025" t="s">
        <v>117</v>
      </c>
      <c r="F2025">
        <v>0</v>
      </c>
      <c r="G2025">
        <v>2</v>
      </c>
      <c r="H2025" t="s">
        <v>20</v>
      </c>
      <c r="I2025" t="s">
        <v>166</v>
      </c>
      <c r="L2025">
        <f>1/Table1[[#This Row],[B365H]]-Table1[[#This Row],[Margin1X2]]</f>
        <v>0.38291316526610647</v>
      </c>
      <c r="M2025">
        <f>IF(Table1[[#This Row],[Bet]]="Home",IF(Table1[[#This Row],[FTR]]="H",100*Table1[[#This Row],[B365H]],0),0)</f>
        <v>0</v>
      </c>
      <c r="N2025">
        <f>IF(Table1[[#This Row],[Bet]]="Home-",IF(Table1[[#This Row],[FTR]]="H",100*Table1[[#This Row],[B365H]],0),0)</f>
        <v>0</v>
      </c>
      <c r="O2025">
        <f>1/Table1[[#This Row],[B365D]]-Table1[[#This Row],[Margin1X2]]</f>
        <v>0.27703081232492999</v>
      </c>
      <c r="P2025">
        <f>IF(Table1[[#This Row],[Bet]]="Draw",IF(Table1[[#This Row],[FTR]]="D",100*Table1[[#This Row],[B365D]],0),0)</f>
        <v>0</v>
      </c>
      <c r="Q2025">
        <f>IF(Table1[[#This Row],[Bet]]="Draw-",IF(Table1[[#This Row],[FTR]]="D",100*Table1[[#This Row],[B365D]],0),0)</f>
        <v>0</v>
      </c>
      <c r="R2025">
        <f>1/Table1[[#This Row],[B365A]]-Table1[[#This Row],[Margin1X2]]</f>
        <v>0.3400560224089636</v>
      </c>
      <c r="S2025">
        <f>IF(Table1[[#This Row],[Bet]]="Away",IF(Table1[[#This Row],[FTR]]="A",100*Table1[[#This Row],[B365A]],0),0)</f>
        <v>0</v>
      </c>
      <c r="T2025">
        <f>IF(Table1[[#This Row],[Bet2]]="Away",IF(Table1[[#This Row],[FTR]]="A",100*Table1[[#This Row],[B365A]]),0)</f>
        <v>0</v>
      </c>
      <c r="X2025">
        <v>2.5</v>
      </c>
      <c r="Y2025">
        <v>3.4</v>
      </c>
      <c r="Z2025">
        <v>2.8</v>
      </c>
      <c r="AA2025" s="3">
        <f>(1/Table1[[#This Row],[B365H]]+1/Table1[[#This Row],[B365D]]+1/Table1[[#This Row],[B365A]]-1)/3</f>
        <v>1.708683473389357E-2</v>
      </c>
      <c r="AB2025">
        <v>1.75</v>
      </c>
      <c r="AC2025">
        <v>2.0499999999999998</v>
      </c>
      <c r="AD2025">
        <f>(1/Table1[[#This Row],[B365&gt;2.5]]+1/Table1[[#This Row],[B365&lt;2.5]]-1)/2</f>
        <v>2.9616724738675937E-2</v>
      </c>
    </row>
    <row r="2026" spans="1:30" hidden="1" x14ac:dyDescent="0.45">
      <c r="A2026" t="s">
        <v>106</v>
      </c>
      <c r="B2026" t="s">
        <v>4</v>
      </c>
      <c r="C2026" s="1">
        <v>44604</v>
      </c>
      <c r="D2026" t="s">
        <v>117</v>
      </c>
      <c r="E2026" t="s">
        <v>133</v>
      </c>
      <c r="F2026">
        <v>1</v>
      </c>
      <c r="G2026">
        <v>1</v>
      </c>
      <c r="H2026" t="s">
        <v>42</v>
      </c>
      <c r="I2026" t="s">
        <v>166</v>
      </c>
      <c r="L2026">
        <f>1/Table1[[#This Row],[B365H]]-Table1[[#This Row],[Margin1X2]]</f>
        <v>0.28538356308534146</v>
      </c>
      <c r="M2026">
        <f>IF(Table1[[#This Row],[Bet]]="Home",IF(Table1[[#This Row],[FTR]]="H",100*Table1[[#This Row],[B365H]],0),0)</f>
        <v>0</v>
      </c>
      <c r="N2026">
        <f>IF(Table1[[#This Row],[Bet]]="Home-",IF(Table1[[#This Row],[FTR]]="H",100*Table1[[#This Row],[B365H]],0),0)</f>
        <v>0</v>
      </c>
      <c r="O2026">
        <f>1/Table1[[#This Row],[B365D]]-Table1[[#This Row],[Margin1X2]]</f>
        <v>0.27180890245185729</v>
      </c>
      <c r="P2026">
        <f>IF(Table1[[#This Row],[Bet]]="Draw",IF(Table1[[#This Row],[FTR]]="D",100*Table1[[#This Row],[B365D]],0),0)</f>
        <v>0</v>
      </c>
      <c r="Q2026">
        <f>IF(Table1[[#This Row],[Bet]]="Draw-",IF(Table1[[#This Row],[FTR]]="D",100*Table1[[#This Row],[B365D]],0),0)</f>
        <v>0</v>
      </c>
      <c r="R2026">
        <f>1/Table1[[#This Row],[B365A]]-Table1[[#This Row],[Margin1X2]]</f>
        <v>0.44280753446280119</v>
      </c>
      <c r="S2026">
        <f>IF(Table1[[#This Row],[Bet]]="Away",IF(Table1[[#This Row],[FTR]]="A",100*Table1[[#This Row],[B365A]],0),0)</f>
        <v>0</v>
      </c>
      <c r="T2026">
        <f>IF(Table1[[#This Row],[Bet2]]="Away",IF(Table1[[#This Row],[FTR]]="A",100*Table1[[#This Row],[B365A]]),0)</f>
        <v>0</v>
      </c>
      <c r="X2026">
        <v>3.25</v>
      </c>
      <c r="Y2026">
        <v>3.4</v>
      </c>
      <c r="Z2026">
        <v>2.15</v>
      </c>
      <c r="AA2026" s="3">
        <f>(1/Table1[[#This Row],[B365H]]+1/Table1[[#This Row],[B365D]]+1/Table1[[#This Row],[B365A]]-1)/3</f>
        <v>2.2308744606966229E-2</v>
      </c>
      <c r="AB2026">
        <v>1.85</v>
      </c>
      <c r="AC2026">
        <v>2</v>
      </c>
      <c r="AD2026">
        <f>(1/Table1[[#This Row],[B365&gt;2.5]]+1/Table1[[#This Row],[B365&lt;2.5]]-1)/2</f>
        <v>2.0270270270270174E-2</v>
      </c>
    </row>
    <row r="2027" spans="1:30" hidden="1" x14ac:dyDescent="0.45">
      <c r="A2027" t="s">
        <v>106</v>
      </c>
      <c r="B2027" t="s">
        <v>4</v>
      </c>
      <c r="C2027" s="1">
        <v>44614</v>
      </c>
      <c r="D2027" t="s">
        <v>127</v>
      </c>
      <c r="E2027" t="s">
        <v>125</v>
      </c>
      <c r="F2027">
        <v>2</v>
      </c>
      <c r="G2027">
        <v>0</v>
      </c>
      <c r="H2027" t="s">
        <v>13</v>
      </c>
      <c r="I2027" t="s">
        <v>166</v>
      </c>
      <c r="L2027">
        <f>1/Table1[[#This Row],[B365H]]-Table1[[#This Row],[Margin1X2]]</f>
        <v>0.75309511236284687</v>
      </c>
      <c r="M2027">
        <f>IF(Table1[[#This Row],[Bet]]="Home",IF(Table1[[#This Row],[FTR]]="H",100*Table1[[#This Row],[B365H]],0),0)</f>
        <v>0</v>
      </c>
      <c r="N2027">
        <f>IF(Table1[[#This Row],[Bet]]="Home-",IF(Table1[[#This Row],[FTR]]="H",100*Table1[[#This Row],[B365H]],0),0)</f>
        <v>0</v>
      </c>
      <c r="O2027">
        <f>1/Table1[[#This Row],[B365D]]-Table1[[#This Row],[Margin1X2]]</f>
        <v>0.15777738661033858</v>
      </c>
      <c r="P2027">
        <f>IF(Table1[[#This Row],[Bet]]="Draw",IF(Table1[[#This Row],[FTR]]="D",100*Table1[[#This Row],[B365D]],0),0)</f>
        <v>0</v>
      </c>
      <c r="Q2027">
        <f>IF(Table1[[#This Row],[Bet]]="Draw-",IF(Table1[[#This Row],[FTR]]="D",100*Table1[[#This Row],[B365D]],0),0)</f>
        <v>0</v>
      </c>
      <c r="R2027">
        <f>1/Table1[[#This Row],[B365A]]-Table1[[#This Row],[Margin1X2]]</f>
        <v>8.9127501026814548E-2</v>
      </c>
      <c r="S2027">
        <f>IF(Table1[[#This Row],[Bet]]="Away",IF(Table1[[#This Row],[FTR]]="A",100*Table1[[#This Row],[B365A]],0),0)</f>
        <v>0</v>
      </c>
      <c r="T2027">
        <f>IF(Table1[[#This Row],[Bet2]]="Away",IF(Table1[[#This Row],[FTR]]="A",100*Table1[[#This Row],[B365A]]),0)</f>
        <v>0</v>
      </c>
      <c r="X2027">
        <v>1.3</v>
      </c>
      <c r="Y2027">
        <v>5.75</v>
      </c>
      <c r="Z2027">
        <v>9.5</v>
      </c>
      <c r="AA2027" s="3">
        <f>(1/Table1[[#This Row],[B365H]]+1/Table1[[#This Row],[B365D]]+1/Table1[[#This Row],[B365A]]-1)/3</f>
        <v>1.6135656867922288E-2</v>
      </c>
      <c r="AB2027">
        <v>1.72</v>
      </c>
      <c r="AC2027">
        <v>2.0699999999999998</v>
      </c>
      <c r="AD2027">
        <f>(1/Table1[[#This Row],[B365&gt;2.5]]+1/Table1[[#This Row],[B365&lt;2.5]]-1)/2</f>
        <v>3.2243568138411449E-2</v>
      </c>
    </row>
    <row r="2028" spans="1:30" hidden="1" x14ac:dyDescent="0.45">
      <c r="A2028" t="s">
        <v>106</v>
      </c>
      <c r="B2028" t="s">
        <v>4</v>
      </c>
      <c r="C2028" s="1">
        <v>44632</v>
      </c>
      <c r="D2028" t="s">
        <v>137</v>
      </c>
      <c r="E2028" t="s">
        <v>139</v>
      </c>
      <c r="F2028">
        <v>2</v>
      </c>
      <c r="G2028">
        <v>1</v>
      </c>
      <c r="H2028" t="s">
        <v>13</v>
      </c>
      <c r="I2028" t="s">
        <v>166</v>
      </c>
      <c r="L2028">
        <f>1/Table1[[#This Row],[B365H]]-Table1[[#This Row],[Margin1X2]]</f>
        <v>0.41645763656633228</v>
      </c>
      <c r="M2028">
        <f>IF(Table1[[#This Row],[Bet]]="Home",IF(Table1[[#This Row],[FTR]]="H",100*Table1[[#This Row],[B365H]],0),0)</f>
        <v>0</v>
      </c>
      <c r="N2028">
        <f>IF(Table1[[#This Row],[Bet]]="Home-",IF(Table1[[#This Row],[FTR]]="H",100*Table1[[#This Row],[B365H]],0),0)</f>
        <v>0</v>
      </c>
      <c r="O2028">
        <f>1/Table1[[#This Row],[B365D]]-Table1[[#This Row],[Margin1X2]]</f>
        <v>0.28936733556298777</v>
      </c>
      <c r="P2028">
        <f>IF(Table1[[#This Row],[Bet]]="Draw",IF(Table1[[#This Row],[FTR]]="D",100*Table1[[#This Row],[B365D]],0),0)</f>
        <v>0</v>
      </c>
      <c r="Q2028">
        <f>IF(Table1[[#This Row],[Bet]]="Draw-",IF(Table1[[#This Row],[FTR]]="D",100*Table1[[#This Row],[B365D]],0),0)</f>
        <v>0</v>
      </c>
      <c r="R2028">
        <f>1/Table1[[#This Row],[B365A]]-Table1[[#This Row],[Margin1X2]]</f>
        <v>0.29417502787068006</v>
      </c>
      <c r="S2028">
        <f>IF(Table1[[#This Row],[Bet]]="Away",IF(Table1[[#This Row],[FTR]]="A",100*Table1[[#This Row],[B365A]],0),0)</f>
        <v>0</v>
      </c>
      <c r="T2028">
        <f>IF(Table1[[#This Row],[Bet2]]="Away",IF(Table1[[#This Row],[FTR]]="A",100*Table1[[#This Row],[B365A]]),0)</f>
        <v>0</v>
      </c>
      <c r="X2028">
        <v>2.2999999999999998</v>
      </c>
      <c r="Y2028">
        <v>3.25</v>
      </c>
      <c r="Z2028">
        <v>3.2</v>
      </c>
      <c r="AA2028" s="3">
        <f>(1/Table1[[#This Row],[B365H]]+1/Table1[[#This Row],[B365D]]+1/Table1[[#This Row],[B365A]]-1)/3</f>
        <v>1.8324972129319939E-2</v>
      </c>
      <c r="AB2028">
        <v>2</v>
      </c>
      <c r="AC2028">
        <v>1.85</v>
      </c>
      <c r="AD2028">
        <f>(1/Table1[[#This Row],[B365&gt;2.5]]+1/Table1[[#This Row],[B365&lt;2.5]]-1)/2</f>
        <v>2.0270270270270174E-2</v>
      </c>
    </row>
    <row r="2029" spans="1:30" hidden="1" x14ac:dyDescent="0.45">
      <c r="A2029" t="s">
        <v>106</v>
      </c>
      <c r="B2029" t="s">
        <v>4</v>
      </c>
      <c r="C2029" s="1">
        <v>44660</v>
      </c>
      <c r="D2029" t="s">
        <v>122</v>
      </c>
      <c r="E2029" t="s">
        <v>136</v>
      </c>
      <c r="F2029">
        <v>1</v>
      </c>
      <c r="G2029">
        <v>1</v>
      </c>
      <c r="H2029" t="s">
        <v>42</v>
      </c>
      <c r="I2029" t="s">
        <v>166</v>
      </c>
      <c r="L2029">
        <f>1/Table1[[#This Row],[B365H]]-Table1[[#This Row],[Margin1X2]]</f>
        <v>0.20211640211640211</v>
      </c>
      <c r="M2029">
        <f>IF(Table1[[#This Row],[Bet]]="Home",IF(Table1[[#This Row],[FTR]]="H",100*Table1[[#This Row],[B365H]],0),0)</f>
        <v>0</v>
      </c>
      <c r="N2029">
        <f>IF(Table1[[#This Row],[Bet]]="Home-",IF(Table1[[#This Row],[FTR]]="H",100*Table1[[#This Row],[B365H]],0),0)</f>
        <v>0</v>
      </c>
      <c r="O2029">
        <f>1/Table1[[#This Row],[B365D]]-Table1[[#This Row],[Margin1X2]]</f>
        <v>0.24656084656084656</v>
      </c>
      <c r="P2029">
        <f>IF(Table1[[#This Row],[Bet]]="Draw",IF(Table1[[#This Row],[FTR]]="D",100*Table1[[#This Row],[B365D]],0),0)</f>
        <v>0</v>
      </c>
      <c r="Q2029">
        <f>IF(Table1[[#This Row],[Bet]]="Draw-",IF(Table1[[#This Row],[FTR]]="D",100*Table1[[#This Row],[B365D]],0),0)</f>
        <v>0</v>
      </c>
      <c r="R2029">
        <f>1/Table1[[#This Row],[B365A]]-Table1[[#This Row],[Margin1X2]]</f>
        <v>0.55132275132275133</v>
      </c>
      <c r="S2029">
        <f>IF(Table1[[#This Row],[Bet]]="Away",IF(Table1[[#This Row],[FTR]]="A",100*Table1[[#This Row],[B365A]],0),0)</f>
        <v>0</v>
      </c>
      <c r="T2029">
        <f>IF(Table1[[#This Row],[Bet2]]="Away",IF(Table1[[#This Row],[FTR]]="A",100*Table1[[#This Row],[B365A]]),0)</f>
        <v>0</v>
      </c>
      <c r="X2029">
        <v>4.5</v>
      </c>
      <c r="Y2029">
        <v>3.75</v>
      </c>
      <c r="Z2029">
        <v>1.75</v>
      </c>
      <c r="AA2029" s="3">
        <f>(1/Table1[[#This Row],[B365H]]+1/Table1[[#This Row],[B365D]]+1/Table1[[#This Row],[B365A]]-1)/3</f>
        <v>2.010582010582011E-2</v>
      </c>
      <c r="AB2029">
        <v>2.02</v>
      </c>
      <c r="AC2029">
        <v>1.83</v>
      </c>
      <c r="AD2029">
        <f>(1/Table1[[#This Row],[B365&gt;2.5]]+1/Table1[[#This Row],[B365&lt;2.5]]-1)/2</f>
        <v>2.0748796191094487E-2</v>
      </c>
    </row>
    <row r="2030" spans="1:30" hidden="1" x14ac:dyDescent="0.45">
      <c r="A2030" t="s">
        <v>106</v>
      </c>
      <c r="B2030" t="s">
        <v>4</v>
      </c>
      <c r="C2030" s="1">
        <v>44669</v>
      </c>
      <c r="D2030" t="s">
        <v>123</v>
      </c>
      <c r="E2030" t="s">
        <v>114</v>
      </c>
      <c r="F2030">
        <v>3</v>
      </c>
      <c r="G2030">
        <v>0</v>
      </c>
      <c r="H2030" t="s">
        <v>13</v>
      </c>
      <c r="I2030" t="s">
        <v>166</v>
      </c>
      <c r="L2030">
        <f>1/Table1[[#This Row],[B365H]]-Table1[[#This Row],[Margin1X2]]</f>
        <v>0.39947089947089948</v>
      </c>
      <c r="M2030">
        <f>IF(Table1[[#This Row],[Bet]]="Home",IF(Table1[[#This Row],[FTR]]="H",100*Table1[[#This Row],[B365H]],0),0)</f>
        <v>0</v>
      </c>
      <c r="N2030">
        <f>IF(Table1[[#This Row],[Bet]]="Home-",IF(Table1[[#This Row],[FTR]]="H",100*Table1[[#This Row],[B365H]],0),0)</f>
        <v>0</v>
      </c>
      <c r="O2030">
        <f>1/Table1[[#This Row],[B365D]]-Table1[[#This Row],[Margin1X2]]</f>
        <v>0.26058201058201058</v>
      </c>
      <c r="P2030">
        <f>IF(Table1[[#This Row],[Bet]]="Draw",IF(Table1[[#This Row],[FTR]]="D",100*Table1[[#This Row],[B365D]],0),0)</f>
        <v>0</v>
      </c>
      <c r="Q2030">
        <f>IF(Table1[[#This Row],[Bet]]="Draw-",IF(Table1[[#This Row],[FTR]]="D",100*Table1[[#This Row],[B365D]],0),0)</f>
        <v>0</v>
      </c>
      <c r="R2030">
        <f>1/Table1[[#This Row],[B365A]]-Table1[[#This Row],[Margin1X2]]</f>
        <v>0.33994708994708994</v>
      </c>
      <c r="S2030">
        <f>IF(Table1[[#This Row],[Bet]]="Away",IF(Table1[[#This Row],[FTR]]="A",100*Table1[[#This Row],[B365A]],0),0)</f>
        <v>0</v>
      </c>
      <c r="T2030">
        <f>IF(Table1[[#This Row],[Bet2]]="Away",IF(Table1[[#This Row],[FTR]]="A",100*Table1[[#This Row],[B365A]]),0)</f>
        <v>0</v>
      </c>
      <c r="X2030">
        <v>2.4</v>
      </c>
      <c r="Y2030">
        <v>3.6</v>
      </c>
      <c r="Z2030">
        <v>2.8</v>
      </c>
      <c r="AA2030" s="3">
        <f>(1/Table1[[#This Row],[B365H]]+1/Table1[[#This Row],[B365D]]+1/Table1[[#This Row],[B365A]]-1)/3</f>
        <v>1.7195767195767209E-2</v>
      </c>
      <c r="AB2030">
        <v>1.9</v>
      </c>
      <c r="AC2030">
        <v>1.95</v>
      </c>
      <c r="AD2030">
        <f>(1/Table1[[#This Row],[B365&gt;2.5]]+1/Table1[[#This Row],[B365&lt;2.5]]-1)/2</f>
        <v>1.9568151147098534E-2</v>
      </c>
    </row>
    <row r="2031" spans="1:30" hidden="1" x14ac:dyDescent="0.45">
      <c r="A2031" t="s">
        <v>106</v>
      </c>
      <c r="B2031" t="s">
        <v>4</v>
      </c>
      <c r="C2031" s="1">
        <v>44674</v>
      </c>
      <c r="D2031" t="s">
        <v>113</v>
      </c>
      <c r="E2031" t="s">
        <v>124</v>
      </c>
      <c r="F2031">
        <v>1</v>
      </c>
      <c r="G2031">
        <v>1</v>
      </c>
      <c r="H2031" t="s">
        <v>42</v>
      </c>
      <c r="I2031" t="s">
        <v>166</v>
      </c>
      <c r="L2031">
        <f>1/Table1[[#This Row],[B365H]]-Table1[[#This Row],[Margin1X2]]</f>
        <v>0.13673169914202912</v>
      </c>
      <c r="M2031">
        <f>IF(Table1[[#This Row],[Bet]]="Home",IF(Table1[[#This Row],[FTR]]="H",100*Table1[[#This Row],[B365H]],0),0)</f>
        <v>0</v>
      </c>
      <c r="N2031">
        <f>IF(Table1[[#This Row],[Bet]]="Home-",IF(Table1[[#This Row],[FTR]]="H",100*Table1[[#This Row],[B365H]],0),0)</f>
        <v>0</v>
      </c>
      <c r="O2031">
        <f>1/Table1[[#This Row],[B365D]]-Table1[[#This Row],[Margin1X2]]</f>
        <v>0.22678798432026553</v>
      </c>
      <c r="P2031">
        <f>IF(Table1[[#This Row],[Bet]]="Draw",IF(Table1[[#This Row],[FTR]]="D",100*Table1[[#This Row],[B365D]],0),0)</f>
        <v>0</v>
      </c>
      <c r="Q2031">
        <f>IF(Table1[[#This Row],[Bet]]="Draw-",IF(Table1[[#This Row],[FTR]]="D",100*Table1[[#This Row],[B365D]],0),0)</f>
        <v>0</v>
      </c>
      <c r="R2031">
        <f>1/Table1[[#This Row],[B365A]]-Table1[[#This Row],[Margin1X2]]</f>
        <v>0.63648031653770532</v>
      </c>
      <c r="S2031">
        <f>IF(Table1[[#This Row],[Bet]]="Away",IF(Table1[[#This Row],[FTR]]="A",100*Table1[[#This Row],[B365A]],0),0)</f>
        <v>0</v>
      </c>
      <c r="T2031">
        <f>IF(Table1[[#This Row],[Bet2]]="Away",IF(Table1[[#This Row],[FTR]]="A",100*Table1[[#This Row],[B365A]]),0)</f>
        <v>0</v>
      </c>
      <c r="X2031">
        <v>6.5</v>
      </c>
      <c r="Y2031">
        <v>4.0999999999999996</v>
      </c>
      <c r="Z2031">
        <v>1.53</v>
      </c>
      <c r="AA2031" s="3">
        <f>(1/Table1[[#This Row],[B365H]]+1/Table1[[#This Row],[B365D]]+1/Table1[[#This Row],[B365A]]-1)/3</f>
        <v>1.7114454704124722E-2</v>
      </c>
      <c r="AB2031">
        <v>2.0499999999999998</v>
      </c>
      <c r="AC2031">
        <v>1.75</v>
      </c>
      <c r="AD2031">
        <f>(1/Table1[[#This Row],[B365&gt;2.5]]+1/Table1[[#This Row],[B365&lt;2.5]]-1)/2</f>
        <v>2.9616724738675937E-2</v>
      </c>
    </row>
    <row r="2032" spans="1:30" hidden="1" x14ac:dyDescent="0.45">
      <c r="A2032" t="s">
        <v>172</v>
      </c>
      <c r="B2032" t="s">
        <v>4</v>
      </c>
      <c r="C2032" s="1">
        <v>44415</v>
      </c>
      <c r="D2032" t="s">
        <v>185</v>
      </c>
      <c r="E2032" t="s">
        <v>186</v>
      </c>
      <c r="F2032">
        <v>1</v>
      </c>
      <c r="G2032">
        <v>0</v>
      </c>
      <c r="H2032" t="s">
        <v>13</v>
      </c>
      <c r="I2032" t="s">
        <v>166</v>
      </c>
      <c r="L2032">
        <f>1/Table1[[#This Row],[B365H]]-Table1[[#This Row],[Margin1X2]]</f>
        <v>0.45751633986928109</v>
      </c>
      <c r="M2032">
        <f>IF(Table1[[#This Row],[Bet]]="Home",IF(Table1[[#This Row],[FTR]]="H",100*Table1[[#This Row],[B365H]],0),0)</f>
        <v>0</v>
      </c>
      <c r="N2032">
        <f>IF(Table1[[#This Row],[Bet]]="Home-",IF(Table1[[#This Row],[FTR]]="H",100*Table1[[#This Row],[B365H]],0),0)</f>
        <v>0</v>
      </c>
      <c r="O2032">
        <f>1/Table1[[#This Row],[B365D]]-Table1[[#This Row],[Margin1X2]]</f>
        <v>0.27544351073762846</v>
      </c>
      <c r="P2032">
        <f>IF(Table1[[#This Row],[Bet]]="Draw",IF(Table1[[#This Row],[FTR]]="D",100*Table1[[#This Row],[B365D]],0),0)</f>
        <v>0</v>
      </c>
      <c r="Q2032">
        <f>IF(Table1[[#This Row],[Bet]]="Draw-",IF(Table1[[#This Row],[FTR]]="D",100*Table1[[#This Row],[B365D]],0),0)</f>
        <v>0</v>
      </c>
      <c r="R2032">
        <f>1/Table1[[#This Row],[B365A]]-Table1[[#This Row],[Margin1X2]]</f>
        <v>0.26704014939309062</v>
      </c>
      <c r="S2032">
        <f>IF(Table1[[#This Row],[Bet]]="Away",IF(Table1[[#This Row],[FTR]]="A",100*Table1[[#This Row],[B365A]],0),0)</f>
        <v>0</v>
      </c>
      <c r="T2032">
        <f>IF(Table1[[#This Row],[Bet2]]="Away",IF(Table1[[#This Row],[FTR]]="A",100*Table1[[#This Row],[B365A]]),0)</f>
        <v>0</v>
      </c>
      <c r="X2032">
        <v>2.1</v>
      </c>
      <c r="Y2032">
        <v>3.4</v>
      </c>
      <c r="Z2032">
        <v>3.5</v>
      </c>
      <c r="AA2032" s="3">
        <f>(1/Table1[[#This Row],[B365H]]+1/Table1[[#This Row],[B365D]]+1/Table1[[#This Row],[B365A]]-1)/3</f>
        <v>1.8674136321195078E-2</v>
      </c>
      <c r="AB2032">
        <v>2.1</v>
      </c>
      <c r="AC2032">
        <v>1.7</v>
      </c>
      <c r="AD2032">
        <f>(1/Table1[[#This Row],[B365&gt;2.5]]+1/Table1[[#This Row],[B365&lt;2.5]]-1)/2</f>
        <v>3.2212885154061621E-2</v>
      </c>
    </row>
    <row r="2033" spans="1:30" hidden="1" x14ac:dyDescent="0.45">
      <c r="A2033" t="s">
        <v>172</v>
      </c>
      <c r="B2033" t="s">
        <v>4</v>
      </c>
      <c r="C2033" s="1">
        <v>44422</v>
      </c>
      <c r="D2033" t="s">
        <v>196</v>
      </c>
      <c r="E2033" t="s">
        <v>177</v>
      </c>
      <c r="F2033">
        <v>1</v>
      </c>
      <c r="G2033">
        <v>3</v>
      </c>
      <c r="H2033" t="s">
        <v>20</v>
      </c>
      <c r="I2033" t="s">
        <v>166</v>
      </c>
      <c r="L2033">
        <f>1/Table1[[#This Row],[B365H]]-Table1[[#This Row],[Margin1X2]]</f>
        <v>0.33905677655677657</v>
      </c>
      <c r="M2033">
        <f>IF(Table1[[#This Row],[Bet]]="Home",IF(Table1[[#This Row],[FTR]]="H",100*Table1[[#This Row],[B365H]],0),0)</f>
        <v>0</v>
      </c>
      <c r="N2033">
        <f>IF(Table1[[#This Row],[Bet]]="Home-",IF(Table1[[#This Row],[FTR]]="H",100*Table1[[#This Row],[B365H]],0),0)</f>
        <v>0</v>
      </c>
      <c r="O2033">
        <f>1/Table1[[#This Row],[B365D]]-Table1[[#This Row],[Margin1X2]]</f>
        <v>0.29441391941391942</v>
      </c>
      <c r="P2033">
        <f>IF(Table1[[#This Row],[Bet]]="Draw",IF(Table1[[#This Row],[FTR]]="D",100*Table1[[#This Row],[B365D]],0),0)</f>
        <v>0</v>
      </c>
      <c r="Q2033">
        <f>IF(Table1[[#This Row],[Bet]]="Draw-",IF(Table1[[#This Row],[FTR]]="D",100*Table1[[#This Row],[B365D]],0),0)</f>
        <v>0</v>
      </c>
      <c r="R2033">
        <f>1/Table1[[#This Row],[B365A]]-Table1[[#This Row],[Margin1X2]]</f>
        <v>0.366529304029304</v>
      </c>
      <c r="S2033">
        <f>IF(Table1[[#This Row],[Bet]]="Away",IF(Table1[[#This Row],[FTR]]="A",100*Table1[[#This Row],[B365A]],0),0)</f>
        <v>0</v>
      </c>
      <c r="T2033">
        <f>IF(Table1[[#This Row],[Bet2]]="Away",IF(Table1[[#This Row],[FTR]]="A",100*Table1[[#This Row],[B365A]]),0)</f>
        <v>0</v>
      </c>
      <c r="X2033">
        <v>2.8</v>
      </c>
      <c r="Y2033">
        <v>3.2</v>
      </c>
      <c r="Z2033">
        <v>2.6</v>
      </c>
      <c r="AA2033" s="3">
        <f>(1/Table1[[#This Row],[B365H]]+1/Table1[[#This Row],[B365D]]+1/Table1[[#This Row],[B365A]]-1)/3</f>
        <v>1.8086080586080595E-2</v>
      </c>
      <c r="AB2033">
        <v>2.25</v>
      </c>
      <c r="AC2033">
        <v>1.61</v>
      </c>
      <c r="AD2033">
        <f>(1/Table1[[#This Row],[B365&gt;2.5]]+1/Table1[[#This Row],[B365&lt;2.5]]-1)/2</f>
        <v>3.2781228433402365E-2</v>
      </c>
    </row>
    <row r="2034" spans="1:30" hidden="1" x14ac:dyDescent="0.45">
      <c r="A2034" t="s">
        <v>172</v>
      </c>
      <c r="B2034" t="s">
        <v>4</v>
      </c>
      <c r="C2034" s="1">
        <v>44436</v>
      </c>
      <c r="D2034" t="s">
        <v>190</v>
      </c>
      <c r="E2034" t="s">
        <v>176</v>
      </c>
      <c r="F2034">
        <v>2</v>
      </c>
      <c r="G2034">
        <v>0</v>
      </c>
      <c r="H2034" t="s">
        <v>13</v>
      </c>
      <c r="I2034" t="s">
        <v>166</v>
      </c>
      <c r="L2034">
        <f>1/Table1[[#This Row],[B365H]]-Table1[[#This Row],[Margin1X2]]</f>
        <v>0.35486812570145904</v>
      </c>
      <c r="M2034">
        <f>IF(Table1[[#This Row],[Bet]]="Home",IF(Table1[[#This Row],[FTR]]="H",100*Table1[[#This Row],[B365H]],0),0)</f>
        <v>0</v>
      </c>
      <c r="N2034">
        <f>IF(Table1[[#This Row],[Bet]]="Home-",IF(Table1[[#This Row],[FTR]]="H",100*Table1[[#This Row],[B365H]],0),0)</f>
        <v>0</v>
      </c>
      <c r="O2034">
        <f>1/Table1[[#This Row],[B365D]]-Table1[[#This Row],[Margin1X2]]</f>
        <v>0.29699775533108869</v>
      </c>
      <c r="P2034">
        <f>IF(Table1[[#This Row],[Bet]]="Draw",IF(Table1[[#This Row],[FTR]]="D",100*Table1[[#This Row],[B365D]],0),0)</f>
        <v>0</v>
      </c>
      <c r="Q2034">
        <f>IF(Table1[[#This Row],[Bet]]="Draw-",IF(Table1[[#This Row],[FTR]]="D",100*Table1[[#This Row],[B365D]],0),0)</f>
        <v>0</v>
      </c>
      <c r="R2034">
        <f>1/Table1[[#This Row],[B365A]]-Table1[[#This Row],[Margin1X2]]</f>
        <v>0.34813411896745233</v>
      </c>
      <c r="S2034">
        <f>IF(Table1[[#This Row],[Bet]]="Away",IF(Table1[[#This Row],[FTR]]="A",100*Table1[[#This Row],[B365A]],0),0)</f>
        <v>0</v>
      </c>
      <c r="T2034">
        <f>IF(Table1[[#This Row],[Bet2]]="Away",IF(Table1[[#This Row],[FTR]]="A",100*Table1[[#This Row],[B365A]]),0)</f>
        <v>0</v>
      </c>
      <c r="X2034">
        <v>2.7</v>
      </c>
      <c r="Y2034">
        <v>3.2</v>
      </c>
      <c r="Z2034">
        <v>2.75</v>
      </c>
      <c r="AA2034" s="3">
        <f>(1/Table1[[#This Row],[B365H]]+1/Table1[[#This Row],[B365D]]+1/Table1[[#This Row],[B365A]]-1)/3</f>
        <v>1.5502244668911333E-2</v>
      </c>
      <c r="AB2034">
        <v>2.25</v>
      </c>
      <c r="AC2034">
        <v>1.61</v>
      </c>
      <c r="AD2034">
        <f>(1/Table1[[#This Row],[B365&gt;2.5]]+1/Table1[[#This Row],[B365&lt;2.5]]-1)/2</f>
        <v>3.2781228433402365E-2</v>
      </c>
    </row>
    <row r="2035" spans="1:30" hidden="1" x14ac:dyDescent="0.45">
      <c r="A2035" t="s">
        <v>172</v>
      </c>
      <c r="B2035" t="s">
        <v>4</v>
      </c>
      <c r="C2035" s="1">
        <v>44449</v>
      </c>
      <c r="D2035" t="s">
        <v>194</v>
      </c>
      <c r="E2035" t="s">
        <v>174</v>
      </c>
      <c r="F2035">
        <v>2</v>
      </c>
      <c r="G2035">
        <v>3</v>
      </c>
      <c r="H2035" t="s">
        <v>20</v>
      </c>
      <c r="I2035" t="s">
        <v>166</v>
      </c>
      <c r="L2035">
        <f>1/Table1[[#This Row],[B365H]]-Table1[[#This Row],[Margin1X2]]</f>
        <v>0.49384112619406745</v>
      </c>
      <c r="M2035">
        <f>IF(Table1[[#This Row],[Bet]]="Home",IF(Table1[[#This Row],[FTR]]="H",100*Table1[[#This Row],[B365H]],0),0)</f>
        <v>0</v>
      </c>
      <c r="N2035">
        <f>IF(Table1[[#This Row],[Bet]]="Home-",IF(Table1[[#This Row],[FTR]]="H",100*Table1[[#This Row],[B365H]],0),0)</f>
        <v>0</v>
      </c>
      <c r="O2035">
        <f>1/Table1[[#This Row],[B365D]]-Table1[[#This Row],[Margin1X2]]</f>
        <v>0.2751382604323781</v>
      </c>
      <c r="P2035">
        <f>IF(Table1[[#This Row],[Bet]]="Draw",IF(Table1[[#This Row],[FTR]]="D",100*Table1[[#This Row],[B365D]],0),0)</f>
        <v>0</v>
      </c>
      <c r="Q2035">
        <f>IF(Table1[[#This Row],[Bet]]="Draw-",IF(Table1[[#This Row],[FTR]]="D",100*Table1[[#This Row],[B365D]],0),0)</f>
        <v>0</v>
      </c>
      <c r="R2035">
        <f>1/Table1[[#This Row],[B365A]]-Table1[[#This Row],[Margin1X2]]</f>
        <v>0.23102061337355453</v>
      </c>
      <c r="S2035">
        <f>IF(Table1[[#This Row],[Bet]]="Away",IF(Table1[[#This Row],[FTR]]="A",100*Table1[[#This Row],[B365A]],0),0)</f>
        <v>0</v>
      </c>
      <c r="T2035">
        <f>IF(Table1[[#This Row],[Bet2]]="Away",IF(Table1[[#This Row],[FTR]]="A",100*Table1[[#This Row],[B365A]]),0)</f>
        <v>0</v>
      </c>
      <c r="X2035">
        <v>1.95</v>
      </c>
      <c r="Y2035">
        <v>3.4</v>
      </c>
      <c r="Z2035">
        <v>4</v>
      </c>
      <c r="AA2035" s="3">
        <f>(1/Table1[[#This Row],[B365H]]+1/Table1[[#This Row],[B365D]]+1/Table1[[#This Row],[B365A]]-1)/3</f>
        <v>1.8979386626445455E-2</v>
      </c>
      <c r="AB2035">
        <v>2.2000000000000002</v>
      </c>
      <c r="AC2035">
        <v>1.65</v>
      </c>
      <c r="AD2035">
        <f>(1/Table1[[#This Row],[B365&gt;2.5]]+1/Table1[[#This Row],[B365&lt;2.5]]-1)/2</f>
        <v>3.0303030303030276E-2</v>
      </c>
    </row>
    <row r="2036" spans="1:30" hidden="1" x14ac:dyDescent="0.45">
      <c r="A2036" t="s">
        <v>172</v>
      </c>
      <c r="B2036" t="s">
        <v>4</v>
      </c>
      <c r="C2036" s="1">
        <v>44464</v>
      </c>
      <c r="D2036" t="s">
        <v>178</v>
      </c>
      <c r="E2036" t="s">
        <v>173</v>
      </c>
      <c r="F2036">
        <v>4</v>
      </c>
      <c r="G2036">
        <v>0</v>
      </c>
      <c r="H2036" t="s">
        <v>13</v>
      </c>
      <c r="I2036" t="s">
        <v>166</v>
      </c>
      <c r="L2036">
        <f>1/Table1[[#This Row],[B365H]]-Table1[[#This Row],[Margin1X2]]</f>
        <v>0.41465142306657038</v>
      </c>
      <c r="M2036">
        <f>IF(Table1[[#This Row],[Bet]]="Home",IF(Table1[[#This Row],[FTR]]="H",100*Table1[[#This Row],[B365H]],0),0)</f>
        <v>0</v>
      </c>
      <c r="N2036">
        <f>IF(Table1[[#This Row],[Bet]]="Home-",IF(Table1[[#This Row],[FTR]]="H",100*Table1[[#This Row],[B365H]],0),0)</f>
        <v>0</v>
      </c>
      <c r="O2036">
        <f>1/Table1[[#This Row],[B365D]]-Table1[[#This Row],[Margin1X2]]</f>
        <v>0.2828991174012212</v>
      </c>
      <c r="P2036">
        <f>IF(Table1[[#This Row],[Bet]]="Draw",IF(Table1[[#This Row],[FTR]]="D",100*Table1[[#This Row],[B365D]],0),0)</f>
        <v>0</v>
      </c>
      <c r="Q2036">
        <f>IF(Table1[[#This Row],[Bet]]="Draw-",IF(Table1[[#This Row],[FTR]]="D",100*Table1[[#This Row],[B365D]],0),0)</f>
        <v>0</v>
      </c>
      <c r="R2036">
        <f>1/Table1[[#This Row],[B365A]]-Table1[[#This Row],[Margin1X2]]</f>
        <v>0.30244945953220848</v>
      </c>
      <c r="S2036">
        <f>IF(Table1[[#This Row],[Bet]]="Away",IF(Table1[[#This Row],[FTR]]="A",100*Table1[[#This Row],[B365A]],0),0)</f>
        <v>0</v>
      </c>
      <c r="T2036">
        <f>IF(Table1[[#This Row],[Bet2]]="Away",IF(Table1[[#This Row],[FTR]]="A",100*Table1[[#This Row],[B365A]]),0)</f>
        <v>0</v>
      </c>
      <c r="X2036">
        <v>2.2999999999999998</v>
      </c>
      <c r="Y2036">
        <v>3.3</v>
      </c>
      <c r="Z2036">
        <v>3.1</v>
      </c>
      <c r="AA2036" s="3">
        <f>(1/Table1[[#This Row],[B365H]]+1/Table1[[#This Row],[B365D]]+1/Table1[[#This Row],[B365A]]-1)/3</f>
        <v>2.0131185629081855E-2</v>
      </c>
      <c r="AB2036">
        <v>2.15</v>
      </c>
      <c r="AC2036">
        <v>1.66</v>
      </c>
      <c r="AD2036">
        <f>(1/Table1[[#This Row],[B365&gt;2.5]]+1/Table1[[#This Row],[B365&lt;2.5]]-1)/2</f>
        <v>3.3762958811992205E-2</v>
      </c>
    </row>
    <row r="2037" spans="1:30" hidden="1" x14ac:dyDescent="0.45">
      <c r="A2037" t="s">
        <v>172</v>
      </c>
      <c r="B2037" t="s">
        <v>4</v>
      </c>
      <c r="C2037" s="1">
        <v>44485</v>
      </c>
      <c r="D2037" t="s">
        <v>192</v>
      </c>
      <c r="E2037" t="s">
        <v>180</v>
      </c>
      <c r="F2037">
        <v>2</v>
      </c>
      <c r="G2037">
        <v>2</v>
      </c>
      <c r="H2037" t="s">
        <v>42</v>
      </c>
      <c r="I2037" t="s">
        <v>166</v>
      </c>
      <c r="L2037">
        <f>1/Table1[[#This Row],[B365H]]-Table1[[#This Row],[Margin1X2]]</f>
        <v>0.44825415755648312</v>
      </c>
      <c r="M2037">
        <f>IF(Table1[[#This Row],[Bet]]="Home",IF(Table1[[#This Row],[FTR]]="H",100*Table1[[#This Row],[B365H]],0),0)</f>
        <v>0</v>
      </c>
      <c r="N2037">
        <f>IF(Table1[[#This Row],[Bet]]="Home-",IF(Table1[[#This Row],[FTR]]="H",100*Table1[[#This Row],[B365H]],0),0)</f>
        <v>0</v>
      </c>
      <c r="O2037">
        <f>1/Table1[[#This Row],[B365D]]-Table1[[#This Row],[Margin1X2]]</f>
        <v>0.2908301861790234</v>
      </c>
      <c r="P2037">
        <f>IF(Table1[[#This Row],[Bet]]="Draw",IF(Table1[[#This Row],[FTR]]="D",100*Table1[[#This Row],[B365D]],0),0)</f>
        <v>0</v>
      </c>
      <c r="Q2037">
        <f>IF(Table1[[#This Row],[Bet]]="Draw-",IF(Table1[[#This Row],[FTR]]="D",100*Table1[[#This Row],[B365D]],0),0)</f>
        <v>0</v>
      </c>
      <c r="R2037">
        <f>1/Table1[[#This Row],[B365A]]-Table1[[#This Row],[Margin1X2]]</f>
        <v>0.26091565626449348</v>
      </c>
      <c r="S2037">
        <f>IF(Table1[[#This Row],[Bet]]="Away",IF(Table1[[#This Row],[FTR]]="A",100*Table1[[#This Row],[B365A]],0),0)</f>
        <v>0</v>
      </c>
      <c r="T2037">
        <f>IF(Table1[[#This Row],[Bet2]]="Away",IF(Table1[[#This Row],[FTR]]="A",100*Table1[[#This Row],[B365A]]),0)</f>
        <v>0</v>
      </c>
      <c r="X2037">
        <v>2.15</v>
      </c>
      <c r="Y2037">
        <v>3.25</v>
      </c>
      <c r="Z2037">
        <v>3.6</v>
      </c>
      <c r="AA2037" s="3">
        <f>(1/Table1[[#This Row],[B365H]]+1/Table1[[#This Row],[B365D]]+1/Table1[[#This Row],[B365A]]-1)/3</f>
        <v>1.6862121513284329E-2</v>
      </c>
      <c r="AB2037">
        <v>2.1</v>
      </c>
      <c r="AC2037">
        <v>1.7</v>
      </c>
      <c r="AD2037">
        <f>(1/Table1[[#This Row],[B365&gt;2.5]]+1/Table1[[#This Row],[B365&lt;2.5]]-1)/2</f>
        <v>3.2212885154061621E-2</v>
      </c>
    </row>
    <row r="2038" spans="1:30" hidden="1" x14ac:dyDescent="0.45">
      <c r="A2038" t="s">
        <v>172</v>
      </c>
      <c r="B2038" t="s">
        <v>4</v>
      </c>
      <c r="C2038" s="1">
        <v>44523</v>
      </c>
      <c r="D2038" t="s">
        <v>186</v>
      </c>
      <c r="E2038" t="s">
        <v>196</v>
      </c>
      <c r="F2038">
        <v>0</v>
      </c>
      <c r="G2038">
        <v>1</v>
      </c>
      <c r="H2038" t="s">
        <v>20</v>
      </c>
      <c r="I2038" t="s">
        <v>166</v>
      </c>
      <c r="L2038">
        <f>1/Table1[[#This Row],[B365H]]-Table1[[#This Row],[Margin1X2]]</f>
        <v>0.48529411764705882</v>
      </c>
      <c r="M2038">
        <f>IF(Table1[[#This Row],[Bet]]="Home",IF(Table1[[#This Row],[FTR]]="H",100*Table1[[#This Row],[B365H]],0),0)</f>
        <v>0</v>
      </c>
      <c r="N2038">
        <f>IF(Table1[[#This Row],[Bet]]="Home-",IF(Table1[[#This Row],[FTR]]="H",100*Table1[[#This Row],[B365H]],0),0)</f>
        <v>0</v>
      </c>
      <c r="O2038">
        <f>1/Table1[[#This Row],[B365D]]-Table1[[#This Row],[Margin1X2]]</f>
        <v>0.27941176470588236</v>
      </c>
      <c r="P2038">
        <f>IF(Table1[[#This Row],[Bet]]="Draw",IF(Table1[[#This Row],[FTR]]="D",100*Table1[[#This Row],[B365D]],0),0)</f>
        <v>0</v>
      </c>
      <c r="Q2038">
        <f>IF(Table1[[#This Row],[Bet]]="Draw-",IF(Table1[[#This Row],[FTR]]="D",100*Table1[[#This Row],[B365D]],0),0)</f>
        <v>0</v>
      </c>
      <c r="R2038">
        <f>1/Table1[[#This Row],[B365A]]-Table1[[#This Row],[Margin1X2]]</f>
        <v>0.23529411764705879</v>
      </c>
      <c r="S2038">
        <f>IF(Table1[[#This Row],[Bet]]="Away",IF(Table1[[#This Row],[FTR]]="A",100*Table1[[#This Row],[B365A]],0),0)</f>
        <v>0</v>
      </c>
      <c r="T2038">
        <f>IF(Table1[[#This Row],[Bet2]]="Away",IF(Table1[[#This Row],[FTR]]="A",100*Table1[[#This Row],[B365A]]),0)</f>
        <v>0</v>
      </c>
      <c r="X2038">
        <v>2</v>
      </c>
      <c r="Y2038">
        <v>3.4</v>
      </c>
      <c r="Z2038">
        <v>4</v>
      </c>
      <c r="AA2038" s="3">
        <f>(1/Table1[[#This Row],[B365H]]+1/Table1[[#This Row],[B365D]]+1/Table1[[#This Row],[B365A]]-1)/3</f>
        <v>1.4705882352941199E-2</v>
      </c>
      <c r="AB2038">
        <v>2.2999999999999998</v>
      </c>
      <c r="AC2038">
        <v>1.6</v>
      </c>
      <c r="AD2038">
        <f>(1/Table1[[#This Row],[B365&gt;2.5]]+1/Table1[[#This Row],[B365&lt;2.5]]-1)/2</f>
        <v>2.9891304347826164E-2</v>
      </c>
    </row>
    <row r="2039" spans="1:30" hidden="1" x14ac:dyDescent="0.45">
      <c r="A2039" t="s">
        <v>172</v>
      </c>
      <c r="B2039" t="s">
        <v>4</v>
      </c>
      <c r="C2039" s="1">
        <v>44527</v>
      </c>
      <c r="D2039" t="s">
        <v>177</v>
      </c>
      <c r="E2039" t="s">
        <v>184</v>
      </c>
      <c r="F2039">
        <v>2</v>
      </c>
      <c r="G2039">
        <v>0</v>
      </c>
      <c r="H2039" t="s">
        <v>13</v>
      </c>
      <c r="I2039" t="s">
        <v>166</v>
      </c>
      <c r="L2039">
        <f>1/Table1[[#This Row],[B365H]]-Table1[[#This Row],[Margin1X2]]</f>
        <v>0.56993464052287579</v>
      </c>
      <c r="M2039">
        <f>IF(Table1[[#This Row],[Bet]]="Home",IF(Table1[[#This Row],[FTR]]="H",100*Table1[[#This Row],[B365H]],0),0)</f>
        <v>0</v>
      </c>
      <c r="N2039">
        <f>IF(Table1[[#This Row],[Bet]]="Home-",IF(Table1[[#This Row],[FTR]]="H",100*Table1[[#This Row],[B365H]],0),0)</f>
        <v>0</v>
      </c>
      <c r="O2039">
        <f>1/Table1[[#This Row],[B365D]]-Table1[[#This Row],[Margin1X2]]</f>
        <v>0.2483660130718954</v>
      </c>
      <c r="P2039">
        <f>IF(Table1[[#This Row],[Bet]]="Draw",IF(Table1[[#This Row],[FTR]]="D",100*Table1[[#This Row],[B365D]],0),0)</f>
        <v>0</v>
      </c>
      <c r="Q2039">
        <f>IF(Table1[[#This Row],[Bet]]="Draw-",IF(Table1[[#This Row],[FTR]]="D",100*Table1[[#This Row],[B365D]],0),0)</f>
        <v>0</v>
      </c>
      <c r="R2039">
        <f>1/Table1[[#This Row],[B365A]]-Table1[[#This Row],[Margin1X2]]</f>
        <v>0.18169934640522875</v>
      </c>
      <c r="S2039">
        <f>IF(Table1[[#This Row],[Bet]]="Away",IF(Table1[[#This Row],[FTR]]="A",100*Table1[[#This Row],[B365A]],0),0)</f>
        <v>0</v>
      </c>
      <c r="T2039">
        <f>IF(Table1[[#This Row],[Bet2]]="Away",IF(Table1[[#This Row],[FTR]]="A",100*Table1[[#This Row],[B365A]]),0)</f>
        <v>0</v>
      </c>
      <c r="X2039">
        <v>1.7</v>
      </c>
      <c r="Y2039">
        <v>3.75</v>
      </c>
      <c r="Z2039">
        <v>5</v>
      </c>
      <c r="AA2039" s="3">
        <f>(1/Table1[[#This Row],[B365H]]+1/Table1[[#This Row],[B365D]]+1/Table1[[#This Row],[B365A]]-1)/3</f>
        <v>1.830065359477125E-2</v>
      </c>
      <c r="AB2039">
        <v>1.85</v>
      </c>
      <c r="AC2039">
        <v>2</v>
      </c>
      <c r="AD2039">
        <f>(1/Table1[[#This Row],[B365&gt;2.5]]+1/Table1[[#This Row],[B365&lt;2.5]]-1)/2</f>
        <v>2.0270270270270174E-2</v>
      </c>
    </row>
    <row r="2040" spans="1:30" hidden="1" x14ac:dyDescent="0.45">
      <c r="A2040" t="s">
        <v>172</v>
      </c>
      <c r="B2040" t="s">
        <v>4</v>
      </c>
      <c r="C2040" s="1">
        <v>44556</v>
      </c>
      <c r="D2040" t="s">
        <v>183</v>
      </c>
      <c r="E2040" t="s">
        <v>181</v>
      </c>
      <c r="F2040">
        <v>3</v>
      </c>
      <c r="G2040">
        <v>2</v>
      </c>
      <c r="H2040" t="s">
        <v>13</v>
      </c>
      <c r="I2040" t="s">
        <v>166</v>
      </c>
      <c r="L2040">
        <f>1/Table1[[#This Row],[B365H]]-Table1[[#This Row],[Margin1X2]]</f>
        <v>0.50828460038986356</v>
      </c>
      <c r="M2040">
        <f>IF(Table1[[#This Row],[Bet]]="Home",IF(Table1[[#This Row],[FTR]]="H",100*Table1[[#This Row],[B365H]],0),0)</f>
        <v>0</v>
      </c>
      <c r="N2040">
        <f>IF(Table1[[#This Row],[Bet]]="Home-",IF(Table1[[#This Row],[FTR]]="H",100*Table1[[#This Row],[B365H]],0),0)</f>
        <v>0</v>
      </c>
      <c r="O2040">
        <f>1/Table1[[#This Row],[B365D]]-Table1[[#This Row],[Margin1X2]]</f>
        <v>0.25974658869395711</v>
      </c>
      <c r="P2040">
        <f>IF(Table1[[#This Row],[Bet]]="Draw",IF(Table1[[#This Row],[FTR]]="D",100*Table1[[#This Row],[B365D]],0),0)</f>
        <v>0</v>
      </c>
      <c r="Q2040">
        <f>IF(Table1[[#This Row],[Bet]]="Draw-",IF(Table1[[#This Row],[FTR]]="D",100*Table1[[#This Row],[B365D]],0),0)</f>
        <v>0</v>
      </c>
      <c r="R2040">
        <f>1/Table1[[#This Row],[B365A]]-Table1[[#This Row],[Margin1X2]]</f>
        <v>0.23196881091617935</v>
      </c>
      <c r="S2040">
        <f>IF(Table1[[#This Row],[Bet]]="Away",IF(Table1[[#This Row],[FTR]]="A",100*Table1[[#This Row],[B365A]],0),0)</f>
        <v>0</v>
      </c>
      <c r="T2040">
        <f>IF(Table1[[#This Row],[Bet2]]="Away",IF(Table1[[#This Row],[FTR]]="A",100*Table1[[#This Row],[B365A]]),0)</f>
        <v>0</v>
      </c>
      <c r="X2040">
        <v>1.9</v>
      </c>
      <c r="Y2040">
        <v>3.6</v>
      </c>
      <c r="Z2040">
        <v>4</v>
      </c>
      <c r="AA2040" s="3">
        <f>(1/Table1[[#This Row],[B365H]]+1/Table1[[#This Row],[B365D]]+1/Table1[[#This Row],[B365A]]-1)/3</f>
        <v>1.8031189083820658E-2</v>
      </c>
      <c r="AB2040">
        <v>2.1</v>
      </c>
      <c r="AC2040">
        <v>1.7</v>
      </c>
      <c r="AD2040">
        <f>(1/Table1[[#This Row],[B365&gt;2.5]]+1/Table1[[#This Row],[B365&lt;2.5]]-1)/2</f>
        <v>3.2212885154061621E-2</v>
      </c>
    </row>
    <row r="2041" spans="1:30" hidden="1" x14ac:dyDescent="0.45">
      <c r="A2041" t="s">
        <v>172</v>
      </c>
      <c r="B2041" t="s">
        <v>4</v>
      </c>
      <c r="C2041" s="1">
        <v>44583</v>
      </c>
      <c r="D2041" t="s">
        <v>182</v>
      </c>
      <c r="E2041" t="s">
        <v>195</v>
      </c>
      <c r="F2041">
        <v>0</v>
      </c>
      <c r="G2041">
        <v>1</v>
      </c>
      <c r="H2041" t="s">
        <v>20</v>
      </c>
      <c r="I2041" t="s">
        <v>166</v>
      </c>
      <c r="L2041">
        <f>1/Table1[[#This Row],[B365H]]-Table1[[#This Row],[Margin1X2]]</f>
        <v>0.32972393460198335</v>
      </c>
      <c r="M2041">
        <f>IF(Table1[[#This Row],[Bet]]="Home",IF(Table1[[#This Row],[FTR]]="H",100*Table1[[#This Row],[B365H]],0),0)</f>
        <v>0</v>
      </c>
      <c r="N2041">
        <f>IF(Table1[[#This Row],[Bet]]="Home-",IF(Table1[[#This Row],[FTR]]="H",100*Table1[[#This Row],[B365H]],0),0)</f>
        <v>0</v>
      </c>
      <c r="O2041">
        <f>1/Table1[[#This Row],[B365D]]-Table1[[#This Row],[Margin1X2]]</f>
        <v>0.28898418654516217</v>
      </c>
      <c r="P2041">
        <f>IF(Table1[[#This Row],[Bet]]="Draw",IF(Table1[[#This Row],[FTR]]="D",100*Table1[[#This Row],[B365D]],0),0)</f>
        <v>0</v>
      </c>
      <c r="Q2041">
        <f>IF(Table1[[#This Row],[Bet]]="Draw-",IF(Table1[[#This Row],[FTR]]="D",100*Table1[[#This Row],[B365D]],0),0)</f>
        <v>0</v>
      </c>
      <c r="R2041">
        <f>1/Table1[[#This Row],[B365A]]-Table1[[#This Row],[Margin1X2]]</f>
        <v>0.38129187885285448</v>
      </c>
      <c r="S2041">
        <f>IF(Table1[[#This Row],[Bet]]="Away",IF(Table1[[#This Row],[FTR]]="A",100*Table1[[#This Row],[B365A]],0),0)</f>
        <v>0</v>
      </c>
      <c r="T2041">
        <f>IF(Table1[[#This Row],[Bet2]]="Away",IF(Table1[[#This Row],[FTR]]="A",100*Table1[[#This Row],[B365A]]),0)</f>
        <v>0</v>
      </c>
      <c r="X2041">
        <v>2.87</v>
      </c>
      <c r="Y2041">
        <v>3.25</v>
      </c>
      <c r="Z2041">
        <v>2.5</v>
      </c>
      <c r="AA2041" s="3">
        <f>(1/Table1[[#This Row],[B365H]]+1/Table1[[#This Row],[B365D]]+1/Table1[[#This Row],[B365A]]-1)/3</f>
        <v>1.8708121147145523E-2</v>
      </c>
      <c r="AB2041">
        <v>2.25</v>
      </c>
      <c r="AC2041">
        <v>1.61</v>
      </c>
      <c r="AD2041">
        <f>(1/Table1[[#This Row],[B365&gt;2.5]]+1/Table1[[#This Row],[B365&lt;2.5]]-1)/2</f>
        <v>3.2781228433402365E-2</v>
      </c>
    </row>
    <row r="2042" spans="1:30" hidden="1" x14ac:dyDescent="0.45">
      <c r="A2042" t="s">
        <v>172</v>
      </c>
      <c r="B2042" t="s">
        <v>4</v>
      </c>
      <c r="C2042" s="1">
        <v>44593</v>
      </c>
      <c r="D2042" t="s">
        <v>189</v>
      </c>
      <c r="E2042" t="s">
        <v>173</v>
      </c>
      <c r="F2042">
        <v>2</v>
      </c>
      <c r="G2042">
        <v>1</v>
      </c>
      <c r="H2042" t="s">
        <v>13</v>
      </c>
      <c r="I2042" t="s">
        <v>166</v>
      </c>
      <c r="L2042">
        <f>1/Table1[[#This Row],[B365H]]-Table1[[#This Row],[Margin1X2]]</f>
        <v>0.4978093801623214</v>
      </c>
      <c r="M2042">
        <f>IF(Table1[[#This Row],[Bet]]="Home",IF(Table1[[#This Row],[FTR]]="H",100*Table1[[#This Row],[B365H]],0),0)</f>
        <v>0</v>
      </c>
      <c r="N2042">
        <f>IF(Table1[[#This Row],[Bet]]="Home-",IF(Table1[[#This Row],[FTR]]="H",100*Table1[[#This Row],[B365H]],0),0)</f>
        <v>0</v>
      </c>
      <c r="O2042">
        <f>1/Table1[[#This Row],[B365D]]-Table1[[#This Row],[Margin1X2]]</f>
        <v>0.27910651440063206</v>
      </c>
      <c r="P2042">
        <f>IF(Table1[[#This Row],[Bet]]="Draw",IF(Table1[[#This Row],[FTR]]="D",100*Table1[[#This Row],[B365D]],0),0)</f>
        <v>0</v>
      </c>
      <c r="Q2042">
        <f>IF(Table1[[#This Row],[Bet]]="Draw-",IF(Table1[[#This Row],[FTR]]="D",100*Table1[[#This Row],[B365D]],0),0)</f>
        <v>0</v>
      </c>
      <c r="R2042">
        <f>1/Table1[[#This Row],[B365A]]-Table1[[#This Row],[Margin1X2]]</f>
        <v>0.22308410543704657</v>
      </c>
      <c r="S2042">
        <f>IF(Table1[[#This Row],[Bet]]="Away",IF(Table1[[#This Row],[FTR]]="A",100*Table1[[#This Row],[B365A]],0),0)</f>
        <v>0</v>
      </c>
      <c r="T2042">
        <f>IF(Table1[[#This Row],[Bet2]]="Away",IF(Table1[[#This Row],[FTR]]="A",100*Table1[[#This Row],[B365A]]),0)</f>
        <v>0</v>
      </c>
      <c r="X2042">
        <v>1.95</v>
      </c>
      <c r="Y2042">
        <v>3.4</v>
      </c>
      <c r="Z2042">
        <v>4.2</v>
      </c>
      <c r="AA2042" s="3">
        <f>(1/Table1[[#This Row],[B365H]]+1/Table1[[#This Row],[B365D]]+1/Table1[[#This Row],[B365A]]-1)/3</f>
        <v>1.5011132658191503E-2</v>
      </c>
      <c r="AB2042">
        <v>2.25</v>
      </c>
      <c r="AC2042">
        <v>1.61</v>
      </c>
      <c r="AD2042">
        <f>(1/Table1[[#This Row],[B365&gt;2.5]]+1/Table1[[#This Row],[B365&lt;2.5]]-1)/2</f>
        <v>3.2781228433402365E-2</v>
      </c>
    </row>
    <row r="2043" spans="1:30" hidden="1" x14ac:dyDescent="0.45">
      <c r="A2043" t="s">
        <v>172</v>
      </c>
      <c r="B2043" t="s">
        <v>4</v>
      </c>
      <c r="C2043" s="1">
        <v>44600</v>
      </c>
      <c r="D2043" t="s">
        <v>195</v>
      </c>
      <c r="E2043" t="s">
        <v>192</v>
      </c>
      <c r="F2043">
        <v>3</v>
      </c>
      <c r="G2043">
        <v>0</v>
      </c>
      <c r="H2043" t="s">
        <v>13</v>
      </c>
      <c r="I2043" t="s">
        <v>166</v>
      </c>
      <c r="L2043">
        <f>1/Table1[[#This Row],[B365H]]-Table1[[#This Row],[Margin1X2]]</f>
        <v>0.41645763656633228</v>
      </c>
      <c r="M2043">
        <f>IF(Table1[[#This Row],[Bet]]="Home",IF(Table1[[#This Row],[FTR]]="H",100*Table1[[#This Row],[B365H]],0),0)</f>
        <v>0</v>
      </c>
      <c r="N2043">
        <f>IF(Table1[[#This Row],[Bet]]="Home-",IF(Table1[[#This Row],[FTR]]="H",100*Table1[[#This Row],[B365H]],0),0)</f>
        <v>0</v>
      </c>
      <c r="O2043">
        <f>1/Table1[[#This Row],[B365D]]-Table1[[#This Row],[Margin1X2]]</f>
        <v>0.28936733556298777</v>
      </c>
      <c r="P2043">
        <f>IF(Table1[[#This Row],[Bet]]="Draw",IF(Table1[[#This Row],[FTR]]="D",100*Table1[[#This Row],[B365D]],0),0)</f>
        <v>0</v>
      </c>
      <c r="Q2043">
        <f>IF(Table1[[#This Row],[Bet]]="Draw-",IF(Table1[[#This Row],[FTR]]="D",100*Table1[[#This Row],[B365D]],0),0)</f>
        <v>0</v>
      </c>
      <c r="R2043">
        <f>1/Table1[[#This Row],[B365A]]-Table1[[#This Row],[Margin1X2]]</f>
        <v>0.29417502787068006</v>
      </c>
      <c r="S2043">
        <f>IF(Table1[[#This Row],[Bet]]="Away",IF(Table1[[#This Row],[FTR]]="A",100*Table1[[#This Row],[B365A]],0),0)</f>
        <v>0</v>
      </c>
      <c r="T2043">
        <f>IF(Table1[[#This Row],[Bet2]]="Away",IF(Table1[[#This Row],[FTR]]="A",100*Table1[[#This Row],[B365A]]),0)</f>
        <v>0</v>
      </c>
      <c r="X2043">
        <v>2.2999999999999998</v>
      </c>
      <c r="Y2043">
        <v>3.25</v>
      </c>
      <c r="Z2043">
        <v>3.2</v>
      </c>
      <c r="AA2043" s="3">
        <f>(1/Table1[[#This Row],[B365H]]+1/Table1[[#This Row],[B365D]]+1/Table1[[#This Row],[B365A]]-1)/3</f>
        <v>1.8324972129319939E-2</v>
      </c>
      <c r="AB2043">
        <v>2.0699999999999998</v>
      </c>
      <c r="AC2043">
        <v>1.72</v>
      </c>
      <c r="AD2043">
        <f>(1/Table1[[#This Row],[B365&gt;2.5]]+1/Table1[[#This Row],[B365&lt;2.5]]-1)/2</f>
        <v>3.2243568138411449E-2</v>
      </c>
    </row>
    <row r="2044" spans="1:30" hidden="1" x14ac:dyDescent="0.45">
      <c r="A2044" t="s">
        <v>172</v>
      </c>
      <c r="B2044" t="s">
        <v>4</v>
      </c>
      <c r="C2044" s="1">
        <v>44618</v>
      </c>
      <c r="D2044" t="s">
        <v>178</v>
      </c>
      <c r="E2044" t="s">
        <v>191</v>
      </c>
      <c r="F2044">
        <v>4</v>
      </c>
      <c r="G2044">
        <v>1</v>
      </c>
      <c r="H2044" t="s">
        <v>13</v>
      </c>
      <c r="I2044" t="s">
        <v>166</v>
      </c>
      <c r="L2044">
        <f>1/Table1[[#This Row],[B365H]]-Table1[[#This Row],[Margin1X2]]</f>
        <v>0.61896043391182509</v>
      </c>
      <c r="M2044">
        <f>IF(Table1[[#This Row],[Bet]]="Home",IF(Table1[[#This Row],[FTR]]="H",100*Table1[[#This Row],[B365H]],0),0)</f>
        <v>0</v>
      </c>
      <c r="N2044">
        <f>IF(Table1[[#This Row],[Bet]]="Home-",IF(Table1[[#This Row],[FTR]]="H",100*Table1[[#This Row],[B365H]],0),0)</f>
        <v>0</v>
      </c>
      <c r="O2044">
        <f>1/Table1[[#This Row],[B365D]]-Table1[[#This Row],[Margin1X2]]</f>
        <v>0.24517565348943152</v>
      </c>
      <c r="P2044">
        <f>IF(Table1[[#This Row],[Bet]]="Draw",IF(Table1[[#This Row],[FTR]]="D",100*Table1[[#This Row],[B365D]],0),0)</f>
        <v>0</v>
      </c>
      <c r="Q2044">
        <f>IF(Table1[[#This Row],[Bet]]="Draw-",IF(Table1[[#This Row],[FTR]]="D",100*Table1[[#This Row],[B365D]],0),0)</f>
        <v>0</v>
      </c>
      <c r="R2044">
        <f>1/Table1[[#This Row],[B365A]]-Table1[[#This Row],[Margin1X2]]</f>
        <v>0.13586391259874328</v>
      </c>
      <c r="S2044">
        <f>IF(Table1[[#This Row],[Bet]]="Away",IF(Table1[[#This Row],[FTR]]="A",100*Table1[[#This Row],[B365A]],0),0)</f>
        <v>0</v>
      </c>
      <c r="T2044">
        <f>IF(Table1[[#This Row],[Bet2]]="Away",IF(Table1[[#This Row],[FTR]]="A",100*Table1[[#This Row],[B365A]]),0)</f>
        <v>0</v>
      </c>
      <c r="X2044">
        <v>1.57</v>
      </c>
      <c r="Y2044">
        <v>3.8</v>
      </c>
      <c r="Z2044">
        <v>6.5</v>
      </c>
      <c r="AA2044" s="3">
        <f>(1/Table1[[#This Row],[B365H]]+1/Table1[[#This Row],[B365D]]+1/Table1[[#This Row],[B365A]]-1)/3</f>
        <v>1.7982241247410585E-2</v>
      </c>
      <c r="AB2044">
        <v>2.0499999999999998</v>
      </c>
      <c r="AC2044">
        <v>1.75</v>
      </c>
      <c r="AD2044">
        <f>(1/Table1[[#This Row],[B365&gt;2.5]]+1/Table1[[#This Row],[B365&lt;2.5]]-1)/2</f>
        <v>2.9616724738675937E-2</v>
      </c>
    </row>
    <row r="2045" spans="1:30" hidden="1" x14ac:dyDescent="0.45">
      <c r="A2045" t="s">
        <v>172</v>
      </c>
      <c r="B2045" t="s">
        <v>4</v>
      </c>
      <c r="C2045" s="1">
        <v>44646</v>
      </c>
      <c r="D2045" t="s">
        <v>190</v>
      </c>
      <c r="E2045" t="s">
        <v>194</v>
      </c>
      <c r="F2045">
        <v>2</v>
      </c>
      <c r="G2045">
        <v>0</v>
      </c>
      <c r="H2045" t="s">
        <v>13</v>
      </c>
      <c r="I2045" t="s">
        <v>166</v>
      </c>
      <c r="L2045">
        <f>1/Table1[[#This Row],[B365H]]-Table1[[#This Row],[Margin1X2]]</f>
        <v>0.46031746031746035</v>
      </c>
      <c r="M2045">
        <f>IF(Table1[[#This Row],[Bet]]="Home",IF(Table1[[#This Row],[FTR]]="H",100*Table1[[#This Row],[B365H]],0),0)</f>
        <v>0</v>
      </c>
      <c r="N2045">
        <f>IF(Table1[[#This Row],[Bet]]="Home-",IF(Table1[[#This Row],[FTR]]="H",100*Table1[[#This Row],[B365H]],0),0)</f>
        <v>0</v>
      </c>
      <c r="O2045">
        <f>1/Table1[[#This Row],[B365D]]-Table1[[#This Row],[Margin1X2]]</f>
        <v>0.26984126984126988</v>
      </c>
      <c r="P2045">
        <f>IF(Table1[[#This Row],[Bet]]="Draw",IF(Table1[[#This Row],[FTR]]="D",100*Table1[[#This Row],[B365D]],0),0)</f>
        <v>0</v>
      </c>
      <c r="Q2045">
        <f>IF(Table1[[#This Row],[Bet]]="Draw-",IF(Table1[[#This Row],[FTR]]="D",100*Table1[[#This Row],[B365D]],0),0)</f>
        <v>0</v>
      </c>
      <c r="R2045">
        <f>1/Table1[[#This Row],[B365A]]-Table1[[#This Row],[Margin1X2]]</f>
        <v>0.26984126984126988</v>
      </c>
      <c r="S2045">
        <f>IF(Table1[[#This Row],[Bet]]="Away",IF(Table1[[#This Row],[FTR]]="A",100*Table1[[#This Row],[B365A]],0),0)</f>
        <v>0</v>
      </c>
      <c r="T2045">
        <f>IF(Table1[[#This Row],[Bet2]]="Away",IF(Table1[[#This Row],[FTR]]="A",100*Table1[[#This Row],[B365A]]),0)</f>
        <v>0</v>
      </c>
      <c r="X2045">
        <v>2.1</v>
      </c>
      <c r="Y2045">
        <v>3.5</v>
      </c>
      <c r="Z2045">
        <v>3.5</v>
      </c>
      <c r="AA2045" s="3">
        <f>(1/Table1[[#This Row],[B365H]]+1/Table1[[#This Row],[B365D]]+1/Table1[[#This Row],[B365A]]-1)/3</f>
        <v>1.5873015873015817E-2</v>
      </c>
      <c r="AB2045">
        <v>2.2000000000000002</v>
      </c>
      <c r="AC2045">
        <v>1.65</v>
      </c>
      <c r="AD2045">
        <f>(1/Table1[[#This Row],[B365&gt;2.5]]+1/Table1[[#This Row],[B365&lt;2.5]]-1)/2</f>
        <v>3.0303030303030276E-2</v>
      </c>
    </row>
    <row r="2046" spans="1:30" hidden="1" x14ac:dyDescent="0.45">
      <c r="A2046" t="s">
        <v>172</v>
      </c>
      <c r="B2046" t="s">
        <v>4</v>
      </c>
      <c r="C2046" s="1">
        <v>44653</v>
      </c>
      <c r="D2046" t="s">
        <v>179</v>
      </c>
      <c r="E2046" t="s">
        <v>174</v>
      </c>
      <c r="F2046">
        <v>1</v>
      </c>
      <c r="G2046">
        <v>2</v>
      </c>
      <c r="H2046" t="s">
        <v>20</v>
      </c>
      <c r="I2046" t="s">
        <v>166</v>
      </c>
      <c r="L2046">
        <f>1/Table1[[#This Row],[B365H]]-Table1[[#This Row],[Margin1X2]]</f>
        <v>0.43731431966726081</v>
      </c>
      <c r="M2046">
        <f>IF(Table1[[#This Row],[Bet]]="Home",IF(Table1[[#This Row],[FTR]]="H",100*Table1[[#This Row],[B365H]],0),0)</f>
        <v>0</v>
      </c>
      <c r="N2046">
        <f>IF(Table1[[#This Row],[Bet]]="Home-",IF(Table1[[#This Row],[FTR]]="H",100*Table1[[#This Row],[B365H]],0),0)</f>
        <v>0</v>
      </c>
      <c r="O2046">
        <f>1/Table1[[#This Row],[B365D]]-Table1[[#This Row],[Margin1X2]]</f>
        <v>0.27688651218062982</v>
      </c>
      <c r="P2046">
        <f>IF(Table1[[#This Row],[Bet]]="Draw",IF(Table1[[#This Row],[FTR]]="D",100*Table1[[#This Row],[B365D]],0),0)</f>
        <v>0</v>
      </c>
      <c r="Q2046">
        <f>IF(Table1[[#This Row],[Bet]]="Draw-",IF(Table1[[#This Row],[FTR]]="D",100*Table1[[#This Row],[B365D]],0),0)</f>
        <v>0</v>
      </c>
      <c r="R2046">
        <f>1/Table1[[#This Row],[B365A]]-Table1[[#This Row],[Margin1X2]]</f>
        <v>0.28579916815210932</v>
      </c>
      <c r="S2046">
        <f>IF(Table1[[#This Row],[Bet]]="Away",IF(Table1[[#This Row],[FTR]]="A",100*Table1[[#This Row],[B365A]],0),0)</f>
        <v>0</v>
      </c>
      <c r="T2046">
        <f>IF(Table1[[#This Row],[Bet2]]="Away",IF(Table1[[#This Row],[FTR]]="A",100*Table1[[#This Row],[B365A]]),0)</f>
        <v>0</v>
      </c>
      <c r="X2046">
        <v>2.2000000000000002</v>
      </c>
      <c r="Y2046">
        <v>3.4</v>
      </c>
      <c r="Z2046">
        <v>3.3</v>
      </c>
      <c r="AA2046" s="3">
        <f>(1/Table1[[#This Row],[B365H]]+1/Table1[[#This Row],[B365D]]+1/Table1[[#This Row],[B365A]]-1)/3</f>
        <v>1.7231134878193721E-2</v>
      </c>
      <c r="AB2046">
        <v>2.0699999999999998</v>
      </c>
      <c r="AC2046">
        <v>1.72</v>
      </c>
      <c r="AD2046">
        <f>(1/Table1[[#This Row],[B365&gt;2.5]]+1/Table1[[#This Row],[B365&lt;2.5]]-1)/2</f>
        <v>3.2243568138411449E-2</v>
      </c>
    </row>
    <row r="2047" spans="1:30" hidden="1" x14ac:dyDescent="0.45">
      <c r="A2047" t="s">
        <v>172</v>
      </c>
      <c r="B2047" t="s">
        <v>4</v>
      </c>
      <c r="C2047" s="1">
        <v>44666</v>
      </c>
      <c r="D2047" t="s">
        <v>188</v>
      </c>
      <c r="E2047" t="s">
        <v>182</v>
      </c>
      <c r="F2047">
        <v>1</v>
      </c>
      <c r="G2047">
        <v>2</v>
      </c>
      <c r="H2047" t="s">
        <v>20</v>
      </c>
      <c r="I2047" t="s">
        <v>166</v>
      </c>
      <c r="L2047">
        <f>1/Table1[[#This Row],[B365H]]-Table1[[#This Row],[Margin1X2]]</f>
        <v>0.5076023391812865</v>
      </c>
      <c r="M2047">
        <f>IF(Table1[[#This Row],[Bet]]="Home",IF(Table1[[#This Row],[FTR]]="H",100*Table1[[#This Row],[B365H]],0),0)</f>
        <v>0</v>
      </c>
      <c r="N2047">
        <f>IF(Table1[[#This Row],[Bet]]="Home-",IF(Table1[[#This Row],[FTR]]="H",100*Table1[[#This Row],[B365H]],0),0)</f>
        <v>0</v>
      </c>
      <c r="O2047">
        <f>1/Table1[[#This Row],[B365D]]-Table1[[#This Row],[Margin1X2]]</f>
        <v>0.24795321637426901</v>
      </c>
      <c r="P2047">
        <f>IF(Table1[[#This Row],[Bet]]="Draw",IF(Table1[[#This Row],[FTR]]="D",100*Table1[[#This Row],[B365D]],0),0)</f>
        <v>0</v>
      </c>
      <c r="Q2047">
        <f>IF(Table1[[#This Row],[Bet]]="Draw-",IF(Table1[[#This Row],[FTR]]="D",100*Table1[[#This Row],[B365D]],0),0)</f>
        <v>0</v>
      </c>
      <c r="R2047">
        <f>1/Table1[[#This Row],[B365A]]-Table1[[#This Row],[Margin1X2]]</f>
        <v>0.24444444444444444</v>
      </c>
      <c r="S2047">
        <f>IF(Table1[[#This Row],[Bet]]="Away",IF(Table1[[#This Row],[FTR]]="A",100*Table1[[#This Row],[B365A]],0),0)</f>
        <v>0</v>
      </c>
      <c r="T2047">
        <f>IF(Table1[[#This Row],[Bet2]]="Away",IF(Table1[[#This Row],[FTR]]="A",100*Table1[[#This Row],[B365A]]),0)</f>
        <v>0</v>
      </c>
      <c r="X2047">
        <v>1.9</v>
      </c>
      <c r="Y2047">
        <v>3.75</v>
      </c>
      <c r="Z2047">
        <v>3.8</v>
      </c>
      <c r="AA2047" s="3">
        <f>(1/Table1[[#This Row],[B365H]]+1/Table1[[#This Row],[B365D]]+1/Table1[[#This Row],[B365A]]-1)/3</f>
        <v>1.8713450292397644E-2</v>
      </c>
      <c r="AB2047">
        <v>1.85</v>
      </c>
      <c r="AC2047">
        <v>2</v>
      </c>
      <c r="AD2047">
        <f>(1/Table1[[#This Row],[B365&gt;2.5]]+1/Table1[[#This Row],[B365&lt;2.5]]-1)/2</f>
        <v>2.0270270270270174E-2</v>
      </c>
    </row>
    <row r="2048" spans="1:30" hidden="1" x14ac:dyDescent="0.45">
      <c r="A2048" t="s">
        <v>106</v>
      </c>
      <c r="B2048" t="s">
        <v>4</v>
      </c>
      <c r="C2048" s="1">
        <v>44425</v>
      </c>
      <c r="D2048" t="s">
        <v>137</v>
      </c>
      <c r="E2048" t="s">
        <v>116</v>
      </c>
      <c r="F2048">
        <v>1</v>
      </c>
      <c r="G2048">
        <v>0</v>
      </c>
      <c r="H2048" t="s">
        <v>13</v>
      </c>
      <c r="I2048" t="s">
        <v>150</v>
      </c>
      <c r="L2048">
        <f>1/Table1[[#This Row],[B365H]]-Table1[[#This Row],[Margin1X2]]</f>
        <v>0.47070589753516578</v>
      </c>
      <c r="M2048">
        <f>IF(Table1[[#This Row],[Bet]]="Home",IF(Table1[[#This Row],[FTR]]="H",100*Table1[[#This Row],[B365H]],0),0)</f>
        <v>0</v>
      </c>
      <c r="N2048">
        <f>IF(Table1[[#This Row],[Bet]]="Home-",IF(Table1[[#This Row],[FTR]]="H",100*Table1[[#This Row],[B365H]],0),0)</f>
        <v>0</v>
      </c>
      <c r="O2048">
        <f>1/Table1[[#This Row],[B365D]]-Table1[[#This Row],[Margin1X2]]</f>
        <v>0.26067879726416304</v>
      </c>
      <c r="P2048">
        <f>IF(Table1[[#This Row],[Bet]]="Draw",IF(Table1[[#This Row],[FTR]]="D",100*Table1[[#This Row],[B365D]],0),0)</f>
        <v>0</v>
      </c>
      <c r="Q2048">
        <f>IF(Table1[[#This Row],[Bet]]="Draw-",IF(Table1[[#This Row],[FTR]]="D",100*Table1[[#This Row],[B365D]],0),0)</f>
        <v>0</v>
      </c>
      <c r="R2048">
        <f>1/Table1[[#This Row],[B365A]]-Table1[[#This Row],[Margin1X2]]</f>
        <v>0.26861530520067095</v>
      </c>
      <c r="S2048">
        <f>IF(Table1[[#This Row],[Bet]]="Away",IF(Table1[[#This Row],[FTR]]="A",100*Table1[[#This Row],[B365A]],0),0)</f>
        <v>0</v>
      </c>
      <c r="T2048">
        <f>IF(Table1[[#This Row],[Bet2]]="Away",IF(Table1[[#This Row],[FTR]]="A",100*Table1[[#This Row],[B365A]]),0)</f>
        <v>0</v>
      </c>
      <c r="X2048">
        <v>2.0499999999999998</v>
      </c>
      <c r="Y2048">
        <v>3.6</v>
      </c>
      <c r="Z2048">
        <v>3.5</v>
      </c>
      <c r="AA2048" s="3">
        <f>(1/Table1[[#This Row],[B365H]]+1/Table1[[#This Row],[B365D]]+1/Table1[[#This Row],[B365A]]-1)/3</f>
        <v>1.709898051361473E-2</v>
      </c>
      <c r="AB2048">
        <v>1.95</v>
      </c>
      <c r="AC2048">
        <v>1.85</v>
      </c>
      <c r="AD2048">
        <f>(1/Table1[[#This Row],[B365&gt;2.5]]+1/Table1[[#This Row],[B365&lt;2.5]]-1)/2</f>
        <v>2.6680526680526673E-2</v>
      </c>
    </row>
    <row r="2049" spans="1:30" hidden="1" x14ac:dyDescent="0.45">
      <c r="A2049" t="s">
        <v>106</v>
      </c>
      <c r="B2049" t="s">
        <v>4</v>
      </c>
      <c r="C2049" s="1">
        <v>44435</v>
      </c>
      <c r="D2049" t="s">
        <v>131</v>
      </c>
      <c r="E2049" t="s">
        <v>114</v>
      </c>
      <c r="F2049">
        <v>1</v>
      </c>
      <c r="G2049">
        <v>1</v>
      </c>
      <c r="H2049" t="s">
        <v>42</v>
      </c>
      <c r="I2049" t="s">
        <v>150</v>
      </c>
      <c r="L2049">
        <f>1/Table1[[#This Row],[B365H]]-Table1[[#This Row],[Margin1X2]]</f>
        <v>0.39898989898989901</v>
      </c>
      <c r="M2049">
        <f>IF(Table1[[#This Row],[Bet]]="Home",IF(Table1[[#This Row],[FTR]]="H",100*Table1[[#This Row],[B365H]],0),0)</f>
        <v>0</v>
      </c>
      <c r="N2049">
        <f>IF(Table1[[#This Row],[Bet]]="Home-",IF(Table1[[#This Row],[FTR]]="H",100*Table1[[#This Row],[B365H]],0),0)</f>
        <v>0</v>
      </c>
      <c r="O2049">
        <f>1/Table1[[#This Row],[B365D]]-Table1[[#This Row],[Margin1X2]]</f>
        <v>0.28535353535353536</v>
      </c>
      <c r="P2049">
        <f>IF(Table1[[#This Row],[Bet]]="Draw",IF(Table1[[#This Row],[FTR]]="D",100*Table1[[#This Row],[B365D]],0),0)</f>
        <v>0</v>
      </c>
      <c r="Q2049">
        <f>IF(Table1[[#This Row],[Bet]]="Draw-",IF(Table1[[#This Row],[FTR]]="D",100*Table1[[#This Row],[B365D]],0),0)</f>
        <v>0</v>
      </c>
      <c r="R2049">
        <f>1/Table1[[#This Row],[B365A]]-Table1[[#This Row],[Margin1X2]]</f>
        <v>0.31565656565656564</v>
      </c>
      <c r="S2049">
        <f>IF(Table1[[#This Row],[Bet]]="Away",IF(Table1[[#This Row],[FTR]]="A",100*Table1[[#This Row],[B365A]],0),0)</f>
        <v>0</v>
      </c>
      <c r="T2049">
        <f>IF(Table1[[#This Row],[Bet2]]="Away",IF(Table1[[#This Row],[FTR]]="A",100*Table1[[#This Row],[B365A]]),0)</f>
        <v>0</v>
      </c>
      <c r="X2049">
        <v>2.4</v>
      </c>
      <c r="Y2049">
        <v>3.3</v>
      </c>
      <c r="Z2049">
        <v>3</v>
      </c>
      <c r="AA2049" s="3">
        <f>(1/Table1[[#This Row],[B365H]]+1/Table1[[#This Row],[B365D]]+1/Table1[[#This Row],[B365A]]-1)/3</f>
        <v>1.7676767676767662E-2</v>
      </c>
      <c r="AB2049">
        <v>2.15</v>
      </c>
      <c r="AC2049">
        <v>1.66</v>
      </c>
      <c r="AD2049">
        <f>(1/Table1[[#This Row],[B365&gt;2.5]]+1/Table1[[#This Row],[B365&lt;2.5]]-1)/2</f>
        <v>3.3762958811992205E-2</v>
      </c>
    </row>
    <row r="2050" spans="1:30" hidden="1" x14ac:dyDescent="0.45">
      <c r="A2050" t="s">
        <v>106</v>
      </c>
      <c r="B2050" t="s">
        <v>4</v>
      </c>
      <c r="C2050" s="1">
        <v>44464</v>
      </c>
      <c r="D2050" t="s">
        <v>108</v>
      </c>
      <c r="E2050" t="s">
        <v>136</v>
      </c>
      <c r="F2050">
        <v>1</v>
      </c>
      <c r="G2050">
        <v>0</v>
      </c>
      <c r="H2050" t="s">
        <v>13</v>
      </c>
      <c r="I2050" t="s">
        <v>150</v>
      </c>
      <c r="L2050">
        <f>1/Table1[[#This Row],[B365H]]-Table1[[#This Row],[Margin1X2]]</f>
        <v>0.44560865491098045</v>
      </c>
      <c r="M2050">
        <f>IF(Table1[[#This Row],[Bet]]="Home",IF(Table1[[#This Row],[FTR]]="H",100*Table1[[#This Row],[B365H]],0),0)</f>
        <v>0</v>
      </c>
      <c r="N2050">
        <f>IF(Table1[[#This Row],[Bet]]="Home-",IF(Table1[[#This Row],[FTR]]="H",100*Table1[[#This Row],[B365H]],0),0)</f>
        <v>0</v>
      </c>
      <c r="O2050">
        <f>1/Table1[[#This Row],[B365D]]-Table1[[#This Row],[Margin1X2]]</f>
        <v>0.26620666155549871</v>
      </c>
      <c r="P2050">
        <f>IF(Table1[[#This Row],[Bet]]="Draw",IF(Table1[[#This Row],[FTR]]="D",100*Table1[[#This Row],[B365D]],0),0)</f>
        <v>0</v>
      </c>
      <c r="Q2050">
        <f>IF(Table1[[#This Row],[Bet]]="Draw-",IF(Table1[[#This Row],[FTR]]="D",100*Table1[[#This Row],[B365D]],0),0)</f>
        <v>0</v>
      </c>
      <c r="R2050">
        <f>1/Table1[[#This Row],[B365A]]-Table1[[#This Row],[Margin1X2]]</f>
        <v>0.28818468353352072</v>
      </c>
      <c r="S2050">
        <f>IF(Table1[[#This Row],[Bet]]="Away",IF(Table1[[#This Row],[FTR]]="A",100*Table1[[#This Row],[B365A]],0),0)</f>
        <v>0</v>
      </c>
      <c r="T2050">
        <f>IF(Table1[[#This Row],[Bet2]]="Away",IF(Table1[[#This Row],[FTR]]="A",100*Table1[[#This Row],[B365A]]),0)</f>
        <v>0</v>
      </c>
      <c r="X2050">
        <v>2.15</v>
      </c>
      <c r="Y2050">
        <v>3.5</v>
      </c>
      <c r="Z2050">
        <v>3.25</v>
      </c>
      <c r="AA2050" s="3">
        <f>(1/Table1[[#This Row],[B365H]]+1/Table1[[#This Row],[B365D]]+1/Table1[[#This Row],[B365A]]-1)/3</f>
        <v>1.9507624158786967E-2</v>
      </c>
      <c r="AB2050">
        <v>1.85</v>
      </c>
      <c r="AC2050">
        <v>1.95</v>
      </c>
      <c r="AD2050">
        <f>(1/Table1[[#This Row],[B365&gt;2.5]]+1/Table1[[#This Row],[B365&lt;2.5]]-1)/2</f>
        <v>2.6680526680526673E-2</v>
      </c>
    </row>
    <row r="2051" spans="1:30" hidden="1" x14ac:dyDescent="0.45">
      <c r="A2051" t="s">
        <v>106</v>
      </c>
      <c r="B2051" t="s">
        <v>4</v>
      </c>
      <c r="C2051" s="1">
        <v>44488</v>
      </c>
      <c r="D2051" t="s">
        <v>110</v>
      </c>
      <c r="E2051" t="s">
        <v>140</v>
      </c>
      <c r="F2051">
        <v>1</v>
      </c>
      <c r="G2051">
        <v>1</v>
      </c>
      <c r="H2051" t="s">
        <v>42</v>
      </c>
      <c r="I2051" t="s">
        <v>150</v>
      </c>
      <c r="L2051">
        <f>1/Table1[[#This Row],[B365H]]-Table1[[#This Row],[Margin1X2]]</f>
        <v>0.24640522875816992</v>
      </c>
      <c r="M2051">
        <f>IF(Table1[[#This Row],[Bet]]="Home",IF(Table1[[#This Row],[FTR]]="H",100*Table1[[#This Row],[B365H]],0),0)</f>
        <v>0</v>
      </c>
      <c r="N2051">
        <f>IF(Table1[[#This Row],[Bet]]="Home-",IF(Table1[[#This Row],[FTR]]="H",100*Table1[[#This Row],[B365H]],0),0)</f>
        <v>0</v>
      </c>
      <c r="O2051">
        <f>1/Table1[[#This Row],[B365D]]-Table1[[#This Row],[Margin1X2]]</f>
        <v>0.27385620915032682</v>
      </c>
      <c r="P2051">
        <f>IF(Table1[[#This Row],[Bet]]="Draw",IF(Table1[[#This Row],[FTR]]="D",100*Table1[[#This Row],[B365D]],0),0)</f>
        <v>0</v>
      </c>
      <c r="Q2051">
        <f>IF(Table1[[#This Row],[Bet]]="Draw-",IF(Table1[[#This Row],[FTR]]="D",100*Table1[[#This Row],[B365D]],0),0)</f>
        <v>0</v>
      </c>
      <c r="R2051">
        <f>1/Table1[[#This Row],[B365A]]-Table1[[#This Row],[Margin1X2]]</f>
        <v>0.47973856209150328</v>
      </c>
      <c r="S2051">
        <f>IF(Table1[[#This Row],[Bet]]="Away",IF(Table1[[#This Row],[FTR]]="A",100*Table1[[#This Row],[B365A]],0),0)</f>
        <v>0</v>
      </c>
      <c r="T2051">
        <f>IF(Table1[[#This Row],[Bet2]]="Away",IF(Table1[[#This Row],[FTR]]="A",100*Table1[[#This Row],[B365A]]),0)</f>
        <v>0</v>
      </c>
      <c r="X2051">
        <v>3.75</v>
      </c>
      <c r="Y2051">
        <v>3.4</v>
      </c>
      <c r="Z2051">
        <v>2</v>
      </c>
      <c r="AA2051" s="3">
        <f>(1/Table1[[#This Row],[B365H]]+1/Table1[[#This Row],[B365D]]+1/Table1[[#This Row],[B365A]]-1)/3</f>
        <v>2.0261437908496733E-2</v>
      </c>
      <c r="AB2051">
        <v>2.0499999999999998</v>
      </c>
      <c r="AC2051">
        <v>1.75</v>
      </c>
      <c r="AD2051">
        <f>(1/Table1[[#This Row],[B365&gt;2.5]]+1/Table1[[#This Row],[B365&lt;2.5]]-1)/2</f>
        <v>2.9616724738675937E-2</v>
      </c>
    </row>
    <row r="2052" spans="1:30" hidden="1" x14ac:dyDescent="0.45">
      <c r="A2052" t="s">
        <v>106</v>
      </c>
      <c r="B2052" t="s">
        <v>4</v>
      </c>
      <c r="C2052" s="1">
        <v>44502</v>
      </c>
      <c r="D2052" t="s">
        <v>139</v>
      </c>
      <c r="E2052" t="s">
        <v>127</v>
      </c>
      <c r="F2052">
        <v>1</v>
      </c>
      <c r="G2052">
        <v>1</v>
      </c>
      <c r="H2052" t="s">
        <v>42</v>
      </c>
      <c r="I2052" t="s">
        <v>150</v>
      </c>
      <c r="L2052">
        <f>1/Table1[[#This Row],[B365H]]-Table1[[#This Row],[Margin1X2]]</f>
        <v>0.23646723646723644</v>
      </c>
      <c r="M2052">
        <f>IF(Table1[[#This Row],[Bet]]="Home",IF(Table1[[#This Row],[FTR]]="H",100*Table1[[#This Row],[B365H]],0),0)</f>
        <v>0</v>
      </c>
      <c r="N2052">
        <f>IF(Table1[[#This Row],[Bet]]="Home-",IF(Table1[[#This Row],[FTR]]="H",100*Table1[[#This Row],[B365H]],0),0)</f>
        <v>0</v>
      </c>
      <c r="O2052">
        <f>1/Table1[[#This Row],[B365D]]-Table1[[#This Row],[Margin1X2]]</f>
        <v>0.26424501424501423</v>
      </c>
      <c r="P2052">
        <f>IF(Table1[[#This Row],[Bet]]="Draw",IF(Table1[[#This Row],[FTR]]="D",100*Table1[[#This Row],[B365D]],0),0)</f>
        <v>0</v>
      </c>
      <c r="Q2052">
        <f>IF(Table1[[#This Row],[Bet]]="Draw-",IF(Table1[[#This Row],[FTR]]="D",100*Table1[[#This Row],[B365D]],0),0)</f>
        <v>0</v>
      </c>
      <c r="R2052">
        <f>1/Table1[[#This Row],[B365A]]-Table1[[#This Row],[Margin1X2]]</f>
        <v>0.49928774928774933</v>
      </c>
      <c r="S2052">
        <f>IF(Table1[[#This Row],[Bet]]="Away",IF(Table1[[#This Row],[FTR]]="A",100*Table1[[#This Row],[B365A]],0),0)</f>
        <v>0</v>
      </c>
      <c r="T2052">
        <f>IF(Table1[[#This Row],[Bet2]]="Away",IF(Table1[[#This Row],[FTR]]="A",100*Table1[[#This Row],[B365A]]),0)</f>
        <v>0</v>
      </c>
      <c r="X2052">
        <v>4</v>
      </c>
      <c r="Y2052">
        <v>3.6</v>
      </c>
      <c r="Z2052">
        <v>1.95</v>
      </c>
      <c r="AA2052" s="3">
        <f>(1/Table1[[#This Row],[B365H]]+1/Table1[[#This Row],[B365D]]+1/Table1[[#This Row],[B365A]]-1)/3</f>
        <v>1.3532763532763559E-2</v>
      </c>
      <c r="AB2052">
        <v>1.95</v>
      </c>
      <c r="AC2052">
        <v>1.9</v>
      </c>
      <c r="AD2052">
        <f>(1/Table1[[#This Row],[B365&gt;2.5]]+1/Table1[[#This Row],[B365&lt;2.5]]-1)/2</f>
        <v>1.9568151147098534E-2</v>
      </c>
    </row>
    <row r="2053" spans="1:30" hidden="1" x14ac:dyDescent="0.45">
      <c r="A2053" t="s">
        <v>106</v>
      </c>
      <c r="B2053" t="s">
        <v>4</v>
      </c>
      <c r="C2053" s="1">
        <v>44513</v>
      </c>
      <c r="D2053" t="s">
        <v>124</v>
      </c>
      <c r="E2053" t="s">
        <v>111</v>
      </c>
      <c r="F2053">
        <v>0</v>
      </c>
      <c r="G2053">
        <v>0</v>
      </c>
      <c r="H2053" t="s">
        <v>42</v>
      </c>
      <c r="I2053" t="s">
        <v>150</v>
      </c>
      <c r="L2053">
        <f>1/Table1[[#This Row],[B365H]]-Table1[[#This Row],[Margin1X2]]</f>
        <v>0.42742374727668841</v>
      </c>
      <c r="M2053">
        <f>IF(Table1[[#This Row],[Bet]]="Home",IF(Table1[[#This Row],[FTR]]="H",100*Table1[[#This Row],[B365H]],0),0)</f>
        <v>0</v>
      </c>
      <c r="N2053">
        <f>IF(Table1[[#This Row],[Bet]]="Home-",IF(Table1[[#This Row],[FTR]]="H",100*Table1[[#This Row],[B365H]],0),0)</f>
        <v>0</v>
      </c>
      <c r="O2053">
        <f>1/Table1[[#This Row],[B365D]]-Table1[[#This Row],[Margin1X2]]</f>
        <v>0.27709694989106753</v>
      </c>
      <c r="P2053">
        <f>IF(Table1[[#This Row],[Bet]]="Draw",IF(Table1[[#This Row],[FTR]]="D",100*Table1[[#This Row],[B365D]],0),0)</f>
        <v>0</v>
      </c>
      <c r="Q2053">
        <f>IF(Table1[[#This Row],[Bet]]="Draw-",IF(Table1[[#This Row],[FTR]]="D",100*Table1[[#This Row],[B365D]],0),0)</f>
        <v>0</v>
      </c>
      <c r="R2053">
        <f>1/Table1[[#This Row],[B365A]]-Table1[[#This Row],[Margin1X2]]</f>
        <v>0.295479302832244</v>
      </c>
      <c r="S2053">
        <f>IF(Table1[[#This Row],[Bet]]="Away",IF(Table1[[#This Row],[FTR]]="A",100*Table1[[#This Row],[B365A]],0),0)</f>
        <v>0</v>
      </c>
      <c r="T2053">
        <f>IF(Table1[[#This Row],[Bet2]]="Away",IF(Table1[[#This Row],[FTR]]="A",100*Table1[[#This Row],[B365A]]),0)</f>
        <v>0</v>
      </c>
      <c r="X2053">
        <v>2.25</v>
      </c>
      <c r="Y2053">
        <v>3.4</v>
      </c>
      <c r="Z2053">
        <v>3.2</v>
      </c>
      <c r="AA2053" s="3">
        <f>(1/Table1[[#This Row],[B365H]]+1/Table1[[#This Row],[B365D]]+1/Table1[[#This Row],[B365A]]-1)/3</f>
        <v>1.7020697167756005E-2</v>
      </c>
      <c r="AB2053">
        <v>1.88</v>
      </c>
      <c r="AC2053">
        <v>1.98</v>
      </c>
      <c r="AD2053">
        <f>(1/Table1[[#This Row],[B365&gt;2.5]]+1/Table1[[#This Row],[B365&lt;2.5]]-1)/2</f>
        <v>1.8482699333763231E-2</v>
      </c>
    </row>
    <row r="2054" spans="1:30" hidden="1" x14ac:dyDescent="0.45">
      <c r="A2054" t="s">
        <v>106</v>
      </c>
      <c r="B2054" t="s">
        <v>4</v>
      </c>
      <c r="C2054" s="1">
        <v>44541</v>
      </c>
      <c r="D2054" t="s">
        <v>133</v>
      </c>
      <c r="E2054" t="s">
        <v>128</v>
      </c>
      <c r="F2054">
        <v>2</v>
      </c>
      <c r="G2054">
        <v>1</v>
      </c>
      <c r="H2054" t="s">
        <v>13</v>
      </c>
      <c r="I2054" t="s">
        <v>150</v>
      </c>
      <c r="L2054">
        <f>1/Table1[[#This Row],[B365H]]-Table1[[#This Row],[Margin1X2]]</f>
        <v>0.52264106211474626</v>
      </c>
      <c r="M2054">
        <f>IF(Table1[[#This Row],[Bet]]="Home",IF(Table1[[#This Row],[FTR]]="H",100*Table1[[#This Row],[B365H]],0),0)</f>
        <v>0</v>
      </c>
      <c r="N2054">
        <f>IF(Table1[[#This Row],[Bet]]="Home-",IF(Table1[[#This Row],[FTR]]="H",100*Table1[[#This Row],[B365H]],0),0)</f>
        <v>0</v>
      </c>
      <c r="O2054">
        <f>1/Table1[[#This Row],[B365D]]-Table1[[#This Row],[Margin1X2]]</f>
        <v>0.24525841631104789</v>
      </c>
      <c r="P2054">
        <f>IF(Table1[[#This Row],[Bet]]="Draw",IF(Table1[[#This Row],[FTR]]="D",100*Table1[[#This Row],[B365D]],0),0)</f>
        <v>0</v>
      </c>
      <c r="Q2054">
        <f>IF(Table1[[#This Row],[Bet]]="Draw-",IF(Table1[[#This Row],[FTR]]="D",100*Table1[[#This Row],[B365D]],0),0)</f>
        <v>0</v>
      </c>
      <c r="R2054">
        <f>1/Table1[[#This Row],[B365A]]-Table1[[#This Row],[Margin1X2]]</f>
        <v>0.2321005215742058</v>
      </c>
      <c r="S2054">
        <f>IF(Table1[[#This Row],[Bet]]="Away",IF(Table1[[#This Row],[FTR]]="A",100*Table1[[#This Row],[B365A]],0),0)</f>
        <v>0</v>
      </c>
      <c r="T2054">
        <f>IF(Table1[[#This Row],[Bet2]]="Away",IF(Table1[[#This Row],[FTR]]="A",100*Table1[[#This Row],[B365A]]),0)</f>
        <v>0</v>
      </c>
      <c r="X2054">
        <v>1.85</v>
      </c>
      <c r="Y2054">
        <v>3.8</v>
      </c>
      <c r="Z2054">
        <v>4</v>
      </c>
      <c r="AA2054" s="3">
        <f>(1/Table1[[#This Row],[B365H]]+1/Table1[[#This Row],[B365D]]+1/Table1[[#This Row],[B365A]]-1)/3</f>
        <v>1.7899478425794202E-2</v>
      </c>
      <c r="AB2054">
        <v>1.83</v>
      </c>
      <c r="AC2054">
        <v>2.02</v>
      </c>
      <c r="AD2054">
        <f>(1/Table1[[#This Row],[B365&gt;2.5]]+1/Table1[[#This Row],[B365&lt;2.5]]-1)/2</f>
        <v>2.0748796191094487E-2</v>
      </c>
    </row>
    <row r="2055" spans="1:30" hidden="1" x14ac:dyDescent="0.45">
      <c r="A2055" t="s">
        <v>106</v>
      </c>
      <c r="B2055" t="s">
        <v>4</v>
      </c>
      <c r="C2055" s="1">
        <v>44576</v>
      </c>
      <c r="D2055" t="s">
        <v>120</v>
      </c>
      <c r="E2055" t="s">
        <v>108</v>
      </c>
      <c r="F2055">
        <v>1</v>
      </c>
      <c r="G2055">
        <v>2</v>
      </c>
      <c r="H2055" t="s">
        <v>20</v>
      </c>
      <c r="I2055" t="s">
        <v>150</v>
      </c>
      <c r="L2055">
        <f>1/Table1[[#This Row],[B365H]]-Table1[[#This Row],[Margin1X2]]</f>
        <v>0.40609030278283037</v>
      </c>
      <c r="M2055">
        <f>IF(Table1[[#This Row],[Bet]]="Home",IF(Table1[[#This Row],[FTR]]="H",100*Table1[[#This Row],[B365H]],0),0)</f>
        <v>0</v>
      </c>
      <c r="N2055">
        <f>IF(Table1[[#This Row],[Bet]]="Home-",IF(Table1[[#This Row],[FTR]]="H",100*Table1[[#This Row],[B365H]],0),0)</f>
        <v>0</v>
      </c>
      <c r="O2055">
        <f>1/Table1[[#This Row],[B365D]]-Table1[[#This Row],[Margin1X2]]</f>
        <v>0.28717967754309126</v>
      </c>
      <c r="P2055">
        <f>IF(Table1[[#This Row],[Bet]]="Draw",IF(Table1[[#This Row],[FTR]]="D",100*Table1[[#This Row],[B365D]],0),0)</f>
        <v>0</v>
      </c>
      <c r="Q2055">
        <f>IF(Table1[[#This Row],[Bet]]="Draw-",IF(Table1[[#This Row],[FTR]]="D",100*Table1[[#This Row],[B365D]],0),0)</f>
        <v>0</v>
      </c>
      <c r="R2055">
        <f>1/Table1[[#This Row],[B365A]]-Table1[[#This Row],[Margin1X2]]</f>
        <v>0.30673001967407854</v>
      </c>
      <c r="S2055">
        <f>IF(Table1[[#This Row],[Bet]]="Away",IF(Table1[[#This Row],[FTR]]="A",100*Table1[[#This Row],[B365A]],0),0)</f>
        <v>0</v>
      </c>
      <c r="T2055">
        <f>IF(Table1[[#This Row],[Bet2]]="Away",IF(Table1[[#This Row],[FTR]]="A",100*Table1[[#This Row],[B365A]]),0)</f>
        <v>0</v>
      </c>
      <c r="X2055">
        <v>2.37</v>
      </c>
      <c r="Y2055">
        <v>3.3</v>
      </c>
      <c r="Z2055">
        <v>3.1</v>
      </c>
      <c r="AA2055" s="3">
        <f>(1/Table1[[#This Row],[B365H]]+1/Table1[[#This Row],[B365D]]+1/Table1[[#This Row],[B365A]]-1)/3</f>
        <v>1.5850625487211795E-2</v>
      </c>
      <c r="AB2055">
        <v>2.02</v>
      </c>
      <c r="AC2055">
        <v>1.83</v>
      </c>
      <c r="AD2055">
        <f>(1/Table1[[#This Row],[B365&gt;2.5]]+1/Table1[[#This Row],[B365&lt;2.5]]-1)/2</f>
        <v>2.0748796191094487E-2</v>
      </c>
    </row>
    <row r="2056" spans="1:30" hidden="1" x14ac:dyDescent="0.45">
      <c r="A2056" t="s">
        <v>106</v>
      </c>
      <c r="B2056" t="s">
        <v>4</v>
      </c>
      <c r="C2056" s="1">
        <v>44593</v>
      </c>
      <c r="D2056" t="s">
        <v>116</v>
      </c>
      <c r="E2056" t="s">
        <v>127</v>
      </c>
      <c r="F2056">
        <v>0</v>
      </c>
      <c r="G2056">
        <v>5</v>
      </c>
      <c r="H2056" t="s">
        <v>20</v>
      </c>
      <c r="I2056" t="s">
        <v>150</v>
      </c>
      <c r="L2056">
        <f>1/Table1[[#This Row],[B365H]]-Table1[[#This Row],[Margin1X2]]</f>
        <v>9.5238095238095219E-2</v>
      </c>
      <c r="M2056">
        <f>IF(Table1[[#This Row],[Bet]]="Home",IF(Table1[[#This Row],[FTR]]="H",100*Table1[[#This Row],[B365H]],0),0)</f>
        <v>0</v>
      </c>
      <c r="N2056">
        <f>IF(Table1[[#This Row],[Bet]]="Home-",IF(Table1[[#This Row],[FTR]]="H",100*Table1[[#This Row],[B365H]],0),0)</f>
        <v>0</v>
      </c>
      <c r="O2056">
        <f>1/Table1[[#This Row],[B365D]]-Table1[[#This Row],[Margin1X2]]</f>
        <v>0.20634920634920631</v>
      </c>
      <c r="P2056">
        <f>IF(Table1[[#This Row],[Bet]]="Draw",IF(Table1[[#This Row],[FTR]]="D",100*Table1[[#This Row],[B365D]],0),0)</f>
        <v>0</v>
      </c>
      <c r="Q2056">
        <f>IF(Table1[[#This Row],[Bet]]="Draw-",IF(Table1[[#This Row],[FTR]]="D",100*Table1[[#This Row],[B365D]],0),0)</f>
        <v>0</v>
      </c>
      <c r="R2056">
        <f>1/Table1[[#This Row],[B365A]]-Table1[[#This Row],[Margin1X2]]</f>
        <v>0.69841269841269837</v>
      </c>
      <c r="S2056">
        <f>IF(Table1[[#This Row],[Bet]]="Away",IF(Table1[[#This Row],[FTR]]="A",100*Table1[[#This Row],[B365A]],0),0)</f>
        <v>0</v>
      </c>
      <c r="T2056">
        <f>IF(Table1[[#This Row],[Bet2]]="Away",IF(Table1[[#This Row],[FTR]]="A",100*Table1[[#This Row],[B365A]]),0)</f>
        <v>0</v>
      </c>
      <c r="X2056">
        <v>9</v>
      </c>
      <c r="Y2056">
        <v>4.5</v>
      </c>
      <c r="Z2056">
        <v>1.4</v>
      </c>
      <c r="AA2056" s="3">
        <f>(1/Table1[[#This Row],[B365H]]+1/Table1[[#This Row],[B365D]]+1/Table1[[#This Row],[B365A]]-1)/3</f>
        <v>1.5873015873015889E-2</v>
      </c>
      <c r="AB2056">
        <v>1.83</v>
      </c>
      <c r="AC2056">
        <v>2.02</v>
      </c>
      <c r="AD2056">
        <f>(1/Table1[[#This Row],[B365&gt;2.5]]+1/Table1[[#This Row],[B365&lt;2.5]]-1)/2</f>
        <v>2.0748796191094487E-2</v>
      </c>
    </row>
    <row r="2057" spans="1:30" hidden="1" x14ac:dyDescent="0.45">
      <c r="A2057" t="s">
        <v>106</v>
      </c>
      <c r="B2057" t="s">
        <v>4</v>
      </c>
      <c r="C2057" s="1">
        <v>44607</v>
      </c>
      <c r="D2057" t="s">
        <v>131</v>
      </c>
      <c r="E2057" t="s">
        <v>107</v>
      </c>
      <c r="F2057">
        <v>3</v>
      </c>
      <c r="G2057">
        <v>1</v>
      </c>
      <c r="H2057" t="s">
        <v>13</v>
      </c>
      <c r="I2057" t="s">
        <v>150</v>
      </c>
      <c r="L2057">
        <f>1/Table1[[#This Row],[B365H]]-Table1[[#This Row],[Margin1X2]]</f>
        <v>0.36630036630036633</v>
      </c>
      <c r="M2057">
        <f>IF(Table1[[#This Row],[Bet]]="Home",IF(Table1[[#This Row],[FTR]]="H",100*Table1[[#This Row],[B365H]],0),0)</f>
        <v>0</v>
      </c>
      <c r="N2057">
        <f>IF(Table1[[#This Row],[Bet]]="Home-",IF(Table1[[#This Row],[FTR]]="H",100*Table1[[#This Row],[B365H]],0),0)</f>
        <v>0</v>
      </c>
      <c r="O2057">
        <f>1/Table1[[#This Row],[B365D]]-Table1[[#This Row],[Margin1X2]]</f>
        <v>0.26739926739926745</v>
      </c>
      <c r="P2057">
        <f>IF(Table1[[#This Row],[Bet]]="Draw",IF(Table1[[#This Row],[FTR]]="D",100*Table1[[#This Row],[B365D]],0),0)</f>
        <v>0</v>
      </c>
      <c r="Q2057">
        <f>IF(Table1[[#This Row],[Bet]]="Draw-",IF(Table1[[#This Row],[FTR]]="D",100*Table1[[#This Row],[B365D]],0),0)</f>
        <v>0</v>
      </c>
      <c r="R2057">
        <f>1/Table1[[#This Row],[B365A]]-Table1[[#This Row],[Margin1X2]]</f>
        <v>0.36630036630036633</v>
      </c>
      <c r="S2057">
        <f>IF(Table1[[#This Row],[Bet]]="Away",IF(Table1[[#This Row],[FTR]]="A",100*Table1[[#This Row],[B365A]],0),0)</f>
        <v>0</v>
      </c>
      <c r="T2057">
        <f>IF(Table1[[#This Row],[Bet2]]="Away",IF(Table1[[#This Row],[FTR]]="A",100*Table1[[#This Row],[B365A]]),0)</f>
        <v>0</v>
      </c>
      <c r="X2057">
        <v>2.6</v>
      </c>
      <c r="Y2057">
        <v>3.5</v>
      </c>
      <c r="Z2057">
        <v>2.6</v>
      </c>
      <c r="AA2057" s="3">
        <f>(1/Table1[[#This Row],[B365H]]+1/Table1[[#This Row],[B365D]]+1/Table1[[#This Row],[B365A]]-1)/3</f>
        <v>1.831501831501825E-2</v>
      </c>
      <c r="AB2057">
        <v>1.98</v>
      </c>
      <c r="AC2057">
        <v>1.88</v>
      </c>
      <c r="AD2057">
        <f>(1/Table1[[#This Row],[B365&gt;2.5]]+1/Table1[[#This Row],[B365&lt;2.5]]-1)/2</f>
        <v>1.8482699333763231E-2</v>
      </c>
    </row>
    <row r="2058" spans="1:30" hidden="1" x14ac:dyDescent="0.45">
      <c r="A2058" t="s">
        <v>106</v>
      </c>
      <c r="B2058" t="s">
        <v>4</v>
      </c>
      <c r="C2058" s="1">
        <v>44614</v>
      </c>
      <c r="D2058" t="s">
        <v>113</v>
      </c>
      <c r="E2058" t="s">
        <v>111</v>
      </c>
      <c r="F2058">
        <v>0</v>
      </c>
      <c r="G2058">
        <v>1</v>
      </c>
      <c r="H2058" t="s">
        <v>20</v>
      </c>
      <c r="I2058" t="s">
        <v>150</v>
      </c>
      <c r="L2058">
        <f>1/Table1[[#This Row],[B365H]]-Table1[[#This Row],[Margin1X2]]</f>
        <v>0.18131313131313129</v>
      </c>
      <c r="M2058">
        <f>IF(Table1[[#This Row],[Bet]]="Home",IF(Table1[[#This Row],[FTR]]="H",100*Table1[[#This Row],[B365H]],0),0)</f>
        <v>0</v>
      </c>
      <c r="N2058">
        <f>IF(Table1[[#This Row],[Bet]]="Home-",IF(Table1[[#This Row],[FTR]]="H",100*Table1[[#This Row],[B365H]],0),0)</f>
        <v>0</v>
      </c>
      <c r="O2058">
        <f>1/Table1[[#This Row],[B365D]]-Table1[[#This Row],[Margin1X2]]</f>
        <v>0.23131313131313128</v>
      </c>
      <c r="P2058">
        <f>IF(Table1[[#This Row],[Bet]]="Draw",IF(Table1[[#This Row],[FTR]]="D",100*Table1[[#This Row],[B365D]],0),0)</f>
        <v>0</v>
      </c>
      <c r="Q2058">
        <f>IF(Table1[[#This Row],[Bet]]="Draw-",IF(Table1[[#This Row],[FTR]]="D",100*Table1[[#This Row],[B365D]],0),0)</f>
        <v>0</v>
      </c>
      <c r="R2058">
        <f>1/Table1[[#This Row],[B365A]]-Table1[[#This Row],[Margin1X2]]</f>
        <v>0.58737373737373733</v>
      </c>
      <c r="S2058">
        <f>IF(Table1[[#This Row],[Bet]]="Away",IF(Table1[[#This Row],[FTR]]="A",100*Table1[[#This Row],[B365A]],0),0)</f>
        <v>0</v>
      </c>
      <c r="T2058">
        <f>IF(Table1[[#This Row],[Bet2]]="Away",IF(Table1[[#This Row],[FTR]]="A",100*Table1[[#This Row],[B365A]]),0)</f>
        <v>0</v>
      </c>
      <c r="X2058">
        <v>5</v>
      </c>
      <c r="Y2058">
        <v>4</v>
      </c>
      <c r="Z2058">
        <v>1.65</v>
      </c>
      <c r="AA2058" s="3">
        <f>(1/Table1[[#This Row],[B365H]]+1/Table1[[#This Row],[B365D]]+1/Table1[[#This Row],[B365A]]-1)/3</f>
        <v>1.8686868686868714E-2</v>
      </c>
      <c r="AB2058">
        <v>1.66</v>
      </c>
      <c r="AC2058">
        <v>2.15</v>
      </c>
      <c r="AD2058">
        <f>(1/Table1[[#This Row],[B365&gt;2.5]]+1/Table1[[#This Row],[B365&lt;2.5]]-1)/2</f>
        <v>3.3762958811992205E-2</v>
      </c>
    </row>
    <row r="2059" spans="1:30" hidden="1" x14ac:dyDescent="0.45">
      <c r="A2059" t="s">
        <v>106</v>
      </c>
      <c r="B2059" t="s">
        <v>4</v>
      </c>
      <c r="C2059" s="1">
        <v>44639</v>
      </c>
      <c r="D2059" t="s">
        <v>114</v>
      </c>
      <c r="E2059" t="s">
        <v>117</v>
      </c>
      <c r="F2059">
        <v>3</v>
      </c>
      <c r="G2059">
        <v>1</v>
      </c>
      <c r="H2059" t="s">
        <v>13</v>
      </c>
      <c r="I2059" t="s">
        <v>150</v>
      </c>
      <c r="L2059">
        <f>1/Table1[[#This Row],[B365H]]-Table1[[#This Row],[Margin1X2]]</f>
        <v>0.49384112619406745</v>
      </c>
      <c r="M2059">
        <f>IF(Table1[[#This Row],[Bet]]="Home",IF(Table1[[#This Row],[FTR]]="H",100*Table1[[#This Row],[B365H]],0),0)</f>
        <v>0</v>
      </c>
      <c r="N2059">
        <f>IF(Table1[[#This Row],[Bet]]="Home-",IF(Table1[[#This Row],[FTR]]="H",100*Table1[[#This Row],[B365H]],0),0)</f>
        <v>0</v>
      </c>
      <c r="O2059">
        <f>1/Table1[[#This Row],[B365D]]-Table1[[#This Row],[Margin1X2]]</f>
        <v>0.2751382604323781</v>
      </c>
      <c r="P2059">
        <f>IF(Table1[[#This Row],[Bet]]="Draw",IF(Table1[[#This Row],[FTR]]="D",100*Table1[[#This Row],[B365D]],0),0)</f>
        <v>0</v>
      </c>
      <c r="Q2059">
        <f>IF(Table1[[#This Row],[Bet]]="Draw-",IF(Table1[[#This Row],[FTR]]="D",100*Table1[[#This Row],[B365D]],0),0)</f>
        <v>0</v>
      </c>
      <c r="R2059">
        <f>1/Table1[[#This Row],[B365A]]-Table1[[#This Row],[Margin1X2]]</f>
        <v>0.23102061337355453</v>
      </c>
      <c r="S2059">
        <f>IF(Table1[[#This Row],[Bet]]="Away",IF(Table1[[#This Row],[FTR]]="A",100*Table1[[#This Row],[B365A]],0),0)</f>
        <v>0</v>
      </c>
      <c r="T2059">
        <f>IF(Table1[[#This Row],[Bet2]]="Away",IF(Table1[[#This Row],[FTR]]="A",100*Table1[[#This Row],[B365A]]),0)</f>
        <v>0</v>
      </c>
      <c r="X2059">
        <v>1.95</v>
      </c>
      <c r="Y2059">
        <v>3.4</v>
      </c>
      <c r="Z2059">
        <v>4</v>
      </c>
      <c r="AA2059" s="3">
        <f>(1/Table1[[#This Row],[B365H]]+1/Table1[[#This Row],[B365D]]+1/Table1[[#This Row],[B365A]]-1)/3</f>
        <v>1.8979386626445455E-2</v>
      </c>
      <c r="AB2059">
        <v>2.1</v>
      </c>
      <c r="AC2059">
        <v>1.7</v>
      </c>
      <c r="AD2059">
        <f>(1/Table1[[#This Row],[B365&gt;2.5]]+1/Table1[[#This Row],[B365&lt;2.5]]-1)/2</f>
        <v>3.2212885154061621E-2</v>
      </c>
    </row>
    <row r="2060" spans="1:30" hidden="1" x14ac:dyDescent="0.45">
      <c r="A2060" t="s">
        <v>106</v>
      </c>
      <c r="B2060" t="s">
        <v>4</v>
      </c>
      <c r="C2060" s="1">
        <v>44646</v>
      </c>
      <c r="D2060" t="s">
        <v>137</v>
      </c>
      <c r="E2060" t="s">
        <v>122</v>
      </c>
      <c r="F2060">
        <v>1</v>
      </c>
      <c r="G2060">
        <v>2</v>
      </c>
      <c r="H2060" t="s">
        <v>20</v>
      </c>
      <c r="I2060" t="s">
        <v>150</v>
      </c>
      <c r="L2060">
        <f>1/Table1[[#This Row],[B365H]]-Table1[[#This Row],[Margin1X2]]</f>
        <v>0.53703703703703709</v>
      </c>
      <c r="M2060">
        <f>IF(Table1[[#This Row],[Bet]]="Home",IF(Table1[[#This Row],[FTR]]="H",100*Table1[[#This Row],[B365H]],0),0)</f>
        <v>0</v>
      </c>
      <c r="N2060">
        <f>IF(Table1[[#This Row],[Bet]]="Home-",IF(Table1[[#This Row],[FTR]]="H",100*Table1[[#This Row],[B365H]],0),0)</f>
        <v>0</v>
      </c>
      <c r="O2060">
        <f>1/Table1[[#This Row],[B365D]]-Table1[[#This Row],[Margin1X2]]</f>
        <v>0.25925925925925924</v>
      </c>
      <c r="P2060">
        <f>IF(Table1[[#This Row],[Bet]]="Draw",IF(Table1[[#This Row],[FTR]]="D",100*Table1[[#This Row],[B365D]],0),0)</f>
        <v>0</v>
      </c>
      <c r="Q2060">
        <f>IF(Table1[[#This Row],[Bet]]="Draw-",IF(Table1[[#This Row],[FTR]]="D",100*Table1[[#This Row],[B365D]],0),0)</f>
        <v>0</v>
      </c>
      <c r="R2060">
        <f>1/Table1[[#This Row],[B365A]]-Table1[[#This Row],[Margin1X2]]</f>
        <v>0.20370370370370369</v>
      </c>
      <c r="S2060">
        <f>IF(Table1[[#This Row],[Bet]]="Away",IF(Table1[[#This Row],[FTR]]="A",100*Table1[[#This Row],[B365A]],0),0)</f>
        <v>0</v>
      </c>
      <c r="T2060">
        <f>IF(Table1[[#This Row],[Bet2]]="Away",IF(Table1[[#This Row],[FTR]]="A",100*Table1[[#This Row],[B365A]]),0)</f>
        <v>0</v>
      </c>
      <c r="X2060">
        <v>1.8</v>
      </c>
      <c r="Y2060">
        <v>3.6</v>
      </c>
      <c r="Z2060">
        <v>4.5</v>
      </c>
      <c r="AA2060" s="3">
        <f>(1/Table1[[#This Row],[B365H]]+1/Table1[[#This Row],[B365D]]+1/Table1[[#This Row],[B365A]]-1)/3</f>
        <v>1.8518518518518528E-2</v>
      </c>
      <c r="AB2060">
        <v>2.02</v>
      </c>
      <c r="AC2060">
        <v>1.83</v>
      </c>
      <c r="AD2060">
        <f>(1/Table1[[#This Row],[B365&gt;2.5]]+1/Table1[[#This Row],[B365&lt;2.5]]-1)/2</f>
        <v>2.0748796191094487E-2</v>
      </c>
    </row>
    <row r="2061" spans="1:30" hidden="1" x14ac:dyDescent="0.45">
      <c r="A2061" t="s">
        <v>106</v>
      </c>
      <c r="B2061" t="s">
        <v>4</v>
      </c>
      <c r="C2061" s="1">
        <v>44660</v>
      </c>
      <c r="D2061" t="s">
        <v>123</v>
      </c>
      <c r="E2061" t="s">
        <v>134</v>
      </c>
      <c r="F2061">
        <v>1</v>
      </c>
      <c r="G2061">
        <v>3</v>
      </c>
      <c r="H2061" t="s">
        <v>20</v>
      </c>
      <c r="I2061" t="s">
        <v>150</v>
      </c>
      <c r="L2061">
        <f>1/Table1[[#This Row],[B365H]]-Table1[[#This Row],[Margin1X2]]</f>
        <v>0.2338217338217338</v>
      </c>
      <c r="M2061">
        <f>IF(Table1[[#This Row],[Bet]]="Home",IF(Table1[[#This Row],[FTR]]="H",100*Table1[[#This Row],[B365H]],0),0)</f>
        <v>0</v>
      </c>
      <c r="N2061">
        <f>IF(Table1[[#This Row],[Bet]]="Home-",IF(Table1[[#This Row],[FTR]]="H",100*Table1[[#This Row],[B365H]],0),0)</f>
        <v>0</v>
      </c>
      <c r="O2061">
        <f>1/Table1[[#This Row],[B365D]]-Table1[[#This Row],[Margin1X2]]</f>
        <v>0.26953601953601952</v>
      </c>
      <c r="P2061">
        <f>IF(Table1[[#This Row],[Bet]]="Draw",IF(Table1[[#This Row],[FTR]]="D",100*Table1[[#This Row],[B365D]],0),0)</f>
        <v>0</v>
      </c>
      <c r="Q2061">
        <f>IF(Table1[[#This Row],[Bet]]="Draw-",IF(Table1[[#This Row],[FTR]]="D",100*Table1[[#This Row],[B365D]],0),0)</f>
        <v>0</v>
      </c>
      <c r="R2061">
        <f>1/Table1[[#This Row],[B365A]]-Table1[[#This Row],[Margin1X2]]</f>
        <v>0.49664224664224671</v>
      </c>
      <c r="S2061">
        <f>IF(Table1[[#This Row],[Bet]]="Away",IF(Table1[[#This Row],[FTR]]="A",100*Table1[[#This Row],[B365A]],0),0)</f>
        <v>0</v>
      </c>
      <c r="T2061">
        <f>IF(Table1[[#This Row],[Bet2]]="Away",IF(Table1[[#This Row],[FTR]]="A",100*Table1[[#This Row],[B365A]]),0)</f>
        <v>0</v>
      </c>
      <c r="X2061">
        <v>4</v>
      </c>
      <c r="Y2061">
        <v>3.5</v>
      </c>
      <c r="Z2061">
        <v>1.95</v>
      </c>
      <c r="AA2061" s="3">
        <f>(1/Table1[[#This Row],[B365H]]+1/Table1[[#This Row],[B365D]]+1/Table1[[#This Row],[B365A]]-1)/3</f>
        <v>1.6178266178266194E-2</v>
      </c>
      <c r="AB2061">
        <v>2.1</v>
      </c>
      <c r="AC2061">
        <v>1.7</v>
      </c>
      <c r="AD2061">
        <f>(1/Table1[[#This Row],[B365&gt;2.5]]+1/Table1[[#This Row],[B365&lt;2.5]]-1)/2</f>
        <v>3.2212885154061621E-2</v>
      </c>
    </row>
    <row r="2062" spans="1:30" hidden="1" x14ac:dyDescent="0.45">
      <c r="A2062" t="s">
        <v>172</v>
      </c>
      <c r="B2062" t="s">
        <v>4</v>
      </c>
      <c r="C2062" s="1">
        <v>44415</v>
      </c>
      <c r="D2062" t="s">
        <v>181</v>
      </c>
      <c r="E2062" t="s">
        <v>182</v>
      </c>
      <c r="F2062">
        <v>1</v>
      </c>
      <c r="G2062">
        <v>0</v>
      </c>
      <c r="H2062" t="s">
        <v>13</v>
      </c>
      <c r="I2062" t="s">
        <v>150</v>
      </c>
      <c r="L2062">
        <f>1/Table1[[#This Row],[B365H]]-Table1[[#This Row],[Margin1X2]]</f>
        <v>0.43278943278943277</v>
      </c>
      <c r="M2062">
        <f>IF(Table1[[#This Row],[Bet]]="Home",IF(Table1[[#This Row],[FTR]]="H",100*Table1[[#This Row],[B365H]],0),0)</f>
        <v>0</v>
      </c>
      <c r="N2062">
        <f>IF(Table1[[#This Row],[Bet]]="Home-",IF(Table1[[#This Row],[FTR]]="H",100*Table1[[#This Row],[B365H]],0),0)</f>
        <v>0</v>
      </c>
      <c r="O2062">
        <f>1/Table1[[#This Row],[B365D]]-Table1[[#This Row],[Margin1X2]]</f>
        <v>0.28593628593628595</v>
      </c>
      <c r="P2062">
        <f>IF(Table1[[#This Row],[Bet]]="Draw",IF(Table1[[#This Row],[FTR]]="D",100*Table1[[#This Row],[B365D]],0),0)</f>
        <v>0</v>
      </c>
      <c r="Q2062">
        <f>IF(Table1[[#This Row],[Bet]]="Draw-",IF(Table1[[#This Row],[FTR]]="D",100*Table1[[#This Row],[B365D]],0),0)</f>
        <v>0</v>
      </c>
      <c r="R2062">
        <f>1/Table1[[#This Row],[B365A]]-Table1[[#This Row],[Margin1X2]]</f>
        <v>0.28127428127428128</v>
      </c>
      <c r="S2062">
        <f>IF(Table1[[#This Row],[Bet]]="Away",IF(Table1[[#This Row],[FTR]]="A",100*Table1[[#This Row],[B365A]],0),0)</f>
        <v>0</v>
      </c>
      <c r="T2062">
        <f>IF(Table1[[#This Row],[Bet2]]="Away",IF(Table1[[#This Row],[FTR]]="A",100*Table1[[#This Row],[B365A]]),0)</f>
        <v>0</v>
      </c>
      <c r="X2062">
        <v>2.2000000000000002</v>
      </c>
      <c r="Y2062">
        <v>3.25</v>
      </c>
      <c r="Z2062">
        <v>3.3</v>
      </c>
      <c r="AA2062" s="3">
        <f>(1/Table1[[#This Row],[B365H]]+1/Table1[[#This Row],[B365D]]+1/Table1[[#This Row],[B365A]]-1)/3</f>
        <v>2.1756021756021759E-2</v>
      </c>
      <c r="AB2062">
        <v>2.1</v>
      </c>
      <c r="AC2062">
        <v>1.7</v>
      </c>
      <c r="AD2062">
        <f>(1/Table1[[#This Row],[B365&gt;2.5]]+1/Table1[[#This Row],[B365&lt;2.5]]-1)/2</f>
        <v>3.2212885154061621E-2</v>
      </c>
    </row>
    <row r="2063" spans="1:30" hidden="1" x14ac:dyDescent="0.45">
      <c r="A2063" t="s">
        <v>172</v>
      </c>
      <c r="B2063" t="s">
        <v>4</v>
      </c>
      <c r="C2063" s="1">
        <v>44429</v>
      </c>
      <c r="D2063" t="s">
        <v>183</v>
      </c>
      <c r="E2063" t="s">
        <v>176</v>
      </c>
      <c r="F2063">
        <v>2</v>
      </c>
      <c r="G2063">
        <v>3</v>
      </c>
      <c r="H2063" t="s">
        <v>20</v>
      </c>
      <c r="I2063" t="s">
        <v>150</v>
      </c>
      <c r="L2063">
        <f>1/Table1[[#This Row],[B365H]]-Table1[[#This Row],[Margin1X2]]</f>
        <v>0.41762230839039682</v>
      </c>
      <c r="M2063">
        <f>IF(Table1[[#This Row],[Bet]]="Home",IF(Table1[[#This Row],[FTR]]="H",100*Table1[[#This Row],[B365H]],0),0)</f>
        <v>0</v>
      </c>
      <c r="N2063">
        <f>IF(Table1[[#This Row],[Bet]]="Home-",IF(Table1[[#This Row],[FTR]]="H",100*Table1[[#This Row],[B365H]],0),0)</f>
        <v>0</v>
      </c>
      <c r="O2063">
        <f>1/Table1[[#This Row],[B365D]]-Table1[[#This Row],[Margin1X2]]</f>
        <v>0.30542034485603492</v>
      </c>
      <c r="P2063">
        <f>IF(Table1[[#This Row],[Bet]]="Draw",IF(Table1[[#This Row],[FTR]]="D",100*Table1[[#This Row],[B365D]],0),0)</f>
        <v>0</v>
      </c>
      <c r="Q2063">
        <f>IF(Table1[[#This Row],[Bet]]="Draw-",IF(Table1[[#This Row],[FTR]]="D",100*Table1[[#This Row],[B365D]],0),0)</f>
        <v>0</v>
      </c>
      <c r="R2063">
        <f>1/Table1[[#This Row],[B365A]]-Table1[[#This Row],[Margin1X2]]</f>
        <v>0.27695734675356815</v>
      </c>
      <c r="S2063">
        <f>IF(Table1[[#This Row],[Bet]]="Away",IF(Table1[[#This Row],[FTR]]="A",100*Table1[[#This Row],[B365A]],0),0)</f>
        <v>0</v>
      </c>
      <c r="T2063">
        <f>IF(Table1[[#This Row],[Bet2]]="Away",IF(Table1[[#This Row],[FTR]]="A",100*Table1[[#This Row],[B365A]]),0)</f>
        <v>0</v>
      </c>
      <c r="X2063">
        <v>2.2999999999999998</v>
      </c>
      <c r="Y2063">
        <v>3.1</v>
      </c>
      <c r="Z2063">
        <v>3.4</v>
      </c>
      <c r="AA2063" s="3">
        <f>(1/Table1[[#This Row],[B365H]]+1/Table1[[#This Row],[B365D]]+1/Table1[[#This Row],[B365A]]-1)/3</f>
        <v>1.7160300305255394E-2</v>
      </c>
      <c r="AB2063">
        <v>2.1</v>
      </c>
      <c r="AC2063">
        <v>1.7</v>
      </c>
      <c r="AD2063">
        <f>(1/Table1[[#This Row],[B365&gt;2.5]]+1/Table1[[#This Row],[B365&lt;2.5]]-1)/2</f>
        <v>3.2212885154061621E-2</v>
      </c>
    </row>
    <row r="2064" spans="1:30" hidden="1" x14ac:dyDescent="0.45">
      <c r="A2064" t="s">
        <v>172</v>
      </c>
      <c r="B2064" t="s">
        <v>4</v>
      </c>
      <c r="C2064" s="1">
        <v>44450</v>
      </c>
      <c r="D2064" t="s">
        <v>177</v>
      </c>
      <c r="E2064" t="s">
        <v>185</v>
      </c>
      <c r="F2064">
        <v>1</v>
      </c>
      <c r="G2064">
        <v>0</v>
      </c>
      <c r="H2064" t="s">
        <v>13</v>
      </c>
      <c r="I2064" t="s">
        <v>150</v>
      </c>
      <c r="L2064">
        <f>1/Table1[[#This Row],[B365H]]-Table1[[#This Row],[Margin1X2]]</f>
        <v>0.49225628172996599</v>
      </c>
      <c r="M2064">
        <f>IF(Table1[[#This Row],[Bet]]="Home",IF(Table1[[#This Row],[FTR]]="H",100*Table1[[#This Row],[B365H]],0),0)</f>
        <v>0</v>
      </c>
      <c r="N2064">
        <f>IF(Table1[[#This Row],[Bet]]="Home-",IF(Table1[[#This Row],[FTR]]="H",100*Table1[[#This Row],[B365H]],0),0)</f>
        <v>0</v>
      </c>
      <c r="O2064">
        <f>1/Table1[[#This Row],[B365D]]-Table1[[#This Row],[Margin1X2]]</f>
        <v>0.26515005462373881</v>
      </c>
      <c r="P2064">
        <f>IF(Table1[[#This Row],[Bet]]="Draw",IF(Table1[[#This Row],[FTR]]="D",100*Table1[[#This Row],[B365D]],0),0)</f>
        <v>0</v>
      </c>
      <c r="Q2064">
        <f>IF(Table1[[#This Row],[Bet]]="Draw-",IF(Table1[[#This Row],[FTR]]="D",100*Table1[[#This Row],[B365D]],0),0)</f>
        <v>0</v>
      </c>
      <c r="R2064">
        <f>1/Table1[[#This Row],[B365A]]-Table1[[#This Row],[Margin1X2]]</f>
        <v>0.24259366364629523</v>
      </c>
      <c r="S2064">
        <f>IF(Table1[[#This Row],[Bet]]="Away",IF(Table1[[#This Row],[FTR]]="A",100*Table1[[#This Row],[B365A]],0),0)</f>
        <v>0</v>
      </c>
      <c r="T2064">
        <f>IF(Table1[[#This Row],[Bet2]]="Away",IF(Table1[[#This Row],[FTR]]="A",100*Table1[[#This Row],[B365A]]),0)</f>
        <v>0</v>
      </c>
      <c r="X2064">
        <v>1.95</v>
      </c>
      <c r="Y2064">
        <v>3.5</v>
      </c>
      <c r="Z2064">
        <v>3.8</v>
      </c>
      <c r="AA2064" s="3">
        <f>(1/Table1[[#This Row],[B365H]]+1/Table1[[#This Row],[B365D]]+1/Table1[[#This Row],[B365A]]-1)/3</f>
        <v>2.0564231090546874E-2</v>
      </c>
      <c r="AB2064">
        <v>2</v>
      </c>
      <c r="AC2064">
        <v>1.8</v>
      </c>
      <c r="AD2064">
        <f>(1/Table1[[#This Row],[B365&gt;2.5]]+1/Table1[[#This Row],[B365&lt;2.5]]-1)/2</f>
        <v>2.777777777777779E-2</v>
      </c>
    </row>
    <row r="2065" spans="1:30" hidden="1" x14ac:dyDescent="0.45">
      <c r="A2065" t="s">
        <v>172</v>
      </c>
      <c r="B2065" t="s">
        <v>4</v>
      </c>
      <c r="C2065" s="1">
        <v>44457</v>
      </c>
      <c r="D2065" t="s">
        <v>175</v>
      </c>
      <c r="E2065" t="s">
        <v>178</v>
      </c>
      <c r="F2065">
        <v>2</v>
      </c>
      <c r="G2065">
        <v>0</v>
      </c>
      <c r="H2065" t="s">
        <v>13</v>
      </c>
      <c r="I2065" t="s">
        <v>150</v>
      </c>
      <c r="L2065">
        <f>1/Table1[[#This Row],[B365H]]-Table1[[#This Row],[Margin1X2]]</f>
        <v>0.42760942760942761</v>
      </c>
      <c r="M2065">
        <f>IF(Table1[[#This Row],[Bet]]="Home",IF(Table1[[#This Row],[FTR]]="H",100*Table1[[#This Row],[B365H]],0),0)</f>
        <v>0</v>
      </c>
      <c r="N2065">
        <f>IF(Table1[[#This Row],[Bet]]="Home-",IF(Table1[[#This Row],[FTR]]="H",100*Table1[[#This Row],[B365H]],0),0)</f>
        <v>0</v>
      </c>
      <c r="O2065">
        <f>1/Table1[[#This Row],[B365D]]-Table1[[#This Row],[Margin1X2]]</f>
        <v>0.28619528619528622</v>
      </c>
      <c r="P2065">
        <f>IF(Table1[[#This Row],[Bet]]="Draw",IF(Table1[[#This Row],[FTR]]="D",100*Table1[[#This Row],[B365D]],0),0)</f>
        <v>0</v>
      </c>
      <c r="Q2065">
        <f>IF(Table1[[#This Row],[Bet]]="Draw-",IF(Table1[[#This Row],[FTR]]="D",100*Table1[[#This Row],[B365D]],0),0)</f>
        <v>0</v>
      </c>
      <c r="R2065">
        <f>1/Table1[[#This Row],[B365A]]-Table1[[#This Row],[Margin1X2]]</f>
        <v>0.28619528619528622</v>
      </c>
      <c r="S2065">
        <f>IF(Table1[[#This Row],[Bet]]="Away",IF(Table1[[#This Row],[FTR]]="A",100*Table1[[#This Row],[B365A]],0),0)</f>
        <v>0</v>
      </c>
      <c r="T2065">
        <f>IF(Table1[[#This Row],[Bet2]]="Away",IF(Table1[[#This Row],[FTR]]="A",100*Table1[[#This Row],[B365A]]),0)</f>
        <v>0</v>
      </c>
      <c r="X2065">
        <v>2.25</v>
      </c>
      <c r="Y2065">
        <v>3.3</v>
      </c>
      <c r="Z2065">
        <v>3.3</v>
      </c>
      <c r="AA2065" s="3">
        <f>(1/Table1[[#This Row],[B365H]]+1/Table1[[#This Row],[B365D]]+1/Table1[[#This Row],[B365A]]-1)/3</f>
        <v>1.6835016835016797E-2</v>
      </c>
      <c r="AB2065">
        <v>2.15</v>
      </c>
      <c r="AC2065">
        <v>1.66</v>
      </c>
      <c r="AD2065">
        <f>(1/Table1[[#This Row],[B365&gt;2.5]]+1/Table1[[#This Row],[B365&lt;2.5]]-1)/2</f>
        <v>3.3762958811992205E-2</v>
      </c>
    </row>
    <row r="2066" spans="1:30" hidden="1" x14ac:dyDescent="0.45">
      <c r="A2066" t="s">
        <v>172</v>
      </c>
      <c r="B2066" t="s">
        <v>4</v>
      </c>
      <c r="C2066" s="1">
        <v>44492</v>
      </c>
      <c r="D2066" t="s">
        <v>184</v>
      </c>
      <c r="E2066" t="s">
        <v>188</v>
      </c>
      <c r="F2066">
        <v>1</v>
      </c>
      <c r="G2066">
        <v>3</v>
      </c>
      <c r="H2066" t="s">
        <v>20</v>
      </c>
      <c r="I2066" t="s">
        <v>150</v>
      </c>
      <c r="L2066">
        <f>1/Table1[[#This Row],[B365H]]-Table1[[#This Row],[Margin1X2]]</f>
        <v>0.39332096474953615</v>
      </c>
      <c r="M2066">
        <f>IF(Table1[[#This Row],[Bet]]="Home",IF(Table1[[#This Row],[FTR]]="H",100*Table1[[#This Row],[B365H]],0),0)</f>
        <v>0</v>
      </c>
      <c r="N2066">
        <f>IF(Table1[[#This Row],[Bet]]="Home-",IF(Table1[[#This Row],[FTR]]="H",100*Table1[[#This Row],[B365H]],0),0)</f>
        <v>0</v>
      </c>
      <c r="O2066">
        <f>1/Table1[[#This Row],[B365D]]-Table1[[#This Row],[Margin1X2]]</f>
        <v>0.28818800247371679</v>
      </c>
      <c r="P2066">
        <f>IF(Table1[[#This Row],[Bet]]="Draw",IF(Table1[[#This Row],[FTR]]="D",100*Table1[[#This Row],[B365D]],0),0)</f>
        <v>0</v>
      </c>
      <c r="Q2066">
        <f>IF(Table1[[#This Row],[Bet]]="Draw-",IF(Table1[[#This Row],[FTR]]="D",100*Table1[[#This Row],[B365D]],0),0)</f>
        <v>0</v>
      </c>
      <c r="R2066">
        <f>1/Table1[[#This Row],[B365A]]-Table1[[#This Row],[Margin1X2]]</f>
        <v>0.31849103277674706</v>
      </c>
      <c r="S2066">
        <f>IF(Table1[[#This Row],[Bet]]="Away",IF(Table1[[#This Row],[FTR]]="A",100*Table1[[#This Row],[B365A]],0),0)</f>
        <v>0</v>
      </c>
      <c r="T2066">
        <f>IF(Table1[[#This Row],[Bet2]]="Away",IF(Table1[[#This Row],[FTR]]="A",100*Table1[[#This Row],[B365A]]),0)</f>
        <v>0</v>
      </c>
      <c r="X2066">
        <v>2.4500000000000002</v>
      </c>
      <c r="Y2066">
        <v>3.3</v>
      </c>
      <c r="Z2066">
        <v>3</v>
      </c>
      <c r="AA2066" s="3">
        <f>(1/Table1[[#This Row],[B365H]]+1/Table1[[#This Row],[B365D]]+1/Table1[[#This Row],[B365A]]-1)/3</f>
        <v>1.4842300556586233E-2</v>
      </c>
      <c r="AB2066">
        <v>2.15</v>
      </c>
      <c r="AC2066">
        <v>1.66</v>
      </c>
      <c r="AD2066">
        <f>(1/Table1[[#This Row],[B365&gt;2.5]]+1/Table1[[#This Row],[B365&lt;2.5]]-1)/2</f>
        <v>3.3762958811992205E-2</v>
      </c>
    </row>
    <row r="2067" spans="1:30" hidden="1" x14ac:dyDescent="0.45">
      <c r="A2067" t="s">
        <v>172</v>
      </c>
      <c r="B2067" t="s">
        <v>4</v>
      </c>
      <c r="C2067" s="1">
        <v>44520</v>
      </c>
      <c r="D2067" t="s">
        <v>190</v>
      </c>
      <c r="E2067" t="s">
        <v>178</v>
      </c>
      <c r="F2067">
        <v>4</v>
      </c>
      <c r="G2067">
        <v>1</v>
      </c>
      <c r="H2067" t="s">
        <v>13</v>
      </c>
      <c r="I2067" t="s">
        <v>150</v>
      </c>
      <c r="L2067">
        <f>1/Table1[[#This Row],[B365H]]-Table1[[#This Row],[Margin1X2]]</f>
        <v>0.43731431966726081</v>
      </c>
      <c r="M2067">
        <f>IF(Table1[[#This Row],[Bet]]="Home",IF(Table1[[#This Row],[FTR]]="H",100*Table1[[#This Row],[B365H]],0),0)</f>
        <v>0</v>
      </c>
      <c r="N2067">
        <f>IF(Table1[[#This Row],[Bet]]="Home-",IF(Table1[[#This Row],[FTR]]="H",100*Table1[[#This Row],[B365H]],0),0)</f>
        <v>0</v>
      </c>
      <c r="O2067">
        <f>1/Table1[[#This Row],[B365D]]-Table1[[#This Row],[Margin1X2]]</f>
        <v>0.28579916815210932</v>
      </c>
      <c r="P2067">
        <f>IF(Table1[[#This Row],[Bet]]="Draw",IF(Table1[[#This Row],[FTR]]="D",100*Table1[[#This Row],[B365D]],0),0)</f>
        <v>0</v>
      </c>
      <c r="Q2067">
        <f>IF(Table1[[#This Row],[Bet]]="Draw-",IF(Table1[[#This Row],[FTR]]="D",100*Table1[[#This Row],[B365D]],0),0)</f>
        <v>0</v>
      </c>
      <c r="R2067">
        <f>1/Table1[[#This Row],[B365A]]-Table1[[#This Row],[Margin1X2]]</f>
        <v>0.27688651218062982</v>
      </c>
      <c r="S2067">
        <f>IF(Table1[[#This Row],[Bet]]="Away",IF(Table1[[#This Row],[FTR]]="A",100*Table1[[#This Row],[B365A]],0),0)</f>
        <v>0</v>
      </c>
      <c r="T2067">
        <f>IF(Table1[[#This Row],[Bet2]]="Away",IF(Table1[[#This Row],[FTR]]="A",100*Table1[[#This Row],[B365A]]),0)</f>
        <v>0</v>
      </c>
      <c r="X2067">
        <v>2.2000000000000002</v>
      </c>
      <c r="Y2067">
        <v>3.3</v>
      </c>
      <c r="Z2067">
        <v>3.4</v>
      </c>
      <c r="AA2067" s="3">
        <f>(1/Table1[[#This Row],[B365H]]+1/Table1[[#This Row],[B365D]]+1/Table1[[#This Row],[B365A]]-1)/3</f>
        <v>1.7231134878193721E-2</v>
      </c>
      <c r="AB2067">
        <v>2.2000000000000002</v>
      </c>
      <c r="AC2067">
        <v>1.65</v>
      </c>
      <c r="AD2067">
        <f>(1/Table1[[#This Row],[B365&gt;2.5]]+1/Table1[[#This Row],[B365&lt;2.5]]-1)/2</f>
        <v>3.0303030303030276E-2</v>
      </c>
    </row>
    <row r="2068" spans="1:30" hidden="1" x14ac:dyDescent="0.45">
      <c r="A2068" t="s">
        <v>172</v>
      </c>
      <c r="B2068" t="s">
        <v>4</v>
      </c>
      <c r="C2068" s="1">
        <v>44523</v>
      </c>
      <c r="D2068" t="s">
        <v>180</v>
      </c>
      <c r="E2068" t="s">
        <v>193</v>
      </c>
      <c r="F2068">
        <v>2</v>
      </c>
      <c r="G2068">
        <v>2</v>
      </c>
      <c r="H2068" t="s">
        <v>42</v>
      </c>
      <c r="I2068" t="s">
        <v>150</v>
      </c>
      <c r="L2068">
        <f>1/Table1[[#This Row],[B365H]]-Table1[[#This Row],[Margin1X2]]</f>
        <v>0.47070589753516578</v>
      </c>
      <c r="M2068">
        <f>IF(Table1[[#This Row],[Bet]]="Home",IF(Table1[[#This Row],[FTR]]="H",100*Table1[[#This Row],[B365H]],0),0)</f>
        <v>0</v>
      </c>
      <c r="N2068">
        <f>IF(Table1[[#This Row],[Bet]]="Home-",IF(Table1[[#This Row],[FTR]]="H",100*Table1[[#This Row],[B365H]],0),0)</f>
        <v>0</v>
      </c>
      <c r="O2068">
        <f>1/Table1[[#This Row],[B365D]]-Table1[[#This Row],[Margin1X2]]</f>
        <v>0.26861530520067095</v>
      </c>
      <c r="P2068">
        <f>IF(Table1[[#This Row],[Bet]]="Draw",IF(Table1[[#This Row],[FTR]]="D",100*Table1[[#This Row],[B365D]],0),0)</f>
        <v>0</v>
      </c>
      <c r="Q2068">
        <f>IF(Table1[[#This Row],[Bet]]="Draw-",IF(Table1[[#This Row],[FTR]]="D",100*Table1[[#This Row],[B365D]],0),0)</f>
        <v>0</v>
      </c>
      <c r="R2068">
        <f>1/Table1[[#This Row],[B365A]]-Table1[[#This Row],[Margin1X2]]</f>
        <v>0.26067879726416304</v>
      </c>
      <c r="S2068">
        <f>IF(Table1[[#This Row],[Bet]]="Away",IF(Table1[[#This Row],[FTR]]="A",100*Table1[[#This Row],[B365A]],0),0)</f>
        <v>0</v>
      </c>
      <c r="T2068">
        <f>IF(Table1[[#This Row],[Bet2]]="Away",IF(Table1[[#This Row],[FTR]]="A",100*Table1[[#This Row],[B365A]]),0)</f>
        <v>0</v>
      </c>
      <c r="X2068">
        <v>2.0499999999999998</v>
      </c>
      <c r="Y2068">
        <v>3.5</v>
      </c>
      <c r="Z2068">
        <v>3.6</v>
      </c>
      <c r="AA2068" s="3">
        <f>(1/Table1[[#This Row],[B365H]]+1/Table1[[#This Row],[B365D]]+1/Table1[[#This Row],[B365A]]-1)/3</f>
        <v>1.709898051361473E-2</v>
      </c>
      <c r="AB2068">
        <v>2.0499999999999998</v>
      </c>
      <c r="AC2068">
        <v>1.8</v>
      </c>
      <c r="AD2068">
        <f>(1/Table1[[#This Row],[B365&gt;2.5]]+1/Table1[[#This Row],[B365&lt;2.5]]-1)/2</f>
        <v>2.1680216802168029E-2</v>
      </c>
    </row>
    <row r="2069" spans="1:30" hidden="1" x14ac:dyDescent="0.45">
      <c r="A2069" t="s">
        <v>172</v>
      </c>
      <c r="B2069" t="s">
        <v>4</v>
      </c>
      <c r="C2069" s="1">
        <v>44527</v>
      </c>
      <c r="D2069" t="s">
        <v>173</v>
      </c>
      <c r="E2069" t="s">
        <v>196</v>
      </c>
      <c r="F2069">
        <v>1</v>
      </c>
      <c r="G2069">
        <v>0</v>
      </c>
      <c r="H2069" t="s">
        <v>13</v>
      </c>
      <c r="I2069" t="s">
        <v>150</v>
      </c>
      <c r="L2069">
        <f>1/Table1[[#This Row],[B365H]]-Table1[[#This Row],[Margin1X2]]</f>
        <v>0.38291316526610647</v>
      </c>
      <c r="M2069">
        <f>IF(Table1[[#This Row],[Bet]]="Home",IF(Table1[[#This Row],[FTR]]="H",100*Table1[[#This Row],[B365H]],0),0)</f>
        <v>0</v>
      </c>
      <c r="N2069">
        <f>IF(Table1[[#This Row],[Bet]]="Home-",IF(Table1[[#This Row],[FTR]]="H",100*Table1[[#This Row],[B365H]],0),0)</f>
        <v>0</v>
      </c>
      <c r="O2069">
        <f>1/Table1[[#This Row],[B365D]]-Table1[[#This Row],[Margin1X2]]</f>
        <v>0.27703081232492999</v>
      </c>
      <c r="P2069">
        <f>IF(Table1[[#This Row],[Bet]]="Draw",IF(Table1[[#This Row],[FTR]]="D",100*Table1[[#This Row],[B365D]],0),0)</f>
        <v>0</v>
      </c>
      <c r="Q2069">
        <f>IF(Table1[[#This Row],[Bet]]="Draw-",IF(Table1[[#This Row],[FTR]]="D",100*Table1[[#This Row],[B365D]],0),0)</f>
        <v>0</v>
      </c>
      <c r="R2069">
        <f>1/Table1[[#This Row],[B365A]]-Table1[[#This Row],[Margin1X2]]</f>
        <v>0.3400560224089636</v>
      </c>
      <c r="S2069">
        <f>IF(Table1[[#This Row],[Bet]]="Away",IF(Table1[[#This Row],[FTR]]="A",100*Table1[[#This Row],[B365A]],0),0)</f>
        <v>0</v>
      </c>
      <c r="T2069">
        <f>IF(Table1[[#This Row],[Bet2]]="Away",IF(Table1[[#This Row],[FTR]]="A",100*Table1[[#This Row],[B365A]]),0)</f>
        <v>0</v>
      </c>
      <c r="X2069">
        <v>2.5</v>
      </c>
      <c r="Y2069">
        <v>3.4</v>
      </c>
      <c r="Z2069">
        <v>2.8</v>
      </c>
      <c r="AA2069" s="3">
        <f>(1/Table1[[#This Row],[B365H]]+1/Table1[[#This Row],[B365D]]+1/Table1[[#This Row],[B365A]]-1)/3</f>
        <v>1.708683473389357E-2</v>
      </c>
      <c r="AB2069">
        <v>2.1</v>
      </c>
      <c r="AC2069">
        <v>1.7</v>
      </c>
      <c r="AD2069">
        <f>(1/Table1[[#This Row],[B365&gt;2.5]]+1/Table1[[#This Row],[B365&lt;2.5]]-1)/2</f>
        <v>3.2212885154061621E-2</v>
      </c>
    </row>
    <row r="2070" spans="1:30" hidden="1" x14ac:dyDescent="0.45">
      <c r="A2070" t="s">
        <v>172</v>
      </c>
      <c r="B2070" t="s">
        <v>4</v>
      </c>
      <c r="C2070" s="1">
        <v>44556</v>
      </c>
      <c r="D2070" t="s">
        <v>195</v>
      </c>
      <c r="E2070" t="s">
        <v>194</v>
      </c>
      <c r="F2070">
        <v>2</v>
      </c>
      <c r="G2070">
        <v>0</v>
      </c>
      <c r="H2070" t="s">
        <v>13</v>
      </c>
      <c r="I2070" t="s">
        <v>150</v>
      </c>
      <c r="L2070">
        <f>1/Table1[[#This Row],[B365H]]-Table1[[#This Row],[Margin1X2]]</f>
        <v>0.44560865491098045</v>
      </c>
      <c r="M2070">
        <f>IF(Table1[[#This Row],[Bet]]="Home",IF(Table1[[#This Row],[FTR]]="H",100*Table1[[#This Row],[B365H]],0),0)</f>
        <v>0</v>
      </c>
      <c r="N2070">
        <f>IF(Table1[[#This Row],[Bet]]="Home-",IF(Table1[[#This Row],[FTR]]="H",100*Table1[[#This Row],[B365H]],0),0)</f>
        <v>0</v>
      </c>
      <c r="O2070">
        <f>1/Table1[[#This Row],[B365D]]-Table1[[#This Row],[Margin1X2]]</f>
        <v>0.28818468353352072</v>
      </c>
      <c r="P2070">
        <f>IF(Table1[[#This Row],[Bet]]="Draw",IF(Table1[[#This Row],[FTR]]="D",100*Table1[[#This Row],[B365D]],0),0)</f>
        <v>0</v>
      </c>
      <c r="Q2070">
        <f>IF(Table1[[#This Row],[Bet]]="Draw-",IF(Table1[[#This Row],[FTR]]="D",100*Table1[[#This Row],[B365D]],0),0)</f>
        <v>0</v>
      </c>
      <c r="R2070">
        <f>1/Table1[[#This Row],[B365A]]-Table1[[#This Row],[Margin1X2]]</f>
        <v>0.26620666155549871</v>
      </c>
      <c r="S2070">
        <f>IF(Table1[[#This Row],[Bet]]="Away",IF(Table1[[#This Row],[FTR]]="A",100*Table1[[#This Row],[B365A]],0),0)</f>
        <v>0</v>
      </c>
      <c r="T2070">
        <f>IF(Table1[[#This Row],[Bet2]]="Away",IF(Table1[[#This Row],[FTR]]="A",100*Table1[[#This Row],[B365A]]),0)</f>
        <v>0</v>
      </c>
      <c r="X2070">
        <v>2.15</v>
      </c>
      <c r="Y2070">
        <v>3.25</v>
      </c>
      <c r="Z2070">
        <v>3.5</v>
      </c>
      <c r="AA2070" s="3">
        <f>(1/Table1[[#This Row],[B365H]]+1/Table1[[#This Row],[B365D]]+1/Table1[[#This Row],[B365A]]-1)/3</f>
        <v>1.9507624158786967E-2</v>
      </c>
      <c r="AB2070">
        <v>2.15</v>
      </c>
      <c r="AC2070">
        <v>1.66</v>
      </c>
      <c r="AD2070">
        <f>(1/Table1[[#This Row],[B365&gt;2.5]]+1/Table1[[#This Row],[B365&lt;2.5]]-1)/2</f>
        <v>3.3762958811992205E-2</v>
      </c>
    </row>
    <row r="2071" spans="1:30" hidden="1" x14ac:dyDescent="0.45">
      <c r="A2071" t="s">
        <v>172</v>
      </c>
      <c r="B2071" t="s">
        <v>4</v>
      </c>
      <c r="C2071" s="1">
        <v>44600</v>
      </c>
      <c r="D2071" t="s">
        <v>187</v>
      </c>
      <c r="E2071" t="s">
        <v>184</v>
      </c>
      <c r="F2071">
        <v>2</v>
      </c>
      <c r="G2071">
        <v>1</v>
      </c>
      <c r="H2071" t="s">
        <v>13</v>
      </c>
      <c r="I2071" t="s">
        <v>150</v>
      </c>
      <c r="L2071">
        <f>1/Table1[[#This Row],[B365H]]-Table1[[#This Row],[Margin1X2]]</f>
        <v>0.33667522660381566</v>
      </c>
      <c r="M2071">
        <f>IF(Table1[[#This Row],[Bet]]="Home",IF(Table1[[#This Row],[FTR]]="H",100*Table1[[#This Row],[B365H]],0),0)</f>
        <v>0</v>
      </c>
      <c r="N2071">
        <f>IF(Table1[[#This Row],[Bet]]="Home-",IF(Table1[[#This Row],[FTR]]="H",100*Table1[[#This Row],[B365H]],0),0)</f>
        <v>0</v>
      </c>
      <c r="O2071">
        <f>1/Table1[[#This Row],[B365D]]-Table1[[#This Row],[Margin1X2]]</f>
        <v>0.30211301462224882</v>
      </c>
      <c r="P2071">
        <f>IF(Table1[[#This Row],[Bet]]="Draw",IF(Table1[[#This Row],[FTR]]="D",100*Table1[[#This Row],[B365D]],0),0)</f>
        <v>0</v>
      </c>
      <c r="Q2071">
        <f>IF(Table1[[#This Row],[Bet]]="Draw-",IF(Table1[[#This Row],[FTR]]="D",100*Table1[[#This Row],[B365D]],0),0)</f>
        <v>0</v>
      </c>
      <c r="R2071">
        <f>1/Table1[[#This Row],[B365A]]-Table1[[#This Row],[Margin1X2]]</f>
        <v>0.36121175877393558</v>
      </c>
      <c r="S2071">
        <f>IF(Table1[[#This Row],[Bet]]="Away",IF(Table1[[#This Row],[FTR]]="A",100*Table1[[#This Row],[B365A]],0),0)</f>
        <v>0</v>
      </c>
      <c r="T2071">
        <f>IF(Table1[[#This Row],[Bet2]]="Away",IF(Table1[[#This Row],[FTR]]="A",100*Table1[[#This Row],[B365A]]),0)</f>
        <v>0</v>
      </c>
      <c r="X2071">
        <v>2.8</v>
      </c>
      <c r="Y2071">
        <v>3.1</v>
      </c>
      <c r="Z2071">
        <v>2.62</v>
      </c>
      <c r="AA2071" s="3">
        <f>(1/Table1[[#This Row],[B365H]]+1/Table1[[#This Row],[B365D]]+1/Table1[[#This Row],[B365A]]-1)/3</f>
        <v>2.046763053904151E-2</v>
      </c>
      <c r="AB2071">
        <v>2.0699999999999998</v>
      </c>
      <c r="AC2071">
        <v>1.72</v>
      </c>
      <c r="AD2071">
        <f>(1/Table1[[#This Row],[B365&gt;2.5]]+1/Table1[[#This Row],[B365&lt;2.5]]-1)/2</f>
        <v>3.2243568138411449E-2</v>
      </c>
    </row>
    <row r="2072" spans="1:30" hidden="1" x14ac:dyDescent="0.45">
      <c r="A2072" t="s">
        <v>172</v>
      </c>
      <c r="B2072" t="s">
        <v>4</v>
      </c>
      <c r="C2072" s="1">
        <v>44611</v>
      </c>
      <c r="D2072" t="s">
        <v>185</v>
      </c>
      <c r="E2072" t="s">
        <v>174</v>
      </c>
      <c r="F2072">
        <v>3</v>
      </c>
      <c r="G2072">
        <v>0</v>
      </c>
      <c r="H2072" t="s">
        <v>13</v>
      </c>
      <c r="I2072" t="s">
        <v>150</v>
      </c>
      <c r="L2072">
        <f>1/Table1[[#This Row],[B365H]]-Table1[[#This Row],[Margin1X2]]</f>
        <v>0.56167097329888027</v>
      </c>
      <c r="M2072">
        <f>IF(Table1[[#This Row],[Bet]]="Home",IF(Table1[[#This Row],[FTR]]="H",100*Table1[[#This Row],[B365H]],0),0)</f>
        <v>0</v>
      </c>
      <c r="N2072">
        <f>IF(Table1[[#This Row],[Bet]]="Home-",IF(Table1[[#This Row],[FTR]]="H",100*Table1[[#This Row],[B365H]],0),0)</f>
        <v>0</v>
      </c>
      <c r="O2072">
        <f>1/Table1[[#This Row],[B365D]]-Table1[[#This Row],[Margin1X2]]</f>
        <v>0.25805340223944878</v>
      </c>
      <c r="P2072">
        <f>IF(Table1[[#This Row],[Bet]]="Draw",IF(Table1[[#This Row],[FTR]]="D",100*Table1[[#This Row],[B365D]],0),0)</f>
        <v>0</v>
      </c>
      <c r="Q2072">
        <f>IF(Table1[[#This Row],[Bet]]="Draw-",IF(Table1[[#This Row],[FTR]]="D",100*Table1[[#This Row],[B365D]],0),0)</f>
        <v>0</v>
      </c>
      <c r="R2072">
        <f>1/Table1[[#This Row],[B365A]]-Table1[[#This Row],[Margin1X2]]</f>
        <v>0.18027562446167097</v>
      </c>
      <c r="S2072">
        <f>IF(Table1[[#This Row],[Bet]]="Away",IF(Table1[[#This Row],[FTR]]="A",100*Table1[[#This Row],[B365A]],0),0)</f>
        <v>0</v>
      </c>
      <c r="T2072">
        <f>IF(Table1[[#This Row],[Bet2]]="Away",IF(Table1[[#This Row],[FTR]]="A",100*Table1[[#This Row],[B365A]]),0)</f>
        <v>0</v>
      </c>
      <c r="X2072">
        <v>1.72</v>
      </c>
      <c r="Y2072">
        <v>3.6</v>
      </c>
      <c r="Z2072">
        <v>5</v>
      </c>
      <c r="AA2072" s="3">
        <f>(1/Table1[[#This Row],[B365H]]+1/Table1[[#This Row],[B365D]]+1/Table1[[#This Row],[B365A]]-1)/3</f>
        <v>1.9724375538329026E-2</v>
      </c>
      <c r="AB2072">
        <v>2.25</v>
      </c>
      <c r="AC2072">
        <v>1.61</v>
      </c>
      <c r="AD2072">
        <f>(1/Table1[[#This Row],[B365&gt;2.5]]+1/Table1[[#This Row],[B365&lt;2.5]]-1)/2</f>
        <v>3.2781228433402365E-2</v>
      </c>
    </row>
    <row r="2073" spans="1:30" hidden="1" x14ac:dyDescent="0.45">
      <c r="A2073" t="s">
        <v>172</v>
      </c>
      <c r="B2073" t="s">
        <v>4</v>
      </c>
      <c r="C2073" s="1">
        <v>44618</v>
      </c>
      <c r="D2073" t="s">
        <v>186</v>
      </c>
      <c r="E2073" t="s">
        <v>193</v>
      </c>
      <c r="F2073">
        <v>2</v>
      </c>
      <c r="G2073">
        <v>0</v>
      </c>
      <c r="H2073" t="s">
        <v>13</v>
      </c>
      <c r="I2073" t="s">
        <v>150</v>
      </c>
      <c r="L2073">
        <f>1/Table1[[#This Row],[B365H]]-Table1[[#This Row],[Margin1X2]]</f>
        <v>0.52147330438323503</v>
      </c>
      <c r="M2073">
        <f>IF(Table1[[#This Row],[Bet]]="Home",IF(Table1[[#This Row],[FTR]]="H",100*Table1[[#This Row],[B365H]],0),0)</f>
        <v>0</v>
      </c>
      <c r="N2073">
        <f>IF(Table1[[#This Row],[Bet]]="Home-",IF(Table1[[#This Row],[FTR]]="H",100*Table1[[#This Row],[B365H]],0),0)</f>
        <v>0</v>
      </c>
      <c r="O2073">
        <f>1/Table1[[#This Row],[B365D]]-Table1[[#This Row],[Margin1X2]]</f>
        <v>0.26664704955698026</v>
      </c>
      <c r="P2073">
        <f>IF(Table1[[#This Row],[Bet]]="Draw",IF(Table1[[#This Row],[FTR]]="D",100*Table1[[#This Row],[B365D]],0),0)</f>
        <v>0</v>
      </c>
      <c r="Q2073">
        <f>IF(Table1[[#This Row],[Bet]]="Draw-",IF(Table1[[#This Row],[FTR]]="D",100*Table1[[#This Row],[B365D]],0),0)</f>
        <v>0</v>
      </c>
      <c r="R2073">
        <f>1/Table1[[#This Row],[B365A]]-Table1[[#This Row],[Margin1X2]]</f>
        <v>0.21187964605978463</v>
      </c>
      <c r="S2073">
        <f>IF(Table1[[#This Row],[Bet]]="Away",IF(Table1[[#This Row],[FTR]]="A",100*Table1[[#This Row],[B365A]],0),0)</f>
        <v>0</v>
      </c>
      <c r="T2073">
        <f>IF(Table1[[#This Row],[Bet2]]="Away",IF(Table1[[#This Row],[FTR]]="A",100*Table1[[#This Row],[B365A]]),0)</f>
        <v>0</v>
      </c>
      <c r="X2073">
        <v>1.85</v>
      </c>
      <c r="Y2073">
        <v>3.5</v>
      </c>
      <c r="Z2073">
        <v>4.33</v>
      </c>
      <c r="AA2073" s="3">
        <f>(1/Table1[[#This Row],[B365H]]+1/Table1[[#This Row],[B365D]]+1/Table1[[#This Row],[B365A]]-1)/3</f>
        <v>1.9067236157305434E-2</v>
      </c>
      <c r="AB2073">
        <v>2.15</v>
      </c>
      <c r="AC2073">
        <v>1.66</v>
      </c>
      <c r="AD2073">
        <f>(1/Table1[[#This Row],[B365&gt;2.5]]+1/Table1[[#This Row],[B365&lt;2.5]]-1)/2</f>
        <v>3.3762958811992205E-2</v>
      </c>
    </row>
    <row r="2074" spans="1:30" hidden="1" x14ac:dyDescent="0.45">
      <c r="A2074" t="s">
        <v>172</v>
      </c>
      <c r="B2074" t="s">
        <v>4</v>
      </c>
      <c r="C2074" s="1">
        <v>44632</v>
      </c>
      <c r="D2074" t="s">
        <v>196</v>
      </c>
      <c r="E2074" t="s">
        <v>178</v>
      </c>
      <c r="F2074">
        <v>1</v>
      </c>
      <c r="G2074">
        <v>0</v>
      </c>
      <c r="H2074" t="s">
        <v>13</v>
      </c>
      <c r="I2074" t="s">
        <v>150</v>
      </c>
      <c r="L2074">
        <f>1/Table1[[#This Row],[B365H]]-Table1[[#This Row],[Margin1X2]]</f>
        <v>0.366529304029304</v>
      </c>
      <c r="M2074">
        <f>IF(Table1[[#This Row],[Bet]]="Home",IF(Table1[[#This Row],[FTR]]="H",100*Table1[[#This Row],[B365H]],0),0)</f>
        <v>0</v>
      </c>
      <c r="N2074">
        <f>IF(Table1[[#This Row],[Bet]]="Home-",IF(Table1[[#This Row],[FTR]]="H",100*Table1[[#This Row],[B365H]],0),0)</f>
        <v>0</v>
      </c>
      <c r="O2074">
        <f>1/Table1[[#This Row],[B365D]]-Table1[[#This Row],[Margin1X2]]</f>
        <v>0.29441391941391942</v>
      </c>
      <c r="P2074">
        <f>IF(Table1[[#This Row],[Bet]]="Draw",IF(Table1[[#This Row],[FTR]]="D",100*Table1[[#This Row],[B365D]],0),0)</f>
        <v>0</v>
      </c>
      <c r="Q2074">
        <f>IF(Table1[[#This Row],[Bet]]="Draw-",IF(Table1[[#This Row],[FTR]]="D",100*Table1[[#This Row],[B365D]],0),0)</f>
        <v>0</v>
      </c>
      <c r="R2074">
        <f>1/Table1[[#This Row],[B365A]]-Table1[[#This Row],[Margin1X2]]</f>
        <v>0.33905677655677657</v>
      </c>
      <c r="S2074">
        <f>IF(Table1[[#This Row],[Bet]]="Away",IF(Table1[[#This Row],[FTR]]="A",100*Table1[[#This Row],[B365A]],0),0)</f>
        <v>0</v>
      </c>
      <c r="T2074">
        <f>IF(Table1[[#This Row],[Bet2]]="Away",IF(Table1[[#This Row],[FTR]]="A",100*Table1[[#This Row],[B365A]]),0)</f>
        <v>0</v>
      </c>
      <c r="X2074">
        <v>2.6</v>
      </c>
      <c r="Y2074">
        <v>3.2</v>
      </c>
      <c r="Z2074">
        <v>2.8</v>
      </c>
      <c r="AA2074" s="3">
        <f>(1/Table1[[#This Row],[B365H]]+1/Table1[[#This Row],[B365D]]+1/Table1[[#This Row],[B365A]]-1)/3</f>
        <v>1.8086080586080595E-2</v>
      </c>
      <c r="AB2074">
        <v>2.2000000000000002</v>
      </c>
      <c r="AC2074">
        <v>1.65</v>
      </c>
      <c r="AD2074">
        <f>(1/Table1[[#This Row],[B365&gt;2.5]]+1/Table1[[#This Row],[B365&lt;2.5]]-1)/2</f>
        <v>3.0303030303030276E-2</v>
      </c>
    </row>
    <row r="2075" spans="1:30" hidden="1" x14ac:dyDescent="0.45">
      <c r="A2075" t="s">
        <v>172</v>
      </c>
      <c r="B2075" t="s">
        <v>4</v>
      </c>
      <c r="C2075" s="1">
        <v>44666</v>
      </c>
      <c r="D2075" t="s">
        <v>179</v>
      </c>
      <c r="E2075" t="s">
        <v>192</v>
      </c>
      <c r="F2075">
        <v>1</v>
      </c>
      <c r="G2075">
        <v>4</v>
      </c>
      <c r="H2075" t="s">
        <v>20</v>
      </c>
      <c r="I2075" t="s">
        <v>150</v>
      </c>
      <c r="L2075">
        <f>1/Table1[[#This Row],[B365H]]-Table1[[#This Row],[Margin1X2]]</f>
        <v>0.29572902942468166</v>
      </c>
      <c r="M2075">
        <f>IF(Table1[[#This Row],[Bet]]="Home",IF(Table1[[#This Row],[FTR]]="H",100*Table1[[#This Row],[B365H]],0),0)</f>
        <v>0</v>
      </c>
      <c r="N2075">
        <f>IF(Table1[[#This Row],[Bet]]="Home-",IF(Table1[[#This Row],[FTR]]="H",100*Table1[[#This Row],[B365H]],0),0)</f>
        <v>0</v>
      </c>
      <c r="O2075">
        <f>1/Table1[[#This Row],[B365D]]-Table1[[#This Row],[Margin1X2]]</f>
        <v>0.28625933245498469</v>
      </c>
      <c r="P2075">
        <f>IF(Table1[[#This Row],[Bet]]="Draw",IF(Table1[[#This Row],[FTR]]="D",100*Table1[[#This Row],[B365D]],0),0)</f>
        <v>0</v>
      </c>
      <c r="Q2075">
        <f>IF(Table1[[#This Row],[Bet]]="Draw-",IF(Table1[[#This Row],[FTR]]="D",100*Table1[[#This Row],[B365D]],0),0)</f>
        <v>0</v>
      </c>
      <c r="R2075">
        <f>1/Table1[[#This Row],[B365A]]-Table1[[#This Row],[Margin1X2]]</f>
        <v>0.41801163812033387</v>
      </c>
      <c r="S2075">
        <f>IF(Table1[[#This Row],[Bet]]="Away",IF(Table1[[#This Row],[FTR]]="A",100*Table1[[#This Row],[B365A]],0),0)</f>
        <v>0</v>
      </c>
      <c r="T2075">
        <f>IF(Table1[[#This Row],[Bet2]]="Away",IF(Table1[[#This Row],[FTR]]="A",100*Table1[[#This Row],[B365A]]),0)</f>
        <v>0</v>
      </c>
      <c r="X2075">
        <v>3.2</v>
      </c>
      <c r="Y2075">
        <v>3.3</v>
      </c>
      <c r="Z2075">
        <v>2.2999999999999998</v>
      </c>
      <c r="AA2075" s="3">
        <f>(1/Table1[[#This Row],[B365H]]+1/Table1[[#This Row],[B365D]]+1/Table1[[#This Row],[B365A]]-1)/3</f>
        <v>1.6770970575318362E-2</v>
      </c>
      <c r="AB2075">
        <v>1.9</v>
      </c>
      <c r="AC2075">
        <v>1.95</v>
      </c>
      <c r="AD2075">
        <f>(1/Table1[[#This Row],[B365&gt;2.5]]+1/Table1[[#This Row],[B365&lt;2.5]]-1)/2</f>
        <v>1.9568151147098534E-2</v>
      </c>
    </row>
    <row r="2076" spans="1:30" hidden="1" x14ac:dyDescent="0.45">
      <c r="A2076" t="s">
        <v>106</v>
      </c>
      <c r="B2076" t="s">
        <v>4</v>
      </c>
      <c r="C2076" s="1">
        <v>44422</v>
      </c>
      <c r="D2076" t="s">
        <v>131</v>
      </c>
      <c r="E2076" t="s">
        <v>124</v>
      </c>
      <c r="F2076">
        <v>2</v>
      </c>
      <c r="G2076">
        <v>1</v>
      </c>
      <c r="H2076" t="s">
        <v>13</v>
      </c>
      <c r="I2076" t="s">
        <v>143</v>
      </c>
      <c r="L2076">
        <f>1/Table1[[#This Row],[B365H]]-Table1[[#This Row],[Margin1X2]]</f>
        <v>0.32972393460198335</v>
      </c>
      <c r="M2076">
        <f>IF(Table1[[#This Row],[Bet]]="Home",IF(Table1[[#This Row],[FTR]]="H",100*Table1[[#This Row],[B365H]],0),0)</f>
        <v>0</v>
      </c>
      <c r="N2076">
        <f>IF(Table1[[#This Row],[Bet]]="Home-",IF(Table1[[#This Row],[FTR]]="H",100*Table1[[#This Row],[B365H]],0),0)</f>
        <v>0</v>
      </c>
      <c r="O2076">
        <f>1/Table1[[#This Row],[B365D]]-Table1[[#This Row],[Margin1X2]]</f>
        <v>0.28898418654516217</v>
      </c>
      <c r="P2076">
        <f>IF(Table1[[#This Row],[Bet]]="Draw",IF(Table1[[#This Row],[FTR]]="D",100*Table1[[#This Row],[B365D]],0),0)</f>
        <v>0</v>
      </c>
      <c r="Q2076">
        <f>IF(Table1[[#This Row],[Bet]]="Draw-",IF(Table1[[#This Row],[FTR]]="D",100*Table1[[#This Row],[B365D]],0),0)</f>
        <v>0</v>
      </c>
      <c r="R2076">
        <f>1/Table1[[#This Row],[B365A]]-Table1[[#This Row],[Margin1X2]]</f>
        <v>0.38129187885285448</v>
      </c>
      <c r="S2076">
        <f>IF(Table1[[#This Row],[Bet]]="Away",IF(Table1[[#This Row],[FTR]]="A",100*Table1[[#This Row],[B365A]],0),0)</f>
        <v>0</v>
      </c>
      <c r="T2076">
        <f>IF(Table1[[#This Row],[Bet2]]="Away",IF(Table1[[#This Row],[FTR]]="A",100*Table1[[#This Row],[B365A]]),0)</f>
        <v>0</v>
      </c>
      <c r="X2076">
        <v>2.87</v>
      </c>
      <c r="Y2076">
        <v>3.25</v>
      </c>
      <c r="Z2076">
        <v>2.5</v>
      </c>
      <c r="AA2076" s="3">
        <f>(1/Table1[[#This Row],[B365H]]+1/Table1[[#This Row],[B365D]]+1/Table1[[#This Row],[B365A]]-1)/3</f>
        <v>1.8708121147145523E-2</v>
      </c>
      <c r="AB2076">
        <v>2.15</v>
      </c>
      <c r="AC2076">
        <v>1.66</v>
      </c>
      <c r="AD2076">
        <f>(1/Table1[[#This Row],[B365&gt;2.5]]+1/Table1[[#This Row],[B365&lt;2.5]]-1)/2</f>
        <v>3.3762958811992205E-2</v>
      </c>
    </row>
    <row r="2077" spans="1:30" hidden="1" x14ac:dyDescent="0.45">
      <c r="A2077" t="s">
        <v>106</v>
      </c>
      <c r="B2077" t="s">
        <v>4</v>
      </c>
      <c r="C2077" s="1">
        <v>44436</v>
      </c>
      <c r="D2077" t="s">
        <v>128</v>
      </c>
      <c r="E2077" t="s">
        <v>119</v>
      </c>
      <c r="F2077">
        <v>1</v>
      </c>
      <c r="G2077">
        <v>1</v>
      </c>
      <c r="H2077" t="s">
        <v>42</v>
      </c>
      <c r="I2077" t="s">
        <v>143</v>
      </c>
      <c r="L2077">
        <f>1/Table1[[#This Row],[B365H]]-Table1[[#This Row],[Margin1X2]]</f>
        <v>0.38632478632478634</v>
      </c>
      <c r="M2077">
        <f>IF(Table1[[#This Row],[Bet]]="Home",IF(Table1[[#This Row],[FTR]]="H",100*Table1[[#This Row],[B365H]],0),0)</f>
        <v>0</v>
      </c>
      <c r="N2077">
        <f>IF(Table1[[#This Row],[Bet]]="Home-",IF(Table1[[#This Row],[FTR]]="H",100*Table1[[#This Row],[B365H]],0),0)</f>
        <v>0</v>
      </c>
      <c r="O2077">
        <f>1/Table1[[#This Row],[B365D]]-Table1[[#This Row],[Margin1X2]]</f>
        <v>0.29401709401709403</v>
      </c>
      <c r="P2077">
        <f>IF(Table1[[#This Row],[Bet]]="Draw",IF(Table1[[#This Row],[FTR]]="D",100*Table1[[#This Row],[B365D]],0),0)</f>
        <v>0</v>
      </c>
      <c r="Q2077">
        <f>IF(Table1[[#This Row],[Bet]]="Draw-",IF(Table1[[#This Row],[FTR]]="D",100*Table1[[#This Row],[B365D]],0),0)</f>
        <v>0</v>
      </c>
      <c r="R2077">
        <f>1/Table1[[#This Row],[B365A]]-Table1[[#This Row],[Margin1X2]]</f>
        <v>0.31965811965811963</v>
      </c>
      <c r="S2077">
        <f>IF(Table1[[#This Row],[Bet]]="Away",IF(Table1[[#This Row],[FTR]]="A",100*Table1[[#This Row],[B365A]],0),0)</f>
        <v>0</v>
      </c>
      <c r="T2077">
        <f>IF(Table1[[#This Row],[Bet2]]="Away",IF(Table1[[#This Row],[FTR]]="A",100*Table1[[#This Row],[B365A]]),0)</f>
        <v>0</v>
      </c>
      <c r="X2077">
        <v>2.5</v>
      </c>
      <c r="Y2077">
        <v>3.25</v>
      </c>
      <c r="Z2077">
        <v>3</v>
      </c>
      <c r="AA2077" s="3">
        <f>(1/Table1[[#This Row],[B365H]]+1/Table1[[#This Row],[B365D]]+1/Table1[[#This Row],[B365A]]-1)/3</f>
        <v>1.3675213675213701E-2</v>
      </c>
      <c r="AB2077">
        <v>2</v>
      </c>
      <c r="AC2077">
        <v>1.8</v>
      </c>
      <c r="AD2077">
        <f>(1/Table1[[#This Row],[B365&gt;2.5]]+1/Table1[[#This Row],[B365&lt;2.5]]-1)/2</f>
        <v>2.777777777777779E-2</v>
      </c>
    </row>
    <row r="2078" spans="1:30" hidden="1" x14ac:dyDescent="0.45">
      <c r="A2078" t="s">
        <v>106</v>
      </c>
      <c r="B2078" t="s">
        <v>4</v>
      </c>
      <c r="C2078" s="1">
        <v>44450</v>
      </c>
      <c r="D2078" t="s">
        <v>110</v>
      </c>
      <c r="E2078" t="s">
        <v>123</v>
      </c>
      <c r="F2078">
        <v>1</v>
      </c>
      <c r="G2078">
        <v>5</v>
      </c>
      <c r="H2078" t="s">
        <v>20</v>
      </c>
      <c r="I2078" t="s">
        <v>143</v>
      </c>
      <c r="L2078">
        <f>1/Table1[[#This Row],[B365H]]-Table1[[#This Row],[Margin1X2]]</f>
        <v>0.34887436456063903</v>
      </c>
      <c r="M2078">
        <f>IF(Table1[[#This Row],[Bet]]="Home",IF(Table1[[#This Row],[FTR]]="H",100*Table1[[#This Row],[B365H]],0),0)</f>
        <v>0</v>
      </c>
      <c r="N2078">
        <f>IF(Table1[[#This Row],[Bet]]="Home-",IF(Table1[[#This Row],[FTR]]="H",100*Table1[[#This Row],[B365H]],0),0)</f>
        <v>0</v>
      </c>
      <c r="O2078">
        <f>1/Table1[[#This Row],[B365D]]-Table1[[#This Row],[Margin1X2]]</f>
        <v>0.27262164124909222</v>
      </c>
      <c r="P2078">
        <f>IF(Table1[[#This Row],[Bet]]="Draw",IF(Table1[[#This Row],[FTR]]="D",100*Table1[[#This Row],[B365D]],0),0)</f>
        <v>0</v>
      </c>
      <c r="Q2078">
        <f>IF(Table1[[#This Row],[Bet]]="Draw-",IF(Table1[[#This Row],[FTR]]="D",100*Table1[[#This Row],[B365D]],0),0)</f>
        <v>0</v>
      </c>
      <c r="R2078">
        <f>1/Table1[[#This Row],[B365A]]-Table1[[#This Row],[Margin1X2]]</f>
        <v>0.3785039941902687</v>
      </c>
      <c r="S2078">
        <f>IF(Table1[[#This Row],[Bet]]="Away",IF(Table1[[#This Row],[FTR]]="A",100*Table1[[#This Row],[B365A]],0),0)</f>
        <v>0</v>
      </c>
      <c r="T2078">
        <f>IF(Table1[[#This Row],[Bet2]]="Away",IF(Table1[[#This Row],[FTR]]="A",100*Table1[[#This Row],[B365A]]),0)</f>
        <v>0</v>
      </c>
      <c r="X2078">
        <v>2.7</v>
      </c>
      <c r="Y2078">
        <v>3.4</v>
      </c>
      <c r="Z2078">
        <v>2.5</v>
      </c>
      <c r="AA2078" s="3">
        <f>(1/Table1[[#This Row],[B365H]]+1/Table1[[#This Row],[B365D]]+1/Table1[[#This Row],[B365A]]-1)/3</f>
        <v>2.1496005809731322E-2</v>
      </c>
      <c r="AB2078">
        <v>1.95</v>
      </c>
      <c r="AC2078">
        <v>1.85</v>
      </c>
      <c r="AD2078">
        <f>(1/Table1[[#This Row],[B365&gt;2.5]]+1/Table1[[#This Row],[B365&lt;2.5]]-1)/2</f>
        <v>2.6680526680526673E-2</v>
      </c>
    </row>
    <row r="2079" spans="1:30" hidden="1" x14ac:dyDescent="0.45">
      <c r="A2079" t="s">
        <v>106</v>
      </c>
      <c r="B2079" t="s">
        <v>4</v>
      </c>
      <c r="C2079" s="1">
        <v>44464</v>
      </c>
      <c r="D2079" t="s">
        <v>133</v>
      </c>
      <c r="E2079" t="s">
        <v>107</v>
      </c>
      <c r="F2079">
        <v>1</v>
      </c>
      <c r="G2079">
        <v>0</v>
      </c>
      <c r="H2079" t="s">
        <v>13</v>
      </c>
      <c r="I2079" t="s">
        <v>143</v>
      </c>
      <c r="L2079">
        <f>1/Table1[[#This Row],[B365H]]-Table1[[#This Row],[Margin1X2]]</f>
        <v>0.55249234196602626</v>
      </c>
      <c r="M2079">
        <f>IF(Table1[[#This Row],[Bet]]="Home",IF(Table1[[#This Row],[FTR]]="H",100*Table1[[#This Row],[B365H]],0),0)</f>
        <v>0</v>
      </c>
      <c r="N2079">
        <f>IF(Table1[[#This Row],[Bet]]="Home-",IF(Table1[[#This Row],[FTR]]="H",100*Table1[[#This Row],[B365H]],0),0)</f>
        <v>0</v>
      </c>
      <c r="O2079">
        <f>1/Table1[[#This Row],[B365D]]-Table1[[#This Row],[Margin1X2]]</f>
        <v>0.24422166527429692</v>
      </c>
      <c r="P2079">
        <f>IF(Table1[[#This Row],[Bet]]="Draw",IF(Table1[[#This Row],[FTR]]="D",100*Table1[[#This Row],[B365D]],0),0)</f>
        <v>0</v>
      </c>
      <c r="Q2079">
        <f>IF(Table1[[#This Row],[Bet]]="Draw-",IF(Table1[[#This Row],[FTR]]="D",100*Table1[[#This Row],[B365D]],0),0)</f>
        <v>0</v>
      </c>
      <c r="R2079">
        <f>1/Table1[[#This Row],[B365A]]-Table1[[#This Row],[Margin1X2]]</f>
        <v>0.20328599275967704</v>
      </c>
      <c r="S2079">
        <f>IF(Table1[[#This Row],[Bet]]="Away",IF(Table1[[#This Row],[FTR]]="A",100*Table1[[#This Row],[B365A]],0),0)</f>
        <v>0</v>
      </c>
      <c r="T2079">
        <f>IF(Table1[[#This Row],[Bet2]]="Away",IF(Table1[[#This Row],[FTR]]="A",100*Table1[[#This Row],[B365A]]),0)</f>
        <v>0</v>
      </c>
      <c r="X2079">
        <v>1.75</v>
      </c>
      <c r="Y2079">
        <v>3.8</v>
      </c>
      <c r="Z2079">
        <v>4.5</v>
      </c>
      <c r="AA2079" s="3">
        <f>(1/Table1[[#This Row],[B365H]]+1/Table1[[#This Row],[B365D]]+1/Table1[[#This Row],[B365A]]-1)/3</f>
        <v>1.8936229462545178E-2</v>
      </c>
      <c r="AB2079">
        <v>1.88</v>
      </c>
      <c r="AC2079">
        <v>1.98</v>
      </c>
      <c r="AD2079">
        <f>(1/Table1[[#This Row],[B365&gt;2.5]]+1/Table1[[#This Row],[B365&lt;2.5]]-1)/2</f>
        <v>1.8482699333763231E-2</v>
      </c>
    </row>
    <row r="2080" spans="1:30" hidden="1" x14ac:dyDescent="0.45">
      <c r="A2080" t="s">
        <v>106</v>
      </c>
      <c r="B2080" t="s">
        <v>4</v>
      </c>
      <c r="C2080" s="1">
        <v>44488</v>
      </c>
      <c r="D2080" t="s">
        <v>122</v>
      </c>
      <c r="E2080" t="s">
        <v>116</v>
      </c>
      <c r="F2080">
        <v>1</v>
      </c>
      <c r="G2080">
        <v>0</v>
      </c>
      <c r="H2080" t="s">
        <v>13</v>
      </c>
      <c r="I2080" t="s">
        <v>143</v>
      </c>
      <c r="L2080">
        <f>1/Table1[[#This Row],[B365H]]-Table1[[#This Row],[Margin1X2]]</f>
        <v>0.45719095719095709</v>
      </c>
      <c r="M2080">
        <f>IF(Table1[[#This Row],[Bet]]="Home",IF(Table1[[#This Row],[FTR]]="H",100*Table1[[#This Row],[B365H]],0),0)</f>
        <v>0</v>
      </c>
      <c r="N2080">
        <f>IF(Table1[[#This Row],[Bet]]="Home-",IF(Table1[[#This Row],[FTR]]="H",100*Table1[[#This Row],[B365H]],0),0)</f>
        <v>0</v>
      </c>
      <c r="O2080">
        <f>1/Table1[[#This Row],[B365D]]-Table1[[#This Row],[Margin1X2]]</f>
        <v>0.28403078403078397</v>
      </c>
      <c r="P2080">
        <f>IF(Table1[[#This Row],[Bet]]="Draw",IF(Table1[[#This Row],[FTR]]="D",100*Table1[[#This Row],[B365D]],0),0)</f>
        <v>0</v>
      </c>
      <c r="Q2080">
        <f>IF(Table1[[#This Row],[Bet]]="Draw-",IF(Table1[[#This Row],[FTR]]="D",100*Table1[[#This Row],[B365D]],0),0)</f>
        <v>0</v>
      </c>
      <c r="R2080">
        <f>1/Table1[[#This Row],[B365A]]-Table1[[#This Row],[Margin1X2]]</f>
        <v>0.25877825877825872</v>
      </c>
      <c r="S2080">
        <f>IF(Table1[[#This Row],[Bet]]="Away",IF(Table1[[#This Row],[FTR]]="A",100*Table1[[#This Row],[B365A]],0),0)</f>
        <v>0</v>
      </c>
      <c r="T2080">
        <f>IF(Table1[[#This Row],[Bet2]]="Away",IF(Table1[[#This Row],[FTR]]="A",100*Table1[[#This Row],[B365A]]),0)</f>
        <v>0</v>
      </c>
      <c r="X2080">
        <v>2.1</v>
      </c>
      <c r="Y2080">
        <v>3.3</v>
      </c>
      <c r="Z2080">
        <v>3.6</v>
      </c>
      <c r="AA2080" s="3">
        <f>(1/Table1[[#This Row],[B365H]]+1/Table1[[#This Row],[B365D]]+1/Table1[[#This Row],[B365A]]-1)/3</f>
        <v>1.8999518999519054E-2</v>
      </c>
      <c r="AB2080">
        <v>2.0699999999999998</v>
      </c>
      <c r="AC2080">
        <v>1.72</v>
      </c>
      <c r="AD2080">
        <f>(1/Table1[[#This Row],[B365&gt;2.5]]+1/Table1[[#This Row],[B365&lt;2.5]]-1)/2</f>
        <v>3.2243568138411449E-2</v>
      </c>
    </row>
    <row r="2081" spans="1:30" hidden="1" x14ac:dyDescent="0.45">
      <c r="A2081" t="s">
        <v>106</v>
      </c>
      <c r="B2081" t="s">
        <v>4</v>
      </c>
      <c r="C2081" s="1">
        <v>44527</v>
      </c>
      <c r="D2081" t="s">
        <v>111</v>
      </c>
      <c r="E2081" t="s">
        <v>127</v>
      </c>
      <c r="F2081">
        <v>0</v>
      </c>
      <c r="G2081">
        <v>0</v>
      </c>
      <c r="H2081" t="s">
        <v>42</v>
      </c>
      <c r="I2081" t="s">
        <v>143</v>
      </c>
      <c r="L2081">
        <f>1/Table1[[#This Row],[B365H]]-Table1[[#This Row],[Margin1X2]]</f>
        <v>0.26067879726416315</v>
      </c>
      <c r="M2081">
        <f>IF(Table1[[#This Row],[Bet]]="Home",IF(Table1[[#This Row],[FTR]]="H",100*Table1[[#This Row],[B365H]],0),0)</f>
        <v>0</v>
      </c>
      <c r="N2081">
        <f>IF(Table1[[#This Row],[Bet]]="Home-",IF(Table1[[#This Row],[FTR]]="H",100*Table1[[#This Row],[B365H]],0),0)</f>
        <v>0</v>
      </c>
      <c r="O2081">
        <f>1/Table1[[#This Row],[B365D]]-Table1[[#This Row],[Margin1X2]]</f>
        <v>0.26861530520067106</v>
      </c>
      <c r="P2081">
        <f>IF(Table1[[#This Row],[Bet]]="Draw",IF(Table1[[#This Row],[FTR]]="D",100*Table1[[#This Row],[B365D]],0),0)</f>
        <v>0</v>
      </c>
      <c r="Q2081">
        <f>IF(Table1[[#This Row],[Bet]]="Draw-",IF(Table1[[#This Row],[FTR]]="D",100*Table1[[#This Row],[B365D]],0),0)</f>
        <v>0</v>
      </c>
      <c r="R2081">
        <f>1/Table1[[#This Row],[B365A]]-Table1[[#This Row],[Margin1X2]]</f>
        <v>0.4707058975351659</v>
      </c>
      <c r="S2081">
        <f>IF(Table1[[#This Row],[Bet]]="Away",IF(Table1[[#This Row],[FTR]]="A",100*Table1[[#This Row],[B365A]],0),0)</f>
        <v>0</v>
      </c>
      <c r="T2081">
        <f>IF(Table1[[#This Row],[Bet2]]="Away",IF(Table1[[#This Row],[FTR]]="A",100*Table1[[#This Row],[B365A]]),0)</f>
        <v>0</v>
      </c>
      <c r="X2081">
        <v>3.6</v>
      </c>
      <c r="Y2081">
        <v>3.5</v>
      </c>
      <c r="Z2081">
        <v>2.0499999999999998</v>
      </c>
      <c r="AA2081" s="3">
        <f>(1/Table1[[#This Row],[B365H]]+1/Table1[[#This Row],[B365D]]+1/Table1[[#This Row],[B365A]]-1)/3</f>
        <v>1.7098980513614654E-2</v>
      </c>
      <c r="AB2081">
        <v>1.88</v>
      </c>
      <c r="AC2081">
        <v>1.98</v>
      </c>
      <c r="AD2081">
        <f>(1/Table1[[#This Row],[B365&gt;2.5]]+1/Table1[[#This Row],[B365&lt;2.5]]-1)/2</f>
        <v>1.8482699333763231E-2</v>
      </c>
    </row>
    <row r="2082" spans="1:30" hidden="1" x14ac:dyDescent="0.45">
      <c r="A2082" t="s">
        <v>106</v>
      </c>
      <c r="B2082" t="s">
        <v>4</v>
      </c>
      <c r="C2082" s="1">
        <v>44537</v>
      </c>
      <c r="D2082" t="s">
        <v>120</v>
      </c>
      <c r="E2082" t="s">
        <v>140</v>
      </c>
      <c r="F2082">
        <v>0</v>
      </c>
      <c r="G2082">
        <v>0</v>
      </c>
      <c r="H2082" t="s">
        <v>42</v>
      </c>
      <c r="I2082" t="s">
        <v>143</v>
      </c>
      <c r="L2082">
        <f>1/Table1[[#This Row],[B365H]]-Table1[[#This Row],[Margin1X2]]</f>
        <v>0.32997882212199109</v>
      </c>
      <c r="M2082">
        <f>IF(Table1[[#This Row],[Bet]]="Home",IF(Table1[[#This Row],[FTR]]="H",100*Table1[[#This Row],[B365H]],0),0)</f>
        <v>0</v>
      </c>
      <c r="N2082">
        <f>IF(Table1[[#This Row],[Bet]]="Home-",IF(Table1[[#This Row],[FTR]]="H",100*Table1[[#This Row],[B365H]],0),0)</f>
        <v>0</v>
      </c>
      <c r="O2082">
        <f>1/Table1[[#This Row],[B365D]]-Table1[[#This Row],[Margin1X2]]</f>
        <v>0.2629290136928723</v>
      </c>
      <c r="P2082">
        <f>IF(Table1[[#This Row],[Bet]]="Draw",IF(Table1[[#This Row],[FTR]]="D",100*Table1[[#This Row],[B365D]],0),0)</f>
        <v>0</v>
      </c>
      <c r="Q2082">
        <f>IF(Table1[[#This Row],[Bet]]="Draw-",IF(Table1[[#This Row],[FTR]]="D",100*Table1[[#This Row],[B365D]],0),0)</f>
        <v>0</v>
      </c>
      <c r="R2082">
        <f>1/Table1[[#This Row],[B365A]]-Table1[[#This Row],[Margin1X2]]</f>
        <v>0.40709216418513666</v>
      </c>
      <c r="S2082">
        <f>IF(Table1[[#This Row],[Bet]]="Away",IF(Table1[[#This Row],[FTR]]="A",100*Table1[[#This Row],[B365A]],0),0)</f>
        <v>0</v>
      </c>
      <c r="T2082">
        <f>IF(Table1[[#This Row],[Bet2]]="Away",IF(Table1[[#This Row],[FTR]]="A",100*Table1[[#This Row],[B365A]]),0)</f>
        <v>0</v>
      </c>
      <c r="X2082">
        <v>2.9</v>
      </c>
      <c r="Y2082">
        <v>3.6</v>
      </c>
      <c r="Z2082">
        <v>2.37</v>
      </c>
      <c r="AA2082" s="3">
        <f>(1/Table1[[#This Row],[B365H]]+1/Table1[[#This Row],[B365D]]+1/Table1[[#This Row],[B365A]]-1)/3</f>
        <v>1.4848764084905467E-2</v>
      </c>
      <c r="AB2082">
        <v>2.0499999999999998</v>
      </c>
      <c r="AC2082">
        <v>1.8</v>
      </c>
      <c r="AD2082">
        <f>(1/Table1[[#This Row],[B365&gt;2.5]]+1/Table1[[#This Row],[B365&lt;2.5]]-1)/2</f>
        <v>2.1680216802168029E-2</v>
      </c>
    </row>
    <row r="2083" spans="1:30" hidden="1" x14ac:dyDescent="0.45">
      <c r="A2083" t="s">
        <v>106</v>
      </c>
      <c r="B2083" t="s">
        <v>4</v>
      </c>
      <c r="C2083" s="1">
        <v>44590</v>
      </c>
      <c r="D2083" t="s">
        <v>137</v>
      </c>
      <c r="E2083" t="s">
        <v>125</v>
      </c>
      <c r="F2083">
        <v>2</v>
      </c>
      <c r="G2083">
        <v>2</v>
      </c>
      <c r="H2083" t="s">
        <v>42</v>
      </c>
      <c r="I2083" t="s">
        <v>143</v>
      </c>
      <c r="L2083">
        <f>1/Table1[[#This Row],[B365H]]-Table1[[#This Row],[Margin1X2]]</f>
        <v>0.49384112619406745</v>
      </c>
      <c r="M2083">
        <f>IF(Table1[[#This Row],[Bet]]="Home",IF(Table1[[#This Row],[FTR]]="H",100*Table1[[#This Row],[B365H]],0),0)</f>
        <v>0</v>
      </c>
      <c r="N2083">
        <f>IF(Table1[[#This Row],[Bet]]="Home-",IF(Table1[[#This Row],[FTR]]="H",100*Table1[[#This Row],[B365H]],0),0)</f>
        <v>0</v>
      </c>
      <c r="O2083">
        <f>1/Table1[[#This Row],[B365D]]-Table1[[#This Row],[Margin1X2]]</f>
        <v>0.2751382604323781</v>
      </c>
      <c r="P2083">
        <f>IF(Table1[[#This Row],[Bet]]="Draw",IF(Table1[[#This Row],[FTR]]="D",100*Table1[[#This Row],[B365D]],0),0)</f>
        <v>0</v>
      </c>
      <c r="Q2083">
        <f>IF(Table1[[#This Row],[Bet]]="Draw-",IF(Table1[[#This Row],[FTR]]="D",100*Table1[[#This Row],[B365D]],0),0)</f>
        <v>0</v>
      </c>
      <c r="R2083">
        <f>1/Table1[[#This Row],[B365A]]-Table1[[#This Row],[Margin1X2]]</f>
        <v>0.23102061337355453</v>
      </c>
      <c r="S2083">
        <f>IF(Table1[[#This Row],[Bet]]="Away",IF(Table1[[#This Row],[FTR]]="A",100*Table1[[#This Row],[B365A]],0),0)</f>
        <v>0</v>
      </c>
      <c r="T2083">
        <f>IF(Table1[[#This Row],[Bet2]]="Away",IF(Table1[[#This Row],[FTR]]="A",100*Table1[[#This Row],[B365A]]),0)</f>
        <v>0</v>
      </c>
      <c r="X2083">
        <v>1.95</v>
      </c>
      <c r="Y2083">
        <v>3.4</v>
      </c>
      <c r="Z2083">
        <v>4</v>
      </c>
      <c r="AA2083" s="3">
        <f>(1/Table1[[#This Row],[B365H]]+1/Table1[[#This Row],[B365D]]+1/Table1[[#This Row],[B365A]]-1)/3</f>
        <v>1.8979386626445455E-2</v>
      </c>
      <c r="AB2083">
        <v>1.95</v>
      </c>
      <c r="AC2083">
        <v>1.9</v>
      </c>
      <c r="AD2083">
        <f>(1/Table1[[#This Row],[B365&gt;2.5]]+1/Table1[[#This Row],[B365&lt;2.5]]-1)/2</f>
        <v>1.9568151147098534E-2</v>
      </c>
    </row>
    <row r="2084" spans="1:30" hidden="1" x14ac:dyDescent="0.45">
      <c r="A2084" t="s">
        <v>106</v>
      </c>
      <c r="B2084" t="s">
        <v>4</v>
      </c>
      <c r="C2084" s="1">
        <v>44593</v>
      </c>
      <c r="D2084" t="s">
        <v>117</v>
      </c>
      <c r="E2084" t="s">
        <v>114</v>
      </c>
      <c r="F2084">
        <v>2</v>
      </c>
      <c r="G2084">
        <v>2</v>
      </c>
      <c r="H2084" t="s">
        <v>42</v>
      </c>
      <c r="I2084" t="s">
        <v>143</v>
      </c>
      <c r="L2084">
        <f>1/Table1[[#This Row],[B365H]]-Table1[[#This Row],[Margin1X2]]</f>
        <v>0.38089080459770114</v>
      </c>
      <c r="M2084">
        <f>IF(Table1[[#This Row],[Bet]]="Home",IF(Table1[[#This Row],[FTR]]="H",100*Table1[[#This Row],[B365H]],0),0)</f>
        <v>0</v>
      </c>
      <c r="N2084">
        <f>IF(Table1[[#This Row],[Bet]]="Home-",IF(Table1[[#This Row],[FTR]]="H",100*Table1[[#This Row],[B365H]],0),0)</f>
        <v>0</v>
      </c>
      <c r="O2084">
        <f>1/Table1[[#This Row],[B365D]]-Table1[[#This Row],[Margin1X2]]</f>
        <v>0.29339080459770112</v>
      </c>
      <c r="P2084">
        <f>IF(Table1[[#This Row],[Bet]]="Draw",IF(Table1[[#This Row],[FTR]]="D",100*Table1[[#This Row],[B365D]],0),0)</f>
        <v>0</v>
      </c>
      <c r="Q2084">
        <f>IF(Table1[[#This Row],[Bet]]="Draw-",IF(Table1[[#This Row],[FTR]]="D",100*Table1[[#This Row],[B365D]],0),0)</f>
        <v>0</v>
      </c>
      <c r="R2084">
        <f>1/Table1[[#This Row],[B365A]]-Table1[[#This Row],[Margin1X2]]</f>
        <v>0.32571839080459769</v>
      </c>
      <c r="S2084">
        <f>IF(Table1[[#This Row],[Bet]]="Away",IF(Table1[[#This Row],[FTR]]="A",100*Table1[[#This Row],[B365A]],0),0)</f>
        <v>0</v>
      </c>
      <c r="T2084">
        <f>IF(Table1[[#This Row],[Bet2]]="Away",IF(Table1[[#This Row],[FTR]]="A",100*Table1[[#This Row],[B365A]]),0)</f>
        <v>0</v>
      </c>
      <c r="X2084">
        <v>2.5</v>
      </c>
      <c r="Y2084">
        <v>3.2</v>
      </c>
      <c r="Z2084">
        <v>2.9</v>
      </c>
      <c r="AA2084" s="3">
        <f>(1/Table1[[#This Row],[B365H]]+1/Table1[[#This Row],[B365D]]+1/Table1[[#This Row],[B365A]]-1)/3</f>
        <v>1.9109195402298901E-2</v>
      </c>
      <c r="AB2084">
        <v>2.1</v>
      </c>
      <c r="AC2084">
        <v>1.7</v>
      </c>
      <c r="AD2084">
        <f>(1/Table1[[#This Row],[B365&gt;2.5]]+1/Table1[[#This Row],[B365&lt;2.5]]-1)/2</f>
        <v>3.2212885154061621E-2</v>
      </c>
    </row>
    <row r="2085" spans="1:30" hidden="1" x14ac:dyDescent="0.45">
      <c r="A2085" t="s">
        <v>106</v>
      </c>
      <c r="B2085" t="s">
        <v>4</v>
      </c>
      <c r="C2085" s="1">
        <v>44600</v>
      </c>
      <c r="D2085" t="s">
        <v>136</v>
      </c>
      <c r="E2085" t="s">
        <v>130</v>
      </c>
      <c r="F2085">
        <v>0</v>
      </c>
      <c r="G2085">
        <v>0</v>
      </c>
      <c r="H2085" t="s">
        <v>42</v>
      </c>
      <c r="I2085" t="s">
        <v>143</v>
      </c>
      <c r="L2085">
        <f>1/Table1[[#This Row],[B365H]]-Table1[[#This Row],[Margin1X2]]</f>
        <v>0.49225628172996599</v>
      </c>
      <c r="M2085">
        <f>IF(Table1[[#This Row],[Bet]]="Home",IF(Table1[[#This Row],[FTR]]="H",100*Table1[[#This Row],[B365H]],0),0)</f>
        <v>0</v>
      </c>
      <c r="N2085">
        <f>IF(Table1[[#This Row],[Bet]]="Home-",IF(Table1[[#This Row],[FTR]]="H",100*Table1[[#This Row],[B365H]],0),0)</f>
        <v>0</v>
      </c>
      <c r="O2085">
        <f>1/Table1[[#This Row],[B365D]]-Table1[[#This Row],[Margin1X2]]</f>
        <v>0.26515005462373881</v>
      </c>
      <c r="P2085">
        <f>IF(Table1[[#This Row],[Bet]]="Draw",IF(Table1[[#This Row],[FTR]]="D",100*Table1[[#This Row],[B365D]],0),0)</f>
        <v>0</v>
      </c>
      <c r="Q2085">
        <f>IF(Table1[[#This Row],[Bet]]="Draw-",IF(Table1[[#This Row],[FTR]]="D",100*Table1[[#This Row],[B365D]],0),0)</f>
        <v>0</v>
      </c>
      <c r="R2085">
        <f>1/Table1[[#This Row],[B365A]]-Table1[[#This Row],[Margin1X2]]</f>
        <v>0.24259366364629523</v>
      </c>
      <c r="S2085">
        <f>IF(Table1[[#This Row],[Bet]]="Away",IF(Table1[[#This Row],[FTR]]="A",100*Table1[[#This Row],[B365A]],0),0)</f>
        <v>0</v>
      </c>
      <c r="T2085">
        <f>IF(Table1[[#This Row],[Bet2]]="Away",IF(Table1[[#This Row],[FTR]]="A",100*Table1[[#This Row],[B365A]]),0)</f>
        <v>0</v>
      </c>
      <c r="X2085">
        <v>1.95</v>
      </c>
      <c r="Y2085">
        <v>3.5</v>
      </c>
      <c r="Z2085">
        <v>3.8</v>
      </c>
      <c r="AA2085" s="3">
        <f>(1/Table1[[#This Row],[B365H]]+1/Table1[[#This Row],[B365D]]+1/Table1[[#This Row],[B365A]]-1)/3</f>
        <v>2.0564231090546874E-2</v>
      </c>
      <c r="AB2085">
        <v>2.1</v>
      </c>
      <c r="AC2085">
        <v>1.7</v>
      </c>
      <c r="AD2085">
        <f>(1/Table1[[#This Row],[B365&gt;2.5]]+1/Table1[[#This Row],[B365&lt;2.5]]-1)/2</f>
        <v>3.2212885154061621E-2</v>
      </c>
    </row>
    <row r="2086" spans="1:30" hidden="1" x14ac:dyDescent="0.45">
      <c r="A2086" t="s">
        <v>106</v>
      </c>
      <c r="B2086" t="s">
        <v>4</v>
      </c>
      <c r="C2086" s="1">
        <v>44614</v>
      </c>
      <c r="D2086" t="s">
        <v>139</v>
      </c>
      <c r="E2086" t="s">
        <v>108</v>
      </c>
      <c r="F2086">
        <v>0</v>
      </c>
      <c r="G2086">
        <v>2</v>
      </c>
      <c r="H2086" t="s">
        <v>20</v>
      </c>
      <c r="I2086" t="s">
        <v>143</v>
      </c>
      <c r="L2086">
        <f>1/Table1[[#This Row],[B365H]]-Table1[[#This Row],[Margin1X2]]</f>
        <v>0.32737553453062318</v>
      </c>
      <c r="M2086">
        <f>IF(Table1[[#This Row],[Bet]]="Home",IF(Table1[[#This Row],[FTR]]="H",100*Table1[[#This Row],[B365H]],0),0)</f>
        <v>0</v>
      </c>
      <c r="N2086">
        <f>IF(Table1[[#This Row],[Bet]]="Home-",IF(Table1[[#This Row],[FTR]]="H",100*Table1[[#This Row],[B365H]],0),0)</f>
        <v>0</v>
      </c>
      <c r="O2086">
        <f>1/Table1[[#This Row],[B365D]]-Table1[[#This Row],[Margin1X2]]</f>
        <v>0.30152412394278461</v>
      </c>
      <c r="P2086">
        <f>IF(Table1[[#This Row],[Bet]]="Draw",IF(Table1[[#This Row],[FTR]]="D",100*Table1[[#This Row],[B365D]],0),0)</f>
        <v>0</v>
      </c>
      <c r="Q2086">
        <f>IF(Table1[[#This Row],[Bet]]="Draw-",IF(Table1[[#This Row],[FTR]]="D",100*Table1[[#This Row],[B365D]],0),0)</f>
        <v>0</v>
      </c>
      <c r="R2086">
        <f>1/Table1[[#This Row],[B365A]]-Table1[[#This Row],[Margin1X2]]</f>
        <v>0.37110034152659238</v>
      </c>
      <c r="S2086">
        <f>IF(Table1[[#This Row],[Bet]]="Away",IF(Table1[[#This Row],[FTR]]="A",100*Table1[[#This Row],[B365A]],0),0)</f>
        <v>0</v>
      </c>
      <c r="T2086">
        <f>IF(Table1[[#This Row],[Bet2]]="Away",IF(Table1[[#This Row],[FTR]]="A",100*Table1[[#This Row],[B365A]]),0)</f>
        <v>0</v>
      </c>
      <c r="X2086">
        <v>2.87</v>
      </c>
      <c r="Y2086">
        <v>3.1</v>
      </c>
      <c r="Z2086">
        <v>2.5499999999999998</v>
      </c>
      <c r="AA2086" s="3">
        <f>(1/Table1[[#This Row],[B365H]]+1/Table1[[#This Row],[B365D]]+1/Table1[[#This Row],[B365A]]-1)/3</f>
        <v>2.1056521218505726E-2</v>
      </c>
      <c r="AB2086">
        <v>2</v>
      </c>
      <c r="AC2086">
        <v>1.85</v>
      </c>
      <c r="AD2086">
        <f>(1/Table1[[#This Row],[B365&gt;2.5]]+1/Table1[[#This Row],[B365&lt;2.5]]-1)/2</f>
        <v>2.0270270270270174E-2</v>
      </c>
    </row>
    <row r="2087" spans="1:30" hidden="1" x14ac:dyDescent="0.45">
      <c r="A2087" t="s">
        <v>106</v>
      </c>
      <c r="B2087" t="s">
        <v>4</v>
      </c>
      <c r="C2087" s="1">
        <v>44618</v>
      </c>
      <c r="D2087" t="s">
        <v>134</v>
      </c>
      <c r="E2087" t="s">
        <v>133</v>
      </c>
      <c r="F2087">
        <v>0</v>
      </c>
      <c r="G2087">
        <v>3</v>
      </c>
      <c r="H2087" t="s">
        <v>20</v>
      </c>
      <c r="I2087" t="s">
        <v>143</v>
      </c>
      <c r="L2087">
        <f>1/Table1[[#This Row],[B365H]]-Table1[[#This Row],[Margin1X2]]</f>
        <v>0.48945516128178673</v>
      </c>
      <c r="M2087">
        <f>IF(Table1[[#This Row],[Bet]]="Home",IF(Table1[[#This Row],[FTR]]="H",100*Table1[[#This Row],[B365H]],0),0)</f>
        <v>0</v>
      </c>
      <c r="N2087">
        <f>IF(Table1[[#This Row],[Bet]]="Home-",IF(Table1[[#This Row],[FTR]]="H",100*Table1[[#This Row],[B365H]],0),0)</f>
        <v>0</v>
      </c>
      <c r="O2087">
        <f>1/Table1[[#This Row],[B365D]]-Table1[[#This Row],[Margin1X2]]</f>
        <v>0.27075229552009739</v>
      </c>
      <c r="P2087">
        <f>IF(Table1[[#This Row],[Bet]]="Draw",IF(Table1[[#This Row],[FTR]]="D",100*Table1[[#This Row],[B365D]],0),0)</f>
        <v>0</v>
      </c>
      <c r="Q2087">
        <f>IF(Table1[[#This Row],[Bet]]="Draw-",IF(Table1[[#This Row],[FTR]]="D",100*Table1[[#This Row],[B365D]],0),0)</f>
        <v>0</v>
      </c>
      <c r="R2087">
        <f>1/Table1[[#This Row],[B365A]]-Table1[[#This Row],[Margin1X2]]</f>
        <v>0.23979254319811596</v>
      </c>
      <c r="S2087">
        <f>IF(Table1[[#This Row],[Bet]]="Away",IF(Table1[[#This Row],[FTR]]="A",100*Table1[[#This Row],[B365A]],0),0)</f>
        <v>0</v>
      </c>
      <c r="T2087">
        <f>IF(Table1[[#This Row],[Bet2]]="Away",IF(Table1[[#This Row],[FTR]]="A",100*Table1[[#This Row],[B365A]]),0)</f>
        <v>0</v>
      </c>
      <c r="X2087">
        <v>1.95</v>
      </c>
      <c r="Y2087">
        <v>3.4</v>
      </c>
      <c r="Z2087">
        <v>3.8</v>
      </c>
      <c r="AA2087" s="3">
        <f>(1/Table1[[#This Row],[B365H]]+1/Table1[[#This Row],[B365D]]+1/Table1[[#This Row],[B365A]]-1)/3</f>
        <v>2.3365351538726136E-2</v>
      </c>
      <c r="AB2087">
        <v>1.98</v>
      </c>
      <c r="AC2087">
        <v>1.88</v>
      </c>
      <c r="AD2087">
        <f>(1/Table1[[#This Row],[B365&gt;2.5]]+1/Table1[[#This Row],[B365&lt;2.5]]-1)/2</f>
        <v>1.8482699333763231E-2</v>
      </c>
    </row>
    <row r="2088" spans="1:30" hidden="1" x14ac:dyDescent="0.45">
      <c r="A2088" t="s">
        <v>106</v>
      </c>
      <c r="B2088" t="s">
        <v>4</v>
      </c>
      <c r="C2088" s="1">
        <v>44625</v>
      </c>
      <c r="D2088" t="s">
        <v>111</v>
      </c>
      <c r="E2088" t="s">
        <v>131</v>
      </c>
      <c r="F2088">
        <v>4</v>
      </c>
      <c r="G2088">
        <v>1</v>
      </c>
      <c r="H2088" t="s">
        <v>13</v>
      </c>
      <c r="I2088" t="s">
        <v>143</v>
      </c>
      <c r="L2088">
        <f>1/Table1[[#This Row],[B365H]]-Table1[[#This Row],[Margin1X2]]</f>
        <v>0.57198142414860687</v>
      </c>
      <c r="M2088">
        <f>IF(Table1[[#This Row],[Bet]]="Home",IF(Table1[[#This Row],[FTR]]="H",100*Table1[[#This Row],[B365H]],0),0)</f>
        <v>0</v>
      </c>
      <c r="N2088">
        <f>IF(Table1[[#This Row],[Bet]]="Home-",IF(Table1[[#This Row],[FTR]]="H",100*Table1[[#This Row],[B365H]],0),0)</f>
        <v>0</v>
      </c>
      <c r="O2088">
        <f>1/Table1[[#This Row],[B365D]]-Table1[[#This Row],[Margin1X2]]</f>
        <v>0.23374613003095979</v>
      </c>
      <c r="P2088">
        <f>IF(Table1[[#This Row],[Bet]]="Draw",IF(Table1[[#This Row],[FTR]]="D",100*Table1[[#This Row],[B365D]],0),0)</f>
        <v>0</v>
      </c>
      <c r="Q2088">
        <f>IF(Table1[[#This Row],[Bet]]="Draw-",IF(Table1[[#This Row],[FTR]]="D",100*Table1[[#This Row],[B365D]],0),0)</f>
        <v>0</v>
      </c>
      <c r="R2088">
        <f>1/Table1[[#This Row],[B365A]]-Table1[[#This Row],[Margin1X2]]</f>
        <v>0.19427244582043346</v>
      </c>
      <c r="S2088">
        <f>IF(Table1[[#This Row],[Bet]]="Away",IF(Table1[[#This Row],[FTR]]="A",100*Table1[[#This Row],[B365A]],0),0)</f>
        <v>0</v>
      </c>
      <c r="T2088">
        <f>IF(Table1[[#This Row],[Bet2]]="Away",IF(Table1[[#This Row],[FTR]]="A",100*Table1[[#This Row],[B365A]]),0)</f>
        <v>0</v>
      </c>
      <c r="X2088">
        <v>1.7</v>
      </c>
      <c r="Y2088">
        <v>4</v>
      </c>
      <c r="Z2088">
        <v>4.75</v>
      </c>
      <c r="AA2088" s="3">
        <f>(1/Table1[[#This Row],[B365H]]+1/Table1[[#This Row],[B365D]]+1/Table1[[#This Row],[B365A]]-1)/3</f>
        <v>1.6253869969040213E-2</v>
      </c>
      <c r="AB2088">
        <v>1.72</v>
      </c>
      <c r="AC2088">
        <v>2.0699999999999998</v>
      </c>
      <c r="AD2088">
        <f>(1/Table1[[#This Row],[B365&gt;2.5]]+1/Table1[[#This Row],[B365&lt;2.5]]-1)/2</f>
        <v>3.2243568138411449E-2</v>
      </c>
    </row>
    <row r="2089" spans="1:30" hidden="1" x14ac:dyDescent="0.45">
      <c r="A2089" t="s">
        <v>106</v>
      </c>
      <c r="B2089" t="s">
        <v>4</v>
      </c>
      <c r="C2089" s="1">
        <v>44635</v>
      </c>
      <c r="D2089" t="s">
        <v>128</v>
      </c>
      <c r="E2089" t="s">
        <v>120</v>
      </c>
      <c r="F2089">
        <v>1</v>
      </c>
      <c r="G2089">
        <v>0</v>
      </c>
      <c r="H2089" t="s">
        <v>13</v>
      </c>
      <c r="I2089" t="s">
        <v>143</v>
      </c>
      <c r="L2089">
        <f>1/Table1[[#This Row],[B365H]]-Table1[[#This Row],[Margin1X2]]</f>
        <v>0.37566204642776652</v>
      </c>
      <c r="M2089">
        <f>IF(Table1[[#This Row],[Bet]]="Home",IF(Table1[[#This Row],[FTR]]="H",100*Table1[[#This Row],[B365H]],0),0)</f>
        <v>0</v>
      </c>
      <c r="N2089">
        <f>IF(Table1[[#This Row],[Bet]]="Home-",IF(Table1[[#This Row],[FTR]]="H",100*Table1[[#This Row],[B365H]],0),0)</f>
        <v>0</v>
      </c>
      <c r="O2089">
        <f>1/Table1[[#This Row],[B365D]]-Table1[[#This Row],[Margin1X2]]</f>
        <v>0.29600518368266843</v>
      </c>
      <c r="P2089">
        <f>IF(Table1[[#This Row],[Bet]]="Draw",IF(Table1[[#This Row],[FTR]]="D",100*Table1[[#This Row],[B365D]],0),0)</f>
        <v>0</v>
      </c>
      <c r="Q2089">
        <f>IF(Table1[[#This Row],[Bet]]="Draw-",IF(Table1[[#This Row],[FTR]]="D",100*Table1[[#This Row],[B365D]],0),0)</f>
        <v>0</v>
      </c>
      <c r="R2089">
        <f>1/Table1[[#This Row],[B365A]]-Table1[[#This Row],[Margin1X2]]</f>
        <v>0.328332769889565</v>
      </c>
      <c r="S2089">
        <f>IF(Table1[[#This Row],[Bet]]="Away",IF(Table1[[#This Row],[FTR]]="A",100*Table1[[#This Row],[B365A]],0),0)</f>
        <v>0</v>
      </c>
      <c r="T2089">
        <f>IF(Table1[[#This Row],[Bet2]]="Away",IF(Table1[[#This Row],[FTR]]="A",100*Table1[[#This Row],[B365A]]),0)</f>
        <v>0</v>
      </c>
      <c r="X2089">
        <v>2.5499999999999998</v>
      </c>
      <c r="Y2089">
        <v>3.2</v>
      </c>
      <c r="Z2089">
        <v>2.9</v>
      </c>
      <c r="AA2089" s="3">
        <f>(1/Table1[[#This Row],[B365H]]+1/Table1[[#This Row],[B365D]]+1/Table1[[#This Row],[B365A]]-1)/3</f>
        <v>1.6494816317331591E-2</v>
      </c>
      <c r="AB2089">
        <v>2.15</v>
      </c>
      <c r="AC2089">
        <v>1.66</v>
      </c>
      <c r="AD2089">
        <f>(1/Table1[[#This Row],[B365&gt;2.5]]+1/Table1[[#This Row],[B365&lt;2.5]]-1)/2</f>
        <v>3.3762958811992205E-2</v>
      </c>
    </row>
    <row r="2090" spans="1:30" hidden="1" x14ac:dyDescent="0.45">
      <c r="A2090" t="s">
        <v>106</v>
      </c>
      <c r="B2090" t="s">
        <v>4</v>
      </c>
      <c r="C2090" s="1">
        <v>44639</v>
      </c>
      <c r="D2090" t="s">
        <v>113</v>
      </c>
      <c r="E2090" t="s">
        <v>107</v>
      </c>
      <c r="F2090">
        <v>0</v>
      </c>
      <c r="G2090">
        <v>1</v>
      </c>
      <c r="H2090" t="s">
        <v>20</v>
      </c>
      <c r="I2090" t="s">
        <v>143</v>
      </c>
      <c r="L2090">
        <f>1/Table1[[#This Row],[B365H]]-Table1[[#This Row],[Margin1X2]]</f>
        <v>0.14879688605803257</v>
      </c>
      <c r="M2090">
        <f>IF(Table1[[#This Row],[Bet]]="Home",IF(Table1[[#This Row],[FTR]]="H",100*Table1[[#This Row],[B365H]],0),0)</f>
        <v>0</v>
      </c>
      <c r="N2090">
        <f>IF(Table1[[#This Row],[Bet]]="Home-",IF(Table1[[#This Row],[FTR]]="H",100*Table1[[#This Row],[B365H]],0),0)</f>
        <v>0</v>
      </c>
      <c r="O2090">
        <f>1/Table1[[#This Row],[B365D]]-Table1[[#This Row],[Margin1X2]]</f>
        <v>0.23213021939136591</v>
      </c>
      <c r="P2090">
        <f>IF(Table1[[#This Row],[Bet]]="Draw",IF(Table1[[#This Row],[FTR]]="D",100*Table1[[#This Row],[B365D]],0),0)</f>
        <v>0</v>
      </c>
      <c r="Q2090">
        <f>IF(Table1[[#This Row],[Bet]]="Draw-",IF(Table1[[#This Row],[FTR]]="D",100*Table1[[#This Row],[B365D]],0),0)</f>
        <v>0</v>
      </c>
      <c r="R2090">
        <f>1/Table1[[#This Row],[B365A]]-Table1[[#This Row],[Margin1X2]]</f>
        <v>0.61907289455060155</v>
      </c>
      <c r="S2090">
        <f>IF(Table1[[#This Row],[Bet]]="Away",IF(Table1[[#This Row],[FTR]]="A",100*Table1[[#This Row],[B365A]],0),0)</f>
        <v>0</v>
      </c>
      <c r="T2090">
        <f>IF(Table1[[#This Row],[Bet2]]="Away",IF(Table1[[#This Row],[FTR]]="A",100*Table1[[#This Row],[B365A]]),0)</f>
        <v>0</v>
      </c>
      <c r="X2090">
        <v>6</v>
      </c>
      <c r="Y2090">
        <v>4</v>
      </c>
      <c r="Z2090">
        <v>1.57</v>
      </c>
      <c r="AA2090" s="3">
        <f>(1/Table1[[#This Row],[B365H]]+1/Table1[[#This Row],[B365D]]+1/Table1[[#This Row],[B365A]]-1)/3</f>
        <v>1.7869780608634089E-2</v>
      </c>
      <c r="AB2090">
        <v>1.88</v>
      </c>
      <c r="AC2090">
        <v>1.98</v>
      </c>
      <c r="AD2090">
        <f>(1/Table1[[#This Row],[B365&gt;2.5]]+1/Table1[[#This Row],[B365&lt;2.5]]-1)/2</f>
        <v>1.8482699333763231E-2</v>
      </c>
    </row>
    <row r="2091" spans="1:30" hidden="1" x14ac:dyDescent="0.45">
      <c r="A2091" t="s">
        <v>106</v>
      </c>
      <c r="B2091" t="s">
        <v>4</v>
      </c>
      <c r="C2091" s="1">
        <v>44674</v>
      </c>
      <c r="D2091" t="s">
        <v>139</v>
      </c>
      <c r="E2091" t="s">
        <v>130</v>
      </c>
      <c r="F2091">
        <v>2</v>
      </c>
      <c r="G2091">
        <v>0</v>
      </c>
      <c r="H2091" t="s">
        <v>13</v>
      </c>
      <c r="I2091" t="s">
        <v>143</v>
      </c>
      <c r="L2091">
        <f>1/Table1[[#This Row],[B365H]]-Table1[[#This Row],[Margin1X2]]</f>
        <v>0.42760942760942761</v>
      </c>
      <c r="M2091">
        <f>IF(Table1[[#This Row],[Bet]]="Home",IF(Table1[[#This Row],[FTR]]="H",100*Table1[[#This Row],[B365H]],0),0)</f>
        <v>0</v>
      </c>
      <c r="N2091">
        <f>IF(Table1[[#This Row],[Bet]]="Home-",IF(Table1[[#This Row],[FTR]]="H",100*Table1[[#This Row],[B365H]],0),0)</f>
        <v>0</v>
      </c>
      <c r="O2091">
        <f>1/Table1[[#This Row],[B365D]]-Table1[[#This Row],[Margin1X2]]</f>
        <v>0.28619528619528622</v>
      </c>
      <c r="P2091">
        <f>IF(Table1[[#This Row],[Bet]]="Draw",IF(Table1[[#This Row],[FTR]]="D",100*Table1[[#This Row],[B365D]],0),0)</f>
        <v>0</v>
      </c>
      <c r="Q2091">
        <f>IF(Table1[[#This Row],[Bet]]="Draw-",IF(Table1[[#This Row],[FTR]]="D",100*Table1[[#This Row],[B365D]],0),0)</f>
        <v>0</v>
      </c>
      <c r="R2091">
        <f>1/Table1[[#This Row],[B365A]]-Table1[[#This Row],[Margin1X2]]</f>
        <v>0.28619528619528622</v>
      </c>
      <c r="S2091">
        <f>IF(Table1[[#This Row],[Bet]]="Away",IF(Table1[[#This Row],[FTR]]="A",100*Table1[[#This Row],[B365A]],0),0)</f>
        <v>0</v>
      </c>
      <c r="T2091">
        <f>IF(Table1[[#This Row],[Bet2]]="Away",IF(Table1[[#This Row],[FTR]]="A",100*Table1[[#This Row],[B365A]]),0)</f>
        <v>0</v>
      </c>
      <c r="X2091">
        <v>2.25</v>
      </c>
      <c r="Y2091">
        <v>3.3</v>
      </c>
      <c r="Z2091">
        <v>3.3</v>
      </c>
      <c r="AA2091" s="3">
        <f>(1/Table1[[#This Row],[B365H]]+1/Table1[[#This Row],[B365D]]+1/Table1[[#This Row],[B365A]]-1)/3</f>
        <v>1.6835016835016797E-2</v>
      </c>
      <c r="AB2091">
        <v>2.2999999999999998</v>
      </c>
      <c r="AC2091">
        <v>1.6</v>
      </c>
      <c r="AD2091">
        <f>(1/Table1[[#This Row],[B365&gt;2.5]]+1/Table1[[#This Row],[B365&lt;2.5]]-1)/2</f>
        <v>2.9891304347826164E-2</v>
      </c>
    </row>
    <row r="2092" spans="1:30" hidden="1" x14ac:dyDescent="0.45">
      <c r="A2092" t="s">
        <v>172</v>
      </c>
      <c r="B2092" t="s">
        <v>4</v>
      </c>
      <c r="C2092" s="1">
        <v>44415</v>
      </c>
      <c r="D2092" t="s">
        <v>191</v>
      </c>
      <c r="E2092" t="s">
        <v>192</v>
      </c>
      <c r="F2092">
        <v>1</v>
      </c>
      <c r="G2092">
        <v>3</v>
      </c>
      <c r="H2092" t="s">
        <v>20</v>
      </c>
      <c r="I2092" t="s">
        <v>143</v>
      </c>
      <c r="L2092">
        <f>1/Table1[[#This Row],[B365H]]-Table1[[#This Row],[Margin1X2]]</f>
        <v>0.32572238060042935</v>
      </c>
      <c r="M2092">
        <f>IF(Table1[[#This Row],[Bet]]="Home",IF(Table1[[#This Row],[FTR]]="H",100*Table1[[#This Row],[B365H]],0),0)</f>
        <v>0</v>
      </c>
      <c r="N2092">
        <f>IF(Table1[[#This Row],[Bet]]="Home-",IF(Table1[[#This Row],[FTR]]="H",100*Table1[[#This Row],[B365H]],0),0)</f>
        <v>0</v>
      </c>
      <c r="O2092">
        <f>1/Table1[[#This Row],[B365D]]-Table1[[#This Row],[Margin1X2]]</f>
        <v>0.2803206278816035</v>
      </c>
      <c r="P2092">
        <f>IF(Table1[[#This Row],[Bet]]="Draw",IF(Table1[[#This Row],[FTR]]="D",100*Table1[[#This Row],[B365D]],0),0)</f>
        <v>0</v>
      </c>
      <c r="Q2092">
        <f>IF(Table1[[#This Row],[Bet]]="Draw-",IF(Table1[[#This Row],[FTR]]="D",100*Table1[[#This Row],[B365D]],0),0)</f>
        <v>0</v>
      </c>
      <c r="R2092">
        <f>1/Table1[[#This Row],[B365A]]-Table1[[#This Row],[Margin1X2]]</f>
        <v>0.39395699151796715</v>
      </c>
      <c r="S2092">
        <f>IF(Table1[[#This Row],[Bet]]="Away",IF(Table1[[#This Row],[FTR]]="A",100*Table1[[#This Row],[B365A]],0),0)</f>
        <v>0</v>
      </c>
      <c r="T2092">
        <f>IF(Table1[[#This Row],[Bet2]]="Away",IF(Table1[[#This Row],[FTR]]="A",100*Table1[[#This Row],[B365A]]),0)</f>
        <v>0</v>
      </c>
      <c r="X2092">
        <v>2.87</v>
      </c>
      <c r="Y2092">
        <v>3.3</v>
      </c>
      <c r="Z2092">
        <v>2.4</v>
      </c>
      <c r="AA2092" s="3">
        <f>(1/Table1[[#This Row],[B365H]]+1/Table1[[#This Row],[B365D]]+1/Table1[[#This Row],[B365A]]-1)/3</f>
        <v>2.2709675148699555E-2</v>
      </c>
      <c r="AB2092">
        <v>2.1</v>
      </c>
      <c r="AC2092">
        <v>1.7</v>
      </c>
      <c r="AD2092">
        <f>(1/Table1[[#This Row],[B365&gt;2.5]]+1/Table1[[#This Row],[B365&lt;2.5]]-1)/2</f>
        <v>3.2212885154061621E-2</v>
      </c>
    </row>
    <row r="2093" spans="1:30" hidden="1" x14ac:dyDescent="0.45">
      <c r="A2093" t="s">
        <v>172</v>
      </c>
      <c r="B2093" t="s">
        <v>4</v>
      </c>
      <c r="C2093" s="1">
        <v>44425</v>
      </c>
      <c r="D2093" t="s">
        <v>184</v>
      </c>
      <c r="E2093" t="s">
        <v>187</v>
      </c>
      <c r="F2093">
        <v>1</v>
      </c>
      <c r="G2093">
        <v>0</v>
      </c>
      <c r="H2093" t="s">
        <v>13</v>
      </c>
      <c r="I2093" t="s">
        <v>143</v>
      </c>
      <c r="L2093">
        <f>1/Table1[[#This Row],[B365H]]-Table1[[#This Row],[Margin1X2]]</f>
        <v>0.52173602173602163</v>
      </c>
      <c r="M2093">
        <f>IF(Table1[[#This Row],[Bet]]="Home",IF(Table1[[#This Row],[FTR]]="H",100*Table1[[#This Row],[B365H]],0),0)</f>
        <v>0</v>
      </c>
      <c r="N2093">
        <f>IF(Table1[[#This Row],[Bet]]="Home-",IF(Table1[[#This Row],[FTR]]="H",100*Table1[[#This Row],[B365H]],0),0)</f>
        <v>0</v>
      </c>
      <c r="O2093">
        <f>1/Table1[[#This Row],[B365D]]-Table1[[#This Row],[Margin1X2]]</f>
        <v>0.25897325897325901</v>
      </c>
      <c r="P2093">
        <f>IF(Table1[[#This Row],[Bet]]="Draw",IF(Table1[[#This Row],[FTR]]="D",100*Table1[[#This Row],[B365D]],0),0)</f>
        <v>0</v>
      </c>
      <c r="Q2093">
        <f>IF(Table1[[#This Row],[Bet]]="Draw-",IF(Table1[[#This Row],[FTR]]="D",100*Table1[[#This Row],[B365D]],0),0)</f>
        <v>0</v>
      </c>
      <c r="R2093">
        <f>1/Table1[[#This Row],[B365A]]-Table1[[#This Row],[Margin1X2]]</f>
        <v>0.21929071929071928</v>
      </c>
      <c r="S2093">
        <f>IF(Table1[[#This Row],[Bet]]="Away",IF(Table1[[#This Row],[FTR]]="A",100*Table1[[#This Row],[B365A]],0),0)</f>
        <v>0</v>
      </c>
      <c r="T2093">
        <f>IF(Table1[[#This Row],[Bet2]]="Away",IF(Table1[[#This Row],[FTR]]="A",100*Table1[[#This Row],[B365A]]),0)</f>
        <v>0</v>
      </c>
      <c r="X2093">
        <v>1.85</v>
      </c>
      <c r="Y2093">
        <v>3.6</v>
      </c>
      <c r="Z2093">
        <v>4.2</v>
      </c>
      <c r="AA2093" s="3">
        <f>(1/Table1[[#This Row],[B365H]]+1/Table1[[#This Row],[B365D]]+1/Table1[[#This Row],[B365A]]-1)/3</f>
        <v>1.8804518804518795E-2</v>
      </c>
      <c r="AB2093">
        <v>1.95</v>
      </c>
      <c r="AC2093">
        <v>1.85</v>
      </c>
      <c r="AD2093">
        <f>(1/Table1[[#This Row],[B365&gt;2.5]]+1/Table1[[#This Row],[B365&lt;2.5]]-1)/2</f>
        <v>2.6680526680526673E-2</v>
      </c>
    </row>
    <row r="2094" spans="1:30" hidden="1" x14ac:dyDescent="0.45">
      <c r="A2094" t="s">
        <v>172</v>
      </c>
      <c r="B2094" t="s">
        <v>4</v>
      </c>
      <c r="C2094" s="1">
        <v>44429</v>
      </c>
      <c r="D2094" t="s">
        <v>193</v>
      </c>
      <c r="E2094" t="s">
        <v>186</v>
      </c>
      <c r="F2094">
        <v>1</v>
      </c>
      <c r="G2094">
        <v>1</v>
      </c>
      <c r="H2094" t="s">
        <v>42</v>
      </c>
      <c r="I2094" t="s">
        <v>143</v>
      </c>
      <c r="L2094">
        <f>1/Table1[[#This Row],[B365H]]-Table1[[#This Row],[Margin1X2]]</f>
        <v>0.40102012682657845</v>
      </c>
      <c r="M2094">
        <f>IF(Table1[[#This Row],[Bet]]="Home",IF(Table1[[#This Row],[FTR]]="H",100*Table1[[#This Row],[B365H]],0),0)</f>
        <v>0</v>
      </c>
      <c r="N2094">
        <f>IF(Table1[[#This Row],[Bet]]="Home-",IF(Table1[[#This Row],[FTR]]="H",100*Table1[[#This Row],[B365H]],0),0)</f>
        <v>0</v>
      </c>
      <c r="O2094">
        <f>1/Table1[[#This Row],[B365D]]-Table1[[#This Row],[Margin1X2]]</f>
        <v>0.30693410532120208</v>
      </c>
      <c r="P2094">
        <f>IF(Table1[[#This Row],[Bet]]="Draw",IF(Table1[[#This Row],[FTR]]="D",100*Table1[[#This Row],[B365D]],0),0)</f>
        <v>0</v>
      </c>
      <c r="Q2094">
        <f>IF(Table1[[#This Row],[Bet]]="Draw-",IF(Table1[[#This Row],[FTR]]="D",100*Table1[[#This Row],[B365D]],0),0)</f>
        <v>0</v>
      </c>
      <c r="R2094">
        <f>1/Table1[[#This Row],[B365A]]-Table1[[#This Row],[Margin1X2]]</f>
        <v>0.29204576785221947</v>
      </c>
      <c r="S2094">
        <f>IF(Table1[[#This Row],[Bet]]="Away",IF(Table1[[#This Row],[FTR]]="A",100*Table1[[#This Row],[B365A]],0),0)</f>
        <v>0</v>
      </c>
      <c r="T2094">
        <f>IF(Table1[[#This Row],[Bet2]]="Away",IF(Table1[[#This Row],[FTR]]="A",100*Table1[[#This Row],[B365A]]),0)</f>
        <v>0</v>
      </c>
      <c r="X2094">
        <v>2.4</v>
      </c>
      <c r="Y2094">
        <v>3.1</v>
      </c>
      <c r="Z2094">
        <v>3.25</v>
      </c>
      <c r="AA2094" s="3">
        <f>(1/Table1[[#This Row],[B365H]]+1/Table1[[#This Row],[B365D]]+1/Table1[[#This Row],[B365A]]-1)/3</f>
        <v>1.5646539840088236E-2</v>
      </c>
      <c r="AB2094">
        <v>2.25</v>
      </c>
      <c r="AC2094">
        <v>1.61</v>
      </c>
      <c r="AD2094">
        <f>(1/Table1[[#This Row],[B365&gt;2.5]]+1/Table1[[#This Row],[B365&lt;2.5]]-1)/2</f>
        <v>3.2781228433402365E-2</v>
      </c>
    </row>
    <row r="2095" spans="1:30" hidden="1" x14ac:dyDescent="0.45">
      <c r="A2095" t="s">
        <v>172</v>
      </c>
      <c r="B2095" t="s">
        <v>4</v>
      </c>
      <c r="C2095" s="1">
        <v>44457</v>
      </c>
      <c r="D2095" t="s">
        <v>195</v>
      </c>
      <c r="E2095" t="s">
        <v>189</v>
      </c>
      <c r="F2095">
        <v>2</v>
      </c>
      <c r="G2095">
        <v>0</v>
      </c>
      <c r="H2095" t="s">
        <v>13</v>
      </c>
      <c r="I2095" t="s">
        <v>143</v>
      </c>
      <c r="L2095">
        <f>1/Table1[[#This Row],[B365H]]-Table1[[#This Row],[Margin1X2]]</f>
        <v>0.31533446712018143</v>
      </c>
      <c r="M2095">
        <f>IF(Table1[[#This Row],[Bet]]="Home",IF(Table1[[#This Row],[FTR]]="H",100*Table1[[#This Row],[B365H]],0),0)</f>
        <v>0</v>
      </c>
      <c r="N2095">
        <f>IF(Table1[[#This Row],[Bet]]="Home-",IF(Table1[[#This Row],[FTR]]="H",100*Table1[[#This Row],[B365H]],0),0)</f>
        <v>0</v>
      </c>
      <c r="O2095">
        <f>1/Table1[[#This Row],[B365D]]-Table1[[#This Row],[Margin1X2]]</f>
        <v>0.29450113378684811</v>
      </c>
      <c r="P2095">
        <f>IF(Table1[[#This Row],[Bet]]="Draw",IF(Table1[[#This Row],[FTR]]="D",100*Table1[[#This Row],[B365D]],0),0)</f>
        <v>0</v>
      </c>
      <c r="Q2095">
        <f>IF(Table1[[#This Row],[Bet]]="Draw-",IF(Table1[[#This Row],[FTR]]="D",100*Table1[[#This Row],[B365D]],0),0)</f>
        <v>0</v>
      </c>
      <c r="R2095">
        <f>1/Table1[[#This Row],[B365A]]-Table1[[#This Row],[Margin1X2]]</f>
        <v>0.39016439909297052</v>
      </c>
      <c r="S2095">
        <f>IF(Table1[[#This Row],[Bet]]="Away",IF(Table1[[#This Row],[FTR]]="A",100*Table1[[#This Row],[B365A]],0),0)</f>
        <v>0</v>
      </c>
      <c r="T2095">
        <f>IF(Table1[[#This Row],[Bet2]]="Away",IF(Table1[[#This Row],[FTR]]="A",100*Table1[[#This Row],[B365A]]),0)</f>
        <v>0</v>
      </c>
      <c r="X2095">
        <v>3</v>
      </c>
      <c r="Y2095">
        <v>3.2</v>
      </c>
      <c r="Z2095">
        <v>2.4500000000000002</v>
      </c>
      <c r="AA2095" s="3">
        <f>(1/Table1[[#This Row],[B365H]]+1/Table1[[#This Row],[B365D]]+1/Table1[[#This Row],[B365A]]-1)/3</f>
        <v>1.7998866213151905E-2</v>
      </c>
      <c r="AB2095">
        <v>2.25</v>
      </c>
      <c r="AC2095">
        <v>1.61</v>
      </c>
      <c r="AD2095">
        <f>(1/Table1[[#This Row],[B365&gt;2.5]]+1/Table1[[#This Row],[B365&lt;2.5]]-1)/2</f>
        <v>3.2781228433402365E-2</v>
      </c>
    </row>
    <row r="2096" spans="1:30" hidden="1" x14ac:dyDescent="0.45">
      <c r="A2096" t="s">
        <v>172</v>
      </c>
      <c r="B2096" t="s">
        <v>4</v>
      </c>
      <c r="C2096" s="1">
        <v>44478</v>
      </c>
      <c r="D2096" t="s">
        <v>188</v>
      </c>
      <c r="E2096" t="s">
        <v>176</v>
      </c>
      <c r="F2096">
        <v>0</v>
      </c>
      <c r="G2096">
        <v>0</v>
      </c>
      <c r="H2096" t="s">
        <v>42</v>
      </c>
      <c r="I2096" t="s">
        <v>143</v>
      </c>
      <c r="L2096">
        <f>1/Table1[[#This Row],[B365H]]-Table1[[#This Row],[Margin1X2]]</f>
        <v>0.34498834498834502</v>
      </c>
      <c r="M2096">
        <f>IF(Table1[[#This Row],[Bet]]="Home",IF(Table1[[#This Row],[FTR]]="H",100*Table1[[#This Row],[B365H]],0),0)</f>
        <v>0</v>
      </c>
      <c r="N2096">
        <f>IF(Table1[[#This Row],[Bet]]="Home-",IF(Table1[[#This Row],[FTR]]="H",100*Table1[[#This Row],[B365H]],0),0)</f>
        <v>0</v>
      </c>
      <c r="O2096">
        <f>1/Table1[[#This Row],[B365D]]-Table1[[#This Row],[Margin1X2]]</f>
        <v>0.28904428904428908</v>
      </c>
      <c r="P2096">
        <f>IF(Table1[[#This Row],[Bet]]="Draw",IF(Table1[[#This Row],[FTR]]="D",100*Table1[[#This Row],[B365D]],0),0)</f>
        <v>0</v>
      </c>
      <c r="Q2096">
        <f>IF(Table1[[#This Row],[Bet]]="Draw-",IF(Table1[[#This Row],[FTR]]="D",100*Table1[[#This Row],[B365D]],0),0)</f>
        <v>0</v>
      </c>
      <c r="R2096">
        <f>1/Table1[[#This Row],[B365A]]-Table1[[#This Row],[Margin1X2]]</f>
        <v>0.36596736596736595</v>
      </c>
      <c r="S2096">
        <f>IF(Table1[[#This Row],[Bet]]="Away",IF(Table1[[#This Row],[FTR]]="A",100*Table1[[#This Row],[B365A]],0),0)</f>
        <v>0</v>
      </c>
      <c r="T2096">
        <f>IF(Table1[[#This Row],[Bet2]]="Away",IF(Table1[[#This Row],[FTR]]="A",100*Table1[[#This Row],[B365A]]),0)</f>
        <v>0</v>
      </c>
      <c r="X2096">
        <v>2.75</v>
      </c>
      <c r="Y2096">
        <v>3.25</v>
      </c>
      <c r="Z2096">
        <v>2.6</v>
      </c>
      <c r="AA2096" s="3">
        <f>(1/Table1[[#This Row],[B365H]]+1/Table1[[#This Row],[B365D]]+1/Table1[[#This Row],[B365A]]-1)/3</f>
        <v>1.864801864801861E-2</v>
      </c>
      <c r="AB2096">
        <v>2.1</v>
      </c>
      <c r="AC2096">
        <v>1.7</v>
      </c>
      <c r="AD2096">
        <f>(1/Table1[[#This Row],[B365&gt;2.5]]+1/Table1[[#This Row],[B365&lt;2.5]]-1)/2</f>
        <v>3.2212885154061621E-2</v>
      </c>
    </row>
    <row r="2097" spans="1:30" hidden="1" x14ac:dyDescent="0.45">
      <c r="A2097" t="s">
        <v>172</v>
      </c>
      <c r="B2097" t="s">
        <v>4</v>
      </c>
      <c r="C2097" s="1">
        <v>44492</v>
      </c>
      <c r="D2097" t="s">
        <v>175</v>
      </c>
      <c r="E2097" t="s">
        <v>183</v>
      </c>
      <c r="F2097">
        <v>2</v>
      </c>
      <c r="G2097">
        <v>1</v>
      </c>
      <c r="H2097" t="s">
        <v>13</v>
      </c>
      <c r="I2097" t="s">
        <v>143</v>
      </c>
      <c r="L2097">
        <f>1/Table1[[#This Row],[B365H]]-Table1[[#This Row],[Margin1X2]]</f>
        <v>0.4809081527347781</v>
      </c>
      <c r="M2097">
        <f>IF(Table1[[#This Row],[Bet]]="Home",IF(Table1[[#This Row],[FTR]]="H",100*Table1[[#This Row],[B365H]],0),0)</f>
        <v>0</v>
      </c>
      <c r="N2097">
        <f>IF(Table1[[#This Row],[Bet]]="Home-",IF(Table1[[#This Row],[FTR]]="H",100*Table1[[#This Row],[B365H]],0),0)</f>
        <v>0</v>
      </c>
      <c r="O2097">
        <f>1/Table1[[#This Row],[B365D]]-Table1[[#This Row],[Margin1X2]]</f>
        <v>0.27502579979360164</v>
      </c>
      <c r="P2097">
        <f>IF(Table1[[#This Row],[Bet]]="Draw",IF(Table1[[#This Row],[FTR]]="D",100*Table1[[#This Row],[B365D]],0),0)</f>
        <v>0</v>
      </c>
      <c r="Q2097">
        <f>IF(Table1[[#This Row],[Bet]]="Draw-",IF(Table1[[#This Row],[FTR]]="D",100*Table1[[#This Row],[B365D]],0),0)</f>
        <v>0</v>
      </c>
      <c r="R2097">
        <f>1/Table1[[#This Row],[B365A]]-Table1[[#This Row],[Margin1X2]]</f>
        <v>0.24406604747162022</v>
      </c>
      <c r="S2097">
        <f>IF(Table1[[#This Row],[Bet]]="Away",IF(Table1[[#This Row],[FTR]]="A",100*Table1[[#This Row],[B365A]],0),0)</f>
        <v>0</v>
      </c>
      <c r="T2097">
        <f>IF(Table1[[#This Row],[Bet2]]="Away",IF(Table1[[#This Row],[FTR]]="A",100*Table1[[#This Row],[B365A]]),0)</f>
        <v>0</v>
      </c>
      <c r="X2097">
        <v>2</v>
      </c>
      <c r="Y2097">
        <v>3.4</v>
      </c>
      <c r="Z2097">
        <v>3.8</v>
      </c>
      <c r="AA2097" s="3">
        <f>(1/Table1[[#This Row],[B365H]]+1/Table1[[#This Row],[B365D]]+1/Table1[[#This Row],[B365A]]-1)/3</f>
        <v>1.9091847265221878E-2</v>
      </c>
      <c r="AB2097">
        <v>2</v>
      </c>
      <c r="AC2097">
        <v>1.8</v>
      </c>
      <c r="AD2097">
        <f>(1/Table1[[#This Row],[B365&gt;2.5]]+1/Table1[[#This Row],[B365&lt;2.5]]-1)/2</f>
        <v>2.777777777777779E-2</v>
      </c>
    </row>
    <row r="2098" spans="1:30" hidden="1" x14ac:dyDescent="0.45">
      <c r="A2098" t="s">
        <v>172</v>
      </c>
      <c r="B2098" t="s">
        <v>4</v>
      </c>
      <c r="C2098" s="1">
        <v>44520</v>
      </c>
      <c r="D2098" t="s">
        <v>196</v>
      </c>
      <c r="E2098" t="s">
        <v>180</v>
      </c>
      <c r="F2098">
        <v>0</v>
      </c>
      <c r="G2098">
        <v>0</v>
      </c>
      <c r="H2098" t="s">
        <v>42</v>
      </c>
      <c r="I2098" t="s">
        <v>143</v>
      </c>
      <c r="L2098">
        <f>1/Table1[[#This Row],[B365H]]-Table1[[#This Row],[Margin1X2]]</f>
        <v>0.40609030278283037</v>
      </c>
      <c r="M2098">
        <f>IF(Table1[[#This Row],[Bet]]="Home",IF(Table1[[#This Row],[FTR]]="H",100*Table1[[#This Row],[B365H]],0),0)</f>
        <v>0</v>
      </c>
      <c r="N2098">
        <f>IF(Table1[[#This Row],[Bet]]="Home-",IF(Table1[[#This Row],[FTR]]="H",100*Table1[[#This Row],[B365H]],0),0)</f>
        <v>0</v>
      </c>
      <c r="O2098">
        <f>1/Table1[[#This Row],[B365D]]-Table1[[#This Row],[Margin1X2]]</f>
        <v>0.28717967754309126</v>
      </c>
      <c r="P2098">
        <f>IF(Table1[[#This Row],[Bet]]="Draw",IF(Table1[[#This Row],[FTR]]="D",100*Table1[[#This Row],[B365D]],0),0)</f>
        <v>0</v>
      </c>
      <c r="Q2098">
        <f>IF(Table1[[#This Row],[Bet]]="Draw-",IF(Table1[[#This Row],[FTR]]="D",100*Table1[[#This Row],[B365D]],0),0)</f>
        <v>0</v>
      </c>
      <c r="R2098">
        <f>1/Table1[[#This Row],[B365A]]-Table1[[#This Row],[Margin1X2]]</f>
        <v>0.30673001967407854</v>
      </c>
      <c r="S2098">
        <f>IF(Table1[[#This Row],[Bet]]="Away",IF(Table1[[#This Row],[FTR]]="A",100*Table1[[#This Row],[B365A]],0),0)</f>
        <v>0</v>
      </c>
      <c r="T2098">
        <f>IF(Table1[[#This Row],[Bet2]]="Away",IF(Table1[[#This Row],[FTR]]="A",100*Table1[[#This Row],[B365A]]),0)</f>
        <v>0</v>
      </c>
      <c r="X2098">
        <v>2.37</v>
      </c>
      <c r="Y2098">
        <v>3.3</v>
      </c>
      <c r="Z2098">
        <v>3.1</v>
      </c>
      <c r="AA2098" s="3">
        <f>(1/Table1[[#This Row],[B365H]]+1/Table1[[#This Row],[B365D]]+1/Table1[[#This Row],[B365A]]-1)/3</f>
        <v>1.5850625487211795E-2</v>
      </c>
      <c r="AB2098">
        <v>2.0699999999999998</v>
      </c>
      <c r="AC2098">
        <v>1.72</v>
      </c>
      <c r="AD2098">
        <f>(1/Table1[[#This Row],[B365&gt;2.5]]+1/Table1[[#This Row],[B365&lt;2.5]]-1)/2</f>
        <v>3.2243568138411449E-2</v>
      </c>
    </row>
    <row r="2099" spans="1:30" hidden="1" x14ac:dyDescent="0.45">
      <c r="A2099" t="s">
        <v>172</v>
      </c>
      <c r="B2099" t="s">
        <v>4</v>
      </c>
      <c r="C2099" s="1">
        <v>44562</v>
      </c>
      <c r="D2099" t="s">
        <v>182</v>
      </c>
      <c r="E2099" t="s">
        <v>174</v>
      </c>
      <c r="F2099">
        <v>3</v>
      </c>
      <c r="G2099">
        <v>1</v>
      </c>
      <c r="H2099" t="s">
        <v>13</v>
      </c>
      <c r="I2099" t="s">
        <v>143</v>
      </c>
      <c r="L2099">
        <f>1/Table1[[#This Row],[B365H]]-Table1[[#This Row],[Margin1X2]]</f>
        <v>0.46031746031746035</v>
      </c>
      <c r="M2099">
        <f>IF(Table1[[#This Row],[Bet]]="Home",IF(Table1[[#This Row],[FTR]]="H",100*Table1[[#This Row],[B365H]],0),0)</f>
        <v>0</v>
      </c>
      <c r="N2099">
        <f>IF(Table1[[#This Row],[Bet]]="Home-",IF(Table1[[#This Row],[FTR]]="H",100*Table1[[#This Row],[B365H]],0),0)</f>
        <v>0</v>
      </c>
      <c r="O2099">
        <f>1/Table1[[#This Row],[B365D]]-Table1[[#This Row],[Margin1X2]]</f>
        <v>0.26984126984126988</v>
      </c>
      <c r="P2099">
        <f>IF(Table1[[#This Row],[Bet]]="Draw",IF(Table1[[#This Row],[FTR]]="D",100*Table1[[#This Row],[B365D]],0),0)</f>
        <v>0</v>
      </c>
      <c r="Q2099">
        <f>IF(Table1[[#This Row],[Bet]]="Draw-",IF(Table1[[#This Row],[FTR]]="D",100*Table1[[#This Row],[B365D]],0),0)</f>
        <v>0</v>
      </c>
      <c r="R2099">
        <f>1/Table1[[#This Row],[B365A]]-Table1[[#This Row],[Margin1X2]]</f>
        <v>0.26984126984126988</v>
      </c>
      <c r="S2099">
        <f>IF(Table1[[#This Row],[Bet]]="Away",IF(Table1[[#This Row],[FTR]]="A",100*Table1[[#This Row],[B365A]],0),0)</f>
        <v>0</v>
      </c>
      <c r="T2099">
        <f>IF(Table1[[#This Row],[Bet2]]="Away",IF(Table1[[#This Row],[FTR]]="A",100*Table1[[#This Row],[B365A]]),0)</f>
        <v>0</v>
      </c>
      <c r="X2099">
        <v>2.1</v>
      </c>
      <c r="Y2099">
        <v>3.5</v>
      </c>
      <c r="Z2099">
        <v>3.5</v>
      </c>
      <c r="AA2099" s="3">
        <f>(1/Table1[[#This Row],[B365H]]+1/Table1[[#This Row],[B365D]]+1/Table1[[#This Row],[B365A]]-1)/3</f>
        <v>1.5873015873015817E-2</v>
      </c>
      <c r="AB2099">
        <v>2.0499999999999998</v>
      </c>
      <c r="AC2099">
        <v>1.75</v>
      </c>
      <c r="AD2099">
        <f>(1/Table1[[#This Row],[B365&gt;2.5]]+1/Table1[[#This Row],[B365&lt;2.5]]-1)/2</f>
        <v>2.9616724738675937E-2</v>
      </c>
    </row>
    <row r="2100" spans="1:30" hidden="1" x14ac:dyDescent="0.45">
      <c r="A2100" t="s">
        <v>172</v>
      </c>
      <c r="B2100" t="s">
        <v>4</v>
      </c>
      <c r="C2100" s="1">
        <v>44583</v>
      </c>
      <c r="D2100" t="s">
        <v>191</v>
      </c>
      <c r="E2100" t="s">
        <v>188</v>
      </c>
      <c r="F2100">
        <v>0</v>
      </c>
      <c r="G2100">
        <v>1</v>
      </c>
      <c r="H2100" t="s">
        <v>20</v>
      </c>
      <c r="I2100" t="s">
        <v>143</v>
      </c>
      <c r="L2100">
        <f>1/Table1[[#This Row],[B365H]]-Table1[[#This Row],[Margin1X2]]</f>
        <v>0.22138680033416883</v>
      </c>
      <c r="M2100">
        <f>IF(Table1[[#This Row],[Bet]]="Home",IF(Table1[[#This Row],[FTR]]="H",100*Table1[[#This Row],[B365H]],0),0)</f>
        <v>0</v>
      </c>
      <c r="N2100">
        <f>IF(Table1[[#This Row],[Bet]]="Home-",IF(Table1[[#This Row],[FTR]]="H",100*Table1[[#This Row],[B365H]],0),0)</f>
        <v>0</v>
      </c>
      <c r="O2100">
        <f>1/Table1[[#This Row],[B365D]]-Table1[[#This Row],[Margin1X2]]</f>
        <v>0.26900584795321641</v>
      </c>
      <c r="P2100">
        <f>IF(Table1[[#This Row],[Bet]]="Draw",IF(Table1[[#This Row],[FTR]]="D",100*Table1[[#This Row],[B365D]],0),0)</f>
        <v>0</v>
      </c>
      <c r="Q2100">
        <f>IF(Table1[[#This Row],[Bet]]="Draw-",IF(Table1[[#This Row],[FTR]]="D",100*Table1[[#This Row],[B365D]],0),0)</f>
        <v>0</v>
      </c>
      <c r="R2100">
        <f>1/Table1[[#This Row],[B365A]]-Table1[[#This Row],[Margin1X2]]</f>
        <v>0.50960735171261495</v>
      </c>
      <c r="S2100">
        <f>IF(Table1[[#This Row],[Bet]]="Away",IF(Table1[[#This Row],[FTR]]="A",100*Table1[[#This Row],[B365A]],0),0)</f>
        <v>0</v>
      </c>
      <c r="T2100">
        <f>IF(Table1[[#This Row],[Bet2]]="Away",IF(Table1[[#This Row],[FTR]]="A",100*Table1[[#This Row],[B365A]]),0)</f>
        <v>0</v>
      </c>
      <c r="X2100">
        <v>4.2</v>
      </c>
      <c r="Y2100">
        <v>3.5</v>
      </c>
      <c r="Z2100">
        <v>1.9</v>
      </c>
      <c r="AA2100" s="3">
        <f>(1/Table1[[#This Row],[B365H]]+1/Table1[[#This Row],[B365D]]+1/Table1[[#This Row],[B365A]]-1)/3</f>
        <v>1.6708437761069266E-2</v>
      </c>
      <c r="AB2100">
        <v>2.0499999999999998</v>
      </c>
      <c r="AC2100">
        <v>1.75</v>
      </c>
      <c r="AD2100">
        <f>(1/Table1[[#This Row],[B365&gt;2.5]]+1/Table1[[#This Row],[B365&lt;2.5]]-1)/2</f>
        <v>2.9616724738675937E-2</v>
      </c>
    </row>
    <row r="2101" spans="1:30" hidden="1" x14ac:dyDescent="0.45">
      <c r="A2101" t="s">
        <v>172</v>
      </c>
      <c r="B2101" t="s">
        <v>4</v>
      </c>
      <c r="C2101" s="1">
        <v>44660</v>
      </c>
      <c r="D2101" t="s">
        <v>177</v>
      </c>
      <c r="E2101" t="s">
        <v>181</v>
      </c>
      <c r="F2101">
        <v>1</v>
      </c>
      <c r="G2101">
        <v>1</v>
      </c>
      <c r="H2101" t="s">
        <v>42</v>
      </c>
      <c r="I2101" t="s">
        <v>143</v>
      </c>
      <c r="L2101">
        <f>1/Table1[[#This Row],[B365H]]-Table1[[#This Row],[Margin1X2]]</f>
        <v>0.61896043391182509</v>
      </c>
      <c r="M2101">
        <f>IF(Table1[[#This Row],[Bet]]="Home",IF(Table1[[#This Row],[FTR]]="H",100*Table1[[#This Row],[B365H]],0),0)</f>
        <v>0</v>
      </c>
      <c r="N2101">
        <f>IF(Table1[[#This Row],[Bet]]="Home-",IF(Table1[[#This Row],[FTR]]="H",100*Table1[[#This Row],[B365H]],0),0)</f>
        <v>0</v>
      </c>
      <c r="O2101">
        <f>1/Table1[[#This Row],[B365D]]-Table1[[#This Row],[Margin1X2]]</f>
        <v>0.24517565348943152</v>
      </c>
      <c r="P2101">
        <f>IF(Table1[[#This Row],[Bet]]="Draw",IF(Table1[[#This Row],[FTR]]="D",100*Table1[[#This Row],[B365D]],0),0)</f>
        <v>0</v>
      </c>
      <c r="Q2101">
        <f>IF(Table1[[#This Row],[Bet]]="Draw-",IF(Table1[[#This Row],[FTR]]="D",100*Table1[[#This Row],[B365D]],0),0)</f>
        <v>0</v>
      </c>
      <c r="R2101">
        <f>1/Table1[[#This Row],[B365A]]-Table1[[#This Row],[Margin1X2]]</f>
        <v>0.13586391259874328</v>
      </c>
      <c r="S2101">
        <f>IF(Table1[[#This Row],[Bet]]="Away",IF(Table1[[#This Row],[FTR]]="A",100*Table1[[#This Row],[B365A]],0),0)</f>
        <v>0</v>
      </c>
      <c r="T2101">
        <f>IF(Table1[[#This Row],[Bet2]]="Away",IF(Table1[[#This Row],[FTR]]="A",100*Table1[[#This Row],[B365A]]),0)</f>
        <v>0</v>
      </c>
      <c r="X2101">
        <v>1.57</v>
      </c>
      <c r="Y2101">
        <v>3.8</v>
      </c>
      <c r="Z2101">
        <v>6.5</v>
      </c>
      <c r="AA2101" s="3">
        <f>(1/Table1[[#This Row],[B365H]]+1/Table1[[#This Row],[B365D]]+1/Table1[[#This Row],[B365A]]-1)/3</f>
        <v>1.7982241247410585E-2</v>
      </c>
      <c r="AB2101">
        <v>2.1</v>
      </c>
      <c r="AC2101">
        <v>1.77</v>
      </c>
      <c r="AD2101">
        <f>(1/Table1[[#This Row],[B365&gt;2.5]]+1/Table1[[#This Row],[B365&lt;2.5]]-1)/2</f>
        <v>2.0581113801452777E-2</v>
      </c>
    </row>
    <row r="2102" spans="1:30" hidden="1" x14ac:dyDescent="0.45">
      <c r="A2102" t="s">
        <v>172</v>
      </c>
      <c r="B2102" t="s">
        <v>4</v>
      </c>
      <c r="C2102" s="1">
        <v>44666</v>
      </c>
      <c r="D2102" t="s">
        <v>187</v>
      </c>
      <c r="E2102" t="s">
        <v>185</v>
      </c>
      <c r="F2102">
        <v>0</v>
      </c>
      <c r="G2102">
        <v>2</v>
      </c>
      <c r="H2102" t="s">
        <v>20</v>
      </c>
      <c r="I2102" t="s">
        <v>143</v>
      </c>
      <c r="L2102">
        <f>1/Table1[[#This Row],[B365H]]-Table1[[#This Row],[Margin1X2]]</f>
        <v>0.24747766853030015</v>
      </c>
      <c r="M2102">
        <f>IF(Table1[[#This Row],[Bet]]="Home",IF(Table1[[#This Row],[FTR]]="H",100*Table1[[#This Row],[B365H]],0),0)</f>
        <v>0</v>
      </c>
      <c r="N2102">
        <f>IF(Table1[[#This Row],[Bet]]="Home-",IF(Table1[[#This Row],[FTR]]="H",100*Table1[[#This Row],[B365H]],0),0)</f>
        <v>0</v>
      </c>
      <c r="O2102">
        <f>1/Table1[[#This Row],[B365D]]-Table1[[#This Row],[Margin1X2]]</f>
        <v>0.2920120814857658</v>
      </c>
      <c r="P2102">
        <f>IF(Table1[[#This Row],[Bet]]="Draw",IF(Table1[[#This Row],[FTR]]="D",100*Table1[[#This Row],[B365D]],0),0)</f>
        <v>0</v>
      </c>
      <c r="Q2102">
        <f>IF(Table1[[#This Row],[Bet]]="Draw-",IF(Table1[[#This Row],[FTR]]="D",100*Table1[[#This Row],[B365D]],0),0)</f>
        <v>0</v>
      </c>
      <c r="R2102">
        <f>1/Table1[[#This Row],[B365A]]-Table1[[#This Row],[Margin1X2]]</f>
        <v>0.46051024998393425</v>
      </c>
      <c r="S2102">
        <f>IF(Table1[[#This Row],[Bet]]="Away",IF(Table1[[#This Row],[FTR]]="A",100*Table1[[#This Row],[B365A]],0),0)</f>
        <v>0</v>
      </c>
      <c r="T2102">
        <f>IF(Table1[[#This Row],[Bet2]]="Away",IF(Table1[[#This Row],[FTR]]="A",100*Table1[[#This Row],[B365A]]),0)</f>
        <v>0</v>
      </c>
      <c r="X2102">
        <v>3.8</v>
      </c>
      <c r="Y2102">
        <v>3.25</v>
      </c>
      <c r="Z2102">
        <v>2.1</v>
      </c>
      <c r="AA2102" s="3">
        <f>(1/Table1[[#This Row],[B365H]]+1/Table1[[#This Row],[B365D]]+1/Table1[[#This Row],[B365A]]-1)/3</f>
        <v>1.5680226206541931E-2</v>
      </c>
      <c r="AB2102">
        <v>2.15</v>
      </c>
      <c r="AC2102">
        <v>1.66</v>
      </c>
      <c r="AD2102">
        <f>(1/Table1[[#This Row],[B365&gt;2.5]]+1/Table1[[#This Row],[B365&lt;2.5]]-1)/2</f>
        <v>3.3762958811992205E-2</v>
      </c>
    </row>
    <row r="2103" spans="1:30" hidden="1" x14ac:dyDescent="0.45">
      <c r="A2103" t="s">
        <v>201</v>
      </c>
      <c r="B2103" t="s">
        <v>4</v>
      </c>
      <c r="C2103" s="1">
        <v>44436</v>
      </c>
      <c r="D2103" t="s">
        <v>203</v>
      </c>
      <c r="E2103" t="s">
        <v>223</v>
      </c>
      <c r="F2103">
        <v>2</v>
      </c>
      <c r="G2103">
        <v>0</v>
      </c>
      <c r="H2103" t="s">
        <v>13</v>
      </c>
      <c r="I2103" t="s">
        <v>230</v>
      </c>
      <c r="L2103">
        <f>1/Table1[[#This Row],[B365H]]-Table1[[#This Row],[Margin1X2]]</f>
        <v>0.73699205278152646</v>
      </c>
      <c r="M2103">
        <f>IF(Table1[[#This Row],[Bet]]="Home",IF(Table1[[#This Row],[FTR]]="H",100*Table1[[#This Row],[B365H]],0),0)</f>
        <v>0</v>
      </c>
      <c r="N2103">
        <f>IF(Table1[[#This Row],[Bet]]="Home-",IF(Table1[[#This Row],[FTR]]="H",100*Table1[[#This Row],[B365H]],0),0)</f>
        <v>0</v>
      </c>
      <c r="O2103">
        <f>1/Table1[[#This Row],[B365D]]-Table1[[#This Row],[Margin1X2]]</f>
        <v>0.18998350577297948</v>
      </c>
      <c r="P2103">
        <f>IF(Table1[[#This Row],[Bet]]="Draw",IF(Table1[[#This Row],[FTR]]="D",100*Table1[[#This Row],[B365D]],0),0)</f>
        <v>0</v>
      </c>
      <c r="Q2103">
        <f>IF(Table1[[#This Row],[Bet]]="Draw-",IF(Table1[[#This Row],[FTR]]="D",100*Table1[[#This Row],[B365D]],0),0)</f>
        <v>0</v>
      </c>
      <c r="R2103">
        <f>1/Table1[[#This Row],[B365A]]-Table1[[#This Row],[Margin1X2]]</f>
        <v>7.3024441445494109E-2</v>
      </c>
      <c r="S2103">
        <f>IF(Table1[[#This Row],[Bet]]="Away",IF(Table1[[#This Row],[FTR]]="A",100*Table1[[#This Row],[B365A]],0),0)</f>
        <v>0</v>
      </c>
      <c r="T2103">
        <f>IF(Table1[[#This Row],[Bet2]]="Away",IF(Table1[[#This Row],[FTR]]="A",100*Table1[[#This Row],[B365A]]),0)</f>
        <v>0</v>
      </c>
      <c r="X2103">
        <v>1.3</v>
      </c>
      <c r="Y2103">
        <v>4.5</v>
      </c>
      <c r="Z2103">
        <v>9.5</v>
      </c>
      <c r="AA2103" s="3">
        <f>(1/Table1[[#This Row],[B365H]]+1/Table1[[#This Row],[B365D]]+1/Table1[[#This Row],[B365A]]-1)/3</f>
        <v>3.2238716449242734E-2</v>
      </c>
      <c r="AB2103">
        <v>1.65</v>
      </c>
      <c r="AC2103">
        <v>2.2000000000000002</v>
      </c>
      <c r="AD2103">
        <f>(1/Table1[[#This Row],[B365&gt;2.5]]+1/Table1[[#This Row],[B365&lt;2.5]]-1)/2</f>
        <v>3.0303030303030276E-2</v>
      </c>
    </row>
    <row r="2104" spans="1:30" hidden="1" x14ac:dyDescent="0.45">
      <c r="A2104" t="s">
        <v>201</v>
      </c>
      <c r="B2104" t="s">
        <v>4</v>
      </c>
      <c r="C2104" s="1">
        <v>44443</v>
      </c>
      <c r="D2104" t="s">
        <v>221</v>
      </c>
      <c r="E2104" t="s">
        <v>237</v>
      </c>
      <c r="F2104">
        <v>3</v>
      </c>
      <c r="G2104">
        <v>2</v>
      </c>
      <c r="H2104" t="s">
        <v>13</v>
      </c>
      <c r="I2104" t="s">
        <v>230</v>
      </c>
      <c r="L2104">
        <f>1/Table1[[#This Row],[B365H]]-Table1[[#This Row],[Margin1X2]]</f>
        <v>0.59561403508771937</v>
      </c>
      <c r="M2104">
        <f>IF(Table1[[#This Row],[Bet]]="Home",IF(Table1[[#This Row],[FTR]]="H",100*Table1[[#This Row],[B365H]],0),0)</f>
        <v>0</v>
      </c>
      <c r="N2104">
        <f>IF(Table1[[#This Row],[Bet]]="Home-",IF(Table1[[#This Row],[FTR]]="H",100*Table1[[#This Row],[B365H]],0),0)</f>
        <v>0</v>
      </c>
      <c r="O2104">
        <f>1/Table1[[#This Row],[B365D]]-Table1[[#This Row],[Margin1X2]]</f>
        <v>0.23377192982456144</v>
      </c>
      <c r="P2104">
        <f>IF(Table1[[#This Row],[Bet]]="Draw",IF(Table1[[#This Row],[FTR]]="D",100*Table1[[#This Row],[B365D]],0),0)</f>
        <v>0</v>
      </c>
      <c r="Q2104">
        <f>IF(Table1[[#This Row],[Bet]]="Draw-",IF(Table1[[#This Row],[FTR]]="D",100*Table1[[#This Row],[B365D]],0),0)</f>
        <v>0</v>
      </c>
      <c r="R2104">
        <f>1/Table1[[#This Row],[B365A]]-Table1[[#This Row],[Margin1X2]]</f>
        <v>0.17061403508771936</v>
      </c>
      <c r="S2104">
        <f>IF(Table1[[#This Row],[Bet]]="Away",IF(Table1[[#This Row],[FTR]]="A",100*Table1[[#This Row],[B365A]],0),0)</f>
        <v>0</v>
      </c>
      <c r="T2104">
        <f>IF(Table1[[#This Row],[Bet2]]="Away",IF(Table1[[#This Row],[FTR]]="A",100*Table1[[#This Row],[B365A]]),0)</f>
        <v>0</v>
      </c>
      <c r="X2104">
        <v>1.6</v>
      </c>
      <c r="Y2104">
        <v>3.8</v>
      </c>
      <c r="Z2104">
        <v>5</v>
      </c>
      <c r="AA2104" s="3">
        <f>(1/Table1[[#This Row],[B365H]]+1/Table1[[#This Row],[B365D]]+1/Table1[[#This Row],[B365A]]-1)/3</f>
        <v>2.9385964912280665E-2</v>
      </c>
      <c r="AB2104">
        <v>1.7</v>
      </c>
      <c r="AC2104">
        <v>2.1</v>
      </c>
      <c r="AD2104">
        <f>(1/Table1[[#This Row],[B365&gt;2.5]]+1/Table1[[#This Row],[B365&lt;2.5]]-1)/2</f>
        <v>3.2212885154061621E-2</v>
      </c>
    </row>
    <row r="2105" spans="1:30" hidden="1" x14ac:dyDescent="0.45">
      <c r="A2105" t="s">
        <v>201</v>
      </c>
      <c r="B2105" t="s">
        <v>4</v>
      </c>
      <c r="C2105" s="1">
        <v>44450</v>
      </c>
      <c r="D2105" t="s">
        <v>226</v>
      </c>
      <c r="E2105" t="s">
        <v>206</v>
      </c>
      <c r="F2105">
        <v>1</v>
      </c>
      <c r="G2105">
        <v>1</v>
      </c>
      <c r="H2105" t="s">
        <v>42</v>
      </c>
      <c r="I2105" t="s">
        <v>230</v>
      </c>
      <c r="L2105">
        <f>1/Table1[[#This Row],[B365H]]-Table1[[#This Row],[Margin1X2]]</f>
        <v>0.13193830435209744</v>
      </c>
      <c r="M2105">
        <f>IF(Table1[[#This Row],[Bet]]="Home",IF(Table1[[#This Row],[FTR]]="H",100*Table1[[#This Row],[B365H]],0),0)</f>
        <v>0</v>
      </c>
      <c r="N2105">
        <f>IF(Table1[[#This Row],[Bet]]="Home-",IF(Table1[[#This Row],[FTR]]="H",100*Table1[[#This Row],[B365H]],0),0)</f>
        <v>0</v>
      </c>
      <c r="O2105">
        <f>1/Table1[[#This Row],[B365D]]-Table1[[#This Row],[Margin1X2]]</f>
        <v>0.2003143727281658</v>
      </c>
      <c r="P2105">
        <f>IF(Table1[[#This Row],[Bet]]="Draw",IF(Table1[[#This Row],[FTR]]="D",100*Table1[[#This Row],[B365D]],0),0)</f>
        <v>0</v>
      </c>
      <c r="Q2105">
        <f>IF(Table1[[#This Row],[Bet]]="Draw-",IF(Table1[[#This Row],[FTR]]="D",100*Table1[[#This Row],[B365D]],0),0)</f>
        <v>0</v>
      </c>
      <c r="R2105">
        <f>1/Table1[[#This Row],[B365A]]-Table1[[#This Row],[Margin1X2]]</f>
        <v>0.66774732291973671</v>
      </c>
      <c r="S2105">
        <f>IF(Table1[[#This Row],[Bet]]="Away",IF(Table1[[#This Row],[FTR]]="A",100*Table1[[#This Row],[B365A]],0),0)</f>
        <v>0</v>
      </c>
      <c r="T2105">
        <f>IF(Table1[[#This Row],[Bet2]]="Away",IF(Table1[[#This Row],[FTR]]="A",100*Table1[[#This Row],[B365A]]),0)</f>
        <v>0</v>
      </c>
      <c r="X2105">
        <v>6.5</v>
      </c>
      <c r="Y2105">
        <v>4.5</v>
      </c>
      <c r="Z2105">
        <v>1.45</v>
      </c>
      <c r="AA2105" s="3">
        <f>(1/Table1[[#This Row],[B365H]]+1/Table1[[#This Row],[B365D]]+1/Table1[[#This Row],[B365A]]-1)/3</f>
        <v>2.1907849494056403E-2</v>
      </c>
      <c r="AB2105">
        <v>1.65</v>
      </c>
      <c r="AC2105">
        <v>2.2000000000000002</v>
      </c>
      <c r="AD2105">
        <f>(1/Table1[[#This Row],[B365&gt;2.5]]+1/Table1[[#This Row],[B365&lt;2.5]]-1)/2</f>
        <v>3.0303030303030276E-2</v>
      </c>
    </row>
    <row r="2106" spans="1:30" hidden="1" x14ac:dyDescent="0.45">
      <c r="A2106" t="s">
        <v>201</v>
      </c>
      <c r="B2106" t="s">
        <v>4</v>
      </c>
      <c r="C2106" s="1">
        <v>44457</v>
      </c>
      <c r="D2106" t="s">
        <v>208</v>
      </c>
      <c r="E2106" t="s">
        <v>217</v>
      </c>
      <c r="F2106">
        <v>3</v>
      </c>
      <c r="G2106">
        <v>0</v>
      </c>
      <c r="H2106" t="s">
        <v>13</v>
      </c>
      <c r="I2106" t="s">
        <v>230</v>
      </c>
      <c r="L2106">
        <f>1/Table1[[#This Row],[B365H]]-Table1[[#This Row],[Margin1X2]]</f>
        <v>0.27716727716727713</v>
      </c>
      <c r="M2106">
        <f>IF(Table1[[#This Row],[Bet]]="Home",IF(Table1[[#This Row],[FTR]]="H",100*Table1[[#This Row],[B365H]],0),0)</f>
        <v>0</v>
      </c>
      <c r="N2106">
        <f>IF(Table1[[#This Row],[Bet]]="Home-",IF(Table1[[#This Row],[FTR]]="H",100*Table1[[#This Row],[B365H]],0),0)</f>
        <v>0</v>
      </c>
      <c r="O2106">
        <f>1/Table1[[#This Row],[B365D]]-Table1[[#This Row],[Margin1X2]]</f>
        <v>0.27716727716727713</v>
      </c>
      <c r="P2106">
        <f>IF(Table1[[#This Row],[Bet]]="Draw",IF(Table1[[#This Row],[FTR]]="D",100*Table1[[#This Row],[B365D]],0),0)</f>
        <v>0</v>
      </c>
      <c r="Q2106">
        <f>IF(Table1[[#This Row],[Bet]]="Draw-",IF(Table1[[#This Row],[FTR]]="D",100*Table1[[#This Row],[B365D]],0),0)</f>
        <v>0</v>
      </c>
      <c r="R2106">
        <f>1/Table1[[#This Row],[B365A]]-Table1[[#This Row],[Margin1X2]]</f>
        <v>0.44566544566544558</v>
      </c>
      <c r="S2106">
        <f>IF(Table1[[#This Row],[Bet]]="Away",IF(Table1[[#This Row],[FTR]]="A",100*Table1[[#This Row],[B365A]],0),0)</f>
        <v>0</v>
      </c>
      <c r="T2106">
        <f>IF(Table1[[#This Row],[Bet2]]="Away",IF(Table1[[#This Row],[FTR]]="A",100*Table1[[#This Row],[B365A]]),0)</f>
        <v>0</v>
      </c>
      <c r="X2106">
        <v>3.25</v>
      </c>
      <c r="Y2106">
        <v>3.25</v>
      </c>
      <c r="Z2106">
        <v>2.1</v>
      </c>
      <c r="AA2106" s="3">
        <f>(1/Table1[[#This Row],[B365H]]+1/Table1[[#This Row],[B365D]]+1/Table1[[#This Row],[B365A]]-1)/3</f>
        <v>3.0525030525030566E-2</v>
      </c>
      <c r="AB2106">
        <v>1.95</v>
      </c>
      <c r="AC2106">
        <v>1.85</v>
      </c>
      <c r="AD2106">
        <f>(1/Table1[[#This Row],[B365&gt;2.5]]+1/Table1[[#This Row],[B365&lt;2.5]]-1)/2</f>
        <v>2.6680526680526673E-2</v>
      </c>
    </row>
    <row r="2107" spans="1:30" hidden="1" x14ac:dyDescent="0.45">
      <c r="A2107" t="s">
        <v>201</v>
      </c>
      <c r="B2107" t="s">
        <v>4</v>
      </c>
      <c r="C2107" s="1">
        <v>44464</v>
      </c>
      <c r="D2107" t="s">
        <v>227</v>
      </c>
      <c r="E2107" t="s">
        <v>240</v>
      </c>
      <c r="F2107">
        <v>2</v>
      </c>
      <c r="G2107">
        <v>1</v>
      </c>
      <c r="H2107" t="s">
        <v>13</v>
      </c>
      <c r="I2107" t="s">
        <v>230</v>
      </c>
      <c r="L2107">
        <f>1/Table1[[#This Row],[B365H]]-Table1[[#This Row],[Margin1X2]]</f>
        <v>0.55617802676626205</v>
      </c>
      <c r="M2107">
        <f>IF(Table1[[#This Row],[Bet]]="Home",IF(Table1[[#This Row],[FTR]]="H",100*Table1[[#This Row],[B365H]],0),0)</f>
        <v>0</v>
      </c>
      <c r="N2107">
        <f>IF(Table1[[#This Row],[Bet]]="Home-",IF(Table1[[#This Row],[FTR]]="H",100*Table1[[#This Row],[B365H]],0),0)</f>
        <v>0</v>
      </c>
      <c r="O2107">
        <f>1/Table1[[#This Row],[B365D]]-Table1[[#This Row],[Margin1X2]]</f>
        <v>0.25365701836290067</v>
      </c>
      <c r="P2107">
        <f>IF(Table1[[#This Row],[Bet]]="Draw",IF(Table1[[#This Row],[FTR]]="D",100*Table1[[#This Row],[B365D]],0),0)</f>
        <v>0</v>
      </c>
      <c r="Q2107">
        <f>IF(Table1[[#This Row],[Bet]]="Draw-",IF(Table1[[#This Row],[FTR]]="D",100*Table1[[#This Row],[B365D]],0),0)</f>
        <v>0</v>
      </c>
      <c r="R2107">
        <f>1/Table1[[#This Row],[B365A]]-Table1[[#This Row],[Margin1X2]]</f>
        <v>0.19016495487083718</v>
      </c>
      <c r="S2107">
        <f>IF(Table1[[#This Row],[Bet]]="Away",IF(Table1[[#This Row],[FTR]]="A",100*Table1[[#This Row],[B365A]],0),0)</f>
        <v>0</v>
      </c>
      <c r="T2107">
        <f>IF(Table1[[#This Row],[Bet2]]="Away",IF(Table1[[#This Row],[FTR]]="A",100*Table1[[#This Row],[B365A]]),0)</f>
        <v>0</v>
      </c>
      <c r="X2107">
        <v>1.7</v>
      </c>
      <c r="Y2107">
        <v>3.5</v>
      </c>
      <c r="Z2107">
        <v>4.5</v>
      </c>
      <c r="AA2107" s="3">
        <f>(1/Table1[[#This Row],[B365H]]+1/Table1[[#This Row],[B365D]]+1/Table1[[#This Row],[B365A]]-1)/3</f>
        <v>3.2057267351385033E-2</v>
      </c>
      <c r="AB2107">
        <v>1.95</v>
      </c>
      <c r="AC2107">
        <v>1.85</v>
      </c>
      <c r="AD2107">
        <f>(1/Table1[[#This Row],[B365&gt;2.5]]+1/Table1[[#This Row],[B365&lt;2.5]]-1)/2</f>
        <v>2.6680526680526673E-2</v>
      </c>
    </row>
    <row r="2108" spans="1:30" hidden="1" x14ac:dyDescent="0.45">
      <c r="A2108" t="s">
        <v>201</v>
      </c>
      <c r="B2108" t="s">
        <v>4</v>
      </c>
      <c r="C2108" s="1">
        <v>44499</v>
      </c>
      <c r="D2108" t="s">
        <v>226</v>
      </c>
      <c r="E2108" t="s">
        <v>211</v>
      </c>
      <c r="F2108">
        <v>1</v>
      </c>
      <c r="G2108">
        <v>0</v>
      </c>
      <c r="H2108" t="s">
        <v>13</v>
      </c>
      <c r="I2108" t="s">
        <v>230</v>
      </c>
      <c r="L2108">
        <f>1/Table1[[#This Row],[B365H]]-Table1[[#This Row],[Margin1X2]]</f>
        <v>0.38486676721970836</v>
      </c>
      <c r="M2108">
        <f>IF(Table1[[#This Row],[Bet]]="Home",IF(Table1[[#This Row],[FTR]]="H",100*Table1[[#This Row],[B365H]],0),0)</f>
        <v>0</v>
      </c>
      <c r="N2108">
        <f>IF(Table1[[#This Row],[Bet]]="Home-",IF(Table1[[#This Row],[FTR]]="H",100*Table1[[#This Row],[B365H]],0),0)</f>
        <v>0</v>
      </c>
      <c r="O2108">
        <f>1/Table1[[#This Row],[B365D]]-Table1[[#This Row],[Margin1X2]]</f>
        <v>0.26231774761186522</v>
      </c>
      <c r="P2108">
        <f>IF(Table1[[#This Row],[Bet]]="Draw",IF(Table1[[#This Row],[FTR]]="D",100*Table1[[#This Row],[B365D]],0),0)</f>
        <v>0</v>
      </c>
      <c r="Q2108">
        <f>IF(Table1[[#This Row],[Bet]]="Draw-",IF(Table1[[#This Row],[FTR]]="D",100*Table1[[#This Row],[B365D]],0),0)</f>
        <v>0</v>
      </c>
      <c r="R2108">
        <f>1/Table1[[#This Row],[B365A]]-Table1[[#This Row],[Margin1X2]]</f>
        <v>0.35281548516842626</v>
      </c>
      <c r="S2108">
        <f>IF(Table1[[#This Row],[Bet]]="Away",IF(Table1[[#This Row],[FTR]]="A",100*Table1[[#This Row],[B365A]],0),0)</f>
        <v>0</v>
      </c>
      <c r="T2108">
        <f>IF(Table1[[#This Row],[Bet2]]="Away",IF(Table1[[#This Row],[FTR]]="A",100*Table1[[#This Row],[B365A]]),0)</f>
        <v>0</v>
      </c>
      <c r="X2108">
        <v>2.4</v>
      </c>
      <c r="Y2108">
        <v>3.4</v>
      </c>
      <c r="Z2108">
        <v>2.6</v>
      </c>
      <c r="AA2108" s="3">
        <f>(1/Table1[[#This Row],[B365H]]+1/Table1[[#This Row],[B365D]]+1/Table1[[#This Row],[B365A]]-1)/3</f>
        <v>3.1799899446958303E-2</v>
      </c>
      <c r="AB2108">
        <v>1.65</v>
      </c>
      <c r="AC2108">
        <v>2.2000000000000002</v>
      </c>
      <c r="AD2108">
        <f>(1/Table1[[#This Row],[B365&gt;2.5]]+1/Table1[[#This Row],[B365&lt;2.5]]-1)/2</f>
        <v>3.0303030303030276E-2</v>
      </c>
    </row>
    <row r="2109" spans="1:30" hidden="1" x14ac:dyDescent="0.45">
      <c r="A2109" t="s">
        <v>201</v>
      </c>
      <c r="B2109" t="s">
        <v>4</v>
      </c>
      <c r="C2109" s="1">
        <v>44513</v>
      </c>
      <c r="D2109" t="s">
        <v>223</v>
      </c>
      <c r="E2109" t="s">
        <v>205</v>
      </c>
      <c r="F2109">
        <v>1</v>
      </c>
      <c r="G2109">
        <v>0</v>
      </c>
      <c r="H2109" t="s">
        <v>13</v>
      </c>
      <c r="I2109" t="s">
        <v>230</v>
      </c>
      <c r="L2109">
        <f>1/Table1[[#This Row],[B365H]]-Table1[[#This Row],[Margin1X2]]</f>
        <v>0.40393706889870573</v>
      </c>
      <c r="M2109">
        <f>IF(Table1[[#This Row],[Bet]]="Home",IF(Table1[[#This Row],[FTR]]="H",100*Table1[[#This Row],[B365H]],0),0)</f>
        <v>0</v>
      </c>
      <c r="N2109">
        <f>IF(Table1[[#This Row],[Bet]]="Home-",IF(Table1[[#This Row],[FTR]]="H",100*Table1[[#This Row],[B365H]],0),0)</f>
        <v>0</v>
      </c>
      <c r="O2109">
        <f>1/Table1[[#This Row],[B365D]]-Table1[[#This Row],[Margin1X2]]</f>
        <v>0.26327210726187705</v>
      </c>
      <c r="P2109">
        <f>IF(Table1[[#This Row],[Bet]]="Draw",IF(Table1[[#This Row],[FTR]]="D",100*Table1[[#This Row],[B365D]],0),0)</f>
        <v>0</v>
      </c>
      <c r="Q2109">
        <f>IF(Table1[[#This Row],[Bet]]="Draw-",IF(Table1[[#This Row],[FTR]]="D",100*Table1[[#This Row],[B365D]],0),0)</f>
        <v>0</v>
      </c>
      <c r="R2109">
        <f>1/Table1[[#This Row],[B365A]]-Table1[[#This Row],[Margin1X2]]</f>
        <v>0.33279082383941716</v>
      </c>
      <c r="S2109">
        <f>IF(Table1[[#This Row],[Bet]]="Away",IF(Table1[[#This Row],[FTR]]="A",100*Table1[[#This Row],[B365A]],0),0)</f>
        <v>0</v>
      </c>
      <c r="T2109">
        <f>IF(Table1[[#This Row],[Bet2]]="Away",IF(Table1[[#This Row],[FTR]]="A",100*Table1[[#This Row],[B365A]]),0)</f>
        <v>0</v>
      </c>
      <c r="X2109">
        <v>2.2999999999999998</v>
      </c>
      <c r="Y2109">
        <v>3.4</v>
      </c>
      <c r="Z2109">
        <v>2.75</v>
      </c>
      <c r="AA2109" s="3">
        <f>(1/Table1[[#This Row],[B365H]]+1/Table1[[#This Row],[B365D]]+1/Table1[[#This Row],[B365A]]-1)/3</f>
        <v>3.0845539796946486E-2</v>
      </c>
      <c r="AB2109">
        <v>1.72</v>
      </c>
      <c r="AC2109">
        <v>2.0699999999999998</v>
      </c>
      <c r="AD2109">
        <f>(1/Table1[[#This Row],[B365&gt;2.5]]+1/Table1[[#This Row],[B365&lt;2.5]]-1)/2</f>
        <v>3.2243568138411449E-2</v>
      </c>
    </row>
    <row r="2110" spans="1:30" hidden="1" x14ac:dyDescent="0.45">
      <c r="A2110" t="s">
        <v>201</v>
      </c>
      <c r="B2110" t="s">
        <v>4</v>
      </c>
      <c r="C2110" s="1">
        <v>44523</v>
      </c>
      <c r="D2110" t="s">
        <v>214</v>
      </c>
      <c r="E2110" t="s">
        <v>235</v>
      </c>
      <c r="F2110">
        <v>2</v>
      </c>
      <c r="G2110">
        <v>0</v>
      </c>
      <c r="H2110" t="s">
        <v>13</v>
      </c>
      <c r="I2110" t="s">
        <v>230</v>
      </c>
      <c r="L2110">
        <f>1/Table1[[#This Row],[B365H]]-Table1[[#This Row],[Margin1X2]]</f>
        <v>0.31144781144781142</v>
      </c>
      <c r="M2110">
        <f>IF(Table1[[#This Row],[Bet]]="Home",IF(Table1[[#This Row],[FTR]]="H",100*Table1[[#This Row],[B365H]],0),0)</f>
        <v>0</v>
      </c>
      <c r="N2110">
        <f>IF(Table1[[#This Row],[Bet]]="Home-",IF(Table1[[#This Row],[FTR]]="H",100*Table1[[#This Row],[B365H]],0),0)</f>
        <v>0</v>
      </c>
      <c r="O2110">
        <f>1/Table1[[#This Row],[B365D]]-Table1[[#This Row],[Margin1X2]]</f>
        <v>0.25589225589225589</v>
      </c>
      <c r="P2110">
        <f>IF(Table1[[#This Row],[Bet]]="Draw",IF(Table1[[#This Row],[FTR]]="D",100*Table1[[#This Row],[B365D]],0),0)</f>
        <v>0</v>
      </c>
      <c r="Q2110">
        <f>IF(Table1[[#This Row],[Bet]]="Draw-",IF(Table1[[#This Row],[FTR]]="D",100*Table1[[#This Row],[B365D]],0),0)</f>
        <v>0</v>
      </c>
      <c r="R2110">
        <f>1/Table1[[#This Row],[B365A]]-Table1[[#This Row],[Margin1X2]]</f>
        <v>0.43265993265993263</v>
      </c>
      <c r="S2110">
        <f>IF(Table1[[#This Row],[Bet]]="Away",IF(Table1[[#This Row],[FTR]]="A",100*Table1[[#This Row],[B365A]],0),0)</f>
        <v>0</v>
      </c>
      <c r="T2110">
        <f>IF(Table1[[#This Row],[Bet2]]="Away",IF(Table1[[#This Row],[FTR]]="A",100*Table1[[#This Row],[B365A]]),0)</f>
        <v>0</v>
      </c>
      <c r="X2110">
        <v>3</v>
      </c>
      <c r="Y2110">
        <v>3.6</v>
      </c>
      <c r="Z2110">
        <v>2.2000000000000002</v>
      </c>
      <c r="AA2110" s="3">
        <f>(1/Table1[[#This Row],[B365H]]+1/Table1[[#This Row],[B365D]]+1/Table1[[#This Row],[B365A]]-1)/3</f>
        <v>2.1885521885521914E-2</v>
      </c>
      <c r="AB2110">
        <v>1.98</v>
      </c>
      <c r="AC2110">
        <v>1.83</v>
      </c>
      <c r="AD2110">
        <f>(1/Table1[[#This Row],[B365&gt;2.5]]+1/Table1[[#This Row],[B365&lt;2.5]]-1)/2</f>
        <v>2.5749296241099451E-2</v>
      </c>
    </row>
    <row r="2111" spans="1:30" hidden="1" x14ac:dyDescent="0.45">
      <c r="A2111" t="s">
        <v>201</v>
      </c>
      <c r="B2111" t="s">
        <v>4</v>
      </c>
      <c r="C2111" s="1">
        <v>44556</v>
      </c>
      <c r="D2111" t="s">
        <v>217</v>
      </c>
      <c r="E2111" t="s">
        <v>221</v>
      </c>
      <c r="F2111">
        <v>5</v>
      </c>
      <c r="G2111">
        <v>1</v>
      </c>
      <c r="H2111" t="s">
        <v>13</v>
      </c>
      <c r="I2111" t="s">
        <v>230</v>
      </c>
      <c r="L2111">
        <f>1/Table1[[#This Row],[B365H]]-Table1[[#This Row],[Margin1X2]]</f>
        <v>0.56642586859305122</v>
      </c>
      <c r="M2111">
        <f>IF(Table1[[#This Row],[Bet]]="Home",IF(Table1[[#This Row],[FTR]]="H",100*Table1[[#This Row],[B365H]],0),0)</f>
        <v>0</v>
      </c>
      <c r="N2111">
        <f>IF(Table1[[#This Row],[Bet]]="Home-",IF(Table1[[#This Row],[FTR]]="H",100*Table1[[#This Row],[B365H]],0),0)</f>
        <v>0</v>
      </c>
      <c r="O2111">
        <f>1/Table1[[#This Row],[B365D]]-Table1[[#This Row],[Margin1X2]]</f>
        <v>0.24485724114207083</v>
      </c>
      <c r="P2111">
        <f>IF(Table1[[#This Row],[Bet]]="Draw",IF(Table1[[#This Row],[FTR]]="D",100*Table1[[#This Row],[B365D]],0),0)</f>
        <v>0</v>
      </c>
      <c r="Q2111">
        <f>IF(Table1[[#This Row],[Bet]]="Draw-",IF(Table1[[#This Row],[FTR]]="D",100*Table1[[#This Row],[B365D]],0),0)</f>
        <v>0</v>
      </c>
      <c r="R2111">
        <f>1/Table1[[#This Row],[B365A]]-Table1[[#This Row],[Margin1X2]]</f>
        <v>0.18871689026487784</v>
      </c>
      <c r="S2111">
        <f>IF(Table1[[#This Row],[Bet]]="Away",IF(Table1[[#This Row],[FTR]]="A",100*Table1[[#This Row],[B365A]],0),0)</f>
        <v>0</v>
      </c>
      <c r="T2111">
        <f>IF(Table1[[#This Row],[Bet2]]="Away",IF(Table1[[#This Row],[FTR]]="A",100*Table1[[#This Row],[B365A]]),0)</f>
        <v>0</v>
      </c>
      <c r="X2111">
        <v>1.7</v>
      </c>
      <c r="Y2111">
        <v>3.75</v>
      </c>
      <c r="Z2111">
        <v>4.75</v>
      </c>
      <c r="AA2111" s="3">
        <f>(1/Table1[[#This Row],[B365H]]+1/Table1[[#This Row],[B365D]]+1/Table1[[#This Row],[B365A]]-1)/3</f>
        <v>2.1809425524595822E-2</v>
      </c>
      <c r="AB2111">
        <v>1.9</v>
      </c>
      <c r="AC2111">
        <v>1.9</v>
      </c>
      <c r="AD2111">
        <f>(1/Table1[[#This Row],[B365&gt;2.5]]+1/Table1[[#This Row],[B365&lt;2.5]]-1)/2</f>
        <v>2.6315789473684181E-2</v>
      </c>
    </row>
    <row r="2112" spans="1:30" hidden="1" x14ac:dyDescent="0.45">
      <c r="A2112" t="s">
        <v>201</v>
      </c>
      <c r="B2112" t="s">
        <v>4</v>
      </c>
      <c r="C2112" s="1">
        <v>44586</v>
      </c>
      <c r="D2112" t="s">
        <v>215</v>
      </c>
      <c r="E2112" t="s">
        <v>235</v>
      </c>
      <c r="F2112">
        <v>1</v>
      </c>
      <c r="G2112">
        <v>0</v>
      </c>
      <c r="H2112" t="s">
        <v>13</v>
      </c>
      <c r="I2112" t="s">
        <v>230</v>
      </c>
      <c r="L2112">
        <f>1/Table1[[#This Row],[B365H]]-Table1[[#This Row],[Margin1X2]]</f>
        <v>0.54471082762075829</v>
      </c>
      <c r="M2112">
        <f>IF(Table1[[#This Row],[Bet]]="Home",IF(Table1[[#This Row],[FTR]]="H",100*Table1[[#This Row],[B365H]],0),0)</f>
        <v>0</v>
      </c>
      <c r="N2112">
        <f>IF(Table1[[#This Row],[Bet]]="Home-",IF(Table1[[#This Row],[FTR]]="H",100*Table1[[#This Row],[B365H]],0),0)</f>
        <v>0</v>
      </c>
      <c r="O2112">
        <f>1/Table1[[#This Row],[B365D]]-Table1[[#This Row],[Margin1X2]]</f>
        <v>0.25106003396996474</v>
      </c>
      <c r="P2112">
        <f>IF(Table1[[#This Row],[Bet]]="Draw",IF(Table1[[#This Row],[FTR]]="D",100*Table1[[#This Row],[B365D]],0),0)</f>
        <v>0</v>
      </c>
      <c r="Q2112">
        <f>IF(Table1[[#This Row],[Bet]]="Draw-",IF(Table1[[#This Row],[FTR]]="D",100*Table1[[#This Row],[B365D]],0),0)</f>
        <v>0</v>
      </c>
      <c r="R2112">
        <f>1/Table1[[#This Row],[B365A]]-Table1[[#This Row],[Margin1X2]]</f>
        <v>0.20422913840927698</v>
      </c>
      <c r="S2112">
        <f>IF(Table1[[#This Row],[Bet]]="Away",IF(Table1[[#This Row],[FTR]]="A",100*Table1[[#This Row],[B365A]],0),0)</f>
        <v>0</v>
      </c>
      <c r="T2112">
        <f>IF(Table1[[#This Row],[Bet2]]="Away",IF(Table1[[#This Row],[FTR]]="A",100*Table1[[#This Row],[B365A]]),0)</f>
        <v>0</v>
      </c>
      <c r="X2112">
        <v>1.75</v>
      </c>
      <c r="Y2112">
        <v>3.6</v>
      </c>
      <c r="Z2112">
        <v>4.33</v>
      </c>
      <c r="AA2112" s="3">
        <f>(1/Table1[[#This Row],[B365H]]+1/Table1[[#This Row],[B365D]]+1/Table1[[#This Row],[B365A]]-1)/3</f>
        <v>2.6717743807813072E-2</v>
      </c>
      <c r="AB2112">
        <v>2</v>
      </c>
      <c r="AC2112">
        <v>1.8</v>
      </c>
      <c r="AD2112">
        <f>(1/Table1[[#This Row],[B365&gt;2.5]]+1/Table1[[#This Row],[B365&lt;2.5]]-1)/2</f>
        <v>2.777777777777779E-2</v>
      </c>
    </row>
    <row r="2113" spans="1:30" hidden="1" x14ac:dyDescent="0.45">
      <c r="A2113" t="s">
        <v>201</v>
      </c>
      <c r="B2113" t="s">
        <v>4</v>
      </c>
      <c r="C2113" s="1">
        <v>44604</v>
      </c>
      <c r="D2113" t="s">
        <v>211</v>
      </c>
      <c r="E2113" t="s">
        <v>221</v>
      </c>
      <c r="F2113">
        <v>0</v>
      </c>
      <c r="G2113">
        <v>1</v>
      </c>
      <c r="H2113" t="s">
        <v>20</v>
      </c>
      <c r="I2113" t="s">
        <v>230</v>
      </c>
      <c r="L2113">
        <f>1/Table1[[#This Row],[B365H]]-Table1[[#This Row],[Margin1X2]]</f>
        <v>0.29034391534391535</v>
      </c>
      <c r="M2113">
        <f>IF(Table1[[#This Row],[Bet]]="Home",IF(Table1[[#This Row],[FTR]]="H",100*Table1[[#This Row],[B365H]],0),0)</f>
        <v>0</v>
      </c>
      <c r="N2113">
        <f>IF(Table1[[#This Row],[Bet]]="Home-",IF(Table1[[#This Row],[FTR]]="H",100*Table1[[#This Row],[B365H]],0),0)</f>
        <v>0</v>
      </c>
      <c r="O2113">
        <f>1/Table1[[#This Row],[B365D]]-Table1[[#This Row],[Margin1X2]]</f>
        <v>0.25562169312169314</v>
      </c>
      <c r="P2113">
        <f>IF(Table1[[#This Row],[Bet]]="Draw",IF(Table1[[#This Row],[FTR]]="D",100*Table1[[#This Row],[B365D]],0),0)</f>
        <v>0</v>
      </c>
      <c r="Q2113">
        <f>IF(Table1[[#This Row],[Bet]]="Draw-",IF(Table1[[#This Row],[FTR]]="D",100*Table1[[#This Row],[B365D]],0),0)</f>
        <v>0</v>
      </c>
      <c r="R2113">
        <f>1/Table1[[#This Row],[B365A]]-Table1[[#This Row],[Margin1X2]]</f>
        <v>0.45403439153439151</v>
      </c>
      <c r="S2113">
        <f>IF(Table1[[#This Row],[Bet]]="Away",IF(Table1[[#This Row],[FTR]]="A",100*Table1[[#This Row],[B365A]],0),0)</f>
        <v>0</v>
      </c>
      <c r="T2113">
        <f>IF(Table1[[#This Row],[Bet2]]="Away",IF(Table1[[#This Row],[FTR]]="A",100*Table1[[#This Row],[B365A]]),0)</f>
        <v>0</v>
      </c>
      <c r="X2113">
        <v>3.2</v>
      </c>
      <c r="Y2113">
        <v>3.6</v>
      </c>
      <c r="Z2113">
        <v>2.1</v>
      </c>
      <c r="AA2113" s="3">
        <f>(1/Table1[[#This Row],[B365H]]+1/Table1[[#This Row],[B365D]]+1/Table1[[#This Row],[B365A]]-1)/3</f>
        <v>2.2156084656084651E-2</v>
      </c>
      <c r="AB2113">
        <v>1.72</v>
      </c>
      <c r="AC2113">
        <v>2.0699999999999998</v>
      </c>
      <c r="AD2113">
        <f>(1/Table1[[#This Row],[B365&gt;2.5]]+1/Table1[[#This Row],[B365&lt;2.5]]-1)/2</f>
        <v>3.2243568138411449E-2</v>
      </c>
    </row>
    <row r="2114" spans="1:30" hidden="1" x14ac:dyDescent="0.45">
      <c r="A2114" t="s">
        <v>201</v>
      </c>
      <c r="B2114" t="s">
        <v>4</v>
      </c>
      <c r="C2114" s="1">
        <v>44614</v>
      </c>
      <c r="D2114" t="s">
        <v>214</v>
      </c>
      <c r="E2114" t="s">
        <v>223</v>
      </c>
      <c r="F2114">
        <v>2</v>
      </c>
      <c r="G2114">
        <v>1</v>
      </c>
      <c r="H2114" t="s">
        <v>13</v>
      </c>
      <c r="I2114" t="s">
        <v>230</v>
      </c>
      <c r="L2114">
        <f>1/Table1[[#This Row],[B365H]]-Table1[[#This Row],[Margin1X2]]</f>
        <v>0.68849206349206349</v>
      </c>
      <c r="M2114">
        <f>IF(Table1[[#This Row],[Bet]]="Home",IF(Table1[[#This Row],[FTR]]="H",100*Table1[[#This Row],[B365H]],0),0)</f>
        <v>0</v>
      </c>
      <c r="N2114">
        <f>IF(Table1[[#This Row],[Bet]]="Home-",IF(Table1[[#This Row],[FTR]]="H",100*Table1[[#This Row],[B365H]],0),0)</f>
        <v>0</v>
      </c>
      <c r="O2114">
        <f>1/Table1[[#This Row],[B365D]]-Table1[[#This Row],[Margin1X2]]</f>
        <v>0.2123015873015873</v>
      </c>
      <c r="P2114">
        <f>IF(Table1[[#This Row],[Bet]]="Draw",IF(Table1[[#This Row],[FTR]]="D",100*Table1[[#This Row],[B365D]],0),0)</f>
        <v>0</v>
      </c>
      <c r="Q2114">
        <f>IF(Table1[[#This Row],[Bet]]="Draw-",IF(Table1[[#This Row],[FTR]]="D",100*Table1[[#This Row],[B365D]],0),0)</f>
        <v>0</v>
      </c>
      <c r="R2114">
        <f>1/Table1[[#This Row],[B365A]]-Table1[[#This Row],[Margin1X2]]</f>
        <v>9.9206349206349229E-2</v>
      </c>
      <c r="S2114">
        <f>IF(Table1[[#This Row],[Bet]]="Away",IF(Table1[[#This Row],[FTR]]="A",100*Table1[[#This Row],[B365A]],0),0)</f>
        <v>0</v>
      </c>
      <c r="T2114">
        <f>IF(Table1[[#This Row],[Bet2]]="Away",IF(Table1[[#This Row],[FTR]]="A",100*Table1[[#This Row],[B365A]]),0)</f>
        <v>0</v>
      </c>
      <c r="X2114">
        <v>1.4</v>
      </c>
      <c r="Y2114">
        <v>4.2</v>
      </c>
      <c r="Z2114">
        <v>8</v>
      </c>
      <c r="AA2114" s="3">
        <f>(1/Table1[[#This Row],[B365H]]+1/Table1[[#This Row],[B365D]]+1/Table1[[#This Row],[B365A]]-1)/3</f>
        <v>2.5793650793650775E-2</v>
      </c>
      <c r="AB2114">
        <v>1.7</v>
      </c>
      <c r="AC2114">
        <v>2.1</v>
      </c>
      <c r="AD2114">
        <f>(1/Table1[[#This Row],[B365&gt;2.5]]+1/Table1[[#This Row],[B365&lt;2.5]]-1)/2</f>
        <v>3.2212885154061621E-2</v>
      </c>
    </row>
    <row r="2115" spans="1:30" hidden="1" x14ac:dyDescent="0.45">
      <c r="A2115" t="s">
        <v>201</v>
      </c>
      <c r="B2115" t="s">
        <v>4</v>
      </c>
      <c r="C2115" s="1">
        <v>44621</v>
      </c>
      <c r="D2115" t="s">
        <v>203</v>
      </c>
      <c r="E2115" t="s">
        <v>206</v>
      </c>
      <c r="F2115">
        <v>3</v>
      </c>
      <c r="G2115">
        <v>1</v>
      </c>
      <c r="H2115" t="s">
        <v>13</v>
      </c>
      <c r="I2115" t="s">
        <v>230</v>
      </c>
      <c r="L2115">
        <f>1/Table1[[#This Row],[B365H]]-Table1[[#This Row],[Margin1X2]]</f>
        <v>0.3798185941043084</v>
      </c>
      <c r="M2115">
        <f>IF(Table1[[#This Row],[Bet]]="Home",IF(Table1[[#This Row],[FTR]]="H",100*Table1[[#This Row],[B365H]],0),0)</f>
        <v>0</v>
      </c>
      <c r="N2115">
        <f>IF(Table1[[#This Row],[Bet]]="Home-",IF(Table1[[#This Row],[FTR]]="H",100*Table1[[#This Row],[B365H]],0),0)</f>
        <v>0</v>
      </c>
      <c r="O2115">
        <f>1/Table1[[#This Row],[B365D]]-Table1[[#This Row],[Margin1X2]]</f>
        <v>0.24886621315192745</v>
      </c>
      <c r="P2115">
        <f>IF(Table1[[#This Row],[Bet]]="Draw",IF(Table1[[#This Row],[FTR]]="D",100*Table1[[#This Row],[B365D]],0),0)</f>
        <v>0</v>
      </c>
      <c r="Q2115">
        <f>IF(Table1[[#This Row],[Bet]]="Draw-",IF(Table1[[#This Row],[FTR]]="D",100*Table1[[#This Row],[B365D]],0),0)</f>
        <v>0</v>
      </c>
      <c r="R2115">
        <f>1/Table1[[#This Row],[B365A]]-Table1[[#This Row],[Margin1X2]]</f>
        <v>0.37131519274376412</v>
      </c>
      <c r="S2115">
        <f>IF(Table1[[#This Row],[Bet]]="Away",IF(Table1[[#This Row],[FTR]]="A",100*Table1[[#This Row],[B365A]],0),0)</f>
        <v>0</v>
      </c>
      <c r="T2115">
        <f>IF(Table1[[#This Row],[Bet2]]="Away",IF(Table1[[#This Row],[FTR]]="A",100*Table1[[#This Row],[B365A]]),0)</f>
        <v>0</v>
      </c>
      <c r="X2115">
        <v>2.4</v>
      </c>
      <c r="Y2115">
        <v>3.5</v>
      </c>
      <c r="Z2115">
        <v>2.4500000000000002</v>
      </c>
      <c r="AA2115" s="3">
        <f>(1/Table1[[#This Row],[B365H]]+1/Table1[[#This Row],[B365D]]+1/Table1[[#This Row],[B365A]]-1)/3</f>
        <v>3.684807256235826E-2</v>
      </c>
      <c r="AB2115">
        <v>2.2000000000000002</v>
      </c>
      <c r="AC2115">
        <v>1.65</v>
      </c>
      <c r="AD2115">
        <f>(1/Table1[[#This Row],[B365&gt;2.5]]+1/Table1[[#This Row],[B365&lt;2.5]]-1)/2</f>
        <v>3.0303030303030276E-2</v>
      </c>
    </row>
    <row r="2116" spans="1:30" hidden="1" x14ac:dyDescent="0.45">
      <c r="A2116" t="s">
        <v>201</v>
      </c>
      <c r="B2116" t="s">
        <v>4</v>
      </c>
      <c r="C2116" s="1">
        <v>44632</v>
      </c>
      <c r="D2116" t="s">
        <v>224</v>
      </c>
      <c r="E2116" t="s">
        <v>209</v>
      </c>
      <c r="F2116">
        <v>1</v>
      </c>
      <c r="G2116">
        <v>0</v>
      </c>
      <c r="H2116" t="s">
        <v>13</v>
      </c>
      <c r="I2116" t="s">
        <v>230</v>
      </c>
      <c r="L2116">
        <f>1/Table1[[#This Row],[B365H]]-Table1[[#This Row],[Margin1X2]]</f>
        <v>0.48738298738298741</v>
      </c>
      <c r="M2116">
        <f>IF(Table1[[#This Row],[Bet]]="Home",IF(Table1[[#This Row],[FTR]]="H",100*Table1[[#This Row],[B365H]],0),0)</f>
        <v>0</v>
      </c>
      <c r="N2116">
        <f>IF(Table1[[#This Row],[Bet]]="Home-",IF(Table1[[#This Row],[FTR]]="H",100*Table1[[#This Row],[B365H]],0),0)</f>
        <v>0</v>
      </c>
      <c r="O2116">
        <f>1/Table1[[#This Row],[B365D]]-Table1[[#This Row],[Margin1X2]]</f>
        <v>0.26027676027676022</v>
      </c>
      <c r="P2116">
        <f>IF(Table1[[#This Row],[Bet]]="Draw",IF(Table1[[#This Row],[FTR]]="D",100*Table1[[#This Row],[B365D]],0),0)</f>
        <v>0</v>
      </c>
      <c r="Q2116">
        <f>IF(Table1[[#This Row],[Bet]]="Draw-",IF(Table1[[#This Row],[FTR]]="D",100*Table1[[#This Row],[B365D]],0),0)</f>
        <v>0</v>
      </c>
      <c r="R2116">
        <f>1/Table1[[#This Row],[B365A]]-Table1[[#This Row],[Margin1X2]]</f>
        <v>0.25234025234025231</v>
      </c>
      <c r="S2116">
        <f>IF(Table1[[#This Row],[Bet]]="Away",IF(Table1[[#This Row],[FTR]]="A",100*Table1[[#This Row],[B365A]],0),0)</f>
        <v>0</v>
      </c>
      <c r="T2116">
        <f>IF(Table1[[#This Row],[Bet2]]="Away",IF(Table1[[#This Row],[FTR]]="A",100*Table1[[#This Row],[B365A]]),0)</f>
        <v>0</v>
      </c>
      <c r="X2116">
        <v>1.95</v>
      </c>
      <c r="Y2116">
        <v>3.5</v>
      </c>
      <c r="Z2116">
        <v>3.6</v>
      </c>
      <c r="AA2116" s="3">
        <f>(1/Table1[[#This Row],[B365H]]+1/Table1[[#This Row],[B365D]]+1/Table1[[#This Row],[B365A]]-1)/3</f>
        <v>2.5437525437525494E-2</v>
      </c>
      <c r="AB2116">
        <v>1.95</v>
      </c>
      <c r="AC2116">
        <v>1.85</v>
      </c>
      <c r="AD2116">
        <f>(1/Table1[[#This Row],[B365&gt;2.5]]+1/Table1[[#This Row],[B365&lt;2.5]]-1)/2</f>
        <v>2.6680526680526673E-2</v>
      </c>
    </row>
    <row r="2117" spans="1:30" hidden="1" x14ac:dyDescent="0.45">
      <c r="A2117" t="s">
        <v>201</v>
      </c>
      <c r="B2117" t="s">
        <v>4</v>
      </c>
      <c r="C2117" s="1">
        <v>44660</v>
      </c>
      <c r="D2117" t="s">
        <v>217</v>
      </c>
      <c r="E2117" t="s">
        <v>212</v>
      </c>
      <c r="F2117">
        <v>5</v>
      </c>
      <c r="G2117">
        <v>0</v>
      </c>
      <c r="H2117" t="s">
        <v>13</v>
      </c>
      <c r="I2117" t="s">
        <v>230</v>
      </c>
      <c r="L2117">
        <f>1/Table1[[#This Row],[B365H]]-Table1[[#This Row],[Margin1X2]]</f>
        <v>0.65179910044977518</v>
      </c>
      <c r="M2117">
        <f>IF(Table1[[#This Row],[Bet]]="Home",IF(Table1[[#This Row],[FTR]]="H",100*Table1[[#This Row],[B365H]],0),0)</f>
        <v>0</v>
      </c>
      <c r="N2117">
        <f>IF(Table1[[#This Row],[Bet]]="Home-",IF(Table1[[#This Row],[FTR]]="H",100*Table1[[#This Row],[B365H]],0),0)</f>
        <v>0</v>
      </c>
      <c r="O2117">
        <f>1/Table1[[#This Row],[B365D]]-Table1[[#This Row],[Margin1X2]]</f>
        <v>0.21214392803598203</v>
      </c>
      <c r="P2117">
        <f>IF(Table1[[#This Row],[Bet]]="Draw",IF(Table1[[#This Row],[FTR]]="D",100*Table1[[#This Row],[B365D]],0),0)</f>
        <v>0</v>
      </c>
      <c r="Q2117">
        <f>IF(Table1[[#This Row],[Bet]]="Draw-",IF(Table1[[#This Row],[FTR]]="D",100*Table1[[#This Row],[B365D]],0),0)</f>
        <v>0</v>
      </c>
      <c r="R2117">
        <f>1/Table1[[#This Row],[B365A]]-Table1[[#This Row],[Margin1X2]]</f>
        <v>0.1360569715142429</v>
      </c>
      <c r="S2117">
        <f>IF(Table1[[#This Row],[Bet]]="Away",IF(Table1[[#This Row],[FTR]]="A",100*Table1[[#This Row],[B365A]],0),0)</f>
        <v>0</v>
      </c>
      <c r="T2117">
        <f>IF(Table1[[#This Row],[Bet2]]="Away",IF(Table1[[#This Row],[FTR]]="A",100*Table1[[#This Row],[B365A]]),0)</f>
        <v>0</v>
      </c>
      <c r="X2117">
        <v>1.45</v>
      </c>
      <c r="Y2117">
        <v>4</v>
      </c>
      <c r="Z2117">
        <v>5.75</v>
      </c>
      <c r="AA2117" s="3">
        <f>(1/Table1[[#This Row],[B365H]]+1/Table1[[#This Row],[B365D]]+1/Table1[[#This Row],[B365A]]-1)/3</f>
        <v>3.7856071964017968E-2</v>
      </c>
      <c r="AB2117">
        <v>2.0499999999999998</v>
      </c>
      <c r="AC2117">
        <v>1.75</v>
      </c>
      <c r="AD2117">
        <f>(1/Table1[[#This Row],[B365&gt;2.5]]+1/Table1[[#This Row],[B365&lt;2.5]]-1)/2</f>
        <v>2.9616724738675937E-2</v>
      </c>
    </row>
    <row r="2118" spans="1:30" hidden="1" x14ac:dyDescent="0.45">
      <c r="A2118" t="s">
        <v>201</v>
      </c>
      <c r="B2118" t="s">
        <v>4</v>
      </c>
      <c r="C2118" s="1">
        <v>44674</v>
      </c>
      <c r="D2118" t="s">
        <v>221</v>
      </c>
      <c r="E2118" t="s">
        <v>223</v>
      </c>
      <c r="F2118">
        <v>4</v>
      </c>
      <c r="G2118">
        <v>2</v>
      </c>
      <c r="H2118" t="s">
        <v>13</v>
      </c>
      <c r="I2118" t="s">
        <v>230</v>
      </c>
      <c r="L2118">
        <f>1/Table1[[#This Row],[B365H]]-Table1[[#This Row],[Margin1X2]]</f>
        <v>0.48193636428930547</v>
      </c>
      <c r="M2118">
        <f>IF(Table1[[#This Row],[Bet]]="Home",IF(Table1[[#This Row],[FTR]]="H",100*Table1[[#This Row],[B365H]],0),0)</f>
        <v>0</v>
      </c>
      <c r="N2118">
        <f>IF(Table1[[#This Row],[Bet]]="Home-",IF(Table1[[#This Row],[FTR]]="H",100*Table1[[#This Row],[B365H]],0),0)</f>
        <v>0</v>
      </c>
      <c r="O2118">
        <f>1/Table1[[#This Row],[B365D]]-Table1[[#This Row],[Margin1X2]]</f>
        <v>0.26323349852761613</v>
      </c>
      <c r="P2118">
        <f>IF(Table1[[#This Row],[Bet]]="Draw",IF(Table1[[#This Row],[FTR]]="D",100*Table1[[#This Row],[B365D]],0),0)</f>
        <v>0</v>
      </c>
      <c r="Q2118">
        <f>IF(Table1[[#This Row],[Bet]]="Draw-",IF(Table1[[#This Row],[FTR]]="D",100*Table1[[#This Row],[B365D]],0),0)</f>
        <v>0</v>
      </c>
      <c r="R2118">
        <f>1/Table1[[#This Row],[B365A]]-Table1[[#This Row],[Margin1X2]]</f>
        <v>0.25483013718307829</v>
      </c>
      <c r="S2118">
        <f>IF(Table1[[#This Row],[Bet]]="Away",IF(Table1[[#This Row],[FTR]]="A",100*Table1[[#This Row],[B365A]],0),0)</f>
        <v>0</v>
      </c>
      <c r="T2118">
        <f>IF(Table1[[#This Row],[Bet2]]="Away",IF(Table1[[#This Row],[FTR]]="A",100*Table1[[#This Row],[B365A]]),0)</f>
        <v>0</v>
      </c>
      <c r="X2118">
        <v>1.95</v>
      </c>
      <c r="Y2118">
        <v>3.4</v>
      </c>
      <c r="Z2118">
        <v>3.5</v>
      </c>
      <c r="AA2118" s="3">
        <f>(1/Table1[[#This Row],[B365H]]+1/Table1[[#This Row],[B365D]]+1/Table1[[#This Row],[B365A]]-1)/3</f>
        <v>3.0884148531207394E-2</v>
      </c>
      <c r="AB2118">
        <v>1.72</v>
      </c>
      <c r="AC2118">
        <v>2.0699999999999998</v>
      </c>
      <c r="AD2118">
        <f>(1/Table1[[#This Row],[B365&gt;2.5]]+1/Table1[[#This Row],[B365&lt;2.5]]-1)/2</f>
        <v>3.2243568138411449E-2</v>
      </c>
    </row>
    <row r="2119" spans="1:30" hidden="1" x14ac:dyDescent="0.45">
      <c r="A2119" t="s">
        <v>106</v>
      </c>
      <c r="B2119" t="s">
        <v>4</v>
      </c>
      <c r="C2119" s="1">
        <v>44660</v>
      </c>
      <c r="D2119" t="s">
        <v>114</v>
      </c>
      <c r="E2119" t="s">
        <v>120</v>
      </c>
      <c r="F2119">
        <v>1</v>
      </c>
      <c r="G2119">
        <v>0</v>
      </c>
      <c r="H2119" t="s">
        <v>13</v>
      </c>
      <c r="I2119" t="s">
        <v>167</v>
      </c>
      <c r="J2119" t="s">
        <v>272</v>
      </c>
      <c r="L2119">
        <f>1/Table1[[#This Row],[B365H]]-Table1[[#This Row],[Margin1X2]]</f>
        <v>0.3153899240855762</v>
      </c>
      <c r="M2119">
        <f>IF(Table1[[#This Row],[Bet]]="Home",IF(Table1[[#This Row],[FTR]]="H",100*Table1[[#This Row],[B365H]],0),0)</f>
        <v>0</v>
      </c>
      <c r="N2119">
        <f>IF(Table1[[#This Row],[Bet]]="Home-",IF(Table1[[#This Row],[FTR]]="H",100*Table1[[#This Row],[B365H]],0),0)</f>
        <v>0</v>
      </c>
      <c r="O2119">
        <f>1/Table1[[#This Row],[B365D]]-Table1[[#This Row],[Margin1X2]]</f>
        <v>0.26777087646652858</v>
      </c>
      <c r="P2119">
        <f>IF(Table1[[#This Row],[Bet]]="Draw",IF(Table1[[#This Row],[FTR]]="D",100*Table1[[#This Row],[B365D]],0),0)</f>
        <v>0</v>
      </c>
      <c r="Q2119">
        <f>IF(Table1[[#This Row],[Bet]]="Draw-",IF(Table1[[#This Row],[FTR]]="D",100*Table1[[#This Row],[B365D]],0),0)</f>
        <v>0</v>
      </c>
      <c r="R2119">
        <f>1/Table1[[#This Row],[B365A]]-Table1[[#This Row],[Margin1X2]]</f>
        <v>0.4168391994478951</v>
      </c>
      <c r="S2119">
        <f>IF(Table1[[#This Row],[Bet]]="Away",IF(Table1[[#This Row],[FTR]]="A",100*Table1[[#This Row],[B365A]],0),0)</f>
        <v>0</v>
      </c>
      <c r="T2119">
        <f>IF(Table1[[#This Row],[Bet2]]="Away",IF(Table1[[#This Row],[FTR]]="A",100*Table1[[#This Row],[B365A]]),0)</f>
        <v>0</v>
      </c>
      <c r="X2119">
        <v>3</v>
      </c>
      <c r="Y2119">
        <v>3.5</v>
      </c>
      <c r="Z2119">
        <v>2.2999999999999998</v>
      </c>
      <c r="AA2119" s="3">
        <f>(1/Table1[[#This Row],[B365H]]+1/Table1[[#This Row],[B365D]]+1/Table1[[#This Row],[B365A]]-1)/3</f>
        <v>1.7943409247757131E-2</v>
      </c>
      <c r="AB2119">
        <v>2.02</v>
      </c>
      <c r="AC2119">
        <v>1.83</v>
      </c>
      <c r="AD2119">
        <f>(1/Table1[[#This Row],[B365&gt;2.5]]+1/Table1[[#This Row],[B365&lt;2.5]]-1)/2</f>
        <v>2.0748796191094487E-2</v>
      </c>
    </row>
    <row r="2120" spans="1:30" hidden="1" x14ac:dyDescent="0.45">
      <c r="A2120" t="s">
        <v>172</v>
      </c>
      <c r="B2120" t="s">
        <v>4</v>
      </c>
      <c r="C2120" s="1">
        <v>44660</v>
      </c>
      <c r="D2120" t="s">
        <v>178</v>
      </c>
      <c r="E2120" t="s">
        <v>190</v>
      </c>
      <c r="F2120">
        <v>1</v>
      </c>
      <c r="G2120">
        <v>0</v>
      </c>
      <c r="H2120" t="s">
        <v>13</v>
      </c>
      <c r="I2120" t="s">
        <v>149</v>
      </c>
      <c r="J2120" t="s">
        <v>269</v>
      </c>
      <c r="L2120">
        <f>1/Table1[[#This Row],[B365H]]-Table1[[#This Row],[Margin1X2]]</f>
        <v>0.43731431966726081</v>
      </c>
      <c r="M2120">
        <f>IF(Table1[[#This Row],[Bet]]="Home",IF(Table1[[#This Row],[FTR]]="H",100*Table1[[#This Row],[B365H]],0),0)</f>
        <v>0</v>
      </c>
      <c r="N2120">
        <f>IF(Table1[[#This Row],[Bet]]="Home-",IF(Table1[[#This Row],[FTR]]="H",100*Table1[[#This Row],[B365H]],0),0)</f>
        <v>0</v>
      </c>
      <c r="O2120">
        <f>1/Table1[[#This Row],[B365D]]-Table1[[#This Row],[Margin1X2]]</f>
        <v>0.27688651218062982</v>
      </c>
      <c r="P2120">
        <f>IF(Table1[[#This Row],[Bet]]="Draw",IF(Table1[[#This Row],[FTR]]="D",100*Table1[[#This Row],[B365D]],0),0)</f>
        <v>0</v>
      </c>
      <c r="Q2120">
        <f>IF(Table1[[#This Row],[Bet]]="Draw-",IF(Table1[[#This Row],[FTR]]="D",100*Table1[[#This Row],[B365D]],0),0)</f>
        <v>0</v>
      </c>
      <c r="R2120">
        <f>1/Table1[[#This Row],[B365A]]-Table1[[#This Row],[Margin1X2]]</f>
        <v>0.28579916815210932</v>
      </c>
      <c r="S2120">
        <f>IF(Table1[[#This Row],[Bet]]="Away",IF(Table1[[#This Row],[FTR]]="A",100*Table1[[#This Row],[B365A]],0),0)</f>
        <v>0</v>
      </c>
      <c r="T2120">
        <f>IF(Table1[[#This Row],[Bet2]]="Away",IF(Table1[[#This Row],[FTR]]="A",100*Table1[[#This Row],[B365A]]),0)</f>
        <v>0</v>
      </c>
      <c r="X2120">
        <v>2.2000000000000002</v>
      </c>
      <c r="Y2120">
        <v>3.4</v>
      </c>
      <c r="Z2120">
        <v>3.3</v>
      </c>
      <c r="AA2120" s="3">
        <f>(1/Table1[[#This Row],[B365H]]+1/Table1[[#This Row],[B365D]]+1/Table1[[#This Row],[B365A]]-1)/3</f>
        <v>1.7231134878193721E-2</v>
      </c>
      <c r="AB2120">
        <v>2.25</v>
      </c>
      <c r="AC2120">
        <v>1.61</v>
      </c>
      <c r="AD2120">
        <f>(1/Table1[[#This Row],[B365&gt;2.5]]+1/Table1[[#This Row],[B365&lt;2.5]]-1)/2</f>
        <v>3.2781228433402365E-2</v>
      </c>
    </row>
    <row r="2121" spans="1:30" hidden="1" x14ac:dyDescent="0.45">
      <c r="A2121" t="s">
        <v>61</v>
      </c>
      <c r="B2121" t="s">
        <v>4</v>
      </c>
      <c r="C2121" s="1">
        <v>44660</v>
      </c>
      <c r="D2121" t="s">
        <v>80</v>
      </c>
      <c r="E2121" t="s">
        <v>83</v>
      </c>
      <c r="F2121">
        <v>2</v>
      </c>
      <c r="G2121">
        <v>1</v>
      </c>
      <c r="H2121" t="s">
        <v>13</v>
      </c>
      <c r="I2121" t="s">
        <v>55</v>
      </c>
      <c r="J2121" t="s">
        <v>266</v>
      </c>
      <c r="L2121">
        <f>1/Table1[[#This Row],[B365H]]-Table1[[#This Row],[Margin1X2]]</f>
        <v>0.44436153601680278</v>
      </c>
      <c r="M2121">
        <f>IF(Table1[[#This Row],[Bet]]="Home",IF(Table1[[#This Row],[FTR]]="H",100*Table1[[#This Row],[B365H]],0),0)</f>
        <v>0</v>
      </c>
      <c r="N2121">
        <f>IF(Table1[[#This Row],[Bet]]="Home-",IF(Table1[[#This Row],[FTR]]="H",100*Table1[[#This Row],[B365H]],0),0)</f>
        <v>0</v>
      </c>
      <c r="O2121">
        <f>1/Table1[[#This Row],[B365D]]-Table1[[#This Row],[Margin1X2]]</f>
        <v>0.28227555997733839</v>
      </c>
      <c r="P2121">
        <f>IF(Table1[[#This Row],[Bet]]="Draw",IF(Table1[[#This Row],[FTR]]="D",100*Table1[[#This Row],[B365D]],0),0)</f>
        <v>0</v>
      </c>
      <c r="Q2121">
        <f>IF(Table1[[#This Row],[Bet]]="Draw-",IF(Table1[[#This Row],[FTR]]="D",100*Table1[[#This Row],[B365D]],0),0)</f>
        <v>0</v>
      </c>
      <c r="R2121">
        <f>1/Table1[[#This Row],[B365A]]-Table1[[#This Row],[Margin1X2]]</f>
        <v>0.27336290400585889</v>
      </c>
      <c r="S2121">
        <f>IF(Table1[[#This Row],[Bet]]="Away",IF(Table1[[#This Row],[FTR]]="A",100*Table1[[#This Row],[B365A]],0),0)</f>
        <v>0</v>
      </c>
      <c r="T2121">
        <f>IF(Table1[[#This Row],[Bet2]]="Away",IF(Table1[[#This Row],[FTR]]="A",100*Table1[[#This Row],[B365A]]),0)</f>
        <v>0</v>
      </c>
      <c r="X2121">
        <v>2.15</v>
      </c>
      <c r="Y2121">
        <v>3.3</v>
      </c>
      <c r="Z2121">
        <v>3.4</v>
      </c>
      <c r="AA2121" s="3">
        <f>(1/Table1[[#This Row],[B365H]]+1/Table1[[#This Row],[B365D]]+1/Table1[[#This Row],[B365A]]-1)/3</f>
        <v>2.0754743052964653E-2</v>
      </c>
      <c r="AB2121">
        <v>2.2000000000000002</v>
      </c>
      <c r="AC2121">
        <v>1.66</v>
      </c>
      <c r="AD2121">
        <f>(1/Table1[[#This Row],[B365&gt;2.5]]+1/Table1[[#This Row],[B365&lt;2.5]]-1)/2</f>
        <v>2.8477546549835697E-2</v>
      </c>
    </row>
    <row r="2122" spans="1:30" hidden="1" x14ac:dyDescent="0.45">
      <c r="A2122" t="s">
        <v>2</v>
      </c>
      <c r="B2122" t="s">
        <v>4</v>
      </c>
      <c r="C2122" s="1">
        <v>44671</v>
      </c>
      <c r="D2122" t="s">
        <v>41</v>
      </c>
      <c r="E2122" t="s">
        <v>19</v>
      </c>
      <c r="F2122">
        <v>3</v>
      </c>
      <c r="G2122">
        <v>0</v>
      </c>
      <c r="H2122" t="s">
        <v>13</v>
      </c>
      <c r="I2122" t="s">
        <v>33</v>
      </c>
      <c r="J2122" t="s">
        <v>269</v>
      </c>
      <c r="L2122">
        <f>1/Table1[[#This Row],[B365H]]-Table1[[#This Row],[Margin1X2]]</f>
        <v>0.84081908625519175</v>
      </c>
      <c r="M2122">
        <f>IF(Table1[[#This Row],[Bet]]="Home",IF(Table1[[#This Row],[FTR]]="H",100*Table1[[#This Row],[B365H]],0),0)</f>
        <v>0</v>
      </c>
      <c r="N2122">
        <f>IF(Table1[[#This Row],[Bet]]="Home-",IF(Table1[[#This Row],[FTR]]="H",100*Table1[[#This Row],[B365H]],0),0)</f>
        <v>0</v>
      </c>
      <c r="O2122">
        <f>1/Table1[[#This Row],[B365D]]-Table1[[#This Row],[Margin1X2]]</f>
        <v>0.12160726359509316</v>
      </c>
      <c r="P2122">
        <f>IF(Table1[[#This Row],[Bet]]="Draw",IF(Table1[[#This Row],[FTR]]="D",100*Table1[[#This Row],[B365D]],0),0)</f>
        <v>0</v>
      </c>
      <c r="Q2122">
        <f>IF(Table1[[#This Row],[Bet]]="Draw-",IF(Table1[[#This Row],[FTR]]="D",100*Table1[[#This Row],[B365D]],0),0)</f>
        <v>0</v>
      </c>
      <c r="R2122">
        <f>1/Table1[[#This Row],[B365A]]-Table1[[#This Row],[Margin1X2]]</f>
        <v>3.7573650149715018E-2</v>
      </c>
      <c r="S2122">
        <f>IF(Table1[[#This Row],[Bet]]="Away",IF(Table1[[#This Row],[FTR]]="A",100*Table1[[#This Row],[B365A]],0),0)</f>
        <v>0</v>
      </c>
      <c r="T2122">
        <f>IF(Table1[[#This Row],[Bet2]]="Away",IF(Table1[[#This Row],[FTR]]="A",100*Table1[[#This Row],[B365A]]),0)</f>
        <v>0</v>
      </c>
      <c r="X2122">
        <v>1.1599999999999999</v>
      </c>
      <c r="Y2122">
        <v>7</v>
      </c>
      <c r="Z2122">
        <v>17</v>
      </c>
      <c r="AA2122" s="3">
        <f>(1/Table1[[#This Row],[B365H]]+1/Table1[[#This Row],[B365D]]+1/Table1[[#This Row],[B365A]]-1)/3</f>
        <v>2.1249879262049687E-2</v>
      </c>
      <c r="AB2122">
        <v>2.2000000000000002</v>
      </c>
      <c r="AC2122">
        <v>1.66</v>
      </c>
      <c r="AD2122">
        <f>(1/Table1[[#This Row],[B365&gt;2.5]]+1/Table1[[#This Row],[B365&lt;2.5]]-1)/2</f>
        <v>2.8477546549835697E-2</v>
      </c>
    </row>
    <row r="2123" spans="1:30" hidden="1" x14ac:dyDescent="0.45">
      <c r="A2123" t="s">
        <v>2</v>
      </c>
      <c r="B2123" t="s">
        <v>4</v>
      </c>
      <c r="C2123" s="1">
        <v>44671</v>
      </c>
      <c r="D2123" t="s">
        <v>37</v>
      </c>
      <c r="E2123" t="s">
        <v>23</v>
      </c>
      <c r="F2123">
        <v>1</v>
      </c>
      <c r="G2123">
        <v>0</v>
      </c>
      <c r="H2123" t="s">
        <v>13</v>
      </c>
      <c r="I2123" t="s">
        <v>55</v>
      </c>
      <c r="J2123" t="s">
        <v>266</v>
      </c>
      <c r="L2123">
        <f>1/Table1[[#This Row],[B365H]]-Table1[[#This Row],[Margin1X2]]</f>
        <v>0.42902631137925251</v>
      </c>
      <c r="M2123">
        <f>IF(Table1[[#This Row],[Bet]]="Home",IF(Table1[[#This Row],[FTR]]="H",100*Table1[[#This Row],[B365H]],0),0)</f>
        <v>0</v>
      </c>
      <c r="N2123">
        <f>IF(Table1[[#This Row],[Bet]]="Home-",IF(Table1[[#This Row],[FTR]]="H",100*Table1[[#This Row],[B365H]],0),0)</f>
        <v>0</v>
      </c>
      <c r="O2123">
        <f>1/Table1[[#This Row],[B365D]]-Table1[[#This Row],[Margin1X2]]</f>
        <v>0.27869951399363163</v>
      </c>
      <c r="P2123">
        <f>IF(Table1[[#This Row],[Bet]]="Draw",IF(Table1[[#This Row],[FTR]]="D",100*Table1[[#This Row],[B365D]],0),0)</f>
        <v>0</v>
      </c>
      <c r="Q2123">
        <f>IF(Table1[[#This Row],[Bet]]="Draw-",IF(Table1[[#This Row],[FTR]]="D",100*Table1[[#This Row],[B365D]],0),0)</f>
        <v>0</v>
      </c>
      <c r="R2123">
        <f>1/Table1[[#This Row],[B365A]]-Table1[[#This Row],[Margin1X2]]</f>
        <v>0.2922741746271158</v>
      </c>
      <c r="S2123">
        <f>IF(Table1[[#This Row],[Bet]]="Away",IF(Table1[[#This Row],[FTR]]="A",100*Table1[[#This Row],[B365A]],0),0)</f>
        <v>0</v>
      </c>
      <c r="T2123">
        <f>IF(Table1[[#This Row],[Bet2]]="Away",IF(Table1[[#This Row],[FTR]]="A",100*Table1[[#This Row],[B365A]]),0)</f>
        <v>0</v>
      </c>
      <c r="X2123">
        <v>2.25</v>
      </c>
      <c r="Y2123">
        <v>3.4</v>
      </c>
      <c r="Z2123">
        <v>3.25</v>
      </c>
      <c r="AA2123" s="3">
        <f>(1/Table1[[#This Row],[B365H]]+1/Table1[[#This Row],[B365D]]+1/Table1[[#This Row],[B365A]]-1)/3</f>
        <v>1.5418133065191908E-2</v>
      </c>
      <c r="AB2123">
        <v>2.1</v>
      </c>
      <c r="AC2123">
        <v>1.72</v>
      </c>
      <c r="AD2123">
        <f>(1/Table1[[#This Row],[B365&gt;2.5]]+1/Table1[[#This Row],[B365&lt;2.5]]-1)/2</f>
        <v>2.879291251384275E-2</v>
      </c>
    </row>
    <row r="2124" spans="1:30" hidden="1" x14ac:dyDescent="0.45">
      <c r="A2124" t="s">
        <v>61</v>
      </c>
      <c r="B2124" t="s">
        <v>4</v>
      </c>
      <c r="C2124" s="1">
        <v>44662</v>
      </c>
      <c r="D2124" t="s">
        <v>75</v>
      </c>
      <c r="E2124" t="s">
        <v>77</v>
      </c>
      <c r="F2124">
        <v>2</v>
      </c>
      <c r="G2124">
        <v>0</v>
      </c>
      <c r="H2124" t="s">
        <v>13</v>
      </c>
      <c r="I2124" t="s">
        <v>76</v>
      </c>
      <c r="J2124" t="s">
        <v>266</v>
      </c>
      <c r="L2124">
        <f>1/Table1[[#This Row],[B365H]]-Table1[[#This Row],[Margin1X2]]</f>
        <v>0.41645763656633228</v>
      </c>
      <c r="M2124">
        <f>IF(Table1[[#This Row],[Bet]]="Home",IF(Table1[[#This Row],[FTR]]="H",100*Table1[[#This Row],[B365H]],0),0)</f>
        <v>0</v>
      </c>
      <c r="N2124">
        <f>IF(Table1[[#This Row],[Bet]]="Home-",IF(Table1[[#This Row],[FTR]]="H",100*Table1[[#This Row],[B365H]],0),0)</f>
        <v>0</v>
      </c>
      <c r="O2124">
        <f>1/Table1[[#This Row],[B365D]]-Table1[[#This Row],[Margin1X2]]</f>
        <v>0.29417502787068006</v>
      </c>
      <c r="P2124">
        <f>IF(Table1[[#This Row],[Bet]]="Draw",IF(Table1[[#This Row],[FTR]]="D",100*Table1[[#This Row],[B365D]],0),0)</f>
        <v>0</v>
      </c>
      <c r="Q2124">
        <f>IF(Table1[[#This Row],[Bet]]="Draw-",IF(Table1[[#This Row],[FTR]]="D",100*Table1[[#This Row],[B365D]],0),0)</f>
        <v>0</v>
      </c>
      <c r="R2124">
        <f>1/Table1[[#This Row],[B365A]]-Table1[[#This Row],[Margin1X2]]</f>
        <v>0.28936733556298777</v>
      </c>
      <c r="S2124">
        <f>IF(Table1[[#This Row],[Bet]]="Away",IF(Table1[[#This Row],[FTR]]="A",100*Table1[[#This Row],[B365A]],0),0)</f>
        <v>0</v>
      </c>
      <c r="T2124">
        <f>IF(Table1[[#This Row],[Bet2]]="Away",IF(Table1[[#This Row],[FTR]]="A",100*Table1[[#This Row],[B365A]]),0)</f>
        <v>0</v>
      </c>
      <c r="X2124">
        <v>2.2999999999999998</v>
      </c>
      <c r="Y2124">
        <v>3.2</v>
      </c>
      <c r="Z2124">
        <v>3.25</v>
      </c>
      <c r="AA2124" s="3">
        <f>(1/Table1[[#This Row],[B365H]]+1/Table1[[#This Row],[B365D]]+1/Table1[[#This Row],[B365A]]-1)/3</f>
        <v>1.8324972129319939E-2</v>
      </c>
      <c r="AB2124">
        <v>2.2000000000000002</v>
      </c>
      <c r="AC2124">
        <v>1.66</v>
      </c>
      <c r="AD2124">
        <f>(1/Table1[[#This Row],[B365&gt;2.5]]+1/Table1[[#This Row],[B365&lt;2.5]]-1)/2</f>
        <v>2.8477546549835697E-2</v>
      </c>
    </row>
    <row r="2125" spans="1:30" hidden="1" x14ac:dyDescent="0.45">
      <c r="A2125" t="s">
        <v>106</v>
      </c>
      <c r="B2125" t="s">
        <v>4</v>
      </c>
      <c r="C2125" s="1">
        <v>44663</v>
      </c>
      <c r="D2125" t="s">
        <v>131</v>
      </c>
      <c r="E2125" t="s">
        <v>134</v>
      </c>
      <c r="F2125">
        <v>0</v>
      </c>
      <c r="G2125">
        <v>0</v>
      </c>
      <c r="H2125" t="s">
        <v>42</v>
      </c>
      <c r="I2125" t="s">
        <v>157</v>
      </c>
      <c r="J2125" t="s">
        <v>269</v>
      </c>
      <c r="L2125">
        <f>1/Table1[[#This Row],[B365H]]-Table1[[#This Row],[Margin1X2]]</f>
        <v>0.17062535857716576</v>
      </c>
      <c r="M2125">
        <f>IF(Table1[[#This Row],[Bet]]="Home",IF(Table1[[#This Row],[FTR]]="H",100*Table1[[#This Row],[B365H]],0),0)</f>
        <v>0</v>
      </c>
      <c r="N2125">
        <f>IF(Table1[[#This Row],[Bet]]="Home-",IF(Table1[[#This Row],[FTR]]="H",100*Table1[[#This Row],[B365H]],0),0)</f>
        <v>0</v>
      </c>
      <c r="O2125">
        <f>1/Table1[[#This Row],[B365D]]-Table1[[#This Row],[Margin1X2]]</f>
        <v>0.24681583476764196</v>
      </c>
      <c r="P2125">
        <f>IF(Table1[[#This Row],[Bet]]="Draw",IF(Table1[[#This Row],[FTR]]="D",100*Table1[[#This Row],[B365D]],0),0)</f>
        <v>0</v>
      </c>
      <c r="Q2125">
        <f>IF(Table1[[#This Row],[Bet]]="Draw-",IF(Table1[[#This Row],[FTR]]="D",100*Table1[[#This Row],[B365D]],0),0)</f>
        <v>375</v>
      </c>
      <c r="R2125">
        <f>1/Table1[[#This Row],[B365A]]-Table1[[#This Row],[Margin1X2]]</f>
        <v>0.58255880665519222</v>
      </c>
      <c r="S2125">
        <f>IF(Table1[[#This Row],[Bet]]="Away",IF(Table1[[#This Row],[FTR]]="A",100*Table1[[#This Row],[B365A]],0),0)</f>
        <v>0</v>
      </c>
      <c r="T2125">
        <f>IF(Table1[[#This Row],[Bet2]]="Away",IF(Table1[[#This Row],[FTR]]="A",100*Table1[[#This Row],[B365A]]),0)</f>
        <v>0</v>
      </c>
      <c r="X2125">
        <v>5.25</v>
      </c>
      <c r="Y2125">
        <v>3.75</v>
      </c>
      <c r="Z2125">
        <v>1.66</v>
      </c>
      <c r="AA2125" s="3">
        <f>(1/Table1[[#This Row],[B365H]]+1/Table1[[#This Row],[B365D]]+1/Table1[[#This Row],[B365A]]-1)/3</f>
        <v>1.9850831899024701E-2</v>
      </c>
      <c r="AB2125">
        <v>2.0499999999999998</v>
      </c>
      <c r="AC2125">
        <v>1.75</v>
      </c>
      <c r="AD2125">
        <f>(1/Table1[[#This Row],[B365&gt;2.5]]+1/Table1[[#This Row],[B365&lt;2.5]]-1)/2</f>
        <v>2.9616724738675937E-2</v>
      </c>
    </row>
    <row r="2126" spans="1:30" hidden="1" x14ac:dyDescent="0.45">
      <c r="A2126" t="s">
        <v>61</v>
      </c>
      <c r="B2126" t="s">
        <v>4</v>
      </c>
      <c r="C2126" s="1">
        <v>44666</v>
      </c>
      <c r="D2126" t="s">
        <v>78</v>
      </c>
      <c r="E2126" t="s">
        <v>65</v>
      </c>
      <c r="F2126">
        <v>2</v>
      </c>
      <c r="G2126">
        <v>1</v>
      </c>
      <c r="H2126" t="s">
        <v>13</v>
      </c>
      <c r="I2126" t="s">
        <v>50</v>
      </c>
      <c r="J2126" t="s">
        <v>270</v>
      </c>
      <c r="L2126">
        <f>1/Table1[[#This Row],[B365H]]-Table1[[#This Row],[Margin1X2]]</f>
        <v>0.19311792996003527</v>
      </c>
      <c r="M2126">
        <f>IF(Table1[[#This Row],[Bet]]="Home",IF(Table1[[#This Row],[FTR]]="H",100*Table1[[#This Row],[B365H]],0),0)</f>
        <v>475</v>
      </c>
      <c r="N2126">
        <f>IF(Table1[[#This Row],[Bet]]="Home-",IF(Table1[[#This Row],[FTR]]="H",100*Table1[[#This Row],[B365H]],0),0)</f>
        <v>0</v>
      </c>
      <c r="O2126">
        <f>1/Table1[[#This Row],[B365D]]-Table1[[#This Row],[Margin1X2]]</f>
        <v>0.2528618844408318</v>
      </c>
      <c r="P2126">
        <f>IF(Table1[[#This Row],[Bet]]="Draw",IF(Table1[[#This Row],[FTR]]="D",100*Table1[[#This Row],[B365D]],0),0)</f>
        <v>0</v>
      </c>
      <c r="Q2126">
        <f>IF(Table1[[#This Row],[Bet]]="Draw-",IF(Table1[[#This Row],[FTR]]="D",100*Table1[[#This Row],[B365D]],0),0)</f>
        <v>0</v>
      </c>
      <c r="R2126">
        <f>1/Table1[[#This Row],[B365A]]-Table1[[#This Row],[Margin1X2]]</f>
        <v>0.55402018559913302</v>
      </c>
      <c r="S2126">
        <f>IF(Table1[[#This Row],[Bet]]="Away",IF(Table1[[#This Row],[FTR]]="A",100*Table1[[#This Row],[B365A]],0),0)</f>
        <v>0</v>
      </c>
      <c r="T2126">
        <f>IF(Table1[[#This Row],[Bet2]]="Away",IF(Table1[[#This Row],[FTR]]="A",100*Table1[[#This Row],[B365A]]),0)</f>
        <v>0</v>
      </c>
      <c r="X2126">
        <v>4.75</v>
      </c>
      <c r="Y2126">
        <v>3.7</v>
      </c>
      <c r="Z2126">
        <v>1.75</v>
      </c>
      <c r="AA2126" s="3">
        <f>(1/Table1[[#This Row],[B365H]]+1/Table1[[#This Row],[B365D]]+1/Table1[[#This Row],[B365A]]-1)/3</f>
        <v>1.7408385829438416E-2</v>
      </c>
      <c r="AB2126">
        <v>1.98</v>
      </c>
      <c r="AC2126">
        <v>1.88</v>
      </c>
      <c r="AD2126">
        <f>(1/Table1[[#This Row],[B365&gt;2.5]]+1/Table1[[#This Row],[B365&lt;2.5]]-1)/2</f>
        <v>1.8482699333763231E-2</v>
      </c>
    </row>
    <row r="2127" spans="1:30" hidden="1" x14ac:dyDescent="0.45">
      <c r="A2127" t="s">
        <v>106</v>
      </c>
      <c r="B2127" t="s">
        <v>4</v>
      </c>
      <c r="C2127" s="1">
        <v>44666</v>
      </c>
      <c r="D2127" t="s">
        <v>136</v>
      </c>
      <c r="E2127" t="s">
        <v>128</v>
      </c>
      <c r="F2127">
        <v>2</v>
      </c>
      <c r="G2127">
        <v>0</v>
      </c>
      <c r="H2127" t="s">
        <v>13</v>
      </c>
      <c r="I2127" t="s">
        <v>156</v>
      </c>
      <c r="J2127" t="s">
        <v>269</v>
      </c>
      <c r="L2127">
        <f>1/Table1[[#This Row],[B365H]]-Table1[[#This Row],[Margin1X2]]</f>
        <v>0.48398398398398407</v>
      </c>
      <c r="M2127">
        <f>IF(Table1[[#This Row],[Bet]]="Home",IF(Table1[[#This Row],[FTR]]="H",100*Table1[[#This Row],[B365H]],0),0)</f>
        <v>0</v>
      </c>
      <c r="N2127">
        <f>IF(Table1[[#This Row],[Bet]]="Home-",IF(Table1[[#This Row],[FTR]]="H",100*Table1[[#This Row],[B365H]],0),0)</f>
        <v>0</v>
      </c>
      <c r="O2127">
        <f>1/Table1[[#This Row],[B365D]]-Table1[[#This Row],[Margin1X2]]</f>
        <v>0.2542542542542543</v>
      </c>
      <c r="P2127">
        <f>IF(Table1[[#This Row],[Bet]]="Draw",IF(Table1[[#This Row],[FTR]]="D",100*Table1[[#This Row],[B365D]],0),0)</f>
        <v>0</v>
      </c>
      <c r="Q2127">
        <f>IF(Table1[[#This Row],[Bet]]="Draw-",IF(Table1[[#This Row],[FTR]]="D",100*Table1[[#This Row],[B365D]],0),0)</f>
        <v>0</v>
      </c>
      <c r="R2127">
        <f>1/Table1[[#This Row],[B365A]]-Table1[[#This Row],[Margin1X2]]</f>
        <v>0.26176176176176186</v>
      </c>
      <c r="S2127">
        <f>IF(Table1[[#This Row],[Bet]]="Away",IF(Table1[[#This Row],[FTR]]="A",100*Table1[[#This Row],[B365A]],0),0)</f>
        <v>0</v>
      </c>
      <c r="T2127">
        <f>IF(Table1[[#This Row],[Bet2]]="Away",IF(Table1[[#This Row],[FTR]]="A",100*Table1[[#This Row],[B365A]]),0)</f>
        <v>0</v>
      </c>
      <c r="X2127">
        <v>2</v>
      </c>
      <c r="Y2127">
        <v>3.7</v>
      </c>
      <c r="Z2127">
        <v>3.6</v>
      </c>
      <c r="AA2127" s="3">
        <f>(1/Table1[[#This Row],[B365H]]+1/Table1[[#This Row],[B365D]]+1/Table1[[#This Row],[B365A]]-1)/3</f>
        <v>1.601601601601595E-2</v>
      </c>
      <c r="AB2127">
        <v>1.9</v>
      </c>
      <c r="AC2127">
        <v>1.95</v>
      </c>
      <c r="AD2127">
        <f>(1/Table1[[#This Row],[B365&gt;2.5]]+1/Table1[[#This Row],[B365&lt;2.5]]-1)/2</f>
        <v>1.9568151147098534E-2</v>
      </c>
    </row>
    <row r="2128" spans="1:30" hidden="1" x14ac:dyDescent="0.45">
      <c r="A2128" t="s">
        <v>172</v>
      </c>
      <c r="B2128" t="s">
        <v>4</v>
      </c>
      <c r="C2128" s="1">
        <v>44618</v>
      </c>
      <c r="D2128" t="s">
        <v>196</v>
      </c>
      <c r="E2128" t="s">
        <v>181</v>
      </c>
      <c r="F2128">
        <v>3</v>
      </c>
      <c r="G2128">
        <v>1</v>
      </c>
      <c r="H2128" t="s">
        <v>13</v>
      </c>
      <c r="I2128" t="s">
        <v>163</v>
      </c>
      <c r="J2128" t="s">
        <v>266</v>
      </c>
      <c r="L2128">
        <f>1/Table1[[#This Row],[B365H]]-Table1[[#This Row],[Margin1X2]]</f>
        <v>0.40250607339214933</v>
      </c>
      <c r="M2128">
        <f>IF(Table1[[#This Row],[Bet]]="Home",IF(Table1[[#This Row],[FTR]]="H",100*Table1[[#This Row],[B365H]],0),0)</f>
        <v>0</v>
      </c>
      <c r="N2128">
        <f>IF(Table1[[#This Row],[Bet]]="Home-",IF(Table1[[#This Row],[FTR]]="H",100*Table1[[#This Row],[B365H]],0),0)</f>
        <v>0</v>
      </c>
      <c r="O2128">
        <f>1/Table1[[#This Row],[B365D]]-Table1[[#This Row],[Margin1X2]]</f>
        <v>0.28359544815241022</v>
      </c>
      <c r="P2128">
        <f>IF(Table1[[#This Row],[Bet]]="Draw",IF(Table1[[#This Row],[FTR]]="D",100*Table1[[#This Row],[B365D]],0),0)</f>
        <v>0</v>
      </c>
      <c r="Q2128">
        <f>IF(Table1[[#This Row],[Bet]]="Draw-",IF(Table1[[#This Row],[FTR]]="D",100*Table1[[#This Row],[B365D]],0),0)</f>
        <v>0</v>
      </c>
      <c r="R2128">
        <f>1/Table1[[#This Row],[B365A]]-Table1[[#This Row],[Margin1X2]]</f>
        <v>0.3138984784554405</v>
      </c>
      <c r="S2128">
        <f>IF(Table1[[#This Row],[Bet]]="Away",IF(Table1[[#This Row],[FTR]]="A",100*Table1[[#This Row],[B365A]],0),0)</f>
        <v>0</v>
      </c>
      <c r="T2128">
        <f>IF(Table1[[#This Row],[Bet2]]="Away",IF(Table1[[#This Row],[FTR]]="A",100*Table1[[#This Row],[B365A]]),0)</f>
        <v>0</v>
      </c>
      <c r="X2128">
        <v>2.37</v>
      </c>
      <c r="Y2128">
        <v>3.3</v>
      </c>
      <c r="Z2128">
        <v>3</v>
      </c>
      <c r="AA2128" s="3">
        <f>(1/Table1[[#This Row],[B365H]]+1/Table1[[#This Row],[B365D]]+1/Table1[[#This Row],[B365A]]-1)/3</f>
        <v>1.9434854877892798E-2</v>
      </c>
      <c r="AB2128">
        <v>2.25</v>
      </c>
      <c r="AC2128">
        <v>1.61</v>
      </c>
      <c r="AD2128">
        <f>(1/Table1[[#This Row],[B365&gt;2.5]]+1/Table1[[#This Row],[B365&lt;2.5]]-1)/2</f>
        <v>3.2781228433402365E-2</v>
      </c>
    </row>
    <row r="2129" spans="1:30" hidden="1" x14ac:dyDescent="0.45">
      <c r="A2129" t="s">
        <v>106</v>
      </c>
      <c r="B2129" t="s">
        <v>4</v>
      </c>
      <c r="C2129" s="1">
        <v>44666</v>
      </c>
      <c r="D2129" t="s">
        <v>137</v>
      </c>
      <c r="E2129" t="s">
        <v>131</v>
      </c>
      <c r="F2129">
        <v>0</v>
      </c>
      <c r="G2129">
        <v>0</v>
      </c>
      <c r="H2129" t="s">
        <v>42</v>
      </c>
      <c r="I2129" t="s">
        <v>167</v>
      </c>
      <c r="J2129" t="s">
        <v>272</v>
      </c>
      <c r="L2129">
        <f>1/Table1[[#This Row],[B365H]]-Table1[[#This Row],[Margin1X2]]</f>
        <v>0.48370927318295737</v>
      </c>
      <c r="M2129">
        <f>IF(Table1[[#This Row],[Bet]]="Home",IF(Table1[[#This Row],[FTR]]="H",100*Table1[[#This Row],[B365H]],0),0)</f>
        <v>0</v>
      </c>
      <c r="N2129">
        <f>IF(Table1[[#This Row],[Bet]]="Home-",IF(Table1[[#This Row],[FTR]]="H",100*Table1[[#This Row],[B365H]],0),0)</f>
        <v>0</v>
      </c>
      <c r="O2129">
        <f>1/Table1[[#This Row],[B365D]]-Table1[[#This Row],[Margin1X2]]</f>
        <v>0.26942355889724307</v>
      </c>
      <c r="P2129">
        <f>IF(Table1[[#This Row],[Bet]]="Draw",IF(Table1[[#This Row],[FTR]]="D",100*Table1[[#This Row],[B365D]],0),0)</f>
        <v>350</v>
      </c>
      <c r="Q2129">
        <f>IF(Table1[[#This Row],[Bet]]="Draw-",IF(Table1[[#This Row],[FTR]]="D",100*Table1[[#This Row],[B365D]],0),0)</f>
        <v>0</v>
      </c>
      <c r="R2129">
        <f>1/Table1[[#This Row],[B365A]]-Table1[[#This Row],[Margin1X2]]</f>
        <v>0.24686716791979949</v>
      </c>
      <c r="S2129">
        <f>IF(Table1[[#This Row],[Bet]]="Away",IF(Table1[[#This Row],[FTR]]="A",100*Table1[[#This Row],[B365A]],0),0)</f>
        <v>0</v>
      </c>
      <c r="T2129">
        <f>IF(Table1[[#This Row],[Bet2]]="Away",IF(Table1[[#This Row],[FTR]]="A",100*Table1[[#This Row],[B365A]]),0)</f>
        <v>0</v>
      </c>
      <c r="X2129">
        <v>2</v>
      </c>
      <c r="Y2129">
        <v>3.5</v>
      </c>
      <c r="Z2129">
        <v>3.8</v>
      </c>
      <c r="AA2129" s="3">
        <f>(1/Table1[[#This Row],[B365H]]+1/Table1[[#This Row],[B365D]]+1/Table1[[#This Row],[B365A]]-1)/3</f>
        <v>1.6290726817042616E-2</v>
      </c>
      <c r="AB2129">
        <v>1.8</v>
      </c>
      <c r="AC2129">
        <v>2.0499999999999998</v>
      </c>
      <c r="AD2129">
        <f>(1/Table1[[#This Row],[B365&gt;2.5]]+1/Table1[[#This Row],[B365&lt;2.5]]-1)/2</f>
        <v>2.1680216802168029E-2</v>
      </c>
    </row>
    <row r="2130" spans="1:30" hidden="1" x14ac:dyDescent="0.45">
      <c r="A2130" t="s">
        <v>61</v>
      </c>
      <c r="B2130" t="s">
        <v>4</v>
      </c>
      <c r="C2130" s="1">
        <v>44666</v>
      </c>
      <c r="D2130" t="s">
        <v>74</v>
      </c>
      <c r="E2130" t="s">
        <v>92</v>
      </c>
      <c r="F2130">
        <v>2</v>
      </c>
      <c r="G2130">
        <v>1</v>
      </c>
      <c r="H2130" t="s">
        <v>13</v>
      </c>
      <c r="I2130" t="s">
        <v>48</v>
      </c>
      <c r="J2130" t="s">
        <v>266</v>
      </c>
      <c r="L2130">
        <f>1/Table1[[#This Row],[B365H]]-Table1[[#This Row],[Margin1X2]]</f>
        <v>0.15890269151138717</v>
      </c>
      <c r="M2130">
        <f>IF(Table1[[#This Row],[Bet]]="Home",IF(Table1[[#This Row],[FTR]]="H",100*Table1[[#This Row],[B365H]],0),0)</f>
        <v>0</v>
      </c>
      <c r="N2130">
        <f>IF(Table1[[#This Row],[Bet]]="Home-",IF(Table1[[#This Row],[FTR]]="H",100*Table1[[#This Row],[B365H]],0),0)</f>
        <v>0</v>
      </c>
      <c r="O2130">
        <f>1/Table1[[#This Row],[B365D]]-Table1[[#This Row],[Margin1X2]]</f>
        <v>0.2349896480331263</v>
      </c>
      <c r="P2130">
        <f>IF(Table1[[#This Row],[Bet]]="Draw",IF(Table1[[#This Row],[FTR]]="D",100*Table1[[#This Row],[B365D]],0),0)</f>
        <v>0</v>
      </c>
      <c r="Q2130">
        <f>IF(Table1[[#This Row],[Bet]]="Draw-",IF(Table1[[#This Row],[FTR]]="D",100*Table1[[#This Row],[B365D]],0),0)</f>
        <v>0</v>
      </c>
      <c r="R2130">
        <f>1/Table1[[#This Row],[B365A]]-Table1[[#This Row],[Margin1X2]]</f>
        <v>0.60610766045548647</v>
      </c>
      <c r="S2130">
        <f>IF(Table1[[#This Row],[Bet]]="Away",IF(Table1[[#This Row],[FTR]]="A",100*Table1[[#This Row],[B365A]],0),0)</f>
        <v>0</v>
      </c>
      <c r="T2130">
        <f>IF(Table1[[#This Row],[Bet2]]="Away",IF(Table1[[#This Row],[FTR]]="A",100*Table1[[#This Row],[B365A]]),0)</f>
        <v>0</v>
      </c>
      <c r="X2130">
        <v>5.75</v>
      </c>
      <c r="Y2130">
        <v>4</v>
      </c>
      <c r="Z2130">
        <v>1.61</v>
      </c>
      <c r="AA2130" s="3">
        <f>(1/Table1[[#This Row],[B365H]]+1/Table1[[#This Row],[B365D]]+1/Table1[[#This Row],[B365A]]-1)/3</f>
        <v>1.5010351966873689E-2</v>
      </c>
      <c r="AB2130">
        <v>1.95</v>
      </c>
      <c r="AC2130">
        <v>1.9</v>
      </c>
      <c r="AD2130">
        <f>(1/Table1[[#This Row],[B365&gt;2.5]]+1/Table1[[#This Row],[B365&lt;2.5]]-1)/2</f>
        <v>1.9568151147098534E-2</v>
      </c>
    </row>
    <row r="2131" spans="1:30" hidden="1" x14ac:dyDescent="0.45">
      <c r="A2131" t="s">
        <v>172</v>
      </c>
      <c r="B2131" t="s">
        <v>4</v>
      </c>
      <c r="C2131" s="1">
        <v>44666</v>
      </c>
      <c r="D2131" t="s">
        <v>193</v>
      </c>
      <c r="E2131" t="s">
        <v>180</v>
      </c>
      <c r="F2131">
        <v>1</v>
      </c>
      <c r="G2131">
        <v>0</v>
      </c>
      <c r="H2131" t="s">
        <v>13</v>
      </c>
      <c r="I2131" t="s">
        <v>149</v>
      </c>
      <c r="J2131" t="s">
        <v>269</v>
      </c>
      <c r="L2131">
        <f>1/Table1[[#This Row],[B365H]]-Table1[[#This Row],[Margin1X2]]</f>
        <v>0.39941756272401435</v>
      </c>
      <c r="M2131">
        <f>IF(Table1[[#This Row],[Bet]]="Home",IF(Table1[[#This Row],[FTR]]="H",100*Table1[[#This Row],[B365H]],0),0)</f>
        <v>0</v>
      </c>
      <c r="N2131">
        <f>IF(Table1[[#This Row],[Bet]]="Home-",IF(Table1[[#This Row],[FTR]]="H",100*Table1[[#This Row],[B365H]],0),0)</f>
        <v>0</v>
      </c>
      <c r="O2131">
        <f>1/Table1[[#This Row],[B365D]]-Table1[[#This Row],[Margin1X2]]</f>
        <v>0.29525089605734767</v>
      </c>
      <c r="P2131">
        <f>IF(Table1[[#This Row],[Bet]]="Draw",IF(Table1[[#This Row],[FTR]]="D",100*Table1[[#This Row],[B365D]],0),0)</f>
        <v>0</v>
      </c>
      <c r="Q2131">
        <f>IF(Table1[[#This Row],[Bet]]="Draw-",IF(Table1[[#This Row],[FTR]]="D",100*Table1[[#This Row],[B365D]],0),0)</f>
        <v>0</v>
      </c>
      <c r="R2131">
        <f>1/Table1[[#This Row],[B365A]]-Table1[[#This Row],[Margin1X2]]</f>
        <v>0.30533154121863798</v>
      </c>
      <c r="S2131">
        <f>IF(Table1[[#This Row],[Bet]]="Away",IF(Table1[[#This Row],[FTR]]="A",100*Table1[[#This Row],[B365A]],0),0)</f>
        <v>0</v>
      </c>
      <c r="T2131">
        <f>IF(Table1[[#This Row],[Bet2]]="Away",IF(Table1[[#This Row],[FTR]]="A",100*Table1[[#This Row],[B365A]]),0)</f>
        <v>0</v>
      </c>
      <c r="X2131">
        <v>2.4</v>
      </c>
      <c r="Y2131">
        <v>3.2</v>
      </c>
      <c r="Z2131">
        <v>3.1</v>
      </c>
      <c r="AA2131" s="3">
        <f>(1/Table1[[#This Row],[B365H]]+1/Table1[[#This Row],[B365D]]+1/Table1[[#This Row],[B365A]]-1)/3</f>
        <v>1.7249103942652333E-2</v>
      </c>
      <c r="AB2131">
        <v>2.2000000000000002</v>
      </c>
      <c r="AC2131">
        <v>1.65</v>
      </c>
      <c r="AD2131">
        <f>(1/Table1[[#This Row],[B365&gt;2.5]]+1/Table1[[#This Row],[B365&lt;2.5]]-1)/2</f>
        <v>3.0303030303030276E-2</v>
      </c>
    </row>
    <row r="2132" spans="1:30" hidden="1" x14ac:dyDescent="0.45">
      <c r="A2132" t="s">
        <v>106</v>
      </c>
      <c r="B2132" t="s">
        <v>4</v>
      </c>
      <c r="C2132" s="1">
        <v>44666</v>
      </c>
      <c r="D2132" t="s">
        <v>119</v>
      </c>
      <c r="E2132" t="s">
        <v>111</v>
      </c>
      <c r="F2132">
        <v>2</v>
      </c>
      <c r="G2132">
        <v>3</v>
      </c>
      <c r="H2132" t="s">
        <v>20</v>
      </c>
      <c r="I2132" t="s">
        <v>135</v>
      </c>
      <c r="J2132" t="s">
        <v>273</v>
      </c>
      <c r="L2132">
        <f>1/Table1[[#This Row],[B365H]]-Table1[[#This Row],[Margin1X2]]</f>
        <v>0.23874481769218617</v>
      </c>
      <c r="M2132">
        <f>IF(Table1[[#This Row],[Bet]]="Home",IF(Table1[[#This Row],[FTR]]="H",100*Table1[[#This Row],[B365H]],0),0)</f>
        <v>0</v>
      </c>
      <c r="N2132">
        <f>IF(Table1[[#This Row],[Bet]]="Home-",IF(Table1[[#This Row],[FTR]]="H",100*Table1[[#This Row],[B365H]],0),0)</f>
        <v>0</v>
      </c>
      <c r="O2132">
        <f>1/Table1[[#This Row],[B365D]]-Table1[[#This Row],[Margin1X2]]</f>
        <v>0.25260483155219993</v>
      </c>
      <c r="P2132">
        <f>IF(Table1[[#This Row],[Bet]]="Draw",IF(Table1[[#This Row],[FTR]]="D",100*Table1[[#This Row],[B365D]],0),0)</f>
        <v>0</v>
      </c>
      <c r="Q2132">
        <f>IF(Table1[[#This Row],[Bet]]="Draw-",IF(Table1[[#This Row],[FTR]]="D",100*Table1[[#This Row],[B365D]],0),0)</f>
        <v>0</v>
      </c>
      <c r="R2132">
        <f>1/Table1[[#This Row],[B365A]]-Table1[[#This Row],[Margin1X2]]</f>
        <v>0.50865035075561393</v>
      </c>
      <c r="S2132">
        <f>IF(Table1[[#This Row],[Bet]]="Away",IF(Table1[[#This Row],[FTR]]="A",100*Table1[[#This Row],[B365A]],0),0)</f>
        <v>0</v>
      </c>
      <c r="T2132">
        <f>IF(Table1[[#This Row],[Bet2]]="Away",IF(Table1[[#This Row],[FTR]]="A",100*Table1[[#This Row],[B365A]]),0)</f>
        <v>0</v>
      </c>
      <c r="X2132">
        <v>3.9</v>
      </c>
      <c r="Y2132">
        <v>3.7</v>
      </c>
      <c r="Z2132">
        <v>1.9</v>
      </c>
      <c r="AA2132" s="3">
        <f>(1/Table1[[#This Row],[B365H]]+1/Table1[[#This Row],[B365D]]+1/Table1[[#This Row],[B365A]]-1)/3</f>
        <v>1.7665438718070286E-2</v>
      </c>
      <c r="AB2132">
        <v>1.93</v>
      </c>
      <c r="AC2132">
        <v>1.93</v>
      </c>
      <c r="AD2132">
        <f>(1/Table1[[#This Row],[B365&gt;2.5]]+1/Table1[[#This Row],[B365&lt;2.5]]-1)/2</f>
        <v>1.81347150259068E-2</v>
      </c>
    </row>
    <row r="2133" spans="1:30" hidden="1" x14ac:dyDescent="0.45">
      <c r="A2133" t="s">
        <v>172</v>
      </c>
      <c r="B2133" t="s">
        <v>4</v>
      </c>
      <c r="C2133" s="1">
        <v>44666</v>
      </c>
      <c r="D2133" t="s">
        <v>194</v>
      </c>
      <c r="E2133" t="s">
        <v>177</v>
      </c>
      <c r="F2133">
        <v>4</v>
      </c>
      <c r="G2133">
        <v>0</v>
      </c>
      <c r="H2133" t="s">
        <v>13</v>
      </c>
      <c r="I2133" t="s">
        <v>129</v>
      </c>
      <c r="J2133" t="s">
        <v>273</v>
      </c>
      <c r="L2133">
        <f>1/Table1[[#This Row],[B365H]]-Table1[[#This Row],[Margin1X2]]</f>
        <v>0.24516020279820019</v>
      </c>
      <c r="M2133">
        <f>IF(Table1[[#This Row],[Bet]]="Home",IF(Table1[[#This Row],[FTR]]="H",100*Table1[[#This Row],[B365H]],0),0)</f>
        <v>0</v>
      </c>
      <c r="N2133">
        <f>IF(Table1[[#This Row],[Bet]]="Home-",IF(Table1[[#This Row],[FTR]]="H",100*Table1[[#This Row],[B365H]],0),0)</f>
        <v>380</v>
      </c>
      <c r="O2133">
        <f>1/Table1[[#This Row],[B365D]]-Table1[[#This Row],[Margin1X2]]</f>
        <v>0.28503261109166111</v>
      </c>
      <c r="P2133">
        <f>IF(Table1[[#This Row],[Bet]]="Draw",IF(Table1[[#This Row],[FTR]]="D",100*Table1[[#This Row],[B365D]],0),0)</f>
        <v>0</v>
      </c>
      <c r="Q2133">
        <f>IF(Table1[[#This Row],[Bet]]="Draw-",IF(Table1[[#This Row],[FTR]]="D",100*Table1[[#This Row],[B365D]],0),0)</f>
        <v>0</v>
      </c>
      <c r="R2133">
        <f>1/Table1[[#This Row],[B365A]]-Table1[[#This Row],[Margin1X2]]</f>
        <v>0.46980718611013861</v>
      </c>
      <c r="S2133">
        <f>IF(Table1[[#This Row],[Bet]]="Away",IF(Table1[[#This Row],[FTR]]="A",100*Table1[[#This Row],[B365A]],0),0)</f>
        <v>0</v>
      </c>
      <c r="T2133">
        <f>IF(Table1[[#This Row],[Bet2]]="Away",IF(Table1[[#This Row],[FTR]]="A",100*Table1[[#This Row],[B365A]]),0)</f>
        <v>0</v>
      </c>
      <c r="X2133">
        <v>3.8</v>
      </c>
      <c r="Y2133">
        <v>3.3</v>
      </c>
      <c r="Z2133">
        <v>2.0499999999999998</v>
      </c>
      <c r="AA2133" s="3">
        <f>(1/Table1[[#This Row],[B365H]]+1/Table1[[#This Row],[B365D]]+1/Table1[[#This Row],[B365A]]-1)/3</f>
        <v>1.7997691938641907E-2</v>
      </c>
      <c r="AB2133">
        <v>2.15</v>
      </c>
      <c r="AC2133">
        <v>1.66</v>
      </c>
      <c r="AD2133">
        <f>(1/Table1[[#This Row],[B365&gt;2.5]]+1/Table1[[#This Row],[B365&lt;2.5]]-1)/2</f>
        <v>3.3762958811992205E-2</v>
      </c>
    </row>
    <row r="2134" spans="1:30" hidden="1" x14ac:dyDescent="0.45">
      <c r="A2134" t="s">
        <v>2</v>
      </c>
      <c r="B2134" t="s">
        <v>4</v>
      </c>
      <c r="C2134" s="1">
        <v>44672</v>
      </c>
      <c r="D2134" t="s">
        <v>18</v>
      </c>
      <c r="E2134" t="s">
        <v>26</v>
      </c>
      <c r="F2134">
        <v>2</v>
      </c>
      <c r="G2134">
        <v>0</v>
      </c>
      <c r="H2134" t="s">
        <v>13</v>
      </c>
      <c r="I2134" t="s">
        <v>46</v>
      </c>
      <c r="J2134" t="s">
        <v>269</v>
      </c>
      <c r="L2134">
        <f>1/Table1[[#This Row],[B365H]]-Table1[[#This Row],[Margin1X2]]</f>
        <v>0.34596701008914754</v>
      </c>
      <c r="M2134">
        <f>IF(Table1[[#This Row],[Bet]]="Home",IF(Table1[[#This Row],[FTR]]="H",100*Table1[[#This Row],[B365H]],0),0)</f>
        <v>0</v>
      </c>
      <c r="N2134">
        <f>IF(Table1[[#This Row],[Bet]]="Home-",IF(Table1[[#This Row],[FTR]]="H",100*Table1[[#This Row],[B365H]],0),0)</f>
        <v>0</v>
      </c>
      <c r="O2134">
        <f>1/Table1[[#This Row],[B365D]]-Table1[[#This Row],[Margin1X2]]</f>
        <v>0.2900229541450916</v>
      </c>
      <c r="P2134">
        <f>IF(Table1[[#This Row],[Bet]]="Draw",IF(Table1[[#This Row],[FTR]]="D",100*Table1[[#This Row],[B365D]],0),0)</f>
        <v>0</v>
      </c>
      <c r="Q2134">
        <f>IF(Table1[[#This Row],[Bet]]="Draw-",IF(Table1[[#This Row],[FTR]]="D",100*Table1[[#This Row],[B365D]],0),0)</f>
        <v>0</v>
      </c>
      <c r="R2134">
        <f>1/Table1[[#This Row],[B365A]]-Table1[[#This Row],[Margin1X2]]</f>
        <v>0.36401003576576096</v>
      </c>
      <c r="S2134">
        <f>IF(Table1[[#This Row],[Bet]]="Away",IF(Table1[[#This Row],[FTR]]="A",100*Table1[[#This Row],[B365A]],0),0)</f>
        <v>0</v>
      </c>
      <c r="T2134">
        <f>IF(Table1[[#This Row],[Bet2]]="Away",IF(Table1[[#This Row],[FTR]]="A",100*Table1[[#This Row],[B365A]]),0)</f>
        <v>0</v>
      </c>
      <c r="X2134">
        <v>2.75</v>
      </c>
      <c r="Y2134">
        <v>3.25</v>
      </c>
      <c r="Z2134">
        <v>2.62</v>
      </c>
      <c r="AA2134" s="3">
        <f>(1/Table1[[#This Row],[B365H]]+1/Table1[[#This Row],[B365D]]+1/Table1[[#This Row],[B365A]]-1)/3</f>
        <v>1.7669353547216105E-2</v>
      </c>
      <c r="AB2134">
        <v>2.1</v>
      </c>
      <c r="AC2134">
        <v>1.72</v>
      </c>
      <c r="AD2134">
        <f>(1/Table1[[#This Row],[B365&gt;2.5]]+1/Table1[[#This Row],[B365&lt;2.5]]-1)/2</f>
        <v>2.879291251384275E-2</v>
      </c>
    </row>
    <row r="2135" spans="1:30" hidden="1" x14ac:dyDescent="0.45">
      <c r="A2135" t="s">
        <v>2</v>
      </c>
      <c r="B2135" t="s">
        <v>4</v>
      </c>
      <c r="C2135" s="1">
        <v>44674</v>
      </c>
      <c r="D2135" t="s">
        <v>12</v>
      </c>
      <c r="E2135" t="s">
        <v>15</v>
      </c>
      <c r="F2135">
        <v>3</v>
      </c>
      <c r="G2135">
        <v>1</v>
      </c>
      <c r="H2135" t="s">
        <v>13</v>
      </c>
      <c r="I2135" t="s">
        <v>30</v>
      </c>
      <c r="L2135">
        <f>1/Table1[[#This Row],[B365H]]-Table1[[#This Row],[Margin1X2]]</f>
        <v>0.46806039488966317</v>
      </c>
      <c r="M2135">
        <f>IF(Table1[[#This Row],[Bet]]="Home",IF(Table1[[#This Row],[FTR]]="H",100*Table1[[#This Row],[B365H]],0),0)</f>
        <v>0</v>
      </c>
      <c r="N2135">
        <f>IF(Table1[[#This Row],[Bet]]="Home-",IF(Table1[[#This Row],[FTR]]="H",100*Table1[[#This Row],[B365H]],0),0)</f>
        <v>0</v>
      </c>
      <c r="O2135">
        <f>1/Table1[[#This Row],[B365D]]-Table1[[#This Row],[Margin1X2]]</f>
        <v>0.26596980255516833</v>
      </c>
      <c r="P2135">
        <f>IF(Table1[[#This Row],[Bet]]="Draw",IF(Table1[[#This Row],[FTR]]="D",100*Table1[[#This Row],[B365D]],0),0)</f>
        <v>0</v>
      </c>
      <c r="Q2135">
        <f>IF(Table1[[#This Row],[Bet]]="Draw-",IF(Table1[[#This Row],[FTR]]="D",100*Table1[[#This Row],[B365D]],0),0)</f>
        <v>0</v>
      </c>
      <c r="R2135">
        <f>1/Table1[[#This Row],[B365A]]-Table1[[#This Row],[Margin1X2]]</f>
        <v>0.26596980255516833</v>
      </c>
      <c r="S2135">
        <f>IF(Table1[[#This Row],[Bet]]="Away",IF(Table1[[#This Row],[FTR]]="A",100*Table1[[#This Row],[B365A]],0),0)</f>
        <v>0</v>
      </c>
      <c r="T2135">
        <f>IF(Table1[[#This Row],[Bet2]]="Away",IF(Table1[[#This Row],[FTR]]="A",100*Table1[[#This Row],[B365A]]),0)</f>
        <v>0</v>
      </c>
      <c r="X2135">
        <v>2.0499999999999998</v>
      </c>
      <c r="Y2135">
        <v>3.5</v>
      </c>
      <c r="Z2135">
        <v>3.5</v>
      </c>
      <c r="AA2135" s="3">
        <f>(1/Table1[[#This Row],[B365H]]+1/Table1[[#This Row],[B365D]]+1/Table1[[#This Row],[B365A]]-1)/3</f>
        <v>1.9744483159117365E-2</v>
      </c>
      <c r="AB2135">
        <v>2</v>
      </c>
      <c r="AC2135">
        <v>1.8</v>
      </c>
      <c r="AD2135">
        <f>(1/Table1[[#This Row],[B365&gt;2.5]]+1/Table1[[#This Row],[B365&lt;2.5]]-1)/2</f>
        <v>2.777777777777779E-2</v>
      </c>
    </row>
    <row r="2136" spans="1:30" hidden="1" x14ac:dyDescent="0.45">
      <c r="A2136" t="s">
        <v>172</v>
      </c>
      <c r="B2136" t="s">
        <v>4</v>
      </c>
      <c r="C2136" s="1">
        <v>44669</v>
      </c>
      <c r="D2136" t="s">
        <v>189</v>
      </c>
      <c r="E2136" t="s">
        <v>194</v>
      </c>
      <c r="F2136">
        <v>2</v>
      </c>
      <c r="G2136">
        <v>2</v>
      </c>
      <c r="H2136" t="s">
        <v>42</v>
      </c>
      <c r="I2136" t="s">
        <v>157</v>
      </c>
      <c r="J2136" t="s">
        <v>269</v>
      </c>
      <c r="L2136">
        <f>1/Table1[[#This Row],[B365H]]-Table1[[#This Row],[Margin1X2]]</f>
        <v>0.52438152438152441</v>
      </c>
      <c r="M2136">
        <f>IF(Table1[[#This Row],[Bet]]="Home",IF(Table1[[#This Row],[FTR]]="H",100*Table1[[#This Row],[B365H]],0),0)</f>
        <v>0</v>
      </c>
      <c r="N2136">
        <f>IF(Table1[[#This Row],[Bet]]="Home-",IF(Table1[[#This Row],[FTR]]="H",100*Table1[[#This Row],[B365H]],0),0)</f>
        <v>0</v>
      </c>
      <c r="O2136">
        <f>1/Table1[[#This Row],[B365D]]-Table1[[#This Row],[Margin1X2]]</f>
        <v>0.26955526955526959</v>
      </c>
      <c r="P2136">
        <f>IF(Table1[[#This Row],[Bet]]="Draw",IF(Table1[[#This Row],[FTR]]="D",100*Table1[[#This Row],[B365D]],0),0)</f>
        <v>0</v>
      </c>
      <c r="Q2136">
        <f>IF(Table1[[#This Row],[Bet]]="Draw-",IF(Table1[[#This Row],[FTR]]="D",100*Table1[[#This Row],[B365D]],0),0)</f>
        <v>350</v>
      </c>
      <c r="R2136">
        <f>1/Table1[[#This Row],[B365A]]-Table1[[#This Row],[Margin1X2]]</f>
        <v>0.20606320606320613</v>
      </c>
      <c r="S2136">
        <f>IF(Table1[[#This Row],[Bet]]="Away",IF(Table1[[#This Row],[FTR]]="A",100*Table1[[#This Row],[B365A]],0),0)</f>
        <v>0</v>
      </c>
      <c r="T2136">
        <f>IF(Table1[[#This Row],[Bet2]]="Away",IF(Table1[[#This Row],[FTR]]="A",100*Table1[[#This Row],[B365A]]),0)</f>
        <v>0</v>
      </c>
      <c r="X2136">
        <v>1.85</v>
      </c>
      <c r="Y2136">
        <v>3.5</v>
      </c>
      <c r="Z2136">
        <v>4.5</v>
      </c>
      <c r="AA2136" s="3">
        <f>(1/Table1[[#This Row],[B365H]]+1/Table1[[#This Row],[B365D]]+1/Table1[[#This Row],[B365A]]-1)/3</f>
        <v>1.6159016159016087E-2</v>
      </c>
      <c r="AB2136">
        <v>2.25</v>
      </c>
      <c r="AC2136">
        <v>1.61</v>
      </c>
      <c r="AD2136">
        <f>(1/Table1[[#This Row],[B365&gt;2.5]]+1/Table1[[#This Row],[B365&lt;2.5]]-1)/2</f>
        <v>3.2781228433402365E-2</v>
      </c>
    </row>
    <row r="2137" spans="1:30" hidden="1" x14ac:dyDescent="0.45">
      <c r="A2137" t="s">
        <v>172</v>
      </c>
      <c r="B2137" t="s">
        <v>4</v>
      </c>
      <c r="C2137" s="1">
        <v>44628</v>
      </c>
      <c r="D2137" t="s">
        <v>182</v>
      </c>
      <c r="E2137" t="s">
        <v>184</v>
      </c>
      <c r="F2137">
        <v>1</v>
      </c>
      <c r="G2137">
        <v>2</v>
      </c>
      <c r="H2137" t="s">
        <v>20</v>
      </c>
      <c r="I2137" t="s">
        <v>163</v>
      </c>
      <c r="J2137" t="s">
        <v>266</v>
      </c>
      <c r="K2137" t="s">
        <v>271</v>
      </c>
      <c r="L2137">
        <f>1/Table1[[#This Row],[B365H]]-Table1[[#This Row],[Margin1X2]]</f>
        <v>0.34438502673796795</v>
      </c>
      <c r="M2137">
        <f>IF(Table1[[#This Row],[Bet]]="Home",IF(Table1[[#This Row],[FTR]]="H",100*Table1[[#This Row],[B365H]],0),0)</f>
        <v>0</v>
      </c>
      <c r="N2137">
        <f>IF(Table1[[#This Row],[Bet]]="Home-",IF(Table1[[#This Row],[FTR]]="H",100*Table1[[#This Row],[B365H]],0),0)</f>
        <v>0</v>
      </c>
      <c r="O2137">
        <f>1/Table1[[#This Row],[B365D]]-Table1[[#This Row],[Margin1X2]]</f>
        <v>0.27486631016042784</v>
      </c>
      <c r="P2137">
        <f>IF(Table1[[#This Row],[Bet]]="Draw",IF(Table1[[#This Row],[FTR]]="D",100*Table1[[#This Row],[B365D]],0),0)</f>
        <v>0</v>
      </c>
      <c r="Q2137">
        <f>IF(Table1[[#This Row],[Bet]]="Draw-",IF(Table1[[#This Row],[FTR]]="D",100*Table1[[#This Row],[B365D]],0),0)</f>
        <v>0</v>
      </c>
      <c r="R2137">
        <f>1/Table1[[#This Row],[B365A]]-Table1[[#This Row],[Margin1X2]]</f>
        <v>0.38074866310160432</v>
      </c>
      <c r="S2137">
        <f>IF(Table1[[#This Row],[Bet]]="Away",IF(Table1[[#This Row],[FTR]]="A",100*Table1[[#This Row],[B365A]],0),0)</f>
        <v>0</v>
      </c>
      <c r="T2137">
        <f>IF(Table1[[#This Row],[Bet2]]="Away",IF(Table1[[#This Row],[FTR]]="A",100*Table1[[#This Row],[B365A]]),0)</f>
        <v>250</v>
      </c>
      <c r="X2137">
        <v>2.75</v>
      </c>
      <c r="Y2137">
        <v>3.4</v>
      </c>
      <c r="Z2137">
        <v>2.5</v>
      </c>
      <c r="AA2137" s="3">
        <f>(1/Table1[[#This Row],[B365H]]+1/Table1[[#This Row],[B365D]]+1/Table1[[#This Row],[B365A]]-1)/3</f>
        <v>1.9251336898395682E-2</v>
      </c>
      <c r="AB2137">
        <v>2</v>
      </c>
      <c r="AC2137">
        <v>1.85</v>
      </c>
      <c r="AD2137">
        <f>(1/Table1[[#This Row],[B365&gt;2.5]]+1/Table1[[#This Row],[B365&lt;2.5]]-1)/2</f>
        <v>2.0270270270270174E-2</v>
      </c>
    </row>
    <row r="2138" spans="1:30" hidden="1" x14ac:dyDescent="0.45">
      <c r="A2138" t="s">
        <v>172</v>
      </c>
      <c r="B2138" t="s">
        <v>4</v>
      </c>
      <c r="C2138" s="1">
        <v>44669</v>
      </c>
      <c r="D2138" t="s">
        <v>195</v>
      </c>
      <c r="E2138" t="s">
        <v>175</v>
      </c>
      <c r="F2138">
        <v>2</v>
      </c>
      <c r="G2138">
        <v>0</v>
      </c>
      <c r="H2138" t="s">
        <v>13</v>
      </c>
      <c r="I2138" t="s">
        <v>156</v>
      </c>
      <c r="J2138" t="s">
        <v>269</v>
      </c>
      <c r="L2138">
        <f>1/Table1[[#This Row],[B365H]]-Table1[[#This Row],[Margin1X2]]</f>
        <v>0.27695734675356815</v>
      </c>
      <c r="M2138">
        <f>IF(Table1[[#This Row],[Bet]]="Home",IF(Table1[[#This Row],[FTR]]="H",100*Table1[[#This Row],[B365H]],0),0)</f>
        <v>0</v>
      </c>
      <c r="N2138">
        <f>IF(Table1[[#This Row],[Bet]]="Home-",IF(Table1[[#This Row],[FTR]]="H",100*Table1[[#This Row],[B365H]],0),0)</f>
        <v>0</v>
      </c>
      <c r="O2138">
        <f>1/Table1[[#This Row],[B365D]]-Table1[[#This Row],[Margin1X2]]</f>
        <v>0.30542034485603492</v>
      </c>
      <c r="P2138">
        <f>IF(Table1[[#This Row],[Bet]]="Draw",IF(Table1[[#This Row],[FTR]]="D",100*Table1[[#This Row],[B365D]],0),0)</f>
        <v>0</v>
      </c>
      <c r="Q2138">
        <f>IF(Table1[[#This Row],[Bet]]="Draw-",IF(Table1[[#This Row],[FTR]]="D",100*Table1[[#This Row],[B365D]],0),0)</f>
        <v>0</v>
      </c>
      <c r="R2138">
        <f>1/Table1[[#This Row],[B365A]]-Table1[[#This Row],[Margin1X2]]</f>
        <v>0.41762230839039682</v>
      </c>
      <c r="S2138">
        <f>IF(Table1[[#This Row],[Bet]]="Away",IF(Table1[[#This Row],[FTR]]="A",100*Table1[[#This Row],[B365A]],0),0)</f>
        <v>0</v>
      </c>
      <c r="T2138">
        <f>IF(Table1[[#This Row],[Bet2]]="Away",IF(Table1[[#This Row],[FTR]]="A",100*Table1[[#This Row],[B365A]]),0)</f>
        <v>0</v>
      </c>
      <c r="X2138">
        <v>3.4</v>
      </c>
      <c r="Y2138">
        <v>3.1</v>
      </c>
      <c r="Z2138">
        <v>2.2999999999999998</v>
      </c>
      <c r="AA2138" s="3">
        <f>(1/Table1[[#This Row],[B365H]]+1/Table1[[#This Row],[B365D]]+1/Table1[[#This Row],[B365A]]-1)/3</f>
        <v>1.7160300305255394E-2</v>
      </c>
      <c r="AB2138">
        <v>2.4</v>
      </c>
      <c r="AC2138">
        <v>1.53</v>
      </c>
      <c r="AD2138">
        <f>(1/Table1[[#This Row],[B365&gt;2.5]]+1/Table1[[#This Row],[B365&lt;2.5]]-1)/2</f>
        <v>3.5130718954248352E-2</v>
      </c>
    </row>
    <row r="2139" spans="1:30" hidden="1" x14ac:dyDescent="0.45">
      <c r="A2139" t="s">
        <v>172</v>
      </c>
      <c r="B2139" t="s">
        <v>4</v>
      </c>
      <c r="C2139" s="1">
        <v>44669</v>
      </c>
      <c r="D2139" t="s">
        <v>174</v>
      </c>
      <c r="E2139" t="s">
        <v>176</v>
      </c>
      <c r="F2139">
        <v>3</v>
      </c>
      <c r="G2139">
        <v>0</v>
      </c>
      <c r="H2139" t="s">
        <v>13</v>
      </c>
      <c r="I2139" t="s">
        <v>171</v>
      </c>
      <c r="J2139" t="s">
        <v>272</v>
      </c>
      <c r="L2139">
        <f>1/Table1[[#This Row],[B365H]]-Table1[[#This Row],[Margin1X2]]</f>
        <v>0.366529304029304</v>
      </c>
      <c r="M2139">
        <f>IF(Table1[[#This Row],[Bet]]="Home",IF(Table1[[#This Row],[FTR]]="H",100*Table1[[#This Row],[B365H]],0),0)</f>
        <v>0</v>
      </c>
      <c r="N2139">
        <f>IF(Table1[[#This Row],[Bet]]="Home-",IF(Table1[[#This Row],[FTR]]="H",100*Table1[[#This Row],[B365H]],0),0)</f>
        <v>0</v>
      </c>
      <c r="O2139">
        <f>1/Table1[[#This Row],[B365D]]-Table1[[#This Row],[Margin1X2]]</f>
        <v>0.29441391941391942</v>
      </c>
      <c r="P2139">
        <f>IF(Table1[[#This Row],[Bet]]="Draw",IF(Table1[[#This Row],[FTR]]="D",100*Table1[[#This Row],[B365D]],0),0)</f>
        <v>0</v>
      </c>
      <c r="Q2139">
        <f>IF(Table1[[#This Row],[Bet]]="Draw-",IF(Table1[[#This Row],[FTR]]="D",100*Table1[[#This Row],[B365D]],0),0)</f>
        <v>0</v>
      </c>
      <c r="R2139">
        <f>1/Table1[[#This Row],[B365A]]-Table1[[#This Row],[Margin1X2]]</f>
        <v>0.33905677655677657</v>
      </c>
      <c r="S2139">
        <f>IF(Table1[[#This Row],[Bet]]="Away",IF(Table1[[#This Row],[FTR]]="A",100*Table1[[#This Row],[B365A]],0),0)</f>
        <v>0</v>
      </c>
      <c r="T2139">
        <f>IF(Table1[[#This Row],[Bet2]]="Away",IF(Table1[[#This Row],[FTR]]="A",100*Table1[[#This Row],[B365A]]),0)</f>
        <v>0</v>
      </c>
      <c r="X2139">
        <v>2.6</v>
      </c>
      <c r="Y2139">
        <v>3.2</v>
      </c>
      <c r="Z2139">
        <v>2.8</v>
      </c>
      <c r="AA2139" s="3">
        <f>(1/Table1[[#This Row],[B365H]]+1/Table1[[#This Row],[B365D]]+1/Table1[[#This Row],[B365A]]-1)/3</f>
        <v>1.8086080586080595E-2</v>
      </c>
      <c r="AB2139">
        <v>2.25</v>
      </c>
      <c r="AC2139">
        <v>1.61</v>
      </c>
      <c r="AD2139">
        <f>(1/Table1[[#This Row],[B365&gt;2.5]]+1/Table1[[#This Row],[B365&lt;2.5]]-1)/2</f>
        <v>3.2781228433402365E-2</v>
      </c>
    </row>
    <row r="2140" spans="1:30" hidden="1" x14ac:dyDescent="0.45">
      <c r="A2140" t="s">
        <v>61</v>
      </c>
      <c r="B2140" t="s">
        <v>4</v>
      </c>
      <c r="C2140" s="1">
        <v>44669</v>
      </c>
      <c r="D2140" t="s">
        <v>65</v>
      </c>
      <c r="E2140" t="s">
        <v>86</v>
      </c>
      <c r="F2140">
        <v>0</v>
      </c>
      <c r="G2140">
        <v>1</v>
      </c>
      <c r="H2140" t="s">
        <v>20</v>
      </c>
      <c r="I2140" t="s">
        <v>76</v>
      </c>
      <c r="J2140" t="s">
        <v>266</v>
      </c>
      <c r="L2140">
        <f>1/Table1[[#This Row],[B365H]]-Table1[[#This Row],[Margin1X2]]</f>
        <v>0.47277807143396516</v>
      </c>
      <c r="M2140">
        <f>IF(Table1[[#This Row],[Bet]]="Home",IF(Table1[[#This Row],[FTR]]="H",100*Table1[[#This Row],[B365H]],0),0)</f>
        <v>0</v>
      </c>
      <c r="N2140">
        <f>IF(Table1[[#This Row],[Bet]]="Home-",IF(Table1[[#This Row],[FTR]]="H",100*Table1[[#This Row],[B365H]],0),0)</f>
        <v>0</v>
      </c>
      <c r="O2140">
        <f>1/Table1[[#This Row],[B365D]]-Table1[[#This Row],[Margin1X2]]</f>
        <v>0.27909084044400817</v>
      </c>
      <c r="P2140">
        <f>IF(Table1[[#This Row],[Bet]]="Draw",IF(Table1[[#This Row],[FTR]]="D",100*Table1[[#This Row],[B365D]],0),0)</f>
        <v>0</v>
      </c>
      <c r="Q2140">
        <f>IF(Table1[[#This Row],[Bet]]="Draw-",IF(Table1[[#This Row],[FTR]]="D",100*Table1[[#This Row],[B365D]],0),0)</f>
        <v>0</v>
      </c>
      <c r="R2140">
        <f>1/Table1[[#This Row],[B365A]]-Table1[[#This Row],[Margin1X2]]</f>
        <v>0.24813108812202672</v>
      </c>
      <c r="S2140">
        <f>IF(Table1[[#This Row],[Bet]]="Away",IF(Table1[[#This Row],[FTR]]="A",100*Table1[[#This Row],[B365A]],0),0)</f>
        <v>0</v>
      </c>
      <c r="T2140">
        <f>IF(Table1[[#This Row],[Bet2]]="Away",IF(Table1[[#This Row],[FTR]]="A",100*Table1[[#This Row],[B365A]]),0)</f>
        <v>0</v>
      </c>
      <c r="X2140">
        <v>2.0499999999999998</v>
      </c>
      <c r="Y2140">
        <v>3.4</v>
      </c>
      <c r="Z2140">
        <v>3.8</v>
      </c>
      <c r="AA2140" s="3">
        <f>(1/Table1[[#This Row],[B365H]]+1/Table1[[#This Row],[B365D]]+1/Table1[[#This Row],[B365A]]-1)/3</f>
        <v>1.5026806614815369E-2</v>
      </c>
      <c r="AB2140">
        <v>2.1</v>
      </c>
      <c r="AC2140">
        <v>1.72</v>
      </c>
      <c r="AD2140">
        <f>(1/Table1[[#This Row],[B365&gt;2.5]]+1/Table1[[#This Row],[B365&lt;2.5]]-1)/2</f>
        <v>2.879291251384275E-2</v>
      </c>
    </row>
    <row r="2141" spans="1:30" x14ac:dyDescent="0.45">
      <c r="A2141" t="s">
        <v>172</v>
      </c>
      <c r="B2141" t="s">
        <v>4</v>
      </c>
      <c r="C2141" s="1">
        <v>44635</v>
      </c>
      <c r="D2141" t="s">
        <v>193</v>
      </c>
      <c r="E2141" t="s">
        <v>185</v>
      </c>
      <c r="F2141">
        <v>1</v>
      </c>
      <c r="G2141">
        <v>2</v>
      </c>
      <c r="H2141" t="s">
        <v>20</v>
      </c>
      <c r="I2141" t="s">
        <v>126</v>
      </c>
      <c r="J2141" t="s">
        <v>271</v>
      </c>
      <c r="L2141">
        <f>1/Table1[[#This Row],[B365H]]-Table1[[#This Row],[Margin1X2]]</f>
        <v>0.3146953405017921</v>
      </c>
      <c r="M2141">
        <f>IF(Table1[[#This Row],[Bet]]="Home",IF(Table1[[#This Row],[FTR]]="H",100*Table1[[#This Row],[B365H]],0),0)</f>
        <v>0</v>
      </c>
      <c r="N2141">
        <f>IF(Table1[[#This Row],[Bet]]="Home-",IF(Table1[[#This Row],[FTR]]="H",100*Table1[[#This Row],[B365H]],0),0)</f>
        <v>0</v>
      </c>
      <c r="O2141">
        <f>1/Table1[[#This Row],[B365D]]-Table1[[#This Row],[Margin1X2]]</f>
        <v>0.3039426523297491</v>
      </c>
      <c r="P2141">
        <f>IF(Table1[[#This Row],[Bet]]="Draw",IF(Table1[[#This Row],[FTR]]="D",100*Table1[[#This Row],[B365D]],0),0)</f>
        <v>0</v>
      </c>
      <c r="Q2141">
        <f>IF(Table1[[#This Row],[Bet]]="Draw-",IF(Table1[[#This Row],[FTR]]="D",100*Table1[[#This Row],[B365D]],0),0)</f>
        <v>0</v>
      </c>
      <c r="R2141">
        <f>1/Table1[[#This Row],[B365A]]-Table1[[#This Row],[Margin1X2]]</f>
        <v>0.38136200716845881</v>
      </c>
      <c r="S2141">
        <f>IF(Table1[[#This Row],[Bet]]="Away",IF(Table1[[#This Row],[FTR]]="A",100*Table1[[#This Row],[B365A]],0),0)</f>
        <v>250</v>
      </c>
      <c r="T2141">
        <f>IF(Table1[[#This Row],[Bet2]]="Away",IF(Table1[[#This Row],[FTR]]="A",100*Table1[[#This Row],[B365A]]),0)</f>
        <v>0</v>
      </c>
      <c r="X2141">
        <v>3</v>
      </c>
      <c r="Y2141">
        <v>3.1</v>
      </c>
      <c r="Z2141">
        <v>2.5</v>
      </c>
      <c r="AA2141" s="3">
        <f>(1/Table1[[#This Row],[B365H]]+1/Table1[[#This Row],[B365D]]+1/Table1[[#This Row],[B365A]]-1)/3</f>
        <v>1.8637992831541217E-2</v>
      </c>
      <c r="AB2141">
        <v>2.87</v>
      </c>
      <c r="AC2141">
        <v>1.4</v>
      </c>
      <c r="AD2141">
        <f>(1/Table1[[#This Row],[B365&gt;2.5]]+1/Table1[[#This Row],[B365&lt;2.5]]-1)/2</f>
        <v>3.1358885017421567E-2</v>
      </c>
    </row>
    <row r="2142" spans="1:30" hidden="1" x14ac:dyDescent="0.45">
      <c r="A2142" t="s">
        <v>172</v>
      </c>
      <c r="B2142" t="s">
        <v>4</v>
      </c>
      <c r="C2142" s="1">
        <v>44669</v>
      </c>
      <c r="D2142" t="s">
        <v>178</v>
      </c>
      <c r="E2142" t="s">
        <v>188</v>
      </c>
      <c r="F2142">
        <v>1</v>
      </c>
      <c r="G2142">
        <v>0</v>
      </c>
      <c r="H2142" t="s">
        <v>13</v>
      </c>
      <c r="I2142" t="s">
        <v>167</v>
      </c>
      <c r="J2142" t="s">
        <v>272</v>
      </c>
      <c r="L2142">
        <f>1/Table1[[#This Row],[B365H]]-Table1[[#This Row],[Margin1X2]]</f>
        <v>0.40609030278283037</v>
      </c>
      <c r="M2142">
        <f>IF(Table1[[#This Row],[Bet]]="Home",IF(Table1[[#This Row],[FTR]]="H",100*Table1[[#This Row],[B365H]],0),0)</f>
        <v>0</v>
      </c>
      <c r="N2142">
        <f>IF(Table1[[#This Row],[Bet]]="Home-",IF(Table1[[#This Row],[FTR]]="H",100*Table1[[#This Row],[B365H]],0),0)</f>
        <v>0</v>
      </c>
      <c r="O2142">
        <f>1/Table1[[#This Row],[B365D]]-Table1[[#This Row],[Margin1X2]]</f>
        <v>0.28717967754309126</v>
      </c>
      <c r="P2142">
        <f>IF(Table1[[#This Row],[Bet]]="Draw",IF(Table1[[#This Row],[FTR]]="D",100*Table1[[#This Row],[B365D]],0),0)</f>
        <v>0</v>
      </c>
      <c r="Q2142">
        <f>IF(Table1[[#This Row],[Bet]]="Draw-",IF(Table1[[#This Row],[FTR]]="D",100*Table1[[#This Row],[B365D]],0),0)</f>
        <v>0</v>
      </c>
      <c r="R2142">
        <f>1/Table1[[#This Row],[B365A]]-Table1[[#This Row],[Margin1X2]]</f>
        <v>0.30673001967407854</v>
      </c>
      <c r="S2142">
        <f>IF(Table1[[#This Row],[Bet]]="Away",IF(Table1[[#This Row],[FTR]]="A",100*Table1[[#This Row],[B365A]],0),0)</f>
        <v>0</v>
      </c>
      <c r="T2142">
        <f>IF(Table1[[#This Row],[Bet2]]="Away",IF(Table1[[#This Row],[FTR]]="A",100*Table1[[#This Row],[B365A]]),0)</f>
        <v>0</v>
      </c>
      <c r="X2142">
        <v>2.37</v>
      </c>
      <c r="Y2142">
        <v>3.3</v>
      </c>
      <c r="Z2142">
        <v>3.1</v>
      </c>
      <c r="AA2142" s="3">
        <f>(1/Table1[[#This Row],[B365H]]+1/Table1[[#This Row],[B365D]]+1/Table1[[#This Row],[B365A]]-1)/3</f>
        <v>1.5850625487211795E-2</v>
      </c>
      <c r="AB2142">
        <v>2.0699999999999998</v>
      </c>
      <c r="AC2142">
        <v>1.72</v>
      </c>
      <c r="AD2142">
        <f>(1/Table1[[#This Row],[B365&gt;2.5]]+1/Table1[[#This Row],[B365&lt;2.5]]-1)/2</f>
        <v>3.2243568138411449E-2</v>
      </c>
    </row>
    <row r="2143" spans="1:30" hidden="1" x14ac:dyDescent="0.45">
      <c r="A2143" t="s">
        <v>172</v>
      </c>
      <c r="B2143" t="s">
        <v>4</v>
      </c>
      <c r="C2143" s="1">
        <v>44669</v>
      </c>
      <c r="D2143" t="s">
        <v>185</v>
      </c>
      <c r="E2143" t="s">
        <v>179</v>
      </c>
      <c r="F2143">
        <v>3</v>
      </c>
      <c r="G2143">
        <v>0</v>
      </c>
      <c r="H2143" t="s">
        <v>13</v>
      </c>
      <c r="I2143" t="s">
        <v>149</v>
      </c>
      <c r="J2143" t="s">
        <v>269</v>
      </c>
      <c r="L2143">
        <f>1/Table1[[#This Row],[B365H]]-Table1[[#This Row],[Margin1X2]]</f>
        <v>0.58922558922558921</v>
      </c>
      <c r="M2143">
        <f>IF(Table1[[#This Row],[Bet]]="Home",IF(Table1[[#This Row],[FTR]]="H",100*Table1[[#This Row],[B365H]],0),0)</f>
        <v>0</v>
      </c>
      <c r="N2143">
        <f>IF(Table1[[#This Row],[Bet]]="Home-",IF(Table1[[#This Row],[FTR]]="H",100*Table1[[#This Row],[B365H]],0),0)</f>
        <v>0</v>
      </c>
      <c r="O2143">
        <f>1/Table1[[#This Row],[B365D]]-Table1[[#This Row],[Margin1X2]]</f>
        <v>0.26094276094276092</v>
      </c>
      <c r="P2143">
        <f>IF(Table1[[#This Row],[Bet]]="Draw",IF(Table1[[#This Row],[FTR]]="D",100*Table1[[#This Row],[B365D]],0),0)</f>
        <v>0</v>
      </c>
      <c r="Q2143">
        <f>IF(Table1[[#This Row],[Bet]]="Draw-",IF(Table1[[#This Row],[FTR]]="D",100*Table1[[#This Row],[B365D]],0),0)</f>
        <v>0</v>
      </c>
      <c r="R2143">
        <f>1/Table1[[#This Row],[B365A]]-Table1[[#This Row],[Margin1X2]]</f>
        <v>0.14983164983164979</v>
      </c>
      <c r="S2143">
        <f>IF(Table1[[#This Row],[Bet]]="Away",IF(Table1[[#This Row],[FTR]]="A",100*Table1[[#This Row],[B365A]],0),0)</f>
        <v>0</v>
      </c>
      <c r="T2143">
        <f>IF(Table1[[#This Row],[Bet2]]="Away",IF(Table1[[#This Row],[FTR]]="A",100*Table1[[#This Row],[B365A]]),0)</f>
        <v>0</v>
      </c>
      <c r="X2143">
        <v>1.65</v>
      </c>
      <c r="Y2143">
        <v>3.6</v>
      </c>
      <c r="Z2143">
        <v>6</v>
      </c>
      <c r="AA2143" s="3">
        <f>(1/Table1[[#This Row],[B365H]]+1/Table1[[#This Row],[B365D]]+1/Table1[[#This Row],[B365A]]-1)/3</f>
        <v>1.6835016835016869E-2</v>
      </c>
      <c r="AB2143">
        <v>2.25</v>
      </c>
      <c r="AC2143">
        <v>1.61</v>
      </c>
      <c r="AD2143">
        <f>(1/Table1[[#This Row],[B365&gt;2.5]]+1/Table1[[#This Row],[B365&lt;2.5]]-1)/2</f>
        <v>3.2781228433402365E-2</v>
      </c>
    </row>
    <row r="2144" spans="1:30" hidden="1" x14ac:dyDescent="0.45">
      <c r="A2144" t="s">
        <v>106</v>
      </c>
      <c r="B2144" t="s">
        <v>4</v>
      </c>
      <c r="C2144" s="1">
        <v>44669</v>
      </c>
      <c r="D2144" t="s">
        <v>125</v>
      </c>
      <c r="E2144" t="s">
        <v>120</v>
      </c>
      <c r="F2144">
        <v>1</v>
      </c>
      <c r="G2144">
        <v>1</v>
      </c>
      <c r="H2144" t="s">
        <v>42</v>
      </c>
      <c r="I2144" t="s">
        <v>135</v>
      </c>
      <c r="J2144" t="s">
        <v>273</v>
      </c>
      <c r="L2144">
        <f>1/Table1[[#This Row],[B365H]]-Table1[[#This Row],[Margin1X2]]</f>
        <v>0.2908301861790234</v>
      </c>
      <c r="M2144">
        <f>IF(Table1[[#This Row],[Bet]]="Home",IF(Table1[[#This Row],[FTR]]="H",100*Table1[[#This Row],[B365H]],0),0)</f>
        <v>0</v>
      </c>
      <c r="N2144">
        <f>IF(Table1[[#This Row],[Bet]]="Home-",IF(Table1[[#This Row],[FTR]]="H",100*Table1[[#This Row],[B365H]],0),0)</f>
        <v>0</v>
      </c>
      <c r="O2144">
        <f>1/Table1[[#This Row],[B365D]]-Table1[[#This Row],[Margin1X2]]</f>
        <v>0.26091565626449348</v>
      </c>
      <c r="P2144">
        <f>IF(Table1[[#This Row],[Bet]]="Draw",IF(Table1[[#This Row],[FTR]]="D",100*Table1[[#This Row],[B365D]],0),0)</f>
        <v>0</v>
      </c>
      <c r="Q2144">
        <f>IF(Table1[[#This Row],[Bet]]="Draw-",IF(Table1[[#This Row],[FTR]]="D",100*Table1[[#This Row],[B365D]],0),0)</f>
        <v>0</v>
      </c>
      <c r="R2144">
        <f>1/Table1[[#This Row],[B365A]]-Table1[[#This Row],[Margin1X2]]</f>
        <v>0.44825415755648312</v>
      </c>
      <c r="S2144">
        <f>IF(Table1[[#This Row],[Bet]]="Away",IF(Table1[[#This Row],[FTR]]="A",100*Table1[[#This Row],[B365A]],0),0)</f>
        <v>0</v>
      </c>
      <c r="T2144">
        <f>IF(Table1[[#This Row],[Bet2]]="Away",IF(Table1[[#This Row],[FTR]]="A",100*Table1[[#This Row],[B365A]]),0)</f>
        <v>0</v>
      </c>
      <c r="X2144">
        <v>3.25</v>
      </c>
      <c r="Y2144">
        <v>3.6</v>
      </c>
      <c r="Z2144">
        <v>2.15</v>
      </c>
      <c r="AA2144" s="3">
        <f>(1/Table1[[#This Row],[B365H]]+1/Table1[[#This Row],[B365D]]+1/Table1[[#This Row],[B365A]]-1)/3</f>
        <v>1.6862121513284329E-2</v>
      </c>
      <c r="AB2144">
        <v>1.9</v>
      </c>
      <c r="AC2144">
        <v>1.95</v>
      </c>
      <c r="AD2144">
        <f>(1/Table1[[#This Row],[B365&gt;2.5]]+1/Table1[[#This Row],[B365&lt;2.5]]-1)/2</f>
        <v>1.9568151147098534E-2</v>
      </c>
    </row>
    <row r="2145" spans="1:30" hidden="1" x14ac:dyDescent="0.45">
      <c r="A2145" t="s">
        <v>172</v>
      </c>
      <c r="B2145" t="s">
        <v>4</v>
      </c>
      <c r="C2145" s="1">
        <v>44669</v>
      </c>
      <c r="D2145" t="s">
        <v>191</v>
      </c>
      <c r="E2145" t="s">
        <v>193</v>
      </c>
      <c r="F2145">
        <v>1</v>
      </c>
      <c r="G2145">
        <v>1</v>
      </c>
      <c r="H2145" t="s">
        <v>42</v>
      </c>
      <c r="I2145" t="s">
        <v>129</v>
      </c>
      <c r="J2145" t="s">
        <v>273</v>
      </c>
      <c r="L2145">
        <f>1/Table1[[#This Row],[B365H]]-Table1[[#This Row],[Margin1X2]]</f>
        <v>0.1658744305803129</v>
      </c>
      <c r="M2145">
        <f>IF(Table1[[#This Row],[Bet]]="Home",IF(Table1[[#This Row],[FTR]]="H",100*Table1[[#This Row],[B365H]],0),0)</f>
        <v>0</v>
      </c>
      <c r="N2145">
        <f>IF(Table1[[#This Row],[Bet]]="Home-",IF(Table1[[#This Row],[FTR]]="H",100*Table1[[#This Row],[B365H]],0),0)</f>
        <v>0</v>
      </c>
      <c r="O2145">
        <f>1/Table1[[#This Row],[B365D]]-Table1[[#This Row],[Margin1X2]]</f>
        <v>0.26183402653990889</v>
      </c>
      <c r="P2145">
        <f>IF(Table1[[#This Row],[Bet]]="Draw",IF(Table1[[#This Row],[FTR]]="D",100*Table1[[#This Row],[B365D]],0),0)</f>
        <v>0</v>
      </c>
      <c r="Q2145">
        <f>IF(Table1[[#This Row],[Bet]]="Draw-",IF(Table1[[#This Row],[FTR]]="D",100*Table1[[#This Row],[B365D]],0),0)</f>
        <v>0</v>
      </c>
      <c r="R2145">
        <f>1/Table1[[#This Row],[B365A]]-Table1[[#This Row],[Margin1X2]]</f>
        <v>0.57229154287977813</v>
      </c>
      <c r="S2145">
        <f>IF(Table1[[#This Row],[Bet]]="Away",IF(Table1[[#This Row],[FTR]]="A",100*Table1[[#This Row],[B365A]],0),0)</f>
        <v>0</v>
      </c>
      <c r="T2145">
        <f>IF(Table1[[#This Row],[Bet2]]="Away",IF(Table1[[#This Row],[FTR]]="A",100*Table1[[#This Row],[B365A]]),0)</f>
        <v>0</v>
      </c>
      <c r="X2145">
        <v>5.5</v>
      </c>
      <c r="Y2145">
        <v>3.6</v>
      </c>
      <c r="Z2145">
        <v>1.7</v>
      </c>
      <c r="AA2145" s="3">
        <f>(1/Table1[[#This Row],[B365H]]+1/Table1[[#This Row],[B365D]]+1/Table1[[#This Row],[B365A]]-1)/3</f>
        <v>1.5943751237868915E-2</v>
      </c>
      <c r="AB2145">
        <v>2.15</v>
      </c>
      <c r="AC2145">
        <v>1.66</v>
      </c>
      <c r="AD2145">
        <f>(1/Table1[[#This Row],[B365&gt;2.5]]+1/Table1[[#This Row],[B365&lt;2.5]]-1)/2</f>
        <v>3.3762958811992205E-2</v>
      </c>
    </row>
    <row r="2146" spans="1:30" hidden="1" x14ac:dyDescent="0.45">
      <c r="A2146" t="s">
        <v>201</v>
      </c>
      <c r="B2146" t="s">
        <v>4</v>
      </c>
      <c r="C2146" s="1">
        <v>44438</v>
      </c>
      <c r="D2146" t="s">
        <v>202</v>
      </c>
      <c r="E2146" t="s">
        <v>240</v>
      </c>
      <c r="F2146">
        <v>1</v>
      </c>
      <c r="G2146">
        <v>2</v>
      </c>
      <c r="H2146" t="s">
        <v>20</v>
      </c>
      <c r="I2146" t="s">
        <v>242</v>
      </c>
      <c r="L2146">
        <f>1/Table1[[#This Row],[B365H]]-Table1[[#This Row],[Margin1X2]]</f>
        <v>0.35103168436501769</v>
      </c>
      <c r="M2146">
        <f>IF(Table1[[#This Row],[Bet]]="Home",IF(Table1[[#This Row],[FTR]]="H",100*Table1[[#This Row],[B365H]],0),0)</f>
        <v>0</v>
      </c>
      <c r="N2146">
        <f>IF(Table1[[#This Row],[Bet]]="Home-",IF(Table1[[#This Row],[FTR]]="H",100*Table1[[#This Row],[B365H]],0),0)</f>
        <v>0</v>
      </c>
      <c r="O2146">
        <f>1/Table1[[#This Row],[B365D]]-Table1[[#This Row],[Margin1X2]]</f>
        <v>0.28369161702495038</v>
      </c>
      <c r="P2146">
        <f>IF(Table1[[#This Row],[Bet]]="Draw",IF(Table1[[#This Row],[FTR]]="D",100*Table1[[#This Row],[B365D]],0),0)</f>
        <v>0</v>
      </c>
      <c r="Q2146">
        <f>IF(Table1[[#This Row],[Bet]]="Draw-",IF(Table1[[#This Row],[FTR]]="D",100*Table1[[#This Row],[B365D]],0),0)</f>
        <v>0</v>
      </c>
      <c r="R2146">
        <f>1/Table1[[#This Row],[B365A]]-Table1[[#This Row],[Margin1X2]]</f>
        <v>0.36527669861003192</v>
      </c>
      <c r="S2146">
        <f>IF(Table1[[#This Row],[Bet]]="Away",IF(Table1[[#This Row],[FTR]]="A",100*Table1[[#This Row],[B365A]],0),0)</f>
        <v>0</v>
      </c>
      <c r="T2146">
        <f>IF(Table1[[#This Row],[Bet2]]="Away",IF(Table1[[#This Row],[FTR]]="A",100*Table1[[#This Row],[B365A]]),0)</f>
        <v>0</v>
      </c>
      <c r="X2146">
        <v>2.7</v>
      </c>
      <c r="Y2146">
        <v>3.3</v>
      </c>
      <c r="Z2146">
        <v>2.6</v>
      </c>
      <c r="AA2146" s="3">
        <f>(1/Table1[[#This Row],[B365H]]+1/Table1[[#This Row],[B365D]]+1/Table1[[#This Row],[B365A]]-1)/3</f>
        <v>1.9338686005352674E-2</v>
      </c>
      <c r="AB2146">
        <v>1.66</v>
      </c>
      <c r="AC2146">
        <v>2.15</v>
      </c>
      <c r="AD2146">
        <f>(1/Table1[[#This Row],[B365&gt;2.5]]+1/Table1[[#This Row],[B365&lt;2.5]]-1)/2</f>
        <v>3.3762958811992205E-2</v>
      </c>
    </row>
    <row r="2147" spans="1:30" hidden="1" x14ac:dyDescent="0.45">
      <c r="A2147" t="s">
        <v>201</v>
      </c>
      <c r="B2147" t="s">
        <v>4</v>
      </c>
      <c r="C2147" s="1">
        <v>44453</v>
      </c>
      <c r="D2147" t="s">
        <v>227</v>
      </c>
      <c r="E2147" t="s">
        <v>208</v>
      </c>
      <c r="F2147">
        <v>2</v>
      </c>
      <c r="G2147">
        <v>2</v>
      </c>
      <c r="H2147" t="s">
        <v>42</v>
      </c>
      <c r="I2147" t="s">
        <v>242</v>
      </c>
      <c r="L2147">
        <f>1/Table1[[#This Row],[B365H]]-Table1[[#This Row],[Margin1X2]]</f>
        <v>0.49373433583959897</v>
      </c>
      <c r="M2147">
        <f>IF(Table1[[#This Row],[Bet]]="Home",IF(Table1[[#This Row],[FTR]]="H",100*Table1[[#This Row],[B365H]],0),0)</f>
        <v>0</v>
      </c>
      <c r="N2147">
        <f>IF(Table1[[#This Row],[Bet]]="Home-",IF(Table1[[#This Row],[FTR]]="H",100*Table1[[#This Row],[B365H]],0),0)</f>
        <v>0</v>
      </c>
      <c r="O2147">
        <f>1/Table1[[#This Row],[B365D]]-Table1[[#This Row],[Margin1X2]]</f>
        <v>0.25313283208020049</v>
      </c>
      <c r="P2147">
        <f>IF(Table1[[#This Row],[Bet]]="Draw",IF(Table1[[#This Row],[FTR]]="D",100*Table1[[#This Row],[B365D]],0),0)</f>
        <v>0</v>
      </c>
      <c r="Q2147">
        <f>IF(Table1[[#This Row],[Bet]]="Draw-",IF(Table1[[#This Row],[FTR]]="D",100*Table1[[#This Row],[B365D]],0),0)</f>
        <v>0</v>
      </c>
      <c r="R2147">
        <f>1/Table1[[#This Row],[B365A]]-Table1[[#This Row],[Margin1X2]]</f>
        <v>0.25313283208020049</v>
      </c>
      <c r="S2147">
        <f>IF(Table1[[#This Row],[Bet]]="Away",IF(Table1[[#This Row],[FTR]]="A",100*Table1[[#This Row],[B365A]],0),0)</f>
        <v>0</v>
      </c>
      <c r="T2147">
        <f>IF(Table1[[#This Row],[Bet2]]="Away",IF(Table1[[#This Row],[FTR]]="A",100*Table1[[#This Row],[B365A]]),0)</f>
        <v>0</v>
      </c>
      <c r="X2147">
        <v>1.9</v>
      </c>
      <c r="Y2147">
        <v>3.5</v>
      </c>
      <c r="Z2147">
        <v>3.5</v>
      </c>
      <c r="AA2147" s="3">
        <f>(1/Table1[[#This Row],[B365H]]+1/Table1[[#This Row],[B365D]]+1/Table1[[#This Row],[B365A]]-1)/3</f>
        <v>3.2581453634085232E-2</v>
      </c>
      <c r="AB2147">
        <v>1.95</v>
      </c>
      <c r="AC2147">
        <v>1.85</v>
      </c>
      <c r="AD2147">
        <f>(1/Table1[[#This Row],[B365&gt;2.5]]+1/Table1[[#This Row],[B365&lt;2.5]]-1)/2</f>
        <v>2.6680526680526673E-2</v>
      </c>
    </row>
    <row r="2148" spans="1:30" hidden="1" x14ac:dyDescent="0.45">
      <c r="A2148" t="s">
        <v>201</v>
      </c>
      <c r="B2148" t="s">
        <v>4</v>
      </c>
      <c r="C2148" s="1">
        <v>44457</v>
      </c>
      <c r="D2148" t="s">
        <v>226</v>
      </c>
      <c r="E2148" t="s">
        <v>237</v>
      </c>
      <c r="F2148">
        <v>1</v>
      </c>
      <c r="G2148">
        <v>1</v>
      </c>
      <c r="H2148" t="s">
        <v>42</v>
      </c>
      <c r="I2148" t="s">
        <v>242</v>
      </c>
      <c r="L2148">
        <f>1/Table1[[#This Row],[B365H]]-Table1[[#This Row],[Margin1X2]]</f>
        <v>0.50956670956670957</v>
      </c>
      <c r="M2148">
        <f>IF(Table1[[#This Row],[Bet]]="Home",IF(Table1[[#This Row],[FTR]]="H",100*Table1[[#This Row],[B365H]],0),0)</f>
        <v>0</v>
      </c>
      <c r="N2148">
        <f>IF(Table1[[#This Row],[Bet]]="Home-",IF(Table1[[#This Row],[FTR]]="H",100*Table1[[#This Row],[B365H]],0),0)</f>
        <v>0</v>
      </c>
      <c r="O2148">
        <f>1/Table1[[#This Row],[B365D]]-Table1[[#This Row],[Margin1X2]]</f>
        <v>0.25474045474045476</v>
      </c>
      <c r="P2148">
        <f>IF(Table1[[#This Row],[Bet]]="Draw",IF(Table1[[#This Row],[FTR]]="D",100*Table1[[#This Row],[B365D]],0),0)</f>
        <v>0</v>
      </c>
      <c r="Q2148">
        <f>IF(Table1[[#This Row],[Bet]]="Draw-",IF(Table1[[#This Row],[FTR]]="D",100*Table1[[#This Row],[B365D]],0),0)</f>
        <v>0</v>
      </c>
      <c r="R2148">
        <f>1/Table1[[#This Row],[B365A]]-Table1[[#This Row],[Margin1X2]]</f>
        <v>0.23569283569283575</v>
      </c>
      <c r="S2148">
        <f>IF(Table1[[#This Row],[Bet]]="Away",IF(Table1[[#This Row],[FTR]]="A",100*Table1[[#This Row],[B365A]],0),0)</f>
        <v>0</v>
      </c>
      <c r="T2148">
        <f>IF(Table1[[#This Row],[Bet2]]="Away",IF(Table1[[#This Row],[FTR]]="A",100*Table1[[#This Row],[B365A]]),0)</f>
        <v>0</v>
      </c>
      <c r="X2148">
        <v>1.85</v>
      </c>
      <c r="Y2148">
        <v>3.5</v>
      </c>
      <c r="Z2148">
        <v>3.75</v>
      </c>
      <c r="AA2148" s="3">
        <f>(1/Table1[[#This Row],[B365H]]+1/Table1[[#This Row],[B365D]]+1/Table1[[#This Row],[B365A]]-1)/3</f>
        <v>3.0973830973830923E-2</v>
      </c>
      <c r="AB2148">
        <v>1.85</v>
      </c>
      <c r="AC2148">
        <v>1.95</v>
      </c>
      <c r="AD2148">
        <f>(1/Table1[[#This Row],[B365&gt;2.5]]+1/Table1[[#This Row],[B365&lt;2.5]]-1)/2</f>
        <v>2.6680526680526673E-2</v>
      </c>
    </row>
    <row r="2149" spans="1:30" hidden="1" x14ac:dyDescent="0.45">
      <c r="A2149" t="s">
        <v>201</v>
      </c>
      <c r="B2149" t="s">
        <v>4</v>
      </c>
      <c r="C2149" s="1">
        <v>44471</v>
      </c>
      <c r="D2149" t="s">
        <v>218</v>
      </c>
      <c r="E2149" t="s">
        <v>221</v>
      </c>
      <c r="F2149">
        <v>2</v>
      </c>
      <c r="G2149">
        <v>3</v>
      </c>
      <c r="H2149" t="s">
        <v>20</v>
      </c>
      <c r="I2149" t="s">
        <v>242</v>
      </c>
      <c r="L2149">
        <f>1/Table1[[#This Row],[B365H]]-Table1[[#This Row],[Margin1X2]]</f>
        <v>0.62455197132616491</v>
      </c>
      <c r="M2149">
        <f>IF(Table1[[#This Row],[Bet]]="Home",IF(Table1[[#This Row],[FTR]]="H",100*Table1[[#This Row],[B365H]],0),0)</f>
        <v>0</v>
      </c>
      <c r="N2149">
        <f>IF(Table1[[#This Row],[Bet]]="Home-",IF(Table1[[#This Row],[FTR]]="H",100*Table1[[#This Row],[B365H]],0),0)</f>
        <v>0</v>
      </c>
      <c r="O2149">
        <f>1/Table1[[#This Row],[B365D]]-Table1[[#This Row],[Margin1X2]]</f>
        <v>0.22939068100358426</v>
      </c>
      <c r="P2149">
        <f>IF(Table1[[#This Row],[Bet]]="Draw",IF(Table1[[#This Row],[FTR]]="D",100*Table1[[#This Row],[B365D]],0),0)</f>
        <v>0</v>
      </c>
      <c r="Q2149">
        <f>IF(Table1[[#This Row],[Bet]]="Draw-",IF(Table1[[#This Row],[FTR]]="D",100*Table1[[#This Row],[B365D]],0),0)</f>
        <v>0</v>
      </c>
      <c r="R2149">
        <f>1/Table1[[#This Row],[B365A]]-Table1[[#This Row],[Margin1X2]]</f>
        <v>0.14605734767025091</v>
      </c>
      <c r="S2149">
        <f>IF(Table1[[#This Row],[Bet]]="Away",IF(Table1[[#This Row],[FTR]]="A",100*Table1[[#This Row],[B365A]],0),0)</f>
        <v>0</v>
      </c>
      <c r="T2149">
        <f>IF(Table1[[#This Row],[Bet2]]="Away",IF(Table1[[#This Row],[FTR]]="A",100*Table1[[#This Row],[B365A]]),0)</f>
        <v>0</v>
      </c>
      <c r="X2149">
        <v>1.55</v>
      </c>
      <c r="Y2149">
        <v>4</v>
      </c>
      <c r="Z2149">
        <v>6</v>
      </c>
      <c r="AA2149" s="3">
        <f>(1/Table1[[#This Row],[B365H]]+1/Table1[[#This Row],[B365D]]+1/Table1[[#This Row],[B365A]]-1)/3</f>
        <v>2.0609318996415753E-2</v>
      </c>
      <c r="AB2149">
        <v>1.75</v>
      </c>
      <c r="AC2149">
        <v>2.0499999999999998</v>
      </c>
      <c r="AD2149">
        <f>(1/Table1[[#This Row],[B365&gt;2.5]]+1/Table1[[#This Row],[B365&lt;2.5]]-1)/2</f>
        <v>2.9616724738675937E-2</v>
      </c>
    </row>
    <row r="2150" spans="1:30" hidden="1" x14ac:dyDescent="0.45">
      <c r="A2150" t="s">
        <v>201</v>
      </c>
      <c r="B2150" t="s">
        <v>4</v>
      </c>
      <c r="C2150" s="1">
        <v>44478</v>
      </c>
      <c r="D2150" t="s">
        <v>212</v>
      </c>
      <c r="E2150" t="s">
        <v>203</v>
      </c>
      <c r="F2150">
        <v>0</v>
      </c>
      <c r="G2150">
        <v>4</v>
      </c>
      <c r="H2150" t="s">
        <v>20</v>
      </c>
      <c r="I2150" t="s">
        <v>242</v>
      </c>
      <c r="L2150">
        <f>1/Table1[[#This Row],[B365H]]-Table1[[#This Row],[Margin1X2]]</f>
        <v>0.30036133694670275</v>
      </c>
      <c r="M2150">
        <f>IF(Table1[[#This Row],[Bet]]="Home",IF(Table1[[#This Row],[FTR]]="H",100*Table1[[#This Row],[B365H]],0),0)</f>
        <v>0</v>
      </c>
      <c r="N2150">
        <f>IF(Table1[[#This Row],[Bet]]="Home-",IF(Table1[[#This Row],[FTR]]="H",100*Table1[[#This Row],[B365H]],0),0)</f>
        <v>0</v>
      </c>
      <c r="O2150">
        <f>1/Table1[[#This Row],[B365D]]-Table1[[#This Row],[Margin1X2]]</f>
        <v>0.24480578139114725</v>
      </c>
      <c r="P2150">
        <f>IF(Table1[[#This Row],[Bet]]="Draw",IF(Table1[[#This Row],[FTR]]="D",100*Table1[[#This Row],[B365D]],0),0)</f>
        <v>0</v>
      </c>
      <c r="Q2150">
        <f>IF(Table1[[#This Row],[Bet]]="Draw-",IF(Table1[[#This Row],[FTR]]="D",100*Table1[[#This Row],[B365D]],0),0)</f>
        <v>0</v>
      </c>
      <c r="R2150">
        <f>1/Table1[[#This Row],[B365A]]-Table1[[#This Row],[Margin1X2]]</f>
        <v>0.45483288166214997</v>
      </c>
      <c r="S2150">
        <f>IF(Table1[[#This Row],[Bet]]="Away",IF(Table1[[#This Row],[FTR]]="A",100*Table1[[#This Row],[B365A]],0),0)</f>
        <v>0</v>
      </c>
      <c r="T2150">
        <f>IF(Table1[[#This Row],[Bet2]]="Away",IF(Table1[[#This Row],[FTR]]="A",100*Table1[[#This Row],[B365A]]),0)</f>
        <v>0</v>
      </c>
      <c r="X2150">
        <v>3</v>
      </c>
      <c r="Y2150">
        <v>3.6</v>
      </c>
      <c r="Z2150">
        <v>2.0499999999999998</v>
      </c>
      <c r="AA2150" s="3">
        <f>(1/Table1[[#This Row],[B365H]]+1/Table1[[#This Row],[B365D]]+1/Table1[[#This Row],[B365A]]-1)/3</f>
        <v>3.2971996386630543E-2</v>
      </c>
      <c r="AB2150">
        <v>2.0499999999999998</v>
      </c>
      <c r="AC2150">
        <v>1.75</v>
      </c>
      <c r="AD2150">
        <f>(1/Table1[[#This Row],[B365&gt;2.5]]+1/Table1[[#This Row],[B365&lt;2.5]]-1)/2</f>
        <v>2.9616724738675937E-2</v>
      </c>
    </row>
    <row r="2151" spans="1:30" hidden="1" x14ac:dyDescent="0.45">
      <c r="A2151" t="s">
        <v>201</v>
      </c>
      <c r="B2151" t="s">
        <v>4</v>
      </c>
      <c r="C2151" s="1">
        <v>44499</v>
      </c>
      <c r="D2151" t="s">
        <v>205</v>
      </c>
      <c r="E2151" t="s">
        <v>202</v>
      </c>
      <c r="F2151">
        <v>2</v>
      </c>
      <c r="G2151">
        <v>1</v>
      </c>
      <c r="H2151" t="s">
        <v>13</v>
      </c>
      <c r="I2151" t="s">
        <v>242</v>
      </c>
      <c r="L2151">
        <f>1/Table1[[#This Row],[B365H]]-Table1[[#This Row],[Margin1X2]]</f>
        <v>0.35190118821387539</v>
      </c>
      <c r="M2151">
        <f>IF(Table1[[#This Row],[Bet]]="Home",IF(Table1[[#This Row],[FTR]]="H",100*Table1[[#This Row],[B365H]],0),0)</f>
        <v>0</v>
      </c>
      <c r="N2151">
        <f>IF(Table1[[#This Row],[Bet]]="Home-",IF(Table1[[#This Row],[FTR]]="H",100*Table1[[#This Row],[B365H]],0),0)</f>
        <v>0</v>
      </c>
      <c r="O2151">
        <f>1/Table1[[#This Row],[B365D]]-Table1[[#This Row],[Margin1X2]]</f>
        <v>0.25593608461518402</v>
      </c>
      <c r="P2151">
        <f>IF(Table1[[#This Row],[Bet]]="Draw",IF(Table1[[#This Row],[FTR]]="D",100*Table1[[#This Row],[B365D]],0),0)</f>
        <v>0</v>
      </c>
      <c r="Q2151">
        <f>IF(Table1[[#This Row],[Bet]]="Draw-",IF(Table1[[#This Row],[FTR]]="D",100*Table1[[#This Row],[B365D]],0),0)</f>
        <v>0</v>
      </c>
      <c r="R2151">
        <f>1/Table1[[#This Row],[B365A]]-Table1[[#This Row],[Margin1X2]]</f>
        <v>0.39216272717094047</v>
      </c>
      <c r="S2151">
        <f>IF(Table1[[#This Row],[Bet]]="Away",IF(Table1[[#This Row],[FTR]]="A",100*Table1[[#This Row],[B365A]],0),0)</f>
        <v>0</v>
      </c>
      <c r="T2151">
        <f>IF(Table1[[#This Row],[Bet2]]="Away",IF(Table1[[#This Row],[FTR]]="A",100*Table1[[#This Row],[B365A]]),0)</f>
        <v>0</v>
      </c>
      <c r="X2151">
        <v>2.62</v>
      </c>
      <c r="Y2151">
        <v>3.5</v>
      </c>
      <c r="Z2151">
        <v>2.37</v>
      </c>
      <c r="AA2151" s="3">
        <f>(1/Table1[[#This Row],[B365H]]+1/Table1[[#This Row],[B365D]]+1/Table1[[#This Row],[B365A]]-1)/3</f>
        <v>2.9778201099101675E-2</v>
      </c>
      <c r="AB2151">
        <v>1.8</v>
      </c>
      <c r="AC2151">
        <v>2</v>
      </c>
      <c r="AD2151">
        <f>(1/Table1[[#This Row],[B365&gt;2.5]]+1/Table1[[#This Row],[B365&lt;2.5]]-1)/2</f>
        <v>2.777777777777779E-2</v>
      </c>
    </row>
    <row r="2152" spans="1:30" hidden="1" x14ac:dyDescent="0.45">
      <c r="A2152" t="s">
        <v>201</v>
      </c>
      <c r="B2152" t="s">
        <v>4</v>
      </c>
      <c r="C2152" s="1">
        <v>44502</v>
      </c>
      <c r="D2152" t="s">
        <v>224</v>
      </c>
      <c r="E2152" t="s">
        <v>231</v>
      </c>
      <c r="F2152">
        <v>0</v>
      </c>
      <c r="G2152">
        <v>2</v>
      </c>
      <c r="H2152" t="s">
        <v>20</v>
      </c>
      <c r="I2152" t="s">
        <v>242</v>
      </c>
      <c r="L2152">
        <f>1/Table1[[#This Row],[B365H]]-Table1[[#This Row],[Margin1X2]]</f>
        <v>0.36862745098039212</v>
      </c>
      <c r="M2152">
        <f>IF(Table1[[#This Row],[Bet]]="Home",IF(Table1[[#This Row],[FTR]]="H",100*Table1[[#This Row],[B365H]],0),0)</f>
        <v>0</v>
      </c>
      <c r="N2152">
        <f>IF(Table1[[#This Row],[Bet]]="Home-",IF(Table1[[#This Row],[FTR]]="H",100*Table1[[#This Row],[B365H]],0),0)</f>
        <v>0</v>
      </c>
      <c r="O2152">
        <f>1/Table1[[#This Row],[B365D]]-Table1[[#This Row],[Margin1X2]]</f>
        <v>0.26274509803921564</v>
      </c>
      <c r="P2152">
        <f>IF(Table1[[#This Row],[Bet]]="Draw",IF(Table1[[#This Row],[FTR]]="D",100*Table1[[#This Row],[B365D]],0),0)</f>
        <v>0</v>
      </c>
      <c r="Q2152">
        <f>IF(Table1[[#This Row],[Bet]]="Draw-",IF(Table1[[#This Row],[FTR]]="D",100*Table1[[#This Row],[B365D]],0),0)</f>
        <v>0</v>
      </c>
      <c r="R2152">
        <f>1/Table1[[#This Row],[B365A]]-Table1[[#This Row],[Margin1X2]]</f>
        <v>0.36862745098039212</v>
      </c>
      <c r="S2152">
        <f>IF(Table1[[#This Row],[Bet]]="Away",IF(Table1[[#This Row],[FTR]]="A",100*Table1[[#This Row],[B365A]],0),0)</f>
        <v>0</v>
      </c>
      <c r="T2152">
        <f>IF(Table1[[#This Row],[Bet2]]="Away",IF(Table1[[#This Row],[FTR]]="A",100*Table1[[#This Row],[B365A]]),0)</f>
        <v>0</v>
      </c>
      <c r="X2152">
        <v>2.5</v>
      </c>
      <c r="Y2152">
        <v>3.4</v>
      </c>
      <c r="Z2152">
        <v>2.5</v>
      </c>
      <c r="AA2152" s="3">
        <f>(1/Table1[[#This Row],[B365H]]+1/Table1[[#This Row],[B365D]]+1/Table1[[#This Row],[B365A]]-1)/3</f>
        <v>3.1372549019607877E-2</v>
      </c>
      <c r="AB2152">
        <v>1.93</v>
      </c>
      <c r="AC2152">
        <v>1.88</v>
      </c>
      <c r="AD2152">
        <f>(1/Table1[[#This Row],[B365&gt;2.5]]+1/Table1[[#This Row],[B365&lt;2.5]]-1)/2</f>
        <v>2.5024804321464034E-2</v>
      </c>
    </row>
    <row r="2153" spans="1:30" hidden="1" x14ac:dyDescent="0.45">
      <c r="A2153" t="s">
        <v>201</v>
      </c>
      <c r="B2153" t="s">
        <v>4</v>
      </c>
      <c r="C2153" s="1">
        <v>44523</v>
      </c>
      <c r="D2153" t="s">
        <v>217</v>
      </c>
      <c r="E2153" t="s">
        <v>211</v>
      </c>
      <c r="F2153">
        <v>5</v>
      </c>
      <c r="G2153">
        <v>0</v>
      </c>
      <c r="H2153" t="s">
        <v>13</v>
      </c>
      <c r="I2153" t="s">
        <v>242</v>
      </c>
      <c r="L2153">
        <f>1/Table1[[#This Row],[B365H]]-Table1[[#This Row],[Margin1X2]]</f>
        <v>0.7482843137254902</v>
      </c>
      <c r="M2153">
        <f>IF(Table1[[#This Row],[Bet]]="Home",IF(Table1[[#This Row],[FTR]]="H",100*Table1[[#This Row],[B365H]],0),0)</f>
        <v>0</v>
      </c>
      <c r="N2153">
        <f>IF(Table1[[#This Row],[Bet]]="Home-",IF(Table1[[#This Row],[FTR]]="H",100*Table1[[#This Row],[B365H]],0),0)</f>
        <v>0</v>
      </c>
      <c r="O2153">
        <f>1/Table1[[#This Row],[B365D]]-Table1[[#This Row],[Margin1X2]]</f>
        <v>0.16703431372549021</v>
      </c>
      <c r="P2153">
        <f>IF(Table1[[#This Row],[Bet]]="Draw",IF(Table1[[#This Row],[FTR]]="D",100*Table1[[#This Row],[B365D]],0),0)</f>
        <v>0</v>
      </c>
      <c r="Q2153">
        <f>IF(Table1[[#This Row],[Bet]]="Draw-",IF(Table1[[#This Row],[FTR]]="D",100*Table1[[#This Row],[B365D]],0),0)</f>
        <v>0</v>
      </c>
      <c r="R2153">
        <f>1/Table1[[#This Row],[B365A]]-Table1[[#This Row],[Margin1X2]]</f>
        <v>8.4681372549019612E-2</v>
      </c>
      <c r="S2153">
        <f>IF(Table1[[#This Row],[Bet]]="Away",IF(Table1[[#This Row],[FTR]]="A",100*Table1[[#This Row],[B365A]],0),0)</f>
        <v>0</v>
      </c>
      <c r="T2153">
        <f>IF(Table1[[#This Row],[Bet2]]="Away",IF(Table1[[#This Row],[FTR]]="A",100*Table1[[#This Row],[B365A]]),0)</f>
        <v>0</v>
      </c>
      <c r="X2153">
        <v>1.28</v>
      </c>
      <c r="Y2153">
        <v>5</v>
      </c>
      <c r="Z2153">
        <v>8.5</v>
      </c>
      <c r="AA2153" s="3">
        <f>(1/Table1[[#This Row],[B365H]]+1/Table1[[#This Row],[B365D]]+1/Table1[[#This Row],[B365A]]-1)/3</f>
        <v>3.2965686274509798E-2</v>
      </c>
      <c r="AB2153">
        <v>1.6</v>
      </c>
      <c r="AC2153">
        <v>2.2999999999999998</v>
      </c>
      <c r="AD2153">
        <f>(1/Table1[[#This Row],[B365&gt;2.5]]+1/Table1[[#This Row],[B365&lt;2.5]]-1)/2</f>
        <v>2.9891304347826164E-2</v>
      </c>
    </row>
    <row r="2154" spans="1:30" hidden="1" x14ac:dyDescent="0.45">
      <c r="A2154" t="s">
        <v>201</v>
      </c>
      <c r="B2154" t="s">
        <v>4</v>
      </c>
      <c r="C2154" s="1">
        <v>44527</v>
      </c>
      <c r="D2154" t="s">
        <v>206</v>
      </c>
      <c r="E2154" t="s">
        <v>218</v>
      </c>
      <c r="F2154">
        <v>2</v>
      </c>
      <c r="G2154">
        <v>1</v>
      </c>
      <c r="H2154" t="s">
        <v>13</v>
      </c>
      <c r="I2154" t="s">
        <v>242</v>
      </c>
      <c r="L2154">
        <f>1/Table1[[#This Row],[B365H]]-Table1[[#This Row],[Margin1X2]]</f>
        <v>0.43202873889204008</v>
      </c>
      <c r="M2154">
        <f>IF(Table1[[#This Row],[Bet]]="Home",IF(Table1[[#This Row],[FTR]]="H",100*Table1[[#This Row],[B365H]],0),0)</f>
        <v>0</v>
      </c>
      <c r="N2154">
        <f>IF(Table1[[#This Row],[Bet]]="Home-",IF(Table1[[#This Row],[FTR]]="H",100*Table1[[#This Row],[B365H]],0),0)</f>
        <v>0</v>
      </c>
      <c r="O2154">
        <f>1/Table1[[#This Row],[B365D]]-Table1[[#This Row],[Margin1X2]]</f>
        <v>0.25262674553655834</v>
      </c>
      <c r="P2154">
        <f>IF(Table1[[#This Row],[Bet]]="Draw",IF(Table1[[#This Row],[FTR]]="D",100*Table1[[#This Row],[B365D]],0),0)</f>
        <v>0</v>
      </c>
      <c r="Q2154">
        <f>IF(Table1[[#This Row],[Bet]]="Draw-",IF(Table1[[#This Row],[FTR]]="D",100*Table1[[#This Row],[B365D]],0),0)</f>
        <v>0</v>
      </c>
      <c r="R2154">
        <f>1/Table1[[#This Row],[B365A]]-Table1[[#This Row],[Margin1X2]]</f>
        <v>0.31534451557140153</v>
      </c>
      <c r="S2154">
        <f>IF(Table1[[#This Row],[Bet]]="Away",IF(Table1[[#This Row],[FTR]]="A",100*Table1[[#This Row],[B365A]],0),0)</f>
        <v>0</v>
      </c>
      <c r="T2154">
        <f>IF(Table1[[#This Row],[Bet2]]="Away",IF(Table1[[#This Row],[FTR]]="A",100*Table1[[#This Row],[B365A]]),0)</f>
        <v>0</v>
      </c>
      <c r="X2154">
        <v>2.15</v>
      </c>
      <c r="Y2154">
        <v>3.5</v>
      </c>
      <c r="Z2154">
        <v>2.87</v>
      </c>
      <c r="AA2154" s="3">
        <f>(1/Table1[[#This Row],[B365H]]+1/Table1[[#This Row],[B365D]]+1/Table1[[#This Row],[B365A]]-1)/3</f>
        <v>3.308754017772738E-2</v>
      </c>
      <c r="AB2154">
        <v>1.85</v>
      </c>
      <c r="AC2154">
        <v>1.95</v>
      </c>
      <c r="AD2154">
        <f>(1/Table1[[#This Row],[B365&gt;2.5]]+1/Table1[[#This Row],[B365&lt;2.5]]-1)/2</f>
        <v>2.6680526680526673E-2</v>
      </c>
    </row>
    <row r="2155" spans="1:30" hidden="1" x14ac:dyDescent="0.45">
      <c r="A2155" t="s">
        <v>201</v>
      </c>
      <c r="B2155" t="s">
        <v>4</v>
      </c>
      <c r="C2155" s="1">
        <v>44537</v>
      </c>
      <c r="D2155" t="s">
        <v>212</v>
      </c>
      <c r="E2155" t="s">
        <v>209</v>
      </c>
      <c r="F2155">
        <v>1</v>
      </c>
      <c r="G2155">
        <v>1</v>
      </c>
      <c r="H2155" t="s">
        <v>42</v>
      </c>
      <c r="I2155" t="s">
        <v>242</v>
      </c>
      <c r="L2155">
        <f>1/Table1[[#This Row],[B365H]]-Table1[[#This Row],[Margin1X2]]</f>
        <v>0.51070395371263255</v>
      </c>
      <c r="M2155">
        <f>IF(Table1[[#This Row],[Bet]]="Home",IF(Table1[[#This Row],[FTR]]="H",100*Table1[[#This Row],[B365H]],0),0)</f>
        <v>0</v>
      </c>
      <c r="N2155">
        <f>IF(Table1[[#This Row],[Bet]]="Home-",IF(Table1[[#This Row],[FTR]]="H",100*Table1[[#This Row],[B365H]],0),0)</f>
        <v>0</v>
      </c>
      <c r="O2155">
        <f>1/Table1[[#This Row],[B365D]]-Table1[[#This Row],[Margin1X2]]</f>
        <v>0.25837351333976216</v>
      </c>
      <c r="P2155">
        <f>IF(Table1[[#This Row],[Bet]]="Draw",IF(Table1[[#This Row],[FTR]]="D",100*Table1[[#This Row],[B365D]],0),0)</f>
        <v>0</v>
      </c>
      <c r="Q2155">
        <f>IF(Table1[[#This Row],[Bet]]="Draw-",IF(Table1[[#This Row],[FTR]]="D",100*Table1[[#This Row],[B365D]],0),0)</f>
        <v>0</v>
      </c>
      <c r="R2155">
        <f>1/Table1[[#This Row],[B365A]]-Table1[[#This Row],[Margin1X2]]</f>
        <v>0.23092253294760529</v>
      </c>
      <c r="S2155">
        <f>IF(Table1[[#This Row],[Bet]]="Away",IF(Table1[[#This Row],[FTR]]="A",100*Table1[[#This Row],[B365A]],0),0)</f>
        <v>0</v>
      </c>
      <c r="T2155">
        <f>IF(Table1[[#This Row],[Bet2]]="Away",IF(Table1[[#This Row],[FTR]]="A",100*Table1[[#This Row],[B365A]]),0)</f>
        <v>0</v>
      </c>
      <c r="X2155">
        <v>1.83</v>
      </c>
      <c r="Y2155">
        <v>3.4</v>
      </c>
      <c r="Z2155">
        <v>3.75</v>
      </c>
      <c r="AA2155" s="3">
        <f>(1/Table1[[#This Row],[B365H]]+1/Table1[[#This Row],[B365D]]+1/Table1[[#This Row],[B365A]]-1)/3</f>
        <v>3.5744133719061377E-2</v>
      </c>
      <c r="AB2155">
        <v>1.93</v>
      </c>
      <c r="AC2155">
        <v>1.88</v>
      </c>
      <c r="AD2155">
        <f>(1/Table1[[#This Row],[B365&gt;2.5]]+1/Table1[[#This Row],[B365&lt;2.5]]-1)/2</f>
        <v>2.5024804321464034E-2</v>
      </c>
    </row>
    <row r="2156" spans="1:30" hidden="1" x14ac:dyDescent="0.45">
      <c r="A2156" t="s">
        <v>201</v>
      </c>
      <c r="B2156" t="s">
        <v>4</v>
      </c>
      <c r="C2156" s="1">
        <v>44541</v>
      </c>
      <c r="D2156" t="s">
        <v>235</v>
      </c>
      <c r="E2156" t="s">
        <v>203</v>
      </c>
      <c r="F2156">
        <v>0</v>
      </c>
      <c r="G2156">
        <v>1</v>
      </c>
      <c r="H2156" t="s">
        <v>20</v>
      </c>
      <c r="I2156" t="s">
        <v>242</v>
      </c>
      <c r="L2156">
        <f>1/Table1[[#This Row],[B365H]]-Table1[[#This Row],[Margin1X2]]</f>
        <v>0.36052836052836051</v>
      </c>
      <c r="M2156">
        <f>IF(Table1[[#This Row],[Bet]]="Home",IF(Table1[[#This Row],[FTR]]="H",100*Table1[[#This Row],[B365H]],0),0)</f>
        <v>0</v>
      </c>
      <c r="N2156">
        <f>IF(Table1[[#This Row],[Bet]]="Home-",IF(Table1[[#This Row],[FTR]]="H",100*Table1[[#This Row],[B365H]],0),0)</f>
        <v>0</v>
      </c>
      <c r="O2156">
        <f>1/Table1[[#This Row],[B365D]]-Table1[[#This Row],[Margin1X2]]</f>
        <v>0.27894327894327897</v>
      </c>
      <c r="P2156">
        <f>IF(Table1[[#This Row],[Bet]]="Draw",IF(Table1[[#This Row],[FTR]]="D",100*Table1[[#This Row],[B365D]],0),0)</f>
        <v>0</v>
      </c>
      <c r="Q2156">
        <f>IF(Table1[[#This Row],[Bet]]="Draw-",IF(Table1[[#This Row],[FTR]]="D",100*Table1[[#This Row],[B365D]],0),0)</f>
        <v>0</v>
      </c>
      <c r="R2156">
        <f>1/Table1[[#This Row],[B365A]]-Table1[[#This Row],[Margin1X2]]</f>
        <v>0.36052836052836051</v>
      </c>
      <c r="S2156">
        <f>IF(Table1[[#This Row],[Bet]]="Away",IF(Table1[[#This Row],[FTR]]="A",100*Table1[[#This Row],[B365A]],0),0)</f>
        <v>0</v>
      </c>
      <c r="T2156">
        <f>IF(Table1[[#This Row],[Bet2]]="Away",IF(Table1[[#This Row],[FTR]]="A",100*Table1[[#This Row],[B365A]]),0)</f>
        <v>0</v>
      </c>
      <c r="X2156">
        <v>2.6</v>
      </c>
      <c r="Y2156">
        <v>3.3</v>
      </c>
      <c r="Z2156">
        <v>2.6</v>
      </c>
      <c r="AA2156" s="3">
        <f>(1/Table1[[#This Row],[B365H]]+1/Table1[[#This Row],[B365D]]+1/Table1[[#This Row],[B365A]]-1)/3</f>
        <v>2.408702408702405E-2</v>
      </c>
      <c r="AB2156">
        <v>1.95</v>
      </c>
      <c r="AC2156">
        <v>1.85</v>
      </c>
      <c r="AD2156">
        <f>(1/Table1[[#This Row],[B365&gt;2.5]]+1/Table1[[#This Row],[B365&lt;2.5]]-1)/2</f>
        <v>2.6680526680526673E-2</v>
      </c>
    </row>
    <row r="2157" spans="1:30" hidden="1" x14ac:dyDescent="0.45">
      <c r="A2157" t="s">
        <v>201</v>
      </c>
      <c r="B2157" t="s">
        <v>4</v>
      </c>
      <c r="C2157" s="1">
        <v>44572</v>
      </c>
      <c r="D2157" t="s">
        <v>208</v>
      </c>
      <c r="E2157" t="s">
        <v>235</v>
      </c>
      <c r="F2157">
        <v>1</v>
      </c>
      <c r="G2157">
        <v>0</v>
      </c>
      <c r="H2157" t="s">
        <v>13</v>
      </c>
      <c r="I2157" t="s">
        <v>242</v>
      </c>
      <c r="L2157">
        <f>1/Table1[[#This Row],[B365H]]-Table1[[#This Row],[Margin1X2]]</f>
        <v>0.37971798134011875</v>
      </c>
      <c r="M2157">
        <f>IF(Table1[[#This Row],[Bet]]="Home",IF(Table1[[#This Row],[FTR]]="H",100*Table1[[#This Row],[B365H]],0),0)</f>
        <v>0</v>
      </c>
      <c r="N2157">
        <f>IF(Table1[[#This Row],[Bet]]="Home-",IF(Table1[[#This Row],[FTR]]="H",100*Table1[[#This Row],[B365H]],0),0)</f>
        <v>0</v>
      </c>
      <c r="O2157">
        <f>1/Table1[[#This Row],[B365D]]-Table1[[#This Row],[Margin1X2]]</f>
        <v>0.27555131467345206</v>
      </c>
      <c r="P2157">
        <f>IF(Table1[[#This Row],[Bet]]="Draw",IF(Table1[[#This Row],[FTR]]="D",100*Table1[[#This Row],[B365D]],0),0)</f>
        <v>0</v>
      </c>
      <c r="Q2157">
        <f>IF(Table1[[#This Row],[Bet]]="Draw-",IF(Table1[[#This Row],[FTR]]="D",100*Table1[[#This Row],[B365D]],0),0)</f>
        <v>0</v>
      </c>
      <c r="R2157">
        <f>1/Table1[[#This Row],[B365A]]-Table1[[#This Row],[Margin1X2]]</f>
        <v>0.34473070398642913</v>
      </c>
      <c r="S2157">
        <f>IF(Table1[[#This Row],[Bet]]="Away",IF(Table1[[#This Row],[FTR]]="A",100*Table1[[#This Row],[B365A]],0),0)</f>
        <v>0</v>
      </c>
      <c r="T2157">
        <f>IF(Table1[[#This Row],[Bet2]]="Away",IF(Table1[[#This Row],[FTR]]="A",100*Table1[[#This Row],[B365A]]),0)</f>
        <v>0</v>
      </c>
      <c r="X2157">
        <v>2.4</v>
      </c>
      <c r="Y2157">
        <v>3.2</v>
      </c>
      <c r="Z2157">
        <v>2.62</v>
      </c>
      <c r="AA2157" s="3">
        <f>(1/Table1[[#This Row],[B365H]]+1/Table1[[#This Row],[B365D]]+1/Table1[[#This Row],[B365A]]-1)/3</f>
        <v>3.6948685326547936E-2</v>
      </c>
      <c r="AB2157">
        <v>2</v>
      </c>
      <c r="AC2157">
        <v>1.8</v>
      </c>
      <c r="AD2157">
        <f>(1/Table1[[#This Row],[B365&gt;2.5]]+1/Table1[[#This Row],[B365&lt;2.5]]-1)/2</f>
        <v>2.777777777777779E-2</v>
      </c>
    </row>
    <row r="2158" spans="1:30" hidden="1" x14ac:dyDescent="0.45">
      <c r="A2158" t="s">
        <v>201</v>
      </c>
      <c r="B2158" t="s">
        <v>4</v>
      </c>
      <c r="C2158" s="1">
        <v>44590</v>
      </c>
      <c r="D2158" t="s">
        <v>231</v>
      </c>
      <c r="E2158" t="s">
        <v>206</v>
      </c>
      <c r="F2158">
        <v>1</v>
      </c>
      <c r="G2158">
        <v>0</v>
      </c>
      <c r="H2158" t="s">
        <v>13</v>
      </c>
      <c r="I2158" t="s">
        <v>242</v>
      </c>
      <c r="L2158">
        <f>1/Table1[[#This Row],[B365H]]-Table1[[#This Row],[Margin1X2]]</f>
        <v>0.33986013986013985</v>
      </c>
      <c r="M2158">
        <f>IF(Table1[[#This Row],[Bet]]="Home",IF(Table1[[#This Row],[FTR]]="H",100*Table1[[#This Row],[B365H]],0),0)</f>
        <v>0</v>
      </c>
      <c r="N2158">
        <f>IF(Table1[[#This Row],[Bet]]="Home-",IF(Table1[[#This Row],[FTR]]="H",100*Table1[[#This Row],[B365H]],0),0)</f>
        <v>0</v>
      </c>
      <c r="O2158">
        <f>1/Table1[[#This Row],[B365D]]-Table1[[#This Row],[Margin1X2]]</f>
        <v>0.28391608391608392</v>
      </c>
      <c r="P2158">
        <f>IF(Table1[[#This Row],[Bet]]="Draw",IF(Table1[[#This Row],[FTR]]="D",100*Table1[[#This Row],[B365D]],0),0)</f>
        <v>0</v>
      </c>
      <c r="Q2158">
        <f>IF(Table1[[#This Row],[Bet]]="Draw-",IF(Table1[[#This Row],[FTR]]="D",100*Table1[[#This Row],[B365D]],0),0)</f>
        <v>0</v>
      </c>
      <c r="R2158">
        <f>1/Table1[[#This Row],[B365A]]-Table1[[#This Row],[Margin1X2]]</f>
        <v>0.37622377622377623</v>
      </c>
      <c r="S2158">
        <f>IF(Table1[[#This Row],[Bet]]="Away",IF(Table1[[#This Row],[FTR]]="A",100*Table1[[#This Row],[B365A]],0),0)</f>
        <v>0</v>
      </c>
      <c r="T2158">
        <f>IF(Table1[[#This Row],[Bet2]]="Away",IF(Table1[[#This Row],[FTR]]="A",100*Table1[[#This Row],[B365A]]),0)</f>
        <v>0</v>
      </c>
      <c r="X2158">
        <v>2.75</v>
      </c>
      <c r="Y2158">
        <v>3.25</v>
      </c>
      <c r="Z2158">
        <v>2.5</v>
      </c>
      <c r="AA2158" s="3">
        <f>(1/Table1[[#This Row],[B365H]]+1/Table1[[#This Row],[B365D]]+1/Table1[[#This Row],[B365A]]-1)/3</f>
        <v>2.3776223776223793E-2</v>
      </c>
      <c r="AB2158">
        <v>1.8</v>
      </c>
      <c r="AC2158">
        <v>2</v>
      </c>
      <c r="AD2158">
        <f>(1/Table1[[#This Row],[B365&gt;2.5]]+1/Table1[[#This Row],[B365&lt;2.5]]-1)/2</f>
        <v>2.777777777777779E-2</v>
      </c>
    </row>
    <row r="2159" spans="1:30" hidden="1" x14ac:dyDescent="0.45">
      <c r="A2159" t="s">
        <v>201</v>
      </c>
      <c r="B2159" t="s">
        <v>4</v>
      </c>
      <c r="C2159" s="1">
        <v>44600</v>
      </c>
      <c r="D2159" t="s">
        <v>217</v>
      </c>
      <c r="E2159" t="s">
        <v>203</v>
      </c>
      <c r="F2159">
        <v>2</v>
      </c>
      <c r="G2159">
        <v>2</v>
      </c>
      <c r="H2159" t="s">
        <v>42</v>
      </c>
      <c r="I2159" t="s">
        <v>242</v>
      </c>
      <c r="L2159">
        <f>1/Table1[[#This Row],[B365H]]-Table1[[#This Row],[Margin1X2]]</f>
        <v>0.56676003734827263</v>
      </c>
      <c r="M2159">
        <f>IF(Table1[[#This Row],[Bet]]="Home",IF(Table1[[#This Row],[FTR]]="H",100*Table1[[#This Row],[B365H]],0),0)</f>
        <v>0</v>
      </c>
      <c r="N2159">
        <f>IF(Table1[[#This Row],[Bet]]="Home-",IF(Table1[[#This Row],[FTR]]="H",100*Table1[[#This Row],[B365H]],0),0)</f>
        <v>0</v>
      </c>
      <c r="O2159">
        <f>1/Table1[[#This Row],[B365D]]-Table1[[#This Row],[Margin1X2]]</f>
        <v>0.2642390289449113</v>
      </c>
      <c r="P2159">
        <f>IF(Table1[[#This Row],[Bet]]="Draw",IF(Table1[[#This Row],[FTR]]="D",100*Table1[[#This Row],[B365D]],0),0)</f>
        <v>0</v>
      </c>
      <c r="Q2159">
        <f>IF(Table1[[#This Row],[Bet]]="Draw-",IF(Table1[[#This Row],[FTR]]="D",100*Table1[[#This Row],[B365D]],0),0)</f>
        <v>0</v>
      </c>
      <c r="R2159">
        <f>1/Table1[[#This Row],[B365A]]-Table1[[#This Row],[Margin1X2]]</f>
        <v>0.16900093370681604</v>
      </c>
      <c r="S2159">
        <f>IF(Table1[[#This Row],[Bet]]="Away",IF(Table1[[#This Row],[FTR]]="A",100*Table1[[#This Row],[B365A]],0),0)</f>
        <v>0</v>
      </c>
      <c r="T2159">
        <f>IF(Table1[[#This Row],[Bet2]]="Away",IF(Table1[[#This Row],[FTR]]="A",100*Table1[[#This Row],[B365A]]),0)</f>
        <v>0</v>
      </c>
      <c r="X2159">
        <v>1.7</v>
      </c>
      <c r="Y2159">
        <v>3.5</v>
      </c>
      <c r="Z2159">
        <v>5.25</v>
      </c>
      <c r="AA2159" s="3">
        <f>(1/Table1[[#This Row],[B365H]]+1/Table1[[#This Row],[B365D]]+1/Table1[[#This Row],[B365A]]-1)/3</f>
        <v>2.1475256769374413E-2</v>
      </c>
      <c r="AB2159">
        <v>2.0499999999999998</v>
      </c>
      <c r="AC2159">
        <v>1.75</v>
      </c>
      <c r="AD2159">
        <f>(1/Table1[[#This Row],[B365&gt;2.5]]+1/Table1[[#This Row],[B365&lt;2.5]]-1)/2</f>
        <v>2.9616724738675937E-2</v>
      </c>
    </row>
    <row r="2160" spans="1:30" hidden="1" x14ac:dyDescent="0.45">
      <c r="A2160" t="s">
        <v>201</v>
      </c>
      <c r="B2160" t="s">
        <v>4</v>
      </c>
      <c r="C2160" s="1">
        <v>44614</v>
      </c>
      <c r="D2160" t="s">
        <v>205</v>
      </c>
      <c r="E2160" t="s">
        <v>211</v>
      </c>
      <c r="F2160">
        <v>0</v>
      </c>
      <c r="G2160">
        <v>0</v>
      </c>
      <c r="H2160" t="s">
        <v>42</v>
      </c>
      <c r="I2160" t="s">
        <v>242</v>
      </c>
      <c r="L2160">
        <f>1/Table1[[#This Row],[B365H]]-Table1[[#This Row],[Margin1X2]]</f>
        <v>0.49373433583959897</v>
      </c>
      <c r="M2160">
        <f>IF(Table1[[#This Row],[Bet]]="Home",IF(Table1[[#This Row],[FTR]]="H",100*Table1[[#This Row],[B365H]],0),0)</f>
        <v>0</v>
      </c>
      <c r="N2160">
        <f>IF(Table1[[#This Row],[Bet]]="Home-",IF(Table1[[#This Row],[FTR]]="H",100*Table1[[#This Row],[B365H]],0),0)</f>
        <v>0</v>
      </c>
      <c r="O2160">
        <f>1/Table1[[#This Row],[B365D]]-Table1[[#This Row],[Margin1X2]]</f>
        <v>0.25313283208020049</v>
      </c>
      <c r="P2160">
        <f>IF(Table1[[#This Row],[Bet]]="Draw",IF(Table1[[#This Row],[FTR]]="D",100*Table1[[#This Row],[B365D]],0),0)</f>
        <v>0</v>
      </c>
      <c r="Q2160">
        <f>IF(Table1[[#This Row],[Bet]]="Draw-",IF(Table1[[#This Row],[FTR]]="D",100*Table1[[#This Row],[B365D]],0),0)</f>
        <v>0</v>
      </c>
      <c r="R2160">
        <f>1/Table1[[#This Row],[B365A]]-Table1[[#This Row],[Margin1X2]]</f>
        <v>0.25313283208020049</v>
      </c>
      <c r="S2160">
        <f>IF(Table1[[#This Row],[Bet]]="Away",IF(Table1[[#This Row],[FTR]]="A",100*Table1[[#This Row],[B365A]],0),0)</f>
        <v>0</v>
      </c>
      <c r="T2160">
        <f>IF(Table1[[#This Row],[Bet2]]="Away",IF(Table1[[#This Row],[FTR]]="A",100*Table1[[#This Row],[B365A]]),0)</f>
        <v>0</v>
      </c>
      <c r="X2160">
        <v>1.9</v>
      </c>
      <c r="Y2160">
        <v>3.5</v>
      </c>
      <c r="Z2160">
        <v>3.5</v>
      </c>
      <c r="AA2160" s="3">
        <f>(1/Table1[[#This Row],[B365H]]+1/Table1[[#This Row],[B365D]]+1/Table1[[#This Row],[B365A]]-1)/3</f>
        <v>3.2581453634085232E-2</v>
      </c>
      <c r="AB2160">
        <v>1.85</v>
      </c>
      <c r="AC2160">
        <v>1.95</v>
      </c>
      <c r="AD2160">
        <f>(1/Table1[[#This Row],[B365&gt;2.5]]+1/Table1[[#This Row],[B365&lt;2.5]]-1)/2</f>
        <v>2.6680526680526673E-2</v>
      </c>
    </row>
    <row r="2161" spans="1:30" hidden="1" x14ac:dyDescent="0.45">
      <c r="A2161" t="s">
        <v>201</v>
      </c>
      <c r="B2161" t="s">
        <v>4</v>
      </c>
      <c r="C2161" s="1">
        <v>44576</v>
      </c>
      <c r="D2161" t="s">
        <v>223</v>
      </c>
      <c r="E2161" t="s">
        <v>237</v>
      </c>
      <c r="F2161">
        <v>2</v>
      </c>
      <c r="G2161">
        <v>1</v>
      </c>
      <c r="H2161" t="s">
        <v>13</v>
      </c>
      <c r="I2161" t="s">
        <v>256</v>
      </c>
      <c r="L2161">
        <f>1/Table1[[#This Row],[B365H]]-Table1[[#This Row],[Margin1X2]]</f>
        <v>0.65313230830472213</v>
      </c>
      <c r="M2161">
        <f>IF(Table1[[#This Row],[Bet]]="Home",IF(Table1[[#This Row],[FTR]]="H",100*Table1[[#This Row],[B365H]],0),0)</f>
        <v>0</v>
      </c>
      <c r="N2161">
        <f>IF(Table1[[#This Row],[Bet]]="Home-",IF(Table1[[#This Row],[FTR]]="H",100*Table1[[#This Row],[B365H]],0),0)</f>
        <v>0</v>
      </c>
      <c r="O2161">
        <f>1/Table1[[#This Row],[B365D]]-Table1[[#This Row],[Margin1X2]]</f>
        <v>0.20157237398616704</v>
      </c>
      <c r="P2161">
        <f>IF(Table1[[#This Row],[Bet]]="Draw",IF(Table1[[#This Row],[FTR]]="D",100*Table1[[#This Row],[B365D]],0),0)</f>
        <v>0</v>
      </c>
      <c r="Q2161">
        <f>IF(Table1[[#This Row],[Bet]]="Draw-",IF(Table1[[#This Row],[FTR]]="D",100*Table1[[#This Row],[B365D]],0),0)</f>
        <v>0</v>
      </c>
      <c r="R2161">
        <f>1/Table1[[#This Row],[B365A]]-Table1[[#This Row],[Margin1X2]]</f>
        <v>0.14529531770911078</v>
      </c>
      <c r="S2161">
        <f>IF(Table1[[#This Row],[Bet]]="Away",IF(Table1[[#This Row],[FTR]]="A",100*Table1[[#This Row],[B365A]],0),0)</f>
        <v>0</v>
      </c>
      <c r="T2161">
        <f>IF(Table1[[#This Row],[Bet2]]="Away",IF(Table1[[#This Row],[FTR]]="A",100*Table1[[#This Row],[B365A]]),0)</f>
        <v>0</v>
      </c>
      <c r="X2161">
        <v>1.45</v>
      </c>
      <c r="Y2161">
        <v>4.2</v>
      </c>
      <c r="Z2161">
        <v>5.5</v>
      </c>
      <c r="AA2161" s="3">
        <f>(1/Table1[[#This Row],[B365H]]+1/Table1[[#This Row],[B365D]]+1/Table1[[#This Row],[B365A]]-1)/3</f>
        <v>3.6522864109071053E-2</v>
      </c>
      <c r="AB2161">
        <v>1.72</v>
      </c>
      <c r="AC2161">
        <v>2.0699999999999998</v>
      </c>
      <c r="AD2161">
        <f>(1/Table1[[#This Row],[B365&gt;2.5]]+1/Table1[[#This Row],[B365&lt;2.5]]-1)/2</f>
        <v>3.2243568138411449E-2</v>
      </c>
    </row>
    <row r="2162" spans="1:30" hidden="1" x14ac:dyDescent="0.45">
      <c r="A2162" t="s">
        <v>201</v>
      </c>
      <c r="B2162" t="s">
        <v>4</v>
      </c>
      <c r="C2162" s="1">
        <v>44590</v>
      </c>
      <c r="D2162" t="s">
        <v>227</v>
      </c>
      <c r="E2162" t="s">
        <v>211</v>
      </c>
      <c r="F2162">
        <v>3</v>
      </c>
      <c r="G2162">
        <v>1</v>
      </c>
      <c r="H2162" t="s">
        <v>13</v>
      </c>
      <c r="I2162" t="s">
        <v>256</v>
      </c>
      <c r="L2162">
        <f>1/Table1[[#This Row],[B365H]]-Table1[[#This Row],[Margin1X2]]</f>
        <v>0.75847288676236035</v>
      </c>
      <c r="M2162">
        <f>IF(Table1[[#This Row],[Bet]]="Home",IF(Table1[[#This Row],[FTR]]="H",100*Table1[[#This Row],[B365H]],0),0)</f>
        <v>0</v>
      </c>
      <c r="N2162">
        <f>IF(Table1[[#This Row],[Bet]]="Home-",IF(Table1[[#This Row],[FTR]]="H",100*Table1[[#This Row],[B365H]],0),0)</f>
        <v>0</v>
      </c>
      <c r="O2162">
        <f>1/Table1[[#This Row],[B365D]]-Table1[[#This Row],[Margin1X2]]</f>
        <v>0.15904106858054221</v>
      </c>
      <c r="P2162">
        <f>IF(Table1[[#This Row],[Bet]]="Draw",IF(Table1[[#This Row],[FTR]]="D",100*Table1[[#This Row],[B365D]],0),0)</f>
        <v>0</v>
      </c>
      <c r="Q2162">
        <f>IF(Table1[[#This Row],[Bet]]="Draw-",IF(Table1[[#This Row],[FTR]]="D",100*Table1[[#This Row],[B365D]],0),0)</f>
        <v>0</v>
      </c>
      <c r="R2162">
        <f>1/Table1[[#This Row],[B365A]]-Table1[[#This Row],[Margin1X2]]</f>
        <v>8.2486044657097232E-2</v>
      </c>
      <c r="S2162">
        <f>IF(Table1[[#This Row],[Bet]]="Away",IF(Table1[[#This Row],[FTR]]="A",100*Table1[[#This Row],[B365A]],0),0)</f>
        <v>0</v>
      </c>
      <c r="T2162">
        <f>IF(Table1[[#This Row],[Bet2]]="Away",IF(Table1[[#This Row],[FTR]]="A",100*Table1[[#This Row],[B365A]]),0)</f>
        <v>0</v>
      </c>
      <c r="X2162">
        <v>1.28</v>
      </c>
      <c r="Y2162">
        <v>5.5</v>
      </c>
      <c r="Z2162">
        <v>9.5</v>
      </c>
      <c r="AA2162" s="3">
        <f>(1/Table1[[#This Row],[B365H]]+1/Table1[[#This Row],[B365D]]+1/Table1[[#This Row],[B365A]]-1)/3</f>
        <v>2.2777113237639608E-2</v>
      </c>
      <c r="AB2162">
        <v>1.65</v>
      </c>
      <c r="AC2162">
        <v>2.2000000000000002</v>
      </c>
      <c r="AD2162">
        <f>(1/Table1[[#This Row],[B365&gt;2.5]]+1/Table1[[#This Row],[B365&lt;2.5]]-1)/2</f>
        <v>3.0303030303030276E-2</v>
      </c>
    </row>
    <row r="2163" spans="1:30" hidden="1" x14ac:dyDescent="0.45">
      <c r="A2163" t="s">
        <v>201</v>
      </c>
      <c r="B2163" t="s">
        <v>4</v>
      </c>
      <c r="C2163" s="1">
        <v>44614</v>
      </c>
      <c r="D2163" t="s">
        <v>226</v>
      </c>
      <c r="E2163" t="s">
        <v>231</v>
      </c>
      <c r="F2163">
        <v>2</v>
      </c>
      <c r="G2163">
        <v>2</v>
      </c>
      <c r="H2163" t="s">
        <v>42</v>
      </c>
      <c r="I2163" t="s">
        <v>256</v>
      </c>
      <c r="L2163">
        <f>1/Table1[[#This Row],[B365H]]-Table1[[#This Row],[Margin1X2]]</f>
        <v>0.23055253395810668</v>
      </c>
      <c r="M2163">
        <f>IF(Table1[[#This Row],[Bet]]="Home",IF(Table1[[#This Row],[FTR]]="H",100*Table1[[#This Row],[B365H]],0),0)</f>
        <v>0</v>
      </c>
      <c r="N2163">
        <f>IF(Table1[[#This Row],[Bet]]="Home-",IF(Table1[[#This Row],[FTR]]="H",100*Table1[[#This Row],[B365H]],0),0)</f>
        <v>0</v>
      </c>
      <c r="O2163">
        <f>1/Table1[[#This Row],[B365D]]-Table1[[#This Row],[Margin1X2]]</f>
        <v>0.26151228628008816</v>
      </c>
      <c r="P2163">
        <f>IF(Table1[[#This Row],[Bet]]="Draw",IF(Table1[[#This Row],[FTR]]="D",100*Table1[[#This Row],[B365D]],0),0)</f>
        <v>0</v>
      </c>
      <c r="Q2163">
        <f>IF(Table1[[#This Row],[Bet]]="Draw-",IF(Table1[[#This Row],[FTR]]="D",100*Table1[[#This Row],[B365D]],0),0)</f>
        <v>0</v>
      </c>
      <c r="R2163">
        <f>1/Table1[[#This Row],[B365A]]-Table1[[#This Row],[Margin1X2]]</f>
        <v>0.50793517976180502</v>
      </c>
      <c r="S2163">
        <f>IF(Table1[[#This Row],[Bet]]="Away",IF(Table1[[#This Row],[FTR]]="A",100*Table1[[#This Row],[B365A]],0),0)</f>
        <v>0</v>
      </c>
      <c r="T2163">
        <f>IF(Table1[[#This Row],[Bet2]]="Away",IF(Table1[[#This Row],[FTR]]="A",100*Table1[[#This Row],[B365A]]),0)</f>
        <v>0</v>
      </c>
      <c r="X2163">
        <v>3.8</v>
      </c>
      <c r="Y2163">
        <v>3.4</v>
      </c>
      <c r="Z2163">
        <v>1.85</v>
      </c>
      <c r="AA2163" s="3">
        <f>(1/Table1[[#This Row],[B365H]]+1/Table1[[#This Row],[B365D]]+1/Table1[[#This Row],[B365A]]-1)/3</f>
        <v>3.2605360778735402E-2</v>
      </c>
      <c r="AB2163">
        <v>1.8</v>
      </c>
      <c r="AC2163">
        <v>2</v>
      </c>
      <c r="AD2163">
        <f>(1/Table1[[#This Row],[B365&gt;2.5]]+1/Table1[[#This Row],[B365&lt;2.5]]-1)/2</f>
        <v>2.777777777777779E-2</v>
      </c>
    </row>
    <row r="2164" spans="1:30" hidden="1" x14ac:dyDescent="0.45">
      <c r="A2164" t="s">
        <v>201</v>
      </c>
      <c r="B2164" t="s">
        <v>4</v>
      </c>
      <c r="C2164" s="1">
        <v>44642</v>
      </c>
      <c r="D2164" t="s">
        <v>220</v>
      </c>
      <c r="E2164" t="s">
        <v>202</v>
      </c>
      <c r="F2164">
        <v>4</v>
      </c>
      <c r="G2164">
        <v>0</v>
      </c>
      <c r="H2164" t="s">
        <v>13</v>
      </c>
      <c r="I2164" t="s">
        <v>256</v>
      </c>
      <c r="L2164">
        <f>1/Table1[[#This Row],[B365H]]-Table1[[#This Row],[Margin1X2]]</f>
        <v>0.57217172784706083</v>
      </c>
      <c r="M2164">
        <f>IF(Table1[[#This Row],[Bet]]="Home",IF(Table1[[#This Row],[FTR]]="H",100*Table1[[#This Row],[B365H]],0),0)</f>
        <v>0</v>
      </c>
      <c r="N2164">
        <f>IF(Table1[[#This Row],[Bet]]="Home-",IF(Table1[[#This Row],[FTR]]="H",100*Table1[[#This Row],[B365H]],0),0)</f>
        <v>0</v>
      </c>
      <c r="O2164">
        <f>1/Table1[[#This Row],[B365D]]-Table1[[#This Row],[Margin1X2]]</f>
        <v>0.24753986707062167</v>
      </c>
      <c r="P2164">
        <f>IF(Table1[[#This Row],[Bet]]="Draw",IF(Table1[[#This Row],[FTR]]="D",100*Table1[[#This Row],[B365D]],0),0)</f>
        <v>0</v>
      </c>
      <c r="Q2164">
        <f>IF(Table1[[#This Row],[Bet]]="Draw-",IF(Table1[[#This Row],[FTR]]="D",100*Table1[[#This Row],[B365D]],0),0)</f>
        <v>0</v>
      </c>
      <c r="R2164">
        <f>1/Table1[[#This Row],[B365A]]-Table1[[#This Row],[Margin1X2]]</f>
        <v>0.18028840508231755</v>
      </c>
      <c r="S2164">
        <f>IF(Table1[[#This Row],[Bet]]="Away",IF(Table1[[#This Row],[FTR]]="A",100*Table1[[#This Row],[B365A]],0),0)</f>
        <v>0</v>
      </c>
      <c r="T2164">
        <f>IF(Table1[[#This Row],[Bet2]]="Away",IF(Table1[[#This Row],[FTR]]="A",100*Table1[[#This Row],[B365A]]),0)</f>
        <v>0</v>
      </c>
      <c r="X2164">
        <v>1.66</v>
      </c>
      <c r="Y2164">
        <v>3.6</v>
      </c>
      <c r="Z2164">
        <v>4.75</v>
      </c>
      <c r="AA2164" s="3">
        <f>(1/Table1[[#This Row],[B365H]]+1/Table1[[#This Row],[B365D]]+1/Table1[[#This Row],[B365A]]-1)/3</f>
        <v>3.0237910707156129E-2</v>
      </c>
      <c r="AB2164">
        <v>1.98</v>
      </c>
      <c r="AC2164">
        <v>1.83</v>
      </c>
      <c r="AD2164">
        <f>(1/Table1[[#This Row],[B365&gt;2.5]]+1/Table1[[#This Row],[B365&lt;2.5]]-1)/2</f>
        <v>2.5749296241099451E-2</v>
      </c>
    </row>
    <row r="2165" spans="1:30" hidden="1" x14ac:dyDescent="0.45">
      <c r="A2165" t="s">
        <v>201</v>
      </c>
      <c r="B2165" t="s">
        <v>4</v>
      </c>
      <c r="C2165" s="1">
        <v>44656</v>
      </c>
      <c r="D2165" t="s">
        <v>218</v>
      </c>
      <c r="E2165" t="s">
        <v>227</v>
      </c>
      <c r="F2165">
        <v>0</v>
      </c>
      <c r="G2165">
        <v>0</v>
      </c>
      <c r="H2165" t="s">
        <v>42</v>
      </c>
      <c r="I2165" t="s">
        <v>256</v>
      </c>
      <c r="L2165">
        <f>1/Table1[[#This Row],[B365H]]-Table1[[#This Row],[Margin1X2]]</f>
        <v>0.44684303697875688</v>
      </c>
      <c r="M2165">
        <f>IF(Table1[[#This Row],[Bet]]="Home",IF(Table1[[#This Row],[FTR]]="H",100*Table1[[#This Row],[B365H]],0),0)</f>
        <v>0</v>
      </c>
      <c r="N2165">
        <f>IF(Table1[[#This Row],[Bet]]="Home-",IF(Table1[[#This Row],[FTR]]="H",100*Table1[[#This Row],[B365H]],0),0)</f>
        <v>0</v>
      </c>
      <c r="O2165">
        <f>1/Table1[[#This Row],[B365D]]-Table1[[#This Row],[Margin1X2]]</f>
        <v>0.28161880409126666</v>
      </c>
      <c r="P2165">
        <f>IF(Table1[[#This Row],[Bet]]="Draw",IF(Table1[[#This Row],[FTR]]="D",100*Table1[[#This Row],[B365D]],0),0)</f>
        <v>0</v>
      </c>
      <c r="Q2165">
        <f>IF(Table1[[#This Row],[Bet]]="Draw-",IF(Table1[[#This Row],[FTR]]="D",100*Table1[[#This Row],[B365D]],0),0)</f>
        <v>0</v>
      </c>
      <c r="R2165">
        <f>1/Table1[[#This Row],[B365A]]-Table1[[#This Row],[Margin1X2]]</f>
        <v>0.27153815892997635</v>
      </c>
      <c r="S2165">
        <f>IF(Table1[[#This Row],[Bet]]="Away",IF(Table1[[#This Row],[FTR]]="A",100*Table1[[#This Row],[B365A]],0),0)</f>
        <v>0</v>
      </c>
      <c r="T2165">
        <f>IF(Table1[[#This Row],[Bet2]]="Away",IF(Table1[[#This Row],[FTR]]="A",100*Table1[[#This Row],[B365A]]),0)</f>
        <v>0</v>
      </c>
      <c r="X2165">
        <v>2.0499999999999998</v>
      </c>
      <c r="Y2165">
        <v>3.1</v>
      </c>
      <c r="Z2165">
        <v>3.2</v>
      </c>
      <c r="AA2165" s="3">
        <f>(1/Table1[[#This Row],[B365H]]+1/Table1[[#This Row],[B365D]]+1/Table1[[#This Row],[B365A]]-1)/3</f>
        <v>4.0961841070023652E-2</v>
      </c>
      <c r="AB2165">
        <v>2.15</v>
      </c>
      <c r="AC2165">
        <v>1.66</v>
      </c>
      <c r="AD2165">
        <f>(1/Table1[[#This Row],[B365&gt;2.5]]+1/Table1[[#This Row],[B365&lt;2.5]]-1)/2</f>
        <v>3.3762958811992205E-2</v>
      </c>
    </row>
    <row r="2166" spans="1:30" hidden="1" x14ac:dyDescent="0.45">
      <c r="A2166" t="s">
        <v>201</v>
      </c>
      <c r="B2166" t="s">
        <v>4</v>
      </c>
      <c r="C2166" s="1">
        <v>44669</v>
      </c>
      <c r="D2166" t="s">
        <v>205</v>
      </c>
      <c r="E2166" t="s">
        <v>212</v>
      </c>
      <c r="F2166">
        <v>1</v>
      </c>
      <c r="G2166">
        <v>3</v>
      </c>
      <c r="H2166" t="s">
        <v>20</v>
      </c>
      <c r="I2166" t="s">
        <v>256</v>
      </c>
      <c r="L2166">
        <f>1/Table1[[#This Row],[B365H]]-Table1[[#This Row],[Margin1X2]]</f>
        <v>0.32549093418658637</v>
      </c>
      <c r="M2166">
        <f>IF(Table1[[#This Row],[Bet]]="Home",IF(Table1[[#This Row],[FTR]]="H",100*Table1[[#This Row],[B365H]],0),0)</f>
        <v>0</v>
      </c>
      <c r="N2166">
        <f>IF(Table1[[#This Row],[Bet]]="Home-",IF(Table1[[#This Row],[FTR]]="H",100*Table1[[#This Row],[B365H]],0),0)</f>
        <v>0</v>
      </c>
      <c r="O2166">
        <f>1/Table1[[#This Row],[B365D]]-Table1[[#This Row],[Margin1X2]]</f>
        <v>0.27137838007403225</v>
      </c>
      <c r="P2166">
        <f>IF(Table1[[#This Row],[Bet]]="Draw",IF(Table1[[#This Row],[FTR]]="D",100*Table1[[#This Row],[B365D]],0),0)</f>
        <v>0</v>
      </c>
      <c r="Q2166">
        <f>IF(Table1[[#This Row],[Bet]]="Draw-",IF(Table1[[#This Row],[FTR]]="D",100*Table1[[#This Row],[B365D]],0),0)</f>
        <v>0</v>
      </c>
      <c r="R2166">
        <f>1/Table1[[#This Row],[B365A]]-Table1[[#This Row],[Margin1X2]]</f>
        <v>0.40313068573938143</v>
      </c>
      <c r="S2166">
        <f>IF(Table1[[#This Row],[Bet]]="Away",IF(Table1[[#This Row],[FTR]]="A",100*Table1[[#This Row],[B365A]],0),0)</f>
        <v>0</v>
      </c>
      <c r="T2166">
        <f>IF(Table1[[#This Row],[Bet2]]="Away",IF(Table1[[#This Row],[FTR]]="A",100*Table1[[#This Row],[B365A]]),0)</f>
        <v>0</v>
      </c>
      <c r="X2166">
        <v>2.8</v>
      </c>
      <c r="Y2166">
        <v>3.3</v>
      </c>
      <c r="Z2166">
        <v>2.2999999999999998</v>
      </c>
      <c r="AA2166" s="3">
        <f>(1/Table1[[#This Row],[B365H]]+1/Table1[[#This Row],[B365D]]+1/Table1[[#This Row],[B365A]]-1)/3</f>
        <v>3.1651922956270763E-2</v>
      </c>
      <c r="AB2166">
        <v>2</v>
      </c>
      <c r="AC2166">
        <v>1.8</v>
      </c>
      <c r="AD2166">
        <f>(1/Table1[[#This Row],[B365&gt;2.5]]+1/Table1[[#This Row],[B365&lt;2.5]]-1)/2</f>
        <v>2.777777777777779E-2</v>
      </c>
    </row>
    <row r="2167" spans="1:30" hidden="1" x14ac:dyDescent="0.45">
      <c r="A2167" t="s">
        <v>201</v>
      </c>
      <c r="B2167" t="s">
        <v>4</v>
      </c>
      <c r="C2167" s="1">
        <v>44429</v>
      </c>
      <c r="D2167" t="s">
        <v>202</v>
      </c>
      <c r="E2167" t="s">
        <v>203</v>
      </c>
      <c r="F2167">
        <v>0</v>
      </c>
      <c r="G2167">
        <v>2</v>
      </c>
      <c r="H2167" t="s">
        <v>20</v>
      </c>
      <c r="I2167" t="s">
        <v>204</v>
      </c>
      <c r="L2167">
        <f>1/Table1[[#This Row],[B365H]]-Table1[[#This Row],[Margin1X2]]</f>
        <v>0.27344877344877344</v>
      </c>
      <c r="M2167">
        <f>IF(Table1[[#This Row],[Bet]]="Home",IF(Table1[[#This Row],[FTR]]="H",100*Table1[[#This Row],[B365H]],0),0)</f>
        <v>0</v>
      </c>
      <c r="N2167">
        <f>IF(Table1[[#This Row],[Bet]]="Home-",IF(Table1[[#This Row],[FTR]]="H",100*Table1[[#This Row],[B365H]],0),0)</f>
        <v>0</v>
      </c>
      <c r="O2167">
        <f>1/Table1[[#This Row],[B365D]]-Table1[[#This Row],[Margin1X2]]</f>
        <v>0.2561327561327561</v>
      </c>
      <c r="P2167">
        <f>IF(Table1[[#This Row],[Bet]]="Draw",IF(Table1[[#This Row],[FTR]]="D",100*Table1[[#This Row],[B365D]],0),0)</f>
        <v>0</v>
      </c>
      <c r="Q2167">
        <f>IF(Table1[[#This Row],[Bet]]="Draw-",IF(Table1[[#This Row],[FTR]]="D",100*Table1[[#This Row],[B365D]],0),0)</f>
        <v>0</v>
      </c>
      <c r="R2167">
        <f>1/Table1[[#This Row],[B365A]]-Table1[[#This Row],[Margin1X2]]</f>
        <v>0.4704184704184704</v>
      </c>
      <c r="S2167">
        <f>IF(Table1[[#This Row],[Bet]]="Away",IF(Table1[[#This Row],[FTR]]="A",100*Table1[[#This Row],[B365A]],0),0)</f>
        <v>0</v>
      </c>
      <c r="T2167">
        <f>IF(Table1[[#This Row],[Bet2]]="Away",IF(Table1[[#This Row],[FTR]]="A",100*Table1[[#This Row],[B365A]]),0)</f>
        <v>0</v>
      </c>
      <c r="X2167">
        <v>3.3</v>
      </c>
      <c r="Y2167">
        <v>3.5</v>
      </c>
      <c r="Z2167">
        <v>2</v>
      </c>
      <c r="AA2167" s="3">
        <f>(1/Table1[[#This Row],[B365H]]+1/Table1[[#This Row],[B365D]]+1/Table1[[#This Row],[B365A]]-1)/3</f>
        <v>2.9581529581529598E-2</v>
      </c>
      <c r="AB2167">
        <v>1.75</v>
      </c>
      <c r="AC2167">
        <v>2.0499999999999998</v>
      </c>
      <c r="AD2167">
        <f>(1/Table1[[#This Row],[B365&gt;2.5]]+1/Table1[[#This Row],[B365&lt;2.5]]-1)/2</f>
        <v>2.9616724738675937E-2</v>
      </c>
    </row>
    <row r="2168" spans="1:30" hidden="1" x14ac:dyDescent="0.45">
      <c r="A2168" t="s">
        <v>201</v>
      </c>
      <c r="B2168" t="s">
        <v>4</v>
      </c>
      <c r="C2168" s="1">
        <v>44436</v>
      </c>
      <c r="D2168" t="s">
        <v>214</v>
      </c>
      <c r="E2168" t="s">
        <v>205</v>
      </c>
      <c r="F2168">
        <v>1</v>
      </c>
      <c r="G2168">
        <v>1</v>
      </c>
      <c r="H2168" t="s">
        <v>42</v>
      </c>
      <c r="I2168" t="s">
        <v>204</v>
      </c>
      <c r="L2168">
        <f>1/Table1[[#This Row],[B365H]]-Table1[[#This Row],[Margin1X2]]</f>
        <v>0.60357581852720976</v>
      </c>
      <c r="M2168">
        <f>IF(Table1[[#This Row],[Bet]]="Home",IF(Table1[[#This Row],[FTR]]="H",100*Table1[[#This Row],[B365H]],0),0)</f>
        <v>0</v>
      </c>
      <c r="N2168">
        <f>IF(Table1[[#This Row],[Bet]]="Home-",IF(Table1[[#This Row],[FTR]]="H",100*Table1[[#This Row],[B365H]],0),0)</f>
        <v>0</v>
      </c>
      <c r="O2168">
        <f>1/Table1[[#This Row],[B365D]]-Table1[[#This Row],[Margin1X2]]</f>
        <v>0.22979103810481619</v>
      </c>
      <c r="P2168">
        <f>IF(Table1[[#This Row],[Bet]]="Draw",IF(Table1[[#This Row],[FTR]]="D",100*Table1[[#This Row],[B365D]],0),0)</f>
        <v>0</v>
      </c>
      <c r="Q2168">
        <f>IF(Table1[[#This Row],[Bet]]="Draw-",IF(Table1[[#This Row],[FTR]]="D",100*Table1[[#This Row],[B365D]],0),0)</f>
        <v>0</v>
      </c>
      <c r="R2168">
        <f>1/Table1[[#This Row],[B365A]]-Table1[[#This Row],[Margin1X2]]</f>
        <v>0.16663314336797411</v>
      </c>
      <c r="S2168">
        <f>IF(Table1[[#This Row],[Bet]]="Away",IF(Table1[[#This Row],[FTR]]="A",100*Table1[[#This Row],[B365A]],0),0)</f>
        <v>0</v>
      </c>
      <c r="T2168">
        <f>IF(Table1[[#This Row],[Bet2]]="Away",IF(Table1[[#This Row],[FTR]]="A",100*Table1[[#This Row],[B365A]]),0)</f>
        <v>0</v>
      </c>
      <c r="X2168">
        <v>1.57</v>
      </c>
      <c r="Y2168">
        <v>3.8</v>
      </c>
      <c r="Z2168">
        <v>5</v>
      </c>
      <c r="AA2168" s="3">
        <f>(1/Table1[[#This Row],[B365H]]+1/Table1[[#This Row],[B365D]]+1/Table1[[#This Row],[B365A]]-1)/3</f>
        <v>3.3366856632025911E-2</v>
      </c>
      <c r="AB2168">
        <v>1.72</v>
      </c>
      <c r="AC2168">
        <v>2.0699999999999998</v>
      </c>
      <c r="AD2168">
        <f>(1/Table1[[#This Row],[B365&gt;2.5]]+1/Table1[[#This Row],[B365&lt;2.5]]-1)/2</f>
        <v>3.2243568138411449E-2</v>
      </c>
    </row>
    <row r="2169" spans="1:30" hidden="1" x14ac:dyDescent="0.45">
      <c r="A2169" t="s">
        <v>201</v>
      </c>
      <c r="B2169" t="s">
        <v>4</v>
      </c>
      <c r="C2169" s="1">
        <v>44443</v>
      </c>
      <c r="D2169" t="s">
        <v>209</v>
      </c>
      <c r="E2169" t="s">
        <v>220</v>
      </c>
      <c r="F2169">
        <v>3</v>
      </c>
      <c r="G2169">
        <v>4</v>
      </c>
      <c r="H2169" t="s">
        <v>20</v>
      </c>
      <c r="I2169" t="s">
        <v>204</v>
      </c>
      <c r="L2169">
        <f>1/Table1[[#This Row],[B365H]]-Table1[[#This Row],[Margin1X2]]</f>
        <v>0.32837301587301582</v>
      </c>
      <c r="M2169">
        <f>IF(Table1[[#This Row],[Bet]]="Home",IF(Table1[[#This Row],[FTR]]="H",100*Table1[[#This Row],[B365H]],0),0)</f>
        <v>0</v>
      </c>
      <c r="N2169">
        <f>IF(Table1[[#This Row],[Bet]]="Home-",IF(Table1[[#This Row],[FTR]]="H",100*Table1[[#This Row],[B365H]],0),0)</f>
        <v>0</v>
      </c>
      <c r="O2169">
        <f>1/Table1[[#This Row],[B365D]]-Table1[[#This Row],[Margin1X2]]</f>
        <v>0.28373015873015867</v>
      </c>
      <c r="P2169">
        <f>IF(Table1[[#This Row],[Bet]]="Draw",IF(Table1[[#This Row],[FTR]]="D",100*Table1[[#This Row],[B365D]],0),0)</f>
        <v>0</v>
      </c>
      <c r="Q2169">
        <f>IF(Table1[[#This Row],[Bet]]="Draw-",IF(Table1[[#This Row],[FTR]]="D",100*Table1[[#This Row],[B365D]],0),0)</f>
        <v>0</v>
      </c>
      <c r="R2169">
        <f>1/Table1[[#This Row],[B365A]]-Table1[[#This Row],[Margin1X2]]</f>
        <v>0.38789682539682535</v>
      </c>
      <c r="S2169">
        <f>IF(Table1[[#This Row],[Bet]]="Away",IF(Table1[[#This Row],[FTR]]="A",100*Table1[[#This Row],[B365A]],0),0)</f>
        <v>0</v>
      </c>
      <c r="T2169">
        <f>IF(Table1[[#This Row],[Bet2]]="Away",IF(Table1[[#This Row],[FTR]]="A",100*Table1[[#This Row],[B365A]]),0)</f>
        <v>0</v>
      </c>
      <c r="X2169">
        <v>2.8</v>
      </c>
      <c r="Y2169">
        <v>3.2</v>
      </c>
      <c r="Z2169">
        <v>2.4</v>
      </c>
      <c r="AA2169" s="3">
        <f>(1/Table1[[#This Row],[B365H]]+1/Table1[[#This Row],[B365D]]+1/Table1[[#This Row],[B365A]]-1)/3</f>
        <v>2.8769841269841317E-2</v>
      </c>
      <c r="AB2169">
        <v>1.8</v>
      </c>
      <c r="AC2169">
        <v>2</v>
      </c>
      <c r="AD2169">
        <f>(1/Table1[[#This Row],[B365&gt;2.5]]+1/Table1[[#This Row],[B365&lt;2.5]]-1)/2</f>
        <v>2.777777777777779E-2</v>
      </c>
    </row>
    <row r="2170" spans="1:30" hidden="1" x14ac:dyDescent="0.45">
      <c r="A2170" t="s">
        <v>201</v>
      </c>
      <c r="B2170" t="s">
        <v>4</v>
      </c>
      <c r="C2170" s="1">
        <v>44450</v>
      </c>
      <c r="D2170" t="s">
        <v>223</v>
      </c>
      <c r="E2170" t="s">
        <v>221</v>
      </c>
      <c r="F2170">
        <v>1</v>
      </c>
      <c r="G2170">
        <v>0</v>
      </c>
      <c r="H2170" t="s">
        <v>13</v>
      </c>
      <c r="I2170" t="s">
        <v>204</v>
      </c>
      <c r="L2170">
        <f>1/Table1[[#This Row],[B365H]]-Table1[[#This Row],[Margin1X2]]</f>
        <v>0.31258880363739694</v>
      </c>
      <c r="M2170">
        <f>IF(Table1[[#This Row],[Bet]]="Home",IF(Table1[[#This Row],[FTR]]="H",100*Table1[[#This Row],[B365H]],0),0)</f>
        <v>0</v>
      </c>
      <c r="N2170">
        <f>IF(Table1[[#This Row],[Bet]]="Home-",IF(Table1[[#This Row],[FTR]]="H",100*Table1[[#This Row],[B365H]],0),0)</f>
        <v>0</v>
      </c>
      <c r="O2170">
        <f>1/Table1[[#This Row],[B365D]]-Table1[[#This Row],[Margin1X2]]</f>
        <v>0.27337311736288716</v>
      </c>
      <c r="P2170">
        <f>IF(Table1[[#This Row],[Bet]]="Draw",IF(Table1[[#This Row],[FTR]]="D",100*Table1[[#This Row],[B365D]],0),0)</f>
        <v>0</v>
      </c>
      <c r="Q2170">
        <f>IF(Table1[[#This Row],[Bet]]="Draw-",IF(Table1[[#This Row],[FTR]]="D",100*Table1[[#This Row],[B365D]],0),0)</f>
        <v>0</v>
      </c>
      <c r="R2170">
        <f>1/Table1[[#This Row],[B365A]]-Table1[[#This Row],[Margin1X2]]</f>
        <v>0.41403807899971584</v>
      </c>
      <c r="S2170">
        <f>IF(Table1[[#This Row],[Bet]]="Away",IF(Table1[[#This Row],[FTR]]="A",100*Table1[[#This Row],[B365A]],0),0)</f>
        <v>0</v>
      </c>
      <c r="T2170">
        <f>IF(Table1[[#This Row],[Bet2]]="Away",IF(Table1[[#This Row],[FTR]]="A",100*Table1[[#This Row],[B365A]]),0)</f>
        <v>0</v>
      </c>
      <c r="X2170">
        <v>3</v>
      </c>
      <c r="Y2170">
        <v>3.4</v>
      </c>
      <c r="Z2170">
        <v>2.2999999999999998</v>
      </c>
      <c r="AA2170" s="3">
        <f>(1/Table1[[#This Row],[B365H]]+1/Table1[[#This Row],[B365D]]+1/Table1[[#This Row],[B365A]]-1)/3</f>
        <v>2.0744529695936393E-2</v>
      </c>
      <c r="AB2170">
        <v>1.7</v>
      </c>
      <c r="AC2170">
        <v>2.1</v>
      </c>
      <c r="AD2170">
        <f>(1/Table1[[#This Row],[B365&gt;2.5]]+1/Table1[[#This Row],[B365&lt;2.5]]-1)/2</f>
        <v>3.2212885154061621E-2</v>
      </c>
    </row>
    <row r="2171" spans="1:30" hidden="1" x14ac:dyDescent="0.45">
      <c r="A2171" t="s">
        <v>201</v>
      </c>
      <c r="B2171" t="s">
        <v>4</v>
      </c>
      <c r="C2171" s="1">
        <v>44471</v>
      </c>
      <c r="D2171" t="s">
        <v>214</v>
      </c>
      <c r="E2171" t="s">
        <v>212</v>
      </c>
      <c r="F2171">
        <v>2</v>
      </c>
      <c r="G2171">
        <v>0</v>
      </c>
      <c r="H2171" t="s">
        <v>13</v>
      </c>
      <c r="I2171" t="s">
        <v>204</v>
      </c>
      <c r="L2171">
        <f>1/Table1[[#This Row],[B365H]]-Table1[[#This Row],[Margin1X2]]</f>
        <v>0.47883597883597884</v>
      </c>
      <c r="M2171">
        <f>IF(Table1[[#This Row],[Bet]]="Home",IF(Table1[[#This Row],[FTR]]="H",100*Table1[[#This Row],[B365H]],0),0)</f>
        <v>0</v>
      </c>
      <c r="N2171">
        <f>IF(Table1[[#This Row],[Bet]]="Home-",IF(Table1[[#This Row],[FTR]]="H",100*Table1[[#This Row],[B365H]],0),0)</f>
        <v>0</v>
      </c>
      <c r="O2171">
        <f>1/Table1[[#This Row],[B365D]]-Table1[[#This Row],[Margin1X2]]</f>
        <v>0.26455026455026454</v>
      </c>
      <c r="P2171">
        <f>IF(Table1[[#This Row],[Bet]]="Draw",IF(Table1[[#This Row],[FTR]]="D",100*Table1[[#This Row],[B365D]],0),0)</f>
        <v>0</v>
      </c>
      <c r="Q2171">
        <f>IF(Table1[[#This Row],[Bet]]="Draw-",IF(Table1[[#This Row],[FTR]]="D",100*Table1[[#This Row],[B365D]],0),0)</f>
        <v>0</v>
      </c>
      <c r="R2171">
        <f>1/Table1[[#This Row],[B365A]]-Table1[[#This Row],[Margin1X2]]</f>
        <v>0.25661375661375663</v>
      </c>
      <c r="S2171">
        <f>IF(Table1[[#This Row],[Bet]]="Away",IF(Table1[[#This Row],[FTR]]="A",100*Table1[[#This Row],[B365A]],0),0)</f>
        <v>0</v>
      </c>
      <c r="T2171">
        <f>IF(Table1[[#This Row],[Bet2]]="Away",IF(Table1[[#This Row],[FTR]]="A",100*Table1[[#This Row],[B365A]]),0)</f>
        <v>0</v>
      </c>
      <c r="X2171">
        <v>2</v>
      </c>
      <c r="Y2171">
        <v>3.5</v>
      </c>
      <c r="Z2171">
        <v>3.6</v>
      </c>
      <c r="AA2171" s="3">
        <f>(1/Table1[[#This Row],[B365H]]+1/Table1[[#This Row],[B365D]]+1/Table1[[#This Row],[B365A]]-1)/3</f>
        <v>2.1164021164021163E-2</v>
      </c>
      <c r="AB2171">
        <v>1.9</v>
      </c>
      <c r="AC2171">
        <v>1.9</v>
      </c>
      <c r="AD2171">
        <f>(1/Table1[[#This Row],[B365&gt;2.5]]+1/Table1[[#This Row],[B365&lt;2.5]]-1)/2</f>
        <v>2.6315789473684181E-2</v>
      </c>
    </row>
    <row r="2172" spans="1:30" hidden="1" x14ac:dyDescent="0.45">
      <c r="A2172" t="s">
        <v>201</v>
      </c>
      <c r="B2172" t="s">
        <v>4</v>
      </c>
      <c r="C2172" s="1">
        <v>44478</v>
      </c>
      <c r="D2172" t="s">
        <v>237</v>
      </c>
      <c r="E2172" t="s">
        <v>205</v>
      </c>
      <c r="F2172">
        <v>1</v>
      </c>
      <c r="G2172">
        <v>2</v>
      </c>
      <c r="H2172" t="s">
        <v>20</v>
      </c>
      <c r="I2172" t="s">
        <v>204</v>
      </c>
      <c r="L2172">
        <f>1/Table1[[#This Row],[B365H]]-Table1[[#This Row],[Margin1X2]]</f>
        <v>0.38584543232051088</v>
      </c>
      <c r="M2172">
        <f>IF(Table1[[#This Row],[Bet]]="Home",IF(Table1[[#This Row],[FTR]]="H",100*Table1[[#This Row],[B365H]],0),0)</f>
        <v>0</v>
      </c>
      <c r="N2172">
        <f>IF(Table1[[#This Row],[Bet]]="Home-",IF(Table1[[#This Row],[FTR]]="H",100*Table1[[#This Row],[B365H]],0),0)</f>
        <v>0</v>
      </c>
      <c r="O2172">
        <f>1/Table1[[#This Row],[B365D]]-Table1[[#This Row],[Margin1X2]]</f>
        <v>0.26329641271266774</v>
      </c>
      <c r="P2172">
        <f>IF(Table1[[#This Row],[Bet]]="Draw",IF(Table1[[#This Row],[FTR]]="D",100*Table1[[#This Row],[B365D]],0),0)</f>
        <v>0</v>
      </c>
      <c r="Q2172">
        <f>IF(Table1[[#This Row],[Bet]]="Draw-",IF(Table1[[#This Row],[FTR]]="D",100*Table1[[#This Row],[B365D]],0),0)</f>
        <v>0</v>
      </c>
      <c r="R2172">
        <f>1/Table1[[#This Row],[B365A]]-Table1[[#This Row],[Margin1X2]]</f>
        <v>0.35085815496682127</v>
      </c>
      <c r="S2172">
        <f>IF(Table1[[#This Row],[Bet]]="Away",IF(Table1[[#This Row],[FTR]]="A",100*Table1[[#This Row],[B365A]],0),0)</f>
        <v>0</v>
      </c>
      <c r="T2172">
        <f>IF(Table1[[#This Row],[Bet2]]="Away",IF(Table1[[#This Row],[FTR]]="A",100*Table1[[#This Row],[B365A]]),0)</f>
        <v>0</v>
      </c>
      <c r="X2172">
        <v>2.4</v>
      </c>
      <c r="Y2172">
        <v>3.4</v>
      </c>
      <c r="Z2172">
        <v>2.62</v>
      </c>
      <c r="AA2172" s="3">
        <f>(1/Table1[[#This Row],[B365H]]+1/Table1[[#This Row],[B365D]]+1/Table1[[#This Row],[B365A]]-1)/3</f>
        <v>3.0821234346155801E-2</v>
      </c>
      <c r="AB2172">
        <v>1.95</v>
      </c>
      <c r="AC2172">
        <v>1.85</v>
      </c>
      <c r="AD2172">
        <f>(1/Table1[[#This Row],[B365&gt;2.5]]+1/Table1[[#This Row],[B365&lt;2.5]]-1)/2</f>
        <v>2.6680526680526673E-2</v>
      </c>
    </row>
    <row r="2173" spans="1:30" hidden="1" x14ac:dyDescent="0.45">
      <c r="A2173" t="s">
        <v>201</v>
      </c>
      <c r="B2173" t="s">
        <v>4</v>
      </c>
      <c r="C2173" s="1">
        <v>44495</v>
      </c>
      <c r="D2173" t="s">
        <v>211</v>
      </c>
      <c r="E2173" t="s">
        <v>227</v>
      </c>
      <c r="F2173">
        <v>0</v>
      </c>
      <c r="G2173">
        <v>1</v>
      </c>
      <c r="H2173" t="s">
        <v>20</v>
      </c>
      <c r="I2173" t="s">
        <v>204</v>
      </c>
      <c r="L2173">
        <f>1/Table1[[#This Row],[B365H]]-Table1[[#This Row],[Margin1X2]]</f>
        <v>0.22063492063492066</v>
      </c>
      <c r="M2173">
        <f>IF(Table1[[#This Row],[Bet]]="Home",IF(Table1[[#This Row],[FTR]]="H",100*Table1[[#This Row],[B365H]],0),0)</f>
        <v>0</v>
      </c>
      <c r="N2173">
        <f>IF(Table1[[#This Row],[Bet]]="Home-",IF(Table1[[#This Row],[FTR]]="H",100*Table1[[#This Row],[B365H]],0),0)</f>
        <v>0</v>
      </c>
      <c r="O2173">
        <f>1/Table1[[#This Row],[B365D]]-Table1[[#This Row],[Margin1X2]]</f>
        <v>0.23730158730158732</v>
      </c>
      <c r="P2173">
        <f>IF(Table1[[#This Row],[Bet]]="Draw",IF(Table1[[#This Row],[FTR]]="D",100*Table1[[#This Row],[B365D]],0),0)</f>
        <v>0</v>
      </c>
      <c r="Q2173">
        <f>IF(Table1[[#This Row],[Bet]]="Draw-",IF(Table1[[#This Row],[FTR]]="D",100*Table1[[#This Row],[B365D]],0),0)</f>
        <v>0</v>
      </c>
      <c r="R2173">
        <f>1/Table1[[#This Row],[B365A]]-Table1[[#This Row],[Margin1X2]]</f>
        <v>0.54206349206349203</v>
      </c>
      <c r="S2173">
        <f>IF(Table1[[#This Row],[Bet]]="Away",IF(Table1[[#This Row],[FTR]]="A",100*Table1[[#This Row],[B365A]],0),0)</f>
        <v>0</v>
      </c>
      <c r="T2173">
        <f>IF(Table1[[#This Row],[Bet2]]="Away",IF(Table1[[#This Row],[FTR]]="A",100*Table1[[#This Row],[B365A]]),0)</f>
        <v>0</v>
      </c>
      <c r="X2173">
        <v>4</v>
      </c>
      <c r="Y2173">
        <v>3.75</v>
      </c>
      <c r="Z2173">
        <v>1.75</v>
      </c>
      <c r="AA2173" s="3">
        <f>(1/Table1[[#This Row],[B365H]]+1/Table1[[#This Row],[B365D]]+1/Table1[[#This Row],[B365A]]-1)/3</f>
        <v>2.9365079365079334E-2</v>
      </c>
      <c r="AB2173">
        <v>1.85</v>
      </c>
      <c r="AC2173">
        <v>1.95</v>
      </c>
      <c r="AD2173">
        <f>(1/Table1[[#This Row],[B365&gt;2.5]]+1/Table1[[#This Row],[B365&lt;2.5]]-1)/2</f>
        <v>2.6680526680526673E-2</v>
      </c>
    </row>
    <row r="2174" spans="1:30" hidden="1" x14ac:dyDescent="0.45">
      <c r="A2174" t="s">
        <v>201</v>
      </c>
      <c r="B2174" t="s">
        <v>4</v>
      </c>
      <c r="C2174" s="1">
        <v>44499</v>
      </c>
      <c r="D2174" t="s">
        <v>233</v>
      </c>
      <c r="E2174" t="s">
        <v>209</v>
      </c>
      <c r="F2174">
        <v>1</v>
      </c>
      <c r="G2174">
        <v>0</v>
      </c>
      <c r="H2174" t="s">
        <v>13</v>
      </c>
      <c r="I2174" t="s">
        <v>204</v>
      </c>
      <c r="L2174">
        <f>1/Table1[[#This Row],[B365H]]-Table1[[#This Row],[Margin1X2]]</f>
        <v>0.45633070301291251</v>
      </c>
      <c r="M2174">
        <f>IF(Table1[[#This Row],[Bet]]="Home",IF(Table1[[#This Row],[FTR]]="H",100*Table1[[#This Row],[B365H]],0),0)</f>
        <v>0</v>
      </c>
      <c r="N2174">
        <f>IF(Table1[[#This Row],[Bet]]="Home-",IF(Table1[[#This Row],[FTR]]="H",100*Table1[[#This Row],[B365H]],0),0)</f>
        <v>0</v>
      </c>
      <c r="O2174">
        <f>1/Table1[[#This Row],[B365D]]-Table1[[#This Row],[Margin1X2]]</f>
        <v>0.26264347202295552</v>
      </c>
      <c r="P2174">
        <f>IF(Table1[[#This Row],[Bet]]="Draw",IF(Table1[[#This Row],[FTR]]="D",100*Table1[[#This Row],[B365D]],0),0)</f>
        <v>0</v>
      </c>
      <c r="Q2174">
        <f>IF(Table1[[#This Row],[Bet]]="Draw-",IF(Table1[[#This Row],[FTR]]="D",100*Table1[[#This Row],[B365D]],0),0)</f>
        <v>0</v>
      </c>
      <c r="R2174">
        <f>1/Table1[[#This Row],[B365A]]-Table1[[#This Row],[Margin1X2]]</f>
        <v>0.28102582496413198</v>
      </c>
      <c r="S2174">
        <f>IF(Table1[[#This Row],[Bet]]="Away",IF(Table1[[#This Row],[FTR]]="A",100*Table1[[#This Row],[B365A]],0),0)</f>
        <v>0</v>
      </c>
      <c r="T2174">
        <f>IF(Table1[[#This Row],[Bet2]]="Away",IF(Table1[[#This Row],[FTR]]="A",100*Table1[[#This Row],[B365A]]),0)</f>
        <v>0</v>
      </c>
      <c r="X2174">
        <v>2.0499999999999998</v>
      </c>
      <c r="Y2174">
        <v>3.4</v>
      </c>
      <c r="Z2174">
        <v>3.2</v>
      </c>
      <c r="AA2174" s="3">
        <f>(1/Table1[[#This Row],[B365H]]+1/Table1[[#This Row],[B365D]]+1/Table1[[#This Row],[B365A]]-1)/3</f>
        <v>3.1474175035868024E-2</v>
      </c>
      <c r="AB2174">
        <v>1.85</v>
      </c>
      <c r="AC2174">
        <v>1.95</v>
      </c>
      <c r="AD2174">
        <f>(1/Table1[[#This Row],[B365&gt;2.5]]+1/Table1[[#This Row],[B365&lt;2.5]]-1)/2</f>
        <v>2.6680526680526673E-2</v>
      </c>
    </row>
    <row r="2175" spans="1:30" hidden="1" x14ac:dyDescent="0.45">
      <c r="A2175" t="s">
        <v>201</v>
      </c>
      <c r="B2175" t="s">
        <v>4</v>
      </c>
      <c r="C2175" s="1">
        <v>44523</v>
      </c>
      <c r="D2175" t="s">
        <v>231</v>
      </c>
      <c r="E2175" t="s">
        <v>240</v>
      </c>
      <c r="F2175">
        <v>1</v>
      </c>
      <c r="G2175">
        <v>2</v>
      </c>
      <c r="H2175" t="s">
        <v>20</v>
      </c>
      <c r="I2175" t="s">
        <v>204</v>
      </c>
      <c r="L2175">
        <f>1/Table1[[#This Row],[B365H]]-Table1[[#This Row],[Margin1X2]]</f>
        <v>0.49357871803692233</v>
      </c>
      <c r="M2175">
        <f>IF(Table1[[#This Row],[Bet]]="Home",IF(Table1[[#This Row],[FTR]]="H",100*Table1[[#This Row],[B365H]],0),0)</f>
        <v>0</v>
      </c>
      <c r="N2175">
        <f>IF(Table1[[#This Row],[Bet]]="Home-",IF(Table1[[#This Row],[FTR]]="H",100*Table1[[#This Row],[B365H]],0),0)</f>
        <v>0</v>
      </c>
      <c r="O2175">
        <f>1/Table1[[#This Row],[B365D]]-Table1[[#This Row],[Margin1X2]]</f>
        <v>0.26138057562206168</v>
      </c>
      <c r="P2175">
        <f>IF(Table1[[#This Row],[Bet]]="Draw",IF(Table1[[#This Row],[FTR]]="D",100*Table1[[#This Row],[B365D]],0),0)</f>
        <v>0</v>
      </c>
      <c r="Q2175">
        <f>IF(Table1[[#This Row],[Bet]]="Draw-",IF(Table1[[#This Row],[FTR]]="D",100*Table1[[#This Row],[B365D]],0),0)</f>
        <v>0</v>
      </c>
      <c r="R2175">
        <f>1/Table1[[#This Row],[B365A]]-Table1[[#This Row],[Margin1X2]]</f>
        <v>0.24504070634101593</v>
      </c>
      <c r="S2175">
        <f>IF(Table1[[#This Row],[Bet]]="Away",IF(Table1[[#This Row],[FTR]]="A",100*Table1[[#This Row],[B365A]],0),0)</f>
        <v>0</v>
      </c>
      <c r="T2175">
        <f>IF(Table1[[#This Row],[Bet2]]="Away",IF(Table1[[#This Row],[FTR]]="A",100*Table1[[#This Row],[B365A]]),0)</f>
        <v>0</v>
      </c>
      <c r="X2175">
        <v>1.9</v>
      </c>
      <c r="Y2175">
        <v>3.4</v>
      </c>
      <c r="Z2175">
        <v>3.6</v>
      </c>
      <c r="AA2175" s="3">
        <f>(1/Table1[[#This Row],[B365H]]+1/Table1[[#This Row],[B365D]]+1/Table1[[#This Row],[B365A]]-1)/3</f>
        <v>3.2737071436761855E-2</v>
      </c>
      <c r="AB2175">
        <v>1.75</v>
      </c>
      <c r="AC2175">
        <v>2.0499999999999998</v>
      </c>
      <c r="AD2175">
        <f>(1/Table1[[#This Row],[B365&gt;2.5]]+1/Table1[[#This Row],[B365&lt;2.5]]-1)/2</f>
        <v>2.9616724738675937E-2</v>
      </c>
    </row>
    <row r="2176" spans="1:30" hidden="1" x14ac:dyDescent="0.45">
      <c r="A2176" t="s">
        <v>201</v>
      </c>
      <c r="B2176" t="s">
        <v>4</v>
      </c>
      <c r="C2176" s="1">
        <v>44558</v>
      </c>
      <c r="D2176" t="s">
        <v>221</v>
      </c>
      <c r="E2176" t="s">
        <v>215</v>
      </c>
      <c r="F2176">
        <v>0</v>
      </c>
      <c r="G2176">
        <v>2</v>
      </c>
      <c r="H2176" t="s">
        <v>20</v>
      </c>
      <c r="I2176" t="s">
        <v>204</v>
      </c>
      <c r="L2176">
        <f>1/Table1[[#This Row],[B365H]]-Table1[[#This Row],[Margin1X2]]</f>
        <v>0.25313283208020049</v>
      </c>
      <c r="M2176">
        <f>IF(Table1[[#This Row],[Bet]]="Home",IF(Table1[[#This Row],[FTR]]="H",100*Table1[[#This Row],[B365H]],0),0)</f>
        <v>0</v>
      </c>
      <c r="N2176">
        <f>IF(Table1[[#This Row],[Bet]]="Home-",IF(Table1[[#This Row],[FTR]]="H",100*Table1[[#This Row],[B365H]],0),0)</f>
        <v>0</v>
      </c>
      <c r="O2176">
        <f>1/Table1[[#This Row],[B365D]]-Table1[[#This Row],[Margin1X2]]</f>
        <v>0.25313283208020049</v>
      </c>
      <c r="P2176">
        <f>IF(Table1[[#This Row],[Bet]]="Draw",IF(Table1[[#This Row],[FTR]]="D",100*Table1[[#This Row],[B365D]],0),0)</f>
        <v>0</v>
      </c>
      <c r="Q2176">
        <f>IF(Table1[[#This Row],[Bet]]="Draw-",IF(Table1[[#This Row],[FTR]]="D",100*Table1[[#This Row],[B365D]],0),0)</f>
        <v>0</v>
      </c>
      <c r="R2176">
        <f>1/Table1[[#This Row],[B365A]]-Table1[[#This Row],[Margin1X2]]</f>
        <v>0.49373433583959897</v>
      </c>
      <c r="S2176">
        <f>IF(Table1[[#This Row],[Bet]]="Away",IF(Table1[[#This Row],[FTR]]="A",100*Table1[[#This Row],[B365A]],0),0)</f>
        <v>0</v>
      </c>
      <c r="T2176">
        <f>IF(Table1[[#This Row],[Bet2]]="Away",IF(Table1[[#This Row],[FTR]]="A",100*Table1[[#This Row],[B365A]]),0)</f>
        <v>0</v>
      </c>
      <c r="X2176">
        <v>3.5</v>
      </c>
      <c r="Y2176">
        <v>3.5</v>
      </c>
      <c r="Z2176">
        <v>1.9</v>
      </c>
      <c r="AA2176" s="3">
        <f>(1/Table1[[#This Row],[B365H]]+1/Table1[[#This Row],[B365D]]+1/Table1[[#This Row],[B365A]]-1)/3</f>
        <v>3.2581453634085232E-2</v>
      </c>
      <c r="AB2176">
        <v>1.72</v>
      </c>
      <c r="AC2176">
        <v>2.0699999999999998</v>
      </c>
      <c r="AD2176">
        <f>(1/Table1[[#This Row],[B365&gt;2.5]]+1/Table1[[#This Row],[B365&lt;2.5]]-1)/2</f>
        <v>3.2243568138411449E-2</v>
      </c>
    </row>
    <row r="2177" spans="1:30" hidden="1" x14ac:dyDescent="0.45">
      <c r="A2177" t="s">
        <v>201</v>
      </c>
      <c r="B2177" t="s">
        <v>4</v>
      </c>
      <c r="C2177" s="1">
        <v>44563</v>
      </c>
      <c r="D2177" t="s">
        <v>233</v>
      </c>
      <c r="E2177" t="s">
        <v>226</v>
      </c>
      <c r="F2177">
        <v>3</v>
      </c>
      <c r="G2177">
        <v>2</v>
      </c>
      <c r="H2177" t="s">
        <v>13</v>
      </c>
      <c r="I2177" t="s">
        <v>204</v>
      </c>
      <c r="L2177">
        <f>1/Table1[[#This Row],[B365H]]-Table1[[#This Row],[Margin1X2]]</f>
        <v>0.60445301150966579</v>
      </c>
      <c r="M2177">
        <f>IF(Table1[[#This Row],[Bet]]="Home",IF(Table1[[#This Row],[FTR]]="H",100*Table1[[#This Row],[B365H]],0),0)</f>
        <v>0</v>
      </c>
      <c r="N2177">
        <f>IF(Table1[[#This Row],[Bet]]="Home-",IF(Table1[[#This Row],[FTR]]="H",100*Table1[[#This Row],[B365H]],0),0)</f>
        <v>0</v>
      </c>
      <c r="O2177">
        <f>1/Table1[[#This Row],[B365D]]-Table1[[#This Row],[Margin1X2]]</f>
        <v>0.21751033635043018</v>
      </c>
      <c r="P2177">
        <f>IF(Table1[[#This Row],[Bet]]="Draw",IF(Table1[[#This Row],[FTR]]="D",100*Table1[[#This Row],[B365D]],0),0)</f>
        <v>0</v>
      </c>
      <c r="Q2177">
        <f>IF(Table1[[#This Row],[Bet]]="Draw-",IF(Table1[[#This Row],[FTR]]="D",100*Table1[[#This Row],[B365D]],0),0)</f>
        <v>0</v>
      </c>
      <c r="R2177">
        <f>1/Table1[[#This Row],[B365A]]-Table1[[#This Row],[Margin1X2]]</f>
        <v>0.17803665213990386</v>
      </c>
      <c r="S2177">
        <f>IF(Table1[[#This Row],[Bet]]="Away",IF(Table1[[#This Row],[FTR]]="A",100*Table1[[#This Row],[B365A]],0),0)</f>
        <v>0</v>
      </c>
      <c r="T2177">
        <f>IF(Table1[[#This Row],[Bet2]]="Away",IF(Table1[[#This Row],[FTR]]="A",100*Table1[[#This Row],[B365A]]),0)</f>
        <v>0</v>
      </c>
      <c r="X2177">
        <v>1.57</v>
      </c>
      <c r="Y2177">
        <v>4</v>
      </c>
      <c r="Z2177">
        <v>4.75</v>
      </c>
      <c r="AA2177" s="3">
        <f>(1/Table1[[#This Row],[B365H]]+1/Table1[[#This Row],[B365D]]+1/Table1[[#This Row],[B365A]]-1)/3</f>
        <v>3.248966364956981E-2</v>
      </c>
      <c r="AB2177">
        <v>1.93</v>
      </c>
      <c r="AC2177">
        <v>1.88</v>
      </c>
      <c r="AD2177">
        <f>(1/Table1[[#This Row],[B365&gt;2.5]]+1/Table1[[#This Row],[B365&lt;2.5]]-1)/2</f>
        <v>2.5024804321464034E-2</v>
      </c>
    </row>
    <row r="2178" spans="1:30" hidden="1" x14ac:dyDescent="0.45">
      <c r="A2178" t="s">
        <v>201</v>
      </c>
      <c r="B2178" t="s">
        <v>4</v>
      </c>
      <c r="C2178" s="1">
        <v>44590</v>
      </c>
      <c r="D2178" t="s">
        <v>224</v>
      </c>
      <c r="E2178" t="s">
        <v>240</v>
      </c>
      <c r="F2178">
        <v>0</v>
      </c>
      <c r="G2178">
        <v>1</v>
      </c>
      <c r="H2178" t="s">
        <v>20</v>
      </c>
      <c r="I2178" t="s">
        <v>204</v>
      </c>
      <c r="L2178">
        <f>1/Table1[[#This Row],[B365H]]-Table1[[#This Row],[Margin1X2]]</f>
        <v>0.45454545454545447</v>
      </c>
      <c r="M2178">
        <f>IF(Table1[[#This Row],[Bet]]="Home",IF(Table1[[#This Row],[FTR]]="H",100*Table1[[#This Row],[B365H]],0),0)</f>
        <v>0</v>
      </c>
      <c r="N2178">
        <f>IF(Table1[[#This Row],[Bet]]="Home-",IF(Table1[[#This Row],[FTR]]="H",100*Table1[[#This Row],[B365H]],0),0)</f>
        <v>0</v>
      </c>
      <c r="O2178">
        <f>1/Table1[[#This Row],[B365D]]-Table1[[#This Row],[Margin1X2]]</f>
        <v>0.28138528138528135</v>
      </c>
      <c r="P2178">
        <f>IF(Table1[[#This Row],[Bet]]="Draw",IF(Table1[[#This Row],[FTR]]="D",100*Table1[[#This Row],[B365D]],0),0)</f>
        <v>0</v>
      </c>
      <c r="Q2178">
        <f>IF(Table1[[#This Row],[Bet]]="Draw-",IF(Table1[[#This Row],[FTR]]="D",100*Table1[[#This Row],[B365D]],0),0)</f>
        <v>0</v>
      </c>
      <c r="R2178">
        <f>1/Table1[[#This Row],[B365A]]-Table1[[#This Row],[Margin1X2]]</f>
        <v>0.26406926406926401</v>
      </c>
      <c r="S2178">
        <f>IF(Table1[[#This Row],[Bet]]="Away",IF(Table1[[#This Row],[FTR]]="A",100*Table1[[#This Row],[B365A]],0),0)</f>
        <v>0</v>
      </c>
      <c r="T2178">
        <f>IF(Table1[[#This Row],[Bet2]]="Away",IF(Table1[[#This Row],[FTR]]="A",100*Table1[[#This Row],[B365A]]),0)</f>
        <v>0</v>
      </c>
      <c r="X2178">
        <v>2.1</v>
      </c>
      <c r="Y2178">
        <v>3.3</v>
      </c>
      <c r="Z2178">
        <v>3.5</v>
      </c>
      <c r="AA2178" s="3">
        <f>(1/Table1[[#This Row],[B365H]]+1/Table1[[#This Row],[B365D]]+1/Table1[[#This Row],[B365A]]-1)/3</f>
        <v>2.1645021645021689E-2</v>
      </c>
      <c r="AB2178">
        <v>1.9</v>
      </c>
      <c r="AC2178">
        <v>1.9</v>
      </c>
      <c r="AD2178">
        <f>(1/Table1[[#This Row],[B365&gt;2.5]]+1/Table1[[#This Row],[B365&lt;2.5]]-1)/2</f>
        <v>2.6315789473684181E-2</v>
      </c>
    </row>
    <row r="2179" spans="1:30" hidden="1" x14ac:dyDescent="0.45">
      <c r="A2179" t="s">
        <v>201</v>
      </c>
      <c r="B2179" t="s">
        <v>4</v>
      </c>
      <c r="C2179" s="1">
        <v>44611</v>
      </c>
      <c r="D2179" t="s">
        <v>223</v>
      </c>
      <c r="E2179" t="s">
        <v>215</v>
      </c>
      <c r="F2179">
        <v>1</v>
      </c>
      <c r="G2179">
        <v>2</v>
      </c>
      <c r="H2179" t="s">
        <v>20</v>
      </c>
      <c r="I2179" t="s">
        <v>204</v>
      </c>
      <c r="L2179">
        <f>1/Table1[[#This Row],[B365H]]-Table1[[#This Row],[Margin1X2]]</f>
        <v>0.1795665634674922</v>
      </c>
      <c r="M2179">
        <f>IF(Table1[[#This Row],[Bet]]="Home",IF(Table1[[#This Row],[FTR]]="H",100*Table1[[#This Row],[B365H]],0),0)</f>
        <v>0</v>
      </c>
      <c r="N2179">
        <f>IF(Table1[[#This Row],[Bet]]="Home-",IF(Table1[[#This Row],[FTR]]="H",100*Table1[[#This Row],[B365H]],0),0)</f>
        <v>0</v>
      </c>
      <c r="O2179">
        <f>1/Table1[[#This Row],[B365D]]-Table1[[#This Row],[Margin1X2]]</f>
        <v>0.26315789473684204</v>
      </c>
      <c r="P2179">
        <f>IF(Table1[[#This Row],[Bet]]="Draw",IF(Table1[[#This Row],[FTR]]="D",100*Table1[[#This Row],[B365D]],0),0)</f>
        <v>0</v>
      </c>
      <c r="Q2179">
        <f>IF(Table1[[#This Row],[Bet]]="Draw-",IF(Table1[[#This Row],[FTR]]="D",100*Table1[[#This Row],[B365D]],0),0)</f>
        <v>0</v>
      </c>
      <c r="R2179">
        <f>1/Table1[[#This Row],[B365A]]-Table1[[#This Row],[Margin1X2]]</f>
        <v>0.55727554179566563</v>
      </c>
      <c r="S2179">
        <f>IF(Table1[[#This Row],[Bet]]="Away",IF(Table1[[#This Row],[FTR]]="A",100*Table1[[#This Row],[B365A]],0),0)</f>
        <v>0</v>
      </c>
      <c r="T2179">
        <f>IF(Table1[[#This Row],[Bet2]]="Away",IF(Table1[[#This Row],[FTR]]="A",100*Table1[[#This Row],[B365A]]),0)</f>
        <v>0</v>
      </c>
      <c r="X2179">
        <v>4.75</v>
      </c>
      <c r="Y2179">
        <v>3.4</v>
      </c>
      <c r="Z2179">
        <v>1.7</v>
      </c>
      <c r="AA2179" s="3">
        <f>(1/Table1[[#This Row],[B365H]]+1/Table1[[#This Row],[B365D]]+1/Table1[[#This Row],[B365A]]-1)/3</f>
        <v>3.0959752321981487E-2</v>
      </c>
      <c r="AB2179">
        <v>2</v>
      </c>
      <c r="AC2179">
        <v>1.8</v>
      </c>
      <c r="AD2179">
        <f>(1/Table1[[#This Row],[B365&gt;2.5]]+1/Table1[[#This Row],[B365&lt;2.5]]-1)/2</f>
        <v>2.777777777777779E-2</v>
      </c>
    </row>
    <row r="2180" spans="1:30" hidden="1" x14ac:dyDescent="0.45">
      <c r="A2180" t="s">
        <v>201</v>
      </c>
      <c r="B2180" t="s">
        <v>4</v>
      </c>
      <c r="C2180" s="1">
        <v>44653</v>
      </c>
      <c r="D2180" t="s">
        <v>205</v>
      </c>
      <c r="E2180" t="s">
        <v>240</v>
      </c>
      <c r="F2180">
        <v>2</v>
      </c>
      <c r="G2180">
        <v>2</v>
      </c>
      <c r="H2180" t="s">
        <v>42</v>
      </c>
      <c r="I2180" t="s">
        <v>204</v>
      </c>
      <c r="L2180">
        <f>1/Table1[[#This Row],[B365H]]-Table1[[#This Row],[Margin1X2]]</f>
        <v>0.34002582514487278</v>
      </c>
      <c r="M2180">
        <f>IF(Table1[[#This Row],[Bet]]="Home",IF(Table1[[#This Row],[FTR]]="H",100*Table1[[#This Row],[B365H]],0),0)</f>
        <v>0</v>
      </c>
      <c r="N2180">
        <f>IF(Table1[[#This Row],[Bet]]="Home-",IF(Table1[[#This Row],[FTR]]="H",100*Table1[[#This Row],[B365H]],0),0)</f>
        <v>0</v>
      </c>
      <c r="O2180">
        <f>1/Table1[[#This Row],[B365D]]-Table1[[#This Row],[Margin1X2]]</f>
        <v>0.28215545477450243</v>
      </c>
      <c r="P2180">
        <f>IF(Table1[[#This Row],[Bet]]="Draw",IF(Table1[[#This Row],[FTR]]="D",100*Table1[[#This Row],[B365D]],0),0)</f>
        <v>0</v>
      </c>
      <c r="Q2180">
        <f>IF(Table1[[#This Row],[Bet]]="Draw-",IF(Table1[[#This Row],[FTR]]="D",100*Table1[[#This Row],[B365D]],0),0)</f>
        <v>0</v>
      </c>
      <c r="R2180">
        <f>1/Table1[[#This Row],[B365A]]-Table1[[#This Row],[Margin1X2]]</f>
        <v>0.37781872008062484</v>
      </c>
      <c r="S2180">
        <f>IF(Table1[[#This Row],[Bet]]="Away",IF(Table1[[#This Row],[FTR]]="A",100*Table1[[#This Row],[B365A]],0),0)</f>
        <v>0</v>
      </c>
      <c r="T2180">
        <f>IF(Table1[[#This Row],[Bet2]]="Away",IF(Table1[[#This Row],[FTR]]="A",100*Table1[[#This Row],[B365A]]),0)</f>
        <v>0</v>
      </c>
      <c r="X2180">
        <v>2.7</v>
      </c>
      <c r="Y2180">
        <v>3.2</v>
      </c>
      <c r="Z2180">
        <v>2.4500000000000002</v>
      </c>
      <c r="AA2180" s="3">
        <f>(1/Table1[[#This Row],[B365H]]+1/Table1[[#This Row],[B365D]]+1/Table1[[#This Row],[B365A]]-1)/3</f>
        <v>3.0344545225497566E-2</v>
      </c>
      <c r="AB2180">
        <v>2.15</v>
      </c>
      <c r="AC2180">
        <v>1.66</v>
      </c>
      <c r="AD2180">
        <f>(1/Table1[[#This Row],[B365&gt;2.5]]+1/Table1[[#This Row],[B365&lt;2.5]]-1)/2</f>
        <v>3.3762958811992205E-2</v>
      </c>
    </row>
    <row r="2181" spans="1:30" hidden="1" x14ac:dyDescent="0.45">
      <c r="A2181" t="s">
        <v>201</v>
      </c>
      <c r="B2181" t="s">
        <v>4</v>
      </c>
      <c r="C2181" s="1">
        <v>44669</v>
      </c>
      <c r="D2181" t="s">
        <v>220</v>
      </c>
      <c r="E2181" t="s">
        <v>233</v>
      </c>
      <c r="F2181">
        <v>0</v>
      </c>
      <c r="G2181">
        <v>0</v>
      </c>
      <c r="H2181" t="s">
        <v>42</v>
      </c>
      <c r="I2181" t="s">
        <v>204</v>
      </c>
      <c r="L2181">
        <f>1/Table1[[#This Row],[B365H]]-Table1[[#This Row],[Margin1X2]]</f>
        <v>0.59000460087416606</v>
      </c>
      <c r="M2181">
        <f>IF(Table1[[#This Row],[Bet]]="Home",IF(Table1[[#This Row],[FTR]]="H",100*Table1[[#This Row],[B365H]],0),0)</f>
        <v>0</v>
      </c>
      <c r="N2181">
        <f>IF(Table1[[#This Row],[Bet]]="Home-",IF(Table1[[#This Row],[FTR]]="H",100*Table1[[#This Row],[B365H]],0),0)</f>
        <v>0</v>
      </c>
      <c r="O2181">
        <f>1/Table1[[#This Row],[B365D]]-Table1[[#This Row],[Margin1X2]]</f>
        <v>0.21888658845180586</v>
      </c>
      <c r="P2181">
        <f>IF(Table1[[#This Row],[Bet]]="Draw",IF(Table1[[#This Row],[FTR]]="D",100*Table1[[#This Row],[B365D]],0),0)</f>
        <v>0</v>
      </c>
      <c r="Q2181">
        <f>IF(Table1[[#This Row],[Bet]]="Draw-",IF(Table1[[#This Row],[FTR]]="D",100*Table1[[#This Row],[B365D]],0),0)</f>
        <v>0</v>
      </c>
      <c r="R2181">
        <f>1/Table1[[#This Row],[B365A]]-Table1[[#This Row],[Margin1X2]]</f>
        <v>0.19110881067402807</v>
      </c>
      <c r="S2181">
        <f>IF(Table1[[#This Row],[Bet]]="Away",IF(Table1[[#This Row],[FTR]]="A",100*Table1[[#This Row],[B365A]],0),0)</f>
        <v>0</v>
      </c>
      <c r="T2181">
        <f>IF(Table1[[#This Row],[Bet2]]="Away",IF(Table1[[#This Row],[FTR]]="A",100*Table1[[#This Row],[B365A]]),0)</f>
        <v>0</v>
      </c>
      <c r="X2181">
        <v>1.61</v>
      </c>
      <c r="Y2181">
        <v>4</v>
      </c>
      <c r="Z2181">
        <v>4.5</v>
      </c>
      <c r="AA2181" s="3">
        <f>(1/Table1[[#This Row],[B365H]]+1/Table1[[#This Row],[B365D]]+1/Table1[[#This Row],[B365A]]-1)/3</f>
        <v>3.1113411548194136E-2</v>
      </c>
      <c r="AB2181">
        <v>1.72</v>
      </c>
      <c r="AC2181">
        <v>2.0699999999999998</v>
      </c>
      <c r="AD2181">
        <f>(1/Table1[[#This Row],[B365&gt;2.5]]+1/Table1[[#This Row],[B365&lt;2.5]]-1)/2</f>
        <v>3.2243568138411449E-2</v>
      </c>
    </row>
    <row r="2182" spans="1:30" hidden="1" x14ac:dyDescent="0.45">
      <c r="A2182" t="s">
        <v>201</v>
      </c>
      <c r="B2182" t="s">
        <v>4</v>
      </c>
      <c r="C2182" s="1">
        <v>44674</v>
      </c>
      <c r="D2182" t="s">
        <v>227</v>
      </c>
      <c r="E2182" t="s">
        <v>231</v>
      </c>
      <c r="F2182">
        <v>2</v>
      </c>
      <c r="G2182">
        <v>0</v>
      </c>
      <c r="H2182" t="s">
        <v>13</v>
      </c>
      <c r="I2182" t="s">
        <v>204</v>
      </c>
      <c r="L2182">
        <f>1/Table1[[#This Row],[B365H]]-Table1[[#This Row],[Margin1X2]]</f>
        <v>0.43668008348240905</v>
      </c>
      <c r="M2182">
        <f>IF(Table1[[#This Row],[Bet]]="Home",IF(Table1[[#This Row],[FTR]]="H",100*Table1[[#This Row],[B365H]],0),0)</f>
        <v>0</v>
      </c>
      <c r="N2182">
        <f>IF(Table1[[#This Row],[Bet]]="Home-",IF(Table1[[#This Row],[FTR]]="H",100*Table1[[#This Row],[B365H]],0),0)</f>
        <v>0</v>
      </c>
      <c r="O2182">
        <f>1/Table1[[#This Row],[B365D]]-Table1[[#This Row],[Margin1X2]]</f>
        <v>0.27925611210494933</v>
      </c>
      <c r="P2182">
        <f>IF(Table1[[#This Row],[Bet]]="Draw",IF(Table1[[#This Row],[FTR]]="D",100*Table1[[#This Row],[B365D]],0),0)</f>
        <v>0</v>
      </c>
      <c r="Q2182">
        <f>IF(Table1[[#This Row],[Bet]]="Draw-",IF(Table1[[#This Row],[FTR]]="D",100*Table1[[#This Row],[B365D]],0),0)</f>
        <v>0</v>
      </c>
      <c r="R2182">
        <f>1/Table1[[#This Row],[B365A]]-Table1[[#This Row],[Margin1X2]]</f>
        <v>0.28406380441264162</v>
      </c>
      <c r="S2182">
        <f>IF(Table1[[#This Row],[Bet]]="Away",IF(Table1[[#This Row],[FTR]]="A",100*Table1[[#This Row],[B365A]],0),0)</f>
        <v>0</v>
      </c>
      <c r="T2182">
        <f>IF(Table1[[#This Row],[Bet2]]="Away",IF(Table1[[#This Row],[FTR]]="A",100*Table1[[#This Row],[B365A]]),0)</f>
        <v>0</v>
      </c>
      <c r="X2182">
        <v>2.15</v>
      </c>
      <c r="Y2182">
        <v>3.25</v>
      </c>
      <c r="Z2182">
        <v>3.2</v>
      </c>
      <c r="AA2182" s="3">
        <f>(1/Table1[[#This Row],[B365H]]+1/Table1[[#This Row],[B365D]]+1/Table1[[#This Row],[B365A]]-1)/3</f>
        <v>2.8436195587358364E-2</v>
      </c>
      <c r="AB2182">
        <v>2.25</v>
      </c>
      <c r="AC2182">
        <v>1.61</v>
      </c>
      <c r="AD2182">
        <f>(1/Table1[[#This Row],[B365&gt;2.5]]+1/Table1[[#This Row],[B365&lt;2.5]]-1)/2</f>
        <v>3.2781228433402365E-2</v>
      </c>
    </row>
    <row r="2183" spans="1:30" hidden="1" x14ac:dyDescent="0.45">
      <c r="A2183" t="s">
        <v>61</v>
      </c>
      <c r="B2183" t="s">
        <v>4</v>
      </c>
      <c r="C2183" s="1">
        <v>44425</v>
      </c>
      <c r="D2183" t="s">
        <v>78</v>
      </c>
      <c r="E2183" t="s">
        <v>71</v>
      </c>
      <c r="F2183">
        <v>2</v>
      </c>
      <c r="G2183">
        <v>2</v>
      </c>
      <c r="H2183" t="s">
        <v>42</v>
      </c>
      <c r="I2183" t="s">
        <v>100</v>
      </c>
      <c r="L2183">
        <f>1/Table1[[#This Row],[B365H]]-Table1[[#This Row],[Margin1X2]]</f>
        <v>0.2986111111111111</v>
      </c>
      <c r="M2183">
        <f>IF(Table1[[#This Row],[Bet]]="Home",IF(Table1[[#This Row],[FTR]]="H",100*Table1[[#This Row],[B365H]],0),0)</f>
        <v>0</v>
      </c>
      <c r="N2183">
        <f>IF(Table1[[#This Row],[Bet]]="Home-",IF(Table1[[#This Row],[FTR]]="H",100*Table1[[#This Row],[B365H]],0),0)</f>
        <v>0</v>
      </c>
      <c r="O2183">
        <f>1/Table1[[#This Row],[B365D]]-Table1[[#This Row],[Margin1X2]]</f>
        <v>0.2986111111111111</v>
      </c>
      <c r="P2183">
        <f>IF(Table1[[#This Row],[Bet]]="Draw",IF(Table1[[#This Row],[FTR]]="D",100*Table1[[#This Row],[B365D]],0),0)</f>
        <v>0</v>
      </c>
      <c r="Q2183">
        <f>IF(Table1[[#This Row],[Bet]]="Draw-",IF(Table1[[#This Row],[FTR]]="D",100*Table1[[#This Row],[B365D]],0),0)</f>
        <v>0</v>
      </c>
      <c r="R2183">
        <f>1/Table1[[#This Row],[B365A]]-Table1[[#This Row],[Margin1X2]]</f>
        <v>0.40277777777777779</v>
      </c>
      <c r="S2183">
        <f>IF(Table1[[#This Row],[Bet]]="Away",IF(Table1[[#This Row],[FTR]]="A",100*Table1[[#This Row],[B365A]],0),0)</f>
        <v>0</v>
      </c>
      <c r="T2183">
        <f>IF(Table1[[#This Row],[Bet2]]="Away",IF(Table1[[#This Row],[FTR]]="A",100*Table1[[#This Row],[B365A]]),0)</f>
        <v>0</v>
      </c>
      <c r="X2183">
        <v>3.2</v>
      </c>
      <c r="Y2183">
        <v>3.2</v>
      </c>
      <c r="Z2183">
        <v>2.4</v>
      </c>
      <c r="AA2183" s="3">
        <f>(1/Table1[[#This Row],[B365H]]+1/Table1[[#This Row],[B365D]]+1/Table1[[#This Row],[B365A]]-1)/3</f>
        <v>1.3888888888888914E-2</v>
      </c>
      <c r="AB2183">
        <v>2.2999999999999998</v>
      </c>
      <c r="AC2183">
        <v>1.61</v>
      </c>
      <c r="AD2183">
        <f>(1/Table1[[#This Row],[B365&gt;2.5]]+1/Table1[[#This Row],[B365&lt;2.5]]-1)/2</f>
        <v>2.7950310559006208E-2</v>
      </c>
    </row>
    <row r="2184" spans="1:30" hidden="1" x14ac:dyDescent="0.45">
      <c r="A2184" t="s">
        <v>61</v>
      </c>
      <c r="B2184" t="s">
        <v>4</v>
      </c>
      <c r="C2184" s="1">
        <v>44436</v>
      </c>
      <c r="D2184" t="s">
        <v>80</v>
      </c>
      <c r="E2184" t="s">
        <v>66</v>
      </c>
      <c r="F2184">
        <v>3</v>
      </c>
      <c r="G2184">
        <v>1</v>
      </c>
      <c r="H2184" t="s">
        <v>13</v>
      </c>
      <c r="I2184" t="s">
        <v>100</v>
      </c>
      <c r="L2184">
        <f>1/Table1[[#This Row],[B365H]]-Table1[[#This Row],[Margin1X2]]</f>
        <v>0.42760942760942761</v>
      </c>
      <c r="M2184">
        <f>IF(Table1[[#This Row],[Bet]]="Home",IF(Table1[[#This Row],[FTR]]="H",100*Table1[[#This Row],[B365H]],0),0)</f>
        <v>0</v>
      </c>
      <c r="N2184">
        <f>IF(Table1[[#This Row],[Bet]]="Home-",IF(Table1[[#This Row],[FTR]]="H",100*Table1[[#This Row],[B365H]],0),0)</f>
        <v>0</v>
      </c>
      <c r="O2184">
        <f>1/Table1[[#This Row],[B365D]]-Table1[[#This Row],[Margin1X2]]</f>
        <v>0.28619528619528622</v>
      </c>
      <c r="P2184">
        <f>IF(Table1[[#This Row],[Bet]]="Draw",IF(Table1[[#This Row],[FTR]]="D",100*Table1[[#This Row],[B365D]],0),0)</f>
        <v>0</v>
      </c>
      <c r="Q2184">
        <f>IF(Table1[[#This Row],[Bet]]="Draw-",IF(Table1[[#This Row],[FTR]]="D",100*Table1[[#This Row],[B365D]],0),0)</f>
        <v>0</v>
      </c>
      <c r="R2184">
        <f>1/Table1[[#This Row],[B365A]]-Table1[[#This Row],[Margin1X2]]</f>
        <v>0.28619528619528622</v>
      </c>
      <c r="S2184">
        <f>IF(Table1[[#This Row],[Bet]]="Away",IF(Table1[[#This Row],[FTR]]="A",100*Table1[[#This Row],[B365A]],0),0)</f>
        <v>0</v>
      </c>
      <c r="T2184">
        <f>IF(Table1[[#This Row],[Bet2]]="Away",IF(Table1[[#This Row],[FTR]]="A",100*Table1[[#This Row],[B365A]]),0)</f>
        <v>0</v>
      </c>
      <c r="X2184">
        <v>2.25</v>
      </c>
      <c r="Y2184">
        <v>3.3</v>
      </c>
      <c r="Z2184">
        <v>3.3</v>
      </c>
      <c r="AA2184" s="3">
        <f>(1/Table1[[#This Row],[B365H]]+1/Table1[[#This Row],[B365D]]+1/Table1[[#This Row],[B365A]]-1)/3</f>
        <v>1.6835016835016797E-2</v>
      </c>
      <c r="AB2184">
        <v>2.2000000000000002</v>
      </c>
      <c r="AC2184">
        <v>1.66</v>
      </c>
      <c r="AD2184">
        <f>(1/Table1[[#This Row],[B365&gt;2.5]]+1/Table1[[#This Row],[B365&lt;2.5]]-1)/2</f>
        <v>2.8477546549835697E-2</v>
      </c>
    </row>
    <row r="2185" spans="1:30" hidden="1" x14ac:dyDescent="0.45">
      <c r="A2185" t="s">
        <v>61</v>
      </c>
      <c r="B2185" t="s">
        <v>4</v>
      </c>
      <c r="C2185" s="1">
        <v>44453</v>
      </c>
      <c r="D2185" t="s">
        <v>69</v>
      </c>
      <c r="E2185" t="s">
        <v>75</v>
      </c>
      <c r="F2185">
        <v>0</v>
      </c>
      <c r="G2185">
        <v>3</v>
      </c>
      <c r="H2185" t="s">
        <v>20</v>
      </c>
      <c r="I2185" t="s">
        <v>100</v>
      </c>
      <c r="L2185">
        <f>1/Table1[[#This Row],[B365H]]-Table1[[#This Row],[Margin1X2]]</f>
        <v>0.36943290449388005</v>
      </c>
      <c r="M2185">
        <f>IF(Table1[[#This Row],[Bet]]="Home",IF(Table1[[#This Row],[FTR]]="H",100*Table1[[#This Row],[B365H]],0),0)</f>
        <v>0</v>
      </c>
      <c r="N2185">
        <f>IF(Table1[[#This Row],[Bet]]="Home-",IF(Table1[[#This Row],[FTR]]="H",100*Table1[[#This Row],[B365H]],0),0)</f>
        <v>0</v>
      </c>
      <c r="O2185">
        <f>1/Table1[[#This Row],[B365D]]-Table1[[#This Row],[Margin1X2]]</f>
        <v>0.29731751987849547</v>
      </c>
      <c r="P2185">
        <f>IF(Table1[[#This Row],[Bet]]="Draw",IF(Table1[[#This Row],[FTR]]="D",100*Table1[[#This Row],[B365D]],0),0)</f>
        <v>0</v>
      </c>
      <c r="Q2185">
        <f>IF(Table1[[#This Row],[Bet]]="Draw-",IF(Table1[[#This Row],[FTR]]="D",100*Table1[[#This Row],[B365D]],0),0)</f>
        <v>0</v>
      </c>
      <c r="R2185">
        <f>1/Table1[[#This Row],[B365A]]-Table1[[#This Row],[Margin1X2]]</f>
        <v>0.33324957562762436</v>
      </c>
      <c r="S2185">
        <f>IF(Table1[[#This Row],[Bet]]="Away",IF(Table1[[#This Row],[FTR]]="A",100*Table1[[#This Row],[B365A]],0),0)</f>
        <v>0</v>
      </c>
      <c r="T2185">
        <f>IF(Table1[[#This Row],[Bet2]]="Away",IF(Table1[[#This Row],[FTR]]="A",100*Table1[[#This Row],[B365A]]),0)</f>
        <v>0</v>
      </c>
      <c r="X2185">
        <v>2.6</v>
      </c>
      <c r="Y2185">
        <v>3.2</v>
      </c>
      <c r="Z2185">
        <v>2.87</v>
      </c>
      <c r="AA2185" s="3">
        <f>(1/Table1[[#This Row],[B365H]]+1/Table1[[#This Row],[B365D]]+1/Table1[[#This Row],[B365A]]-1)/3</f>
        <v>1.5182480121504508E-2</v>
      </c>
      <c r="AB2185">
        <v>2.2000000000000002</v>
      </c>
      <c r="AC2185">
        <v>1.66</v>
      </c>
      <c r="AD2185">
        <f>(1/Table1[[#This Row],[B365&gt;2.5]]+1/Table1[[#This Row],[B365&lt;2.5]]-1)/2</f>
        <v>2.8477546549835697E-2</v>
      </c>
    </row>
    <row r="2186" spans="1:30" hidden="1" x14ac:dyDescent="0.45">
      <c r="A2186" t="s">
        <v>61</v>
      </c>
      <c r="B2186" t="s">
        <v>4</v>
      </c>
      <c r="C2186" s="1">
        <v>44464</v>
      </c>
      <c r="D2186" t="s">
        <v>86</v>
      </c>
      <c r="E2186" t="s">
        <v>81</v>
      </c>
      <c r="F2186">
        <v>2</v>
      </c>
      <c r="G2186">
        <v>0</v>
      </c>
      <c r="H2186" t="s">
        <v>13</v>
      </c>
      <c r="I2186" t="s">
        <v>100</v>
      </c>
      <c r="L2186">
        <f>1/Table1[[#This Row],[B365H]]-Table1[[#This Row],[Margin1X2]]</f>
        <v>0.61896043391182509</v>
      </c>
      <c r="M2186">
        <f>IF(Table1[[#This Row],[Bet]]="Home",IF(Table1[[#This Row],[FTR]]="H",100*Table1[[#This Row],[B365H]],0),0)</f>
        <v>0</v>
      </c>
      <c r="N2186">
        <f>IF(Table1[[#This Row],[Bet]]="Home-",IF(Table1[[#This Row],[FTR]]="H",100*Table1[[#This Row],[B365H]],0),0)</f>
        <v>0</v>
      </c>
      <c r="O2186">
        <f>1/Table1[[#This Row],[B365D]]-Table1[[#This Row],[Margin1X2]]</f>
        <v>0.24517565348943152</v>
      </c>
      <c r="P2186">
        <f>IF(Table1[[#This Row],[Bet]]="Draw",IF(Table1[[#This Row],[FTR]]="D",100*Table1[[#This Row],[B365D]],0),0)</f>
        <v>0</v>
      </c>
      <c r="Q2186">
        <f>IF(Table1[[#This Row],[Bet]]="Draw-",IF(Table1[[#This Row],[FTR]]="D",100*Table1[[#This Row],[B365D]],0),0)</f>
        <v>0</v>
      </c>
      <c r="R2186">
        <f>1/Table1[[#This Row],[B365A]]-Table1[[#This Row],[Margin1X2]]</f>
        <v>0.13586391259874328</v>
      </c>
      <c r="S2186">
        <f>IF(Table1[[#This Row],[Bet]]="Away",IF(Table1[[#This Row],[FTR]]="A",100*Table1[[#This Row],[B365A]],0),0)</f>
        <v>0</v>
      </c>
      <c r="T2186">
        <f>IF(Table1[[#This Row],[Bet2]]="Away",IF(Table1[[#This Row],[FTR]]="A",100*Table1[[#This Row],[B365A]]),0)</f>
        <v>0</v>
      </c>
      <c r="X2186">
        <v>1.57</v>
      </c>
      <c r="Y2186">
        <v>3.8</v>
      </c>
      <c r="Z2186">
        <v>6.5</v>
      </c>
      <c r="AA2186" s="3">
        <f>(1/Table1[[#This Row],[B365H]]+1/Table1[[#This Row],[B365D]]+1/Table1[[#This Row],[B365A]]-1)/3</f>
        <v>1.7982241247410585E-2</v>
      </c>
      <c r="AB2186">
        <v>2.2000000000000002</v>
      </c>
      <c r="AC2186">
        <v>1.66</v>
      </c>
      <c r="AD2186">
        <f>(1/Table1[[#This Row],[B365&gt;2.5]]+1/Table1[[#This Row],[B365&lt;2.5]]-1)/2</f>
        <v>2.8477546549835697E-2</v>
      </c>
    </row>
    <row r="2187" spans="1:30" hidden="1" x14ac:dyDescent="0.45">
      <c r="A2187" t="s">
        <v>61</v>
      </c>
      <c r="B2187" t="s">
        <v>4</v>
      </c>
      <c r="C2187" s="1">
        <v>44471</v>
      </c>
      <c r="D2187" t="s">
        <v>71</v>
      </c>
      <c r="E2187" t="s">
        <v>87</v>
      </c>
      <c r="F2187">
        <v>0</v>
      </c>
      <c r="G2187">
        <v>1</v>
      </c>
      <c r="H2187" t="s">
        <v>20</v>
      </c>
      <c r="I2187" t="s">
        <v>100</v>
      </c>
      <c r="L2187">
        <f>1/Table1[[#This Row],[B365H]]-Table1[[#This Row],[Margin1X2]]</f>
        <v>0.4809081527347781</v>
      </c>
      <c r="M2187">
        <f>IF(Table1[[#This Row],[Bet]]="Home",IF(Table1[[#This Row],[FTR]]="H",100*Table1[[#This Row],[B365H]],0),0)</f>
        <v>0</v>
      </c>
      <c r="N2187">
        <f>IF(Table1[[#This Row],[Bet]]="Home-",IF(Table1[[#This Row],[FTR]]="H",100*Table1[[#This Row],[B365H]],0),0)</f>
        <v>0</v>
      </c>
      <c r="O2187">
        <f>1/Table1[[#This Row],[B365D]]-Table1[[#This Row],[Margin1X2]]</f>
        <v>0.27502579979360164</v>
      </c>
      <c r="P2187">
        <f>IF(Table1[[#This Row],[Bet]]="Draw",IF(Table1[[#This Row],[FTR]]="D",100*Table1[[#This Row],[B365D]],0),0)</f>
        <v>0</v>
      </c>
      <c r="Q2187">
        <f>IF(Table1[[#This Row],[Bet]]="Draw-",IF(Table1[[#This Row],[FTR]]="D",100*Table1[[#This Row],[B365D]],0),0)</f>
        <v>0</v>
      </c>
      <c r="R2187">
        <f>1/Table1[[#This Row],[B365A]]-Table1[[#This Row],[Margin1X2]]</f>
        <v>0.24406604747162022</v>
      </c>
      <c r="S2187">
        <f>IF(Table1[[#This Row],[Bet]]="Away",IF(Table1[[#This Row],[FTR]]="A",100*Table1[[#This Row],[B365A]],0),0)</f>
        <v>0</v>
      </c>
      <c r="T2187">
        <f>IF(Table1[[#This Row],[Bet2]]="Away",IF(Table1[[#This Row],[FTR]]="A",100*Table1[[#This Row],[B365A]]),0)</f>
        <v>0</v>
      </c>
      <c r="X2187">
        <v>2</v>
      </c>
      <c r="Y2187">
        <v>3.4</v>
      </c>
      <c r="Z2187">
        <v>3.8</v>
      </c>
      <c r="AA2187" s="3">
        <f>(1/Table1[[#This Row],[B365H]]+1/Table1[[#This Row],[B365D]]+1/Table1[[#This Row],[B365A]]-1)/3</f>
        <v>1.9091847265221878E-2</v>
      </c>
      <c r="AB2187">
        <v>1.9</v>
      </c>
      <c r="AC2187">
        <v>1.9</v>
      </c>
      <c r="AD2187">
        <f>(1/Table1[[#This Row],[B365&gt;2.5]]+1/Table1[[#This Row],[B365&lt;2.5]]-1)/2</f>
        <v>2.6315789473684181E-2</v>
      </c>
    </row>
    <row r="2188" spans="1:30" hidden="1" x14ac:dyDescent="0.45">
      <c r="A2188" t="s">
        <v>61</v>
      </c>
      <c r="B2188" t="s">
        <v>4</v>
      </c>
      <c r="C2188" s="1">
        <v>44499</v>
      </c>
      <c r="D2188" t="s">
        <v>68</v>
      </c>
      <c r="E2188" t="s">
        <v>72</v>
      </c>
      <c r="F2188">
        <v>2</v>
      </c>
      <c r="G2188">
        <v>1</v>
      </c>
      <c r="H2188" t="s">
        <v>13</v>
      </c>
      <c r="I2188" t="s">
        <v>100</v>
      </c>
      <c r="L2188">
        <f>1/Table1[[#This Row],[B365H]]-Table1[[#This Row],[Margin1X2]]</f>
        <v>0.41801163812033376</v>
      </c>
      <c r="M2188">
        <f>IF(Table1[[#This Row],[Bet]]="Home",IF(Table1[[#This Row],[FTR]]="H",100*Table1[[#This Row],[B365H]],0),0)</f>
        <v>0</v>
      </c>
      <c r="N2188">
        <f>IF(Table1[[#This Row],[Bet]]="Home-",IF(Table1[[#This Row],[FTR]]="H",100*Table1[[#This Row],[B365H]],0),0)</f>
        <v>0</v>
      </c>
      <c r="O2188">
        <f>1/Table1[[#This Row],[B365D]]-Table1[[#This Row],[Margin1X2]]</f>
        <v>0.28625933245498458</v>
      </c>
      <c r="P2188">
        <f>IF(Table1[[#This Row],[Bet]]="Draw",IF(Table1[[#This Row],[FTR]]="D",100*Table1[[#This Row],[B365D]],0),0)</f>
        <v>0</v>
      </c>
      <c r="Q2188">
        <f>IF(Table1[[#This Row],[Bet]]="Draw-",IF(Table1[[#This Row],[FTR]]="D",100*Table1[[#This Row],[B365D]],0),0)</f>
        <v>0</v>
      </c>
      <c r="R2188">
        <f>1/Table1[[#This Row],[B365A]]-Table1[[#This Row],[Margin1X2]]</f>
        <v>0.29572902942468154</v>
      </c>
      <c r="S2188">
        <f>IF(Table1[[#This Row],[Bet]]="Away",IF(Table1[[#This Row],[FTR]]="A",100*Table1[[#This Row],[B365A]],0),0)</f>
        <v>0</v>
      </c>
      <c r="T2188">
        <f>IF(Table1[[#This Row],[Bet2]]="Away",IF(Table1[[#This Row],[FTR]]="A",100*Table1[[#This Row],[B365A]]),0)</f>
        <v>0</v>
      </c>
      <c r="X2188">
        <v>2.2999999999999998</v>
      </c>
      <c r="Y2188">
        <v>3.3</v>
      </c>
      <c r="Z2188">
        <v>3.2</v>
      </c>
      <c r="AA2188" s="3">
        <f>(1/Table1[[#This Row],[B365H]]+1/Table1[[#This Row],[B365D]]+1/Table1[[#This Row],[B365A]]-1)/3</f>
        <v>1.6770970575318438E-2</v>
      </c>
      <c r="AB2188">
        <v>2</v>
      </c>
      <c r="AC2188">
        <v>1.8</v>
      </c>
      <c r="AD2188">
        <f>(1/Table1[[#This Row],[B365&gt;2.5]]+1/Table1[[#This Row],[B365&lt;2.5]]-1)/2</f>
        <v>2.777777777777779E-2</v>
      </c>
    </row>
    <row r="2189" spans="1:30" hidden="1" x14ac:dyDescent="0.45">
      <c r="A2189" t="s">
        <v>61</v>
      </c>
      <c r="B2189" t="s">
        <v>4</v>
      </c>
      <c r="C2189" s="1">
        <v>44506</v>
      </c>
      <c r="D2189" t="s">
        <v>90</v>
      </c>
      <c r="E2189" t="s">
        <v>87</v>
      </c>
      <c r="F2189">
        <v>1</v>
      </c>
      <c r="G2189">
        <v>2</v>
      </c>
      <c r="H2189" t="s">
        <v>20</v>
      </c>
      <c r="I2189" t="s">
        <v>100</v>
      </c>
      <c r="L2189">
        <f>1/Table1[[#This Row],[B365H]]-Table1[[#This Row],[Margin1X2]]</f>
        <v>0.535489049420938</v>
      </c>
      <c r="M2189">
        <f>IF(Table1[[#This Row],[Bet]]="Home",IF(Table1[[#This Row],[FTR]]="H",100*Table1[[#This Row],[B365H]],0),0)</f>
        <v>0</v>
      </c>
      <c r="N2189">
        <f>IF(Table1[[#This Row],[Bet]]="Home-",IF(Table1[[#This Row],[FTR]]="H",100*Table1[[#This Row],[B365H]],0),0)</f>
        <v>0</v>
      </c>
      <c r="O2189">
        <f>1/Table1[[#This Row],[B365D]]-Table1[[#This Row],[Margin1X2]]</f>
        <v>0.2740511409242059</v>
      </c>
      <c r="P2189">
        <f>IF(Table1[[#This Row],[Bet]]="Draw",IF(Table1[[#This Row],[FTR]]="D",100*Table1[[#This Row],[B365D]],0),0)</f>
        <v>0</v>
      </c>
      <c r="Q2189">
        <f>IF(Table1[[#This Row],[Bet]]="Draw-",IF(Table1[[#This Row],[FTR]]="D",100*Table1[[#This Row],[B365D]],0),0)</f>
        <v>0</v>
      </c>
      <c r="R2189">
        <f>1/Table1[[#This Row],[B365A]]-Table1[[#This Row],[Margin1X2]]</f>
        <v>0.19045980965485607</v>
      </c>
      <c r="S2189">
        <f>IF(Table1[[#This Row],[Bet]]="Away",IF(Table1[[#This Row],[FTR]]="A",100*Table1[[#This Row],[B365A]],0),0)</f>
        <v>0</v>
      </c>
      <c r="T2189">
        <f>IF(Table1[[#This Row],[Bet2]]="Away",IF(Table1[[#This Row],[FTR]]="A",100*Table1[[#This Row],[B365A]]),0)</f>
        <v>0</v>
      </c>
      <c r="X2189">
        <v>1.8</v>
      </c>
      <c r="Y2189">
        <v>3.4</v>
      </c>
      <c r="Z2189">
        <v>4.75</v>
      </c>
      <c r="AA2189" s="3">
        <f>(1/Table1[[#This Row],[B365H]]+1/Table1[[#This Row],[B365D]]+1/Table1[[#This Row],[B365A]]-1)/3</f>
        <v>2.0066506134617617E-2</v>
      </c>
      <c r="AB2189">
        <v>2.1</v>
      </c>
      <c r="AC2189">
        <v>1.72</v>
      </c>
      <c r="AD2189">
        <f>(1/Table1[[#This Row],[B365&gt;2.5]]+1/Table1[[#This Row],[B365&lt;2.5]]-1)/2</f>
        <v>2.879291251384275E-2</v>
      </c>
    </row>
    <row r="2190" spans="1:30" hidden="1" x14ac:dyDescent="0.45">
      <c r="A2190" t="s">
        <v>61</v>
      </c>
      <c r="B2190" t="s">
        <v>4</v>
      </c>
      <c r="C2190" s="1">
        <v>44524</v>
      </c>
      <c r="D2190" t="s">
        <v>71</v>
      </c>
      <c r="E2190" t="s">
        <v>81</v>
      </c>
      <c r="F2190">
        <v>0</v>
      </c>
      <c r="G2190">
        <v>1</v>
      </c>
      <c r="H2190" t="s">
        <v>20</v>
      </c>
      <c r="I2190" t="s">
        <v>100</v>
      </c>
      <c r="L2190">
        <f>1/Table1[[#This Row],[B365H]]-Table1[[#This Row],[Margin1X2]]</f>
        <v>0.47277807143396516</v>
      </c>
      <c r="M2190">
        <f>IF(Table1[[#This Row],[Bet]]="Home",IF(Table1[[#This Row],[FTR]]="H",100*Table1[[#This Row],[B365H]],0),0)</f>
        <v>0</v>
      </c>
      <c r="N2190">
        <f>IF(Table1[[#This Row],[Bet]]="Home-",IF(Table1[[#This Row],[FTR]]="H",100*Table1[[#This Row],[B365H]],0),0)</f>
        <v>0</v>
      </c>
      <c r="O2190">
        <f>1/Table1[[#This Row],[B365D]]-Table1[[#This Row],[Margin1X2]]</f>
        <v>0.27909084044400817</v>
      </c>
      <c r="P2190">
        <f>IF(Table1[[#This Row],[Bet]]="Draw",IF(Table1[[#This Row],[FTR]]="D",100*Table1[[#This Row],[B365D]],0),0)</f>
        <v>0</v>
      </c>
      <c r="Q2190">
        <f>IF(Table1[[#This Row],[Bet]]="Draw-",IF(Table1[[#This Row],[FTR]]="D",100*Table1[[#This Row],[B365D]],0),0)</f>
        <v>0</v>
      </c>
      <c r="R2190">
        <f>1/Table1[[#This Row],[B365A]]-Table1[[#This Row],[Margin1X2]]</f>
        <v>0.24813108812202672</v>
      </c>
      <c r="S2190">
        <f>IF(Table1[[#This Row],[Bet]]="Away",IF(Table1[[#This Row],[FTR]]="A",100*Table1[[#This Row],[B365A]],0),0)</f>
        <v>0</v>
      </c>
      <c r="T2190">
        <f>IF(Table1[[#This Row],[Bet2]]="Away",IF(Table1[[#This Row],[FTR]]="A",100*Table1[[#This Row],[B365A]]),0)</f>
        <v>0</v>
      </c>
      <c r="X2190">
        <v>2.0499999999999998</v>
      </c>
      <c r="Y2190">
        <v>3.4</v>
      </c>
      <c r="Z2190">
        <v>3.8</v>
      </c>
      <c r="AA2190" s="3">
        <f>(1/Table1[[#This Row],[B365H]]+1/Table1[[#This Row],[B365D]]+1/Table1[[#This Row],[B365A]]-1)/3</f>
        <v>1.5026806614815369E-2</v>
      </c>
      <c r="AB2190">
        <v>2</v>
      </c>
      <c r="AC2190">
        <v>1.8</v>
      </c>
      <c r="AD2190">
        <f>(1/Table1[[#This Row],[B365&gt;2.5]]+1/Table1[[#This Row],[B365&lt;2.5]]-1)/2</f>
        <v>2.777777777777779E-2</v>
      </c>
    </row>
    <row r="2191" spans="1:30" hidden="1" x14ac:dyDescent="0.45">
      <c r="A2191" t="s">
        <v>61</v>
      </c>
      <c r="B2191" t="s">
        <v>4</v>
      </c>
      <c r="C2191" s="1">
        <v>44527</v>
      </c>
      <c r="D2191" t="s">
        <v>75</v>
      </c>
      <c r="E2191" t="s">
        <v>93</v>
      </c>
      <c r="F2191">
        <v>1</v>
      </c>
      <c r="G2191">
        <v>2</v>
      </c>
      <c r="H2191" t="s">
        <v>20</v>
      </c>
      <c r="I2191" t="s">
        <v>100</v>
      </c>
      <c r="L2191">
        <f>1/Table1[[#This Row],[B365H]]-Table1[[#This Row],[Margin1X2]]</f>
        <v>0.36240747166319681</v>
      </c>
      <c r="M2191">
        <f>IF(Table1[[#This Row],[Bet]]="Home",IF(Table1[[#This Row],[FTR]]="H",100*Table1[[#This Row],[B365H]],0),0)</f>
        <v>0</v>
      </c>
      <c r="N2191">
        <f>IF(Table1[[#This Row],[Bet]]="Home-",IF(Table1[[#This Row],[FTR]]="H",100*Table1[[#This Row],[B365H]],0),0)</f>
        <v>0</v>
      </c>
      <c r="O2191">
        <f>1/Table1[[#This Row],[B365D]]-Table1[[#This Row],[Margin1X2]]</f>
        <v>0.29322808235021974</v>
      </c>
      <c r="P2191">
        <f>IF(Table1[[#This Row],[Bet]]="Draw",IF(Table1[[#This Row],[FTR]]="D",100*Table1[[#This Row],[B365D]],0),0)</f>
        <v>0</v>
      </c>
      <c r="Q2191">
        <f>IF(Table1[[#This Row],[Bet]]="Draw-",IF(Table1[[#This Row],[FTR]]="D",100*Table1[[#This Row],[B365D]],0),0)</f>
        <v>0</v>
      </c>
      <c r="R2191">
        <f>1/Table1[[#This Row],[B365A]]-Table1[[#This Row],[Margin1X2]]</f>
        <v>0.34436444598658339</v>
      </c>
      <c r="S2191">
        <f>IF(Table1[[#This Row],[Bet]]="Away",IF(Table1[[#This Row],[FTR]]="A",100*Table1[[#This Row],[B365A]],0),0)</f>
        <v>0</v>
      </c>
      <c r="T2191">
        <f>IF(Table1[[#This Row],[Bet2]]="Away",IF(Table1[[#This Row],[FTR]]="A",100*Table1[[#This Row],[B365A]]),0)</f>
        <v>0</v>
      </c>
      <c r="X2191">
        <v>2.62</v>
      </c>
      <c r="Y2191">
        <v>3.2</v>
      </c>
      <c r="Z2191">
        <v>2.75</v>
      </c>
      <c r="AA2191" s="3">
        <f>(1/Table1[[#This Row],[B365H]]+1/Table1[[#This Row],[B365D]]+1/Table1[[#This Row],[B365A]]-1)/3</f>
        <v>1.9271917649780274E-2</v>
      </c>
      <c r="AB2191">
        <v>2.2000000000000002</v>
      </c>
      <c r="AC2191">
        <v>1.66</v>
      </c>
      <c r="AD2191">
        <f>(1/Table1[[#This Row],[B365&gt;2.5]]+1/Table1[[#This Row],[B365&lt;2.5]]-1)/2</f>
        <v>2.8477546549835697E-2</v>
      </c>
    </row>
    <row r="2192" spans="1:30" hidden="1" x14ac:dyDescent="0.45">
      <c r="A2192" t="s">
        <v>61</v>
      </c>
      <c r="B2192" t="s">
        <v>4</v>
      </c>
      <c r="C2192" s="1">
        <v>44534</v>
      </c>
      <c r="D2192" t="s">
        <v>96</v>
      </c>
      <c r="E2192" t="s">
        <v>78</v>
      </c>
      <c r="F2192">
        <v>2</v>
      </c>
      <c r="G2192">
        <v>0</v>
      </c>
      <c r="H2192" t="s">
        <v>13</v>
      </c>
      <c r="I2192" t="s">
        <v>100</v>
      </c>
      <c r="L2192">
        <f>1/Table1[[#This Row],[B365H]]-Table1[[#This Row],[Margin1X2]]</f>
        <v>0.5581622013690557</v>
      </c>
      <c r="M2192">
        <f>IF(Table1[[#This Row],[Bet]]="Home",IF(Table1[[#This Row],[FTR]]="H",100*Table1[[#This Row],[B365H]],0),0)</f>
        <v>0</v>
      </c>
      <c r="N2192">
        <f>IF(Table1[[#This Row],[Bet]]="Home-",IF(Table1[[#This Row],[FTR]]="H",100*Table1[[#This Row],[B365H]],0),0)</f>
        <v>0</v>
      </c>
      <c r="O2192">
        <f>1/Table1[[#This Row],[B365D]]-Table1[[#This Row],[Margin1X2]]</f>
        <v>0.25454463030962421</v>
      </c>
      <c r="P2192">
        <f>IF(Table1[[#This Row],[Bet]]="Draw",IF(Table1[[#This Row],[FTR]]="D",100*Table1[[#This Row],[B365D]],0),0)</f>
        <v>0</v>
      </c>
      <c r="Q2192">
        <f>IF(Table1[[#This Row],[Bet]]="Draw-",IF(Table1[[#This Row],[FTR]]="D",100*Table1[[#This Row],[B365D]],0),0)</f>
        <v>0</v>
      </c>
      <c r="R2192">
        <f>1/Table1[[#This Row],[B365A]]-Table1[[#This Row],[Margin1X2]]</f>
        <v>0.18729316832132006</v>
      </c>
      <c r="S2192">
        <f>IF(Table1[[#This Row],[Bet]]="Away",IF(Table1[[#This Row],[FTR]]="A",100*Table1[[#This Row],[B365A]],0),0)</f>
        <v>0</v>
      </c>
      <c r="T2192">
        <f>IF(Table1[[#This Row],[Bet2]]="Away",IF(Table1[[#This Row],[FTR]]="A",100*Table1[[#This Row],[B365A]]),0)</f>
        <v>0</v>
      </c>
      <c r="X2192">
        <v>1.72</v>
      </c>
      <c r="Y2192">
        <v>3.6</v>
      </c>
      <c r="Z2192">
        <v>4.75</v>
      </c>
      <c r="AA2192" s="3">
        <f>(1/Table1[[#This Row],[B365H]]+1/Table1[[#This Row],[B365D]]+1/Table1[[#This Row],[B365A]]-1)/3</f>
        <v>2.3233147468153598E-2</v>
      </c>
      <c r="AB2192">
        <v>2.1</v>
      </c>
      <c r="AC2192">
        <v>1.72</v>
      </c>
      <c r="AD2192">
        <f>(1/Table1[[#This Row],[B365&gt;2.5]]+1/Table1[[#This Row],[B365&lt;2.5]]-1)/2</f>
        <v>2.879291251384275E-2</v>
      </c>
    </row>
    <row r="2193" spans="1:30" hidden="1" x14ac:dyDescent="0.45">
      <c r="A2193" t="s">
        <v>61</v>
      </c>
      <c r="B2193" t="s">
        <v>4</v>
      </c>
      <c r="C2193" s="1">
        <v>44541</v>
      </c>
      <c r="D2193" t="s">
        <v>77</v>
      </c>
      <c r="E2193" t="s">
        <v>92</v>
      </c>
      <c r="F2193">
        <v>1</v>
      </c>
      <c r="G2193">
        <v>1</v>
      </c>
      <c r="H2193" t="s">
        <v>42</v>
      </c>
      <c r="I2193" t="s">
        <v>100</v>
      </c>
      <c r="L2193">
        <f>1/Table1[[#This Row],[B365H]]-Table1[[#This Row],[Margin1X2]]</f>
        <v>0.2408724513987672</v>
      </c>
      <c r="M2193">
        <f>IF(Table1[[#This Row],[Bet]]="Home",IF(Table1[[#This Row],[FTR]]="H",100*Table1[[#This Row],[B365H]],0),0)</f>
        <v>0</v>
      </c>
      <c r="N2193">
        <f>IF(Table1[[#This Row],[Bet]]="Home-",IF(Table1[[#This Row],[FTR]]="H",100*Table1[[#This Row],[B365H]],0),0)</f>
        <v>0</v>
      </c>
      <c r="O2193">
        <f>1/Table1[[#This Row],[B365D]]-Table1[[#This Row],[Margin1X2]]</f>
        <v>0.2408724513987672</v>
      </c>
      <c r="P2193">
        <f>IF(Table1[[#This Row],[Bet]]="Draw",IF(Table1[[#This Row],[FTR]]="D",100*Table1[[#This Row],[B365D]],0),0)</f>
        <v>0</v>
      </c>
      <c r="Q2193">
        <f>IF(Table1[[#This Row],[Bet]]="Draw-",IF(Table1[[#This Row],[FTR]]="D",100*Table1[[#This Row],[B365D]],0),0)</f>
        <v>0</v>
      </c>
      <c r="R2193">
        <f>1/Table1[[#This Row],[B365A]]-Table1[[#This Row],[Margin1X2]]</f>
        <v>0.51825509720246554</v>
      </c>
      <c r="S2193">
        <f>IF(Table1[[#This Row],[Bet]]="Away",IF(Table1[[#This Row],[FTR]]="A",100*Table1[[#This Row],[B365A]],0),0)</f>
        <v>0</v>
      </c>
      <c r="T2193">
        <f>IF(Table1[[#This Row],[Bet2]]="Away",IF(Table1[[#This Row],[FTR]]="A",100*Table1[[#This Row],[B365A]]),0)</f>
        <v>0</v>
      </c>
      <c r="X2193">
        <v>3.8</v>
      </c>
      <c r="Y2193">
        <v>3.8</v>
      </c>
      <c r="Z2193">
        <v>1.85</v>
      </c>
      <c r="AA2193" s="3">
        <f>(1/Table1[[#This Row],[B365H]]+1/Table1[[#This Row],[B365D]]+1/Table1[[#This Row],[B365A]]-1)/3</f>
        <v>2.2285443338074879E-2</v>
      </c>
      <c r="AB2193">
        <v>1.72</v>
      </c>
      <c r="AC2193">
        <v>2.1</v>
      </c>
      <c r="AD2193">
        <f>(1/Table1[[#This Row],[B365&gt;2.5]]+1/Table1[[#This Row],[B365&lt;2.5]]-1)/2</f>
        <v>2.879291251384275E-2</v>
      </c>
    </row>
    <row r="2194" spans="1:30" hidden="1" x14ac:dyDescent="0.45">
      <c r="A2194" t="s">
        <v>61</v>
      </c>
      <c r="B2194" t="s">
        <v>4</v>
      </c>
      <c r="C2194" s="1">
        <v>44563</v>
      </c>
      <c r="D2194" t="s">
        <v>63</v>
      </c>
      <c r="E2194" t="s">
        <v>71</v>
      </c>
      <c r="F2194">
        <v>1</v>
      </c>
      <c r="G2194">
        <v>1</v>
      </c>
      <c r="H2194" t="s">
        <v>42</v>
      </c>
      <c r="I2194" t="s">
        <v>100</v>
      </c>
      <c r="L2194">
        <f>1/Table1[[#This Row],[B365H]]-Table1[[#This Row],[Margin1X2]]</f>
        <v>0.62443951068738834</v>
      </c>
      <c r="M2194">
        <f>IF(Table1[[#This Row],[Bet]]="Home",IF(Table1[[#This Row],[FTR]]="H",100*Table1[[#This Row],[B365H]],0),0)</f>
        <v>0</v>
      </c>
      <c r="N2194">
        <f>IF(Table1[[#This Row],[Bet]]="Home-",IF(Table1[[#This Row],[FTR]]="H",100*Table1[[#This Row],[B365H]],0),0)</f>
        <v>0</v>
      </c>
      <c r="O2194">
        <f>1/Table1[[#This Row],[B365D]]-Table1[[#This Row],[Margin1X2]]</f>
        <v>0.24243611510164984</v>
      </c>
      <c r="P2194">
        <f>IF(Table1[[#This Row],[Bet]]="Draw",IF(Table1[[#This Row],[FTR]]="D",100*Table1[[#This Row],[B365D]],0),0)</f>
        <v>0</v>
      </c>
      <c r="Q2194">
        <f>IF(Table1[[#This Row],[Bet]]="Draw-",IF(Table1[[#This Row],[FTR]]="D",100*Table1[[#This Row],[B365D]],0),0)</f>
        <v>0</v>
      </c>
      <c r="R2194">
        <f>1/Table1[[#This Row],[B365A]]-Table1[[#This Row],[Margin1X2]]</f>
        <v>0.1331243742109616</v>
      </c>
      <c r="S2194">
        <f>IF(Table1[[#This Row],[Bet]]="Away",IF(Table1[[#This Row],[FTR]]="A",100*Table1[[#This Row],[B365A]],0),0)</f>
        <v>0</v>
      </c>
      <c r="T2194">
        <f>IF(Table1[[#This Row],[Bet2]]="Away",IF(Table1[[#This Row],[FTR]]="A",100*Table1[[#This Row],[B365A]]),0)</f>
        <v>0</v>
      </c>
      <c r="X2194">
        <v>1.55</v>
      </c>
      <c r="Y2194">
        <v>3.8</v>
      </c>
      <c r="Z2194">
        <v>6.5</v>
      </c>
      <c r="AA2194" s="3">
        <f>(1/Table1[[#This Row],[B365H]]+1/Table1[[#This Row],[B365D]]+1/Table1[[#This Row],[B365A]]-1)/3</f>
        <v>2.0721779635192245E-2</v>
      </c>
      <c r="AB2194">
        <v>2</v>
      </c>
      <c r="AC2194">
        <v>1.85</v>
      </c>
      <c r="AD2194">
        <f>(1/Table1[[#This Row],[B365&gt;2.5]]+1/Table1[[#This Row],[B365&lt;2.5]]-1)/2</f>
        <v>2.0270270270270174E-2</v>
      </c>
    </row>
    <row r="2195" spans="1:30" hidden="1" x14ac:dyDescent="0.45">
      <c r="A2195" t="s">
        <v>61</v>
      </c>
      <c r="B2195" t="s">
        <v>4</v>
      </c>
      <c r="C2195" s="1">
        <v>44580</v>
      </c>
      <c r="D2195" t="s">
        <v>81</v>
      </c>
      <c r="E2195" t="s">
        <v>65</v>
      </c>
      <c r="F2195">
        <v>2</v>
      </c>
      <c r="G2195">
        <v>0</v>
      </c>
      <c r="H2195" t="s">
        <v>13</v>
      </c>
      <c r="I2195" t="s">
        <v>100</v>
      </c>
      <c r="L2195">
        <f>1/Table1[[#This Row],[B365H]]-Table1[[#This Row],[Margin1X2]]</f>
        <v>0.316869363779267</v>
      </c>
      <c r="M2195">
        <f>IF(Table1[[#This Row],[Bet]]="Home",IF(Table1[[#This Row],[FTR]]="H",100*Table1[[#This Row],[B365H]],0),0)</f>
        <v>0</v>
      </c>
      <c r="N2195">
        <f>IF(Table1[[#This Row],[Bet]]="Home-",IF(Table1[[#This Row],[FTR]]="H",100*Table1[[#This Row],[B365H]],0),0)</f>
        <v>0</v>
      </c>
      <c r="O2195">
        <f>1/Table1[[#This Row],[B365D]]-Table1[[#This Row],[Margin1X2]]</f>
        <v>0.27765367750475722</v>
      </c>
      <c r="P2195">
        <f>IF(Table1[[#This Row],[Bet]]="Draw",IF(Table1[[#This Row],[FTR]]="D",100*Table1[[#This Row],[B365D]],0),0)</f>
        <v>0</v>
      </c>
      <c r="Q2195">
        <f>IF(Table1[[#This Row],[Bet]]="Draw-",IF(Table1[[#This Row],[FTR]]="D",100*Table1[[#This Row],[B365D]],0),0)</f>
        <v>0</v>
      </c>
      <c r="R2195">
        <f>1/Table1[[#This Row],[B365A]]-Table1[[#This Row],[Margin1X2]]</f>
        <v>0.40547695871597583</v>
      </c>
      <c r="S2195">
        <f>IF(Table1[[#This Row],[Bet]]="Away",IF(Table1[[#This Row],[FTR]]="A",100*Table1[[#This Row],[B365A]],0),0)</f>
        <v>0</v>
      </c>
      <c r="T2195">
        <f>IF(Table1[[#This Row],[Bet2]]="Away",IF(Table1[[#This Row],[FTR]]="A",100*Table1[[#This Row],[B365A]]),0)</f>
        <v>0</v>
      </c>
      <c r="X2195">
        <v>3</v>
      </c>
      <c r="Y2195">
        <v>3.4</v>
      </c>
      <c r="Z2195">
        <v>2.37</v>
      </c>
      <c r="AA2195" s="3">
        <f>(1/Table1[[#This Row],[B365H]]+1/Table1[[#This Row],[B365D]]+1/Table1[[#This Row],[B365A]]-1)/3</f>
        <v>1.6463969554066333E-2</v>
      </c>
      <c r="AB2195">
        <v>2.1</v>
      </c>
      <c r="AC2195">
        <v>1.72</v>
      </c>
      <c r="AD2195">
        <f>(1/Table1[[#This Row],[B365&gt;2.5]]+1/Table1[[#This Row],[B365&lt;2.5]]-1)/2</f>
        <v>2.879291251384275E-2</v>
      </c>
    </row>
    <row r="2196" spans="1:30" hidden="1" x14ac:dyDescent="0.45">
      <c r="A2196" t="s">
        <v>61</v>
      </c>
      <c r="B2196" t="s">
        <v>4</v>
      </c>
      <c r="C2196" s="1">
        <v>44625</v>
      </c>
      <c r="D2196" t="s">
        <v>68</v>
      </c>
      <c r="E2196" t="s">
        <v>90</v>
      </c>
      <c r="F2196">
        <v>1</v>
      </c>
      <c r="G2196">
        <v>2</v>
      </c>
      <c r="H2196" t="s">
        <v>20</v>
      </c>
      <c r="I2196" t="s">
        <v>100</v>
      </c>
      <c r="L2196">
        <f>1/Table1[[#This Row],[B365H]]-Table1[[#This Row],[Margin1X2]]</f>
        <v>0.40609030278283037</v>
      </c>
      <c r="M2196">
        <f>IF(Table1[[#This Row],[Bet]]="Home",IF(Table1[[#This Row],[FTR]]="H",100*Table1[[#This Row],[B365H]],0),0)</f>
        <v>0</v>
      </c>
      <c r="N2196">
        <f>IF(Table1[[#This Row],[Bet]]="Home-",IF(Table1[[#This Row],[FTR]]="H",100*Table1[[#This Row],[B365H]],0),0)</f>
        <v>0</v>
      </c>
      <c r="O2196">
        <f>1/Table1[[#This Row],[B365D]]-Table1[[#This Row],[Margin1X2]]</f>
        <v>0.28717967754309126</v>
      </c>
      <c r="P2196">
        <f>IF(Table1[[#This Row],[Bet]]="Draw",IF(Table1[[#This Row],[FTR]]="D",100*Table1[[#This Row],[B365D]],0),0)</f>
        <v>0</v>
      </c>
      <c r="Q2196">
        <f>IF(Table1[[#This Row],[Bet]]="Draw-",IF(Table1[[#This Row],[FTR]]="D",100*Table1[[#This Row],[B365D]],0),0)</f>
        <v>0</v>
      </c>
      <c r="R2196">
        <f>1/Table1[[#This Row],[B365A]]-Table1[[#This Row],[Margin1X2]]</f>
        <v>0.30673001967407854</v>
      </c>
      <c r="S2196">
        <f>IF(Table1[[#This Row],[Bet]]="Away",IF(Table1[[#This Row],[FTR]]="A",100*Table1[[#This Row],[B365A]],0),0)</f>
        <v>0</v>
      </c>
      <c r="T2196">
        <f>IF(Table1[[#This Row],[Bet2]]="Away",IF(Table1[[#This Row],[FTR]]="A",100*Table1[[#This Row],[B365A]]),0)</f>
        <v>0</v>
      </c>
      <c r="X2196">
        <v>2.37</v>
      </c>
      <c r="Y2196">
        <v>3.3</v>
      </c>
      <c r="Z2196">
        <v>3.1</v>
      </c>
      <c r="AA2196" s="3">
        <f>(1/Table1[[#This Row],[B365H]]+1/Table1[[#This Row],[B365D]]+1/Table1[[#This Row],[B365A]]-1)/3</f>
        <v>1.5850625487211795E-2</v>
      </c>
      <c r="AB2196">
        <v>1.93</v>
      </c>
      <c r="AC2196">
        <v>1.93</v>
      </c>
      <c r="AD2196">
        <f>(1/Table1[[#This Row],[B365&gt;2.5]]+1/Table1[[#This Row],[B365&lt;2.5]]-1)/2</f>
        <v>1.81347150259068E-2</v>
      </c>
    </row>
    <row r="2197" spans="1:30" hidden="1" x14ac:dyDescent="0.45">
      <c r="A2197" t="s">
        <v>61</v>
      </c>
      <c r="B2197" t="s">
        <v>4</v>
      </c>
      <c r="C2197" s="1">
        <v>44632</v>
      </c>
      <c r="D2197" t="s">
        <v>96</v>
      </c>
      <c r="E2197" t="s">
        <v>87</v>
      </c>
      <c r="F2197">
        <v>4</v>
      </c>
      <c r="G2197">
        <v>0</v>
      </c>
      <c r="H2197" t="s">
        <v>13</v>
      </c>
      <c r="I2197" t="s">
        <v>100</v>
      </c>
      <c r="L2197">
        <f>1/Table1[[#This Row],[B365H]]-Table1[[#This Row],[Margin1X2]]</f>
        <v>0.63414254590725183</v>
      </c>
      <c r="M2197">
        <f>IF(Table1[[#This Row],[Bet]]="Home",IF(Table1[[#This Row],[FTR]]="H",100*Table1[[#This Row],[B365H]],0),0)</f>
        <v>0</v>
      </c>
      <c r="N2197">
        <f>IF(Table1[[#This Row],[Bet]]="Home-",IF(Table1[[#This Row],[FTR]]="H",100*Table1[[#This Row],[B365H]],0),0)</f>
        <v>0</v>
      </c>
      <c r="O2197">
        <f>1/Table1[[#This Row],[B365D]]-Table1[[#This Row],[Margin1X2]]</f>
        <v>0.21864301276065981</v>
      </c>
      <c r="P2197">
        <f>IF(Table1[[#This Row],[Bet]]="Draw",IF(Table1[[#This Row],[FTR]]="D",100*Table1[[#This Row],[B365D]],0),0)</f>
        <v>0</v>
      </c>
      <c r="Q2197">
        <f>IF(Table1[[#This Row],[Bet]]="Draw-",IF(Table1[[#This Row],[FTR]]="D",100*Table1[[#This Row],[B365D]],0),0)</f>
        <v>0</v>
      </c>
      <c r="R2197">
        <f>1/Table1[[#This Row],[B365A]]-Table1[[#This Row],[Margin1X2]]</f>
        <v>0.14721444133208839</v>
      </c>
      <c r="S2197">
        <f>IF(Table1[[#This Row],[Bet]]="Away",IF(Table1[[#This Row],[FTR]]="A",100*Table1[[#This Row],[B365A]],0),0)</f>
        <v>0</v>
      </c>
      <c r="T2197">
        <f>IF(Table1[[#This Row],[Bet2]]="Away",IF(Table1[[#This Row],[FTR]]="A",100*Table1[[#This Row],[B365A]]),0)</f>
        <v>0</v>
      </c>
      <c r="X2197">
        <v>1.53</v>
      </c>
      <c r="Y2197">
        <v>4.2</v>
      </c>
      <c r="Z2197">
        <v>6</v>
      </c>
      <c r="AA2197" s="3">
        <f>(1/Table1[[#This Row],[B365H]]+1/Table1[[#This Row],[B365D]]+1/Table1[[#This Row],[B365A]]-1)/3</f>
        <v>1.9452225334578282E-2</v>
      </c>
      <c r="AB2197">
        <v>1.8</v>
      </c>
      <c r="AC2197">
        <v>2</v>
      </c>
      <c r="AD2197">
        <f>(1/Table1[[#This Row],[B365&gt;2.5]]+1/Table1[[#This Row],[B365&lt;2.5]]-1)/2</f>
        <v>2.777777777777779E-2</v>
      </c>
    </row>
    <row r="2198" spans="1:30" hidden="1" x14ac:dyDescent="0.45">
      <c r="A2198" t="s">
        <v>61</v>
      </c>
      <c r="B2198" t="s">
        <v>4</v>
      </c>
      <c r="C2198" s="1">
        <v>44656</v>
      </c>
      <c r="D2198" t="s">
        <v>78</v>
      </c>
      <c r="E2198" t="s">
        <v>77</v>
      </c>
      <c r="F2198">
        <v>1</v>
      </c>
      <c r="G2198">
        <v>1</v>
      </c>
      <c r="H2198" t="s">
        <v>42</v>
      </c>
      <c r="I2198" t="s">
        <v>100</v>
      </c>
      <c r="L2198">
        <f>1/Table1[[#This Row],[B365H]]-Table1[[#This Row],[Margin1X2]]</f>
        <v>0.19099687202502377</v>
      </c>
      <c r="M2198">
        <f>IF(Table1[[#This Row],[Bet]]="Home",IF(Table1[[#This Row],[FTR]]="H",100*Table1[[#This Row],[B365H]],0),0)</f>
        <v>0</v>
      </c>
      <c r="N2198">
        <f>IF(Table1[[#This Row],[Bet]]="Home-",IF(Table1[[#This Row],[FTR]]="H",100*Table1[[#This Row],[B365H]],0),0)</f>
        <v>0</v>
      </c>
      <c r="O2198">
        <f>1/Table1[[#This Row],[B365D]]-Table1[[#This Row],[Margin1X2]]</f>
        <v>0.24713722290221676</v>
      </c>
      <c r="P2198">
        <f>IF(Table1[[#This Row],[Bet]]="Draw",IF(Table1[[#This Row],[FTR]]="D",100*Table1[[#This Row],[B365D]],0),0)</f>
        <v>0</v>
      </c>
      <c r="Q2198">
        <f>IF(Table1[[#This Row],[Bet]]="Draw-",IF(Table1[[#This Row],[FTR]]="D",100*Table1[[#This Row],[B365D]],0),0)</f>
        <v>0</v>
      </c>
      <c r="R2198">
        <f>1/Table1[[#This Row],[B365A]]-Table1[[#This Row],[Margin1X2]]</f>
        <v>0.56186590507275946</v>
      </c>
      <c r="S2198">
        <f>IF(Table1[[#This Row],[Bet]]="Away",IF(Table1[[#This Row],[FTR]]="A",100*Table1[[#This Row],[B365A]],0),0)</f>
        <v>0</v>
      </c>
      <c r="T2198">
        <f>IF(Table1[[#This Row],[Bet2]]="Away",IF(Table1[[#This Row],[FTR]]="A",100*Table1[[#This Row],[B365A]]),0)</f>
        <v>0</v>
      </c>
      <c r="X2198">
        <v>4.75</v>
      </c>
      <c r="Y2198">
        <v>3.75</v>
      </c>
      <c r="Z2198">
        <v>1.72</v>
      </c>
      <c r="AA2198" s="3">
        <f>(1/Table1[[#This Row],[B365H]]+1/Table1[[#This Row],[B365D]]+1/Table1[[#This Row],[B365A]]-1)/3</f>
        <v>1.952944376444991E-2</v>
      </c>
      <c r="AB2198">
        <v>2</v>
      </c>
      <c r="AC2198">
        <v>1.85</v>
      </c>
      <c r="AD2198">
        <f>(1/Table1[[#This Row],[B365&gt;2.5]]+1/Table1[[#This Row],[B365&lt;2.5]]-1)/2</f>
        <v>2.0270270270270174E-2</v>
      </c>
    </row>
    <row r="2199" spans="1:30" hidden="1" x14ac:dyDescent="0.45">
      <c r="A2199" t="s">
        <v>61</v>
      </c>
      <c r="B2199" t="s">
        <v>4</v>
      </c>
      <c r="C2199" s="1">
        <v>44666</v>
      </c>
      <c r="D2199" t="s">
        <v>80</v>
      </c>
      <c r="E2199" t="s">
        <v>84</v>
      </c>
      <c r="F2199">
        <v>1</v>
      </c>
      <c r="G2199">
        <v>1</v>
      </c>
      <c r="H2199" t="s">
        <v>42</v>
      </c>
      <c r="I2199" t="s">
        <v>100</v>
      </c>
      <c r="L2199">
        <f>1/Table1[[#This Row],[B365H]]-Table1[[#This Row],[Margin1X2]]</f>
        <v>0.39332096474953615</v>
      </c>
      <c r="M2199">
        <f>IF(Table1[[#This Row],[Bet]]="Home",IF(Table1[[#This Row],[FTR]]="H",100*Table1[[#This Row],[B365H]],0),0)</f>
        <v>0</v>
      </c>
      <c r="N2199">
        <f>IF(Table1[[#This Row],[Bet]]="Home-",IF(Table1[[#This Row],[FTR]]="H",100*Table1[[#This Row],[B365H]],0),0)</f>
        <v>0</v>
      </c>
      <c r="O2199">
        <f>1/Table1[[#This Row],[B365D]]-Table1[[#This Row],[Margin1X2]]</f>
        <v>0.31849103277674706</v>
      </c>
      <c r="P2199">
        <f>IF(Table1[[#This Row],[Bet]]="Draw",IF(Table1[[#This Row],[FTR]]="D",100*Table1[[#This Row],[B365D]],0),0)</f>
        <v>0</v>
      </c>
      <c r="Q2199">
        <f>IF(Table1[[#This Row],[Bet]]="Draw-",IF(Table1[[#This Row],[FTR]]="D",100*Table1[[#This Row],[B365D]],0),0)</f>
        <v>0</v>
      </c>
      <c r="R2199">
        <f>1/Table1[[#This Row],[B365A]]-Table1[[#This Row],[Margin1X2]]</f>
        <v>0.28818800247371679</v>
      </c>
      <c r="S2199">
        <f>IF(Table1[[#This Row],[Bet]]="Away",IF(Table1[[#This Row],[FTR]]="A",100*Table1[[#This Row],[B365A]],0),0)</f>
        <v>0</v>
      </c>
      <c r="T2199">
        <f>IF(Table1[[#This Row],[Bet2]]="Away",IF(Table1[[#This Row],[FTR]]="A",100*Table1[[#This Row],[B365A]]),0)</f>
        <v>0</v>
      </c>
      <c r="X2199">
        <v>2.4500000000000002</v>
      </c>
      <c r="Y2199">
        <v>3</v>
      </c>
      <c r="Z2199">
        <v>3.3</v>
      </c>
      <c r="AA2199" s="3">
        <f>(1/Table1[[#This Row],[B365H]]+1/Table1[[#This Row],[B365D]]+1/Table1[[#This Row],[B365A]]-1)/3</f>
        <v>1.4842300556586233E-2</v>
      </c>
      <c r="AB2199">
        <v>2.5</v>
      </c>
      <c r="AC2199">
        <v>1.53</v>
      </c>
      <c r="AD2199">
        <f>(1/Table1[[#This Row],[B365&gt;2.5]]+1/Table1[[#This Row],[B365&lt;2.5]]-1)/2</f>
        <v>2.6797385620915048E-2</v>
      </c>
    </row>
    <row r="2200" spans="1:30" hidden="1" x14ac:dyDescent="0.45">
      <c r="A2200" t="s">
        <v>61</v>
      </c>
      <c r="B2200" t="s">
        <v>4</v>
      </c>
      <c r="C2200" s="1">
        <v>44674</v>
      </c>
      <c r="D2200" t="s">
        <v>74</v>
      </c>
      <c r="E2200" t="s">
        <v>68</v>
      </c>
      <c r="F2200">
        <v>1</v>
      </c>
      <c r="G2200">
        <v>3</v>
      </c>
      <c r="H2200" t="s">
        <v>20</v>
      </c>
      <c r="I2200" t="s">
        <v>100</v>
      </c>
      <c r="L2200">
        <f>1/Table1[[#This Row],[B365H]]-Table1[[#This Row],[Margin1X2]]</f>
        <v>0.46031746031746035</v>
      </c>
      <c r="M2200">
        <f>IF(Table1[[#This Row],[Bet]]="Home",IF(Table1[[#This Row],[FTR]]="H",100*Table1[[#This Row],[B365H]],0),0)</f>
        <v>0</v>
      </c>
      <c r="N2200">
        <f>IF(Table1[[#This Row],[Bet]]="Home-",IF(Table1[[#This Row],[FTR]]="H",100*Table1[[#This Row],[B365H]],0),0)</f>
        <v>0</v>
      </c>
      <c r="O2200">
        <f>1/Table1[[#This Row],[B365D]]-Table1[[#This Row],[Margin1X2]]</f>
        <v>0.26984126984126988</v>
      </c>
      <c r="P2200">
        <f>IF(Table1[[#This Row],[Bet]]="Draw",IF(Table1[[#This Row],[FTR]]="D",100*Table1[[#This Row],[B365D]],0),0)</f>
        <v>0</v>
      </c>
      <c r="Q2200">
        <f>IF(Table1[[#This Row],[Bet]]="Draw-",IF(Table1[[#This Row],[FTR]]="D",100*Table1[[#This Row],[B365D]],0),0)</f>
        <v>0</v>
      </c>
      <c r="R2200">
        <f>1/Table1[[#This Row],[B365A]]-Table1[[#This Row],[Margin1X2]]</f>
        <v>0.26984126984126988</v>
      </c>
      <c r="S2200">
        <f>IF(Table1[[#This Row],[Bet]]="Away",IF(Table1[[#This Row],[FTR]]="A",100*Table1[[#This Row],[B365A]],0),0)</f>
        <v>0</v>
      </c>
      <c r="T2200">
        <f>IF(Table1[[#This Row],[Bet2]]="Away",IF(Table1[[#This Row],[FTR]]="A",100*Table1[[#This Row],[B365A]]),0)</f>
        <v>0</v>
      </c>
      <c r="X2200">
        <v>2.1</v>
      </c>
      <c r="Y2200">
        <v>3.5</v>
      </c>
      <c r="Z2200">
        <v>3.5</v>
      </c>
      <c r="AA2200" s="3">
        <f>(1/Table1[[#This Row],[B365H]]+1/Table1[[#This Row],[B365D]]+1/Table1[[#This Row],[B365A]]-1)/3</f>
        <v>1.5873015873015817E-2</v>
      </c>
      <c r="AB2200">
        <v>2</v>
      </c>
      <c r="AC2200">
        <v>1.85</v>
      </c>
      <c r="AD2200">
        <f>(1/Table1[[#This Row],[B365&gt;2.5]]+1/Table1[[#This Row],[B365&lt;2.5]]-1)/2</f>
        <v>2.0270270270270174E-2</v>
      </c>
    </row>
    <row r="2201" spans="1:30" hidden="1" x14ac:dyDescent="0.45">
      <c r="A2201" t="s">
        <v>106</v>
      </c>
      <c r="B2201" t="s">
        <v>4</v>
      </c>
      <c r="C2201" s="1">
        <v>44415</v>
      </c>
      <c r="D2201" t="s">
        <v>122</v>
      </c>
      <c r="E2201" t="s">
        <v>123</v>
      </c>
      <c r="F2201">
        <v>1</v>
      </c>
      <c r="G2201">
        <v>1</v>
      </c>
      <c r="H2201" t="s">
        <v>42</v>
      </c>
      <c r="I2201" t="s">
        <v>100</v>
      </c>
      <c r="L2201">
        <f>1/Table1[[#This Row],[B365H]]-Table1[[#This Row],[Margin1X2]]</f>
        <v>0.30517601812007694</v>
      </c>
      <c r="M2201">
        <f>IF(Table1[[#This Row],[Bet]]="Home",IF(Table1[[#This Row],[FTR]]="H",100*Table1[[#This Row],[B365H]],0),0)</f>
        <v>0</v>
      </c>
      <c r="N2201">
        <f>IF(Table1[[#This Row],[Bet]]="Home-",IF(Table1[[#This Row],[FTR]]="H",100*Table1[[#This Row],[B365H]],0),0)</f>
        <v>0</v>
      </c>
      <c r="O2201">
        <f>1/Table1[[#This Row],[B365D]]-Table1[[#This Row],[Margin1X2]]</f>
        <v>0.29028768065109434</v>
      </c>
      <c r="P2201">
        <f>IF(Table1[[#This Row],[Bet]]="Draw",IF(Table1[[#This Row],[FTR]]="D",100*Table1[[#This Row],[B365D]],0),0)</f>
        <v>0</v>
      </c>
      <c r="Q2201">
        <f>IF(Table1[[#This Row],[Bet]]="Draw-",IF(Table1[[#This Row],[FTR]]="D",100*Table1[[#This Row],[B365D]],0),0)</f>
        <v>0</v>
      </c>
      <c r="R2201">
        <f>1/Table1[[#This Row],[B365A]]-Table1[[#This Row],[Margin1X2]]</f>
        <v>0.40453630122882878</v>
      </c>
      <c r="S2201">
        <f>IF(Table1[[#This Row],[Bet]]="Away",IF(Table1[[#This Row],[FTR]]="A",100*Table1[[#This Row],[B365A]],0),0)</f>
        <v>0</v>
      </c>
      <c r="T2201">
        <f>IF(Table1[[#This Row],[Bet2]]="Away",IF(Table1[[#This Row],[FTR]]="A",100*Table1[[#This Row],[B365A]]),0)</f>
        <v>0</v>
      </c>
      <c r="X2201">
        <v>3.1</v>
      </c>
      <c r="Y2201">
        <v>3.25</v>
      </c>
      <c r="Z2201">
        <v>2.37</v>
      </c>
      <c r="AA2201" s="3">
        <f>(1/Table1[[#This Row],[B365H]]+1/Table1[[#This Row],[B365D]]+1/Table1[[#This Row],[B365A]]-1)/3</f>
        <v>1.7404627041213372E-2</v>
      </c>
      <c r="AB2201">
        <v>2.0499999999999998</v>
      </c>
      <c r="AC2201">
        <v>1.75</v>
      </c>
      <c r="AD2201">
        <f>(1/Table1[[#This Row],[B365&gt;2.5]]+1/Table1[[#This Row],[B365&lt;2.5]]-1)/2</f>
        <v>2.9616724738675937E-2</v>
      </c>
    </row>
    <row r="2202" spans="1:30" hidden="1" x14ac:dyDescent="0.45">
      <c r="A2202" t="s">
        <v>106</v>
      </c>
      <c r="B2202" t="s">
        <v>4</v>
      </c>
      <c r="C2202" s="1">
        <v>44422</v>
      </c>
      <c r="D2202" t="s">
        <v>111</v>
      </c>
      <c r="E2202" t="s">
        <v>139</v>
      </c>
      <c r="F2202">
        <v>2</v>
      </c>
      <c r="G2202">
        <v>1</v>
      </c>
      <c r="H2202" t="s">
        <v>13</v>
      </c>
      <c r="I2202" t="s">
        <v>100</v>
      </c>
      <c r="L2202">
        <f>1/Table1[[#This Row],[B365H]]-Table1[[#This Row],[Margin1X2]]</f>
        <v>0.39898989898989901</v>
      </c>
      <c r="M2202">
        <f>IF(Table1[[#This Row],[Bet]]="Home",IF(Table1[[#This Row],[FTR]]="H",100*Table1[[#This Row],[B365H]],0),0)</f>
        <v>0</v>
      </c>
      <c r="N2202">
        <f>IF(Table1[[#This Row],[Bet]]="Home-",IF(Table1[[#This Row],[FTR]]="H",100*Table1[[#This Row],[B365H]],0),0)</f>
        <v>0</v>
      </c>
      <c r="O2202">
        <f>1/Table1[[#This Row],[B365D]]-Table1[[#This Row],[Margin1X2]]</f>
        <v>0.28535353535353536</v>
      </c>
      <c r="P2202">
        <f>IF(Table1[[#This Row],[Bet]]="Draw",IF(Table1[[#This Row],[FTR]]="D",100*Table1[[#This Row],[B365D]],0),0)</f>
        <v>0</v>
      </c>
      <c r="Q2202">
        <f>IF(Table1[[#This Row],[Bet]]="Draw-",IF(Table1[[#This Row],[FTR]]="D",100*Table1[[#This Row],[B365D]],0),0)</f>
        <v>0</v>
      </c>
      <c r="R2202">
        <f>1/Table1[[#This Row],[B365A]]-Table1[[#This Row],[Margin1X2]]</f>
        <v>0.31565656565656564</v>
      </c>
      <c r="S2202">
        <f>IF(Table1[[#This Row],[Bet]]="Away",IF(Table1[[#This Row],[FTR]]="A",100*Table1[[#This Row],[B365A]],0),0)</f>
        <v>0</v>
      </c>
      <c r="T2202">
        <f>IF(Table1[[#This Row],[Bet2]]="Away",IF(Table1[[#This Row],[FTR]]="A",100*Table1[[#This Row],[B365A]]),0)</f>
        <v>0</v>
      </c>
      <c r="X2202">
        <v>2.4</v>
      </c>
      <c r="Y2202">
        <v>3.3</v>
      </c>
      <c r="Z2202">
        <v>3</v>
      </c>
      <c r="AA2202" s="3">
        <f>(1/Table1[[#This Row],[B365H]]+1/Table1[[#This Row],[B365D]]+1/Table1[[#This Row],[B365A]]-1)/3</f>
        <v>1.7676767676767662E-2</v>
      </c>
      <c r="AB2202">
        <v>2.02</v>
      </c>
      <c r="AC2202">
        <v>1.91</v>
      </c>
      <c r="AD2202">
        <f>(1/Table1[[#This Row],[B365&gt;2.5]]+1/Table1[[#This Row],[B365&lt;2.5]]-1)/2</f>
        <v>9.3048571872893504E-3</v>
      </c>
    </row>
    <row r="2203" spans="1:30" hidden="1" x14ac:dyDescent="0.45">
      <c r="A2203" t="s">
        <v>106</v>
      </c>
      <c r="B2203" t="s">
        <v>4</v>
      </c>
      <c r="C2203" s="1">
        <v>44520</v>
      </c>
      <c r="D2203" t="s">
        <v>120</v>
      </c>
      <c r="E2203" t="s">
        <v>117</v>
      </c>
      <c r="F2203">
        <v>2</v>
      </c>
      <c r="G2203">
        <v>1</v>
      </c>
      <c r="H2203" t="s">
        <v>13</v>
      </c>
      <c r="I2203" t="s">
        <v>100</v>
      </c>
      <c r="L2203">
        <f>1/Table1[[#This Row],[B365H]]-Table1[[#This Row],[Margin1X2]]</f>
        <v>0.5241188070287377</v>
      </c>
      <c r="M2203">
        <f>IF(Table1[[#This Row],[Bet]]="Home",IF(Table1[[#This Row],[FTR]]="H",100*Table1[[#This Row],[B365H]],0),0)</f>
        <v>0</v>
      </c>
      <c r="N2203">
        <f>IF(Table1[[#This Row],[Bet]]="Home-",IF(Table1[[#This Row],[FTR]]="H",100*Table1[[#This Row],[B365H]],0),0)</f>
        <v>0</v>
      </c>
      <c r="O2203">
        <f>1/Table1[[#This Row],[B365D]]-Table1[[#This Row],[Margin1X2]]</f>
        <v>0.26135604426597497</v>
      </c>
      <c r="P2203">
        <f>IF(Table1[[#This Row],[Bet]]="Draw",IF(Table1[[#This Row],[FTR]]="D",100*Table1[[#This Row],[B365D]],0),0)</f>
        <v>0</v>
      </c>
      <c r="Q2203">
        <f>IF(Table1[[#This Row],[Bet]]="Draw-",IF(Table1[[#This Row],[FTR]]="D",100*Table1[[#This Row],[B365D]],0),0)</f>
        <v>0</v>
      </c>
      <c r="R2203">
        <f>1/Table1[[#This Row],[B365A]]-Table1[[#This Row],[Margin1X2]]</f>
        <v>0.21452514870528727</v>
      </c>
      <c r="S2203">
        <f>IF(Table1[[#This Row],[Bet]]="Away",IF(Table1[[#This Row],[FTR]]="A",100*Table1[[#This Row],[B365A]],0),0)</f>
        <v>0</v>
      </c>
      <c r="T2203">
        <f>IF(Table1[[#This Row],[Bet2]]="Away",IF(Table1[[#This Row],[FTR]]="A",100*Table1[[#This Row],[B365A]]),0)</f>
        <v>0</v>
      </c>
      <c r="X2203">
        <v>1.85</v>
      </c>
      <c r="Y2203">
        <v>3.6</v>
      </c>
      <c r="Z2203">
        <v>4.33</v>
      </c>
      <c r="AA2203" s="3">
        <f>(1/Table1[[#This Row],[B365H]]+1/Table1[[#This Row],[B365D]]+1/Table1[[#This Row],[B365A]]-1)/3</f>
        <v>1.6421733511802799E-2</v>
      </c>
      <c r="AB2203">
        <v>2.0499999999999998</v>
      </c>
      <c r="AC2203">
        <v>1.8</v>
      </c>
      <c r="AD2203">
        <f>(1/Table1[[#This Row],[B365&gt;2.5]]+1/Table1[[#This Row],[B365&lt;2.5]]-1)/2</f>
        <v>2.1680216802168029E-2</v>
      </c>
    </row>
    <row r="2204" spans="1:30" hidden="1" x14ac:dyDescent="0.45">
      <c r="A2204" t="s">
        <v>106</v>
      </c>
      <c r="B2204" t="s">
        <v>4</v>
      </c>
      <c r="C2204" s="1">
        <v>44548</v>
      </c>
      <c r="D2204" t="s">
        <v>124</v>
      </c>
      <c r="E2204" t="s">
        <v>133</v>
      </c>
      <c r="F2204">
        <v>1</v>
      </c>
      <c r="G2204">
        <v>1</v>
      </c>
      <c r="H2204" t="s">
        <v>42</v>
      </c>
      <c r="I2204" t="s">
        <v>100</v>
      </c>
      <c r="L2204">
        <f>1/Table1[[#This Row],[B365H]]-Table1[[#This Row],[Margin1X2]]</f>
        <v>0.33969951617010435</v>
      </c>
      <c r="M2204">
        <f>IF(Table1[[#This Row],[Bet]]="Home",IF(Table1[[#This Row],[FTR]]="H",100*Table1[[#This Row],[B365H]],0),0)</f>
        <v>0</v>
      </c>
      <c r="N2204">
        <f>IF(Table1[[#This Row],[Bet]]="Home-",IF(Table1[[#This Row],[FTR]]="H",100*Table1[[#This Row],[B365H]],0),0)</f>
        <v>0</v>
      </c>
      <c r="O2204">
        <f>1/Table1[[#This Row],[B365D]]-Table1[[#This Row],[Margin1X2]]</f>
        <v>0.28558696205755024</v>
      </c>
      <c r="P2204">
        <f>IF(Table1[[#This Row],[Bet]]="Draw",IF(Table1[[#This Row],[FTR]]="D",100*Table1[[#This Row],[B365D]],0),0)</f>
        <v>0</v>
      </c>
      <c r="Q2204">
        <f>IF(Table1[[#This Row],[Bet]]="Draw-",IF(Table1[[#This Row],[FTR]]="D",100*Table1[[#This Row],[B365D]],0),0)</f>
        <v>0</v>
      </c>
      <c r="R2204">
        <f>1/Table1[[#This Row],[B365A]]-Table1[[#This Row],[Margin1X2]]</f>
        <v>0.37471352177234529</v>
      </c>
      <c r="S2204">
        <f>IF(Table1[[#This Row],[Bet]]="Away",IF(Table1[[#This Row],[FTR]]="A",100*Table1[[#This Row],[B365A]],0),0)</f>
        <v>0</v>
      </c>
      <c r="T2204">
        <f>IF(Table1[[#This Row],[Bet2]]="Away",IF(Table1[[#This Row],[FTR]]="A",100*Table1[[#This Row],[B365A]]),0)</f>
        <v>0</v>
      </c>
      <c r="X2204">
        <v>2.8</v>
      </c>
      <c r="Y2204">
        <v>3.3</v>
      </c>
      <c r="Z2204">
        <v>2.5499999999999998</v>
      </c>
      <c r="AA2204" s="3">
        <f>(1/Table1[[#This Row],[B365H]]+1/Table1[[#This Row],[B365D]]+1/Table1[[#This Row],[B365A]]-1)/3</f>
        <v>1.7443340972752797E-2</v>
      </c>
      <c r="AB2204">
        <v>2.0499999999999998</v>
      </c>
      <c r="AC2204">
        <v>1.8</v>
      </c>
      <c r="AD2204">
        <f>(1/Table1[[#This Row],[B365&gt;2.5]]+1/Table1[[#This Row],[B365&lt;2.5]]-1)/2</f>
        <v>2.1680216802168029E-2</v>
      </c>
    </row>
    <row r="2205" spans="1:30" hidden="1" x14ac:dyDescent="0.45">
      <c r="A2205" t="s">
        <v>106</v>
      </c>
      <c r="B2205" t="s">
        <v>4</v>
      </c>
      <c r="C2205" s="1">
        <v>44576</v>
      </c>
      <c r="D2205" t="s">
        <v>122</v>
      </c>
      <c r="E2205" t="s">
        <v>131</v>
      </c>
      <c r="F2205">
        <v>1</v>
      </c>
      <c r="G2205">
        <v>3</v>
      </c>
      <c r="H2205" t="s">
        <v>20</v>
      </c>
      <c r="I2205" t="s">
        <v>100</v>
      </c>
      <c r="L2205">
        <f>1/Table1[[#This Row],[B365H]]-Table1[[#This Row],[Margin1X2]]</f>
        <v>0.25925925925925924</v>
      </c>
      <c r="M2205">
        <f>IF(Table1[[#This Row],[Bet]]="Home",IF(Table1[[#This Row],[FTR]]="H",100*Table1[[#This Row],[B365H]],0),0)</f>
        <v>0</v>
      </c>
      <c r="N2205">
        <f>IF(Table1[[#This Row],[Bet]]="Home-",IF(Table1[[#This Row],[FTR]]="H",100*Table1[[#This Row],[B365H]],0),0)</f>
        <v>0</v>
      </c>
      <c r="O2205">
        <f>1/Table1[[#This Row],[B365D]]-Table1[[#This Row],[Margin1X2]]</f>
        <v>0.25925925925925924</v>
      </c>
      <c r="P2205">
        <f>IF(Table1[[#This Row],[Bet]]="Draw",IF(Table1[[#This Row],[FTR]]="D",100*Table1[[#This Row],[B365D]],0),0)</f>
        <v>0</v>
      </c>
      <c r="Q2205">
        <f>IF(Table1[[#This Row],[Bet]]="Draw-",IF(Table1[[#This Row],[FTR]]="D",100*Table1[[#This Row],[B365D]],0),0)</f>
        <v>0</v>
      </c>
      <c r="R2205">
        <f>1/Table1[[#This Row],[B365A]]-Table1[[#This Row],[Margin1X2]]</f>
        <v>0.48148148148148145</v>
      </c>
      <c r="S2205">
        <f>IF(Table1[[#This Row],[Bet]]="Away",IF(Table1[[#This Row],[FTR]]="A",100*Table1[[#This Row],[B365A]],0),0)</f>
        <v>0</v>
      </c>
      <c r="T2205">
        <f>IF(Table1[[#This Row],[Bet2]]="Away",IF(Table1[[#This Row],[FTR]]="A",100*Table1[[#This Row],[B365A]]),0)</f>
        <v>0</v>
      </c>
      <c r="X2205">
        <v>3.6</v>
      </c>
      <c r="Y2205">
        <v>3.6</v>
      </c>
      <c r="Z2205">
        <v>2</v>
      </c>
      <c r="AA2205" s="3">
        <f>(1/Table1[[#This Row],[B365H]]+1/Table1[[#This Row],[B365D]]+1/Table1[[#This Row],[B365A]]-1)/3</f>
        <v>1.8518518518518528E-2</v>
      </c>
      <c r="AB2205">
        <v>2.02</v>
      </c>
      <c r="AC2205">
        <v>1.83</v>
      </c>
      <c r="AD2205">
        <f>(1/Table1[[#This Row],[B365&gt;2.5]]+1/Table1[[#This Row],[B365&lt;2.5]]-1)/2</f>
        <v>2.0748796191094487E-2</v>
      </c>
    </row>
    <row r="2206" spans="1:30" hidden="1" x14ac:dyDescent="0.45">
      <c r="A2206" t="s">
        <v>106</v>
      </c>
      <c r="B2206" t="s">
        <v>4</v>
      </c>
      <c r="C2206" s="1">
        <v>44614</v>
      </c>
      <c r="D2206" t="s">
        <v>136</v>
      </c>
      <c r="E2206" t="s">
        <v>134</v>
      </c>
      <c r="F2206">
        <v>1</v>
      </c>
      <c r="G2206">
        <v>3</v>
      </c>
      <c r="H2206" t="s">
        <v>20</v>
      </c>
      <c r="I2206" t="s">
        <v>100</v>
      </c>
      <c r="L2206">
        <f>1/Table1[[#This Row],[B365H]]-Table1[[#This Row],[Margin1X2]]</f>
        <v>0.36240747166319681</v>
      </c>
      <c r="M2206">
        <f>IF(Table1[[#This Row],[Bet]]="Home",IF(Table1[[#This Row],[FTR]]="H",100*Table1[[#This Row],[B365H]],0),0)</f>
        <v>0</v>
      </c>
      <c r="N2206">
        <f>IF(Table1[[#This Row],[Bet]]="Home-",IF(Table1[[#This Row],[FTR]]="H",100*Table1[[#This Row],[B365H]],0),0)</f>
        <v>0</v>
      </c>
      <c r="O2206">
        <f>1/Table1[[#This Row],[B365D]]-Table1[[#This Row],[Margin1X2]]</f>
        <v>0.29322808235021974</v>
      </c>
      <c r="P2206">
        <f>IF(Table1[[#This Row],[Bet]]="Draw",IF(Table1[[#This Row],[FTR]]="D",100*Table1[[#This Row],[B365D]],0),0)</f>
        <v>0</v>
      </c>
      <c r="Q2206">
        <f>IF(Table1[[#This Row],[Bet]]="Draw-",IF(Table1[[#This Row],[FTR]]="D",100*Table1[[#This Row],[B365D]],0),0)</f>
        <v>0</v>
      </c>
      <c r="R2206">
        <f>1/Table1[[#This Row],[B365A]]-Table1[[#This Row],[Margin1X2]]</f>
        <v>0.34436444598658339</v>
      </c>
      <c r="S2206">
        <f>IF(Table1[[#This Row],[Bet]]="Away",IF(Table1[[#This Row],[FTR]]="A",100*Table1[[#This Row],[B365A]],0),0)</f>
        <v>0</v>
      </c>
      <c r="T2206">
        <f>IF(Table1[[#This Row],[Bet2]]="Away",IF(Table1[[#This Row],[FTR]]="A",100*Table1[[#This Row],[B365A]]),0)</f>
        <v>0</v>
      </c>
      <c r="X2206">
        <v>2.62</v>
      </c>
      <c r="Y2206">
        <v>3.2</v>
      </c>
      <c r="Z2206">
        <v>2.75</v>
      </c>
      <c r="AA2206" s="3">
        <f>(1/Table1[[#This Row],[B365H]]+1/Table1[[#This Row],[B365D]]+1/Table1[[#This Row],[B365A]]-1)/3</f>
        <v>1.9271917649780274E-2</v>
      </c>
      <c r="AB2206">
        <v>2.0699999999999998</v>
      </c>
      <c r="AC2206">
        <v>1.72</v>
      </c>
      <c r="AD2206">
        <f>(1/Table1[[#This Row],[B365&gt;2.5]]+1/Table1[[#This Row],[B365&lt;2.5]]-1)/2</f>
        <v>3.2243568138411449E-2</v>
      </c>
    </row>
    <row r="2207" spans="1:30" hidden="1" x14ac:dyDescent="0.45">
      <c r="A2207" t="s">
        <v>106</v>
      </c>
      <c r="B2207" t="s">
        <v>4</v>
      </c>
      <c r="C2207" s="1">
        <v>44669</v>
      </c>
      <c r="D2207" t="s">
        <v>107</v>
      </c>
      <c r="E2207" t="s">
        <v>137</v>
      </c>
      <c r="F2207">
        <v>3</v>
      </c>
      <c r="G2207">
        <v>1</v>
      </c>
      <c r="H2207" t="s">
        <v>13</v>
      </c>
      <c r="I2207" t="s">
        <v>100</v>
      </c>
      <c r="L2207">
        <f>1/Table1[[#This Row],[B365H]]-Table1[[#This Row],[Margin1X2]]</f>
        <v>0.50865035075561393</v>
      </c>
      <c r="M2207">
        <f>IF(Table1[[#This Row],[Bet]]="Home",IF(Table1[[#This Row],[FTR]]="H",100*Table1[[#This Row],[B365H]],0),0)</f>
        <v>0</v>
      </c>
      <c r="N2207">
        <f>IF(Table1[[#This Row],[Bet]]="Home-",IF(Table1[[#This Row],[FTR]]="H",100*Table1[[#This Row],[B365H]],0),0)</f>
        <v>0</v>
      </c>
      <c r="O2207">
        <f>1/Table1[[#This Row],[B365D]]-Table1[[#This Row],[Margin1X2]]</f>
        <v>0.25260483155219993</v>
      </c>
      <c r="P2207">
        <f>IF(Table1[[#This Row],[Bet]]="Draw",IF(Table1[[#This Row],[FTR]]="D",100*Table1[[#This Row],[B365D]],0),0)</f>
        <v>0</v>
      </c>
      <c r="Q2207">
        <f>IF(Table1[[#This Row],[Bet]]="Draw-",IF(Table1[[#This Row],[FTR]]="D",100*Table1[[#This Row],[B365D]],0),0)</f>
        <v>0</v>
      </c>
      <c r="R2207">
        <f>1/Table1[[#This Row],[B365A]]-Table1[[#This Row],[Margin1X2]]</f>
        <v>0.23874481769218617</v>
      </c>
      <c r="S2207">
        <f>IF(Table1[[#This Row],[Bet]]="Away",IF(Table1[[#This Row],[FTR]]="A",100*Table1[[#This Row],[B365A]],0),0)</f>
        <v>0</v>
      </c>
      <c r="T2207">
        <f>IF(Table1[[#This Row],[Bet2]]="Away",IF(Table1[[#This Row],[FTR]]="A",100*Table1[[#This Row],[B365A]]),0)</f>
        <v>0</v>
      </c>
      <c r="X2207">
        <v>1.9</v>
      </c>
      <c r="Y2207">
        <v>3.7</v>
      </c>
      <c r="Z2207">
        <v>3.9</v>
      </c>
      <c r="AA2207" s="3">
        <f>(1/Table1[[#This Row],[B365H]]+1/Table1[[#This Row],[B365D]]+1/Table1[[#This Row],[B365A]]-1)/3</f>
        <v>1.7665438718070286E-2</v>
      </c>
      <c r="AB2207">
        <v>1.8</v>
      </c>
      <c r="AC2207">
        <v>2</v>
      </c>
      <c r="AD2207">
        <f>(1/Table1[[#This Row],[B365&gt;2.5]]+1/Table1[[#This Row],[B365&lt;2.5]]-1)/2</f>
        <v>2.777777777777779E-2</v>
      </c>
    </row>
    <row r="2208" spans="1:30" hidden="1" x14ac:dyDescent="0.45">
      <c r="A2208" t="s">
        <v>172</v>
      </c>
      <c r="B2208" t="s">
        <v>4</v>
      </c>
      <c r="C2208" s="1">
        <v>44478</v>
      </c>
      <c r="D2208" t="s">
        <v>179</v>
      </c>
      <c r="E2208" t="s">
        <v>191</v>
      </c>
      <c r="F2208">
        <v>6</v>
      </c>
      <c r="G2208">
        <v>1</v>
      </c>
      <c r="H2208" t="s">
        <v>13</v>
      </c>
      <c r="I2208" t="s">
        <v>100</v>
      </c>
      <c r="L2208">
        <f>1/Table1[[#This Row],[B365H]]-Table1[[#This Row],[Margin1X2]]</f>
        <v>0.60296756383712902</v>
      </c>
      <c r="M2208">
        <f>IF(Table1[[#This Row],[Bet]]="Home",IF(Table1[[#This Row],[FTR]]="H",100*Table1[[#This Row],[B365H]],0),0)</f>
        <v>0</v>
      </c>
      <c r="N2208">
        <f>IF(Table1[[#This Row],[Bet]]="Home-",IF(Table1[[#This Row],[FTR]]="H",100*Table1[[#This Row],[B365H]],0),0)</f>
        <v>0</v>
      </c>
      <c r="O2208">
        <f>1/Table1[[#This Row],[B365D]]-Table1[[#This Row],[Margin1X2]]</f>
        <v>0.24851621808143545</v>
      </c>
      <c r="P2208">
        <f>IF(Table1[[#This Row],[Bet]]="Draw",IF(Table1[[#This Row],[FTR]]="D",100*Table1[[#This Row],[B365D]],0),0)</f>
        <v>0</v>
      </c>
      <c r="Q2208">
        <f>IF(Table1[[#This Row],[Bet]]="Draw-",IF(Table1[[#This Row],[FTR]]="D",100*Table1[[#This Row],[B365D]],0),0)</f>
        <v>0</v>
      </c>
      <c r="R2208">
        <f>1/Table1[[#This Row],[B365A]]-Table1[[#This Row],[Margin1X2]]</f>
        <v>0.14851621808143545</v>
      </c>
      <c r="S2208">
        <f>IF(Table1[[#This Row],[Bet]]="Away",IF(Table1[[#This Row],[FTR]]="A",100*Table1[[#This Row],[B365A]],0),0)</f>
        <v>0</v>
      </c>
      <c r="T2208">
        <f>IF(Table1[[#This Row],[Bet2]]="Away",IF(Table1[[#This Row],[FTR]]="A",100*Table1[[#This Row],[B365A]]),0)</f>
        <v>0</v>
      </c>
      <c r="X2208">
        <v>1.61</v>
      </c>
      <c r="Y2208">
        <v>3.75</v>
      </c>
      <c r="Z2208">
        <v>6</v>
      </c>
      <c r="AA2208" s="3">
        <f>(1/Table1[[#This Row],[B365H]]+1/Table1[[#This Row],[B365D]]+1/Table1[[#This Row],[B365A]]-1)/3</f>
        <v>1.8150448585231221E-2</v>
      </c>
      <c r="AB2208">
        <v>1.85</v>
      </c>
      <c r="AC2208">
        <v>1.95</v>
      </c>
      <c r="AD2208">
        <f>(1/Table1[[#This Row],[B365&gt;2.5]]+1/Table1[[#This Row],[B365&lt;2.5]]-1)/2</f>
        <v>2.6680526680526673E-2</v>
      </c>
    </row>
    <row r="2209" spans="1:30" hidden="1" x14ac:dyDescent="0.45">
      <c r="A2209" t="s">
        <v>172</v>
      </c>
      <c r="B2209" t="s">
        <v>4</v>
      </c>
      <c r="C2209" s="1">
        <v>44450</v>
      </c>
      <c r="D2209" t="s">
        <v>178</v>
      </c>
      <c r="E2209" t="s">
        <v>193</v>
      </c>
      <c r="F2209">
        <v>2</v>
      </c>
      <c r="G2209">
        <v>1</v>
      </c>
      <c r="H2209" t="s">
        <v>13</v>
      </c>
      <c r="I2209" t="s">
        <v>197</v>
      </c>
      <c r="L2209">
        <f>1/Table1[[#This Row],[B365H]]-Table1[[#This Row],[Margin1X2]]</f>
        <v>0.32784726793943386</v>
      </c>
      <c r="M2209">
        <f>IF(Table1[[#This Row],[Bet]]="Home",IF(Table1[[#This Row],[FTR]]="H",100*Table1[[#This Row],[B365H]],0),0)</f>
        <v>0</v>
      </c>
      <c r="N2209">
        <f>IF(Table1[[#This Row],[Bet]]="Home-",IF(Table1[[#This Row],[FTR]]="H",100*Table1[[#This Row],[B365H]],0),0)</f>
        <v>0</v>
      </c>
      <c r="O2209">
        <f>1/Table1[[#This Row],[B365D]]-Table1[[#This Row],[Margin1X2]]</f>
        <v>0.29328505595786702</v>
      </c>
      <c r="P2209">
        <f>IF(Table1[[#This Row],[Bet]]="Draw",IF(Table1[[#This Row],[FTR]]="D",100*Table1[[#This Row],[B365D]],0),0)</f>
        <v>0</v>
      </c>
      <c r="Q2209">
        <f>IF(Table1[[#This Row],[Bet]]="Draw-",IF(Table1[[#This Row],[FTR]]="D",100*Table1[[#This Row],[B365D]],0),0)</f>
        <v>0</v>
      </c>
      <c r="R2209">
        <f>1/Table1[[#This Row],[B365A]]-Table1[[#This Row],[Margin1X2]]</f>
        <v>0.37886767610269911</v>
      </c>
      <c r="S2209">
        <f>IF(Table1[[#This Row],[Bet]]="Away",IF(Table1[[#This Row],[FTR]]="A",100*Table1[[#This Row],[B365A]],0),0)</f>
        <v>0</v>
      </c>
      <c r="T2209">
        <f>IF(Table1[[#This Row],[Bet2]]="Away",IF(Table1[[#This Row],[FTR]]="A",100*Table1[[#This Row],[B365A]]),0)</f>
        <v>0</v>
      </c>
      <c r="X2209">
        <v>2.8</v>
      </c>
      <c r="Y2209">
        <v>3.1</v>
      </c>
      <c r="Z2209">
        <v>2.4500000000000002</v>
      </c>
      <c r="AA2209" s="3">
        <f>(1/Table1[[#This Row],[B365H]]+1/Table1[[#This Row],[B365D]]+1/Table1[[#This Row],[B365A]]-1)/3</f>
        <v>2.9295589203423306E-2</v>
      </c>
      <c r="AB2209">
        <v>2.2999999999999998</v>
      </c>
      <c r="AC2209">
        <v>1.6</v>
      </c>
      <c r="AD2209">
        <f>(1/Table1[[#This Row],[B365&gt;2.5]]+1/Table1[[#This Row],[B365&lt;2.5]]-1)/2</f>
        <v>2.9891304347826164E-2</v>
      </c>
    </row>
    <row r="2210" spans="1:30" hidden="1" x14ac:dyDescent="0.45">
      <c r="A2210" t="s">
        <v>2</v>
      </c>
      <c r="B2210" t="s">
        <v>4</v>
      </c>
      <c r="C2210" s="1">
        <v>44674</v>
      </c>
      <c r="D2210" t="s">
        <v>41</v>
      </c>
      <c r="E2210" t="s">
        <v>31</v>
      </c>
      <c r="F2210">
        <v>5</v>
      </c>
      <c r="G2210">
        <v>1</v>
      </c>
      <c r="H2210" t="s">
        <v>13</v>
      </c>
      <c r="I2210" t="s">
        <v>49</v>
      </c>
      <c r="L2210">
        <f>1/Table1[[#This Row],[B365H]]-Table1[[#This Row],[Margin1X2]]</f>
        <v>0.89324009324009324</v>
      </c>
      <c r="M2210">
        <f>IF(Table1[[#This Row],[Bet]]="Home",IF(Table1[[#This Row],[FTR]]="H",100*Table1[[#This Row],[B365H]],0),0)</f>
        <v>0</v>
      </c>
      <c r="N2210">
        <f>IF(Table1[[#This Row],[Bet]]="Home-",IF(Table1[[#This Row],[FTR]]="H",100*Table1[[#This Row],[B365H]],0),0)</f>
        <v>0</v>
      </c>
      <c r="O2210">
        <f>1/Table1[[#This Row],[B365D]]-Table1[[#This Row],[Margin1X2]]</f>
        <v>8.4149184149184139E-2</v>
      </c>
      <c r="P2210">
        <f>IF(Table1[[#This Row],[Bet]]="Draw",IF(Table1[[#This Row],[FTR]]="D",100*Table1[[#This Row],[B365D]],0),0)</f>
        <v>0</v>
      </c>
      <c r="Q2210">
        <f>IF(Table1[[#This Row],[Bet]]="Draw-",IF(Table1[[#This Row],[FTR]]="D",100*Table1[[#This Row],[B365D]],0),0)</f>
        <v>0</v>
      </c>
      <c r="R2210">
        <f>1/Table1[[#This Row],[B365A]]-Table1[[#This Row],[Margin1X2]]</f>
        <v>2.2610722610722601E-2</v>
      </c>
      <c r="S2210">
        <f>IF(Table1[[#This Row],[Bet]]="Away",IF(Table1[[#This Row],[FTR]]="A",100*Table1[[#This Row],[B365A]],0),0)</f>
        <v>0</v>
      </c>
      <c r="T2210">
        <f>IF(Table1[[#This Row],[Bet2]]="Away",IF(Table1[[#This Row],[FTR]]="A",100*Table1[[#This Row],[B365A]]),0)</f>
        <v>0</v>
      </c>
      <c r="X2210">
        <v>1.1000000000000001</v>
      </c>
      <c r="Y2210">
        <v>10</v>
      </c>
      <c r="Z2210">
        <v>26</v>
      </c>
      <c r="AA2210" s="3">
        <f>(1/Table1[[#This Row],[B365H]]+1/Table1[[#This Row],[B365D]]+1/Table1[[#This Row],[B365A]]-1)/3</f>
        <v>1.5850815850815863E-2</v>
      </c>
      <c r="AB2210">
        <v>2.5</v>
      </c>
      <c r="AC2210">
        <v>1.53</v>
      </c>
      <c r="AD2210">
        <f>(1/Table1[[#This Row],[B365&gt;2.5]]+1/Table1[[#This Row],[B365&lt;2.5]]-1)/2</f>
        <v>2.6797385620915048E-2</v>
      </c>
    </row>
    <row r="2211" spans="1:30" x14ac:dyDescent="0.45">
      <c r="A2211" t="s">
        <v>172</v>
      </c>
      <c r="B2211" t="s">
        <v>4</v>
      </c>
      <c r="C2211" s="1">
        <v>44660</v>
      </c>
      <c r="D2211" t="s">
        <v>182</v>
      </c>
      <c r="E2211" t="s">
        <v>194</v>
      </c>
      <c r="F2211">
        <v>1</v>
      </c>
      <c r="G2211">
        <v>0</v>
      </c>
      <c r="H2211" t="s">
        <v>13</v>
      </c>
      <c r="I2211" t="s">
        <v>126</v>
      </c>
      <c r="J2211" t="s">
        <v>271</v>
      </c>
      <c r="L2211">
        <f>1/Table1[[#This Row],[B365H]]-Table1[[#This Row],[Margin1X2]]</f>
        <v>0.41801163812033376</v>
      </c>
      <c r="M2211">
        <f>IF(Table1[[#This Row],[Bet]]="Home",IF(Table1[[#This Row],[FTR]]="H",100*Table1[[#This Row],[B365H]],0),0)</f>
        <v>0</v>
      </c>
      <c r="N2211">
        <f>IF(Table1[[#This Row],[Bet]]="Home-",IF(Table1[[#This Row],[FTR]]="H",100*Table1[[#This Row],[B365H]],0),0)</f>
        <v>0</v>
      </c>
      <c r="O2211">
        <f>1/Table1[[#This Row],[B365D]]-Table1[[#This Row],[Margin1X2]]</f>
        <v>0.28625933245498458</v>
      </c>
      <c r="P2211">
        <f>IF(Table1[[#This Row],[Bet]]="Draw",IF(Table1[[#This Row],[FTR]]="D",100*Table1[[#This Row],[B365D]],0),0)</f>
        <v>0</v>
      </c>
      <c r="Q2211">
        <f>IF(Table1[[#This Row],[Bet]]="Draw-",IF(Table1[[#This Row],[FTR]]="D",100*Table1[[#This Row],[B365D]],0),0)</f>
        <v>0</v>
      </c>
      <c r="R2211">
        <f>1/Table1[[#This Row],[B365A]]-Table1[[#This Row],[Margin1X2]]</f>
        <v>0.29572902942468154</v>
      </c>
      <c r="S2211">
        <f>IF(Table1[[#This Row],[Bet]]="Away",IF(Table1[[#This Row],[FTR]]="A",100*Table1[[#This Row],[B365A]],0),0)</f>
        <v>0</v>
      </c>
      <c r="T2211">
        <f>IF(Table1[[#This Row],[Bet2]]="Away",IF(Table1[[#This Row],[FTR]]="A",100*Table1[[#This Row],[B365A]]),0)</f>
        <v>0</v>
      </c>
      <c r="X2211">
        <v>2.2999999999999998</v>
      </c>
      <c r="Y2211">
        <v>3.3</v>
      </c>
      <c r="Z2211">
        <v>3.2</v>
      </c>
      <c r="AA2211" s="3">
        <f>(1/Table1[[#This Row],[B365H]]+1/Table1[[#This Row],[B365D]]+1/Table1[[#This Row],[B365A]]-1)/3</f>
        <v>1.6770970575318438E-2</v>
      </c>
      <c r="AB2211">
        <v>2.15</v>
      </c>
      <c r="AC2211">
        <v>1.66</v>
      </c>
      <c r="AD2211">
        <f>(1/Table1[[#This Row],[B365&gt;2.5]]+1/Table1[[#This Row],[B365&lt;2.5]]-1)/2</f>
        <v>3.3762958811992205E-2</v>
      </c>
    </row>
    <row r="2212" spans="1:30" hidden="1" x14ac:dyDescent="0.45">
      <c r="A2212" t="s">
        <v>2</v>
      </c>
      <c r="B2212" t="s">
        <v>4</v>
      </c>
      <c r="C2212" s="1">
        <v>44674</v>
      </c>
      <c r="D2212" t="s">
        <v>28</v>
      </c>
      <c r="E2212" t="s">
        <v>32</v>
      </c>
      <c r="F2212">
        <v>0</v>
      </c>
      <c r="G2212">
        <v>0</v>
      </c>
      <c r="H2212" t="s">
        <v>42</v>
      </c>
      <c r="I2212" t="s">
        <v>27</v>
      </c>
      <c r="J2212" t="s">
        <v>266</v>
      </c>
      <c r="L2212">
        <f>1/Table1[[#This Row],[B365H]]-Table1[[#This Row],[Margin1X2]]</f>
        <v>0.3400560224089636</v>
      </c>
      <c r="M2212">
        <f>IF(Table1[[#This Row],[Bet]]="Home",IF(Table1[[#This Row],[FTR]]="H",100*Table1[[#This Row],[B365H]],0),0)</f>
        <v>0</v>
      </c>
      <c r="N2212">
        <f>IF(Table1[[#This Row],[Bet]]="Home-",IF(Table1[[#This Row],[FTR]]="H",100*Table1[[#This Row],[B365H]],0),0)</f>
        <v>0</v>
      </c>
      <c r="O2212">
        <f>1/Table1[[#This Row],[B365D]]-Table1[[#This Row],[Margin1X2]]</f>
        <v>0.27703081232492999</v>
      </c>
      <c r="P2212">
        <f>IF(Table1[[#This Row],[Bet]]="Draw",IF(Table1[[#This Row],[FTR]]="D",100*Table1[[#This Row],[B365D]],0),0)</f>
        <v>0</v>
      </c>
      <c r="Q2212">
        <f>IF(Table1[[#This Row],[Bet]]="Draw-",IF(Table1[[#This Row],[FTR]]="D",100*Table1[[#This Row],[B365D]],0),0)</f>
        <v>0</v>
      </c>
      <c r="R2212">
        <f>1/Table1[[#This Row],[B365A]]-Table1[[#This Row],[Margin1X2]]</f>
        <v>0.38291316526610647</v>
      </c>
      <c r="S2212">
        <f>IF(Table1[[#This Row],[Bet]]="Away",IF(Table1[[#This Row],[FTR]]="A",100*Table1[[#This Row],[B365A]],0),0)</f>
        <v>0</v>
      </c>
      <c r="T2212">
        <f>IF(Table1[[#This Row],[Bet2]]="Away",IF(Table1[[#This Row],[FTR]]="A",100*Table1[[#This Row],[B365A]]),0)</f>
        <v>0</v>
      </c>
      <c r="X2212">
        <v>2.8</v>
      </c>
      <c r="Y2212">
        <v>3.4</v>
      </c>
      <c r="Z2212">
        <v>2.5</v>
      </c>
      <c r="AA2212" s="3">
        <f>(1/Table1[[#This Row],[B365H]]+1/Table1[[#This Row],[B365D]]+1/Table1[[#This Row],[B365A]]-1)/3</f>
        <v>1.708683473389357E-2</v>
      </c>
      <c r="AB2212">
        <v>2.2000000000000002</v>
      </c>
      <c r="AC2212">
        <v>1.66</v>
      </c>
      <c r="AD2212">
        <f>(1/Table1[[#This Row],[B365&gt;2.5]]+1/Table1[[#This Row],[B365&lt;2.5]]-1)/2</f>
        <v>2.8477546549835697E-2</v>
      </c>
    </row>
    <row r="2213" spans="1:30" hidden="1" x14ac:dyDescent="0.45">
      <c r="A2213" t="s">
        <v>2</v>
      </c>
      <c r="B2213" t="s">
        <v>4</v>
      </c>
      <c r="C2213" s="1">
        <v>44674</v>
      </c>
      <c r="D2213" t="s">
        <v>34</v>
      </c>
      <c r="E2213" t="s">
        <v>37</v>
      </c>
      <c r="F2213">
        <v>0</v>
      </c>
      <c r="G2213">
        <v>3</v>
      </c>
      <c r="H2213" t="s">
        <v>20</v>
      </c>
      <c r="I2213" t="s">
        <v>50</v>
      </c>
      <c r="J2213" t="s">
        <v>270</v>
      </c>
      <c r="L2213">
        <f>1/Table1[[#This Row],[B365H]]-Table1[[#This Row],[Margin1X2]]</f>
        <v>0.26776066310950031</v>
      </c>
      <c r="M2213">
        <f>IF(Table1[[#This Row],[Bet]]="Home",IF(Table1[[#This Row],[FTR]]="H",100*Table1[[#This Row],[B365H]],0),0)</f>
        <v>0</v>
      </c>
      <c r="N2213">
        <f>IF(Table1[[#This Row],[Bet]]="Home-",IF(Table1[[#This Row],[FTR]]="H",100*Table1[[#This Row],[B365H]],0),0)</f>
        <v>0</v>
      </c>
      <c r="O2213">
        <f>1/Table1[[#This Row],[B365D]]-Table1[[#This Row],[Margin1X2]]</f>
        <v>0.28507668042551765</v>
      </c>
      <c r="P2213">
        <f>IF(Table1[[#This Row],[Bet]]="Draw",IF(Table1[[#This Row],[FTR]]="D",100*Table1[[#This Row],[B365D]],0),0)</f>
        <v>0</v>
      </c>
      <c r="Q2213">
        <f>IF(Table1[[#This Row],[Bet]]="Draw-",IF(Table1[[#This Row],[FTR]]="D",100*Table1[[#This Row],[B365D]],0),0)</f>
        <v>0</v>
      </c>
      <c r="R2213">
        <f>1/Table1[[#This Row],[B365A]]-Table1[[#This Row],[Margin1X2]]</f>
        <v>0.44716265646498204</v>
      </c>
      <c r="S2213">
        <f>IF(Table1[[#This Row],[Bet]]="Away",IF(Table1[[#This Row],[FTR]]="A",100*Table1[[#This Row],[B365A]],0),0)</f>
        <v>0</v>
      </c>
      <c r="T2213">
        <f>IF(Table1[[#This Row],[Bet2]]="Away",IF(Table1[[#This Row],[FTR]]="A",100*Table1[[#This Row],[B365A]]),0)</f>
        <v>0</v>
      </c>
      <c r="X2213">
        <v>3.5</v>
      </c>
      <c r="Y2213">
        <v>3.3</v>
      </c>
      <c r="Z2213">
        <v>2.15</v>
      </c>
      <c r="AA2213" s="3">
        <f>(1/Table1[[#This Row],[B365H]]+1/Table1[[#This Row],[B365D]]+1/Table1[[#This Row],[B365A]]-1)/3</f>
        <v>1.7953622604785391E-2</v>
      </c>
      <c r="AB2213">
        <v>1.9</v>
      </c>
      <c r="AC2213">
        <v>1.9</v>
      </c>
      <c r="AD2213">
        <f>(1/Table1[[#This Row],[B365&gt;2.5]]+1/Table1[[#This Row],[B365&lt;2.5]]-1)/2</f>
        <v>2.6315789473684181E-2</v>
      </c>
    </row>
    <row r="2214" spans="1:30" hidden="1" x14ac:dyDescent="0.45">
      <c r="A2214" t="s">
        <v>2</v>
      </c>
      <c r="B2214" t="s">
        <v>4</v>
      </c>
      <c r="C2214" s="1">
        <v>44674</v>
      </c>
      <c r="D2214" t="s">
        <v>11</v>
      </c>
      <c r="E2214" t="s">
        <v>40</v>
      </c>
      <c r="F2214">
        <v>0</v>
      </c>
      <c r="G2214">
        <v>0</v>
      </c>
      <c r="H2214" t="s">
        <v>42</v>
      </c>
      <c r="I2214" t="s">
        <v>39</v>
      </c>
      <c r="J2214" t="s">
        <v>266</v>
      </c>
      <c r="L2214">
        <f>1/Table1[[#This Row],[B365H]]-Table1[[#This Row],[Margin1X2]]</f>
        <v>0.21187964605978463</v>
      </c>
      <c r="M2214">
        <f>IF(Table1[[#This Row],[Bet]]="Home",IF(Table1[[#This Row],[FTR]]="H",100*Table1[[#This Row],[B365H]],0),0)</f>
        <v>0</v>
      </c>
      <c r="N2214">
        <f>IF(Table1[[#This Row],[Bet]]="Home-",IF(Table1[[#This Row],[FTR]]="H",100*Table1[[#This Row],[B365H]],0),0)</f>
        <v>0</v>
      </c>
      <c r="O2214">
        <f>1/Table1[[#This Row],[B365D]]-Table1[[#This Row],[Margin1X2]]</f>
        <v>0.26664704955698026</v>
      </c>
      <c r="P2214">
        <f>IF(Table1[[#This Row],[Bet]]="Draw",IF(Table1[[#This Row],[FTR]]="D",100*Table1[[#This Row],[B365D]],0),0)</f>
        <v>0</v>
      </c>
      <c r="Q2214">
        <f>IF(Table1[[#This Row],[Bet]]="Draw-",IF(Table1[[#This Row],[FTR]]="D",100*Table1[[#This Row],[B365D]],0),0)</f>
        <v>0</v>
      </c>
      <c r="R2214">
        <f>1/Table1[[#This Row],[B365A]]-Table1[[#This Row],[Margin1X2]]</f>
        <v>0.52147330438323503</v>
      </c>
      <c r="S2214">
        <f>IF(Table1[[#This Row],[Bet]]="Away",IF(Table1[[#This Row],[FTR]]="A",100*Table1[[#This Row],[B365A]],0),0)</f>
        <v>0</v>
      </c>
      <c r="T2214">
        <f>IF(Table1[[#This Row],[Bet2]]="Away",IF(Table1[[#This Row],[FTR]]="A",100*Table1[[#This Row],[B365A]]),0)</f>
        <v>0</v>
      </c>
      <c r="X2214">
        <v>4.33</v>
      </c>
      <c r="Y2214">
        <v>3.5</v>
      </c>
      <c r="Z2214">
        <v>1.85</v>
      </c>
      <c r="AA2214" s="3">
        <f>(1/Table1[[#This Row],[B365H]]+1/Table1[[#This Row],[B365D]]+1/Table1[[#This Row],[B365A]]-1)/3</f>
        <v>1.9067236157305434E-2</v>
      </c>
      <c r="AB2214">
        <v>2.1</v>
      </c>
      <c r="AC2214">
        <v>1.72</v>
      </c>
      <c r="AD2214">
        <f>(1/Table1[[#This Row],[B365&gt;2.5]]+1/Table1[[#This Row],[B365&lt;2.5]]-1)/2</f>
        <v>2.879291251384275E-2</v>
      </c>
    </row>
    <row r="2215" spans="1:30" x14ac:dyDescent="0.45">
      <c r="A2215" t="s">
        <v>172</v>
      </c>
      <c r="B2215" t="s">
        <v>4</v>
      </c>
      <c r="C2215" s="1">
        <v>44660</v>
      </c>
      <c r="D2215" t="s">
        <v>191</v>
      </c>
      <c r="E2215" t="s">
        <v>183</v>
      </c>
      <c r="F2215">
        <v>0</v>
      </c>
      <c r="G2215">
        <v>4</v>
      </c>
      <c r="H2215" t="s">
        <v>20</v>
      </c>
      <c r="I2215" t="s">
        <v>98</v>
      </c>
      <c r="J2215" t="s">
        <v>271</v>
      </c>
      <c r="L2215">
        <f>1/Table1[[#This Row],[B365H]]-Table1[[#This Row],[Margin1X2]]</f>
        <v>0.11297208538587847</v>
      </c>
      <c r="M2215">
        <f>IF(Table1[[#This Row],[Bet]]="Home",IF(Table1[[#This Row],[FTR]]="H",100*Table1[[#This Row],[B365H]],0),0)</f>
        <v>0</v>
      </c>
      <c r="N2215">
        <f>IF(Table1[[#This Row],[Bet]]="Home-",IF(Table1[[#This Row],[FTR]]="H",100*Table1[[#This Row],[B365H]],0),0)</f>
        <v>0</v>
      </c>
      <c r="O2215">
        <f>1/Table1[[#This Row],[B365D]]-Table1[[#This Row],[Margin1X2]]</f>
        <v>0.21773399014778322</v>
      </c>
      <c r="P2215">
        <f>IF(Table1[[#This Row],[Bet]]="Draw",IF(Table1[[#This Row],[FTR]]="D",100*Table1[[#This Row],[B365D]],0),0)</f>
        <v>0</v>
      </c>
      <c r="Q2215">
        <f>IF(Table1[[#This Row],[Bet]]="Draw-",IF(Table1[[#This Row],[FTR]]="D",100*Table1[[#This Row],[B365D]],0),0)</f>
        <v>0</v>
      </c>
      <c r="R2215">
        <f>1/Table1[[#This Row],[B365A]]-Table1[[#This Row],[Margin1X2]]</f>
        <v>0.66929392446633829</v>
      </c>
      <c r="S2215">
        <f>IF(Table1[[#This Row],[Bet]]="Away",IF(Table1[[#This Row],[FTR]]="A",100*Table1[[#This Row],[B365A]],0),0)</f>
        <v>145</v>
      </c>
      <c r="T2215">
        <f>IF(Table1[[#This Row],[Bet2]]="Away",IF(Table1[[#This Row],[FTR]]="A",100*Table1[[#This Row],[B365A]]),0)</f>
        <v>0</v>
      </c>
      <c r="X2215">
        <v>7.5</v>
      </c>
      <c r="Y2215">
        <v>4.2</v>
      </c>
      <c r="Z2215">
        <v>1.45</v>
      </c>
      <c r="AA2215" s="3">
        <f>(1/Table1[[#This Row],[B365H]]+1/Table1[[#This Row],[B365D]]+1/Table1[[#This Row],[B365A]]-1)/3</f>
        <v>2.0361247947454864E-2</v>
      </c>
      <c r="AB2215">
        <v>1.95</v>
      </c>
      <c r="AC2215">
        <v>1.9</v>
      </c>
      <c r="AD2215">
        <f>(1/Table1[[#This Row],[B365&gt;2.5]]+1/Table1[[#This Row],[B365&lt;2.5]]-1)/2</f>
        <v>1.9568151147098534E-2</v>
      </c>
    </row>
    <row r="2216" spans="1:30" hidden="1" x14ac:dyDescent="0.45">
      <c r="A2216" t="s">
        <v>172</v>
      </c>
      <c r="B2216" t="s">
        <v>4</v>
      </c>
      <c r="C2216" s="1">
        <v>44674</v>
      </c>
      <c r="D2216" t="s">
        <v>181</v>
      </c>
      <c r="E2216" t="s">
        <v>192</v>
      </c>
      <c r="F2216">
        <v>0</v>
      </c>
      <c r="G2216">
        <v>3</v>
      </c>
      <c r="H2216" t="s">
        <v>20</v>
      </c>
      <c r="I2216" t="s">
        <v>157</v>
      </c>
      <c r="J2216" t="s">
        <v>269</v>
      </c>
      <c r="L2216">
        <f>1/Table1[[#This Row],[B365H]]-Table1[[#This Row],[Margin1X2]]</f>
        <v>0.25377325377325377</v>
      </c>
      <c r="M2216">
        <f>IF(Table1[[#This Row],[Bet]]="Home",IF(Table1[[#This Row],[FTR]]="H",100*Table1[[#This Row],[B365H]],0),0)</f>
        <v>0</v>
      </c>
      <c r="N2216">
        <f>IF(Table1[[#This Row],[Bet]]="Home-",IF(Table1[[#This Row],[FTR]]="H",100*Table1[[#This Row],[B365H]],0),0)</f>
        <v>0</v>
      </c>
      <c r="O2216">
        <f>1/Table1[[#This Row],[B365D]]-Table1[[#This Row],[Margin1X2]]</f>
        <v>0.28653328653328658</v>
      </c>
      <c r="P2216">
        <f>IF(Table1[[#This Row],[Bet]]="Draw",IF(Table1[[#This Row],[FTR]]="D",100*Table1[[#This Row],[B365D]],0),0)</f>
        <v>0</v>
      </c>
      <c r="Q2216">
        <f>IF(Table1[[#This Row],[Bet]]="Draw-",IF(Table1[[#This Row],[FTR]]="D",100*Table1[[#This Row],[B365D]],0),0)</f>
        <v>0</v>
      </c>
      <c r="R2216">
        <f>1/Table1[[#This Row],[B365A]]-Table1[[#This Row],[Margin1X2]]</f>
        <v>0.45969345969345971</v>
      </c>
      <c r="S2216">
        <f>IF(Table1[[#This Row],[Bet]]="Away",IF(Table1[[#This Row],[FTR]]="A",100*Table1[[#This Row],[B365A]],0),0)</f>
        <v>0</v>
      </c>
      <c r="T2216">
        <f>IF(Table1[[#This Row],[Bet2]]="Away",IF(Table1[[#This Row],[FTR]]="A",100*Table1[[#This Row],[B365A]]),0)</f>
        <v>0</v>
      </c>
      <c r="X2216">
        <v>3.7</v>
      </c>
      <c r="Y2216">
        <v>3.3</v>
      </c>
      <c r="Z2216">
        <v>2.1</v>
      </c>
      <c r="AA2216" s="3">
        <f>(1/Table1[[#This Row],[B365H]]+1/Table1[[#This Row],[B365D]]+1/Table1[[#This Row],[B365A]]-1)/3</f>
        <v>1.6497016497016476E-2</v>
      </c>
      <c r="AB2216">
        <v>2.1</v>
      </c>
      <c r="AC2216">
        <v>1.7</v>
      </c>
      <c r="AD2216">
        <f>(1/Table1[[#This Row],[B365&gt;2.5]]+1/Table1[[#This Row],[B365&lt;2.5]]-1)/2</f>
        <v>3.2212885154061621E-2</v>
      </c>
    </row>
    <row r="2217" spans="1:30" hidden="1" x14ac:dyDescent="0.45">
      <c r="A2217" t="s">
        <v>2</v>
      </c>
      <c r="B2217" t="s">
        <v>4</v>
      </c>
      <c r="C2217" s="1">
        <v>44675</v>
      </c>
      <c r="D2217" t="s">
        <v>18</v>
      </c>
      <c r="E2217" t="s">
        <v>29</v>
      </c>
      <c r="F2217">
        <v>1</v>
      </c>
      <c r="G2217">
        <v>0</v>
      </c>
      <c r="H2217" t="s">
        <v>13</v>
      </c>
      <c r="I2217" t="s">
        <v>43</v>
      </c>
      <c r="L2217">
        <f>1/Table1[[#This Row],[B365H]]-Table1[[#This Row],[Margin1X2]]</f>
        <v>0.35299178388609281</v>
      </c>
      <c r="M2217">
        <f>IF(Table1[[#This Row],[Bet]]="Home",IF(Table1[[#This Row],[FTR]]="H",100*Table1[[#This Row],[B365H]],0),0)</f>
        <v>0</v>
      </c>
      <c r="N2217">
        <f>IF(Table1[[#This Row],[Bet]]="Home-",IF(Table1[[#This Row],[FTR]]="H",100*Table1[[#This Row],[B365H]],0),0)</f>
        <v>0</v>
      </c>
      <c r="O2217">
        <f>1/Table1[[#This Row],[B365D]]-Table1[[#This Row],[Margin1X2]]</f>
        <v>0.31595474684905578</v>
      </c>
      <c r="P2217">
        <f>IF(Table1[[#This Row],[Bet]]="Draw",IF(Table1[[#This Row],[FTR]]="D",100*Table1[[#This Row],[B365D]],0),0)</f>
        <v>0</v>
      </c>
      <c r="Q2217">
        <f>IF(Table1[[#This Row],[Bet]]="Draw-",IF(Table1[[#This Row],[FTR]]="D",100*Table1[[#This Row],[B365D]],0),0)</f>
        <v>0</v>
      </c>
      <c r="R2217">
        <f>1/Table1[[#This Row],[B365A]]-Table1[[#This Row],[Margin1X2]]</f>
        <v>0.33105346926485135</v>
      </c>
      <c r="S2217">
        <f>IF(Table1[[#This Row],[Bet]]="Away",IF(Table1[[#This Row],[FTR]]="A",100*Table1[[#This Row],[B365A]],0),0)</f>
        <v>0</v>
      </c>
      <c r="T2217">
        <f>IF(Table1[[#This Row],[Bet2]]="Away",IF(Table1[[#This Row],[FTR]]="A",100*Table1[[#This Row],[B365A]]),0)</f>
        <v>0</v>
      </c>
      <c r="X2217">
        <v>2.7</v>
      </c>
      <c r="Y2217">
        <v>3</v>
      </c>
      <c r="Z2217">
        <v>2.87</v>
      </c>
      <c r="AA2217" s="3">
        <f>(1/Table1[[#This Row],[B365H]]+1/Table1[[#This Row],[B365D]]+1/Table1[[#This Row],[B365A]]-1)/3</f>
        <v>1.7378586484277554E-2</v>
      </c>
      <c r="AB2217">
        <v>2.1</v>
      </c>
      <c r="AC2217">
        <v>1.72</v>
      </c>
      <c r="AD2217">
        <f>(1/Table1[[#This Row],[B365&gt;2.5]]+1/Table1[[#This Row],[B365&lt;2.5]]-1)/2</f>
        <v>2.879291251384275E-2</v>
      </c>
    </row>
    <row r="2218" spans="1:30" hidden="1" x14ac:dyDescent="0.45">
      <c r="A2218" t="s">
        <v>2</v>
      </c>
      <c r="B2218" t="s">
        <v>4</v>
      </c>
      <c r="C2218" s="1">
        <v>44675</v>
      </c>
      <c r="D2218" t="s">
        <v>22</v>
      </c>
      <c r="E2218" t="s">
        <v>38</v>
      </c>
      <c r="F2218">
        <v>1</v>
      </c>
      <c r="G2218">
        <v>0</v>
      </c>
      <c r="H2218" t="s">
        <v>13</v>
      </c>
      <c r="I2218" t="s">
        <v>14</v>
      </c>
      <c r="L2218">
        <f>1/Table1[[#This Row],[B365H]]-Table1[[#This Row],[Margin1X2]]</f>
        <v>0.64951343242336312</v>
      </c>
      <c r="M2218">
        <f>IF(Table1[[#This Row],[Bet]]="Home",IF(Table1[[#This Row],[FTR]]="H",100*Table1[[#This Row],[B365H]],0),0)</f>
        <v>0</v>
      </c>
      <c r="N2218">
        <f>IF(Table1[[#This Row],[Bet]]="Home-",IF(Table1[[#This Row],[FTR]]="H",100*Table1[[#This Row],[B365H]],0),0)</f>
        <v>0</v>
      </c>
      <c r="O2218">
        <f>1/Table1[[#This Row],[B365D]]-Table1[[#This Row],[Margin1X2]]</f>
        <v>0.21379364797378653</v>
      </c>
      <c r="P2218">
        <f>IF(Table1[[#This Row],[Bet]]="Draw",IF(Table1[[#This Row],[FTR]]="D",100*Table1[[#This Row],[B365D]],0),0)</f>
        <v>0</v>
      </c>
      <c r="Q2218">
        <f>IF(Table1[[#This Row],[Bet]]="Draw-",IF(Table1[[#This Row],[FTR]]="D",100*Table1[[#This Row],[B365D]],0),0)</f>
        <v>0</v>
      </c>
      <c r="R2218">
        <f>1/Table1[[#This Row],[B365A]]-Table1[[#This Row],[Margin1X2]]</f>
        <v>0.13669291960285032</v>
      </c>
      <c r="S2218">
        <f>IF(Table1[[#This Row],[Bet]]="Away",IF(Table1[[#This Row],[FTR]]="A",100*Table1[[#This Row],[B365A]],0),0)</f>
        <v>0</v>
      </c>
      <c r="T2218">
        <f>IF(Table1[[#This Row],[Bet2]]="Away",IF(Table1[[#This Row],[FTR]]="A",100*Table1[[#This Row],[B365A]]),0)</f>
        <v>0</v>
      </c>
      <c r="X2218">
        <v>1.5</v>
      </c>
      <c r="Y2218">
        <v>4.33</v>
      </c>
      <c r="Z2218">
        <v>6.5</v>
      </c>
      <c r="AA2218" s="3">
        <f>(1/Table1[[#This Row],[B365H]]+1/Table1[[#This Row],[B365D]]+1/Table1[[#This Row],[B365A]]-1)/3</f>
        <v>1.7153234243303544E-2</v>
      </c>
      <c r="AB2218">
        <v>2.1</v>
      </c>
      <c r="AC2218">
        <v>1.72</v>
      </c>
      <c r="AD2218">
        <f>(1/Table1[[#This Row],[B365&gt;2.5]]+1/Table1[[#This Row],[B365&lt;2.5]]-1)/2</f>
        <v>2.879291251384275E-2</v>
      </c>
    </row>
    <row r="2219" spans="1:30" hidden="1" x14ac:dyDescent="0.45">
      <c r="A2219" t="s">
        <v>106</v>
      </c>
      <c r="B2219" t="s">
        <v>4</v>
      </c>
      <c r="C2219" s="1">
        <v>44674</v>
      </c>
      <c r="D2219" t="s">
        <v>120</v>
      </c>
      <c r="E2219" t="s">
        <v>122</v>
      </c>
      <c r="F2219">
        <v>3</v>
      </c>
      <c r="G2219">
        <v>1</v>
      </c>
      <c r="H2219" t="s">
        <v>13</v>
      </c>
      <c r="I2219" t="s">
        <v>156</v>
      </c>
      <c r="J2219" t="s">
        <v>269</v>
      </c>
      <c r="L2219">
        <f>1/Table1[[#This Row],[B365H]]-Table1[[#This Row],[Margin1X2]]</f>
        <v>0.55502645502645498</v>
      </c>
      <c r="M2219">
        <f>IF(Table1[[#This Row],[Bet]]="Home",IF(Table1[[#This Row],[FTR]]="H",100*Table1[[#This Row],[B365H]],0),0)</f>
        <v>0</v>
      </c>
      <c r="N2219">
        <f>IF(Table1[[#This Row],[Bet]]="Home-",IF(Table1[[#This Row],[FTR]]="H",100*Table1[[#This Row],[B365H]],0),0)</f>
        <v>0</v>
      </c>
      <c r="O2219">
        <f>1/Table1[[#This Row],[B365D]]-Table1[[#This Row],[Margin1X2]]</f>
        <v>0.26137566137566137</v>
      </c>
      <c r="P2219">
        <f>IF(Table1[[#This Row],[Bet]]="Draw",IF(Table1[[#This Row],[FTR]]="D",100*Table1[[#This Row],[B365D]],0),0)</f>
        <v>0</v>
      </c>
      <c r="Q2219">
        <f>IF(Table1[[#This Row],[Bet]]="Draw-",IF(Table1[[#This Row],[FTR]]="D",100*Table1[[#This Row],[B365D]],0),0)</f>
        <v>0</v>
      </c>
      <c r="R2219">
        <f>1/Table1[[#This Row],[B365A]]-Table1[[#This Row],[Margin1X2]]</f>
        <v>0.18359788359788359</v>
      </c>
      <c r="S2219">
        <f>IF(Table1[[#This Row],[Bet]]="Away",IF(Table1[[#This Row],[FTR]]="A",100*Table1[[#This Row],[B365A]],0),0)</f>
        <v>0</v>
      </c>
      <c r="T2219">
        <f>IF(Table1[[#This Row],[Bet2]]="Away",IF(Table1[[#This Row],[FTR]]="A",100*Table1[[#This Row],[B365A]]),0)</f>
        <v>0</v>
      </c>
      <c r="X2219">
        <v>1.75</v>
      </c>
      <c r="Y2219">
        <v>3.6</v>
      </c>
      <c r="Z2219">
        <v>5</v>
      </c>
      <c r="AA2219" s="3">
        <f>(1/Table1[[#This Row],[B365H]]+1/Table1[[#This Row],[B365D]]+1/Table1[[#This Row],[B365A]]-1)/3</f>
        <v>1.6402116402116418E-2</v>
      </c>
      <c r="AB2219">
        <v>2.0699999999999998</v>
      </c>
      <c r="AC2219">
        <v>1.72</v>
      </c>
      <c r="AD2219">
        <f>(1/Table1[[#This Row],[B365&gt;2.5]]+1/Table1[[#This Row],[B365&lt;2.5]]-1)/2</f>
        <v>3.2243568138411449E-2</v>
      </c>
    </row>
    <row r="2220" spans="1:30" hidden="1" x14ac:dyDescent="0.45">
      <c r="A2220" t="s">
        <v>172</v>
      </c>
      <c r="B2220" t="s">
        <v>4</v>
      </c>
      <c r="C2220" s="1">
        <v>44674</v>
      </c>
      <c r="D2220" t="s">
        <v>190</v>
      </c>
      <c r="E2220" t="s">
        <v>185</v>
      </c>
      <c r="F2220">
        <v>2</v>
      </c>
      <c r="G2220">
        <v>4</v>
      </c>
      <c r="H2220" t="s">
        <v>20</v>
      </c>
      <c r="I2220" t="s">
        <v>171</v>
      </c>
      <c r="J2220" t="s">
        <v>272</v>
      </c>
      <c r="L2220">
        <f>1/Table1[[#This Row],[B365H]]-Table1[[#This Row],[Margin1X2]]</f>
        <v>0.3286504895700299</v>
      </c>
      <c r="M2220">
        <f>IF(Table1[[#This Row],[Bet]]="Home",IF(Table1[[#This Row],[FTR]]="H",100*Table1[[#This Row],[B365H]],0),0)</f>
        <v>0</v>
      </c>
      <c r="N2220">
        <f>IF(Table1[[#This Row],[Bet]]="Home-",IF(Table1[[#This Row],[FTR]]="H",100*Table1[[#This Row],[B365H]],0),0)</f>
        <v>0</v>
      </c>
      <c r="O2220">
        <f>1/Table1[[#This Row],[B365D]]-Table1[[#This Row],[Margin1X2]]</f>
        <v>0.31715623669646664</v>
      </c>
      <c r="P2220">
        <f>IF(Table1[[#This Row],[Bet]]="Draw",IF(Table1[[#This Row],[FTR]]="D",100*Table1[[#This Row],[B365D]],0),0)</f>
        <v>0</v>
      </c>
      <c r="Q2220">
        <f>IF(Table1[[#This Row],[Bet]]="Draw-",IF(Table1[[#This Row],[FTR]]="D",100*Table1[[#This Row],[B365D]],0),0)</f>
        <v>0</v>
      </c>
      <c r="R2220">
        <f>1/Table1[[#This Row],[B365A]]-Table1[[#This Row],[Margin1X2]]</f>
        <v>0.35419327373350368</v>
      </c>
      <c r="S2220">
        <f>IF(Table1[[#This Row],[Bet]]="Away",IF(Table1[[#This Row],[FTR]]="A",100*Table1[[#This Row],[B365A]],0),0)</f>
        <v>0</v>
      </c>
      <c r="T2220">
        <f>IF(Table1[[#This Row],[Bet2]]="Away",IF(Table1[[#This Row],[FTR]]="A",100*Table1[[#This Row],[B365A]]),0)</f>
        <v>0</v>
      </c>
      <c r="X2220">
        <v>2.9</v>
      </c>
      <c r="Y2220">
        <v>3</v>
      </c>
      <c r="Z2220">
        <v>2.7</v>
      </c>
      <c r="AA2220" s="3">
        <f>(1/Table1[[#This Row],[B365H]]+1/Table1[[#This Row],[B365D]]+1/Table1[[#This Row],[B365A]]-1)/3</f>
        <v>1.617709663686669E-2</v>
      </c>
      <c r="AB2220">
        <v>2.7</v>
      </c>
      <c r="AC2220">
        <v>1.44</v>
      </c>
      <c r="AD2220">
        <f>(1/Table1[[#This Row],[B365&gt;2.5]]+1/Table1[[#This Row],[B365&lt;2.5]]-1)/2</f>
        <v>3.240740740740744E-2</v>
      </c>
    </row>
    <row r="2221" spans="1:30" hidden="1" x14ac:dyDescent="0.45">
      <c r="A2221" t="s">
        <v>61</v>
      </c>
      <c r="B2221" t="s">
        <v>4</v>
      </c>
      <c r="C2221" s="1">
        <v>44674</v>
      </c>
      <c r="D2221" t="s">
        <v>62</v>
      </c>
      <c r="E2221" t="s">
        <v>92</v>
      </c>
      <c r="F2221">
        <v>1</v>
      </c>
      <c r="G2221">
        <v>1</v>
      </c>
      <c r="H2221" t="s">
        <v>42</v>
      </c>
      <c r="I2221" t="s">
        <v>45</v>
      </c>
      <c r="J2221" t="s">
        <v>266</v>
      </c>
      <c r="L2221">
        <f>1/Table1[[#This Row],[B365H]]-Table1[[#This Row],[Margin1X2]]</f>
        <v>0.41935698817258038</v>
      </c>
      <c r="M2221">
        <f>IF(Table1[[#This Row],[Bet]]="Home",IF(Table1[[#This Row],[FTR]]="H",100*Table1[[#This Row],[B365H]],0),0)</f>
        <v>0</v>
      </c>
      <c r="N2221">
        <f>IF(Table1[[#This Row],[Bet]]="Home-",IF(Table1[[#This Row],[FTR]]="H",100*Table1[[#This Row],[B365H]],0),0)</f>
        <v>0</v>
      </c>
      <c r="O2221">
        <f>1/Table1[[#This Row],[B365D]]-Table1[[#This Row],[Margin1X2]]</f>
        <v>0.25124104614359483</v>
      </c>
      <c r="P2221">
        <f>IF(Table1[[#This Row],[Bet]]="Draw",IF(Table1[[#This Row],[FTR]]="D",100*Table1[[#This Row],[B365D]],0),0)</f>
        <v>0</v>
      </c>
      <c r="Q2221">
        <f>IF(Table1[[#This Row],[Bet]]="Draw-",IF(Table1[[#This Row],[FTR]]="D",100*Table1[[#This Row],[B365D]],0),0)</f>
        <v>0</v>
      </c>
      <c r="R2221">
        <f>1/Table1[[#This Row],[B365A]]-Table1[[#This Row],[Margin1X2]]</f>
        <v>0.32940196568382474</v>
      </c>
      <c r="S2221">
        <f>IF(Table1[[#This Row],[Bet]]="Away",IF(Table1[[#This Row],[FTR]]="A",100*Table1[[#This Row],[B365A]],0),0)</f>
        <v>0</v>
      </c>
      <c r="T2221">
        <f>IF(Table1[[#This Row],[Bet2]]="Away",IF(Table1[[#This Row],[FTR]]="A",100*Table1[[#This Row],[B365A]]),0)</f>
        <v>0</v>
      </c>
      <c r="X2221">
        <v>2.2999999999999998</v>
      </c>
      <c r="Y2221">
        <v>3.75</v>
      </c>
      <c r="Z2221">
        <v>2.9</v>
      </c>
      <c r="AA2221" s="3">
        <f>(1/Table1[[#This Row],[B365H]]+1/Table1[[#This Row],[B365D]]+1/Table1[[#This Row],[B365A]]-1)/3</f>
        <v>1.5425620523071837E-2</v>
      </c>
      <c r="AB2221">
        <v>1.83</v>
      </c>
      <c r="AC2221">
        <v>2.02</v>
      </c>
      <c r="AD2221">
        <f>(1/Table1[[#This Row],[B365&gt;2.5]]+1/Table1[[#This Row],[B365&lt;2.5]]-1)/2</f>
        <v>2.0748796191094487E-2</v>
      </c>
    </row>
    <row r="2222" spans="1:30" hidden="1" x14ac:dyDescent="0.45">
      <c r="A2222" t="s">
        <v>61</v>
      </c>
      <c r="B2222" t="s">
        <v>4</v>
      </c>
      <c r="C2222" s="1">
        <v>44674</v>
      </c>
      <c r="D2222" t="s">
        <v>77</v>
      </c>
      <c r="E2222" t="s">
        <v>69</v>
      </c>
      <c r="F2222">
        <v>1</v>
      </c>
      <c r="G2222">
        <v>1</v>
      </c>
      <c r="H2222" t="s">
        <v>42</v>
      </c>
      <c r="I2222" t="s">
        <v>54</v>
      </c>
      <c r="J2222" t="s">
        <v>272</v>
      </c>
      <c r="L2222">
        <f>1/Table1[[#This Row],[B365H]]-Table1[[#This Row],[Margin1X2]]</f>
        <v>0.50960735171261484</v>
      </c>
      <c r="M2222">
        <f>IF(Table1[[#This Row],[Bet]]="Home",IF(Table1[[#This Row],[FTR]]="H",100*Table1[[#This Row],[B365H]],0),0)</f>
        <v>0</v>
      </c>
      <c r="N2222">
        <f>IF(Table1[[#This Row],[Bet]]="Home-",IF(Table1[[#This Row],[FTR]]="H",100*Table1[[#This Row],[B365H]],0),0)</f>
        <v>0</v>
      </c>
      <c r="O2222">
        <f>1/Table1[[#This Row],[B365D]]-Table1[[#This Row],[Margin1X2]]</f>
        <v>0.26900584795321636</v>
      </c>
      <c r="P2222">
        <f>IF(Table1[[#This Row],[Bet]]="Draw",IF(Table1[[#This Row],[FTR]]="D",100*Table1[[#This Row],[B365D]],0),0)</f>
        <v>350</v>
      </c>
      <c r="Q2222">
        <f>IF(Table1[[#This Row],[Bet]]="Draw-",IF(Table1[[#This Row],[FTR]]="D",100*Table1[[#This Row],[B365D]],0),0)</f>
        <v>0</v>
      </c>
      <c r="R2222">
        <f>1/Table1[[#This Row],[B365A]]-Table1[[#This Row],[Margin1X2]]</f>
        <v>0.22138680033416874</v>
      </c>
      <c r="S2222">
        <f>IF(Table1[[#This Row],[Bet]]="Away",IF(Table1[[#This Row],[FTR]]="A",100*Table1[[#This Row],[B365A]],0),0)</f>
        <v>0</v>
      </c>
      <c r="T2222">
        <f>IF(Table1[[#This Row],[Bet2]]="Away",IF(Table1[[#This Row],[FTR]]="A",100*Table1[[#This Row],[B365A]]),0)</f>
        <v>0</v>
      </c>
      <c r="X2222">
        <v>1.9</v>
      </c>
      <c r="Y2222">
        <v>3.5</v>
      </c>
      <c r="Z2222">
        <v>4.2</v>
      </c>
      <c r="AA2222" s="3">
        <f>(1/Table1[[#This Row],[B365H]]+1/Table1[[#This Row],[B365D]]+1/Table1[[#This Row],[B365A]]-1)/3</f>
        <v>1.6708437761069339E-2</v>
      </c>
      <c r="AB2222">
        <v>2</v>
      </c>
      <c r="AC2222">
        <v>1.8</v>
      </c>
      <c r="AD2222">
        <f>(1/Table1[[#This Row],[B365&gt;2.5]]+1/Table1[[#This Row],[B365&lt;2.5]]-1)/2</f>
        <v>2.777777777777779E-2</v>
      </c>
    </row>
    <row r="2223" spans="1:30" x14ac:dyDescent="0.45">
      <c r="A2223" t="s">
        <v>172</v>
      </c>
      <c r="B2223" t="s">
        <v>4</v>
      </c>
      <c r="C2223" s="1">
        <v>44669</v>
      </c>
      <c r="D2223" t="s">
        <v>186</v>
      </c>
      <c r="E2223" t="s">
        <v>184</v>
      </c>
      <c r="F2223">
        <v>1</v>
      </c>
      <c r="G2223">
        <v>3</v>
      </c>
      <c r="H2223" t="s">
        <v>20</v>
      </c>
      <c r="I2223" t="s">
        <v>126</v>
      </c>
      <c r="J2223" t="s">
        <v>271</v>
      </c>
      <c r="L2223">
        <f>1/Table1[[#This Row],[B365H]]-Table1[[#This Row],[Margin1X2]]</f>
        <v>0.46980718611013861</v>
      </c>
      <c r="M2223">
        <f>IF(Table1[[#This Row],[Bet]]="Home",IF(Table1[[#This Row],[FTR]]="H",100*Table1[[#This Row],[B365H]],0),0)</f>
        <v>0</v>
      </c>
      <c r="N2223">
        <f>IF(Table1[[#This Row],[Bet]]="Home-",IF(Table1[[#This Row],[FTR]]="H",100*Table1[[#This Row],[B365H]],0),0)</f>
        <v>0</v>
      </c>
      <c r="O2223">
        <f>1/Table1[[#This Row],[B365D]]-Table1[[#This Row],[Margin1X2]]</f>
        <v>0.28503261109166111</v>
      </c>
      <c r="P2223">
        <f>IF(Table1[[#This Row],[Bet]]="Draw",IF(Table1[[#This Row],[FTR]]="D",100*Table1[[#This Row],[B365D]],0),0)</f>
        <v>0</v>
      </c>
      <c r="Q2223">
        <f>IF(Table1[[#This Row],[Bet]]="Draw-",IF(Table1[[#This Row],[FTR]]="D",100*Table1[[#This Row],[B365D]],0),0)</f>
        <v>0</v>
      </c>
      <c r="R2223">
        <f>1/Table1[[#This Row],[B365A]]-Table1[[#This Row],[Margin1X2]]</f>
        <v>0.24516020279820019</v>
      </c>
      <c r="S2223">
        <f>IF(Table1[[#This Row],[Bet]]="Away",IF(Table1[[#This Row],[FTR]]="A",100*Table1[[#This Row],[B365A]],0),0)</f>
        <v>380</v>
      </c>
      <c r="T2223">
        <f>IF(Table1[[#This Row],[Bet2]]="Away",IF(Table1[[#This Row],[FTR]]="A",100*Table1[[#This Row],[B365A]]),0)</f>
        <v>0</v>
      </c>
      <c r="X2223">
        <v>2.0499999999999998</v>
      </c>
      <c r="Y2223">
        <v>3.3</v>
      </c>
      <c r="Z2223">
        <v>3.8</v>
      </c>
      <c r="AA2223" s="3">
        <f>(1/Table1[[#This Row],[B365H]]+1/Table1[[#This Row],[B365D]]+1/Table1[[#This Row],[B365A]]-1)/3</f>
        <v>1.7997691938641907E-2</v>
      </c>
      <c r="AB2223">
        <v>2.25</v>
      </c>
      <c r="AC2223">
        <v>1.61</v>
      </c>
      <c r="AD2223">
        <f>(1/Table1[[#This Row],[B365&gt;2.5]]+1/Table1[[#This Row],[B365&lt;2.5]]-1)/2</f>
        <v>3.2781228433402365E-2</v>
      </c>
    </row>
    <row r="2224" spans="1:30" hidden="1" x14ac:dyDescent="0.45">
      <c r="A2224" t="s">
        <v>2</v>
      </c>
      <c r="B2224" t="s">
        <v>4</v>
      </c>
      <c r="C2224" s="1">
        <v>44675</v>
      </c>
      <c r="D2224" t="s">
        <v>19</v>
      </c>
      <c r="E2224" t="s">
        <v>26</v>
      </c>
      <c r="F2224">
        <v>2</v>
      </c>
      <c r="G2224">
        <v>2</v>
      </c>
      <c r="H2224" t="s">
        <v>42</v>
      </c>
      <c r="I2224" t="s">
        <v>48</v>
      </c>
      <c r="J2224" t="s">
        <v>266</v>
      </c>
      <c r="L2224">
        <f>1/Table1[[#This Row],[B365H]]-Table1[[#This Row],[Margin1X2]]</f>
        <v>0.4601618425147837</v>
      </c>
      <c r="M2224">
        <f>IF(Table1[[#This Row],[Bet]]="Home",IF(Table1[[#This Row],[FTR]]="H",100*Table1[[#This Row],[B365H]],0),0)</f>
        <v>0</v>
      </c>
      <c r="N2224">
        <f>IF(Table1[[#This Row],[Bet]]="Home-",IF(Table1[[#This Row],[FTR]]="H",100*Table1[[#This Row],[B365H]],0),0)</f>
        <v>0</v>
      </c>
      <c r="O2224">
        <f>1/Table1[[#This Row],[B365D]]-Table1[[#This Row],[Margin1X2]]</f>
        <v>0.27808901338313108</v>
      </c>
      <c r="P2224">
        <f>IF(Table1[[#This Row],[Bet]]="Draw",IF(Table1[[#This Row],[FTR]]="D",100*Table1[[#This Row],[B365D]],0),0)</f>
        <v>0</v>
      </c>
      <c r="Q2224">
        <f>IF(Table1[[#This Row],[Bet]]="Draw-",IF(Table1[[#This Row],[FTR]]="D",100*Table1[[#This Row],[B365D]],0),0)</f>
        <v>0</v>
      </c>
      <c r="R2224">
        <f>1/Table1[[#This Row],[B365A]]-Table1[[#This Row],[Margin1X2]]</f>
        <v>0.26174914410208533</v>
      </c>
      <c r="S2224">
        <f>IF(Table1[[#This Row],[Bet]]="Away",IF(Table1[[#This Row],[FTR]]="A",100*Table1[[#This Row],[B365A]],0),0)</f>
        <v>0</v>
      </c>
      <c r="T2224">
        <f>IF(Table1[[#This Row],[Bet2]]="Away",IF(Table1[[#This Row],[FTR]]="A",100*Table1[[#This Row],[B365A]]),0)</f>
        <v>0</v>
      </c>
      <c r="X2224">
        <v>2.1</v>
      </c>
      <c r="Y2224">
        <v>3.4</v>
      </c>
      <c r="Z2224">
        <v>3.6</v>
      </c>
      <c r="AA2224" s="3">
        <f>(1/Table1[[#This Row],[B365H]]+1/Table1[[#This Row],[B365D]]+1/Table1[[#This Row],[B365A]]-1)/3</f>
        <v>1.6028633675692443E-2</v>
      </c>
      <c r="AB2224">
        <v>1.9</v>
      </c>
      <c r="AC2224">
        <v>1.9</v>
      </c>
      <c r="AD2224">
        <f>(1/Table1[[#This Row],[B365&gt;2.5]]+1/Table1[[#This Row],[B365&lt;2.5]]-1)/2</f>
        <v>2.6315789473684181E-2</v>
      </c>
    </row>
    <row r="2225" spans="1:30" hidden="1" x14ac:dyDescent="0.45">
      <c r="A2225" t="s">
        <v>172</v>
      </c>
      <c r="B2225" t="s">
        <v>4</v>
      </c>
      <c r="C2225" s="1">
        <v>44674</v>
      </c>
      <c r="D2225" t="s">
        <v>187</v>
      </c>
      <c r="E2225" t="s">
        <v>189</v>
      </c>
      <c r="F2225">
        <v>1</v>
      </c>
      <c r="G2225">
        <v>2</v>
      </c>
      <c r="H2225" t="s">
        <v>20</v>
      </c>
      <c r="I2225" t="s">
        <v>135</v>
      </c>
      <c r="J2225" t="s">
        <v>273</v>
      </c>
      <c r="L2225">
        <f>1/Table1[[#This Row],[B365H]]-Table1[[#This Row],[Margin1X2]]</f>
        <v>0.26174914410208533</v>
      </c>
      <c r="M2225">
        <f>IF(Table1[[#This Row],[Bet]]="Home",IF(Table1[[#This Row],[FTR]]="H",100*Table1[[#This Row],[B365H]],0),0)</f>
        <v>0</v>
      </c>
      <c r="N2225">
        <f>IF(Table1[[#This Row],[Bet]]="Home-",IF(Table1[[#This Row],[FTR]]="H",100*Table1[[#This Row],[B365H]],0),0)</f>
        <v>0</v>
      </c>
      <c r="O2225">
        <f>1/Table1[[#This Row],[B365D]]-Table1[[#This Row],[Margin1X2]]</f>
        <v>0.27808901338313108</v>
      </c>
      <c r="P2225">
        <f>IF(Table1[[#This Row],[Bet]]="Draw",IF(Table1[[#This Row],[FTR]]="D",100*Table1[[#This Row],[B365D]],0),0)</f>
        <v>0</v>
      </c>
      <c r="Q2225">
        <f>IF(Table1[[#This Row],[Bet]]="Draw-",IF(Table1[[#This Row],[FTR]]="D",100*Table1[[#This Row],[B365D]],0),0)</f>
        <v>0</v>
      </c>
      <c r="R2225">
        <f>1/Table1[[#This Row],[B365A]]-Table1[[#This Row],[Margin1X2]]</f>
        <v>0.4601618425147837</v>
      </c>
      <c r="S2225">
        <f>IF(Table1[[#This Row],[Bet]]="Away",IF(Table1[[#This Row],[FTR]]="A",100*Table1[[#This Row],[B365A]],0),0)</f>
        <v>0</v>
      </c>
      <c r="T2225">
        <f>IF(Table1[[#This Row],[Bet2]]="Away",IF(Table1[[#This Row],[FTR]]="A",100*Table1[[#This Row],[B365A]]),0)</f>
        <v>0</v>
      </c>
      <c r="X2225">
        <v>3.6</v>
      </c>
      <c r="Y2225">
        <v>3.4</v>
      </c>
      <c r="Z2225">
        <v>2.1</v>
      </c>
      <c r="AA2225" s="3">
        <f>(1/Table1[[#This Row],[B365H]]+1/Table1[[#This Row],[B365D]]+1/Table1[[#This Row],[B365A]]-1)/3</f>
        <v>1.6028633675692443E-2</v>
      </c>
      <c r="AB2225">
        <v>1.93</v>
      </c>
      <c r="AC2225">
        <v>1.93</v>
      </c>
      <c r="AD2225">
        <f>(1/Table1[[#This Row],[B365&gt;2.5]]+1/Table1[[#This Row],[B365&lt;2.5]]-1)/2</f>
        <v>1.81347150259068E-2</v>
      </c>
    </row>
    <row r="2226" spans="1:30" hidden="1" x14ac:dyDescent="0.45">
      <c r="A2226" t="s">
        <v>106</v>
      </c>
      <c r="B2226" t="s">
        <v>4</v>
      </c>
      <c r="C2226" s="1">
        <v>44674</v>
      </c>
      <c r="D2226" t="s">
        <v>134</v>
      </c>
      <c r="E2226" t="s">
        <v>128</v>
      </c>
      <c r="F2226">
        <v>1</v>
      </c>
      <c r="G2226">
        <v>1</v>
      </c>
      <c r="H2226" t="s">
        <v>42</v>
      </c>
      <c r="I2226" t="s">
        <v>129</v>
      </c>
      <c r="J2226" t="s">
        <v>273</v>
      </c>
      <c r="L2226">
        <f>1/Table1[[#This Row],[B365H]]-Table1[[#This Row],[Margin1X2]]</f>
        <v>0.53829016986911726</v>
      </c>
      <c r="M2226">
        <f>IF(Table1[[#This Row],[Bet]]="Home",IF(Table1[[#This Row],[FTR]]="H",100*Table1[[#This Row],[B365H]],0),0)</f>
        <v>0</v>
      </c>
      <c r="N2226">
        <f>IF(Table1[[#This Row],[Bet]]="Home-",IF(Table1[[#This Row],[FTR]]="H",100*Table1[[#This Row],[B365H]],0),0)</f>
        <v>0</v>
      </c>
      <c r="O2226">
        <f>1/Table1[[#This Row],[B365D]]-Table1[[#This Row],[Margin1X2]]</f>
        <v>0.26844890002784744</v>
      </c>
      <c r="P2226">
        <f>IF(Table1[[#This Row],[Bet]]="Draw",IF(Table1[[#This Row],[FTR]]="D",100*Table1[[#This Row],[B365D]],0),0)</f>
        <v>0</v>
      </c>
      <c r="Q2226">
        <f>IF(Table1[[#This Row],[Bet]]="Draw-",IF(Table1[[#This Row],[FTR]]="D",100*Table1[[#This Row],[B365D]],0),0)</f>
        <v>0</v>
      </c>
      <c r="R2226">
        <f>1/Table1[[#This Row],[B365A]]-Table1[[#This Row],[Margin1X2]]</f>
        <v>0.19326093010303538</v>
      </c>
      <c r="S2226">
        <f>IF(Table1[[#This Row],[Bet]]="Away",IF(Table1[[#This Row],[FTR]]="A",100*Table1[[#This Row],[B365A]],0),0)</f>
        <v>0</v>
      </c>
      <c r="T2226">
        <f>IF(Table1[[#This Row],[Bet2]]="Away",IF(Table1[[#This Row],[FTR]]="A",100*Table1[[#This Row],[B365A]]),0)</f>
        <v>0</v>
      </c>
      <c r="X2226">
        <v>1.8</v>
      </c>
      <c r="Y2226">
        <v>3.5</v>
      </c>
      <c r="Z2226">
        <v>4.75</v>
      </c>
      <c r="AA2226" s="3">
        <f>(1/Table1[[#This Row],[B365H]]+1/Table1[[#This Row],[B365D]]+1/Table1[[#This Row],[B365A]]-1)/3</f>
        <v>1.7265385686438279E-2</v>
      </c>
      <c r="AB2226">
        <v>2.0499999999999998</v>
      </c>
      <c r="AC2226">
        <v>1.75</v>
      </c>
      <c r="AD2226">
        <f>(1/Table1[[#This Row],[B365&gt;2.5]]+1/Table1[[#This Row],[B365&lt;2.5]]-1)/2</f>
        <v>2.9616724738675937E-2</v>
      </c>
    </row>
    <row r="2227" spans="1:30" hidden="1" x14ac:dyDescent="0.45">
      <c r="A2227" t="s">
        <v>2</v>
      </c>
      <c r="B2227" t="s">
        <v>4</v>
      </c>
      <c r="C2227" s="1">
        <v>44675</v>
      </c>
      <c r="D2227" t="s">
        <v>35</v>
      </c>
      <c r="E2227" t="s">
        <v>25</v>
      </c>
      <c r="F2227">
        <v>2</v>
      </c>
      <c r="G2227">
        <v>0</v>
      </c>
      <c r="H2227" t="s">
        <v>13</v>
      </c>
      <c r="I2227" t="s">
        <v>46</v>
      </c>
      <c r="J2227" t="s">
        <v>269</v>
      </c>
      <c r="L2227">
        <f>1/Table1[[#This Row],[B365H]]-Table1[[#This Row],[Margin1X2]]</f>
        <v>0.82846381490449295</v>
      </c>
      <c r="M2227">
        <f>IF(Table1[[#This Row],[Bet]]="Home",IF(Table1[[#This Row],[FTR]]="H",100*Table1[[#This Row],[B365H]],0),0)</f>
        <v>0</v>
      </c>
      <c r="N2227">
        <f>IF(Table1[[#This Row],[Bet]]="Home-",IF(Table1[[#This Row],[FTR]]="H",100*Table1[[#This Row],[B365H]],0),0)</f>
        <v>0</v>
      </c>
      <c r="O2227">
        <f>1/Table1[[#This Row],[B365D]]-Table1[[#This Row],[Margin1X2]]</f>
        <v>0.12386333064299161</v>
      </c>
      <c r="P2227">
        <f>IF(Table1[[#This Row],[Bet]]="Draw",IF(Table1[[#This Row],[FTR]]="D",100*Table1[[#This Row],[B365D]],0),0)</f>
        <v>0</v>
      </c>
      <c r="Q2227">
        <f>IF(Table1[[#This Row],[Bet]]="Draw-",IF(Table1[[#This Row],[FTR]]="D",100*Table1[[#This Row],[B365D]],0),0)</f>
        <v>0</v>
      </c>
      <c r="R2227">
        <f>1/Table1[[#This Row],[B365A]]-Table1[[#This Row],[Margin1X2]]</f>
        <v>4.7672854452515429E-2</v>
      </c>
      <c r="S2227">
        <f>IF(Table1[[#This Row],[Bet]]="Away",IF(Table1[[#This Row],[FTR]]="A",100*Table1[[#This Row],[B365A]],0),0)</f>
        <v>0</v>
      </c>
      <c r="T2227">
        <f>IF(Table1[[#This Row],[Bet2]]="Away",IF(Table1[[#This Row],[FTR]]="A",100*Table1[[#This Row],[B365A]]),0)</f>
        <v>0</v>
      </c>
      <c r="X2227">
        <v>1.18</v>
      </c>
      <c r="Y2227">
        <v>7</v>
      </c>
      <c r="Z2227">
        <v>15</v>
      </c>
      <c r="AA2227" s="3">
        <f>(1/Table1[[#This Row],[B365H]]+1/Table1[[#This Row],[B365D]]+1/Table1[[#This Row],[B365A]]-1)/3</f>
        <v>1.8993812214151234E-2</v>
      </c>
      <c r="AB2227">
        <v>2.37</v>
      </c>
      <c r="AC2227">
        <v>1.57</v>
      </c>
      <c r="AD2227">
        <f>(1/Table1[[#This Row],[B365&gt;2.5]]+1/Table1[[#This Row],[B365&lt;2.5]]-1)/2</f>
        <v>2.9441801714638949E-2</v>
      </c>
    </row>
    <row r="2228" spans="1:30" hidden="1" x14ac:dyDescent="0.45">
      <c r="A2228" t="s">
        <v>2</v>
      </c>
      <c r="B2228" t="s">
        <v>4</v>
      </c>
      <c r="C2228" s="1">
        <v>44676</v>
      </c>
      <c r="D2228" t="s">
        <v>23</v>
      </c>
      <c r="E2228" t="s">
        <v>16</v>
      </c>
      <c r="F2228">
        <v>0</v>
      </c>
      <c r="G2228">
        <v>0</v>
      </c>
      <c r="H2228" t="s">
        <v>42</v>
      </c>
      <c r="I2228" t="s">
        <v>44</v>
      </c>
      <c r="L2228">
        <f>1/Table1[[#This Row],[B365H]]-Table1[[#This Row],[Margin1X2]]</f>
        <v>0.46806039488966317</v>
      </c>
      <c r="M2228">
        <f>IF(Table1[[#This Row],[Bet]]="Home",IF(Table1[[#This Row],[FTR]]="H",100*Table1[[#This Row],[B365H]],0),0)</f>
        <v>0</v>
      </c>
      <c r="N2228">
        <f>IF(Table1[[#This Row],[Bet]]="Home-",IF(Table1[[#This Row],[FTR]]="H",100*Table1[[#This Row],[B365H]],0),0)</f>
        <v>0</v>
      </c>
      <c r="O2228">
        <f>1/Table1[[#This Row],[B365D]]-Table1[[#This Row],[Margin1X2]]</f>
        <v>0.26596980255516833</v>
      </c>
      <c r="P2228">
        <f>IF(Table1[[#This Row],[Bet]]="Draw",IF(Table1[[#This Row],[FTR]]="D",100*Table1[[#This Row],[B365D]],0),0)</f>
        <v>0</v>
      </c>
      <c r="Q2228">
        <f>IF(Table1[[#This Row],[Bet]]="Draw-",IF(Table1[[#This Row],[FTR]]="D",100*Table1[[#This Row],[B365D]],0),0)</f>
        <v>0</v>
      </c>
      <c r="R2228">
        <f>1/Table1[[#This Row],[B365A]]-Table1[[#This Row],[Margin1X2]]</f>
        <v>0.26596980255516833</v>
      </c>
      <c r="S2228">
        <f>IF(Table1[[#This Row],[Bet]]="Away",IF(Table1[[#This Row],[FTR]]="A",100*Table1[[#This Row],[B365A]],0),0)</f>
        <v>0</v>
      </c>
      <c r="T2228">
        <f>IF(Table1[[#This Row],[Bet2]]="Away",IF(Table1[[#This Row],[FTR]]="A",100*Table1[[#This Row],[B365A]]),0)</f>
        <v>0</v>
      </c>
      <c r="X2228">
        <v>2.0499999999999998</v>
      </c>
      <c r="Y2228">
        <v>3.5</v>
      </c>
      <c r="Z2228">
        <v>3.5</v>
      </c>
      <c r="AA2228" s="3">
        <f>(1/Table1[[#This Row],[B365H]]+1/Table1[[#This Row],[B365D]]+1/Table1[[#This Row],[B365A]]-1)/3</f>
        <v>1.9744483159117365E-2</v>
      </c>
      <c r="AB2228">
        <v>1.72</v>
      </c>
      <c r="AC2228">
        <v>2.1</v>
      </c>
      <c r="AD2228">
        <f>(1/Table1[[#This Row],[B365&gt;2.5]]+1/Table1[[#This Row],[B365&lt;2.5]]-1)/2</f>
        <v>2.879291251384275E-2</v>
      </c>
    </row>
    <row r="2229" spans="1:30" hidden="1" x14ac:dyDescent="0.45">
      <c r="A2229" t="s">
        <v>106</v>
      </c>
      <c r="B2229" t="s">
        <v>4</v>
      </c>
      <c r="C2229" s="1">
        <v>44425</v>
      </c>
      <c r="D2229" t="s">
        <v>120</v>
      </c>
      <c r="E2229" t="s">
        <v>130</v>
      </c>
      <c r="F2229">
        <v>1</v>
      </c>
      <c r="G2229">
        <v>0</v>
      </c>
      <c r="H2229" t="s">
        <v>13</v>
      </c>
      <c r="I2229" t="s">
        <v>153</v>
      </c>
      <c r="L2229">
        <f>1/Table1[[#This Row],[B365H]]-Table1[[#This Row],[Margin1X2]]</f>
        <v>0.58372839729846704</v>
      </c>
      <c r="M2229">
        <f>IF(Table1[[#This Row],[Bet]]="Home",IF(Table1[[#This Row],[FTR]]="H",100*Table1[[#This Row],[B365H]],0),0)</f>
        <v>0</v>
      </c>
      <c r="N2229">
        <f>IF(Table1[[#This Row],[Bet]]="Home-",IF(Table1[[#This Row],[FTR]]="H",100*Table1[[#This Row],[B365H]],0),0)</f>
        <v>0</v>
      </c>
      <c r="O2229">
        <f>1/Table1[[#This Row],[B365D]]-Table1[[#This Row],[Margin1X2]]</f>
        <v>0.24447665348109224</v>
      </c>
      <c r="P2229">
        <f>IF(Table1[[#This Row],[Bet]]="Draw",IF(Table1[[#This Row],[FTR]]="D",100*Table1[[#This Row],[B365D]],0),0)</f>
        <v>0</v>
      </c>
      <c r="Q2229">
        <f>IF(Table1[[#This Row],[Bet]]="Draw-",IF(Table1[[#This Row],[FTR]]="D",100*Table1[[#This Row],[B365D]],0),0)</f>
        <v>0</v>
      </c>
      <c r="R2229">
        <f>1/Table1[[#This Row],[B365A]]-Table1[[#This Row],[Margin1X2]]</f>
        <v>0.17179494922044061</v>
      </c>
      <c r="S2229">
        <f>IF(Table1[[#This Row],[Bet]]="Away",IF(Table1[[#This Row],[FTR]]="A",100*Table1[[#This Row],[B365A]],0),0)</f>
        <v>0</v>
      </c>
      <c r="T2229">
        <f>IF(Table1[[#This Row],[Bet2]]="Away",IF(Table1[[#This Row],[FTR]]="A",100*Table1[[#This Row],[B365A]]),0)</f>
        <v>0</v>
      </c>
      <c r="X2229">
        <v>1.66</v>
      </c>
      <c r="Y2229">
        <v>3.8</v>
      </c>
      <c r="Z2229">
        <v>5.25</v>
      </c>
      <c r="AA2229" s="3">
        <f>(1/Table1[[#This Row],[B365H]]+1/Table1[[#This Row],[B365D]]+1/Table1[[#This Row],[B365A]]-1)/3</f>
        <v>1.8681241255749843E-2</v>
      </c>
      <c r="AB2229">
        <v>2.15</v>
      </c>
      <c r="AC2229">
        <v>1.66</v>
      </c>
      <c r="AD2229">
        <f>(1/Table1[[#This Row],[B365&gt;2.5]]+1/Table1[[#This Row],[B365&lt;2.5]]-1)/2</f>
        <v>3.3762958811992205E-2</v>
      </c>
    </row>
    <row r="2230" spans="1:30" hidden="1" x14ac:dyDescent="0.45">
      <c r="A2230" t="s">
        <v>106</v>
      </c>
      <c r="B2230" t="s">
        <v>4</v>
      </c>
      <c r="C2230" s="1">
        <v>44464</v>
      </c>
      <c r="D2230" t="s">
        <v>128</v>
      </c>
      <c r="E2230" t="s">
        <v>116</v>
      </c>
      <c r="F2230">
        <v>2</v>
      </c>
      <c r="G2230">
        <v>1</v>
      </c>
      <c r="H2230" t="s">
        <v>13</v>
      </c>
      <c r="I2230" t="s">
        <v>153</v>
      </c>
      <c r="L2230">
        <f>1/Table1[[#This Row],[B365H]]-Table1[[#This Row],[Margin1X2]]</f>
        <v>0.54191033138401568</v>
      </c>
      <c r="M2230">
        <f>IF(Table1[[#This Row],[Bet]]="Home",IF(Table1[[#This Row],[FTR]]="H",100*Table1[[#This Row],[B365H]],0),0)</f>
        <v>0</v>
      </c>
      <c r="N2230">
        <f>IF(Table1[[#This Row],[Bet]]="Home-",IF(Table1[[#This Row],[FTR]]="H",100*Table1[[#This Row],[B365H]],0),0)</f>
        <v>0</v>
      </c>
      <c r="O2230">
        <f>1/Table1[[#This Row],[B365D]]-Table1[[#This Row],[Margin1X2]]</f>
        <v>0.24951267056530219</v>
      </c>
      <c r="P2230">
        <f>IF(Table1[[#This Row],[Bet]]="Draw",IF(Table1[[#This Row],[FTR]]="D",100*Table1[[#This Row],[B365D]],0),0)</f>
        <v>0</v>
      </c>
      <c r="Q2230">
        <f>IF(Table1[[#This Row],[Bet]]="Draw-",IF(Table1[[#This Row],[FTR]]="D",100*Table1[[#This Row],[B365D]],0),0)</f>
        <v>0</v>
      </c>
      <c r="R2230">
        <f>1/Table1[[#This Row],[B365A]]-Table1[[#This Row],[Margin1X2]]</f>
        <v>0.20857699805068231</v>
      </c>
      <c r="S2230">
        <f>IF(Table1[[#This Row],[Bet]]="Away",IF(Table1[[#This Row],[FTR]]="A",100*Table1[[#This Row],[B365A]],0),0)</f>
        <v>0</v>
      </c>
      <c r="T2230">
        <f>IF(Table1[[#This Row],[Bet2]]="Away",IF(Table1[[#This Row],[FTR]]="A",100*Table1[[#This Row],[B365A]]),0)</f>
        <v>0</v>
      </c>
      <c r="X2230">
        <v>1.8</v>
      </c>
      <c r="Y2230">
        <v>3.8</v>
      </c>
      <c r="Z2230">
        <v>4.5</v>
      </c>
      <c r="AA2230" s="3">
        <f>(1/Table1[[#This Row],[B365H]]+1/Table1[[#This Row],[B365D]]+1/Table1[[#This Row],[B365A]]-1)/3</f>
        <v>1.3645224171539905E-2</v>
      </c>
      <c r="AB2230">
        <v>1.93</v>
      </c>
      <c r="AC2230">
        <v>1.93</v>
      </c>
      <c r="AD2230">
        <f>(1/Table1[[#This Row],[B365&gt;2.5]]+1/Table1[[#This Row],[B365&lt;2.5]]-1)/2</f>
        <v>1.81347150259068E-2</v>
      </c>
    </row>
    <row r="2231" spans="1:30" hidden="1" x14ac:dyDescent="0.45">
      <c r="A2231" t="s">
        <v>106</v>
      </c>
      <c r="B2231" t="s">
        <v>4</v>
      </c>
      <c r="C2231" s="1">
        <v>44513</v>
      </c>
      <c r="D2231" t="s">
        <v>131</v>
      </c>
      <c r="E2231" t="s">
        <v>139</v>
      </c>
      <c r="F2231">
        <v>0</v>
      </c>
      <c r="G2231">
        <v>1</v>
      </c>
      <c r="H2231" t="s">
        <v>20</v>
      </c>
      <c r="I2231" t="s">
        <v>153</v>
      </c>
      <c r="L2231">
        <f>1/Table1[[#This Row],[B365H]]-Table1[[#This Row],[Margin1X2]]</f>
        <v>0.35400256968884419</v>
      </c>
      <c r="M2231">
        <f>IF(Table1[[#This Row],[Bet]]="Home",IF(Table1[[#This Row],[FTR]]="H",100*Table1[[#This Row],[B365H]],0),0)</f>
        <v>0</v>
      </c>
      <c r="N2231">
        <f>IF(Table1[[#This Row],[Bet]]="Home-",IF(Table1[[#This Row],[FTR]]="H",100*Table1[[#This Row],[B365H]],0),0)</f>
        <v>0</v>
      </c>
      <c r="O2231">
        <f>1/Table1[[#This Row],[B365D]]-Table1[[#This Row],[Margin1X2]]</f>
        <v>0.27774984637729738</v>
      </c>
      <c r="P2231">
        <f>IF(Table1[[#This Row],[Bet]]="Draw",IF(Table1[[#This Row],[FTR]]="D",100*Table1[[#This Row],[B365D]],0),0)</f>
        <v>0</v>
      </c>
      <c r="Q2231">
        <f>IF(Table1[[#This Row],[Bet]]="Draw-",IF(Table1[[#This Row],[FTR]]="D",100*Table1[[#This Row],[B365D]],0),0)</f>
        <v>0</v>
      </c>
      <c r="R2231">
        <f>1/Table1[[#This Row],[B365A]]-Table1[[#This Row],[Margin1X2]]</f>
        <v>0.36824758393385842</v>
      </c>
      <c r="S2231">
        <f>IF(Table1[[#This Row],[Bet]]="Away",IF(Table1[[#This Row],[FTR]]="A",100*Table1[[#This Row],[B365A]],0),0)</f>
        <v>0</v>
      </c>
      <c r="T2231">
        <f>IF(Table1[[#This Row],[Bet2]]="Away",IF(Table1[[#This Row],[FTR]]="A",100*Table1[[#This Row],[B365A]]),0)</f>
        <v>0</v>
      </c>
      <c r="X2231">
        <v>2.7</v>
      </c>
      <c r="Y2231">
        <v>3.4</v>
      </c>
      <c r="Z2231">
        <v>2.6</v>
      </c>
      <c r="AA2231" s="3">
        <f>(1/Table1[[#This Row],[B365H]]+1/Table1[[#This Row],[B365D]]+1/Table1[[#This Row],[B365A]]-1)/3</f>
        <v>1.6367800681526139E-2</v>
      </c>
      <c r="AB2231">
        <v>1.98</v>
      </c>
      <c r="AC2231">
        <v>1.88</v>
      </c>
      <c r="AD2231">
        <f>(1/Table1[[#This Row],[B365&gt;2.5]]+1/Table1[[#This Row],[B365&lt;2.5]]-1)/2</f>
        <v>1.8482699333763231E-2</v>
      </c>
    </row>
    <row r="2232" spans="1:30" hidden="1" x14ac:dyDescent="0.45">
      <c r="A2232" t="s">
        <v>106</v>
      </c>
      <c r="B2232" t="s">
        <v>4</v>
      </c>
      <c r="C2232" s="1">
        <v>44541</v>
      </c>
      <c r="D2232" t="s">
        <v>134</v>
      </c>
      <c r="E2232" t="s">
        <v>124</v>
      </c>
      <c r="F2232">
        <v>1</v>
      </c>
      <c r="G2232">
        <v>1</v>
      </c>
      <c r="H2232" t="s">
        <v>42</v>
      </c>
      <c r="I2232" t="s">
        <v>153</v>
      </c>
      <c r="L2232">
        <f>1/Table1[[#This Row],[B365H]]-Table1[[#This Row],[Margin1X2]]</f>
        <v>0.43856143856143859</v>
      </c>
      <c r="M2232">
        <f>IF(Table1[[#This Row],[Bet]]="Home",IF(Table1[[#This Row],[FTR]]="H",100*Table1[[#This Row],[B365H]],0),0)</f>
        <v>0</v>
      </c>
      <c r="N2232">
        <f>IF(Table1[[#This Row],[Bet]]="Home-",IF(Table1[[#This Row],[FTR]]="H",100*Table1[[#This Row],[B365H]],0),0)</f>
        <v>0</v>
      </c>
      <c r="O2232">
        <f>1/Table1[[#This Row],[B365D]]-Table1[[#This Row],[Margin1X2]]</f>
        <v>0.26973026973026976</v>
      </c>
      <c r="P2232">
        <f>IF(Table1[[#This Row],[Bet]]="Draw",IF(Table1[[#This Row],[FTR]]="D",100*Table1[[#This Row],[B365D]],0),0)</f>
        <v>0</v>
      </c>
      <c r="Q2232">
        <f>IF(Table1[[#This Row],[Bet]]="Draw-",IF(Table1[[#This Row],[FTR]]="D",100*Table1[[#This Row],[B365D]],0),0)</f>
        <v>0</v>
      </c>
      <c r="R2232">
        <f>1/Table1[[#This Row],[B365A]]-Table1[[#This Row],[Margin1X2]]</f>
        <v>0.29170829170829177</v>
      </c>
      <c r="S2232">
        <f>IF(Table1[[#This Row],[Bet]]="Away",IF(Table1[[#This Row],[FTR]]="A",100*Table1[[#This Row],[B365A]],0),0)</f>
        <v>0</v>
      </c>
      <c r="T2232">
        <f>IF(Table1[[#This Row],[Bet2]]="Away",IF(Table1[[#This Row],[FTR]]="A",100*Table1[[#This Row],[B365A]]),0)</f>
        <v>0</v>
      </c>
      <c r="X2232">
        <v>2.2000000000000002</v>
      </c>
      <c r="Y2232">
        <v>3.5</v>
      </c>
      <c r="Z2232">
        <v>3.25</v>
      </c>
      <c r="AA2232" s="3">
        <f>(1/Table1[[#This Row],[B365H]]+1/Table1[[#This Row],[B365D]]+1/Table1[[#This Row],[B365A]]-1)/3</f>
        <v>1.598401598401596E-2</v>
      </c>
      <c r="AB2232">
        <v>2.02</v>
      </c>
      <c r="AC2232">
        <v>1.83</v>
      </c>
      <c r="AD2232">
        <f>(1/Table1[[#This Row],[B365&gt;2.5]]+1/Table1[[#This Row],[B365&lt;2.5]]-1)/2</f>
        <v>2.0748796191094487E-2</v>
      </c>
    </row>
    <row r="2233" spans="1:30" hidden="1" x14ac:dyDescent="0.45">
      <c r="A2233" t="s">
        <v>106</v>
      </c>
      <c r="B2233" t="s">
        <v>4</v>
      </c>
      <c r="C2233" s="1">
        <v>44548</v>
      </c>
      <c r="D2233" t="s">
        <v>110</v>
      </c>
      <c r="E2233" t="s">
        <v>127</v>
      </c>
      <c r="F2233">
        <v>0</v>
      </c>
      <c r="G2233">
        <v>1</v>
      </c>
      <c r="H2233" t="s">
        <v>20</v>
      </c>
      <c r="I2233" t="s">
        <v>153</v>
      </c>
      <c r="L2233">
        <f>1/Table1[[#This Row],[B365H]]-Table1[[#This Row],[Margin1X2]]</f>
        <v>0.17391304347826089</v>
      </c>
      <c r="M2233">
        <f>IF(Table1[[#This Row],[Bet]]="Home",IF(Table1[[#This Row],[FTR]]="H",100*Table1[[#This Row],[B365H]],0),0)</f>
        <v>0</v>
      </c>
      <c r="N2233">
        <f>IF(Table1[[#This Row],[Bet]]="Home-",IF(Table1[[#This Row],[FTR]]="H",100*Table1[[#This Row],[B365H]],0),0)</f>
        <v>0</v>
      </c>
      <c r="O2233">
        <f>1/Table1[[#This Row],[B365D]]-Table1[[#This Row],[Margin1X2]]</f>
        <v>0.22153209109730851</v>
      </c>
      <c r="P2233">
        <f>IF(Table1[[#This Row],[Bet]]="Draw",IF(Table1[[#This Row],[FTR]]="D",100*Table1[[#This Row],[B365D]],0),0)</f>
        <v>0</v>
      </c>
      <c r="Q2233">
        <f>IF(Table1[[#This Row],[Bet]]="Draw-",IF(Table1[[#This Row],[FTR]]="D",100*Table1[[#This Row],[B365D]],0),0)</f>
        <v>0</v>
      </c>
      <c r="R2233">
        <f>1/Table1[[#This Row],[B365A]]-Table1[[#This Row],[Margin1X2]]</f>
        <v>0.6045548654244306</v>
      </c>
      <c r="S2233">
        <f>IF(Table1[[#This Row],[Bet]]="Away",IF(Table1[[#This Row],[FTR]]="A",100*Table1[[#This Row],[B365A]],0),0)</f>
        <v>0</v>
      </c>
      <c r="T2233">
        <f>IF(Table1[[#This Row],[Bet2]]="Away",IF(Table1[[#This Row],[FTR]]="A",100*Table1[[#This Row],[B365A]]),0)</f>
        <v>0</v>
      </c>
      <c r="X2233">
        <v>5.25</v>
      </c>
      <c r="Y2233">
        <v>4.2</v>
      </c>
      <c r="Z2233">
        <v>1.61</v>
      </c>
      <c r="AA2233" s="3">
        <f>(1/Table1[[#This Row],[B365H]]+1/Table1[[#This Row],[B365D]]+1/Table1[[#This Row],[B365A]]-1)/3</f>
        <v>1.6563146997929563E-2</v>
      </c>
      <c r="AB2233">
        <v>1.83</v>
      </c>
      <c r="AC2233">
        <v>2.02</v>
      </c>
      <c r="AD2233">
        <f>(1/Table1[[#This Row],[B365&gt;2.5]]+1/Table1[[#This Row],[B365&lt;2.5]]-1)/2</f>
        <v>2.0748796191094487E-2</v>
      </c>
    </row>
    <row r="2234" spans="1:30" hidden="1" x14ac:dyDescent="0.45">
      <c r="A2234" t="s">
        <v>106</v>
      </c>
      <c r="B2234" t="s">
        <v>4</v>
      </c>
      <c r="C2234" s="1">
        <v>44559</v>
      </c>
      <c r="D2234" t="s">
        <v>111</v>
      </c>
      <c r="E2234" t="s">
        <v>117</v>
      </c>
      <c r="F2234">
        <v>3</v>
      </c>
      <c r="G2234">
        <v>0</v>
      </c>
      <c r="H2234" t="s">
        <v>13</v>
      </c>
      <c r="I2234" t="s">
        <v>153</v>
      </c>
      <c r="L2234">
        <f>1/Table1[[#This Row],[B365H]]-Table1[[#This Row],[Margin1X2]]</f>
        <v>0.55639097744360899</v>
      </c>
      <c r="M2234">
        <f>IF(Table1[[#This Row],[Bet]]="Home",IF(Table1[[#This Row],[FTR]]="H",100*Table1[[#This Row],[B365H]],0),0)</f>
        <v>0</v>
      </c>
      <c r="N2234">
        <f>IF(Table1[[#This Row],[Bet]]="Home-",IF(Table1[[#This Row],[FTR]]="H",100*Table1[[#This Row],[B365H]],0),0)</f>
        <v>0</v>
      </c>
      <c r="O2234">
        <f>1/Table1[[#This Row],[B365D]]-Table1[[#This Row],[Margin1X2]]</f>
        <v>0.24812030075187971</v>
      </c>
      <c r="P2234">
        <f>IF(Table1[[#This Row],[Bet]]="Draw",IF(Table1[[#This Row],[FTR]]="D",100*Table1[[#This Row],[B365D]],0),0)</f>
        <v>0</v>
      </c>
      <c r="Q2234">
        <f>IF(Table1[[#This Row],[Bet]]="Draw-",IF(Table1[[#This Row],[FTR]]="D",100*Table1[[#This Row],[B365D]],0),0)</f>
        <v>0</v>
      </c>
      <c r="R2234">
        <f>1/Table1[[#This Row],[B365A]]-Table1[[#This Row],[Margin1X2]]</f>
        <v>0.1954887218045113</v>
      </c>
      <c r="S2234">
        <f>IF(Table1[[#This Row],[Bet]]="Away",IF(Table1[[#This Row],[FTR]]="A",100*Table1[[#This Row],[B365A]],0),0)</f>
        <v>0</v>
      </c>
      <c r="T2234">
        <f>IF(Table1[[#This Row],[Bet2]]="Away",IF(Table1[[#This Row],[FTR]]="A",100*Table1[[#This Row],[B365A]]),0)</f>
        <v>0</v>
      </c>
      <c r="X2234">
        <v>1.75</v>
      </c>
      <c r="Y2234">
        <v>3.8</v>
      </c>
      <c r="Z2234">
        <v>4.75</v>
      </c>
      <c r="AA2234" s="3">
        <f>(1/Table1[[#This Row],[B365H]]+1/Table1[[#This Row],[B365D]]+1/Table1[[#This Row],[B365A]]-1)/3</f>
        <v>1.5037593984962369E-2</v>
      </c>
      <c r="AB2234">
        <v>1.8</v>
      </c>
      <c r="AC2234">
        <v>2</v>
      </c>
      <c r="AD2234">
        <f>(1/Table1[[#This Row],[B365&gt;2.5]]+1/Table1[[#This Row],[B365&lt;2.5]]-1)/2</f>
        <v>2.777777777777779E-2</v>
      </c>
    </row>
    <row r="2235" spans="1:30" hidden="1" x14ac:dyDescent="0.45">
      <c r="A2235" t="s">
        <v>106</v>
      </c>
      <c r="B2235" t="s">
        <v>4</v>
      </c>
      <c r="C2235" s="1">
        <v>44666</v>
      </c>
      <c r="D2235" t="s">
        <v>120</v>
      </c>
      <c r="E2235" t="s">
        <v>123</v>
      </c>
      <c r="F2235">
        <v>3</v>
      </c>
      <c r="G2235">
        <v>2</v>
      </c>
      <c r="H2235" t="s">
        <v>13</v>
      </c>
      <c r="I2235" t="s">
        <v>153</v>
      </c>
      <c r="L2235">
        <f>1/Table1[[#This Row],[B365H]]-Table1[[#This Row],[Margin1X2]]</f>
        <v>0.54463937621832359</v>
      </c>
      <c r="M2235">
        <f>IF(Table1[[#This Row],[Bet]]="Home",IF(Table1[[#This Row],[FTR]]="H",100*Table1[[#This Row],[B365H]],0),0)</f>
        <v>0</v>
      </c>
      <c r="N2235">
        <f>IF(Table1[[#This Row],[Bet]]="Home-",IF(Table1[[#This Row],[FTR]]="H",100*Table1[[#This Row],[B365H]],0),0)</f>
        <v>0</v>
      </c>
      <c r="O2235">
        <f>1/Table1[[#This Row],[B365D]]-Table1[[#This Row],[Margin1X2]]</f>
        <v>0.25575048732943473</v>
      </c>
      <c r="P2235">
        <f>IF(Table1[[#This Row],[Bet]]="Draw",IF(Table1[[#This Row],[FTR]]="D",100*Table1[[#This Row],[B365D]],0),0)</f>
        <v>0</v>
      </c>
      <c r="Q2235">
        <f>IF(Table1[[#This Row],[Bet]]="Draw-",IF(Table1[[#This Row],[FTR]]="D",100*Table1[[#This Row],[B365D]],0),0)</f>
        <v>0</v>
      </c>
      <c r="R2235">
        <f>1/Table1[[#This Row],[B365A]]-Table1[[#This Row],[Margin1X2]]</f>
        <v>0.19961013645224171</v>
      </c>
      <c r="S2235">
        <f>IF(Table1[[#This Row],[Bet]]="Away",IF(Table1[[#This Row],[FTR]]="A",100*Table1[[#This Row],[B365A]],0),0)</f>
        <v>0</v>
      </c>
      <c r="T2235">
        <f>IF(Table1[[#This Row],[Bet2]]="Away",IF(Table1[[#This Row],[FTR]]="A",100*Table1[[#This Row],[B365A]]),0)</f>
        <v>0</v>
      </c>
      <c r="X2235">
        <v>1.8</v>
      </c>
      <c r="Y2235">
        <v>3.75</v>
      </c>
      <c r="Z2235">
        <v>4.75</v>
      </c>
      <c r="AA2235" s="3">
        <f>(1/Table1[[#This Row],[B365H]]+1/Table1[[#This Row],[B365D]]+1/Table1[[#This Row],[B365A]]-1)/3</f>
        <v>1.0916179337231954E-2</v>
      </c>
      <c r="AB2235">
        <v>2.02</v>
      </c>
      <c r="AC2235">
        <v>1.83</v>
      </c>
      <c r="AD2235">
        <f>(1/Table1[[#This Row],[B365&gt;2.5]]+1/Table1[[#This Row],[B365&lt;2.5]]-1)/2</f>
        <v>2.0748796191094487E-2</v>
      </c>
    </row>
    <row r="2236" spans="1:30" hidden="1" x14ac:dyDescent="0.45">
      <c r="A2236" t="s">
        <v>172</v>
      </c>
      <c r="B2236" t="s">
        <v>4</v>
      </c>
      <c r="C2236" s="1">
        <v>44422</v>
      </c>
      <c r="D2236" t="s">
        <v>174</v>
      </c>
      <c r="E2236" t="s">
        <v>185</v>
      </c>
      <c r="F2236">
        <v>0</v>
      </c>
      <c r="G2236">
        <v>1</v>
      </c>
      <c r="H2236" t="s">
        <v>20</v>
      </c>
      <c r="I2236" t="s">
        <v>153</v>
      </c>
      <c r="L2236">
        <f>1/Table1[[#This Row],[B365H]]-Table1[[#This Row],[Margin1X2]]</f>
        <v>0.36457197382769896</v>
      </c>
      <c r="M2236">
        <f>IF(Table1[[#This Row],[Bet]]="Home",IF(Table1[[#This Row],[FTR]]="H",100*Table1[[#This Row],[B365H]],0),0)</f>
        <v>0</v>
      </c>
      <c r="N2236">
        <f>IF(Table1[[#This Row],[Bet]]="Home-",IF(Table1[[#This Row],[FTR]]="H",100*Table1[[#This Row],[B365H]],0),0)</f>
        <v>0</v>
      </c>
      <c r="O2236">
        <f>1/Table1[[#This Row],[B365D]]-Table1[[#This Row],[Margin1X2]]</f>
        <v>0.29539258451472189</v>
      </c>
      <c r="P2236">
        <f>IF(Table1[[#This Row],[Bet]]="Draw",IF(Table1[[#This Row],[FTR]]="D",100*Table1[[#This Row],[B365D]],0),0)</f>
        <v>0</v>
      </c>
      <c r="Q2236">
        <f>IF(Table1[[#This Row],[Bet]]="Draw-",IF(Table1[[#This Row],[FTR]]="D",100*Table1[[#This Row],[B365D]],0),0)</f>
        <v>0</v>
      </c>
      <c r="R2236">
        <f>1/Table1[[#This Row],[B365A]]-Table1[[#This Row],[Margin1X2]]</f>
        <v>0.34003544165757904</v>
      </c>
      <c r="S2236">
        <f>IF(Table1[[#This Row],[Bet]]="Away",IF(Table1[[#This Row],[FTR]]="A",100*Table1[[#This Row],[B365A]],0),0)</f>
        <v>0</v>
      </c>
      <c r="T2236">
        <f>IF(Table1[[#This Row],[Bet2]]="Away",IF(Table1[[#This Row],[FTR]]="A",100*Table1[[#This Row],[B365A]]),0)</f>
        <v>0</v>
      </c>
      <c r="X2236">
        <v>2.62</v>
      </c>
      <c r="Y2236">
        <v>3.2</v>
      </c>
      <c r="Z2236">
        <v>2.8</v>
      </c>
      <c r="AA2236" s="3">
        <f>(1/Table1[[#This Row],[B365H]]+1/Table1[[#This Row],[B365D]]+1/Table1[[#This Row],[B365A]]-1)/3</f>
        <v>1.7107415485278093E-2</v>
      </c>
      <c r="AB2236">
        <v>2.15</v>
      </c>
      <c r="AC2236">
        <v>1.66</v>
      </c>
      <c r="AD2236">
        <f>(1/Table1[[#This Row],[B365&gt;2.5]]+1/Table1[[#This Row],[B365&lt;2.5]]-1)/2</f>
        <v>3.3762958811992205E-2</v>
      </c>
    </row>
    <row r="2237" spans="1:30" hidden="1" x14ac:dyDescent="0.45">
      <c r="A2237" t="s">
        <v>172</v>
      </c>
      <c r="B2237" t="s">
        <v>4</v>
      </c>
      <c r="C2237" s="1">
        <v>44429</v>
      </c>
      <c r="D2237" t="s">
        <v>179</v>
      </c>
      <c r="E2237" t="s">
        <v>194</v>
      </c>
      <c r="F2237">
        <v>2</v>
      </c>
      <c r="G2237">
        <v>1</v>
      </c>
      <c r="H2237" t="s">
        <v>13</v>
      </c>
      <c r="I2237" t="s">
        <v>153</v>
      </c>
      <c r="L2237">
        <f>1/Table1[[#This Row],[B365H]]-Table1[[#This Row],[Margin1X2]]</f>
        <v>0.40044405124404392</v>
      </c>
      <c r="M2237">
        <f>IF(Table1[[#This Row],[Bet]]="Home",IF(Table1[[#This Row],[FTR]]="H",100*Table1[[#This Row],[B365H]],0),0)</f>
        <v>0</v>
      </c>
      <c r="N2237">
        <f>IF(Table1[[#This Row],[Bet]]="Home-",IF(Table1[[#This Row],[FTR]]="H",100*Table1[[#This Row],[B365H]],0),0)</f>
        <v>0</v>
      </c>
      <c r="O2237">
        <f>1/Table1[[#This Row],[B365D]]-Table1[[#This Row],[Margin1X2]]</f>
        <v>0.27262077003282531</v>
      </c>
      <c r="P2237">
        <f>IF(Table1[[#This Row],[Bet]]="Draw",IF(Table1[[#This Row],[FTR]]="D",100*Table1[[#This Row],[B365D]],0),0)</f>
        <v>0</v>
      </c>
      <c r="Q2237">
        <f>IF(Table1[[#This Row],[Bet]]="Draw-",IF(Table1[[#This Row],[FTR]]="D",100*Table1[[#This Row],[B365D]],0),0)</f>
        <v>0</v>
      </c>
      <c r="R2237">
        <f>1/Table1[[#This Row],[B365A]]-Table1[[#This Row],[Margin1X2]]</f>
        <v>0.32693517872313066</v>
      </c>
      <c r="S2237">
        <f>IF(Table1[[#This Row],[Bet]]="Away",IF(Table1[[#This Row],[FTR]]="A",100*Table1[[#This Row],[B365A]],0),0)</f>
        <v>0</v>
      </c>
      <c r="T2237">
        <f>IF(Table1[[#This Row],[Bet2]]="Away",IF(Table1[[#This Row],[FTR]]="A",100*Table1[[#This Row],[B365A]]),0)</f>
        <v>0</v>
      </c>
      <c r="X2237">
        <v>2.37</v>
      </c>
      <c r="Y2237">
        <v>3.4</v>
      </c>
      <c r="Z2237">
        <v>2.87</v>
      </c>
      <c r="AA2237" s="3">
        <f>(1/Table1[[#This Row],[B365H]]+1/Table1[[#This Row],[B365D]]+1/Table1[[#This Row],[B365A]]-1)/3</f>
        <v>2.1496877025998229E-2</v>
      </c>
      <c r="AB2237">
        <v>2.0499999999999998</v>
      </c>
      <c r="AC2237">
        <v>1.75</v>
      </c>
      <c r="AD2237">
        <f>(1/Table1[[#This Row],[B365&gt;2.5]]+1/Table1[[#This Row],[B365&lt;2.5]]-1)/2</f>
        <v>2.9616724738675937E-2</v>
      </c>
    </row>
    <row r="2238" spans="1:30" hidden="1" x14ac:dyDescent="0.45">
      <c r="A2238" t="s">
        <v>172</v>
      </c>
      <c r="B2238" t="s">
        <v>4</v>
      </c>
      <c r="C2238" s="1">
        <v>44436</v>
      </c>
      <c r="D2238" t="s">
        <v>191</v>
      </c>
      <c r="E2238" t="s">
        <v>195</v>
      </c>
      <c r="F2238">
        <v>1</v>
      </c>
      <c r="G2238">
        <v>0</v>
      </c>
      <c r="H2238" t="s">
        <v>13</v>
      </c>
      <c r="I2238" t="s">
        <v>153</v>
      </c>
      <c r="L2238">
        <f>1/Table1[[#This Row],[B365H]]-Table1[[#This Row],[Margin1X2]]</f>
        <v>0.25947648528293688</v>
      </c>
      <c r="M2238">
        <f>IF(Table1[[#This Row],[Bet]]="Home",IF(Table1[[#This Row],[FTR]]="H",100*Table1[[#This Row],[B365H]],0),0)</f>
        <v>0</v>
      </c>
      <c r="N2238">
        <f>IF(Table1[[#This Row],[Bet]]="Home-",IF(Table1[[#This Row],[FTR]]="H",100*Table1[[#This Row],[B365H]],0),0)</f>
        <v>0</v>
      </c>
      <c r="O2238">
        <f>1/Table1[[#This Row],[B365D]]-Table1[[#This Row],[Margin1X2]]</f>
        <v>0.3042793526664494</v>
      </c>
      <c r="P2238">
        <f>IF(Table1[[#This Row],[Bet]]="Draw",IF(Table1[[#This Row],[FTR]]="D",100*Table1[[#This Row],[B365D]],0),0)</f>
        <v>0</v>
      </c>
      <c r="Q2238">
        <f>IF(Table1[[#This Row],[Bet]]="Draw-",IF(Table1[[#This Row],[FTR]]="D",100*Table1[[#This Row],[B365D]],0),0)</f>
        <v>0</v>
      </c>
      <c r="R2238">
        <f>1/Table1[[#This Row],[B365A]]-Table1[[#This Row],[Margin1X2]]</f>
        <v>0.43624416205061362</v>
      </c>
      <c r="S2238">
        <f>IF(Table1[[#This Row],[Bet]]="Away",IF(Table1[[#This Row],[FTR]]="A",100*Table1[[#This Row],[B365A]],0),0)</f>
        <v>0</v>
      </c>
      <c r="T2238">
        <f>IF(Table1[[#This Row],[Bet2]]="Away",IF(Table1[[#This Row],[FTR]]="A",100*Table1[[#This Row],[B365A]]),0)</f>
        <v>0</v>
      </c>
      <c r="X2238">
        <v>3.6</v>
      </c>
      <c r="Y2238">
        <v>3.1</v>
      </c>
      <c r="Z2238">
        <v>2.2000000000000002</v>
      </c>
      <c r="AA2238" s="3">
        <f>(1/Table1[[#This Row],[B365H]]+1/Table1[[#This Row],[B365D]]+1/Table1[[#This Row],[B365A]]-1)/3</f>
        <v>1.8301292494840915E-2</v>
      </c>
      <c r="AB2238">
        <v>2.4</v>
      </c>
      <c r="AC2238">
        <v>1.53</v>
      </c>
      <c r="AD2238">
        <f>(1/Table1[[#This Row],[B365&gt;2.5]]+1/Table1[[#This Row],[B365&lt;2.5]]-1)/2</f>
        <v>3.5130718954248352E-2</v>
      </c>
    </row>
    <row r="2239" spans="1:30" hidden="1" x14ac:dyDescent="0.45">
      <c r="A2239" t="s">
        <v>172</v>
      </c>
      <c r="B2239" t="s">
        <v>4</v>
      </c>
      <c r="C2239" s="1">
        <v>44478</v>
      </c>
      <c r="D2239" t="s">
        <v>196</v>
      </c>
      <c r="E2239" t="s">
        <v>189</v>
      </c>
      <c r="F2239">
        <v>2</v>
      </c>
      <c r="G2239">
        <v>1</v>
      </c>
      <c r="H2239" t="s">
        <v>13</v>
      </c>
      <c r="I2239" t="s">
        <v>153</v>
      </c>
      <c r="L2239">
        <f>1/Table1[[#This Row],[B365H]]-Table1[[#This Row],[Margin1X2]]</f>
        <v>0.26812770562770566</v>
      </c>
      <c r="M2239">
        <f>IF(Table1[[#This Row],[Bet]]="Home",IF(Table1[[#This Row],[FTR]]="H",100*Table1[[#This Row],[B365H]],0),0)</f>
        <v>0</v>
      </c>
      <c r="N2239">
        <f>IF(Table1[[#This Row],[Bet]]="Home-",IF(Table1[[#This Row],[FTR]]="H",100*Table1[[#This Row],[B365H]],0),0)</f>
        <v>0</v>
      </c>
      <c r="O2239">
        <f>1/Table1[[#This Row],[B365D]]-Table1[[#This Row],[Margin1X2]]</f>
        <v>0.29491341991341996</v>
      </c>
      <c r="P2239">
        <f>IF(Table1[[#This Row],[Bet]]="Draw",IF(Table1[[#This Row],[FTR]]="D",100*Table1[[#This Row],[B365D]],0),0)</f>
        <v>0</v>
      </c>
      <c r="Q2239">
        <f>IF(Table1[[#This Row],[Bet]]="Draw-",IF(Table1[[#This Row],[FTR]]="D",100*Table1[[#This Row],[B365D]],0),0)</f>
        <v>0</v>
      </c>
      <c r="R2239">
        <f>1/Table1[[#This Row],[B365A]]-Table1[[#This Row],[Margin1X2]]</f>
        <v>0.43695887445887449</v>
      </c>
      <c r="S2239">
        <f>IF(Table1[[#This Row],[Bet]]="Away",IF(Table1[[#This Row],[FTR]]="A",100*Table1[[#This Row],[B365A]],0),0)</f>
        <v>0</v>
      </c>
      <c r="T2239">
        <f>IF(Table1[[#This Row],[Bet2]]="Away",IF(Table1[[#This Row],[FTR]]="A",100*Table1[[#This Row],[B365A]]),0)</f>
        <v>0</v>
      </c>
      <c r="X2239">
        <v>3.5</v>
      </c>
      <c r="Y2239">
        <v>3.2</v>
      </c>
      <c r="Z2239">
        <v>2.2000000000000002</v>
      </c>
      <c r="AA2239" s="3">
        <f>(1/Table1[[#This Row],[B365H]]+1/Table1[[#This Row],[B365D]]+1/Table1[[#This Row],[B365A]]-1)/3</f>
        <v>1.7586580086580057E-2</v>
      </c>
      <c r="AB2239">
        <v>2.1</v>
      </c>
      <c r="AC2239">
        <v>1.7</v>
      </c>
      <c r="AD2239">
        <f>(1/Table1[[#This Row],[B365&gt;2.5]]+1/Table1[[#This Row],[B365&lt;2.5]]-1)/2</f>
        <v>3.2212885154061621E-2</v>
      </c>
    </row>
    <row r="2240" spans="1:30" hidden="1" x14ac:dyDescent="0.45">
      <c r="A2240" t="s">
        <v>172</v>
      </c>
      <c r="B2240" t="s">
        <v>4</v>
      </c>
      <c r="C2240" s="1">
        <v>44485</v>
      </c>
      <c r="D2240" t="s">
        <v>175</v>
      </c>
      <c r="E2240" t="s">
        <v>188</v>
      </c>
      <c r="F2240">
        <v>2</v>
      </c>
      <c r="G2240">
        <v>2</v>
      </c>
      <c r="H2240" t="s">
        <v>42</v>
      </c>
      <c r="I2240" t="s">
        <v>153</v>
      </c>
      <c r="L2240">
        <f>1/Table1[[#This Row],[B365H]]-Table1[[#This Row],[Margin1X2]]</f>
        <v>0.44733242134062923</v>
      </c>
      <c r="M2240">
        <f>IF(Table1[[#This Row],[Bet]]="Home",IF(Table1[[#This Row],[FTR]]="H",100*Table1[[#This Row],[B365H]],0),0)</f>
        <v>0</v>
      </c>
      <c r="N2240">
        <f>IF(Table1[[#This Row],[Bet]]="Home-",IF(Table1[[#This Row],[FTR]]="H",100*Table1[[#This Row],[B365H]],0),0)</f>
        <v>0</v>
      </c>
      <c r="O2240">
        <f>1/Table1[[#This Row],[B365D]]-Table1[[#This Row],[Margin1X2]]</f>
        <v>0.27633378932968533</v>
      </c>
      <c r="P2240">
        <f>IF(Table1[[#This Row],[Bet]]="Draw",IF(Table1[[#This Row],[FTR]]="D",100*Table1[[#This Row],[B365D]],0),0)</f>
        <v>0</v>
      </c>
      <c r="Q2240">
        <f>IF(Table1[[#This Row],[Bet]]="Draw-",IF(Table1[[#This Row],[FTR]]="D",100*Table1[[#This Row],[B365D]],0),0)</f>
        <v>0</v>
      </c>
      <c r="R2240">
        <f>1/Table1[[#This Row],[B365A]]-Table1[[#This Row],[Margin1X2]]</f>
        <v>0.27633378932968533</v>
      </c>
      <c r="S2240">
        <f>IF(Table1[[#This Row],[Bet]]="Away",IF(Table1[[#This Row],[FTR]]="A",100*Table1[[#This Row],[B365A]],0),0)</f>
        <v>0</v>
      </c>
      <c r="T2240">
        <f>IF(Table1[[#This Row],[Bet2]]="Away",IF(Table1[[#This Row],[FTR]]="A",100*Table1[[#This Row],[B365A]]),0)</f>
        <v>0</v>
      </c>
      <c r="X2240">
        <v>2.15</v>
      </c>
      <c r="Y2240">
        <v>3.4</v>
      </c>
      <c r="Z2240">
        <v>3.4</v>
      </c>
      <c r="AA2240" s="3">
        <f>(1/Table1[[#This Row],[B365H]]+1/Table1[[#This Row],[B365D]]+1/Table1[[#This Row],[B365A]]-1)/3</f>
        <v>1.7783857729138191E-2</v>
      </c>
      <c r="AB2240">
        <v>2.15</v>
      </c>
      <c r="AC2240">
        <v>1.66</v>
      </c>
      <c r="AD2240">
        <f>(1/Table1[[#This Row],[B365&gt;2.5]]+1/Table1[[#This Row],[B365&lt;2.5]]-1)/2</f>
        <v>3.3762958811992205E-2</v>
      </c>
    </row>
    <row r="2241" spans="1:30" hidden="1" x14ac:dyDescent="0.45">
      <c r="A2241" t="s">
        <v>172</v>
      </c>
      <c r="B2241" t="s">
        <v>4</v>
      </c>
      <c r="C2241" s="1">
        <v>44499</v>
      </c>
      <c r="D2241" t="s">
        <v>182</v>
      </c>
      <c r="E2241" t="s">
        <v>186</v>
      </c>
      <c r="F2241">
        <v>1</v>
      </c>
      <c r="G2241">
        <v>4</v>
      </c>
      <c r="H2241" t="s">
        <v>20</v>
      </c>
      <c r="I2241" t="s">
        <v>153</v>
      </c>
      <c r="L2241">
        <f>1/Table1[[#This Row],[B365H]]-Table1[[#This Row],[Margin1X2]]</f>
        <v>0.295479302832244</v>
      </c>
      <c r="M2241">
        <f>IF(Table1[[#This Row],[Bet]]="Home",IF(Table1[[#This Row],[FTR]]="H",100*Table1[[#This Row],[B365H]],0),0)</f>
        <v>0</v>
      </c>
      <c r="N2241">
        <f>IF(Table1[[#This Row],[Bet]]="Home-",IF(Table1[[#This Row],[FTR]]="H",100*Table1[[#This Row],[B365H]],0),0)</f>
        <v>0</v>
      </c>
      <c r="O2241">
        <f>1/Table1[[#This Row],[B365D]]-Table1[[#This Row],[Margin1X2]]</f>
        <v>0.27709694989106753</v>
      </c>
      <c r="P2241">
        <f>IF(Table1[[#This Row],[Bet]]="Draw",IF(Table1[[#This Row],[FTR]]="D",100*Table1[[#This Row],[B365D]],0),0)</f>
        <v>0</v>
      </c>
      <c r="Q2241">
        <f>IF(Table1[[#This Row],[Bet]]="Draw-",IF(Table1[[#This Row],[FTR]]="D",100*Table1[[#This Row],[B365D]],0),0)</f>
        <v>0</v>
      </c>
      <c r="R2241">
        <f>1/Table1[[#This Row],[B365A]]-Table1[[#This Row],[Margin1X2]]</f>
        <v>0.42742374727668841</v>
      </c>
      <c r="S2241">
        <f>IF(Table1[[#This Row],[Bet]]="Away",IF(Table1[[#This Row],[FTR]]="A",100*Table1[[#This Row],[B365A]],0),0)</f>
        <v>0</v>
      </c>
      <c r="T2241">
        <f>IF(Table1[[#This Row],[Bet2]]="Away",IF(Table1[[#This Row],[FTR]]="A",100*Table1[[#This Row],[B365A]]),0)</f>
        <v>0</v>
      </c>
      <c r="X2241">
        <v>3.2</v>
      </c>
      <c r="Y2241">
        <v>3.4</v>
      </c>
      <c r="Z2241">
        <v>2.25</v>
      </c>
      <c r="AA2241" s="3">
        <f>(1/Table1[[#This Row],[B365H]]+1/Table1[[#This Row],[B365D]]+1/Table1[[#This Row],[B365A]]-1)/3</f>
        <v>1.7020697167756005E-2</v>
      </c>
      <c r="AB2241">
        <v>2.0499999999999998</v>
      </c>
      <c r="AC2241">
        <v>1.75</v>
      </c>
      <c r="AD2241">
        <f>(1/Table1[[#This Row],[B365&gt;2.5]]+1/Table1[[#This Row],[B365&lt;2.5]]-1)/2</f>
        <v>2.9616724738675937E-2</v>
      </c>
    </row>
    <row r="2242" spans="1:30" hidden="1" x14ac:dyDescent="0.45">
      <c r="A2242" t="s">
        <v>172</v>
      </c>
      <c r="B2242" t="s">
        <v>4</v>
      </c>
      <c r="C2242" s="1">
        <v>44520</v>
      </c>
      <c r="D2242" t="s">
        <v>193</v>
      </c>
      <c r="E2242" t="s">
        <v>174</v>
      </c>
      <c r="F2242">
        <v>1</v>
      </c>
      <c r="G2242">
        <v>0</v>
      </c>
      <c r="H2242" t="s">
        <v>13</v>
      </c>
      <c r="I2242" t="s">
        <v>153</v>
      </c>
      <c r="L2242">
        <f>1/Table1[[#This Row],[B365H]]-Table1[[#This Row],[Margin1X2]]</f>
        <v>0.42902631137925251</v>
      </c>
      <c r="M2242">
        <f>IF(Table1[[#This Row],[Bet]]="Home",IF(Table1[[#This Row],[FTR]]="H",100*Table1[[#This Row],[B365H]],0),0)</f>
        <v>0</v>
      </c>
      <c r="N2242">
        <f>IF(Table1[[#This Row],[Bet]]="Home-",IF(Table1[[#This Row],[FTR]]="H",100*Table1[[#This Row],[B365H]],0),0)</f>
        <v>0</v>
      </c>
      <c r="O2242">
        <f>1/Table1[[#This Row],[B365D]]-Table1[[#This Row],[Margin1X2]]</f>
        <v>0.27869951399363163</v>
      </c>
      <c r="P2242">
        <f>IF(Table1[[#This Row],[Bet]]="Draw",IF(Table1[[#This Row],[FTR]]="D",100*Table1[[#This Row],[B365D]],0),0)</f>
        <v>0</v>
      </c>
      <c r="Q2242">
        <f>IF(Table1[[#This Row],[Bet]]="Draw-",IF(Table1[[#This Row],[FTR]]="D",100*Table1[[#This Row],[B365D]],0),0)</f>
        <v>0</v>
      </c>
      <c r="R2242">
        <f>1/Table1[[#This Row],[B365A]]-Table1[[#This Row],[Margin1X2]]</f>
        <v>0.2922741746271158</v>
      </c>
      <c r="S2242">
        <f>IF(Table1[[#This Row],[Bet]]="Away",IF(Table1[[#This Row],[FTR]]="A",100*Table1[[#This Row],[B365A]],0),0)</f>
        <v>0</v>
      </c>
      <c r="T2242">
        <f>IF(Table1[[#This Row],[Bet2]]="Away",IF(Table1[[#This Row],[FTR]]="A",100*Table1[[#This Row],[B365A]]),0)</f>
        <v>0</v>
      </c>
      <c r="X2242">
        <v>2.25</v>
      </c>
      <c r="Y2242">
        <v>3.4</v>
      </c>
      <c r="Z2242">
        <v>3.25</v>
      </c>
      <c r="AA2242" s="3">
        <f>(1/Table1[[#This Row],[B365H]]+1/Table1[[#This Row],[B365D]]+1/Table1[[#This Row],[B365A]]-1)/3</f>
        <v>1.5418133065191908E-2</v>
      </c>
      <c r="AB2242">
        <v>2.2999999999999998</v>
      </c>
      <c r="AC2242">
        <v>1.6</v>
      </c>
      <c r="AD2242">
        <f>(1/Table1[[#This Row],[B365&gt;2.5]]+1/Table1[[#This Row],[B365&lt;2.5]]-1)/2</f>
        <v>2.9891304347826164E-2</v>
      </c>
    </row>
    <row r="2243" spans="1:30" hidden="1" x14ac:dyDescent="0.45">
      <c r="A2243" t="s">
        <v>172</v>
      </c>
      <c r="B2243" t="s">
        <v>4</v>
      </c>
      <c r="C2243" s="1">
        <v>44635</v>
      </c>
      <c r="D2243" t="s">
        <v>177</v>
      </c>
      <c r="E2243" t="s">
        <v>190</v>
      </c>
      <c r="F2243">
        <v>1</v>
      </c>
      <c r="G2243">
        <v>1</v>
      </c>
      <c r="H2243" t="s">
        <v>42</v>
      </c>
      <c r="I2243" t="s">
        <v>153</v>
      </c>
      <c r="L2243">
        <f>1/Table1[[#This Row],[B365H]]-Table1[[#This Row],[Margin1X2]]</f>
        <v>0.58807985565450205</v>
      </c>
      <c r="M2243">
        <f>IF(Table1[[#This Row],[Bet]]="Home",IF(Table1[[#This Row],[FTR]]="H",100*Table1[[#This Row],[B365H]],0),0)</f>
        <v>0</v>
      </c>
      <c r="N2243">
        <f>IF(Table1[[#This Row],[Bet]]="Home-",IF(Table1[[#This Row],[FTR]]="H",100*Table1[[#This Row],[B365H]],0),0)</f>
        <v>0</v>
      </c>
      <c r="O2243">
        <f>1/Table1[[#This Row],[B365D]]-Table1[[#This Row],[Margin1X2]]</f>
        <v>0.25233688376695179</v>
      </c>
      <c r="P2243">
        <f>IF(Table1[[#This Row],[Bet]]="Draw",IF(Table1[[#This Row],[FTR]]="D",100*Table1[[#This Row],[B365D]],0),0)</f>
        <v>0</v>
      </c>
      <c r="Q2243">
        <f>IF(Table1[[#This Row],[Bet]]="Draw-",IF(Table1[[#This Row],[FTR]]="D",100*Table1[[#This Row],[B365D]],0),0)</f>
        <v>0</v>
      </c>
      <c r="R2243">
        <f>1/Table1[[#This Row],[B365A]]-Table1[[#This Row],[Margin1X2]]</f>
        <v>0.15958326057854599</v>
      </c>
      <c r="S2243">
        <f>IF(Table1[[#This Row],[Bet]]="Away",IF(Table1[[#This Row],[FTR]]="A",100*Table1[[#This Row],[B365A]],0),0)</f>
        <v>0</v>
      </c>
      <c r="T2243">
        <f>IF(Table1[[#This Row],[Bet2]]="Away",IF(Table1[[#This Row],[FTR]]="A",100*Table1[[#This Row],[B365A]]),0)</f>
        <v>0</v>
      </c>
      <c r="X2243">
        <v>1.66</v>
      </c>
      <c r="Y2243">
        <v>3.75</v>
      </c>
      <c r="Z2243">
        <v>5.75</v>
      </c>
      <c r="AA2243" s="3">
        <f>(1/Table1[[#This Row],[B365H]]+1/Table1[[#This Row],[B365D]]+1/Table1[[#This Row],[B365A]]-1)/3</f>
        <v>1.4329782899714871E-2</v>
      </c>
      <c r="AB2243">
        <v>2.0699999999999998</v>
      </c>
      <c r="AC2243">
        <v>1.72</v>
      </c>
      <c r="AD2243">
        <f>(1/Table1[[#This Row],[B365&gt;2.5]]+1/Table1[[#This Row],[B365&lt;2.5]]-1)/2</f>
        <v>3.2243568138411449E-2</v>
      </c>
    </row>
    <row r="2244" spans="1:30" hidden="1" x14ac:dyDescent="0.45">
      <c r="A2244" t="s">
        <v>172</v>
      </c>
      <c r="B2244" t="s">
        <v>4</v>
      </c>
      <c r="C2244" s="1">
        <v>44646</v>
      </c>
      <c r="D2244" t="s">
        <v>182</v>
      </c>
      <c r="E2244" t="s">
        <v>180</v>
      </c>
      <c r="F2244">
        <v>1</v>
      </c>
      <c r="G2244">
        <v>0</v>
      </c>
      <c r="H2244" t="s">
        <v>13</v>
      </c>
      <c r="I2244" t="s">
        <v>153</v>
      </c>
      <c r="L2244">
        <f>1/Table1[[#This Row],[B365H]]-Table1[[#This Row],[Margin1X2]]</f>
        <v>0.39743589743589747</v>
      </c>
      <c r="M2244">
        <f>IF(Table1[[#This Row],[Bet]]="Home",IF(Table1[[#This Row],[FTR]]="H",100*Table1[[#This Row],[B365H]],0),0)</f>
        <v>0</v>
      </c>
      <c r="N2244">
        <f>IF(Table1[[#This Row],[Bet]]="Home-",IF(Table1[[#This Row],[FTR]]="H",100*Table1[[#This Row],[B365H]],0),0)</f>
        <v>0</v>
      </c>
      <c r="O2244">
        <f>1/Table1[[#This Row],[B365D]]-Table1[[#This Row],[Margin1X2]]</f>
        <v>0.28846153846153849</v>
      </c>
      <c r="P2244">
        <f>IF(Table1[[#This Row],[Bet]]="Draw",IF(Table1[[#This Row],[FTR]]="D",100*Table1[[#This Row],[B365D]],0),0)</f>
        <v>0</v>
      </c>
      <c r="Q2244">
        <f>IF(Table1[[#This Row],[Bet]]="Draw-",IF(Table1[[#This Row],[FTR]]="D",100*Table1[[#This Row],[B365D]],0),0)</f>
        <v>0</v>
      </c>
      <c r="R2244">
        <f>1/Table1[[#This Row],[B365A]]-Table1[[#This Row],[Margin1X2]]</f>
        <v>0.3141025641025641</v>
      </c>
      <c r="S2244">
        <f>IF(Table1[[#This Row],[Bet]]="Away",IF(Table1[[#This Row],[FTR]]="A",100*Table1[[#This Row],[B365A]],0),0)</f>
        <v>0</v>
      </c>
      <c r="T2244">
        <f>IF(Table1[[#This Row],[Bet2]]="Away",IF(Table1[[#This Row],[FTR]]="A",100*Table1[[#This Row],[B365A]]),0)</f>
        <v>0</v>
      </c>
      <c r="X2244">
        <v>2.4</v>
      </c>
      <c r="Y2244">
        <v>3.25</v>
      </c>
      <c r="Z2244">
        <v>3</v>
      </c>
      <c r="AA2244" s="3">
        <f>(1/Table1[[#This Row],[B365H]]+1/Table1[[#This Row],[B365D]]+1/Table1[[#This Row],[B365A]]-1)/3</f>
        <v>1.9230769230769235E-2</v>
      </c>
      <c r="AB2244">
        <v>2</v>
      </c>
      <c r="AC2244">
        <v>1.85</v>
      </c>
      <c r="AD2244">
        <f>(1/Table1[[#This Row],[B365&gt;2.5]]+1/Table1[[#This Row],[B365&lt;2.5]]-1)/2</f>
        <v>2.0270270270270174E-2</v>
      </c>
    </row>
    <row r="2245" spans="1:30" hidden="1" x14ac:dyDescent="0.45">
      <c r="A2245" t="s">
        <v>172</v>
      </c>
      <c r="B2245" t="s">
        <v>4</v>
      </c>
      <c r="C2245" s="1">
        <v>44649</v>
      </c>
      <c r="D2245" t="s">
        <v>181</v>
      </c>
      <c r="E2245" t="s">
        <v>183</v>
      </c>
      <c r="F2245">
        <v>2</v>
      </c>
      <c r="G2245">
        <v>2</v>
      </c>
      <c r="H2245" t="s">
        <v>42</v>
      </c>
      <c r="I2245" t="s">
        <v>153</v>
      </c>
      <c r="L2245">
        <f>1/Table1[[#This Row],[B365H]]-Table1[[#This Row],[Margin1X2]]</f>
        <v>0.30244945953220848</v>
      </c>
      <c r="M2245">
        <f>IF(Table1[[#This Row],[Bet]]="Home",IF(Table1[[#This Row],[FTR]]="H",100*Table1[[#This Row],[B365H]],0),0)</f>
        <v>0</v>
      </c>
      <c r="N2245">
        <f>IF(Table1[[#This Row],[Bet]]="Home-",IF(Table1[[#This Row],[FTR]]="H",100*Table1[[#This Row],[B365H]],0),0)</f>
        <v>0</v>
      </c>
      <c r="O2245">
        <f>1/Table1[[#This Row],[B365D]]-Table1[[#This Row],[Margin1X2]]</f>
        <v>0.2828991174012212</v>
      </c>
      <c r="P2245">
        <f>IF(Table1[[#This Row],[Bet]]="Draw",IF(Table1[[#This Row],[FTR]]="D",100*Table1[[#This Row],[B365D]],0),0)</f>
        <v>0</v>
      </c>
      <c r="Q2245">
        <f>IF(Table1[[#This Row],[Bet]]="Draw-",IF(Table1[[#This Row],[FTR]]="D",100*Table1[[#This Row],[B365D]],0),0)</f>
        <v>0</v>
      </c>
      <c r="R2245">
        <f>1/Table1[[#This Row],[B365A]]-Table1[[#This Row],[Margin1X2]]</f>
        <v>0.41465142306657038</v>
      </c>
      <c r="S2245">
        <f>IF(Table1[[#This Row],[Bet]]="Away",IF(Table1[[#This Row],[FTR]]="A",100*Table1[[#This Row],[B365A]],0),0)</f>
        <v>0</v>
      </c>
      <c r="T2245">
        <f>IF(Table1[[#This Row],[Bet2]]="Away",IF(Table1[[#This Row],[FTR]]="A",100*Table1[[#This Row],[B365A]]),0)</f>
        <v>0</v>
      </c>
      <c r="X2245">
        <v>3.1</v>
      </c>
      <c r="Y2245">
        <v>3.3</v>
      </c>
      <c r="Z2245">
        <v>2.2999999999999998</v>
      </c>
      <c r="AA2245" s="3">
        <f>(1/Table1[[#This Row],[B365H]]+1/Table1[[#This Row],[B365D]]+1/Table1[[#This Row],[B365A]]-1)/3</f>
        <v>2.0131185629081855E-2</v>
      </c>
      <c r="AB2245">
        <v>2.35</v>
      </c>
      <c r="AC2245">
        <v>1.57</v>
      </c>
      <c r="AD2245">
        <f>(1/Table1[[#This Row],[B365&gt;2.5]]+1/Table1[[#This Row],[B365&lt;2.5]]-1)/2</f>
        <v>3.1237295026426359E-2</v>
      </c>
    </row>
    <row r="2246" spans="1:30" hidden="1" x14ac:dyDescent="0.45">
      <c r="A2246" t="s">
        <v>201</v>
      </c>
      <c r="B2246" t="s">
        <v>4</v>
      </c>
      <c r="C2246" s="1">
        <v>44590</v>
      </c>
      <c r="D2246" t="s">
        <v>235</v>
      </c>
      <c r="E2246" t="s">
        <v>223</v>
      </c>
      <c r="F2246">
        <v>2</v>
      </c>
      <c r="G2246">
        <v>1</v>
      </c>
      <c r="H2246" t="s">
        <v>13</v>
      </c>
      <c r="I2246" t="s">
        <v>261</v>
      </c>
      <c r="L2246">
        <f>1/Table1[[#This Row],[B365H]]-Table1[[#This Row],[Margin1X2]]</f>
        <v>0.6431623931623931</v>
      </c>
      <c r="M2246">
        <f>IF(Table1[[#This Row],[Bet]]="Home",IF(Table1[[#This Row],[FTR]]="H",100*Table1[[#This Row],[B365H]],0),0)</f>
        <v>0</v>
      </c>
      <c r="N2246">
        <f>IF(Table1[[#This Row],[Bet]]="Home-",IF(Table1[[#This Row],[FTR]]="H",100*Table1[[#This Row],[B365H]],0),0)</f>
        <v>0</v>
      </c>
      <c r="O2246">
        <f>1/Table1[[#This Row],[B365D]]-Table1[[#This Row],[Margin1X2]]</f>
        <v>0.2264957264957265</v>
      </c>
      <c r="P2246">
        <f>IF(Table1[[#This Row],[Bet]]="Draw",IF(Table1[[#This Row],[FTR]]="D",100*Table1[[#This Row],[B365D]],0),0)</f>
        <v>0</v>
      </c>
      <c r="Q2246">
        <f>IF(Table1[[#This Row],[Bet]]="Draw-",IF(Table1[[#This Row],[FTR]]="D",100*Table1[[#This Row],[B365D]],0),0)</f>
        <v>0</v>
      </c>
      <c r="R2246">
        <f>1/Table1[[#This Row],[B365A]]-Table1[[#This Row],[Margin1X2]]</f>
        <v>0.13034188034188035</v>
      </c>
      <c r="S2246">
        <f>IF(Table1[[#This Row],[Bet]]="Away",IF(Table1[[#This Row],[FTR]]="A",100*Table1[[#This Row],[B365A]],0),0)</f>
        <v>0</v>
      </c>
      <c r="T2246">
        <f>IF(Table1[[#This Row],[Bet2]]="Away",IF(Table1[[#This Row],[FTR]]="A",100*Table1[[#This Row],[B365A]]),0)</f>
        <v>0</v>
      </c>
      <c r="X2246">
        <v>1.5</v>
      </c>
      <c r="Y2246">
        <v>4</v>
      </c>
      <c r="Z2246">
        <v>6.5</v>
      </c>
      <c r="AA2246" s="3">
        <f>(1/Table1[[#This Row],[B365H]]+1/Table1[[#This Row],[B365D]]+1/Table1[[#This Row],[B365A]]-1)/3</f>
        <v>2.3504273504273494E-2</v>
      </c>
      <c r="AB2246">
        <v>1.7</v>
      </c>
      <c r="AC2246">
        <v>2.1</v>
      </c>
      <c r="AD2246">
        <f>(1/Table1[[#This Row],[B365&gt;2.5]]+1/Table1[[#This Row],[B365&lt;2.5]]-1)/2</f>
        <v>3.2212885154061621E-2</v>
      </c>
    </row>
    <row r="2247" spans="1:30" hidden="1" x14ac:dyDescent="0.45">
      <c r="A2247" t="s">
        <v>201</v>
      </c>
      <c r="B2247" t="s">
        <v>4</v>
      </c>
      <c r="C2247" s="1">
        <v>44618</v>
      </c>
      <c r="D2247" t="s">
        <v>215</v>
      </c>
      <c r="E2247" t="s">
        <v>202</v>
      </c>
      <c r="F2247">
        <v>4</v>
      </c>
      <c r="G2247">
        <v>1</v>
      </c>
      <c r="H2247" t="s">
        <v>13</v>
      </c>
      <c r="I2247" t="s">
        <v>261</v>
      </c>
      <c r="L2247">
        <f>1/Table1[[#This Row],[B365H]]-Table1[[#This Row],[Margin1X2]]</f>
        <v>0.63383838383838387</v>
      </c>
      <c r="M2247">
        <f>IF(Table1[[#This Row],[Bet]]="Home",IF(Table1[[#This Row],[FTR]]="H",100*Table1[[#This Row],[B365H]],0),0)</f>
        <v>0</v>
      </c>
      <c r="N2247">
        <f>IF(Table1[[#This Row],[Bet]]="Home-",IF(Table1[[#This Row],[FTR]]="H",100*Table1[[#This Row],[B365H]],0),0)</f>
        <v>0</v>
      </c>
      <c r="O2247">
        <f>1/Table1[[#This Row],[B365D]]-Table1[[#This Row],[Margin1X2]]</f>
        <v>0.21717171717171721</v>
      </c>
      <c r="P2247">
        <f>IF(Table1[[#This Row],[Bet]]="Draw",IF(Table1[[#This Row],[FTR]]="D",100*Table1[[#This Row],[B365D]],0),0)</f>
        <v>0</v>
      </c>
      <c r="Q2247">
        <f>IF(Table1[[#This Row],[Bet]]="Draw-",IF(Table1[[#This Row],[FTR]]="D",100*Table1[[#This Row],[B365D]],0),0)</f>
        <v>0</v>
      </c>
      <c r="R2247">
        <f>1/Table1[[#This Row],[B365A]]-Table1[[#This Row],[Margin1X2]]</f>
        <v>0.14898989898989903</v>
      </c>
      <c r="S2247">
        <f>IF(Table1[[#This Row],[Bet]]="Away",IF(Table1[[#This Row],[FTR]]="A",100*Table1[[#This Row],[B365A]],0),0)</f>
        <v>0</v>
      </c>
      <c r="T2247">
        <f>IF(Table1[[#This Row],[Bet2]]="Away",IF(Table1[[#This Row],[FTR]]="A",100*Table1[[#This Row],[B365A]]),0)</f>
        <v>0</v>
      </c>
      <c r="X2247">
        <v>1.5</v>
      </c>
      <c r="Y2247">
        <v>4</v>
      </c>
      <c r="Z2247">
        <v>5.5</v>
      </c>
      <c r="AA2247" s="3">
        <f>(1/Table1[[#This Row],[B365H]]+1/Table1[[#This Row],[B365D]]+1/Table1[[#This Row],[B365A]]-1)/3</f>
        <v>3.2828282828282797E-2</v>
      </c>
      <c r="AB2247">
        <v>1.72</v>
      </c>
      <c r="AC2247">
        <v>2.0699999999999998</v>
      </c>
      <c r="AD2247">
        <f>(1/Table1[[#This Row],[B365&gt;2.5]]+1/Table1[[#This Row],[B365&lt;2.5]]-1)/2</f>
        <v>3.2243568138411449E-2</v>
      </c>
    </row>
    <row r="2248" spans="1:30" hidden="1" x14ac:dyDescent="0.45">
      <c r="A2248" t="s">
        <v>201</v>
      </c>
      <c r="B2248" t="s">
        <v>4</v>
      </c>
      <c r="C2248" s="1">
        <v>44639</v>
      </c>
      <c r="D2248" t="s">
        <v>205</v>
      </c>
      <c r="E2248" t="s">
        <v>224</v>
      </c>
      <c r="F2248">
        <v>0</v>
      </c>
      <c r="G2248">
        <v>2</v>
      </c>
      <c r="H2248" t="s">
        <v>20</v>
      </c>
      <c r="I2248" t="s">
        <v>261</v>
      </c>
      <c r="L2248">
        <f>1/Table1[[#This Row],[B365H]]-Table1[[#This Row],[Margin1X2]]</f>
        <v>0.41711229946524064</v>
      </c>
      <c r="M2248">
        <f>IF(Table1[[#This Row],[Bet]]="Home",IF(Table1[[#This Row],[FTR]]="H",100*Table1[[#This Row],[B365H]],0),0)</f>
        <v>0</v>
      </c>
      <c r="N2248">
        <f>IF(Table1[[#This Row],[Bet]]="Home-",IF(Table1[[#This Row],[FTR]]="H",100*Table1[[#This Row],[B365H]],0),0)</f>
        <v>0</v>
      </c>
      <c r="O2248">
        <f>1/Table1[[#This Row],[B365D]]-Table1[[#This Row],[Margin1X2]]</f>
        <v>0.25668449197860965</v>
      </c>
      <c r="P2248">
        <f>IF(Table1[[#This Row],[Bet]]="Draw",IF(Table1[[#This Row],[FTR]]="D",100*Table1[[#This Row],[B365D]],0),0)</f>
        <v>0</v>
      </c>
      <c r="Q2248">
        <f>IF(Table1[[#This Row],[Bet]]="Draw-",IF(Table1[[#This Row],[FTR]]="D",100*Table1[[#This Row],[B365D]],0),0)</f>
        <v>0</v>
      </c>
      <c r="R2248">
        <f>1/Table1[[#This Row],[B365A]]-Table1[[#This Row],[Margin1X2]]</f>
        <v>0.32620320855614976</v>
      </c>
      <c r="S2248">
        <f>IF(Table1[[#This Row],[Bet]]="Away",IF(Table1[[#This Row],[FTR]]="A",100*Table1[[#This Row],[B365A]],0),0)</f>
        <v>0</v>
      </c>
      <c r="T2248">
        <f>IF(Table1[[#This Row],[Bet2]]="Away",IF(Table1[[#This Row],[FTR]]="A",100*Table1[[#This Row],[B365A]]),0)</f>
        <v>0</v>
      </c>
      <c r="X2248">
        <v>2.2000000000000002</v>
      </c>
      <c r="Y2248">
        <v>3.4</v>
      </c>
      <c r="Z2248">
        <v>2.75</v>
      </c>
      <c r="AA2248" s="3">
        <f>(1/Table1[[#This Row],[B365H]]+1/Table1[[#This Row],[B365D]]+1/Table1[[#This Row],[B365A]]-1)/3</f>
        <v>3.7433155080213908E-2</v>
      </c>
      <c r="AB2248">
        <v>1.8</v>
      </c>
      <c r="AC2248">
        <v>2</v>
      </c>
      <c r="AD2248">
        <f>(1/Table1[[#This Row],[B365&gt;2.5]]+1/Table1[[#This Row],[B365&lt;2.5]]-1)/2</f>
        <v>2.777777777777779E-2</v>
      </c>
    </row>
    <row r="2249" spans="1:30" hidden="1" x14ac:dyDescent="0.45">
      <c r="A2249" t="s">
        <v>201</v>
      </c>
      <c r="B2249" t="s">
        <v>4</v>
      </c>
      <c r="C2249" s="1">
        <v>44669</v>
      </c>
      <c r="D2249" t="s">
        <v>208</v>
      </c>
      <c r="E2249" t="s">
        <v>203</v>
      </c>
      <c r="F2249">
        <v>2</v>
      </c>
      <c r="G2249">
        <v>0</v>
      </c>
      <c r="H2249" t="s">
        <v>13</v>
      </c>
      <c r="I2249" t="s">
        <v>261</v>
      </c>
      <c r="L2249">
        <f>1/Table1[[#This Row],[B365H]]-Table1[[#This Row],[Margin1X2]]</f>
        <v>0.37124183006535943</v>
      </c>
      <c r="M2249">
        <f>IF(Table1[[#This Row],[Bet]]="Home",IF(Table1[[#This Row],[FTR]]="H",100*Table1[[#This Row],[B365H]],0),0)</f>
        <v>0</v>
      </c>
      <c r="N2249">
        <f>IF(Table1[[#This Row],[Bet]]="Home-",IF(Table1[[#This Row],[FTR]]="H",100*Table1[[#This Row],[B365H]],0),0)</f>
        <v>0</v>
      </c>
      <c r="O2249">
        <f>1/Table1[[#This Row],[B365D]]-Table1[[#This Row],[Margin1X2]]</f>
        <v>0.26535947712418295</v>
      </c>
      <c r="P2249">
        <f>IF(Table1[[#This Row],[Bet]]="Draw",IF(Table1[[#This Row],[FTR]]="D",100*Table1[[#This Row],[B365D]],0),0)</f>
        <v>0</v>
      </c>
      <c r="Q2249">
        <f>IF(Table1[[#This Row],[Bet]]="Draw-",IF(Table1[[#This Row],[FTR]]="D",100*Table1[[#This Row],[B365D]],0),0)</f>
        <v>0</v>
      </c>
      <c r="R2249">
        <f>1/Table1[[#This Row],[B365A]]-Table1[[#This Row],[Margin1X2]]</f>
        <v>0.3633986928104575</v>
      </c>
      <c r="S2249">
        <f>IF(Table1[[#This Row],[Bet]]="Away",IF(Table1[[#This Row],[FTR]]="A",100*Table1[[#This Row],[B365A]],0),0)</f>
        <v>0</v>
      </c>
      <c r="T2249">
        <f>IF(Table1[[#This Row],[Bet2]]="Away",IF(Table1[[#This Row],[FTR]]="A",100*Table1[[#This Row],[B365A]]),0)</f>
        <v>0</v>
      </c>
      <c r="X2249">
        <v>2.5</v>
      </c>
      <c r="Y2249">
        <v>3.4</v>
      </c>
      <c r="Z2249">
        <v>2.5499999999999998</v>
      </c>
      <c r="AA2249" s="3">
        <f>(1/Table1[[#This Row],[B365H]]+1/Table1[[#This Row],[B365D]]+1/Table1[[#This Row],[B365A]]-1)/3</f>
        <v>2.875816993464057E-2</v>
      </c>
      <c r="AB2249">
        <v>2.0499999999999998</v>
      </c>
      <c r="AC2249">
        <v>1.75</v>
      </c>
      <c r="AD2249">
        <f>(1/Table1[[#This Row],[B365&gt;2.5]]+1/Table1[[#This Row],[B365&lt;2.5]]-1)/2</f>
        <v>2.9616724738675937E-2</v>
      </c>
    </row>
    <row r="2250" spans="1:30" hidden="1" x14ac:dyDescent="0.45">
      <c r="A2250" t="s">
        <v>106</v>
      </c>
      <c r="B2250" t="s">
        <v>4</v>
      </c>
      <c r="C2250" s="1">
        <v>44429</v>
      </c>
      <c r="D2250" t="s">
        <v>122</v>
      </c>
      <c r="E2250" t="s">
        <v>125</v>
      </c>
      <c r="F2250">
        <v>2</v>
      </c>
      <c r="G2250">
        <v>1</v>
      </c>
      <c r="H2250" t="s">
        <v>13</v>
      </c>
      <c r="I2250" t="s">
        <v>158</v>
      </c>
      <c r="L2250">
        <f>1/Table1[[#This Row],[B365H]]-Table1[[#This Row],[Margin1X2]]</f>
        <v>0.4601618425147837</v>
      </c>
      <c r="M2250">
        <f>IF(Table1[[#This Row],[Bet]]="Home",IF(Table1[[#This Row],[FTR]]="H",100*Table1[[#This Row],[B365H]],0),0)</f>
        <v>0</v>
      </c>
      <c r="N2250">
        <f>IF(Table1[[#This Row],[Bet]]="Home-",IF(Table1[[#This Row],[FTR]]="H",100*Table1[[#This Row],[B365H]],0),0)</f>
        <v>0</v>
      </c>
      <c r="O2250">
        <f>1/Table1[[#This Row],[B365D]]-Table1[[#This Row],[Margin1X2]]</f>
        <v>0.27808901338313108</v>
      </c>
      <c r="P2250">
        <f>IF(Table1[[#This Row],[Bet]]="Draw",IF(Table1[[#This Row],[FTR]]="D",100*Table1[[#This Row],[B365D]],0),0)</f>
        <v>0</v>
      </c>
      <c r="Q2250">
        <f>IF(Table1[[#This Row],[Bet]]="Draw-",IF(Table1[[#This Row],[FTR]]="D",100*Table1[[#This Row],[B365D]],0),0)</f>
        <v>0</v>
      </c>
      <c r="R2250">
        <f>1/Table1[[#This Row],[B365A]]-Table1[[#This Row],[Margin1X2]]</f>
        <v>0.26174914410208533</v>
      </c>
      <c r="S2250">
        <f>IF(Table1[[#This Row],[Bet]]="Away",IF(Table1[[#This Row],[FTR]]="A",100*Table1[[#This Row],[B365A]],0),0)</f>
        <v>0</v>
      </c>
      <c r="T2250">
        <f>IF(Table1[[#This Row],[Bet2]]="Away",IF(Table1[[#This Row],[FTR]]="A",100*Table1[[#This Row],[B365A]]),0)</f>
        <v>0</v>
      </c>
      <c r="X2250">
        <v>2.1</v>
      </c>
      <c r="Y2250">
        <v>3.4</v>
      </c>
      <c r="Z2250">
        <v>3.6</v>
      </c>
      <c r="AA2250" s="3">
        <f>(1/Table1[[#This Row],[B365H]]+1/Table1[[#This Row],[B365D]]+1/Table1[[#This Row],[B365A]]-1)/3</f>
        <v>1.6028633675692443E-2</v>
      </c>
      <c r="AB2250">
        <v>2</v>
      </c>
      <c r="AC2250">
        <v>1.8</v>
      </c>
      <c r="AD2250">
        <f>(1/Table1[[#This Row],[B365&gt;2.5]]+1/Table1[[#This Row],[B365&lt;2.5]]-1)/2</f>
        <v>2.777777777777779E-2</v>
      </c>
    </row>
    <row r="2251" spans="1:30" hidden="1" x14ac:dyDescent="0.45">
      <c r="A2251" t="s">
        <v>106</v>
      </c>
      <c r="B2251" t="s">
        <v>4</v>
      </c>
      <c r="C2251" s="1">
        <v>44436</v>
      </c>
      <c r="D2251" t="s">
        <v>110</v>
      </c>
      <c r="E2251" t="s">
        <v>107</v>
      </c>
      <c r="F2251">
        <v>1</v>
      </c>
      <c r="G2251">
        <v>0</v>
      </c>
      <c r="H2251" t="s">
        <v>13</v>
      </c>
      <c r="I2251" t="s">
        <v>158</v>
      </c>
      <c r="L2251">
        <f>1/Table1[[#This Row],[B365H]]-Table1[[#This Row],[Margin1X2]]</f>
        <v>0.30542034485603492</v>
      </c>
      <c r="M2251">
        <f>IF(Table1[[#This Row],[Bet]]="Home",IF(Table1[[#This Row],[FTR]]="H",100*Table1[[#This Row],[B365H]],0),0)</f>
        <v>0</v>
      </c>
      <c r="N2251">
        <f>IF(Table1[[#This Row],[Bet]]="Home-",IF(Table1[[#This Row],[FTR]]="H",100*Table1[[#This Row],[B365H]],0),0)</f>
        <v>0</v>
      </c>
      <c r="O2251">
        <f>1/Table1[[#This Row],[B365D]]-Table1[[#This Row],[Margin1X2]]</f>
        <v>0.27695734675356815</v>
      </c>
      <c r="P2251">
        <f>IF(Table1[[#This Row],[Bet]]="Draw",IF(Table1[[#This Row],[FTR]]="D",100*Table1[[#This Row],[B365D]],0),0)</f>
        <v>0</v>
      </c>
      <c r="Q2251">
        <f>IF(Table1[[#This Row],[Bet]]="Draw-",IF(Table1[[#This Row],[FTR]]="D",100*Table1[[#This Row],[B365D]],0),0)</f>
        <v>0</v>
      </c>
      <c r="R2251">
        <f>1/Table1[[#This Row],[B365A]]-Table1[[#This Row],[Margin1X2]]</f>
        <v>0.41762230839039682</v>
      </c>
      <c r="S2251">
        <f>IF(Table1[[#This Row],[Bet]]="Away",IF(Table1[[#This Row],[FTR]]="A",100*Table1[[#This Row],[B365A]],0),0)</f>
        <v>0</v>
      </c>
      <c r="T2251">
        <f>IF(Table1[[#This Row],[Bet2]]="Away",IF(Table1[[#This Row],[FTR]]="A",100*Table1[[#This Row],[B365A]]),0)</f>
        <v>0</v>
      </c>
      <c r="X2251">
        <v>3.1</v>
      </c>
      <c r="Y2251">
        <v>3.4</v>
      </c>
      <c r="Z2251">
        <v>2.2999999999999998</v>
      </c>
      <c r="AA2251" s="3">
        <f>(1/Table1[[#This Row],[B365H]]+1/Table1[[#This Row],[B365D]]+1/Table1[[#This Row],[B365A]]-1)/3</f>
        <v>1.7160300305255394E-2</v>
      </c>
      <c r="AB2251">
        <v>1.9</v>
      </c>
      <c r="AC2251">
        <v>1.9</v>
      </c>
      <c r="AD2251">
        <f>(1/Table1[[#This Row],[B365&gt;2.5]]+1/Table1[[#This Row],[B365&lt;2.5]]-1)/2</f>
        <v>2.6315789473684181E-2</v>
      </c>
    </row>
    <row r="2252" spans="1:30" hidden="1" x14ac:dyDescent="0.45">
      <c r="A2252" t="s">
        <v>106</v>
      </c>
      <c r="B2252" t="s">
        <v>4</v>
      </c>
      <c r="C2252" s="1">
        <v>44450</v>
      </c>
      <c r="D2252" t="s">
        <v>134</v>
      </c>
      <c r="E2252" t="s">
        <v>116</v>
      </c>
      <c r="F2252">
        <v>2</v>
      </c>
      <c r="G2252">
        <v>1</v>
      </c>
      <c r="H2252" t="s">
        <v>13</v>
      </c>
      <c r="I2252" t="s">
        <v>158</v>
      </c>
      <c r="L2252">
        <f>1/Table1[[#This Row],[B365H]]-Table1[[#This Row],[Margin1X2]]</f>
        <v>0.60606060606060608</v>
      </c>
      <c r="M2252">
        <f>IF(Table1[[#This Row],[Bet]]="Home",IF(Table1[[#This Row],[FTR]]="H",100*Table1[[#This Row],[B365H]],0),0)</f>
        <v>0</v>
      </c>
      <c r="N2252">
        <f>IF(Table1[[#This Row],[Bet]]="Home-",IF(Table1[[#This Row],[FTR]]="H",100*Table1[[#This Row],[B365H]],0),0)</f>
        <v>0</v>
      </c>
      <c r="O2252">
        <f>1/Table1[[#This Row],[B365D]]-Table1[[#This Row],[Margin1X2]]</f>
        <v>0.23106060606060605</v>
      </c>
      <c r="P2252">
        <f>IF(Table1[[#This Row],[Bet]]="Draw",IF(Table1[[#This Row],[FTR]]="D",100*Table1[[#This Row],[B365D]],0),0)</f>
        <v>0</v>
      </c>
      <c r="Q2252">
        <f>IF(Table1[[#This Row],[Bet]]="Draw-",IF(Table1[[#This Row],[FTR]]="D",100*Table1[[#This Row],[B365D]],0),0)</f>
        <v>0</v>
      </c>
      <c r="R2252">
        <f>1/Table1[[#This Row],[B365A]]-Table1[[#This Row],[Margin1X2]]</f>
        <v>0.16287878787878787</v>
      </c>
      <c r="S2252">
        <f>IF(Table1[[#This Row],[Bet]]="Away",IF(Table1[[#This Row],[FTR]]="A",100*Table1[[#This Row],[B365A]],0),0)</f>
        <v>0</v>
      </c>
      <c r="T2252">
        <f>IF(Table1[[#This Row],[Bet2]]="Away",IF(Table1[[#This Row],[FTR]]="A",100*Table1[[#This Row],[B365A]]),0)</f>
        <v>0</v>
      </c>
      <c r="X2252">
        <v>1.6</v>
      </c>
      <c r="Y2252">
        <v>4</v>
      </c>
      <c r="Z2252">
        <v>5.5</v>
      </c>
      <c r="AA2252" s="3">
        <f>(1/Table1[[#This Row],[B365H]]+1/Table1[[#This Row],[B365D]]+1/Table1[[#This Row],[B365A]]-1)/3</f>
        <v>1.8939393939393961E-2</v>
      </c>
      <c r="AB2252">
        <v>2</v>
      </c>
      <c r="AC2252">
        <v>1.85</v>
      </c>
      <c r="AD2252">
        <f>(1/Table1[[#This Row],[B365&gt;2.5]]+1/Table1[[#This Row],[B365&lt;2.5]]-1)/2</f>
        <v>2.0270270270270174E-2</v>
      </c>
    </row>
    <row r="2253" spans="1:30" hidden="1" x14ac:dyDescent="0.45">
      <c r="A2253" t="s">
        <v>106</v>
      </c>
      <c r="B2253" t="s">
        <v>4</v>
      </c>
      <c r="C2253" s="1">
        <v>44457</v>
      </c>
      <c r="D2253" t="s">
        <v>117</v>
      </c>
      <c r="E2253" t="s">
        <v>128</v>
      </c>
      <c r="F2253">
        <v>0</v>
      </c>
      <c r="G2253">
        <v>1</v>
      </c>
      <c r="H2253" t="s">
        <v>20</v>
      </c>
      <c r="I2253" t="s">
        <v>158</v>
      </c>
      <c r="L2253">
        <f>1/Table1[[#This Row],[B365H]]-Table1[[#This Row],[Margin1X2]]</f>
        <v>0.44733242134062923</v>
      </c>
      <c r="M2253">
        <f>IF(Table1[[#This Row],[Bet]]="Home",IF(Table1[[#This Row],[FTR]]="H",100*Table1[[#This Row],[B365H]],0),0)</f>
        <v>0</v>
      </c>
      <c r="N2253">
        <f>IF(Table1[[#This Row],[Bet]]="Home-",IF(Table1[[#This Row],[FTR]]="H",100*Table1[[#This Row],[B365H]],0),0)</f>
        <v>0</v>
      </c>
      <c r="O2253">
        <f>1/Table1[[#This Row],[B365D]]-Table1[[#This Row],[Margin1X2]]</f>
        <v>0.27633378932968533</v>
      </c>
      <c r="P2253">
        <f>IF(Table1[[#This Row],[Bet]]="Draw",IF(Table1[[#This Row],[FTR]]="D",100*Table1[[#This Row],[B365D]],0),0)</f>
        <v>0</v>
      </c>
      <c r="Q2253">
        <f>IF(Table1[[#This Row],[Bet]]="Draw-",IF(Table1[[#This Row],[FTR]]="D",100*Table1[[#This Row],[B365D]],0),0)</f>
        <v>0</v>
      </c>
      <c r="R2253">
        <f>1/Table1[[#This Row],[B365A]]-Table1[[#This Row],[Margin1X2]]</f>
        <v>0.27633378932968533</v>
      </c>
      <c r="S2253">
        <f>IF(Table1[[#This Row],[Bet]]="Away",IF(Table1[[#This Row],[FTR]]="A",100*Table1[[#This Row],[B365A]],0),0)</f>
        <v>0</v>
      </c>
      <c r="T2253">
        <f>IF(Table1[[#This Row],[Bet2]]="Away",IF(Table1[[#This Row],[FTR]]="A",100*Table1[[#This Row],[B365A]]),0)</f>
        <v>0</v>
      </c>
      <c r="X2253">
        <v>2.15</v>
      </c>
      <c r="Y2253">
        <v>3.4</v>
      </c>
      <c r="Z2253">
        <v>3.4</v>
      </c>
      <c r="AA2253" s="3">
        <f>(1/Table1[[#This Row],[B365H]]+1/Table1[[#This Row],[B365D]]+1/Table1[[#This Row],[B365A]]-1)/3</f>
        <v>1.7783857729138191E-2</v>
      </c>
      <c r="AB2253">
        <v>1.94</v>
      </c>
      <c r="AC2253">
        <v>1.99</v>
      </c>
      <c r="AD2253">
        <f>(1/Table1[[#This Row],[B365&gt;2.5]]+1/Table1[[#This Row],[B365&lt;2.5]]-1)/2</f>
        <v>8.988240169921724E-3</v>
      </c>
    </row>
    <row r="2254" spans="1:30" hidden="1" x14ac:dyDescent="0.45">
      <c r="A2254" t="s">
        <v>106</v>
      </c>
      <c r="B2254" t="s">
        <v>4</v>
      </c>
      <c r="C2254" s="1">
        <v>44467</v>
      </c>
      <c r="D2254" t="s">
        <v>131</v>
      </c>
      <c r="E2254" t="s">
        <v>120</v>
      </c>
      <c r="F2254">
        <v>2</v>
      </c>
      <c r="G2254">
        <v>1</v>
      </c>
      <c r="H2254" t="s">
        <v>13</v>
      </c>
      <c r="I2254" t="s">
        <v>158</v>
      </c>
      <c r="L2254">
        <f>1/Table1[[#This Row],[B365H]]-Table1[[#This Row],[Margin1X2]]</f>
        <v>0.37446055658035576</v>
      </c>
      <c r="M2254">
        <f>IF(Table1[[#This Row],[Bet]]="Home",IF(Table1[[#This Row],[FTR]]="H",100*Table1[[#This Row],[B365H]],0),0)</f>
        <v>0</v>
      </c>
      <c r="N2254">
        <f>IF(Table1[[#This Row],[Bet]]="Home-",IF(Table1[[#This Row],[FTR]]="H",100*Table1[[#This Row],[B365H]],0),0)</f>
        <v>0</v>
      </c>
      <c r="O2254">
        <f>1/Table1[[#This Row],[B365D]]-Table1[[#This Row],[Margin1X2]]</f>
        <v>0.29480369383525767</v>
      </c>
      <c r="P2254">
        <f>IF(Table1[[#This Row],[Bet]]="Draw",IF(Table1[[#This Row],[FTR]]="D",100*Table1[[#This Row],[B365D]],0),0)</f>
        <v>0</v>
      </c>
      <c r="Q2254">
        <f>IF(Table1[[#This Row],[Bet]]="Draw-",IF(Table1[[#This Row],[FTR]]="D",100*Table1[[#This Row],[B365D]],0),0)</f>
        <v>0</v>
      </c>
      <c r="R2254">
        <f>1/Table1[[#This Row],[B365A]]-Table1[[#This Row],[Margin1X2]]</f>
        <v>0.33073574958438656</v>
      </c>
      <c r="S2254">
        <f>IF(Table1[[#This Row],[Bet]]="Away",IF(Table1[[#This Row],[FTR]]="A",100*Table1[[#This Row],[B365A]],0),0)</f>
        <v>0</v>
      </c>
      <c r="T2254">
        <f>IF(Table1[[#This Row],[Bet2]]="Away",IF(Table1[[#This Row],[FTR]]="A",100*Table1[[#This Row],[B365A]]),0)</f>
        <v>0</v>
      </c>
      <c r="X2254">
        <v>2.5499999999999998</v>
      </c>
      <c r="Y2254">
        <v>3.2</v>
      </c>
      <c r="Z2254">
        <v>2.87</v>
      </c>
      <c r="AA2254" s="3">
        <f>(1/Table1[[#This Row],[B365H]]+1/Table1[[#This Row],[B365D]]+1/Table1[[#This Row],[B365A]]-1)/3</f>
        <v>1.7696306164742309E-2</v>
      </c>
      <c r="AB2254">
        <v>2.15</v>
      </c>
      <c r="AC2254">
        <v>1.66</v>
      </c>
      <c r="AD2254">
        <f>(1/Table1[[#This Row],[B365&gt;2.5]]+1/Table1[[#This Row],[B365&lt;2.5]]-1)/2</f>
        <v>3.3762958811992205E-2</v>
      </c>
    </row>
    <row r="2255" spans="1:30" hidden="1" x14ac:dyDescent="0.45">
      <c r="A2255" t="s">
        <v>106</v>
      </c>
      <c r="B2255" t="s">
        <v>4</v>
      </c>
      <c r="C2255" s="1">
        <v>44520</v>
      </c>
      <c r="D2255" t="s">
        <v>133</v>
      </c>
      <c r="E2255" t="s">
        <v>124</v>
      </c>
      <c r="F2255">
        <v>2</v>
      </c>
      <c r="G2255">
        <v>0</v>
      </c>
      <c r="H2255" t="s">
        <v>13</v>
      </c>
      <c r="I2255" t="s">
        <v>158</v>
      </c>
      <c r="L2255">
        <f>1/Table1[[#This Row],[B365H]]-Table1[[#This Row],[Margin1X2]]</f>
        <v>0.40609030278283037</v>
      </c>
      <c r="M2255">
        <f>IF(Table1[[#This Row],[Bet]]="Home",IF(Table1[[#This Row],[FTR]]="H",100*Table1[[#This Row],[B365H]],0),0)</f>
        <v>0</v>
      </c>
      <c r="N2255">
        <f>IF(Table1[[#This Row],[Bet]]="Home-",IF(Table1[[#This Row],[FTR]]="H",100*Table1[[#This Row],[B365H]],0),0)</f>
        <v>0</v>
      </c>
      <c r="O2255">
        <f>1/Table1[[#This Row],[B365D]]-Table1[[#This Row],[Margin1X2]]</f>
        <v>0.28717967754309126</v>
      </c>
      <c r="P2255">
        <f>IF(Table1[[#This Row],[Bet]]="Draw",IF(Table1[[#This Row],[FTR]]="D",100*Table1[[#This Row],[B365D]],0),0)</f>
        <v>0</v>
      </c>
      <c r="Q2255">
        <f>IF(Table1[[#This Row],[Bet]]="Draw-",IF(Table1[[#This Row],[FTR]]="D",100*Table1[[#This Row],[B365D]],0),0)</f>
        <v>0</v>
      </c>
      <c r="R2255">
        <f>1/Table1[[#This Row],[B365A]]-Table1[[#This Row],[Margin1X2]]</f>
        <v>0.30673001967407854</v>
      </c>
      <c r="S2255">
        <f>IF(Table1[[#This Row],[Bet]]="Away",IF(Table1[[#This Row],[FTR]]="A",100*Table1[[#This Row],[B365A]],0),0)</f>
        <v>0</v>
      </c>
      <c r="T2255">
        <f>IF(Table1[[#This Row],[Bet2]]="Away",IF(Table1[[#This Row],[FTR]]="A",100*Table1[[#This Row],[B365A]]),0)</f>
        <v>0</v>
      </c>
      <c r="X2255">
        <v>2.37</v>
      </c>
      <c r="Y2255">
        <v>3.3</v>
      </c>
      <c r="Z2255">
        <v>3.1</v>
      </c>
      <c r="AA2255" s="3">
        <f>(1/Table1[[#This Row],[B365H]]+1/Table1[[#This Row],[B365D]]+1/Table1[[#This Row],[B365A]]-1)/3</f>
        <v>1.5850625487211795E-2</v>
      </c>
      <c r="AB2255">
        <v>2.02</v>
      </c>
      <c r="AC2255">
        <v>1.83</v>
      </c>
      <c r="AD2255">
        <f>(1/Table1[[#This Row],[B365&gt;2.5]]+1/Table1[[#This Row],[B365&lt;2.5]]-1)/2</f>
        <v>2.0748796191094487E-2</v>
      </c>
    </row>
    <row r="2256" spans="1:30" hidden="1" x14ac:dyDescent="0.45">
      <c r="A2256" t="s">
        <v>106</v>
      </c>
      <c r="B2256" t="s">
        <v>4</v>
      </c>
      <c r="C2256" s="1">
        <v>44527</v>
      </c>
      <c r="D2256" t="s">
        <v>130</v>
      </c>
      <c r="E2256" t="s">
        <v>139</v>
      </c>
      <c r="F2256">
        <v>1</v>
      </c>
      <c r="G2256">
        <v>0</v>
      </c>
      <c r="H2256" t="s">
        <v>13</v>
      </c>
      <c r="I2256" t="s">
        <v>158</v>
      </c>
      <c r="L2256">
        <f>1/Table1[[#This Row],[B365H]]-Table1[[#This Row],[Margin1X2]]</f>
        <v>0.295479302832244</v>
      </c>
      <c r="M2256">
        <f>IF(Table1[[#This Row],[Bet]]="Home",IF(Table1[[#This Row],[FTR]]="H",100*Table1[[#This Row],[B365H]],0),0)</f>
        <v>0</v>
      </c>
      <c r="N2256">
        <f>IF(Table1[[#This Row],[Bet]]="Home-",IF(Table1[[#This Row],[FTR]]="H",100*Table1[[#This Row],[B365H]],0),0)</f>
        <v>0</v>
      </c>
      <c r="O2256">
        <f>1/Table1[[#This Row],[B365D]]-Table1[[#This Row],[Margin1X2]]</f>
        <v>0.27709694989106753</v>
      </c>
      <c r="P2256">
        <f>IF(Table1[[#This Row],[Bet]]="Draw",IF(Table1[[#This Row],[FTR]]="D",100*Table1[[#This Row],[B365D]],0),0)</f>
        <v>0</v>
      </c>
      <c r="Q2256">
        <f>IF(Table1[[#This Row],[Bet]]="Draw-",IF(Table1[[#This Row],[FTR]]="D",100*Table1[[#This Row],[B365D]],0),0)</f>
        <v>0</v>
      </c>
      <c r="R2256">
        <f>1/Table1[[#This Row],[B365A]]-Table1[[#This Row],[Margin1X2]]</f>
        <v>0.42742374727668841</v>
      </c>
      <c r="S2256">
        <f>IF(Table1[[#This Row],[Bet]]="Away",IF(Table1[[#This Row],[FTR]]="A",100*Table1[[#This Row],[B365A]],0),0)</f>
        <v>0</v>
      </c>
      <c r="T2256">
        <f>IF(Table1[[#This Row],[Bet2]]="Away",IF(Table1[[#This Row],[FTR]]="A",100*Table1[[#This Row],[B365A]]),0)</f>
        <v>0</v>
      </c>
      <c r="X2256">
        <v>3.2</v>
      </c>
      <c r="Y2256">
        <v>3.4</v>
      </c>
      <c r="Z2256">
        <v>2.25</v>
      </c>
      <c r="AA2256" s="3">
        <f>(1/Table1[[#This Row],[B365H]]+1/Table1[[#This Row],[B365D]]+1/Table1[[#This Row],[B365A]]-1)/3</f>
        <v>1.7020697167756005E-2</v>
      </c>
      <c r="AB2256">
        <v>2.0499999999999998</v>
      </c>
      <c r="AC2256">
        <v>1.75</v>
      </c>
      <c r="AD2256">
        <f>(1/Table1[[#This Row],[B365&gt;2.5]]+1/Table1[[#This Row],[B365&lt;2.5]]-1)/2</f>
        <v>2.9616724738675937E-2</v>
      </c>
    </row>
    <row r="2257" spans="1:30" hidden="1" x14ac:dyDescent="0.45">
      <c r="A2257" t="s">
        <v>106</v>
      </c>
      <c r="B2257" t="s">
        <v>4</v>
      </c>
      <c r="C2257" s="1">
        <v>44534</v>
      </c>
      <c r="D2257" t="s">
        <v>137</v>
      </c>
      <c r="E2257" t="s">
        <v>119</v>
      </c>
      <c r="F2257">
        <v>5</v>
      </c>
      <c r="G2257">
        <v>1</v>
      </c>
      <c r="H2257" t="s">
        <v>13</v>
      </c>
      <c r="I2257" t="s">
        <v>158</v>
      </c>
      <c r="L2257">
        <f>1/Table1[[#This Row],[B365H]]-Table1[[#This Row],[Margin1X2]]</f>
        <v>0.40547695871597583</v>
      </c>
      <c r="M2257">
        <f>IF(Table1[[#This Row],[Bet]]="Home",IF(Table1[[#This Row],[FTR]]="H",100*Table1[[#This Row],[B365H]],0),0)</f>
        <v>0</v>
      </c>
      <c r="N2257">
        <f>IF(Table1[[#This Row],[Bet]]="Home-",IF(Table1[[#This Row],[FTR]]="H",100*Table1[[#This Row],[B365H]],0),0)</f>
        <v>0</v>
      </c>
      <c r="O2257">
        <f>1/Table1[[#This Row],[B365D]]-Table1[[#This Row],[Margin1X2]]</f>
        <v>0.27765367750475722</v>
      </c>
      <c r="P2257">
        <f>IF(Table1[[#This Row],[Bet]]="Draw",IF(Table1[[#This Row],[FTR]]="D",100*Table1[[#This Row],[B365D]],0),0)</f>
        <v>0</v>
      </c>
      <c r="Q2257">
        <f>IF(Table1[[#This Row],[Bet]]="Draw-",IF(Table1[[#This Row],[FTR]]="D",100*Table1[[#This Row],[B365D]],0),0)</f>
        <v>0</v>
      </c>
      <c r="R2257">
        <f>1/Table1[[#This Row],[B365A]]-Table1[[#This Row],[Margin1X2]]</f>
        <v>0.316869363779267</v>
      </c>
      <c r="S2257">
        <f>IF(Table1[[#This Row],[Bet]]="Away",IF(Table1[[#This Row],[FTR]]="A",100*Table1[[#This Row],[B365A]],0),0)</f>
        <v>0</v>
      </c>
      <c r="T2257">
        <f>IF(Table1[[#This Row],[Bet2]]="Away",IF(Table1[[#This Row],[FTR]]="A",100*Table1[[#This Row],[B365A]]),0)</f>
        <v>0</v>
      </c>
      <c r="X2257">
        <v>2.37</v>
      </c>
      <c r="Y2257">
        <v>3.4</v>
      </c>
      <c r="Z2257">
        <v>3</v>
      </c>
      <c r="AA2257" s="3">
        <f>(1/Table1[[#This Row],[B365H]]+1/Table1[[#This Row],[B365D]]+1/Table1[[#This Row],[B365A]]-1)/3</f>
        <v>1.6463969554066333E-2</v>
      </c>
      <c r="AB2257">
        <v>1.75</v>
      </c>
      <c r="AC2257">
        <v>2.0499999999999998</v>
      </c>
      <c r="AD2257">
        <f>(1/Table1[[#This Row],[B365&gt;2.5]]+1/Table1[[#This Row],[B365&lt;2.5]]-1)/2</f>
        <v>2.9616724738675937E-2</v>
      </c>
    </row>
    <row r="2258" spans="1:30" hidden="1" x14ac:dyDescent="0.45">
      <c r="A2258" t="s">
        <v>106</v>
      </c>
      <c r="B2258" t="s">
        <v>4</v>
      </c>
      <c r="C2258" s="1">
        <v>44541</v>
      </c>
      <c r="D2258" t="s">
        <v>114</v>
      </c>
      <c r="E2258" t="s">
        <v>123</v>
      </c>
      <c r="F2258">
        <v>2</v>
      </c>
      <c r="G2258">
        <v>2</v>
      </c>
      <c r="H2258" t="s">
        <v>42</v>
      </c>
      <c r="I2258" t="s">
        <v>158</v>
      </c>
      <c r="L2258">
        <f>1/Table1[[#This Row],[B365H]]-Table1[[#This Row],[Margin1X2]]</f>
        <v>0.40444666153963404</v>
      </c>
      <c r="M2258">
        <f>IF(Table1[[#This Row],[Bet]]="Home",IF(Table1[[#This Row],[FTR]]="H",100*Table1[[#This Row],[B365H]],0),0)</f>
        <v>0</v>
      </c>
      <c r="N2258">
        <f>IF(Table1[[#This Row],[Bet]]="Home-",IF(Table1[[#This Row],[FTR]]="H",100*Table1[[#This Row],[B365H]],0),0)</f>
        <v>0</v>
      </c>
      <c r="O2258">
        <f>1/Table1[[#This Row],[B365D]]-Table1[[#This Row],[Margin1X2]]</f>
        <v>0.26822001898387759</v>
      </c>
      <c r="P2258">
        <f>IF(Table1[[#This Row],[Bet]]="Draw",IF(Table1[[#This Row],[FTR]]="D",100*Table1[[#This Row],[B365D]],0),0)</f>
        <v>0</v>
      </c>
      <c r="Q2258">
        <f>IF(Table1[[#This Row],[Bet]]="Draw-",IF(Table1[[#This Row],[FTR]]="D",100*Table1[[#This Row],[B365D]],0),0)</f>
        <v>0</v>
      </c>
      <c r="R2258">
        <f>1/Table1[[#This Row],[B365A]]-Table1[[#This Row],[Margin1X2]]</f>
        <v>0.32733331947648847</v>
      </c>
      <c r="S2258">
        <f>IF(Table1[[#This Row],[Bet]]="Away",IF(Table1[[#This Row],[FTR]]="A",100*Table1[[#This Row],[B365A]],0),0)</f>
        <v>0</v>
      </c>
      <c r="T2258">
        <f>IF(Table1[[#This Row],[Bet2]]="Away",IF(Table1[[#This Row],[FTR]]="A",100*Table1[[#This Row],[B365A]]),0)</f>
        <v>0</v>
      </c>
      <c r="X2258">
        <v>2.37</v>
      </c>
      <c r="Y2258">
        <v>3.5</v>
      </c>
      <c r="Z2258">
        <v>2.9</v>
      </c>
      <c r="AA2258" s="3">
        <f>(1/Table1[[#This Row],[B365H]]+1/Table1[[#This Row],[B365D]]+1/Table1[[#This Row],[B365A]]-1)/3</f>
        <v>1.7494266730408103E-2</v>
      </c>
      <c r="AB2258">
        <v>2.0699999999999998</v>
      </c>
      <c r="AC2258">
        <v>1.72</v>
      </c>
      <c r="AD2258">
        <f>(1/Table1[[#This Row],[B365&gt;2.5]]+1/Table1[[#This Row],[B365&lt;2.5]]-1)/2</f>
        <v>3.2243568138411449E-2</v>
      </c>
    </row>
    <row r="2259" spans="1:30" hidden="1" x14ac:dyDescent="0.45">
      <c r="A2259" t="s">
        <v>106</v>
      </c>
      <c r="B2259" t="s">
        <v>4</v>
      </c>
      <c r="C2259" s="1">
        <v>44604</v>
      </c>
      <c r="D2259" t="s">
        <v>134</v>
      </c>
      <c r="E2259" t="s">
        <v>139</v>
      </c>
      <c r="F2259">
        <v>2</v>
      </c>
      <c r="G2259">
        <v>1</v>
      </c>
      <c r="H2259" t="s">
        <v>13</v>
      </c>
      <c r="I2259" t="s">
        <v>158</v>
      </c>
      <c r="L2259">
        <f>1/Table1[[#This Row],[B365H]]-Table1[[#This Row],[Margin1X2]]</f>
        <v>0.53783252074245147</v>
      </c>
      <c r="M2259">
        <f>IF(Table1[[#This Row],[Bet]]="Home",IF(Table1[[#This Row],[FTR]]="H",100*Table1[[#This Row],[B365H]],0),0)</f>
        <v>0</v>
      </c>
      <c r="N2259">
        <f>IF(Table1[[#This Row],[Bet]]="Home-",IF(Table1[[#This Row],[FTR]]="H",100*Table1[[#This Row],[B365H]],0),0)</f>
        <v>0</v>
      </c>
      <c r="O2259">
        <f>1/Table1[[#This Row],[B365D]]-Table1[[#This Row],[Margin1X2]]</f>
        <v>0.24894363185356255</v>
      </c>
      <c r="P2259">
        <f>IF(Table1[[#This Row],[Bet]]="Draw",IF(Table1[[#This Row],[FTR]]="D",100*Table1[[#This Row],[B365D]],0),0)</f>
        <v>0</v>
      </c>
      <c r="Q2259">
        <f>IF(Table1[[#This Row],[Bet]]="Draw-",IF(Table1[[#This Row],[FTR]]="D",100*Table1[[#This Row],[B365D]],0),0)</f>
        <v>0</v>
      </c>
      <c r="R2259">
        <f>1/Table1[[#This Row],[B365A]]-Table1[[#This Row],[Margin1X2]]</f>
        <v>0.21322384740398595</v>
      </c>
      <c r="S2259">
        <f>IF(Table1[[#This Row],[Bet]]="Away",IF(Table1[[#This Row],[FTR]]="A",100*Table1[[#This Row],[B365A]],0),0)</f>
        <v>0</v>
      </c>
      <c r="T2259">
        <f>IF(Table1[[#This Row],[Bet2]]="Away",IF(Table1[[#This Row],[FTR]]="A",100*Table1[[#This Row],[B365A]]),0)</f>
        <v>0</v>
      </c>
      <c r="X2259">
        <v>1.8</v>
      </c>
      <c r="Y2259">
        <v>3.75</v>
      </c>
      <c r="Z2259">
        <v>4.33</v>
      </c>
      <c r="AA2259" s="3">
        <f>(1/Table1[[#This Row],[B365H]]+1/Table1[[#This Row],[B365D]]+1/Table1[[#This Row],[B365A]]-1)/3</f>
        <v>1.772303481310411E-2</v>
      </c>
      <c r="AB2259">
        <v>2</v>
      </c>
      <c r="AC2259">
        <v>1.85</v>
      </c>
      <c r="AD2259">
        <f>(1/Table1[[#This Row],[B365&gt;2.5]]+1/Table1[[#This Row],[B365&lt;2.5]]-1)/2</f>
        <v>2.0270270270270174E-2</v>
      </c>
    </row>
    <row r="2260" spans="1:30" hidden="1" x14ac:dyDescent="0.45">
      <c r="A2260" t="s">
        <v>172</v>
      </c>
      <c r="B2260" t="s">
        <v>4</v>
      </c>
      <c r="C2260" s="1">
        <v>44415</v>
      </c>
      <c r="D2260" t="s">
        <v>187</v>
      </c>
      <c r="E2260" t="s">
        <v>188</v>
      </c>
      <c r="F2260">
        <v>0</v>
      </c>
      <c r="G2260">
        <v>1</v>
      </c>
      <c r="H2260" t="s">
        <v>20</v>
      </c>
      <c r="I2260" t="s">
        <v>158</v>
      </c>
      <c r="L2260">
        <f>1/Table1[[#This Row],[B365H]]-Table1[[#This Row],[Margin1X2]]</f>
        <v>0.35799569387355645</v>
      </c>
      <c r="M2260">
        <f>IF(Table1[[#This Row],[Bet]]="Home",IF(Table1[[#This Row],[FTR]]="H",100*Table1[[#This Row],[B365H]],0),0)</f>
        <v>0</v>
      </c>
      <c r="N2260">
        <f>IF(Table1[[#This Row],[Bet]]="Home-",IF(Table1[[#This Row],[FTR]]="H",100*Table1[[#This Row],[B365H]],0),0)</f>
        <v>0</v>
      </c>
      <c r="O2260">
        <f>1/Table1[[#This Row],[B365D]]-Table1[[#This Row],[Margin1X2]]</f>
        <v>0.28400861225288709</v>
      </c>
      <c r="P2260">
        <f>IF(Table1[[#This Row],[Bet]]="Draw",IF(Table1[[#This Row],[FTR]]="D",100*Table1[[#This Row],[B365D]],0),0)</f>
        <v>0</v>
      </c>
      <c r="Q2260">
        <f>IF(Table1[[#This Row],[Bet]]="Draw-",IF(Table1[[#This Row],[FTR]]="D",100*Table1[[#This Row],[B365D]],0),0)</f>
        <v>0</v>
      </c>
      <c r="R2260">
        <f>1/Table1[[#This Row],[B365A]]-Table1[[#This Row],[Margin1X2]]</f>
        <v>0.35799569387355645</v>
      </c>
      <c r="S2260">
        <f>IF(Table1[[#This Row],[Bet]]="Away",IF(Table1[[#This Row],[FTR]]="A",100*Table1[[#This Row],[B365A]],0),0)</f>
        <v>0</v>
      </c>
      <c r="T2260">
        <f>IF(Table1[[#This Row],[Bet2]]="Away",IF(Table1[[#This Row],[FTR]]="A",100*Table1[[#This Row],[B365A]]),0)</f>
        <v>0</v>
      </c>
      <c r="X2260">
        <v>2.62</v>
      </c>
      <c r="Y2260">
        <v>3.25</v>
      </c>
      <c r="Z2260">
        <v>2.62</v>
      </c>
      <c r="AA2260" s="3">
        <f>(1/Table1[[#This Row],[B365H]]+1/Table1[[#This Row],[B365D]]+1/Table1[[#This Row],[B365A]]-1)/3</f>
        <v>2.3683695439420616E-2</v>
      </c>
      <c r="AB2260">
        <v>2.0499999999999998</v>
      </c>
      <c r="AC2260">
        <v>1.75</v>
      </c>
      <c r="AD2260">
        <f>(1/Table1[[#This Row],[B365&gt;2.5]]+1/Table1[[#This Row],[B365&lt;2.5]]-1)/2</f>
        <v>2.9616724738675937E-2</v>
      </c>
    </row>
    <row r="2261" spans="1:30" hidden="1" x14ac:dyDescent="0.45">
      <c r="A2261" t="s">
        <v>172</v>
      </c>
      <c r="B2261" t="s">
        <v>4</v>
      </c>
      <c r="C2261" s="1">
        <v>44471</v>
      </c>
      <c r="D2261" t="s">
        <v>183</v>
      </c>
      <c r="E2261" t="s">
        <v>194</v>
      </c>
      <c r="F2261">
        <v>0</v>
      </c>
      <c r="G2261">
        <v>1</v>
      </c>
      <c r="H2261" t="s">
        <v>20</v>
      </c>
      <c r="I2261" t="s">
        <v>158</v>
      </c>
      <c r="L2261">
        <f>1/Table1[[#This Row],[B365H]]-Table1[[#This Row],[Margin1X2]]</f>
        <v>0.42760942760942761</v>
      </c>
      <c r="M2261">
        <f>IF(Table1[[#This Row],[Bet]]="Home",IF(Table1[[#This Row],[FTR]]="H",100*Table1[[#This Row],[B365H]],0),0)</f>
        <v>0</v>
      </c>
      <c r="N2261">
        <f>IF(Table1[[#This Row],[Bet]]="Home-",IF(Table1[[#This Row],[FTR]]="H",100*Table1[[#This Row],[B365H]],0),0)</f>
        <v>0</v>
      </c>
      <c r="O2261">
        <f>1/Table1[[#This Row],[B365D]]-Table1[[#This Row],[Margin1X2]]</f>
        <v>0.28619528619528622</v>
      </c>
      <c r="P2261">
        <f>IF(Table1[[#This Row],[Bet]]="Draw",IF(Table1[[#This Row],[FTR]]="D",100*Table1[[#This Row],[B365D]],0),0)</f>
        <v>0</v>
      </c>
      <c r="Q2261">
        <f>IF(Table1[[#This Row],[Bet]]="Draw-",IF(Table1[[#This Row],[FTR]]="D",100*Table1[[#This Row],[B365D]],0),0)</f>
        <v>0</v>
      </c>
      <c r="R2261">
        <f>1/Table1[[#This Row],[B365A]]-Table1[[#This Row],[Margin1X2]]</f>
        <v>0.28619528619528622</v>
      </c>
      <c r="S2261">
        <f>IF(Table1[[#This Row],[Bet]]="Away",IF(Table1[[#This Row],[FTR]]="A",100*Table1[[#This Row],[B365A]],0),0)</f>
        <v>0</v>
      </c>
      <c r="T2261">
        <f>IF(Table1[[#This Row],[Bet2]]="Away",IF(Table1[[#This Row],[FTR]]="A",100*Table1[[#This Row],[B365A]]),0)</f>
        <v>0</v>
      </c>
      <c r="X2261">
        <v>2.25</v>
      </c>
      <c r="Y2261">
        <v>3.3</v>
      </c>
      <c r="Z2261">
        <v>3.3</v>
      </c>
      <c r="AA2261" s="3">
        <f>(1/Table1[[#This Row],[B365H]]+1/Table1[[#This Row],[B365D]]+1/Table1[[#This Row],[B365A]]-1)/3</f>
        <v>1.6835016835016797E-2</v>
      </c>
      <c r="AB2261">
        <v>2.1</v>
      </c>
      <c r="AC2261">
        <v>1.7</v>
      </c>
      <c r="AD2261">
        <f>(1/Table1[[#This Row],[B365&gt;2.5]]+1/Table1[[#This Row],[B365&lt;2.5]]-1)/2</f>
        <v>3.2212885154061621E-2</v>
      </c>
    </row>
    <row r="2262" spans="1:30" hidden="1" x14ac:dyDescent="0.45">
      <c r="A2262" t="s">
        <v>172</v>
      </c>
      <c r="B2262" t="s">
        <v>4</v>
      </c>
      <c r="C2262" s="1">
        <v>44485</v>
      </c>
      <c r="D2262" t="s">
        <v>182</v>
      </c>
      <c r="E2262" t="s">
        <v>178</v>
      </c>
      <c r="F2262">
        <v>0</v>
      </c>
      <c r="G2262">
        <v>1</v>
      </c>
      <c r="H2262" t="s">
        <v>20</v>
      </c>
      <c r="I2262" t="s">
        <v>158</v>
      </c>
      <c r="L2262">
        <f>1/Table1[[#This Row],[B365H]]-Table1[[#This Row],[Margin1X2]]</f>
        <v>0.30517601812007694</v>
      </c>
      <c r="M2262">
        <f>IF(Table1[[#This Row],[Bet]]="Home",IF(Table1[[#This Row],[FTR]]="H",100*Table1[[#This Row],[B365H]],0),0)</f>
        <v>0</v>
      </c>
      <c r="N2262">
        <f>IF(Table1[[#This Row],[Bet]]="Home-",IF(Table1[[#This Row],[FTR]]="H",100*Table1[[#This Row],[B365H]],0),0)</f>
        <v>0</v>
      </c>
      <c r="O2262">
        <f>1/Table1[[#This Row],[B365D]]-Table1[[#This Row],[Margin1X2]]</f>
        <v>0.29028768065109434</v>
      </c>
      <c r="P2262">
        <f>IF(Table1[[#This Row],[Bet]]="Draw",IF(Table1[[#This Row],[FTR]]="D",100*Table1[[#This Row],[B365D]],0),0)</f>
        <v>0</v>
      </c>
      <c r="Q2262">
        <f>IF(Table1[[#This Row],[Bet]]="Draw-",IF(Table1[[#This Row],[FTR]]="D",100*Table1[[#This Row],[B365D]],0),0)</f>
        <v>0</v>
      </c>
      <c r="R2262">
        <f>1/Table1[[#This Row],[B365A]]-Table1[[#This Row],[Margin1X2]]</f>
        <v>0.40453630122882878</v>
      </c>
      <c r="S2262">
        <f>IF(Table1[[#This Row],[Bet]]="Away",IF(Table1[[#This Row],[FTR]]="A",100*Table1[[#This Row],[B365A]],0),0)</f>
        <v>0</v>
      </c>
      <c r="T2262">
        <f>IF(Table1[[#This Row],[Bet2]]="Away",IF(Table1[[#This Row],[FTR]]="A",100*Table1[[#This Row],[B365A]]),0)</f>
        <v>0</v>
      </c>
      <c r="X2262">
        <v>3.1</v>
      </c>
      <c r="Y2262">
        <v>3.25</v>
      </c>
      <c r="Z2262">
        <v>2.37</v>
      </c>
      <c r="AA2262" s="3">
        <f>(1/Table1[[#This Row],[B365H]]+1/Table1[[#This Row],[B365D]]+1/Table1[[#This Row],[B365A]]-1)/3</f>
        <v>1.7404627041213372E-2</v>
      </c>
      <c r="AB2262">
        <v>2</v>
      </c>
      <c r="AC2262">
        <v>1.8</v>
      </c>
      <c r="AD2262">
        <f>(1/Table1[[#This Row],[B365&gt;2.5]]+1/Table1[[#This Row],[B365&lt;2.5]]-1)/2</f>
        <v>2.777777777777779E-2</v>
      </c>
    </row>
    <row r="2263" spans="1:30" hidden="1" x14ac:dyDescent="0.45">
      <c r="A2263" t="s">
        <v>172</v>
      </c>
      <c r="B2263" t="s">
        <v>4</v>
      </c>
      <c r="C2263" s="1">
        <v>44488</v>
      </c>
      <c r="D2263" t="s">
        <v>176</v>
      </c>
      <c r="E2263" t="s">
        <v>181</v>
      </c>
      <c r="F2263">
        <v>1</v>
      </c>
      <c r="G2263">
        <v>3</v>
      </c>
      <c r="H2263" t="s">
        <v>20</v>
      </c>
      <c r="I2263" t="s">
        <v>158</v>
      </c>
      <c r="L2263">
        <f>1/Table1[[#This Row],[B365H]]-Table1[[#This Row],[Margin1X2]]</f>
        <v>0.50828460038986356</v>
      </c>
      <c r="M2263">
        <f>IF(Table1[[#This Row],[Bet]]="Home",IF(Table1[[#This Row],[FTR]]="H",100*Table1[[#This Row],[B365H]],0),0)</f>
        <v>0</v>
      </c>
      <c r="N2263">
        <f>IF(Table1[[#This Row],[Bet]]="Home-",IF(Table1[[#This Row],[FTR]]="H",100*Table1[[#This Row],[B365H]],0),0)</f>
        <v>0</v>
      </c>
      <c r="O2263">
        <f>1/Table1[[#This Row],[B365D]]-Table1[[#This Row],[Margin1X2]]</f>
        <v>0.25974658869395711</v>
      </c>
      <c r="P2263">
        <f>IF(Table1[[#This Row],[Bet]]="Draw",IF(Table1[[#This Row],[FTR]]="D",100*Table1[[#This Row],[B365D]],0),0)</f>
        <v>0</v>
      </c>
      <c r="Q2263">
        <f>IF(Table1[[#This Row],[Bet]]="Draw-",IF(Table1[[#This Row],[FTR]]="D",100*Table1[[#This Row],[B365D]],0),0)</f>
        <v>0</v>
      </c>
      <c r="R2263">
        <f>1/Table1[[#This Row],[B365A]]-Table1[[#This Row],[Margin1X2]]</f>
        <v>0.23196881091617935</v>
      </c>
      <c r="S2263">
        <f>IF(Table1[[#This Row],[Bet]]="Away",IF(Table1[[#This Row],[FTR]]="A",100*Table1[[#This Row],[B365A]],0),0)</f>
        <v>0</v>
      </c>
      <c r="T2263">
        <f>IF(Table1[[#This Row],[Bet2]]="Away",IF(Table1[[#This Row],[FTR]]="A",100*Table1[[#This Row],[B365A]]),0)</f>
        <v>0</v>
      </c>
      <c r="X2263">
        <v>1.9</v>
      </c>
      <c r="Y2263">
        <v>3.6</v>
      </c>
      <c r="Z2263">
        <v>4</v>
      </c>
      <c r="AA2263" s="3">
        <f>(1/Table1[[#This Row],[B365H]]+1/Table1[[#This Row],[B365D]]+1/Table1[[#This Row],[B365A]]-1)/3</f>
        <v>1.8031189083820658E-2</v>
      </c>
      <c r="AB2263">
        <v>2</v>
      </c>
      <c r="AC2263">
        <v>1.8</v>
      </c>
      <c r="AD2263">
        <f>(1/Table1[[#This Row],[B365&gt;2.5]]+1/Table1[[#This Row],[B365&lt;2.5]]-1)/2</f>
        <v>2.777777777777779E-2</v>
      </c>
    </row>
    <row r="2264" spans="1:30" hidden="1" x14ac:dyDescent="0.45">
      <c r="A2264" t="s">
        <v>172</v>
      </c>
      <c r="B2264" t="s">
        <v>4</v>
      </c>
      <c r="C2264" s="1">
        <v>44492</v>
      </c>
      <c r="D2264" t="s">
        <v>195</v>
      </c>
      <c r="E2264" t="s">
        <v>185</v>
      </c>
      <c r="F2264">
        <v>0</v>
      </c>
      <c r="G2264">
        <v>2</v>
      </c>
      <c r="H2264" t="s">
        <v>20</v>
      </c>
      <c r="I2264" t="s">
        <v>158</v>
      </c>
      <c r="L2264">
        <f>1/Table1[[#This Row],[B365H]]-Table1[[#This Row],[Margin1X2]]</f>
        <v>0.39941756272401435</v>
      </c>
      <c r="M2264">
        <f>IF(Table1[[#This Row],[Bet]]="Home",IF(Table1[[#This Row],[FTR]]="H",100*Table1[[#This Row],[B365H]],0),0)</f>
        <v>0</v>
      </c>
      <c r="N2264">
        <f>IF(Table1[[#This Row],[Bet]]="Home-",IF(Table1[[#This Row],[FTR]]="H",100*Table1[[#This Row],[B365H]],0),0)</f>
        <v>0</v>
      </c>
      <c r="O2264">
        <f>1/Table1[[#This Row],[B365D]]-Table1[[#This Row],[Margin1X2]]</f>
        <v>0.29525089605734767</v>
      </c>
      <c r="P2264">
        <f>IF(Table1[[#This Row],[Bet]]="Draw",IF(Table1[[#This Row],[FTR]]="D",100*Table1[[#This Row],[B365D]],0),0)</f>
        <v>0</v>
      </c>
      <c r="Q2264">
        <f>IF(Table1[[#This Row],[Bet]]="Draw-",IF(Table1[[#This Row],[FTR]]="D",100*Table1[[#This Row],[B365D]],0),0)</f>
        <v>0</v>
      </c>
      <c r="R2264">
        <f>1/Table1[[#This Row],[B365A]]-Table1[[#This Row],[Margin1X2]]</f>
        <v>0.30533154121863798</v>
      </c>
      <c r="S2264">
        <f>IF(Table1[[#This Row],[Bet]]="Away",IF(Table1[[#This Row],[FTR]]="A",100*Table1[[#This Row],[B365A]],0),0)</f>
        <v>0</v>
      </c>
      <c r="T2264">
        <f>IF(Table1[[#This Row],[Bet2]]="Away",IF(Table1[[#This Row],[FTR]]="A",100*Table1[[#This Row],[B365A]]),0)</f>
        <v>0</v>
      </c>
      <c r="X2264">
        <v>2.4</v>
      </c>
      <c r="Y2264">
        <v>3.2</v>
      </c>
      <c r="Z2264">
        <v>3.1</v>
      </c>
      <c r="AA2264" s="3">
        <f>(1/Table1[[#This Row],[B365H]]+1/Table1[[#This Row],[B365D]]+1/Table1[[#This Row],[B365A]]-1)/3</f>
        <v>1.7249103942652333E-2</v>
      </c>
      <c r="AB2264">
        <v>2.2999999999999998</v>
      </c>
      <c r="AC2264">
        <v>1.6</v>
      </c>
      <c r="AD2264">
        <f>(1/Table1[[#This Row],[B365&gt;2.5]]+1/Table1[[#This Row],[B365&lt;2.5]]-1)/2</f>
        <v>2.9891304347826164E-2</v>
      </c>
    </row>
    <row r="2265" spans="1:30" hidden="1" x14ac:dyDescent="0.45">
      <c r="A2265" t="s">
        <v>172</v>
      </c>
      <c r="B2265" t="s">
        <v>4</v>
      </c>
      <c r="C2265" s="1">
        <v>44523</v>
      </c>
      <c r="D2265" t="s">
        <v>174</v>
      </c>
      <c r="E2265" t="s">
        <v>175</v>
      </c>
      <c r="F2265">
        <v>3</v>
      </c>
      <c r="G2265">
        <v>1</v>
      </c>
      <c r="H2265" t="s">
        <v>13</v>
      </c>
      <c r="I2265" t="s">
        <v>158</v>
      </c>
      <c r="L2265">
        <f>1/Table1[[#This Row],[B365H]]-Table1[[#This Row],[Margin1X2]]</f>
        <v>0.25047026940857642</v>
      </c>
      <c r="M2265">
        <f>IF(Table1[[#This Row],[Bet]]="Home",IF(Table1[[#This Row],[FTR]]="H",100*Table1[[#This Row],[B365H]],0),0)</f>
        <v>0</v>
      </c>
      <c r="N2265">
        <f>IF(Table1[[#This Row],[Bet]]="Home-",IF(Table1[[#This Row],[FTR]]="H",100*Table1[[#This Row],[B365H]],0),0)</f>
        <v>0</v>
      </c>
      <c r="O2265">
        <f>1/Table1[[#This Row],[B365D]]-Table1[[#This Row],[Margin1X2]]</f>
        <v>0.27792124980073329</v>
      </c>
      <c r="P2265">
        <f>IF(Table1[[#This Row],[Bet]]="Draw",IF(Table1[[#This Row],[FTR]]="D",100*Table1[[#This Row],[B365D]],0),0)</f>
        <v>0</v>
      </c>
      <c r="Q2265">
        <f>IF(Table1[[#This Row],[Bet]]="Draw-",IF(Table1[[#This Row],[FTR]]="D",100*Table1[[#This Row],[B365D]],0),0)</f>
        <v>0</v>
      </c>
      <c r="R2265">
        <f>1/Table1[[#This Row],[B365A]]-Table1[[#This Row],[Margin1X2]]</f>
        <v>0.47160848079069029</v>
      </c>
      <c r="S2265">
        <f>IF(Table1[[#This Row],[Bet]]="Away",IF(Table1[[#This Row],[FTR]]="A",100*Table1[[#This Row],[B365A]],0),0)</f>
        <v>0</v>
      </c>
      <c r="T2265">
        <f>IF(Table1[[#This Row],[Bet2]]="Away",IF(Table1[[#This Row],[FTR]]="A",100*Table1[[#This Row],[B365A]]),0)</f>
        <v>0</v>
      </c>
      <c r="X2265">
        <v>3.75</v>
      </c>
      <c r="Y2265">
        <v>3.4</v>
      </c>
      <c r="Z2265">
        <v>2.0499999999999998</v>
      </c>
      <c r="AA2265" s="3">
        <f>(1/Table1[[#This Row],[B365H]]+1/Table1[[#This Row],[B365D]]+1/Table1[[#This Row],[B365A]]-1)/3</f>
        <v>1.6196397258090228E-2</v>
      </c>
      <c r="AB2265">
        <v>2.15</v>
      </c>
      <c r="AC2265">
        <v>1.66</v>
      </c>
      <c r="AD2265">
        <f>(1/Table1[[#This Row],[B365&gt;2.5]]+1/Table1[[#This Row],[B365&lt;2.5]]-1)/2</f>
        <v>3.3762958811992205E-2</v>
      </c>
    </row>
    <row r="2266" spans="1:30" hidden="1" x14ac:dyDescent="0.45">
      <c r="A2266" t="s">
        <v>172</v>
      </c>
      <c r="B2266" t="s">
        <v>4</v>
      </c>
      <c r="C2266" s="1">
        <v>44538</v>
      </c>
      <c r="D2266" t="s">
        <v>181</v>
      </c>
      <c r="E2266" t="s">
        <v>180</v>
      </c>
      <c r="F2266">
        <v>2</v>
      </c>
      <c r="G2266">
        <v>1</v>
      </c>
      <c r="H2266" t="s">
        <v>13</v>
      </c>
      <c r="I2266" t="s">
        <v>158</v>
      </c>
      <c r="L2266">
        <f>1/Table1[[#This Row],[B365H]]-Table1[[#This Row],[Margin1X2]]</f>
        <v>0.36154191565058197</v>
      </c>
      <c r="M2266">
        <f>IF(Table1[[#This Row],[Bet]]="Home",IF(Table1[[#This Row],[FTR]]="H",100*Table1[[#This Row],[B365H]],0),0)</f>
        <v>0</v>
      </c>
      <c r="N2266">
        <f>IF(Table1[[#This Row],[Bet]]="Home-",IF(Table1[[#This Row],[FTR]]="H",100*Table1[[#This Row],[B365H]],0),0)</f>
        <v>0</v>
      </c>
      <c r="O2266">
        <f>1/Table1[[#This Row],[B365D]]-Table1[[#This Row],[Margin1X2]]</f>
        <v>0.27398017339642844</v>
      </c>
      <c r="P2266">
        <f>IF(Table1[[#This Row],[Bet]]="Draw",IF(Table1[[#This Row],[FTR]]="D",100*Table1[[#This Row],[B365D]],0),0)</f>
        <v>0</v>
      </c>
      <c r="Q2266">
        <f>IF(Table1[[#This Row],[Bet]]="Draw-",IF(Table1[[#This Row],[FTR]]="D",100*Table1[[#This Row],[B365D]],0),0)</f>
        <v>0</v>
      </c>
      <c r="R2266">
        <f>1/Table1[[#This Row],[B365A]]-Table1[[#This Row],[Margin1X2]]</f>
        <v>0.36447791095298948</v>
      </c>
      <c r="S2266">
        <f>IF(Table1[[#This Row],[Bet]]="Away",IF(Table1[[#This Row],[FTR]]="A",100*Table1[[#This Row],[B365A]],0),0)</f>
        <v>0</v>
      </c>
      <c r="T2266">
        <f>IF(Table1[[#This Row],[Bet2]]="Away",IF(Table1[[#This Row],[FTR]]="A",100*Table1[[#This Row],[B365A]]),0)</f>
        <v>0</v>
      </c>
      <c r="X2266">
        <v>2.62</v>
      </c>
      <c r="Y2266">
        <v>3.4</v>
      </c>
      <c r="Z2266">
        <v>2.6</v>
      </c>
      <c r="AA2266" s="3">
        <f>(1/Table1[[#This Row],[B365H]]+1/Table1[[#This Row],[B365D]]+1/Table1[[#This Row],[B365A]]-1)/3</f>
        <v>2.0137473662395083E-2</v>
      </c>
      <c r="AB2266">
        <v>1.95</v>
      </c>
      <c r="AC2266">
        <v>1.9</v>
      </c>
      <c r="AD2266">
        <f>(1/Table1[[#This Row],[B365&gt;2.5]]+1/Table1[[#This Row],[B365&lt;2.5]]-1)/2</f>
        <v>1.9568151147098534E-2</v>
      </c>
    </row>
    <row r="2267" spans="1:30" hidden="1" x14ac:dyDescent="0.45">
      <c r="A2267" t="s">
        <v>172</v>
      </c>
      <c r="B2267" t="s">
        <v>4</v>
      </c>
      <c r="C2267" s="1">
        <v>44583</v>
      </c>
      <c r="D2267" t="s">
        <v>192</v>
      </c>
      <c r="E2267" t="s">
        <v>184</v>
      </c>
      <c r="F2267">
        <v>1</v>
      </c>
      <c r="G2267">
        <v>1</v>
      </c>
      <c r="H2267" t="s">
        <v>42</v>
      </c>
      <c r="I2267" t="s">
        <v>158</v>
      </c>
      <c r="L2267">
        <f>1/Table1[[#This Row],[B365H]]-Table1[[#This Row],[Margin1X2]]</f>
        <v>0.49664224664224671</v>
      </c>
      <c r="M2267">
        <f>IF(Table1[[#This Row],[Bet]]="Home",IF(Table1[[#This Row],[FTR]]="H",100*Table1[[#This Row],[B365H]],0),0)</f>
        <v>0</v>
      </c>
      <c r="N2267">
        <f>IF(Table1[[#This Row],[Bet]]="Home-",IF(Table1[[#This Row],[FTR]]="H",100*Table1[[#This Row],[B365H]],0),0)</f>
        <v>0</v>
      </c>
      <c r="O2267">
        <f>1/Table1[[#This Row],[B365D]]-Table1[[#This Row],[Margin1X2]]</f>
        <v>0.26953601953601952</v>
      </c>
      <c r="P2267">
        <f>IF(Table1[[#This Row],[Bet]]="Draw",IF(Table1[[#This Row],[FTR]]="D",100*Table1[[#This Row],[B365D]],0),0)</f>
        <v>0</v>
      </c>
      <c r="Q2267">
        <f>IF(Table1[[#This Row],[Bet]]="Draw-",IF(Table1[[#This Row],[FTR]]="D",100*Table1[[#This Row],[B365D]],0),0)</f>
        <v>0</v>
      </c>
      <c r="R2267">
        <f>1/Table1[[#This Row],[B365A]]-Table1[[#This Row],[Margin1X2]]</f>
        <v>0.2338217338217338</v>
      </c>
      <c r="S2267">
        <f>IF(Table1[[#This Row],[Bet]]="Away",IF(Table1[[#This Row],[FTR]]="A",100*Table1[[#This Row],[B365A]],0),0)</f>
        <v>0</v>
      </c>
      <c r="T2267">
        <f>IF(Table1[[#This Row],[Bet2]]="Away",IF(Table1[[#This Row],[FTR]]="A",100*Table1[[#This Row],[B365A]]),0)</f>
        <v>0</v>
      </c>
      <c r="X2267">
        <v>1.95</v>
      </c>
      <c r="Y2267">
        <v>3.5</v>
      </c>
      <c r="Z2267">
        <v>4</v>
      </c>
      <c r="AA2267" s="3">
        <f>(1/Table1[[#This Row],[B365H]]+1/Table1[[#This Row],[B365D]]+1/Table1[[#This Row],[B365A]]-1)/3</f>
        <v>1.6178266178266194E-2</v>
      </c>
      <c r="AB2267">
        <v>1.85</v>
      </c>
      <c r="AC2267">
        <v>2</v>
      </c>
      <c r="AD2267">
        <f>(1/Table1[[#This Row],[B365&gt;2.5]]+1/Table1[[#This Row],[B365&lt;2.5]]-1)/2</f>
        <v>2.0270270270270174E-2</v>
      </c>
    </row>
    <row r="2268" spans="1:30" hidden="1" x14ac:dyDescent="0.45">
      <c r="A2268" t="s">
        <v>172</v>
      </c>
      <c r="B2268" t="s">
        <v>4</v>
      </c>
      <c r="C2268" s="1">
        <v>44590</v>
      </c>
      <c r="D2268" t="s">
        <v>185</v>
      </c>
      <c r="E2268" t="s">
        <v>189</v>
      </c>
      <c r="F2268">
        <v>1</v>
      </c>
      <c r="G2268">
        <v>0</v>
      </c>
      <c r="H2268" t="s">
        <v>13</v>
      </c>
      <c r="I2268" t="s">
        <v>158</v>
      </c>
      <c r="L2268">
        <f>1/Table1[[#This Row],[B365H]]-Table1[[#This Row],[Margin1X2]]</f>
        <v>0.45934065934065932</v>
      </c>
      <c r="M2268">
        <f>IF(Table1[[#This Row],[Bet]]="Home",IF(Table1[[#This Row],[FTR]]="H",100*Table1[[#This Row],[B365H]],0),0)</f>
        <v>0</v>
      </c>
      <c r="N2268">
        <f>IF(Table1[[#This Row],[Bet]]="Home-",IF(Table1[[#This Row],[FTR]]="H",100*Table1[[#This Row],[B365H]],0),0)</f>
        <v>0</v>
      </c>
      <c r="O2268">
        <f>1/Table1[[#This Row],[B365D]]-Table1[[#This Row],[Margin1X2]]</f>
        <v>0.29084249084249086</v>
      </c>
      <c r="P2268">
        <f>IF(Table1[[#This Row],[Bet]]="Draw",IF(Table1[[#This Row],[FTR]]="D",100*Table1[[#This Row],[B365D]],0),0)</f>
        <v>0</v>
      </c>
      <c r="Q2268">
        <f>IF(Table1[[#This Row],[Bet]]="Draw-",IF(Table1[[#This Row],[FTR]]="D",100*Table1[[#This Row],[B365D]],0),0)</f>
        <v>0</v>
      </c>
      <c r="R2268">
        <f>1/Table1[[#This Row],[B365A]]-Table1[[#This Row],[Margin1X2]]</f>
        <v>0.24981684981684979</v>
      </c>
      <c r="S2268">
        <f>IF(Table1[[#This Row],[Bet]]="Away",IF(Table1[[#This Row],[FTR]]="A",100*Table1[[#This Row],[B365A]],0),0)</f>
        <v>0</v>
      </c>
      <c r="T2268">
        <f>IF(Table1[[#This Row],[Bet2]]="Away",IF(Table1[[#This Row],[FTR]]="A",100*Table1[[#This Row],[B365A]]),0)</f>
        <v>0</v>
      </c>
      <c r="X2268">
        <v>2.1</v>
      </c>
      <c r="Y2268">
        <v>3.25</v>
      </c>
      <c r="Z2268">
        <v>3.75</v>
      </c>
      <c r="AA2268" s="3">
        <f>(1/Table1[[#This Row],[B365H]]+1/Table1[[#This Row],[B365D]]+1/Table1[[#This Row],[B365A]]-1)/3</f>
        <v>1.6849816849816863E-2</v>
      </c>
      <c r="AB2268">
        <v>2.2000000000000002</v>
      </c>
      <c r="AC2268">
        <v>1.7</v>
      </c>
      <c r="AD2268">
        <f>(1/Table1[[#This Row],[B365&gt;2.5]]+1/Table1[[#This Row],[B365&lt;2.5]]-1)/2</f>
        <v>2.1390374331550777E-2</v>
      </c>
    </row>
    <row r="2269" spans="1:30" hidden="1" x14ac:dyDescent="0.45">
      <c r="A2269" t="s">
        <v>172</v>
      </c>
      <c r="B2269" t="s">
        <v>4</v>
      </c>
      <c r="C2269" s="1">
        <v>44600</v>
      </c>
      <c r="D2269" t="s">
        <v>191</v>
      </c>
      <c r="E2269" t="s">
        <v>196</v>
      </c>
      <c r="F2269">
        <v>1</v>
      </c>
      <c r="G2269">
        <v>0</v>
      </c>
      <c r="H2269" t="s">
        <v>13</v>
      </c>
      <c r="I2269" t="s">
        <v>158</v>
      </c>
      <c r="L2269">
        <f>1/Table1[[#This Row],[B365H]]-Table1[[#This Row],[Margin1X2]]</f>
        <v>0.27149470899470896</v>
      </c>
      <c r="M2269">
        <f>IF(Table1[[#This Row],[Bet]]="Home",IF(Table1[[#This Row],[FTR]]="H",100*Table1[[#This Row],[B365H]],0),0)</f>
        <v>0</v>
      </c>
      <c r="N2269">
        <f>IF(Table1[[#This Row],[Bet]]="Home-",IF(Table1[[#This Row],[FTR]]="H",100*Table1[[#This Row],[B365H]],0),0)</f>
        <v>0</v>
      </c>
      <c r="O2269">
        <f>1/Table1[[#This Row],[B365D]]-Table1[[#This Row],[Margin1X2]]</f>
        <v>0.29828042328042326</v>
      </c>
      <c r="P2269">
        <f>IF(Table1[[#This Row],[Bet]]="Draw",IF(Table1[[#This Row],[FTR]]="D",100*Table1[[#This Row],[B365D]],0),0)</f>
        <v>0</v>
      </c>
      <c r="Q2269">
        <f>IF(Table1[[#This Row],[Bet]]="Draw-",IF(Table1[[#This Row],[FTR]]="D",100*Table1[[#This Row],[B365D]],0),0)</f>
        <v>0</v>
      </c>
      <c r="R2269">
        <f>1/Table1[[#This Row],[B365A]]-Table1[[#This Row],[Margin1X2]]</f>
        <v>0.43022486772486768</v>
      </c>
      <c r="S2269">
        <f>IF(Table1[[#This Row],[Bet]]="Away",IF(Table1[[#This Row],[FTR]]="A",100*Table1[[#This Row],[B365A]],0),0)</f>
        <v>0</v>
      </c>
      <c r="T2269">
        <f>IF(Table1[[#This Row],[Bet2]]="Away",IF(Table1[[#This Row],[FTR]]="A",100*Table1[[#This Row],[B365A]]),0)</f>
        <v>0</v>
      </c>
      <c r="X2269">
        <v>3.5</v>
      </c>
      <c r="Y2269">
        <v>3.2</v>
      </c>
      <c r="Z2269">
        <v>2.25</v>
      </c>
      <c r="AA2269" s="3">
        <f>(1/Table1[[#This Row],[B365H]]+1/Table1[[#This Row],[B365D]]+1/Table1[[#This Row],[B365A]]-1)/3</f>
        <v>1.4219576719576743E-2</v>
      </c>
      <c r="AB2269">
        <v>2.35</v>
      </c>
      <c r="AC2269">
        <v>1.57</v>
      </c>
      <c r="AD2269">
        <f>(1/Table1[[#This Row],[B365&gt;2.5]]+1/Table1[[#This Row],[B365&lt;2.5]]-1)/2</f>
        <v>3.1237295026426359E-2</v>
      </c>
    </row>
    <row r="2270" spans="1:30" hidden="1" x14ac:dyDescent="0.45">
      <c r="A2270" t="s">
        <v>172</v>
      </c>
      <c r="B2270" t="s">
        <v>4</v>
      </c>
      <c r="C2270" s="1">
        <v>44618</v>
      </c>
      <c r="D2270" t="s">
        <v>194</v>
      </c>
      <c r="E2270" t="s">
        <v>179</v>
      </c>
      <c r="F2270">
        <v>0</v>
      </c>
      <c r="G2270">
        <v>0</v>
      </c>
      <c r="H2270" t="s">
        <v>42</v>
      </c>
      <c r="I2270" t="s">
        <v>158</v>
      </c>
      <c r="L2270">
        <f>1/Table1[[#This Row],[B365H]]-Table1[[#This Row],[Margin1X2]]</f>
        <v>0.37606312068291986</v>
      </c>
      <c r="M2270">
        <f>IF(Table1[[#This Row],[Bet]]="Home",IF(Table1[[#This Row],[FTR]]="H",100*Table1[[#This Row],[B365H]],0),0)</f>
        <v>0</v>
      </c>
      <c r="N2270">
        <f>IF(Table1[[#This Row],[Bet]]="Home-",IF(Table1[[#This Row],[FTR]]="H",100*Table1[[#This Row],[B365H]],0),0)</f>
        <v>0</v>
      </c>
      <c r="O2270">
        <f>1/Table1[[#This Row],[B365D]]-Table1[[#This Row],[Margin1X2]]</f>
        <v>0.29159856563012948</v>
      </c>
      <c r="P2270">
        <f>IF(Table1[[#This Row],[Bet]]="Draw",IF(Table1[[#This Row],[FTR]]="D",100*Table1[[#This Row],[B365D]],0),0)</f>
        <v>0</v>
      </c>
      <c r="Q2270">
        <f>IF(Table1[[#This Row],[Bet]]="Draw-",IF(Table1[[#This Row],[FTR]]="D",100*Table1[[#This Row],[B365D]],0),0)</f>
        <v>0</v>
      </c>
      <c r="R2270">
        <f>1/Table1[[#This Row],[B365A]]-Table1[[#This Row],[Margin1X2]]</f>
        <v>0.33233831368695066</v>
      </c>
      <c r="S2270">
        <f>IF(Table1[[#This Row],[Bet]]="Away",IF(Table1[[#This Row],[FTR]]="A",100*Table1[[#This Row],[B365A]],0),0)</f>
        <v>0</v>
      </c>
      <c r="T2270">
        <f>IF(Table1[[#This Row],[Bet2]]="Away",IF(Table1[[#This Row],[FTR]]="A",100*Table1[[#This Row],[B365A]]),0)</f>
        <v>0</v>
      </c>
      <c r="X2270">
        <v>2.5499999999999998</v>
      </c>
      <c r="Y2270">
        <v>3.25</v>
      </c>
      <c r="Z2270">
        <v>2.87</v>
      </c>
      <c r="AA2270" s="3">
        <f>(1/Table1[[#This Row],[B365H]]+1/Table1[[#This Row],[B365D]]+1/Table1[[#This Row],[B365A]]-1)/3</f>
        <v>1.6093742062178212E-2</v>
      </c>
      <c r="AB2270">
        <v>2.0699999999999998</v>
      </c>
      <c r="AC2270">
        <v>1.72</v>
      </c>
      <c r="AD2270">
        <f>(1/Table1[[#This Row],[B365&gt;2.5]]+1/Table1[[#This Row],[B365&lt;2.5]]-1)/2</f>
        <v>3.2243568138411449E-2</v>
      </c>
    </row>
    <row r="2271" spans="1:30" hidden="1" x14ac:dyDescent="0.45">
      <c r="A2271" t="s">
        <v>172</v>
      </c>
      <c r="B2271" t="s">
        <v>4</v>
      </c>
      <c r="C2271" s="1">
        <v>44660</v>
      </c>
      <c r="D2271" t="s">
        <v>173</v>
      </c>
      <c r="E2271" t="s">
        <v>175</v>
      </c>
      <c r="F2271">
        <v>0</v>
      </c>
      <c r="G2271">
        <v>1</v>
      </c>
      <c r="H2271" t="s">
        <v>20</v>
      </c>
      <c r="I2271" t="s">
        <v>158</v>
      </c>
      <c r="L2271">
        <f>1/Table1[[#This Row],[B365H]]-Table1[[#This Row],[Margin1X2]]</f>
        <v>0.23102061337355448</v>
      </c>
      <c r="M2271">
        <f>IF(Table1[[#This Row],[Bet]]="Home",IF(Table1[[#This Row],[FTR]]="H",100*Table1[[#This Row],[B365H]],0),0)</f>
        <v>0</v>
      </c>
      <c r="N2271">
        <f>IF(Table1[[#This Row],[Bet]]="Home-",IF(Table1[[#This Row],[FTR]]="H",100*Table1[[#This Row],[B365H]],0),0)</f>
        <v>0</v>
      </c>
      <c r="O2271">
        <f>1/Table1[[#This Row],[B365D]]-Table1[[#This Row],[Margin1X2]]</f>
        <v>0.27513826043237799</v>
      </c>
      <c r="P2271">
        <f>IF(Table1[[#This Row],[Bet]]="Draw",IF(Table1[[#This Row],[FTR]]="D",100*Table1[[#This Row],[B365D]],0),0)</f>
        <v>0</v>
      </c>
      <c r="Q2271">
        <f>IF(Table1[[#This Row],[Bet]]="Draw-",IF(Table1[[#This Row],[FTR]]="D",100*Table1[[#This Row],[B365D]],0),0)</f>
        <v>0</v>
      </c>
      <c r="R2271">
        <f>1/Table1[[#This Row],[B365A]]-Table1[[#This Row],[Margin1X2]]</f>
        <v>0.49384112619406734</v>
      </c>
      <c r="S2271">
        <f>IF(Table1[[#This Row],[Bet]]="Away",IF(Table1[[#This Row],[FTR]]="A",100*Table1[[#This Row],[B365A]],0),0)</f>
        <v>0</v>
      </c>
      <c r="T2271">
        <f>IF(Table1[[#This Row],[Bet2]]="Away",IF(Table1[[#This Row],[FTR]]="A",100*Table1[[#This Row],[B365A]]),0)</f>
        <v>0</v>
      </c>
      <c r="X2271">
        <v>4</v>
      </c>
      <c r="Y2271">
        <v>3.4</v>
      </c>
      <c r="Z2271">
        <v>1.95</v>
      </c>
      <c r="AA2271" s="3">
        <f>(1/Table1[[#This Row],[B365H]]+1/Table1[[#This Row],[B365D]]+1/Table1[[#This Row],[B365A]]-1)/3</f>
        <v>1.8979386626445532E-2</v>
      </c>
      <c r="AB2271">
        <v>2.15</v>
      </c>
      <c r="AC2271">
        <v>1.66</v>
      </c>
      <c r="AD2271">
        <f>(1/Table1[[#This Row],[B365&gt;2.5]]+1/Table1[[#This Row],[B365&lt;2.5]]-1)/2</f>
        <v>3.3762958811992205E-2</v>
      </c>
    </row>
    <row r="2272" spans="1:30" hidden="1" x14ac:dyDescent="0.45">
      <c r="A2272" t="s">
        <v>172</v>
      </c>
      <c r="B2272" t="s">
        <v>4</v>
      </c>
      <c r="C2272" s="1">
        <v>44669</v>
      </c>
      <c r="D2272" t="s">
        <v>180</v>
      </c>
      <c r="E2272" t="s">
        <v>181</v>
      </c>
      <c r="F2272">
        <v>2</v>
      </c>
      <c r="G2272">
        <v>1</v>
      </c>
      <c r="H2272" t="s">
        <v>13</v>
      </c>
      <c r="I2272" t="s">
        <v>158</v>
      </c>
      <c r="L2272">
        <f>1/Table1[[#This Row],[B365H]]-Table1[[#This Row],[Margin1X2]]</f>
        <v>0.48232323232323232</v>
      </c>
      <c r="M2272">
        <f>IF(Table1[[#This Row],[Bet]]="Home",IF(Table1[[#This Row],[FTR]]="H",100*Table1[[#This Row],[B365H]],0),0)</f>
        <v>0</v>
      </c>
      <c r="N2272">
        <f>IF(Table1[[#This Row],[Bet]]="Home-",IF(Table1[[#This Row],[FTR]]="H",100*Table1[[#This Row],[B365H]],0),0)</f>
        <v>0</v>
      </c>
      <c r="O2272">
        <f>1/Table1[[#This Row],[B365D]]-Table1[[#This Row],[Margin1X2]]</f>
        <v>0.28535353535353536</v>
      </c>
      <c r="P2272">
        <f>IF(Table1[[#This Row],[Bet]]="Draw",IF(Table1[[#This Row],[FTR]]="D",100*Table1[[#This Row],[B365D]],0),0)</f>
        <v>0</v>
      </c>
      <c r="Q2272">
        <f>IF(Table1[[#This Row],[Bet]]="Draw-",IF(Table1[[#This Row],[FTR]]="D",100*Table1[[#This Row],[B365D]],0),0)</f>
        <v>0</v>
      </c>
      <c r="R2272">
        <f>1/Table1[[#This Row],[B365A]]-Table1[[#This Row],[Margin1X2]]</f>
        <v>0.23232323232323235</v>
      </c>
      <c r="S2272">
        <f>IF(Table1[[#This Row],[Bet]]="Away",IF(Table1[[#This Row],[FTR]]="A",100*Table1[[#This Row],[B365A]],0),0)</f>
        <v>0</v>
      </c>
      <c r="T2272">
        <f>IF(Table1[[#This Row],[Bet2]]="Away",IF(Table1[[#This Row],[FTR]]="A",100*Table1[[#This Row],[B365A]]),0)</f>
        <v>0</v>
      </c>
      <c r="X2272">
        <v>2</v>
      </c>
      <c r="Y2272">
        <v>3.3</v>
      </c>
      <c r="Z2272">
        <v>4</v>
      </c>
      <c r="AA2272" s="3">
        <f>(1/Table1[[#This Row],[B365H]]+1/Table1[[#This Row],[B365D]]+1/Table1[[#This Row],[B365A]]-1)/3</f>
        <v>1.7676767676767662E-2</v>
      </c>
      <c r="AB2272">
        <v>2.25</v>
      </c>
      <c r="AC2272">
        <v>1.61</v>
      </c>
      <c r="AD2272">
        <f>(1/Table1[[#This Row],[B365&gt;2.5]]+1/Table1[[#This Row],[B365&lt;2.5]]-1)/2</f>
        <v>3.2781228433402365E-2</v>
      </c>
    </row>
    <row r="2273" spans="1:30" hidden="1" x14ac:dyDescent="0.45">
      <c r="A2273" t="s">
        <v>172</v>
      </c>
      <c r="B2273" t="s">
        <v>4</v>
      </c>
      <c r="C2273" s="1">
        <v>44674</v>
      </c>
      <c r="D2273" t="s">
        <v>196</v>
      </c>
      <c r="E2273" t="s">
        <v>186</v>
      </c>
      <c r="F2273">
        <v>2</v>
      </c>
      <c r="G2273">
        <v>0</v>
      </c>
      <c r="H2273" t="s">
        <v>13</v>
      </c>
      <c r="I2273" t="s">
        <v>158</v>
      </c>
      <c r="L2273">
        <f>1/Table1[[#This Row],[B365H]]-Table1[[#This Row],[Margin1X2]]</f>
        <v>0.23232323232323235</v>
      </c>
      <c r="M2273">
        <f>IF(Table1[[#This Row],[Bet]]="Home",IF(Table1[[#This Row],[FTR]]="H",100*Table1[[#This Row],[B365H]],0),0)</f>
        <v>0</v>
      </c>
      <c r="N2273">
        <f>IF(Table1[[#This Row],[Bet]]="Home-",IF(Table1[[#This Row],[FTR]]="H",100*Table1[[#This Row],[B365H]],0),0)</f>
        <v>0</v>
      </c>
      <c r="O2273">
        <f>1/Table1[[#This Row],[B365D]]-Table1[[#This Row],[Margin1X2]]</f>
        <v>0.28535353535353536</v>
      </c>
      <c r="P2273">
        <f>IF(Table1[[#This Row],[Bet]]="Draw",IF(Table1[[#This Row],[FTR]]="D",100*Table1[[#This Row],[B365D]],0),0)</f>
        <v>0</v>
      </c>
      <c r="Q2273">
        <f>IF(Table1[[#This Row],[Bet]]="Draw-",IF(Table1[[#This Row],[FTR]]="D",100*Table1[[#This Row],[B365D]],0),0)</f>
        <v>0</v>
      </c>
      <c r="R2273">
        <f>1/Table1[[#This Row],[B365A]]-Table1[[#This Row],[Margin1X2]]</f>
        <v>0.48232323232323232</v>
      </c>
      <c r="S2273">
        <f>IF(Table1[[#This Row],[Bet]]="Away",IF(Table1[[#This Row],[FTR]]="A",100*Table1[[#This Row],[B365A]],0),0)</f>
        <v>0</v>
      </c>
      <c r="T2273">
        <f>IF(Table1[[#This Row],[Bet2]]="Away",IF(Table1[[#This Row],[FTR]]="A",100*Table1[[#This Row],[B365A]]),0)</f>
        <v>0</v>
      </c>
      <c r="X2273">
        <v>4</v>
      </c>
      <c r="Y2273">
        <v>3.3</v>
      </c>
      <c r="Z2273">
        <v>2</v>
      </c>
      <c r="AA2273" s="3">
        <f>(1/Table1[[#This Row],[B365H]]+1/Table1[[#This Row],[B365D]]+1/Table1[[#This Row],[B365A]]-1)/3</f>
        <v>1.7676767676767662E-2</v>
      </c>
      <c r="AB2273">
        <v>2.4</v>
      </c>
      <c r="AC2273">
        <v>1.53</v>
      </c>
      <c r="AD2273">
        <f>(1/Table1[[#This Row],[B365&gt;2.5]]+1/Table1[[#This Row],[B365&lt;2.5]]-1)/2</f>
        <v>3.5130718954248352E-2</v>
      </c>
    </row>
    <row r="2274" spans="1:30" hidden="1" x14ac:dyDescent="0.45">
      <c r="A2274" t="s">
        <v>201</v>
      </c>
      <c r="B2274" t="s">
        <v>4</v>
      </c>
      <c r="C2274" s="1">
        <v>44436</v>
      </c>
      <c r="D2274" t="s">
        <v>227</v>
      </c>
      <c r="E2274" t="s">
        <v>202</v>
      </c>
      <c r="F2274">
        <v>1</v>
      </c>
      <c r="G2274">
        <v>0</v>
      </c>
      <c r="H2274" t="s">
        <v>13</v>
      </c>
      <c r="I2274" t="s">
        <v>229</v>
      </c>
      <c r="L2274">
        <f>1/Table1[[#This Row],[B365H]]-Table1[[#This Row],[Margin1X2]]</f>
        <v>0.5581622013690557</v>
      </c>
      <c r="M2274">
        <f>IF(Table1[[#This Row],[Bet]]="Home",IF(Table1[[#This Row],[FTR]]="H",100*Table1[[#This Row],[B365H]],0),0)</f>
        <v>0</v>
      </c>
      <c r="N2274">
        <f>IF(Table1[[#This Row],[Bet]]="Home-",IF(Table1[[#This Row],[FTR]]="H",100*Table1[[#This Row],[B365H]],0),0)</f>
        <v>0</v>
      </c>
      <c r="O2274">
        <f>1/Table1[[#This Row],[B365D]]-Table1[[#This Row],[Margin1X2]]</f>
        <v>0.25454463030962421</v>
      </c>
      <c r="P2274">
        <f>IF(Table1[[#This Row],[Bet]]="Draw",IF(Table1[[#This Row],[FTR]]="D",100*Table1[[#This Row],[B365D]],0),0)</f>
        <v>0</v>
      </c>
      <c r="Q2274">
        <f>IF(Table1[[#This Row],[Bet]]="Draw-",IF(Table1[[#This Row],[FTR]]="D",100*Table1[[#This Row],[B365D]],0),0)</f>
        <v>0</v>
      </c>
      <c r="R2274">
        <f>1/Table1[[#This Row],[B365A]]-Table1[[#This Row],[Margin1X2]]</f>
        <v>0.18729316832132006</v>
      </c>
      <c r="S2274">
        <f>IF(Table1[[#This Row],[Bet]]="Away",IF(Table1[[#This Row],[FTR]]="A",100*Table1[[#This Row],[B365A]],0),0)</f>
        <v>0</v>
      </c>
      <c r="T2274">
        <f>IF(Table1[[#This Row],[Bet2]]="Away",IF(Table1[[#This Row],[FTR]]="A",100*Table1[[#This Row],[B365A]]),0)</f>
        <v>0</v>
      </c>
      <c r="X2274">
        <v>1.72</v>
      </c>
      <c r="Y2274">
        <v>3.6</v>
      </c>
      <c r="Z2274">
        <v>4.75</v>
      </c>
      <c r="AA2274" s="3">
        <f>(1/Table1[[#This Row],[B365H]]+1/Table1[[#This Row],[B365D]]+1/Table1[[#This Row],[B365A]]-1)/3</f>
        <v>2.3233147468153598E-2</v>
      </c>
      <c r="AB2274">
        <v>1.95</v>
      </c>
      <c r="AC2274">
        <v>1.85</v>
      </c>
      <c r="AD2274">
        <f>(1/Table1[[#This Row],[B365&gt;2.5]]+1/Table1[[#This Row],[B365&lt;2.5]]-1)/2</f>
        <v>2.6680526680526673E-2</v>
      </c>
    </row>
    <row r="2275" spans="1:30" hidden="1" x14ac:dyDescent="0.45">
      <c r="A2275" t="s">
        <v>201</v>
      </c>
      <c r="B2275" t="s">
        <v>4</v>
      </c>
      <c r="C2275" s="1">
        <v>44438</v>
      </c>
      <c r="D2275" t="s">
        <v>215</v>
      </c>
      <c r="E2275" t="s">
        <v>206</v>
      </c>
      <c r="F2275">
        <v>1</v>
      </c>
      <c r="G2275">
        <v>1</v>
      </c>
      <c r="H2275" t="s">
        <v>42</v>
      </c>
      <c r="I2275" t="s">
        <v>229</v>
      </c>
      <c r="L2275">
        <f>1/Table1[[#This Row],[B365H]]-Table1[[#This Row],[Margin1X2]]</f>
        <v>0.45471521942110177</v>
      </c>
      <c r="M2275">
        <f>IF(Table1[[#This Row],[Bet]]="Home",IF(Table1[[#This Row],[FTR]]="H",100*Table1[[#This Row],[B365H]],0),0)</f>
        <v>0</v>
      </c>
      <c r="N2275">
        <f>IF(Table1[[#This Row],[Bet]]="Home-",IF(Table1[[#This Row],[FTR]]="H",100*Table1[[#This Row],[B365H]],0),0)</f>
        <v>0</v>
      </c>
      <c r="O2275">
        <f>1/Table1[[#This Row],[B365D]]-Table1[[#This Row],[Margin1X2]]</f>
        <v>0.27264239028944914</v>
      </c>
      <c r="P2275">
        <f>IF(Table1[[#This Row],[Bet]]="Draw",IF(Table1[[#This Row],[FTR]]="D",100*Table1[[#This Row],[B365D]],0),0)</f>
        <v>0</v>
      </c>
      <c r="Q2275">
        <f>IF(Table1[[#This Row],[Bet]]="Draw-",IF(Table1[[#This Row],[FTR]]="D",100*Table1[[#This Row],[B365D]],0),0)</f>
        <v>0</v>
      </c>
      <c r="R2275">
        <f>1/Table1[[#This Row],[B365A]]-Table1[[#This Row],[Margin1X2]]</f>
        <v>0.27264239028944914</v>
      </c>
      <c r="S2275">
        <f>IF(Table1[[#This Row],[Bet]]="Away",IF(Table1[[#This Row],[FTR]]="A",100*Table1[[#This Row],[B365A]],0),0)</f>
        <v>0</v>
      </c>
      <c r="T2275">
        <f>IF(Table1[[#This Row],[Bet2]]="Away",IF(Table1[[#This Row],[FTR]]="A",100*Table1[[#This Row],[B365A]]),0)</f>
        <v>0</v>
      </c>
      <c r="X2275">
        <v>2.1</v>
      </c>
      <c r="Y2275">
        <v>3.4</v>
      </c>
      <c r="Z2275">
        <v>3.4</v>
      </c>
      <c r="AA2275" s="3">
        <f>(1/Table1[[#This Row],[B365H]]+1/Table1[[#This Row],[B365D]]+1/Table1[[#This Row],[B365A]]-1)/3</f>
        <v>2.1475256769374413E-2</v>
      </c>
      <c r="AB2275">
        <v>1.93</v>
      </c>
      <c r="AC2275">
        <v>1.88</v>
      </c>
      <c r="AD2275">
        <f>(1/Table1[[#This Row],[B365&gt;2.5]]+1/Table1[[#This Row],[B365&lt;2.5]]-1)/2</f>
        <v>2.5024804321464034E-2</v>
      </c>
    </row>
    <row r="2276" spans="1:30" hidden="1" x14ac:dyDescent="0.45">
      <c r="A2276" t="s">
        <v>201</v>
      </c>
      <c r="B2276" t="s">
        <v>4</v>
      </c>
      <c r="C2276" s="1">
        <v>44443</v>
      </c>
      <c r="D2276" t="s">
        <v>240</v>
      </c>
      <c r="E2276" t="s">
        <v>208</v>
      </c>
      <c r="F2276">
        <v>1</v>
      </c>
      <c r="G2276">
        <v>0</v>
      </c>
      <c r="H2276" t="s">
        <v>13</v>
      </c>
      <c r="I2276" t="s">
        <v>229</v>
      </c>
      <c r="L2276">
        <f>1/Table1[[#This Row],[B365H]]-Table1[[#This Row],[Margin1X2]]</f>
        <v>0.33254649710345913</v>
      </c>
      <c r="M2276">
        <f>IF(Table1[[#This Row],[Bet]]="Home",IF(Table1[[#This Row],[FTR]]="H",100*Table1[[#This Row],[B365H]],0),0)</f>
        <v>0</v>
      </c>
      <c r="N2276">
        <f>IF(Table1[[#This Row],[Bet]]="Home-",IF(Table1[[#This Row],[FTR]]="H",100*Table1[[#This Row],[B365H]],0),0)</f>
        <v>0</v>
      </c>
      <c r="O2276">
        <f>1/Table1[[#This Row],[B365D]]-Table1[[#This Row],[Margin1X2]]</f>
        <v>0.27660244115940319</v>
      </c>
      <c r="P2276">
        <f>IF(Table1[[#This Row],[Bet]]="Draw",IF(Table1[[#This Row],[FTR]]="D",100*Table1[[#This Row],[B365D]],0),0)</f>
        <v>0</v>
      </c>
      <c r="Q2276">
        <f>IF(Table1[[#This Row],[Bet]]="Draw-",IF(Table1[[#This Row],[FTR]]="D",100*Table1[[#This Row],[B365D]],0),0)</f>
        <v>0</v>
      </c>
      <c r="R2276">
        <f>1/Table1[[#This Row],[B365A]]-Table1[[#This Row],[Margin1X2]]</f>
        <v>0.39085106173713763</v>
      </c>
      <c r="S2276">
        <f>IF(Table1[[#This Row],[Bet]]="Away",IF(Table1[[#This Row],[FTR]]="A",100*Table1[[#This Row],[B365A]],0),0)</f>
        <v>0</v>
      </c>
      <c r="T2276">
        <f>IF(Table1[[#This Row],[Bet2]]="Away",IF(Table1[[#This Row],[FTR]]="A",100*Table1[[#This Row],[B365A]]),0)</f>
        <v>0</v>
      </c>
      <c r="X2276">
        <v>2.75</v>
      </c>
      <c r="Y2276">
        <v>3.25</v>
      </c>
      <c r="Z2276">
        <v>2.37</v>
      </c>
      <c r="AA2276" s="3">
        <f>(1/Table1[[#This Row],[B365H]]+1/Table1[[#This Row],[B365D]]+1/Table1[[#This Row],[B365A]]-1)/3</f>
        <v>3.1089866532904537E-2</v>
      </c>
      <c r="AB2276">
        <v>1.8</v>
      </c>
      <c r="AC2276">
        <v>2</v>
      </c>
      <c r="AD2276">
        <f>(1/Table1[[#This Row],[B365&gt;2.5]]+1/Table1[[#This Row],[B365&lt;2.5]]-1)/2</f>
        <v>2.777777777777779E-2</v>
      </c>
    </row>
    <row r="2277" spans="1:30" hidden="1" x14ac:dyDescent="0.45">
      <c r="A2277" t="s">
        <v>201</v>
      </c>
      <c r="B2277" t="s">
        <v>4</v>
      </c>
      <c r="C2277" s="1">
        <v>44495</v>
      </c>
      <c r="D2277" t="s">
        <v>217</v>
      </c>
      <c r="E2277" t="s">
        <v>205</v>
      </c>
      <c r="F2277">
        <v>1</v>
      </c>
      <c r="G2277">
        <v>2</v>
      </c>
      <c r="H2277" t="s">
        <v>20</v>
      </c>
      <c r="I2277" t="s">
        <v>229</v>
      </c>
      <c r="L2277">
        <f>1/Table1[[#This Row],[B365H]]-Table1[[#This Row],[Margin1X2]]</f>
        <v>0.71606794764689496</v>
      </c>
      <c r="M2277">
        <f>IF(Table1[[#This Row],[Bet]]="Home",IF(Table1[[#This Row],[FTR]]="H",100*Table1[[#This Row],[B365H]],0),0)</f>
        <v>0</v>
      </c>
      <c r="N2277">
        <f>IF(Table1[[#This Row],[Bet]]="Home-",IF(Table1[[#This Row],[FTR]]="H",100*Table1[[#This Row],[B365H]],0),0)</f>
        <v>0</v>
      </c>
      <c r="O2277">
        <f>1/Table1[[#This Row],[B365D]]-Table1[[#This Row],[Margin1X2]]</f>
        <v>0.18641047062099692</v>
      </c>
      <c r="P2277">
        <f>IF(Table1[[#This Row],[Bet]]="Draw",IF(Table1[[#This Row],[FTR]]="D",100*Table1[[#This Row],[B365D]],0),0)</f>
        <v>0</v>
      </c>
      <c r="Q2277">
        <f>IF(Table1[[#This Row],[Bet]]="Draw-",IF(Table1[[#This Row],[FTR]]="D",100*Table1[[#This Row],[B365D]],0),0)</f>
        <v>0</v>
      </c>
      <c r="R2277">
        <f>1/Table1[[#This Row],[B365A]]-Table1[[#This Row],[Margin1X2]]</f>
        <v>9.7521581732108037E-2</v>
      </c>
      <c r="S2277">
        <f>IF(Table1[[#This Row],[Bet]]="Away",IF(Table1[[#This Row],[FTR]]="A",100*Table1[[#This Row],[B365A]],0),0)</f>
        <v>0</v>
      </c>
      <c r="T2277">
        <f>IF(Table1[[#This Row],[Bet2]]="Away",IF(Table1[[#This Row],[FTR]]="A",100*Table1[[#This Row],[B365A]]),0)</f>
        <v>0</v>
      </c>
      <c r="X2277">
        <v>1.33</v>
      </c>
      <c r="Y2277">
        <v>4.5</v>
      </c>
      <c r="Z2277">
        <v>7.5</v>
      </c>
      <c r="AA2277" s="3">
        <f>(1/Table1[[#This Row],[B365H]]+1/Table1[[#This Row],[B365D]]+1/Table1[[#This Row],[B365A]]-1)/3</f>
        <v>3.5811751601225295E-2</v>
      </c>
      <c r="AB2277">
        <v>1.72</v>
      </c>
      <c r="AC2277">
        <v>2.0699999999999998</v>
      </c>
      <c r="AD2277">
        <f>(1/Table1[[#This Row],[B365&gt;2.5]]+1/Table1[[#This Row],[B365&lt;2.5]]-1)/2</f>
        <v>3.2243568138411449E-2</v>
      </c>
    </row>
    <row r="2278" spans="1:30" hidden="1" x14ac:dyDescent="0.45">
      <c r="A2278" t="s">
        <v>201</v>
      </c>
      <c r="B2278" t="s">
        <v>4</v>
      </c>
      <c r="C2278" s="1">
        <v>44499</v>
      </c>
      <c r="D2278" t="s">
        <v>214</v>
      </c>
      <c r="E2278" t="s">
        <v>240</v>
      </c>
      <c r="F2278">
        <v>0</v>
      </c>
      <c r="G2278">
        <v>0</v>
      </c>
      <c r="H2278" t="s">
        <v>42</v>
      </c>
      <c r="I2278" t="s">
        <v>229</v>
      </c>
      <c r="L2278">
        <f>1/Table1[[#This Row],[B365H]]-Table1[[#This Row],[Margin1X2]]</f>
        <v>0.48473748473748474</v>
      </c>
      <c r="M2278">
        <f>IF(Table1[[#This Row],[Bet]]="Home",IF(Table1[[#This Row],[FTR]]="H",100*Table1[[#This Row],[B365H]],0),0)</f>
        <v>0</v>
      </c>
      <c r="N2278">
        <f>IF(Table1[[#This Row],[Bet]]="Home-",IF(Table1[[#This Row],[FTR]]="H",100*Table1[[#This Row],[B365H]],0),0)</f>
        <v>0</v>
      </c>
      <c r="O2278">
        <f>1/Table1[[#This Row],[B365D]]-Table1[[#This Row],[Margin1X2]]</f>
        <v>0.25763125763125755</v>
      </c>
      <c r="P2278">
        <f>IF(Table1[[#This Row],[Bet]]="Draw",IF(Table1[[#This Row],[FTR]]="D",100*Table1[[#This Row],[B365D]],0),0)</f>
        <v>0</v>
      </c>
      <c r="Q2278">
        <f>IF(Table1[[#This Row],[Bet]]="Draw-",IF(Table1[[#This Row],[FTR]]="D",100*Table1[[#This Row],[B365D]],0),0)</f>
        <v>0</v>
      </c>
      <c r="R2278">
        <f>1/Table1[[#This Row],[B365A]]-Table1[[#This Row],[Margin1X2]]</f>
        <v>0.25763125763125755</v>
      </c>
      <c r="S2278">
        <f>IF(Table1[[#This Row],[Bet]]="Away",IF(Table1[[#This Row],[FTR]]="A",100*Table1[[#This Row],[B365A]],0),0)</f>
        <v>0</v>
      </c>
      <c r="T2278">
        <f>IF(Table1[[#This Row],[Bet2]]="Away",IF(Table1[[#This Row],[FTR]]="A",100*Table1[[#This Row],[B365A]]),0)</f>
        <v>0</v>
      </c>
      <c r="X2278">
        <v>1.95</v>
      </c>
      <c r="Y2278">
        <v>3.5</v>
      </c>
      <c r="Z2278">
        <v>3.5</v>
      </c>
      <c r="AA2278" s="3">
        <f>(1/Table1[[#This Row],[B365H]]+1/Table1[[#This Row],[B365D]]+1/Table1[[#This Row],[B365A]]-1)/3</f>
        <v>2.8083028083028132E-2</v>
      </c>
      <c r="AB2278">
        <v>1.85</v>
      </c>
      <c r="AC2278">
        <v>1.95</v>
      </c>
      <c r="AD2278">
        <f>(1/Table1[[#This Row],[B365&gt;2.5]]+1/Table1[[#This Row],[B365&lt;2.5]]-1)/2</f>
        <v>2.6680526680526673E-2</v>
      </c>
    </row>
    <row r="2279" spans="1:30" hidden="1" x14ac:dyDescent="0.45">
      <c r="A2279" t="s">
        <v>201</v>
      </c>
      <c r="B2279" t="s">
        <v>4</v>
      </c>
      <c r="C2279" s="1">
        <v>44541</v>
      </c>
      <c r="D2279" t="s">
        <v>215</v>
      </c>
      <c r="E2279" t="s">
        <v>226</v>
      </c>
      <c r="F2279">
        <v>1</v>
      </c>
      <c r="G2279">
        <v>0</v>
      </c>
      <c r="H2279" t="s">
        <v>13</v>
      </c>
      <c r="I2279" t="s">
        <v>229</v>
      </c>
      <c r="L2279">
        <f>1/Table1[[#This Row],[B365H]]-Table1[[#This Row],[Margin1X2]]</f>
        <v>0.6949039264828738</v>
      </c>
      <c r="M2279">
        <f>IF(Table1[[#This Row],[Bet]]="Home",IF(Table1[[#This Row],[FTR]]="H",100*Table1[[#This Row],[B365H]],0),0)</f>
        <v>0</v>
      </c>
      <c r="N2279">
        <f>IF(Table1[[#This Row],[Bet]]="Home-",IF(Table1[[#This Row],[FTR]]="H",100*Table1[[#This Row],[B365H]],0),0)</f>
        <v>0</v>
      </c>
      <c r="O2279">
        <f>1/Table1[[#This Row],[B365D]]-Table1[[#This Row],[Margin1X2]]</f>
        <v>0.1911445279866332</v>
      </c>
      <c r="P2279">
        <f>IF(Table1[[#This Row],[Bet]]="Draw",IF(Table1[[#This Row],[FTR]]="D",100*Table1[[#This Row],[B365D]],0),0)</f>
        <v>0</v>
      </c>
      <c r="Q2279">
        <f>IF(Table1[[#This Row],[Bet]]="Draw-",IF(Table1[[#This Row],[FTR]]="D",100*Table1[[#This Row],[B365D]],0),0)</f>
        <v>0</v>
      </c>
      <c r="R2279">
        <f>1/Table1[[#This Row],[B365A]]-Table1[[#This Row],[Margin1X2]]</f>
        <v>0.11395154553049287</v>
      </c>
      <c r="S2279">
        <f>IF(Table1[[#This Row],[Bet]]="Away",IF(Table1[[#This Row],[FTR]]="A",100*Table1[[#This Row],[B365A]],0),0)</f>
        <v>0</v>
      </c>
      <c r="T2279">
        <f>IF(Table1[[#This Row],[Bet2]]="Away",IF(Table1[[#This Row],[FTR]]="A",100*Table1[[#This Row],[B365A]]),0)</f>
        <v>0</v>
      </c>
      <c r="X2279">
        <v>1.4</v>
      </c>
      <c r="Y2279">
        <v>4.75</v>
      </c>
      <c r="Z2279">
        <v>7.5</v>
      </c>
      <c r="AA2279" s="3">
        <f>(1/Table1[[#This Row],[B365H]]+1/Table1[[#This Row],[B365D]]+1/Table1[[#This Row],[B365A]]-1)/3</f>
        <v>1.9381787802840462E-2</v>
      </c>
      <c r="AB2279">
        <v>1.66</v>
      </c>
      <c r="AC2279">
        <v>2.15</v>
      </c>
      <c r="AD2279">
        <f>(1/Table1[[#This Row],[B365&gt;2.5]]+1/Table1[[#This Row],[B365&lt;2.5]]-1)/2</f>
        <v>3.3762958811992205E-2</v>
      </c>
    </row>
    <row r="2280" spans="1:30" hidden="1" x14ac:dyDescent="0.45">
      <c r="A2280" t="s">
        <v>201</v>
      </c>
      <c r="B2280" t="s">
        <v>4</v>
      </c>
      <c r="C2280" s="1">
        <v>44562</v>
      </c>
      <c r="D2280" t="s">
        <v>203</v>
      </c>
      <c r="E2280" t="s">
        <v>211</v>
      </c>
      <c r="F2280">
        <v>1</v>
      </c>
      <c r="G2280">
        <v>0</v>
      </c>
      <c r="H2280" t="s">
        <v>13</v>
      </c>
      <c r="I2280" t="s">
        <v>229</v>
      </c>
      <c r="L2280">
        <f>1/Table1[[#This Row],[B365H]]-Table1[[#This Row],[Margin1X2]]</f>
        <v>0.7482843137254902</v>
      </c>
      <c r="M2280">
        <f>IF(Table1[[#This Row],[Bet]]="Home",IF(Table1[[#This Row],[FTR]]="H",100*Table1[[#This Row],[B365H]],0),0)</f>
        <v>0</v>
      </c>
      <c r="N2280">
        <f>IF(Table1[[#This Row],[Bet]]="Home-",IF(Table1[[#This Row],[FTR]]="H",100*Table1[[#This Row],[B365H]],0),0)</f>
        <v>0</v>
      </c>
      <c r="O2280">
        <f>1/Table1[[#This Row],[B365D]]-Table1[[#This Row],[Margin1X2]]</f>
        <v>0.16703431372549021</v>
      </c>
      <c r="P2280">
        <f>IF(Table1[[#This Row],[Bet]]="Draw",IF(Table1[[#This Row],[FTR]]="D",100*Table1[[#This Row],[B365D]],0),0)</f>
        <v>0</v>
      </c>
      <c r="Q2280">
        <f>IF(Table1[[#This Row],[Bet]]="Draw-",IF(Table1[[#This Row],[FTR]]="D",100*Table1[[#This Row],[B365D]],0),0)</f>
        <v>0</v>
      </c>
      <c r="R2280">
        <f>1/Table1[[#This Row],[B365A]]-Table1[[#This Row],[Margin1X2]]</f>
        <v>8.4681372549019612E-2</v>
      </c>
      <c r="S2280">
        <f>IF(Table1[[#This Row],[Bet]]="Away",IF(Table1[[#This Row],[FTR]]="A",100*Table1[[#This Row],[B365A]],0),0)</f>
        <v>0</v>
      </c>
      <c r="T2280">
        <f>IF(Table1[[#This Row],[Bet2]]="Away",IF(Table1[[#This Row],[FTR]]="A",100*Table1[[#This Row],[B365A]]),0)</f>
        <v>0</v>
      </c>
      <c r="X2280">
        <v>1.28</v>
      </c>
      <c r="Y2280">
        <v>5</v>
      </c>
      <c r="Z2280">
        <v>8.5</v>
      </c>
      <c r="AA2280" s="3">
        <f>(1/Table1[[#This Row],[B365H]]+1/Table1[[#This Row],[B365D]]+1/Table1[[#This Row],[B365A]]-1)/3</f>
        <v>3.2965686274509798E-2</v>
      </c>
      <c r="AB2280">
        <v>1.7</v>
      </c>
      <c r="AC2280">
        <v>2.1</v>
      </c>
      <c r="AD2280">
        <f>(1/Table1[[#This Row],[B365&gt;2.5]]+1/Table1[[#This Row],[B365&lt;2.5]]-1)/2</f>
        <v>3.2212885154061621E-2</v>
      </c>
    </row>
    <row r="2281" spans="1:30" hidden="1" x14ac:dyDescent="0.45">
      <c r="A2281" t="s">
        <v>201</v>
      </c>
      <c r="B2281" t="s">
        <v>4</v>
      </c>
      <c r="C2281" s="1">
        <v>44569</v>
      </c>
      <c r="D2281" t="s">
        <v>231</v>
      </c>
      <c r="E2281" t="s">
        <v>214</v>
      </c>
      <c r="F2281">
        <v>2</v>
      </c>
      <c r="G2281">
        <v>1</v>
      </c>
      <c r="H2281" t="s">
        <v>13</v>
      </c>
      <c r="I2281" t="s">
        <v>229</v>
      </c>
      <c r="L2281">
        <f>1/Table1[[#This Row],[B365H]]-Table1[[#This Row],[Margin1X2]]</f>
        <v>0.43487386998264715</v>
      </c>
      <c r="M2281">
        <f>IF(Table1[[#This Row],[Bet]]="Home",IF(Table1[[#This Row],[FTR]]="H",100*Table1[[#This Row],[B365H]],0),0)</f>
        <v>0</v>
      </c>
      <c r="N2281">
        <f>IF(Table1[[#This Row],[Bet]]="Home-",IF(Table1[[#This Row],[FTR]]="H",100*Table1[[#This Row],[B365H]],0),0)</f>
        <v>0</v>
      </c>
      <c r="O2281">
        <f>1/Table1[[#This Row],[B365D]]-Table1[[#This Row],[Margin1X2]]</f>
        <v>0.27278789394318276</v>
      </c>
      <c r="P2281">
        <f>IF(Table1[[#This Row],[Bet]]="Draw",IF(Table1[[#This Row],[FTR]]="D",100*Table1[[#This Row],[B365D]],0),0)</f>
        <v>0</v>
      </c>
      <c r="Q2281">
        <f>IF(Table1[[#This Row],[Bet]]="Draw-",IF(Table1[[#This Row],[FTR]]="D",100*Table1[[#This Row],[B365D]],0),0)</f>
        <v>0</v>
      </c>
      <c r="R2281">
        <f>1/Table1[[#This Row],[B365A]]-Table1[[#This Row],[Margin1X2]]</f>
        <v>0.29233823607417003</v>
      </c>
      <c r="S2281">
        <f>IF(Table1[[#This Row],[Bet]]="Away",IF(Table1[[#This Row],[FTR]]="A",100*Table1[[#This Row],[B365A]],0),0)</f>
        <v>0</v>
      </c>
      <c r="T2281">
        <f>IF(Table1[[#This Row],[Bet2]]="Away",IF(Table1[[#This Row],[FTR]]="A",100*Table1[[#This Row],[B365A]]),0)</f>
        <v>0</v>
      </c>
      <c r="X2281">
        <v>2.15</v>
      </c>
      <c r="Y2281">
        <v>3.3</v>
      </c>
      <c r="Z2281">
        <v>3.1</v>
      </c>
      <c r="AA2281" s="3">
        <f>(1/Table1[[#This Row],[B365H]]+1/Table1[[#This Row],[B365D]]+1/Table1[[#This Row],[B365A]]-1)/3</f>
        <v>3.0242409087120281E-2</v>
      </c>
      <c r="AB2281">
        <v>2.0699999999999998</v>
      </c>
      <c r="AC2281">
        <v>1.72</v>
      </c>
      <c r="AD2281">
        <f>(1/Table1[[#This Row],[B365&gt;2.5]]+1/Table1[[#This Row],[B365&lt;2.5]]-1)/2</f>
        <v>3.2243568138411449E-2</v>
      </c>
    </row>
    <row r="2282" spans="1:30" hidden="1" x14ac:dyDescent="0.45">
      <c r="A2282" t="s">
        <v>201</v>
      </c>
      <c r="B2282" t="s">
        <v>4</v>
      </c>
      <c r="C2282" s="1">
        <v>44586</v>
      </c>
      <c r="D2282" t="s">
        <v>208</v>
      </c>
      <c r="E2282" t="s">
        <v>227</v>
      </c>
      <c r="F2282">
        <v>0</v>
      </c>
      <c r="G2282">
        <v>1</v>
      </c>
      <c r="H2282" t="s">
        <v>20</v>
      </c>
      <c r="I2282" t="s">
        <v>229</v>
      </c>
      <c r="L2282">
        <f>1/Table1[[#This Row],[B365H]]-Table1[[#This Row],[Margin1X2]]</f>
        <v>0.34787511870845206</v>
      </c>
      <c r="M2282">
        <f>IF(Table1[[#This Row],[Bet]]="Home",IF(Table1[[#This Row],[FTR]]="H",100*Table1[[#This Row],[B365H]],0),0)</f>
        <v>0</v>
      </c>
      <c r="N2282">
        <f>IF(Table1[[#This Row],[Bet]]="Home-",IF(Table1[[#This Row],[FTR]]="H",100*Table1[[#This Row],[B365H]],0),0)</f>
        <v>0</v>
      </c>
      <c r="O2282">
        <f>1/Table1[[#This Row],[B365D]]-Table1[[#This Row],[Margin1X2]]</f>
        <v>0.29000474833808171</v>
      </c>
      <c r="P2282">
        <f>IF(Table1[[#This Row],[Bet]]="Draw",IF(Table1[[#This Row],[FTR]]="D",100*Table1[[#This Row],[B365D]],0),0)</f>
        <v>0</v>
      </c>
      <c r="Q2282">
        <f>IF(Table1[[#This Row],[Bet]]="Draw-",IF(Table1[[#This Row],[FTR]]="D",100*Table1[[#This Row],[B365D]],0),0)</f>
        <v>0</v>
      </c>
      <c r="R2282">
        <f>1/Table1[[#This Row],[B365A]]-Table1[[#This Row],[Margin1X2]]</f>
        <v>0.36212013295346629</v>
      </c>
      <c r="S2282">
        <f>IF(Table1[[#This Row],[Bet]]="Away",IF(Table1[[#This Row],[FTR]]="A",100*Table1[[#This Row],[B365A]],0),0)</f>
        <v>0</v>
      </c>
      <c r="T2282">
        <f>IF(Table1[[#This Row],[Bet2]]="Away",IF(Table1[[#This Row],[FTR]]="A",100*Table1[[#This Row],[B365A]]),0)</f>
        <v>0</v>
      </c>
      <c r="X2282">
        <v>2.7</v>
      </c>
      <c r="Y2282">
        <v>3.2</v>
      </c>
      <c r="Z2282">
        <v>2.6</v>
      </c>
      <c r="AA2282" s="3">
        <f>(1/Table1[[#This Row],[B365H]]+1/Table1[[#This Row],[B365D]]+1/Table1[[#This Row],[B365A]]-1)/3</f>
        <v>2.2495251661918274E-2</v>
      </c>
      <c r="AB2282">
        <v>2.1</v>
      </c>
      <c r="AC2282">
        <v>1.7</v>
      </c>
      <c r="AD2282">
        <f>(1/Table1[[#This Row],[B365&gt;2.5]]+1/Table1[[#This Row],[B365&lt;2.5]]-1)/2</f>
        <v>3.2212885154061621E-2</v>
      </c>
    </row>
    <row r="2283" spans="1:30" hidden="1" x14ac:dyDescent="0.45">
      <c r="A2283" t="s">
        <v>201</v>
      </c>
      <c r="B2283" t="s">
        <v>4</v>
      </c>
      <c r="C2283" s="1">
        <v>44618</v>
      </c>
      <c r="D2283" t="s">
        <v>203</v>
      </c>
      <c r="E2283" t="s">
        <v>240</v>
      </c>
      <c r="F2283">
        <v>1</v>
      </c>
      <c r="G2283">
        <v>0</v>
      </c>
      <c r="H2283" t="s">
        <v>13</v>
      </c>
      <c r="I2283" t="s">
        <v>229</v>
      </c>
      <c r="L2283">
        <f>1/Table1[[#This Row],[B365H]]-Table1[[#This Row],[Margin1X2]]</f>
        <v>0.53265107212475638</v>
      </c>
      <c r="M2283">
        <f>IF(Table1[[#This Row],[Bet]]="Home",IF(Table1[[#This Row],[FTR]]="H",100*Table1[[#This Row],[B365H]],0),0)</f>
        <v>0</v>
      </c>
      <c r="N2283">
        <f>IF(Table1[[#This Row],[Bet]]="Home-",IF(Table1[[#This Row],[FTR]]="H",100*Table1[[#This Row],[B365H]],0),0)</f>
        <v>0</v>
      </c>
      <c r="O2283">
        <f>1/Table1[[#This Row],[B365D]]-Table1[[#This Row],[Margin1X2]]</f>
        <v>0.22709551656920079</v>
      </c>
      <c r="P2283">
        <f>IF(Table1[[#This Row],[Bet]]="Draw",IF(Table1[[#This Row],[FTR]]="D",100*Table1[[#This Row],[B365D]],0),0)</f>
        <v>0</v>
      </c>
      <c r="Q2283">
        <f>IF(Table1[[#This Row],[Bet]]="Draw-",IF(Table1[[#This Row],[FTR]]="D",100*Table1[[#This Row],[B365D]],0),0)</f>
        <v>0</v>
      </c>
      <c r="R2283">
        <f>1/Table1[[#This Row],[B365A]]-Table1[[#This Row],[Margin1X2]]</f>
        <v>0.24025341130604289</v>
      </c>
      <c r="S2283">
        <f>IF(Table1[[#This Row],[Bet]]="Away",IF(Table1[[#This Row],[FTR]]="A",100*Table1[[#This Row],[B365A]],0),0)</f>
        <v>0</v>
      </c>
      <c r="T2283">
        <f>IF(Table1[[#This Row],[Bet2]]="Away",IF(Table1[[#This Row],[FTR]]="A",100*Table1[[#This Row],[B365A]]),0)</f>
        <v>0</v>
      </c>
      <c r="X2283">
        <v>1.8</v>
      </c>
      <c r="Y2283">
        <v>4</v>
      </c>
      <c r="Z2283">
        <v>3.8</v>
      </c>
      <c r="AA2283" s="3">
        <f>(1/Table1[[#This Row],[B365H]]+1/Table1[[#This Row],[B365D]]+1/Table1[[#This Row],[B365A]]-1)/3</f>
        <v>2.2904483430799205E-2</v>
      </c>
      <c r="AB2283">
        <v>1.88</v>
      </c>
      <c r="AC2283">
        <v>1.93</v>
      </c>
      <c r="AD2283">
        <f>(1/Table1[[#This Row],[B365&gt;2.5]]+1/Table1[[#This Row],[B365&lt;2.5]]-1)/2</f>
        <v>2.5024804321464034E-2</v>
      </c>
    </row>
    <row r="2284" spans="1:30" hidden="1" x14ac:dyDescent="0.45">
      <c r="A2284" t="s">
        <v>201</v>
      </c>
      <c r="B2284" t="s">
        <v>4</v>
      </c>
      <c r="C2284" s="1">
        <v>44625</v>
      </c>
      <c r="D2284" t="s">
        <v>202</v>
      </c>
      <c r="E2284" t="s">
        <v>217</v>
      </c>
      <c r="F2284">
        <v>0</v>
      </c>
      <c r="G2284">
        <v>2</v>
      </c>
      <c r="H2284" t="s">
        <v>20</v>
      </c>
      <c r="I2284" t="s">
        <v>229</v>
      </c>
      <c r="L2284">
        <f>1/Table1[[#This Row],[B365H]]-Table1[[#This Row],[Margin1X2]]</f>
        <v>0.14240801077521284</v>
      </c>
      <c r="M2284">
        <f>IF(Table1[[#This Row],[Bet]]="Home",IF(Table1[[#This Row],[FTR]]="H",100*Table1[[#This Row],[B365H]],0),0)</f>
        <v>0</v>
      </c>
      <c r="N2284">
        <f>IF(Table1[[#This Row],[Bet]]="Home-",IF(Table1[[#This Row],[FTR]]="H",100*Table1[[#This Row],[B365H]],0),0)</f>
        <v>0</v>
      </c>
      <c r="O2284">
        <f>1/Table1[[#This Row],[B365D]]-Table1[[#This Row],[Margin1X2]]</f>
        <v>0.19944184951404204</v>
      </c>
      <c r="P2284">
        <f>IF(Table1[[#This Row],[Bet]]="Draw",IF(Table1[[#This Row],[FTR]]="D",100*Table1[[#This Row],[B365D]],0),0)</f>
        <v>0</v>
      </c>
      <c r="Q2284">
        <f>IF(Table1[[#This Row],[Bet]]="Draw-",IF(Table1[[#This Row],[FTR]]="D",100*Table1[[#This Row],[B365D]],0),0)</f>
        <v>0</v>
      </c>
      <c r="R2284">
        <f>1/Table1[[#This Row],[B365A]]-Table1[[#This Row],[Margin1X2]]</f>
        <v>0.6581501397107451</v>
      </c>
      <c r="S2284">
        <f>IF(Table1[[#This Row],[Bet]]="Away",IF(Table1[[#This Row],[FTR]]="A",100*Table1[[#This Row],[B365A]],0),0)</f>
        <v>0</v>
      </c>
      <c r="T2284">
        <f>IF(Table1[[#This Row],[Bet2]]="Away",IF(Table1[[#This Row],[FTR]]="A",100*Table1[[#This Row],[B365A]]),0)</f>
        <v>0</v>
      </c>
      <c r="X2284">
        <v>5.75</v>
      </c>
      <c r="Y2284">
        <v>4.33</v>
      </c>
      <c r="Z2284">
        <v>1.45</v>
      </c>
      <c r="AA2284" s="3">
        <f>(1/Table1[[#This Row],[B365H]]+1/Table1[[#This Row],[B365D]]+1/Table1[[#This Row],[B365A]]-1)/3</f>
        <v>3.1505032703048018E-2</v>
      </c>
      <c r="AB2284">
        <v>1.8</v>
      </c>
      <c r="AC2284">
        <v>2</v>
      </c>
      <c r="AD2284">
        <f>(1/Table1[[#This Row],[B365&gt;2.5]]+1/Table1[[#This Row],[B365&lt;2.5]]-1)/2</f>
        <v>2.777777777777779E-2</v>
      </c>
    </row>
    <row r="2285" spans="1:30" hidden="1" x14ac:dyDescent="0.45">
      <c r="A2285" t="s">
        <v>201</v>
      </c>
      <c r="B2285" t="s">
        <v>4</v>
      </c>
      <c r="C2285" s="1">
        <v>44642</v>
      </c>
      <c r="D2285" t="s">
        <v>206</v>
      </c>
      <c r="E2285" t="s">
        <v>227</v>
      </c>
      <c r="F2285">
        <v>1</v>
      </c>
      <c r="G2285">
        <v>0</v>
      </c>
      <c r="H2285" t="s">
        <v>13</v>
      </c>
      <c r="I2285" t="s">
        <v>229</v>
      </c>
      <c r="L2285">
        <f>1/Table1[[#This Row],[B365H]]-Table1[[#This Row],[Margin1X2]]</f>
        <v>0.50306156557675941</v>
      </c>
      <c r="M2285">
        <f>IF(Table1[[#This Row],[Bet]]="Home",IF(Table1[[#This Row],[FTR]]="H",100*Table1[[#This Row],[B365H]],0),0)</f>
        <v>0</v>
      </c>
      <c r="N2285">
        <f>IF(Table1[[#This Row],[Bet]]="Home-",IF(Table1[[#This Row],[FTR]]="H",100*Table1[[#This Row],[B365H]],0),0)</f>
        <v>0</v>
      </c>
      <c r="O2285">
        <f>1/Table1[[#This Row],[B365D]]-Table1[[#This Row],[Margin1X2]]</f>
        <v>0.28924577610307528</v>
      </c>
      <c r="P2285">
        <f>IF(Table1[[#This Row],[Bet]]="Draw",IF(Table1[[#This Row],[FTR]]="D",100*Table1[[#This Row],[B365D]],0),0)</f>
        <v>0</v>
      </c>
      <c r="Q2285">
        <f>IF(Table1[[#This Row],[Bet]]="Draw-",IF(Table1[[#This Row],[FTR]]="D",100*Table1[[#This Row],[B365D]],0),0)</f>
        <v>0</v>
      </c>
      <c r="R2285">
        <f>1/Table1[[#This Row],[B365A]]-Table1[[#This Row],[Margin1X2]]</f>
        <v>0.20769265832016531</v>
      </c>
      <c r="S2285">
        <f>IF(Table1[[#This Row],[Bet]]="Away",IF(Table1[[#This Row],[FTR]]="A",100*Table1[[#This Row],[B365A]],0),0)</f>
        <v>0</v>
      </c>
      <c r="T2285">
        <f>IF(Table1[[#This Row],[Bet2]]="Away",IF(Table1[[#This Row],[FTR]]="A",100*Table1[[#This Row],[B365A]]),0)</f>
        <v>0</v>
      </c>
      <c r="X2285">
        <v>1.9</v>
      </c>
      <c r="Y2285">
        <v>3.2</v>
      </c>
      <c r="Z2285">
        <v>4.33</v>
      </c>
      <c r="AA2285" s="3">
        <f>(1/Table1[[#This Row],[B365H]]+1/Table1[[#This Row],[B365D]]+1/Table1[[#This Row],[B365A]]-1)/3</f>
        <v>2.3254223896924737E-2</v>
      </c>
      <c r="AB2285">
        <v>2.25</v>
      </c>
      <c r="AC2285">
        <v>1.61</v>
      </c>
      <c r="AD2285">
        <f>(1/Table1[[#This Row],[B365&gt;2.5]]+1/Table1[[#This Row],[B365&lt;2.5]]-1)/2</f>
        <v>3.2781228433402365E-2</v>
      </c>
    </row>
    <row r="2286" spans="1:30" hidden="1" x14ac:dyDescent="0.45">
      <c r="A2286" t="s">
        <v>201</v>
      </c>
      <c r="B2286" t="s">
        <v>4</v>
      </c>
      <c r="C2286" s="1">
        <v>44669</v>
      </c>
      <c r="D2286" t="s">
        <v>215</v>
      </c>
      <c r="E2286" t="s">
        <v>221</v>
      </c>
      <c r="F2286">
        <v>4</v>
      </c>
      <c r="G2286">
        <v>0</v>
      </c>
      <c r="H2286" t="s">
        <v>13</v>
      </c>
      <c r="I2286" t="s">
        <v>229</v>
      </c>
      <c r="L2286">
        <f>1/Table1[[#This Row],[B365H]]-Table1[[#This Row],[Margin1X2]]</f>
        <v>0.70573492554916695</v>
      </c>
      <c r="M2286">
        <f>IF(Table1[[#This Row],[Bet]]="Home",IF(Table1[[#This Row],[FTR]]="H",100*Table1[[#This Row],[B365H]],0),0)</f>
        <v>0</v>
      </c>
      <c r="N2286">
        <f>IF(Table1[[#This Row],[Bet]]="Home-",IF(Table1[[#This Row],[FTR]]="H",100*Table1[[#This Row],[B365H]],0),0)</f>
        <v>0</v>
      </c>
      <c r="O2286">
        <f>1/Table1[[#This Row],[B365D]]-Table1[[#This Row],[Margin1X2]]</f>
        <v>0.18096712369158188</v>
      </c>
      <c r="P2286">
        <f>IF(Table1[[#This Row],[Bet]]="Draw",IF(Table1[[#This Row],[FTR]]="D",100*Table1[[#This Row],[B365D]],0),0)</f>
        <v>0</v>
      </c>
      <c r="Q2286">
        <f>IF(Table1[[#This Row],[Bet]]="Draw-",IF(Table1[[#This Row],[FTR]]="D",100*Table1[[#This Row],[B365D]],0),0)</f>
        <v>0</v>
      </c>
      <c r="R2286">
        <f>1/Table1[[#This Row],[B365A]]-Table1[[#This Row],[Margin1X2]]</f>
        <v>0.11329795075925107</v>
      </c>
      <c r="S2286">
        <f>IF(Table1[[#This Row],[Bet]]="Away",IF(Table1[[#This Row],[FTR]]="A",100*Table1[[#This Row],[B365A]],0),0)</f>
        <v>0</v>
      </c>
      <c r="T2286">
        <f>IF(Table1[[#This Row],[Bet2]]="Away",IF(Table1[[#This Row],[FTR]]="A",100*Table1[[#This Row],[B365A]]),0)</f>
        <v>0</v>
      </c>
      <c r="X2286">
        <v>1.36</v>
      </c>
      <c r="Y2286">
        <v>4.75</v>
      </c>
      <c r="Z2286">
        <v>7</v>
      </c>
      <c r="AA2286" s="3">
        <f>(1/Table1[[#This Row],[B365H]]+1/Table1[[#This Row],[B365D]]+1/Table1[[#This Row],[B365A]]-1)/3</f>
        <v>2.955919209789178E-2</v>
      </c>
      <c r="AB2286">
        <v>1.7</v>
      </c>
      <c r="AC2286">
        <v>2.1</v>
      </c>
      <c r="AD2286">
        <f>(1/Table1[[#This Row],[B365&gt;2.5]]+1/Table1[[#This Row],[B365&lt;2.5]]-1)/2</f>
        <v>3.2212885154061621E-2</v>
      </c>
    </row>
    <row r="2287" spans="1:30" hidden="1" x14ac:dyDescent="0.45">
      <c r="A2287" t="s">
        <v>106</v>
      </c>
      <c r="B2287" t="s">
        <v>4</v>
      </c>
      <c r="C2287" s="1">
        <v>44471</v>
      </c>
      <c r="D2287" t="s">
        <v>113</v>
      </c>
      <c r="E2287" t="s">
        <v>110</v>
      </c>
      <c r="F2287">
        <v>2</v>
      </c>
      <c r="G2287">
        <v>2</v>
      </c>
      <c r="H2287" t="s">
        <v>42</v>
      </c>
      <c r="I2287" t="s">
        <v>164</v>
      </c>
      <c r="L2287">
        <f>1/Table1[[#This Row],[B365H]]-Table1[[#This Row],[Margin1X2]]</f>
        <v>0.41806020066889632</v>
      </c>
      <c r="M2287">
        <f>IF(Table1[[#This Row],[Bet]]="Home",IF(Table1[[#This Row],[FTR]]="H",100*Table1[[#This Row],[B365H]],0),0)</f>
        <v>0</v>
      </c>
      <c r="N2287">
        <f>IF(Table1[[#This Row],[Bet]]="Home-",IF(Table1[[#This Row],[FTR]]="H",100*Table1[[#This Row],[B365H]],0),0)</f>
        <v>0</v>
      </c>
      <c r="O2287">
        <f>1/Table1[[#This Row],[B365D]]-Table1[[#This Row],[Margin1X2]]</f>
        <v>0.29096989966555181</v>
      </c>
      <c r="P2287">
        <f>IF(Table1[[#This Row],[Bet]]="Draw",IF(Table1[[#This Row],[FTR]]="D",100*Table1[[#This Row],[B365D]],0),0)</f>
        <v>0</v>
      </c>
      <c r="Q2287">
        <f>IF(Table1[[#This Row],[Bet]]="Draw-",IF(Table1[[#This Row],[FTR]]="D",100*Table1[[#This Row],[B365D]],0),0)</f>
        <v>0</v>
      </c>
      <c r="R2287">
        <f>1/Table1[[#This Row],[B365A]]-Table1[[#This Row],[Margin1X2]]</f>
        <v>0.29096989966555181</v>
      </c>
      <c r="S2287">
        <f>IF(Table1[[#This Row],[Bet]]="Away",IF(Table1[[#This Row],[FTR]]="A",100*Table1[[#This Row],[B365A]],0),0)</f>
        <v>0</v>
      </c>
      <c r="T2287">
        <f>IF(Table1[[#This Row],[Bet2]]="Away",IF(Table1[[#This Row],[FTR]]="A",100*Table1[[#This Row],[B365A]]),0)</f>
        <v>0</v>
      </c>
      <c r="X2287">
        <v>2.2999999999999998</v>
      </c>
      <c r="Y2287">
        <v>3.25</v>
      </c>
      <c r="Z2287">
        <v>3.25</v>
      </c>
      <c r="AA2287" s="3">
        <f>(1/Table1[[#This Row],[B365H]]+1/Table1[[#This Row],[B365D]]+1/Table1[[#This Row],[B365A]]-1)/3</f>
        <v>1.6722408026755915E-2</v>
      </c>
      <c r="AB2287">
        <v>2</v>
      </c>
      <c r="AC2287">
        <v>1.8</v>
      </c>
      <c r="AD2287">
        <f>(1/Table1[[#This Row],[B365&gt;2.5]]+1/Table1[[#This Row],[B365&lt;2.5]]-1)/2</f>
        <v>2.777777777777779E-2</v>
      </c>
    </row>
    <row r="2288" spans="1:30" hidden="1" x14ac:dyDescent="0.45">
      <c r="A2288" t="s">
        <v>106</v>
      </c>
      <c r="B2288" t="s">
        <v>4</v>
      </c>
      <c r="C2288" s="1">
        <v>44471</v>
      </c>
      <c r="D2288" t="s">
        <v>136</v>
      </c>
      <c r="E2288" t="s">
        <v>125</v>
      </c>
      <c r="F2288">
        <v>4</v>
      </c>
      <c r="G2288">
        <v>3</v>
      </c>
      <c r="H2288" t="s">
        <v>13</v>
      </c>
      <c r="I2288" t="s">
        <v>164</v>
      </c>
      <c r="L2288">
        <f>1/Table1[[#This Row],[B365H]]-Table1[[#This Row],[Margin1X2]]</f>
        <v>0.60347261434217958</v>
      </c>
      <c r="M2288">
        <f>IF(Table1[[#This Row],[Bet]]="Home",IF(Table1[[#This Row],[FTR]]="H",100*Table1[[#This Row],[B365H]],0),0)</f>
        <v>0</v>
      </c>
      <c r="N2288">
        <f>IF(Table1[[#This Row],[Bet]]="Home-",IF(Table1[[#This Row],[FTR]]="H",100*Table1[[#This Row],[B365H]],0),0)</f>
        <v>0</v>
      </c>
      <c r="O2288">
        <f>1/Table1[[#This Row],[B365D]]-Table1[[#This Row],[Margin1X2]]</f>
        <v>0.23235460191981935</v>
      </c>
      <c r="P2288">
        <f>IF(Table1[[#This Row],[Bet]]="Draw",IF(Table1[[#This Row],[FTR]]="D",100*Table1[[#This Row],[B365D]],0),0)</f>
        <v>0</v>
      </c>
      <c r="Q2288">
        <f>IF(Table1[[#This Row],[Bet]]="Draw-",IF(Table1[[#This Row],[FTR]]="D",100*Table1[[#This Row],[B365D]],0),0)</f>
        <v>0</v>
      </c>
      <c r="R2288">
        <f>1/Table1[[#This Row],[B365A]]-Table1[[#This Row],[Margin1X2]]</f>
        <v>0.16417278373800118</v>
      </c>
      <c r="S2288">
        <f>IF(Table1[[#This Row],[Bet]]="Away",IF(Table1[[#This Row],[FTR]]="A",100*Table1[[#This Row],[B365A]],0),0)</f>
        <v>0</v>
      </c>
      <c r="T2288">
        <f>IF(Table1[[#This Row],[Bet2]]="Away",IF(Table1[[#This Row],[FTR]]="A",100*Table1[[#This Row],[B365A]]),0)</f>
        <v>0</v>
      </c>
      <c r="X2288">
        <v>1.61</v>
      </c>
      <c r="Y2288">
        <v>4</v>
      </c>
      <c r="Z2288">
        <v>5.5</v>
      </c>
      <c r="AA2288" s="3">
        <f>(1/Table1[[#This Row],[B365H]]+1/Table1[[#This Row],[B365D]]+1/Table1[[#This Row],[B365A]]-1)/3</f>
        <v>1.7645398080180657E-2</v>
      </c>
      <c r="AB2288">
        <v>1.85</v>
      </c>
      <c r="AC2288">
        <v>1.95</v>
      </c>
      <c r="AD2288">
        <f>(1/Table1[[#This Row],[B365&gt;2.5]]+1/Table1[[#This Row],[B365&lt;2.5]]-1)/2</f>
        <v>2.6680526680526673E-2</v>
      </c>
    </row>
    <row r="2289" spans="1:30" hidden="1" x14ac:dyDescent="0.45">
      <c r="A2289" t="s">
        <v>106</v>
      </c>
      <c r="B2289" t="s">
        <v>4</v>
      </c>
      <c r="C2289" s="1">
        <v>44499</v>
      </c>
      <c r="D2289" t="s">
        <v>110</v>
      </c>
      <c r="E2289" t="s">
        <v>117</v>
      </c>
      <c r="F2289">
        <v>1</v>
      </c>
      <c r="G2289">
        <v>0</v>
      </c>
      <c r="H2289" t="s">
        <v>13</v>
      </c>
      <c r="I2289" t="s">
        <v>164</v>
      </c>
      <c r="L2289">
        <f>1/Table1[[#This Row],[B365H]]-Table1[[#This Row],[Margin1X2]]</f>
        <v>0.33730158730158732</v>
      </c>
      <c r="M2289">
        <f>IF(Table1[[#This Row],[Bet]]="Home",IF(Table1[[#This Row],[FTR]]="H",100*Table1[[#This Row],[B365H]],0),0)</f>
        <v>0</v>
      </c>
      <c r="N2289">
        <f>IF(Table1[[#This Row],[Bet]]="Home-",IF(Table1[[#This Row],[FTR]]="H",100*Table1[[#This Row],[B365H]],0),0)</f>
        <v>0</v>
      </c>
      <c r="O2289">
        <f>1/Table1[[#This Row],[B365D]]-Table1[[#This Row],[Margin1X2]]</f>
        <v>0.26587301587301587</v>
      </c>
      <c r="P2289">
        <f>IF(Table1[[#This Row],[Bet]]="Draw",IF(Table1[[#This Row],[FTR]]="D",100*Table1[[#This Row],[B365D]],0),0)</f>
        <v>0</v>
      </c>
      <c r="Q2289">
        <f>IF(Table1[[#This Row],[Bet]]="Draw-",IF(Table1[[#This Row],[FTR]]="D",100*Table1[[#This Row],[B365D]],0),0)</f>
        <v>0</v>
      </c>
      <c r="R2289">
        <f>1/Table1[[#This Row],[B365A]]-Table1[[#This Row],[Margin1X2]]</f>
        <v>0.39682539682539686</v>
      </c>
      <c r="S2289">
        <f>IF(Table1[[#This Row],[Bet]]="Away",IF(Table1[[#This Row],[FTR]]="A",100*Table1[[#This Row],[B365A]],0),0)</f>
        <v>0</v>
      </c>
      <c r="T2289">
        <f>IF(Table1[[#This Row],[Bet2]]="Away",IF(Table1[[#This Row],[FTR]]="A",100*Table1[[#This Row],[B365A]]),0)</f>
        <v>0</v>
      </c>
      <c r="X2289">
        <v>2.8</v>
      </c>
      <c r="Y2289">
        <v>3.5</v>
      </c>
      <c r="Z2289">
        <v>2.4</v>
      </c>
      <c r="AA2289" s="3">
        <f>(1/Table1[[#This Row],[B365H]]+1/Table1[[#This Row],[B365D]]+1/Table1[[#This Row],[B365A]]-1)/3</f>
        <v>1.9841269841269844E-2</v>
      </c>
      <c r="AB2289">
        <v>2.0499999999999998</v>
      </c>
      <c r="AC2289">
        <v>1.75</v>
      </c>
      <c r="AD2289">
        <f>(1/Table1[[#This Row],[B365&gt;2.5]]+1/Table1[[#This Row],[B365&lt;2.5]]-1)/2</f>
        <v>2.9616724738675937E-2</v>
      </c>
    </row>
    <row r="2290" spans="1:30" hidden="1" x14ac:dyDescent="0.45">
      <c r="A2290" t="s">
        <v>106</v>
      </c>
      <c r="B2290" t="s">
        <v>4</v>
      </c>
      <c r="C2290" s="1">
        <v>44541</v>
      </c>
      <c r="D2290" t="s">
        <v>108</v>
      </c>
      <c r="E2290" t="s">
        <v>111</v>
      </c>
      <c r="F2290">
        <v>1</v>
      </c>
      <c r="G2290">
        <v>2</v>
      </c>
      <c r="H2290" t="s">
        <v>20</v>
      </c>
      <c r="I2290" t="s">
        <v>164</v>
      </c>
      <c r="L2290">
        <f>1/Table1[[#This Row],[B365H]]-Table1[[#This Row],[Margin1X2]]</f>
        <v>0.39812936668920446</v>
      </c>
      <c r="M2290">
        <f>IF(Table1[[#This Row],[Bet]]="Home",IF(Table1[[#This Row],[FTR]]="H",100*Table1[[#This Row],[B365H]],0),0)</f>
        <v>0</v>
      </c>
      <c r="N2290">
        <f>IF(Table1[[#This Row],[Bet]]="Home-",IF(Table1[[#This Row],[FTR]]="H",100*Table1[[#This Row],[B365H]],0),0)</f>
        <v>0</v>
      </c>
      <c r="O2290">
        <f>1/Table1[[#This Row],[B365D]]-Table1[[#This Row],[Margin1X2]]</f>
        <v>0.27558034708136131</v>
      </c>
      <c r="P2290">
        <f>IF(Table1[[#This Row],[Bet]]="Draw",IF(Table1[[#This Row],[FTR]]="D",100*Table1[[#This Row],[B365D]],0),0)</f>
        <v>0</v>
      </c>
      <c r="Q2290">
        <f>IF(Table1[[#This Row],[Bet]]="Draw-",IF(Table1[[#This Row],[FTR]]="D",100*Table1[[#This Row],[B365D]],0),0)</f>
        <v>0</v>
      </c>
      <c r="R2290">
        <f>1/Table1[[#This Row],[B365A]]-Table1[[#This Row],[Margin1X2]]</f>
        <v>0.32629028622943435</v>
      </c>
      <c r="S2290">
        <f>IF(Table1[[#This Row],[Bet]]="Away",IF(Table1[[#This Row],[FTR]]="A",100*Table1[[#This Row],[B365A]],0),0)</f>
        <v>0</v>
      </c>
      <c r="T2290">
        <f>IF(Table1[[#This Row],[Bet2]]="Away",IF(Table1[[#This Row],[FTR]]="A",100*Table1[[#This Row],[B365A]]),0)</f>
        <v>0</v>
      </c>
      <c r="X2290">
        <v>2.4</v>
      </c>
      <c r="Y2290">
        <v>3.4</v>
      </c>
      <c r="Z2290">
        <v>2.9</v>
      </c>
      <c r="AA2290" s="3">
        <f>(1/Table1[[#This Row],[B365H]]+1/Table1[[#This Row],[B365D]]+1/Table1[[#This Row],[B365A]]-1)/3</f>
        <v>1.8537299977462229E-2</v>
      </c>
      <c r="AB2290">
        <v>1.83</v>
      </c>
      <c r="AC2290">
        <v>2.02</v>
      </c>
      <c r="AD2290">
        <f>(1/Table1[[#This Row],[B365&gt;2.5]]+1/Table1[[#This Row],[B365&lt;2.5]]-1)/2</f>
        <v>2.0748796191094487E-2</v>
      </c>
    </row>
    <row r="2291" spans="1:30" hidden="1" x14ac:dyDescent="0.45">
      <c r="A2291" t="s">
        <v>106</v>
      </c>
      <c r="B2291" t="s">
        <v>4</v>
      </c>
      <c r="C2291" s="1">
        <v>44556</v>
      </c>
      <c r="D2291" t="s">
        <v>114</v>
      </c>
      <c r="E2291" t="s">
        <v>128</v>
      </c>
      <c r="F2291">
        <v>0</v>
      </c>
      <c r="G2291">
        <v>2</v>
      </c>
      <c r="H2291" t="s">
        <v>20</v>
      </c>
      <c r="I2291" t="s">
        <v>164</v>
      </c>
      <c r="L2291">
        <f>1/Table1[[#This Row],[B365H]]-Table1[[#This Row],[Margin1X2]]</f>
        <v>0.3153899240855762</v>
      </c>
      <c r="M2291">
        <f>IF(Table1[[#This Row],[Bet]]="Home",IF(Table1[[#This Row],[FTR]]="H",100*Table1[[#This Row],[B365H]],0),0)</f>
        <v>0</v>
      </c>
      <c r="N2291">
        <f>IF(Table1[[#This Row],[Bet]]="Home-",IF(Table1[[#This Row],[FTR]]="H",100*Table1[[#This Row],[B365H]],0),0)</f>
        <v>0</v>
      </c>
      <c r="O2291">
        <f>1/Table1[[#This Row],[B365D]]-Table1[[#This Row],[Margin1X2]]</f>
        <v>0.26777087646652858</v>
      </c>
      <c r="P2291">
        <f>IF(Table1[[#This Row],[Bet]]="Draw",IF(Table1[[#This Row],[FTR]]="D",100*Table1[[#This Row],[B365D]],0),0)</f>
        <v>0</v>
      </c>
      <c r="Q2291">
        <f>IF(Table1[[#This Row],[Bet]]="Draw-",IF(Table1[[#This Row],[FTR]]="D",100*Table1[[#This Row],[B365D]],0),0)</f>
        <v>0</v>
      </c>
      <c r="R2291">
        <f>1/Table1[[#This Row],[B365A]]-Table1[[#This Row],[Margin1X2]]</f>
        <v>0.4168391994478951</v>
      </c>
      <c r="S2291">
        <f>IF(Table1[[#This Row],[Bet]]="Away",IF(Table1[[#This Row],[FTR]]="A",100*Table1[[#This Row],[B365A]],0),0)</f>
        <v>0</v>
      </c>
      <c r="T2291">
        <f>IF(Table1[[#This Row],[Bet2]]="Away",IF(Table1[[#This Row],[FTR]]="A",100*Table1[[#This Row],[B365A]]),0)</f>
        <v>0</v>
      </c>
      <c r="X2291">
        <v>3</v>
      </c>
      <c r="Y2291">
        <v>3.5</v>
      </c>
      <c r="Z2291">
        <v>2.2999999999999998</v>
      </c>
      <c r="AA2291" s="3">
        <f>(1/Table1[[#This Row],[B365H]]+1/Table1[[#This Row],[B365D]]+1/Table1[[#This Row],[B365A]]-1)/3</f>
        <v>1.7943409247757131E-2</v>
      </c>
      <c r="AB2291">
        <v>1.95</v>
      </c>
      <c r="AC2291">
        <v>1.9</v>
      </c>
      <c r="AD2291">
        <f>(1/Table1[[#This Row],[B365&gt;2.5]]+1/Table1[[#This Row],[B365&lt;2.5]]-1)/2</f>
        <v>1.9568151147098534E-2</v>
      </c>
    </row>
    <row r="2292" spans="1:30" hidden="1" x14ac:dyDescent="0.45">
      <c r="A2292" t="s">
        <v>106</v>
      </c>
      <c r="B2292" t="s">
        <v>4</v>
      </c>
      <c r="C2292" s="1">
        <v>44604</v>
      </c>
      <c r="D2292" t="s">
        <v>120</v>
      </c>
      <c r="E2292" t="s">
        <v>116</v>
      </c>
      <c r="F2292">
        <v>4</v>
      </c>
      <c r="G2292">
        <v>0</v>
      </c>
      <c r="H2292" t="s">
        <v>13</v>
      </c>
      <c r="I2292" t="s">
        <v>164</v>
      </c>
      <c r="L2292">
        <f>1/Table1[[#This Row],[B365H]]-Table1[[#This Row],[Margin1X2]]</f>
        <v>0.67460317460317454</v>
      </c>
      <c r="M2292">
        <f>IF(Table1[[#This Row],[Bet]]="Home",IF(Table1[[#This Row],[FTR]]="H",100*Table1[[#This Row],[B365H]],0),0)</f>
        <v>0</v>
      </c>
      <c r="N2292">
        <f>IF(Table1[[#This Row],[Bet]]="Home-",IF(Table1[[#This Row],[FTR]]="H",100*Table1[[#This Row],[B365H]],0),0)</f>
        <v>0</v>
      </c>
      <c r="O2292">
        <f>1/Table1[[#This Row],[B365D]]-Table1[[#This Row],[Margin1X2]]</f>
        <v>0.20238095238095236</v>
      </c>
      <c r="P2292">
        <f>IF(Table1[[#This Row],[Bet]]="Draw",IF(Table1[[#This Row],[FTR]]="D",100*Table1[[#This Row],[B365D]],0),0)</f>
        <v>0</v>
      </c>
      <c r="Q2292">
        <f>IF(Table1[[#This Row],[Bet]]="Draw-",IF(Table1[[#This Row],[FTR]]="D",100*Table1[[#This Row],[B365D]],0),0)</f>
        <v>0</v>
      </c>
      <c r="R2292">
        <f>1/Table1[[#This Row],[B365A]]-Table1[[#This Row],[Margin1X2]]</f>
        <v>0.12301587301587301</v>
      </c>
      <c r="S2292">
        <f>IF(Table1[[#This Row],[Bet]]="Away",IF(Table1[[#This Row],[FTR]]="A",100*Table1[[#This Row],[B365A]],0),0)</f>
        <v>0</v>
      </c>
      <c r="T2292">
        <f>IF(Table1[[#This Row],[Bet2]]="Away",IF(Table1[[#This Row],[FTR]]="A",100*Table1[[#This Row],[B365A]]),0)</f>
        <v>0</v>
      </c>
      <c r="X2292">
        <v>1.44</v>
      </c>
      <c r="Y2292">
        <v>4.5</v>
      </c>
      <c r="Z2292">
        <v>7</v>
      </c>
      <c r="AA2292" s="3">
        <f>(1/Table1[[#This Row],[B365H]]+1/Table1[[#This Row],[B365D]]+1/Table1[[#This Row],[B365A]]-1)/3</f>
        <v>1.9841269841269844E-2</v>
      </c>
      <c r="AB2292">
        <v>1.88</v>
      </c>
      <c r="AC2292">
        <v>1.98</v>
      </c>
      <c r="AD2292">
        <f>(1/Table1[[#This Row],[B365&gt;2.5]]+1/Table1[[#This Row],[B365&lt;2.5]]-1)/2</f>
        <v>1.8482699333763231E-2</v>
      </c>
    </row>
    <row r="2293" spans="1:30" hidden="1" x14ac:dyDescent="0.45">
      <c r="A2293" t="s">
        <v>106</v>
      </c>
      <c r="B2293" t="s">
        <v>4</v>
      </c>
      <c r="C2293" s="1">
        <v>44607</v>
      </c>
      <c r="D2293" t="s">
        <v>134</v>
      </c>
      <c r="E2293" t="s">
        <v>113</v>
      </c>
      <c r="F2293">
        <v>2</v>
      </c>
      <c r="G2293">
        <v>0</v>
      </c>
      <c r="H2293" t="s">
        <v>13</v>
      </c>
      <c r="I2293" t="s">
        <v>164</v>
      </c>
      <c r="L2293">
        <f>1/Table1[[#This Row],[B365H]]-Table1[[#This Row],[Margin1X2]]</f>
        <v>0.72932330827067671</v>
      </c>
      <c r="M2293">
        <f>IF(Table1[[#This Row],[Bet]]="Home",IF(Table1[[#This Row],[FTR]]="H",100*Table1[[#This Row],[B365H]],0),0)</f>
        <v>0</v>
      </c>
      <c r="N2293">
        <f>IF(Table1[[#This Row],[Bet]]="Home-",IF(Table1[[#This Row],[FTR]]="H",100*Table1[[#This Row],[B365H]],0),0)</f>
        <v>0</v>
      </c>
      <c r="O2293">
        <f>1/Table1[[#This Row],[B365D]]-Table1[[#This Row],[Margin1X2]]</f>
        <v>0.18796992481203012</v>
      </c>
      <c r="P2293">
        <f>IF(Table1[[#This Row],[Bet]]="Draw",IF(Table1[[#This Row],[FTR]]="D",100*Table1[[#This Row],[B365D]],0),0)</f>
        <v>0</v>
      </c>
      <c r="Q2293">
        <f>IF(Table1[[#This Row],[Bet]]="Draw-",IF(Table1[[#This Row],[FTR]]="D",100*Table1[[#This Row],[B365D]],0),0)</f>
        <v>0</v>
      </c>
      <c r="R2293">
        <f>1/Table1[[#This Row],[B365A]]-Table1[[#This Row],[Margin1X2]]</f>
        <v>8.2706766917293284E-2</v>
      </c>
      <c r="S2293">
        <f>IF(Table1[[#This Row],[Bet]]="Away",IF(Table1[[#This Row],[FTR]]="A",100*Table1[[#This Row],[B365A]],0),0)</f>
        <v>0</v>
      </c>
      <c r="T2293">
        <f>IF(Table1[[#This Row],[Bet2]]="Away",IF(Table1[[#This Row],[FTR]]="A",100*Table1[[#This Row],[B365A]]),0)</f>
        <v>0</v>
      </c>
      <c r="X2293">
        <v>1.33</v>
      </c>
      <c r="Y2293">
        <v>4.75</v>
      </c>
      <c r="Z2293">
        <v>9.5</v>
      </c>
      <c r="AA2293" s="3">
        <f>(1/Table1[[#This Row],[B365H]]+1/Table1[[#This Row],[B365D]]+1/Table1[[#This Row],[B365A]]-1)/3</f>
        <v>2.2556390977443552E-2</v>
      </c>
      <c r="AB2293">
        <v>1.66</v>
      </c>
      <c r="AC2293">
        <v>2.15</v>
      </c>
      <c r="AD2293">
        <f>(1/Table1[[#This Row],[B365&gt;2.5]]+1/Table1[[#This Row],[B365&lt;2.5]]-1)/2</f>
        <v>3.3762958811992205E-2</v>
      </c>
    </row>
    <row r="2294" spans="1:30" hidden="1" x14ac:dyDescent="0.45">
      <c r="A2294" t="s">
        <v>106</v>
      </c>
      <c r="B2294" t="s">
        <v>4</v>
      </c>
      <c r="C2294" s="1">
        <v>44628</v>
      </c>
      <c r="D2294" t="s">
        <v>124</v>
      </c>
      <c r="E2294" t="s">
        <v>123</v>
      </c>
      <c r="F2294">
        <v>2</v>
      </c>
      <c r="G2294">
        <v>0</v>
      </c>
      <c r="H2294" t="s">
        <v>13</v>
      </c>
      <c r="I2294" t="s">
        <v>164</v>
      </c>
      <c r="L2294">
        <f>1/Table1[[#This Row],[B365H]]-Table1[[#This Row],[Margin1X2]]</f>
        <v>0.60606060606060608</v>
      </c>
      <c r="M2294">
        <f>IF(Table1[[#This Row],[Bet]]="Home",IF(Table1[[#This Row],[FTR]]="H",100*Table1[[#This Row],[B365H]],0),0)</f>
        <v>0</v>
      </c>
      <c r="N2294">
        <f>IF(Table1[[#This Row],[Bet]]="Home-",IF(Table1[[#This Row],[FTR]]="H",100*Table1[[#This Row],[B365H]],0),0)</f>
        <v>0</v>
      </c>
      <c r="O2294">
        <f>1/Table1[[#This Row],[B365D]]-Table1[[#This Row],[Margin1X2]]</f>
        <v>0.23106060606060605</v>
      </c>
      <c r="P2294">
        <f>IF(Table1[[#This Row],[Bet]]="Draw",IF(Table1[[#This Row],[FTR]]="D",100*Table1[[#This Row],[B365D]],0),0)</f>
        <v>0</v>
      </c>
      <c r="Q2294">
        <f>IF(Table1[[#This Row],[Bet]]="Draw-",IF(Table1[[#This Row],[FTR]]="D",100*Table1[[#This Row],[B365D]],0),0)</f>
        <v>0</v>
      </c>
      <c r="R2294">
        <f>1/Table1[[#This Row],[B365A]]-Table1[[#This Row],[Margin1X2]]</f>
        <v>0.16287878787878787</v>
      </c>
      <c r="S2294">
        <f>IF(Table1[[#This Row],[Bet]]="Away",IF(Table1[[#This Row],[FTR]]="A",100*Table1[[#This Row],[B365A]],0),0)</f>
        <v>0</v>
      </c>
      <c r="T2294">
        <f>IF(Table1[[#This Row],[Bet2]]="Away",IF(Table1[[#This Row],[FTR]]="A",100*Table1[[#This Row],[B365A]]),0)</f>
        <v>0</v>
      </c>
      <c r="X2294">
        <v>1.6</v>
      </c>
      <c r="Y2294">
        <v>4</v>
      </c>
      <c r="Z2294">
        <v>5.5</v>
      </c>
      <c r="AA2294" s="3">
        <f>(1/Table1[[#This Row],[B365H]]+1/Table1[[#This Row],[B365D]]+1/Table1[[#This Row],[B365A]]-1)/3</f>
        <v>1.8939393939393961E-2</v>
      </c>
      <c r="AB2294">
        <v>2.1</v>
      </c>
      <c r="AC2294">
        <v>1.7</v>
      </c>
      <c r="AD2294">
        <f>(1/Table1[[#This Row],[B365&gt;2.5]]+1/Table1[[#This Row],[B365&lt;2.5]]-1)/2</f>
        <v>3.2212885154061621E-2</v>
      </c>
    </row>
    <row r="2295" spans="1:30" hidden="1" x14ac:dyDescent="0.45">
      <c r="A2295" t="s">
        <v>106</v>
      </c>
      <c r="B2295" t="s">
        <v>4</v>
      </c>
      <c r="C2295" s="1">
        <v>44670</v>
      </c>
      <c r="D2295" t="s">
        <v>131</v>
      </c>
      <c r="E2295" t="s">
        <v>127</v>
      </c>
      <c r="F2295">
        <v>2</v>
      </c>
      <c r="G2295">
        <v>0</v>
      </c>
      <c r="H2295" t="s">
        <v>13</v>
      </c>
      <c r="I2295" t="s">
        <v>164</v>
      </c>
      <c r="L2295">
        <f>1/Table1[[#This Row],[B365H]]-Table1[[#This Row],[Margin1X2]]</f>
        <v>0.19216646266829862</v>
      </c>
      <c r="M2295">
        <f>IF(Table1[[#This Row],[Bet]]="Home",IF(Table1[[#This Row],[FTR]]="H",100*Table1[[#This Row],[B365H]],0),0)</f>
        <v>0</v>
      </c>
      <c r="N2295">
        <f>IF(Table1[[#This Row],[Bet]]="Home-",IF(Table1[[#This Row],[FTR]]="H",100*Table1[[#This Row],[B365H]],0),0)</f>
        <v>0</v>
      </c>
      <c r="O2295">
        <f>1/Table1[[#This Row],[B365D]]-Table1[[#This Row],[Margin1X2]]</f>
        <v>0.24479804161566704</v>
      </c>
      <c r="P2295">
        <f>IF(Table1[[#This Row],[Bet]]="Draw",IF(Table1[[#This Row],[FTR]]="D",100*Table1[[#This Row],[B365D]],0),0)</f>
        <v>0</v>
      </c>
      <c r="Q2295">
        <f>IF(Table1[[#This Row],[Bet]]="Draw-",IF(Table1[[#This Row],[FTR]]="D",100*Table1[[#This Row],[B365D]],0),0)</f>
        <v>0</v>
      </c>
      <c r="R2295">
        <f>1/Table1[[#This Row],[B365A]]-Table1[[#This Row],[Margin1X2]]</f>
        <v>0.56303549571603428</v>
      </c>
      <c r="S2295">
        <f>IF(Table1[[#This Row],[Bet]]="Away",IF(Table1[[#This Row],[FTR]]="A",100*Table1[[#This Row],[B365A]],0),0)</f>
        <v>0</v>
      </c>
      <c r="T2295">
        <f>IF(Table1[[#This Row],[Bet2]]="Away",IF(Table1[[#This Row],[FTR]]="A",100*Table1[[#This Row],[B365A]]),0)</f>
        <v>0</v>
      </c>
      <c r="X2295">
        <v>4.75</v>
      </c>
      <c r="Y2295">
        <v>3.8</v>
      </c>
      <c r="Z2295">
        <v>1.72</v>
      </c>
      <c r="AA2295" s="3">
        <f>(1/Table1[[#This Row],[B365H]]+1/Table1[[#This Row],[B365D]]+1/Table1[[#This Row],[B365A]]-1)/3</f>
        <v>1.8359853121175052E-2</v>
      </c>
      <c r="AB2295">
        <v>1.98</v>
      </c>
      <c r="AC2295">
        <v>1.88</v>
      </c>
      <c r="AD2295">
        <f>(1/Table1[[#This Row],[B365&gt;2.5]]+1/Table1[[#This Row],[B365&lt;2.5]]-1)/2</f>
        <v>1.8482699333763231E-2</v>
      </c>
    </row>
    <row r="2296" spans="1:30" hidden="1" x14ac:dyDescent="0.45">
      <c r="A2296" t="s">
        <v>172</v>
      </c>
      <c r="B2296" t="s">
        <v>4</v>
      </c>
      <c r="C2296" s="1">
        <v>44422</v>
      </c>
      <c r="D2296" t="s">
        <v>190</v>
      </c>
      <c r="E2296" t="s">
        <v>175</v>
      </c>
      <c r="F2296">
        <v>3</v>
      </c>
      <c r="G2296">
        <v>0</v>
      </c>
      <c r="H2296" t="s">
        <v>13</v>
      </c>
      <c r="I2296" t="s">
        <v>164</v>
      </c>
      <c r="L2296">
        <f>1/Table1[[#This Row],[B365H]]-Table1[[#This Row],[Margin1X2]]</f>
        <v>0.41801163812033376</v>
      </c>
      <c r="M2296">
        <f>IF(Table1[[#This Row],[Bet]]="Home",IF(Table1[[#This Row],[FTR]]="H",100*Table1[[#This Row],[B365H]],0),0)</f>
        <v>0</v>
      </c>
      <c r="N2296">
        <f>IF(Table1[[#This Row],[Bet]]="Home-",IF(Table1[[#This Row],[FTR]]="H",100*Table1[[#This Row],[B365H]],0),0)</f>
        <v>0</v>
      </c>
      <c r="O2296">
        <f>1/Table1[[#This Row],[B365D]]-Table1[[#This Row],[Margin1X2]]</f>
        <v>0.28625933245498458</v>
      </c>
      <c r="P2296">
        <f>IF(Table1[[#This Row],[Bet]]="Draw",IF(Table1[[#This Row],[FTR]]="D",100*Table1[[#This Row],[B365D]],0),0)</f>
        <v>0</v>
      </c>
      <c r="Q2296">
        <f>IF(Table1[[#This Row],[Bet]]="Draw-",IF(Table1[[#This Row],[FTR]]="D",100*Table1[[#This Row],[B365D]],0),0)</f>
        <v>0</v>
      </c>
      <c r="R2296">
        <f>1/Table1[[#This Row],[B365A]]-Table1[[#This Row],[Margin1X2]]</f>
        <v>0.29572902942468154</v>
      </c>
      <c r="S2296">
        <f>IF(Table1[[#This Row],[Bet]]="Away",IF(Table1[[#This Row],[FTR]]="A",100*Table1[[#This Row],[B365A]],0),0)</f>
        <v>0</v>
      </c>
      <c r="T2296">
        <f>IF(Table1[[#This Row],[Bet2]]="Away",IF(Table1[[#This Row],[FTR]]="A",100*Table1[[#This Row],[B365A]]),0)</f>
        <v>0</v>
      </c>
      <c r="X2296">
        <v>2.2999999999999998</v>
      </c>
      <c r="Y2296">
        <v>3.3</v>
      </c>
      <c r="Z2296">
        <v>3.2</v>
      </c>
      <c r="AA2296" s="3">
        <f>(1/Table1[[#This Row],[B365H]]+1/Table1[[#This Row],[B365D]]+1/Table1[[#This Row],[B365A]]-1)/3</f>
        <v>1.6770970575318438E-2</v>
      </c>
      <c r="AB2296">
        <v>1.9</v>
      </c>
      <c r="AC2296">
        <v>1.9</v>
      </c>
      <c r="AD2296">
        <f>(1/Table1[[#This Row],[B365&gt;2.5]]+1/Table1[[#This Row],[B365&lt;2.5]]-1)/2</f>
        <v>2.6315789473684181E-2</v>
      </c>
    </row>
    <row r="2297" spans="1:30" hidden="1" x14ac:dyDescent="0.45">
      <c r="A2297" t="s">
        <v>172</v>
      </c>
      <c r="B2297" t="s">
        <v>4</v>
      </c>
      <c r="C2297" s="1">
        <v>44429</v>
      </c>
      <c r="D2297" t="s">
        <v>189</v>
      </c>
      <c r="E2297" t="s">
        <v>192</v>
      </c>
      <c r="F2297">
        <v>0</v>
      </c>
      <c r="G2297">
        <v>1</v>
      </c>
      <c r="H2297" t="s">
        <v>20</v>
      </c>
      <c r="I2297" t="s">
        <v>164</v>
      </c>
      <c r="L2297">
        <f>1/Table1[[#This Row],[B365H]]-Table1[[#This Row],[Margin1X2]]</f>
        <v>0.52831988897562665</v>
      </c>
      <c r="M2297">
        <f>IF(Table1[[#This Row],[Bet]]="Home",IF(Table1[[#This Row],[FTR]]="H",100*Table1[[#This Row],[B365H]],0),0)</f>
        <v>0</v>
      </c>
      <c r="N2297">
        <f>IF(Table1[[#This Row],[Bet]]="Home-",IF(Table1[[#This Row],[FTR]]="H",100*Table1[[#This Row],[B365H]],0),0)</f>
        <v>0</v>
      </c>
      <c r="O2297">
        <f>1/Table1[[#This Row],[B365D]]-Table1[[#This Row],[Margin1X2]]</f>
        <v>0.26758608725821842</v>
      </c>
      <c r="P2297">
        <f>IF(Table1[[#This Row],[Bet]]="Draw",IF(Table1[[#This Row],[FTR]]="D",100*Table1[[#This Row],[B365D]],0),0)</f>
        <v>0</v>
      </c>
      <c r="Q2297">
        <f>IF(Table1[[#This Row],[Bet]]="Draw-",IF(Table1[[#This Row],[FTR]]="D",100*Table1[[#This Row],[B365D]],0),0)</f>
        <v>0</v>
      </c>
      <c r="R2297">
        <f>1/Table1[[#This Row],[B365A]]-Table1[[#This Row],[Margin1X2]]</f>
        <v>0.20409402376615493</v>
      </c>
      <c r="S2297">
        <f>IF(Table1[[#This Row],[Bet]]="Away",IF(Table1[[#This Row],[FTR]]="A",100*Table1[[#This Row],[B365A]],0),0)</f>
        <v>0</v>
      </c>
      <c r="T2297">
        <f>IF(Table1[[#This Row],[Bet2]]="Away",IF(Table1[[#This Row],[FTR]]="A",100*Table1[[#This Row],[B365A]]),0)</f>
        <v>0</v>
      </c>
      <c r="X2297">
        <v>1.83</v>
      </c>
      <c r="Y2297">
        <v>3.5</v>
      </c>
      <c r="Z2297">
        <v>4.5</v>
      </c>
      <c r="AA2297" s="3">
        <f>(1/Table1[[#This Row],[B365H]]+1/Table1[[#This Row],[B365D]]+1/Table1[[#This Row],[B365A]]-1)/3</f>
        <v>1.8128198456067279E-2</v>
      </c>
      <c r="AB2297">
        <v>2.15</v>
      </c>
      <c r="AC2297">
        <v>1.66</v>
      </c>
      <c r="AD2297">
        <f>(1/Table1[[#This Row],[B365&gt;2.5]]+1/Table1[[#This Row],[B365&lt;2.5]]-1)/2</f>
        <v>3.3762958811992205E-2</v>
      </c>
    </row>
    <row r="2298" spans="1:30" hidden="1" x14ac:dyDescent="0.45">
      <c r="A2298" t="s">
        <v>172</v>
      </c>
      <c r="B2298" t="s">
        <v>4</v>
      </c>
      <c r="C2298" s="1">
        <v>44443</v>
      </c>
      <c r="D2298" t="s">
        <v>185</v>
      </c>
      <c r="E2298" t="s">
        <v>191</v>
      </c>
      <c r="F2298">
        <v>2</v>
      </c>
      <c r="G2298">
        <v>0</v>
      </c>
      <c r="H2298" t="s">
        <v>13</v>
      </c>
      <c r="I2298" t="s">
        <v>164</v>
      </c>
      <c r="L2298">
        <f>1/Table1[[#This Row],[B365H]]-Table1[[#This Row],[Margin1X2]]</f>
        <v>0.52831988897562665</v>
      </c>
      <c r="M2298">
        <f>IF(Table1[[#This Row],[Bet]]="Home",IF(Table1[[#This Row],[FTR]]="H",100*Table1[[#This Row],[B365H]],0),0)</f>
        <v>0</v>
      </c>
      <c r="N2298">
        <f>IF(Table1[[#This Row],[Bet]]="Home-",IF(Table1[[#This Row],[FTR]]="H",100*Table1[[#This Row],[B365H]],0),0)</f>
        <v>0</v>
      </c>
      <c r="O2298">
        <f>1/Table1[[#This Row],[B365D]]-Table1[[#This Row],[Margin1X2]]</f>
        <v>0.26758608725821842</v>
      </c>
      <c r="P2298">
        <f>IF(Table1[[#This Row],[Bet]]="Draw",IF(Table1[[#This Row],[FTR]]="D",100*Table1[[#This Row],[B365D]],0),0)</f>
        <v>0</v>
      </c>
      <c r="Q2298">
        <f>IF(Table1[[#This Row],[Bet]]="Draw-",IF(Table1[[#This Row],[FTR]]="D",100*Table1[[#This Row],[B365D]],0),0)</f>
        <v>0</v>
      </c>
      <c r="R2298">
        <f>1/Table1[[#This Row],[B365A]]-Table1[[#This Row],[Margin1X2]]</f>
        <v>0.20409402376615493</v>
      </c>
      <c r="S2298">
        <f>IF(Table1[[#This Row],[Bet]]="Away",IF(Table1[[#This Row],[FTR]]="A",100*Table1[[#This Row],[B365A]],0),0)</f>
        <v>0</v>
      </c>
      <c r="T2298">
        <f>IF(Table1[[#This Row],[Bet2]]="Away",IF(Table1[[#This Row],[FTR]]="A",100*Table1[[#This Row],[B365A]]),0)</f>
        <v>0</v>
      </c>
      <c r="X2298">
        <v>1.83</v>
      </c>
      <c r="Y2298">
        <v>3.5</v>
      </c>
      <c r="Z2298">
        <v>4.5</v>
      </c>
      <c r="AA2298" s="3">
        <f>(1/Table1[[#This Row],[B365H]]+1/Table1[[#This Row],[B365D]]+1/Table1[[#This Row],[B365A]]-1)/3</f>
        <v>1.8128198456067279E-2</v>
      </c>
      <c r="AB2298">
        <v>2.15</v>
      </c>
      <c r="AC2298">
        <v>1.66</v>
      </c>
      <c r="AD2298">
        <f>(1/Table1[[#This Row],[B365&gt;2.5]]+1/Table1[[#This Row],[B365&lt;2.5]]-1)/2</f>
        <v>3.3762958811992205E-2</v>
      </c>
    </row>
    <row r="2299" spans="1:30" hidden="1" x14ac:dyDescent="0.45">
      <c r="A2299" t="s">
        <v>172</v>
      </c>
      <c r="B2299" t="s">
        <v>4</v>
      </c>
      <c r="C2299" s="1">
        <v>44450</v>
      </c>
      <c r="D2299" t="s">
        <v>182</v>
      </c>
      <c r="E2299" t="s">
        <v>173</v>
      </c>
      <c r="F2299">
        <v>2</v>
      </c>
      <c r="G2299">
        <v>1</v>
      </c>
      <c r="H2299" t="s">
        <v>13</v>
      </c>
      <c r="I2299" t="s">
        <v>164</v>
      </c>
      <c r="L2299">
        <f>1/Table1[[#This Row],[B365H]]-Table1[[#This Row],[Margin1X2]]</f>
        <v>0.36067760437508339</v>
      </c>
      <c r="M2299">
        <f>IF(Table1[[#This Row],[Bet]]="Home",IF(Table1[[#This Row],[FTR]]="H",100*Table1[[#This Row],[B365H]],0),0)</f>
        <v>0</v>
      </c>
      <c r="N2299">
        <f>IF(Table1[[#This Row],[Bet]]="Home-",IF(Table1[[#This Row],[FTR]]="H",100*Table1[[#This Row],[B365H]],0),0)</f>
        <v>0</v>
      </c>
      <c r="O2299">
        <f>1/Table1[[#This Row],[B365D]]-Table1[[#This Row],[Margin1X2]]</f>
        <v>0.26263838868880884</v>
      </c>
      <c r="P2299">
        <f>IF(Table1[[#This Row],[Bet]]="Draw",IF(Table1[[#This Row],[FTR]]="D",100*Table1[[#This Row],[B365D]],0),0)</f>
        <v>0</v>
      </c>
      <c r="Q2299">
        <f>IF(Table1[[#This Row],[Bet]]="Draw-",IF(Table1[[#This Row],[FTR]]="D",100*Table1[[#This Row],[B365D]],0),0)</f>
        <v>0</v>
      </c>
      <c r="R2299">
        <f>1/Table1[[#This Row],[B365A]]-Table1[[#This Row],[Margin1X2]]</f>
        <v>0.37668400693610771</v>
      </c>
      <c r="S2299">
        <f>IF(Table1[[#This Row],[Bet]]="Away",IF(Table1[[#This Row],[FTR]]="A",100*Table1[[#This Row],[B365A]],0),0)</f>
        <v>0</v>
      </c>
      <c r="T2299">
        <f>IF(Table1[[#This Row],[Bet2]]="Away",IF(Table1[[#This Row],[FTR]]="A",100*Table1[[#This Row],[B365A]]),0)</f>
        <v>0</v>
      </c>
      <c r="X2299">
        <v>2.5499999999999998</v>
      </c>
      <c r="Y2299">
        <v>3.4</v>
      </c>
      <c r="Z2299">
        <v>2.4500000000000002</v>
      </c>
      <c r="AA2299" s="3">
        <f>(1/Table1[[#This Row],[B365H]]+1/Table1[[#This Row],[B365D]]+1/Table1[[#This Row],[B365A]]-1)/3</f>
        <v>3.1479258370014675E-2</v>
      </c>
      <c r="AB2299">
        <v>2.0499999999999998</v>
      </c>
      <c r="AC2299">
        <v>1.75</v>
      </c>
      <c r="AD2299">
        <f>(1/Table1[[#This Row],[B365&gt;2.5]]+1/Table1[[#This Row],[B365&lt;2.5]]-1)/2</f>
        <v>2.9616724738675937E-2</v>
      </c>
    </row>
    <row r="2300" spans="1:30" hidden="1" x14ac:dyDescent="0.45">
      <c r="A2300" t="s">
        <v>172</v>
      </c>
      <c r="B2300" t="s">
        <v>4</v>
      </c>
      <c r="C2300" s="1">
        <v>44457</v>
      </c>
      <c r="D2300" t="s">
        <v>176</v>
      </c>
      <c r="E2300" t="s">
        <v>194</v>
      </c>
      <c r="F2300">
        <v>1</v>
      </c>
      <c r="G2300">
        <v>1</v>
      </c>
      <c r="H2300" t="s">
        <v>42</v>
      </c>
      <c r="I2300" t="s">
        <v>164</v>
      </c>
      <c r="L2300">
        <f>1/Table1[[#This Row],[B365H]]-Table1[[#This Row],[Margin1X2]]</f>
        <v>0.49664224664224671</v>
      </c>
      <c r="M2300">
        <f>IF(Table1[[#This Row],[Bet]]="Home",IF(Table1[[#This Row],[FTR]]="H",100*Table1[[#This Row],[B365H]],0),0)</f>
        <v>0</v>
      </c>
      <c r="N2300">
        <f>IF(Table1[[#This Row],[Bet]]="Home-",IF(Table1[[#This Row],[FTR]]="H",100*Table1[[#This Row],[B365H]],0),0)</f>
        <v>0</v>
      </c>
      <c r="O2300">
        <f>1/Table1[[#This Row],[B365D]]-Table1[[#This Row],[Margin1X2]]</f>
        <v>0.26953601953601952</v>
      </c>
      <c r="P2300">
        <f>IF(Table1[[#This Row],[Bet]]="Draw",IF(Table1[[#This Row],[FTR]]="D",100*Table1[[#This Row],[B365D]],0),0)</f>
        <v>0</v>
      </c>
      <c r="Q2300">
        <f>IF(Table1[[#This Row],[Bet]]="Draw-",IF(Table1[[#This Row],[FTR]]="D",100*Table1[[#This Row],[B365D]],0),0)</f>
        <v>0</v>
      </c>
      <c r="R2300">
        <f>1/Table1[[#This Row],[B365A]]-Table1[[#This Row],[Margin1X2]]</f>
        <v>0.2338217338217338</v>
      </c>
      <c r="S2300">
        <f>IF(Table1[[#This Row],[Bet]]="Away",IF(Table1[[#This Row],[FTR]]="A",100*Table1[[#This Row],[B365A]],0),0)</f>
        <v>0</v>
      </c>
      <c r="T2300">
        <f>IF(Table1[[#This Row],[Bet2]]="Away",IF(Table1[[#This Row],[FTR]]="A",100*Table1[[#This Row],[B365A]]),0)</f>
        <v>0</v>
      </c>
      <c r="X2300">
        <v>1.95</v>
      </c>
      <c r="Y2300">
        <v>3.5</v>
      </c>
      <c r="Z2300">
        <v>4</v>
      </c>
      <c r="AA2300" s="3">
        <f>(1/Table1[[#This Row],[B365H]]+1/Table1[[#This Row],[B365D]]+1/Table1[[#This Row],[B365A]]-1)/3</f>
        <v>1.6178266178266194E-2</v>
      </c>
      <c r="AB2300">
        <v>2.0699999999999998</v>
      </c>
      <c r="AC2300">
        <v>1.86</v>
      </c>
      <c r="AD2300">
        <f>(1/Table1[[#This Row],[B365&gt;2.5]]+1/Table1[[#This Row],[B365&lt;2.5]]-1)/2</f>
        <v>1.0363098020881978E-2</v>
      </c>
    </row>
    <row r="2301" spans="1:30" hidden="1" x14ac:dyDescent="0.45">
      <c r="A2301" t="s">
        <v>172</v>
      </c>
      <c r="B2301" t="s">
        <v>4</v>
      </c>
      <c r="C2301" s="1">
        <v>44485</v>
      </c>
      <c r="D2301" t="s">
        <v>174</v>
      </c>
      <c r="E2301" t="s">
        <v>179</v>
      </c>
      <c r="F2301">
        <v>1</v>
      </c>
      <c r="G2301">
        <v>0</v>
      </c>
      <c r="H2301" t="s">
        <v>13</v>
      </c>
      <c r="I2301" t="s">
        <v>164</v>
      </c>
      <c r="L2301">
        <f>1/Table1[[#This Row],[B365H]]-Table1[[#This Row],[Margin1X2]]</f>
        <v>0.28786189655754868</v>
      </c>
      <c r="M2301">
        <f>IF(Table1[[#This Row],[Bet]]="Home",IF(Table1[[#This Row],[FTR]]="H",100*Table1[[#This Row],[B365H]],0),0)</f>
        <v>0</v>
      </c>
      <c r="N2301">
        <f>IF(Table1[[#This Row],[Bet]]="Home-",IF(Table1[[#This Row],[FTR]]="H",100*Table1[[#This Row],[B365H]],0),0)</f>
        <v>0</v>
      </c>
      <c r="O2301">
        <f>1/Table1[[#This Row],[B365D]]-Table1[[#This Row],[Margin1X2]]</f>
        <v>0.29252390121955335</v>
      </c>
      <c r="P2301">
        <f>IF(Table1[[#This Row],[Bet]]="Draw",IF(Table1[[#This Row],[FTR]]="D",100*Table1[[#This Row],[B365D]],0),0)</f>
        <v>0</v>
      </c>
      <c r="Q2301">
        <f>IF(Table1[[#This Row],[Bet]]="Draw-",IF(Table1[[#This Row],[FTR]]="D",100*Table1[[#This Row],[B365D]],0),0)</f>
        <v>0</v>
      </c>
      <c r="R2301">
        <f>1/Table1[[#This Row],[B365A]]-Table1[[#This Row],[Margin1X2]]</f>
        <v>0.41961420222289786</v>
      </c>
      <c r="S2301">
        <f>IF(Table1[[#This Row],[Bet]]="Away",IF(Table1[[#This Row],[FTR]]="A",100*Table1[[#This Row],[B365A]],0),0)</f>
        <v>0</v>
      </c>
      <c r="T2301">
        <f>IF(Table1[[#This Row],[Bet2]]="Away",IF(Table1[[#This Row],[FTR]]="A",100*Table1[[#This Row],[B365A]]),0)</f>
        <v>0</v>
      </c>
      <c r="X2301">
        <v>3.3</v>
      </c>
      <c r="Y2301">
        <v>3.25</v>
      </c>
      <c r="Z2301">
        <v>2.2999999999999998</v>
      </c>
      <c r="AA2301" s="3">
        <f>(1/Table1[[#This Row],[B365H]]+1/Table1[[#This Row],[B365D]]+1/Table1[[#This Row],[B365A]]-1)/3</f>
        <v>1.516840647275434E-2</v>
      </c>
      <c r="AB2301">
        <v>2.1</v>
      </c>
      <c r="AC2301">
        <v>1.7</v>
      </c>
      <c r="AD2301">
        <f>(1/Table1[[#This Row],[B365&gt;2.5]]+1/Table1[[#This Row],[B365&lt;2.5]]-1)/2</f>
        <v>3.2212885154061621E-2</v>
      </c>
    </row>
    <row r="2302" spans="1:30" hidden="1" x14ac:dyDescent="0.45">
      <c r="A2302" t="s">
        <v>172</v>
      </c>
      <c r="B2302" t="s">
        <v>4</v>
      </c>
      <c r="C2302" s="1">
        <v>44520</v>
      </c>
      <c r="D2302" t="s">
        <v>184</v>
      </c>
      <c r="E2302" t="s">
        <v>195</v>
      </c>
      <c r="F2302">
        <v>2</v>
      </c>
      <c r="G2302">
        <v>2</v>
      </c>
      <c r="H2302" t="s">
        <v>42</v>
      </c>
      <c r="I2302" t="s">
        <v>164</v>
      </c>
      <c r="L2302">
        <f>1/Table1[[#This Row],[B365H]]-Table1[[#This Row],[Margin1X2]]</f>
        <v>0.39941756272401435</v>
      </c>
      <c r="M2302">
        <f>IF(Table1[[#This Row],[Bet]]="Home",IF(Table1[[#This Row],[FTR]]="H",100*Table1[[#This Row],[B365H]],0),0)</f>
        <v>0</v>
      </c>
      <c r="N2302">
        <f>IF(Table1[[#This Row],[Bet]]="Home-",IF(Table1[[#This Row],[FTR]]="H",100*Table1[[#This Row],[B365H]],0),0)</f>
        <v>0</v>
      </c>
      <c r="O2302">
        <f>1/Table1[[#This Row],[B365D]]-Table1[[#This Row],[Margin1X2]]</f>
        <v>0.29525089605734767</v>
      </c>
      <c r="P2302">
        <f>IF(Table1[[#This Row],[Bet]]="Draw",IF(Table1[[#This Row],[FTR]]="D",100*Table1[[#This Row],[B365D]],0),0)</f>
        <v>0</v>
      </c>
      <c r="Q2302">
        <f>IF(Table1[[#This Row],[Bet]]="Draw-",IF(Table1[[#This Row],[FTR]]="D",100*Table1[[#This Row],[B365D]],0),0)</f>
        <v>0</v>
      </c>
      <c r="R2302">
        <f>1/Table1[[#This Row],[B365A]]-Table1[[#This Row],[Margin1X2]]</f>
        <v>0.30533154121863798</v>
      </c>
      <c r="S2302">
        <f>IF(Table1[[#This Row],[Bet]]="Away",IF(Table1[[#This Row],[FTR]]="A",100*Table1[[#This Row],[B365A]],0),0)</f>
        <v>0</v>
      </c>
      <c r="T2302">
        <f>IF(Table1[[#This Row],[Bet2]]="Away",IF(Table1[[#This Row],[FTR]]="A",100*Table1[[#This Row],[B365A]]),0)</f>
        <v>0</v>
      </c>
      <c r="X2302">
        <v>2.4</v>
      </c>
      <c r="Y2302">
        <v>3.2</v>
      </c>
      <c r="Z2302">
        <v>3.1</v>
      </c>
      <c r="AA2302" s="3">
        <f>(1/Table1[[#This Row],[B365H]]+1/Table1[[#This Row],[B365D]]+1/Table1[[#This Row],[B365A]]-1)/3</f>
        <v>1.7249103942652333E-2</v>
      </c>
      <c r="AB2302">
        <v>2.15</v>
      </c>
      <c r="AC2302">
        <v>1.66</v>
      </c>
      <c r="AD2302">
        <f>(1/Table1[[#This Row],[B365&gt;2.5]]+1/Table1[[#This Row],[B365&lt;2.5]]-1)/2</f>
        <v>3.3762958811992205E-2</v>
      </c>
    </row>
    <row r="2303" spans="1:30" hidden="1" x14ac:dyDescent="0.45">
      <c r="A2303" t="s">
        <v>172</v>
      </c>
      <c r="B2303" t="s">
        <v>4</v>
      </c>
      <c r="C2303" s="1">
        <v>44527</v>
      </c>
      <c r="D2303" t="s">
        <v>186</v>
      </c>
      <c r="E2303" t="s">
        <v>181</v>
      </c>
      <c r="F2303">
        <v>2</v>
      </c>
      <c r="G2303">
        <v>0</v>
      </c>
      <c r="H2303" t="s">
        <v>13</v>
      </c>
      <c r="I2303" t="s">
        <v>164</v>
      </c>
      <c r="L2303">
        <f>1/Table1[[#This Row],[B365H]]-Table1[[#This Row],[Margin1X2]]</f>
        <v>0.54074074074074086</v>
      </c>
      <c r="M2303">
        <f>IF(Table1[[#This Row],[Bet]]="Home",IF(Table1[[#This Row],[FTR]]="H",100*Table1[[#This Row],[B365H]],0),0)</f>
        <v>0</v>
      </c>
      <c r="N2303">
        <f>IF(Table1[[#This Row],[Bet]]="Home-",IF(Table1[[#This Row],[FTR]]="H",100*Table1[[#This Row],[B365H]],0),0)</f>
        <v>0</v>
      </c>
      <c r="O2303">
        <f>1/Table1[[#This Row],[B365D]]-Table1[[#This Row],[Margin1X2]]</f>
        <v>0.25185185185185188</v>
      </c>
      <c r="P2303">
        <f>IF(Table1[[#This Row],[Bet]]="Draw",IF(Table1[[#This Row],[FTR]]="D",100*Table1[[#This Row],[B365D]],0),0)</f>
        <v>0</v>
      </c>
      <c r="Q2303">
        <f>IF(Table1[[#This Row],[Bet]]="Draw-",IF(Table1[[#This Row],[FTR]]="D",100*Table1[[#This Row],[B365D]],0),0)</f>
        <v>0</v>
      </c>
      <c r="R2303">
        <f>1/Table1[[#This Row],[B365A]]-Table1[[#This Row],[Margin1X2]]</f>
        <v>0.20740740740740746</v>
      </c>
      <c r="S2303">
        <f>IF(Table1[[#This Row],[Bet]]="Away",IF(Table1[[#This Row],[FTR]]="A",100*Table1[[#This Row],[B365A]],0),0)</f>
        <v>0</v>
      </c>
      <c r="T2303">
        <f>IF(Table1[[#This Row],[Bet2]]="Away",IF(Table1[[#This Row],[FTR]]="A",100*Table1[[#This Row],[B365A]]),0)</f>
        <v>0</v>
      </c>
      <c r="X2303">
        <v>1.8</v>
      </c>
      <c r="Y2303">
        <v>3.75</v>
      </c>
      <c r="Z2303">
        <v>4.5</v>
      </c>
      <c r="AA2303" s="3">
        <f>(1/Table1[[#This Row],[B365H]]+1/Table1[[#This Row],[B365D]]+1/Table1[[#This Row],[B365A]]-1)/3</f>
        <v>1.4814814814814762E-2</v>
      </c>
      <c r="AB2303">
        <v>2</v>
      </c>
      <c r="AC2303">
        <v>1.85</v>
      </c>
      <c r="AD2303">
        <f>(1/Table1[[#This Row],[B365&gt;2.5]]+1/Table1[[#This Row],[B365&lt;2.5]]-1)/2</f>
        <v>2.0270270270270174E-2</v>
      </c>
    </row>
    <row r="2304" spans="1:30" hidden="1" x14ac:dyDescent="0.45">
      <c r="A2304" t="s">
        <v>172</v>
      </c>
      <c r="B2304" t="s">
        <v>4</v>
      </c>
      <c r="C2304" s="1">
        <v>44548</v>
      </c>
      <c r="D2304" t="s">
        <v>189</v>
      </c>
      <c r="E2304" t="s">
        <v>193</v>
      </c>
      <c r="F2304">
        <v>1</v>
      </c>
      <c r="G2304">
        <v>0</v>
      </c>
      <c r="H2304" t="s">
        <v>13</v>
      </c>
      <c r="I2304" t="s">
        <v>164</v>
      </c>
      <c r="L2304">
        <f>1/Table1[[#This Row],[B365H]]-Table1[[#This Row],[Margin1X2]]</f>
        <v>0.47050239733166566</v>
      </c>
      <c r="M2304">
        <f>IF(Table1[[#This Row],[Bet]]="Home",IF(Table1[[#This Row],[FTR]]="H",100*Table1[[#This Row],[B365H]],0),0)</f>
        <v>0</v>
      </c>
      <c r="N2304">
        <f>IF(Table1[[#This Row],[Bet]]="Home-",IF(Table1[[#This Row],[FTR]]="H",100*Table1[[#This Row],[B365H]],0),0)</f>
        <v>0</v>
      </c>
      <c r="O2304">
        <f>1/Table1[[#This Row],[B365D]]-Table1[[#This Row],[Margin1X2]]</f>
        <v>0.29038982697519283</v>
      </c>
      <c r="P2304">
        <f>IF(Table1[[#This Row],[Bet]]="Draw",IF(Table1[[#This Row],[FTR]]="D",100*Table1[[#This Row],[B365D]],0),0)</f>
        <v>0</v>
      </c>
      <c r="Q2304">
        <f>IF(Table1[[#This Row],[Bet]]="Draw-",IF(Table1[[#This Row],[FTR]]="D",100*Table1[[#This Row],[B365D]],0),0)</f>
        <v>0</v>
      </c>
      <c r="R2304">
        <f>1/Table1[[#This Row],[B365A]]-Table1[[#This Row],[Margin1X2]]</f>
        <v>0.23910777569314159</v>
      </c>
      <c r="S2304">
        <f>IF(Table1[[#This Row],[Bet]]="Away",IF(Table1[[#This Row],[FTR]]="A",100*Table1[[#This Row],[B365A]],0),0)</f>
        <v>0</v>
      </c>
      <c r="T2304">
        <f>IF(Table1[[#This Row],[Bet2]]="Away",IF(Table1[[#This Row],[FTR]]="A",100*Table1[[#This Row],[B365A]]),0)</f>
        <v>0</v>
      </c>
      <c r="X2304">
        <v>2.0499999999999998</v>
      </c>
      <c r="Y2304">
        <v>3.25</v>
      </c>
      <c r="Z2304">
        <v>3.9</v>
      </c>
      <c r="AA2304" s="3">
        <f>(1/Table1[[#This Row],[B365H]]+1/Table1[[#This Row],[B365D]]+1/Table1[[#This Row],[B365A]]-1)/3</f>
        <v>1.7302480717114859E-2</v>
      </c>
      <c r="AB2304">
        <v>2.2000000000000002</v>
      </c>
      <c r="AC2304">
        <v>1.65</v>
      </c>
      <c r="AD2304">
        <f>(1/Table1[[#This Row],[B365&gt;2.5]]+1/Table1[[#This Row],[B365&lt;2.5]]-1)/2</f>
        <v>3.0303030303030276E-2</v>
      </c>
    </row>
    <row r="2305" spans="1:30" hidden="1" x14ac:dyDescent="0.45">
      <c r="A2305" t="s">
        <v>172</v>
      </c>
      <c r="B2305" t="s">
        <v>4</v>
      </c>
      <c r="C2305" s="1">
        <v>44572</v>
      </c>
      <c r="D2305" t="s">
        <v>183</v>
      </c>
      <c r="E2305" t="s">
        <v>192</v>
      </c>
      <c r="F2305">
        <v>3</v>
      </c>
      <c r="G2305">
        <v>2</v>
      </c>
      <c r="H2305" t="s">
        <v>13</v>
      </c>
      <c r="I2305" t="s">
        <v>164</v>
      </c>
      <c r="L2305">
        <f>1/Table1[[#This Row],[B365H]]-Table1[[#This Row],[Margin1X2]]</f>
        <v>0.41565328446887667</v>
      </c>
      <c r="M2305">
        <f>IF(Table1[[#This Row],[Bet]]="Home",IF(Table1[[#This Row],[FTR]]="H",100*Table1[[#This Row],[B365H]],0),0)</f>
        <v>0</v>
      </c>
      <c r="N2305">
        <f>IF(Table1[[#This Row],[Bet]]="Home-",IF(Table1[[#This Row],[FTR]]="H",100*Table1[[#This Row],[B365H]],0),0)</f>
        <v>0</v>
      </c>
      <c r="O2305">
        <f>1/Table1[[#This Row],[B365D]]-Table1[[#This Row],[Margin1X2]]</f>
        <v>0.25864845355100224</v>
      </c>
      <c r="P2305">
        <f>IF(Table1[[#This Row],[Bet]]="Draw",IF(Table1[[#This Row],[FTR]]="D",100*Table1[[#This Row],[B365D]],0),0)</f>
        <v>0</v>
      </c>
      <c r="Q2305">
        <f>IF(Table1[[#This Row],[Bet]]="Draw-",IF(Table1[[#This Row],[FTR]]="D",100*Table1[[#This Row],[B365D]],0),0)</f>
        <v>0</v>
      </c>
      <c r="R2305">
        <f>1/Table1[[#This Row],[B365A]]-Table1[[#This Row],[Margin1X2]]</f>
        <v>0.32569826198012103</v>
      </c>
      <c r="S2305">
        <f>IF(Table1[[#This Row],[Bet]]="Away",IF(Table1[[#This Row],[FTR]]="A",100*Table1[[#This Row],[B365A]],0),0)</f>
        <v>0</v>
      </c>
      <c r="T2305">
        <f>IF(Table1[[#This Row],[Bet2]]="Away",IF(Table1[[#This Row],[FTR]]="A",100*Table1[[#This Row],[B365A]]),0)</f>
        <v>0</v>
      </c>
      <c r="X2305">
        <v>2.2999999999999998</v>
      </c>
      <c r="Y2305">
        <v>3.6</v>
      </c>
      <c r="Z2305">
        <v>2.9</v>
      </c>
      <c r="AA2305" s="3">
        <f>(1/Table1[[#This Row],[B365H]]+1/Table1[[#This Row],[B365D]]+1/Table1[[#This Row],[B365A]]-1)/3</f>
        <v>1.9129324226775529E-2</v>
      </c>
      <c r="AB2305">
        <v>1.7</v>
      </c>
      <c r="AC2305">
        <v>2.1</v>
      </c>
      <c r="AD2305">
        <f>(1/Table1[[#This Row],[B365&gt;2.5]]+1/Table1[[#This Row],[B365&lt;2.5]]-1)/2</f>
        <v>3.2212885154061621E-2</v>
      </c>
    </row>
    <row r="2306" spans="1:30" hidden="1" x14ac:dyDescent="0.45">
      <c r="A2306" t="s">
        <v>172</v>
      </c>
      <c r="B2306" t="s">
        <v>4</v>
      </c>
      <c r="C2306" s="1">
        <v>44583</v>
      </c>
      <c r="D2306" t="s">
        <v>179</v>
      </c>
      <c r="E2306" t="s">
        <v>187</v>
      </c>
      <c r="F2306">
        <v>3</v>
      </c>
      <c r="G2306">
        <v>0</v>
      </c>
      <c r="H2306" t="s">
        <v>13</v>
      </c>
      <c r="I2306" t="s">
        <v>164</v>
      </c>
      <c r="L2306">
        <f>1/Table1[[#This Row],[B365H]]-Table1[[#This Row],[Margin1X2]]</f>
        <v>0.54074074074074086</v>
      </c>
      <c r="M2306">
        <f>IF(Table1[[#This Row],[Bet]]="Home",IF(Table1[[#This Row],[FTR]]="H",100*Table1[[#This Row],[B365H]],0),0)</f>
        <v>0</v>
      </c>
      <c r="N2306">
        <f>IF(Table1[[#This Row],[Bet]]="Home-",IF(Table1[[#This Row],[FTR]]="H",100*Table1[[#This Row],[B365H]],0),0)</f>
        <v>0</v>
      </c>
      <c r="O2306">
        <f>1/Table1[[#This Row],[B365D]]-Table1[[#This Row],[Margin1X2]]</f>
        <v>0.25185185185185188</v>
      </c>
      <c r="P2306">
        <f>IF(Table1[[#This Row],[Bet]]="Draw",IF(Table1[[#This Row],[FTR]]="D",100*Table1[[#This Row],[B365D]],0),0)</f>
        <v>0</v>
      </c>
      <c r="Q2306">
        <f>IF(Table1[[#This Row],[Bet]]="Draw-",IF(Table1[[#This Row],[FTR]]="D",100*Table1[[#This Row],[B365D]],0),0)</f>
        <v>0</v>
      </c>
      <c r="R2306">
        <f>1/Table1[[#This Row],[B365A]]-Table1[[#This Row],[Margin1X2]]</f>
        <v>0.20740740740740746</v>
      </c>
      <c r="S2306">
        <f>IF(Table1[[#This Row],[Bet]]="Away",IF(Table1[[#This Row],[FTR]]="A",100*Table1[[#This Row],[B365A]],0),0)</f>
        <v>0</v>
      </c>
      <c r="T2306">
        <f>IF(Table1[[#This Row],[Bet2]]="Away",IF(Table1[[#This Row],[FTR]]="A",100*Table1[[#This Row],[B365A]]),0)</f>
        <v>0</v>
      </c>
      <c r="X2306">
        <v>1.8</v>
      </c>
      <c r="Y2306">
        <v>3.75</v>
      </c>
      <c r="Z2306">
        <v>4.5</v>
      </c>
      <c r="AA2306" s="3">
        <f>(1/Table1[[#This Row],[B365H]]+1/Table1[[#This Row],[B365D]]+1/Table1[[#This Row],[B365A]]-1)/3</f>
        <v>1.4814814814814762E-2</v>
      </c>
      <c r="AB2306">
        <v>1.88</v>
      </c>
      <c r="AC2306">
        <v>1.98</v>
      </c>
      <c r="AD2306">
        <f>(1/Table1[[#This Row],[B365&gt;2.5]]+1/Table1[[#This Row],[B365&lt;2.5]]-1)/2</f>
        <v>1.8482699333763231E-2</v>
      </c>
    </row>
    <row r="2307" spans="1:30" hidden="1" x14ac:dyDescent="0.45">
      <c r="A2307" t="s">
        <v>172</v>
      </c>
      <c r="B2307" t="s">
        <v>4</v>
      </c>
      <c r="C2307" s="1">
        <v>44590</v>
      </c>
      <c r="D2307" t="s">
        <v>175</v>
      </c>
      <c r="E2307" t="s">
        <v>181</v>
      </c>
      <c r="F2307">
        <v>0</v>
      </c>
      <c r="G2307">
        <v>0</v>
      </c>
      <c r="H2307" t="s">
        <v>42</v>
      </c>
      <c r="I2307" t="s">
        <v>164</v>
      </c>
      <c r="L2307">
        <f>1/Table1[[#This Row],[B365H]]-Table1[[#This Row],[Margin1X2]]</f>
        <v>0.54179894179894184</v>
      </c>
      <c r="M2307">
        <f>IF(Table1[[#This Row],[Bet]]="Home",IF(Table1[[#This Row],[FTR]]="H",100*Table1[[#This Row],[B365H]],0),0)</f>
        <v>0</v>
      </c>
      <c r="N2307">
        <f>IF(Table1[[#This Row],[Bet]]="Home-",IF(Table1[[#This Row],[FTR]]="H",100*Table1[[#This Row],[B365H]],0),0)</f>
        <v>0</v>
      </c>
      <c r="O2307">
        <f>1/Table1[[#This Row],[B365D]]-Table1[[#This Row],[Margin1X2]]</f>
        <v>0.2719576719576719</v>
      </c>
      <c r="P2307">
        <f>IF(Table1[[#This Row],[Bet]]="Draw",IF(Table1[[#This Row],[FTR]]="D",100*Table1[[#This Row],[B365D]],0),0)</f>
        <v>0</v>
      </c>
      <c r="Q2307">
        <f>IF(Table1[[#This Row],[Bet]]="Draw-",IF(Table1[[#This Row],[FTR]]="D",100*Table1[[#This Row],[B365D]],0),0)</f>
        <v>0</v>
      </c>
      <c r="R2307">
        <f>1/Table1[[#This Row],[B365A]]-Table1[[#This Row],[Margin1X2]]</f>
        <v>0.18624338624338624</v>
      </c>
      <c r="S2307">
        <f>IF(Table1[[#This Row],[Bet]]="Away",IF(Table1[[#This Row],[FTR]]="A",100*Table1[[#This Row],[B365A]],0),0)</f>
        <v>0</v>
      </c>
      <c r="T2307">
        <f>IF(Table1[[#This Row],[Bet2]]="Away",IF(Table1[[#This Row],[FTR]]="A",100*Table1[[#This Row],[B365A]]),0)</f>
        <v>0</v>
      </c>
      <c r="X2307">
        <v>1.8</v>
      </c>
      <c r="Y2307">
        <v>3.5</v>
      </c>
      <c r="Z2307">
        <v>5</v>
      </c>
      <c r="AA2307" s="3">
        <f>(1/Table1[[#This Row],[B365H]]+1/Table1[[#This Row],[B365D]]+1/Table1[[#This Row],[B365A]]-1)/3</f>
        <v>1.3756613756613781E-2</v>
      </c>
      <c r="AB2307">
        <v>2.02</v>
      </c>
      <c r="AC2307">
        <v>1.83</v>
      </c>
      <c r="AD2307">
        <f>(1/Table1[[#This Row],[B365&gt;2.5]]+1/Table1[[#This Row],[B365&lt;2.5]]-1)/2</f>
        <v>2.0748796191094487E-2</v>
      </c>
    </row>
    <row r="2308" spans="1:30" hidden="1" x14ac:dyDescent="0.45">
      <c r="A2308" t="s">
        <v>172</v>
      </c>
      <c r="B2308" t="s">
        <v>4</v>
      </c>
      <c r="C2308" s="1">
        <v>44593</v>
      </c>
      <c r="D2308" t="s">
        <v>186</v>
      </c>
      <c r="E2308" t="s">
        <v>177</v>
      </c>
      <c r="F2308">
        <v>1</v>
      </c>
      <c r="G2308">
        <v>1</v>
      </c>
      <c r="H2308" t="s">
        <v>42</v>
      </c>
      <c r="I2308" t="s">
        <v>164</v>
      </c>
      <c r="L2308">
        <f>1/Table1[[#This Row],[B365H]]-Table1[[#This Row],[Margin1X2]]</f>
        <v>0.295479302832244</v>
      </c>
      <c r="M2308">
        <f>IF(Table1[[#This Row],[Bet]]="Home",IF(Table1[[#This Row],[FTR]]="H",100*Table1[[#This Row],[B365H]],0),0)</f>
        <v>0</v>
      </c>
      <c r="N2308">
        <f>IF(Table1[[#This Row],[Bet]]="Home-",IF(Table1[[#This Row],[FTR]]="H",100*Table1[[#This Row],[B365H]],0),0)</f>
        <v>0</v>
      </c>
      <c r="O2308">
        <f>1/Table1[[#This Row],[B365D]]-Table1[[#This Row],[Margin1X2]]</f>
        <v>0.27709694989106753</v>
      </c>
      <c r="P2308">
        <f>IF(Table1[[#This Row],[Bet]]="Draw",IF(Table1[[#This Row],[FTR]]="D",100*Table1[[#This Row],[B365D]],0),0)</f>
        <v>0</v>
      </c>
      <c r="Q2308">
        <f>IF(Table1[[#This Row],[Bet]]="Draw-",IF(Table1[[#This Row],[FTR]]="D",100*Table1[[#This Row],[B365D]],0),0)</f>
        <v>0</v>
      </c>
      <c r="R2308">
        <f>1/Table1[[#This Row],[B365A]]-Table1[[#This Row],[Margin1X2]]</f>
        <v>0.42742374727668841</v>
      </c>
      <c r="S2308">
        <f>IF(Table1[[#This Row],[Bet]]="Away",IF(Table1[[#This Row],[FTR]]="A",100*Table1[[#This Row],[B365A]],0),0)</f>
        <v>0</v>
      </c>
      <c r="T2308">
        <f>IF(Table1[[#This Row],[Bet2]]="Away",IF(Table1[[#This Row],[FTR]]="A",100*Table1[[#This Row],[B365A]]),0)</f>
        <v>0</v>
      </c>
      <c r="X2308">
        <v>3.2</v>
      </c>
      <c r="Y2308">
        <v>3.4</v>
      </c>
      <c r="Z2308">
        <v>2.25</v>
      </c>
      <c r="AA2308" s="3">
        <f>(1/Table1[[#This Row],[B365H]]+1/Table1[[#This Row],[B365D]]+1/Table1[[#This Row],[B365A]]-1)/3</f>
        <v>1.7020697167756005E-2</v>
      </c>
      <c r="AB2308">
        <v>2.1</v>
      </c>
      <c r="AC2308">
        <v>1.7</v>
      </c>
      <c r="AD2308">
        <f>(1/Table1[[#This Row],[B365&gt;2.5]]+1/Table1[[#This Row],[B365&lt;2.5]]-1)/2</f>
        <v>3.2212885154061621E-2</v>
      </c>
    </row>
    <row r="2309" spans="1:30" hidden="1" x14ac:dyDescent="0.45">
      <c r="A2309" t="s">
        <v>172</v>
      </c>
      <c r="B2309" t="s">
        <v>4</v>
      </c>
      <c r="C2309" s="1">
        <v>44597</v>
      </c>
      <c r="D2309" t="s">
        <v>190</v>
      </c>
      <c r="E2309" t="s">
        <v>174</v>
      </c>
      <c r="F2309">
        <v>0</v>
      </c>
      <c r="G2309">
        <v>1</v>
      </c>
      <c r="H2309" t="s">
        <v>20</v>
      </c>
      <c r="I2309" t="s">
        <v>164</v>
      </c>
      <c r="L2309">
        <f>1/Table1[[#This Row],[B365H]]-Table1[[#This Row],[Margin1X2]]</f>
        <v>0.53703703703703709</v>
      </c>
      <c r="M2309">
        <f>IF(Table1[[#This Row],[Bet]]="Home",IF(Table1[[#This Row],[FTR]]="H",100*Table1[[#This Row],[B365H]],0),0)</f>
        <v>0</v>
      </c>
      <c r="N2309">
        <f>IF(Table1[[#This Row],[Bet]]="Home-",IF(Table1[[#This Row],[FTR]]="H",100*Table1[[#This Row],[B365H]],0),0)</f>
        <v>0</v>
      </c>
      <c r="O2309">
        <f>1/Table1[[#This Row],[B365D]]-Table1[[#This Row],[Margin1X2]]</f>
        <v>0.25925925925925924</v>
      </c>
      <c r="P2309">
        <f>IF(Table1[[#This Row],[Bet]]="Draw",IF(Table1[[#This Row],[FTR]]="D",100*Table1[[#This Row],[B365D]],0),0)</f>
        <v>0</v>
      </c>
      <c r="Q2309">
        <f>IF(Table1[[#This Row],[Bet]]="Draw-",IF(Table1[[#This Row],[FTR]]="D",100*Table1[[#This Row],[B365D]],0),0)</f>
        <v>0</v>
      </c>
      <c r="R2309">
        <f>1/Table1[[#This Row],[B365A]]-Table1[[#This Row],[Margin1X2]]</f>
        <v>0.20370370370370369</v>
      </c>
      <c r="S2309">
        <f>IF(Table1[[#This Row],[Bet]]="Away",IF(Table1[[#This Row],[FTR]]="A",100*Table1[[#This Row],[B365A]],0),0)</f>
        <v>0</v>
      </c>
      <c r="T2309">
        <f>IF(Table1[[#This Row],[Bet2]]="Away",IF(Table1[[#This Row],[FTR]]="A",100*Table1[[#This Row],[B365A]]),0)</f>
        <v>0</v>
      </c>
      <c r="X2309">
        <v>1.8</v>
      </c>
      <c r="Y2309">
        <v>3.6</v>
      </c>
      <c r="Z2309">
        <v>4.5</v>
      </c>
      <c r="AA2309" s="3">
        <f>(1/Table1[[#This Row],[B365H]]+1/Table1[[#This Row],[B365D]]+1/Table1[[#This Row],[B365A]]-1)/3</f>
        <v>1.8518518518518528E-2</v>
      </c>
      <c r="AB2309">
        <v>2.15</v>
      </c>
      <c r="AC2309">
        <v>1.66</v>
      </c>
      <c r="AD2309">
        <f>(1/Table1[[#This Row],[B365&gt;2.5]]+1/Table1[[#This Row],[B365&lt;2.5]]-1)/2</f>
        <v>3.3762958811992205E-2</v>
      </c>
    </row>
    <row r="2310" spans="1:30" hidden="1" x14ac:dyDescent="0.45">
      <c r="A2310" t="s">
        <v>172</v>
      </c>
      <c r="B2310" t="s">
        <v>4</v>
      </c>
      <c r="C2310" s="1">
        <v>44635</v>
      </c>
      <c r="D2310" t="s">
        <v>191</v>
      </c>
      <c r="E2310" t="s">
        <v>194</v>
      </c>
      <c r="F2310">
        <v>0</v>
      </c>
      <c r="G2310">
        <v>1</v>
      </c>
      <c r="H2310" t="s">
        <v>20</v>
      </c>
      <c r="I2310" t="s">
        <v>164</v>
      </c>
      <c r="L2310">
        <f>1/Table1[[#This Row],[B365H]]-Table1[[#This Row],[Margin1X2]]</f>
        <v>0.28227555997733839</v>
      </c>
      <c r="M2310">
        <f>IF(Table1[[#This Row],[Bet]]="Home",IF(Table1[[#This Row],[FTR]]="H",100*Table1[[#This Row],[B365H]],0),0)</f>
        <v>0</v>
      </c>
      <c r="N2310">
        <f>IF(Table1[[#This Row],[Bet]]="Home-",IF(Table1[[#This Row],[FTR]]="H",100*Table1[[#This Row],[B365H]],0),0)</f>
        <v>0</v>
      </c>
      <c r="O2310">
        <f>1/Table1[[#This Row],[B365D]]-Table1[[#This Row],[Margin1X2]]</f>
        <v>0.27336290400585889</v>
      </c>
      <c r="P2310">
        <f>IF(Table1[[#This Row],[Bet]]="Draw",IF(Table1[[#This Row],[FTR]]="D",100*Table1[[#This Row],[B365D]],0),0)</f>
        <v>0</v>
      </c>
      <c r="Q2310">
        <f>IF(Table1[[#This Row],[Bet]]="Draw-",IF(Table1[[#This Row],[FTR]]="D",100*Table1[[#This Row],[B365D]],0),0)</f>
        <v>0</v>
      </c>
      <c r="R2310">
        <f>1/Table1[[#This Row],[B365A]]-Table1[[#This Row],[Margin1X2]]</f>
        <v>0.44436153601680278</v>
      </c>
      <c r="S2310">
        <f>IF(Table1[[#This Row],[Bet]]="Away",IF(Table1[[#This Row],[FTR]]="A",100*Table1[[#This Row],[B365A]],0),0)</f>
        <v>0</v>
      </c>
      <c r="T2310">
        <f>IF(Table1[[#This Row],[Bet2]]="Away",IF(Table1[[#This Row],[FTR]]="A",100*Table1[[#This Row],[B365A]]),0)</f>
        <v>0</v>
      </c>
      <c r="X2310">
        <v>3.3</v>
      </c>
      <c r="Y2310">
        <v>3.4</v>
      </c>
      <c r="Z2310">
        <v>2.15</v>
      </c>
      <c r="AA2310" s="3">
        <f>(1/Table1[[#This Row],[B365H]]+1/Table1[[#This Row],[B365D]]+1/Table1[[#This Row],[B365A]]-1)/3</f>
        <v>2.0754743052964653E-2</v>
      </c>
      <c r="AB2310">
        <v>2.35</v>
      </c>
      <c r="AC2310">
        <v>1.57</v>
      </c>
      <c r="AD2310">
        <f>(1/Table1[[#This Row],[B365&gt;2.5]]+1/Table1[[#This Row],[B365&lt;2.5]]-1)/2</f>
        <v>3.1237295026426359E-2</v>
      </c>
    </row>
    <row r="2311" spans="1:30" hidden="1" x14ac:dyDescent="0.45">
      <c r="A2311" t="s">
        <v>172</v>
      </c>
      <c r="B2311" t="s">
        <v>4</v>
      </c>
      <c r="C2311" s="1">
        <v>44673</v>
      </c>
      <c r="D2311" t="s">
        <v>188</v>
      </c>
      <c r="E2311" t="s">
        <v>174</v>
      </c>
      <c r="F2311">
        <v>1</v>
      </c>
      <c r="G2311">
        <v>2</v>
      </c>
      <c r="H2311" t="s">
        <v>20</v>
      </c>
      <c r="I2311" t="s">
        <v>164</v>
      </c>
      <c r="L2311">
        <f>1/Table1[[#This Row],[B365H]]-Table1[[#This Row],[Margin1X2]]</f>
        <v>0.58681013028839113</v>
      </c>
      <c r="M2311">
        <f>IF(Table1[[#This Row],[Bet]]="Home",IF(Table1[[#This Row],[FTR]]="H",100*Table1[[#This Row],[B365H]],0),0)</f>
        <v>0</v>
      </c>
      <c r="N2311">
        <f>IF(Table1[[#This Row],[Bet]]="Home-",IF(Table1[[#This Row],[FTR]]="H",100*Table1[[#This Row],[B365H]],0),0)</f>
        <v>0</v>
      </c>
      <c r="O2311">
        <f>1/Table1[[#This Row],[B365D]]-Table1[[#This Row],[Margin1X2]]</f>
        <v>0.25852730200556284</v>
      </c>
      <c r="P2311">
        <f>IF(Table1[[#This Row],[Bet]]="Draw",IF(Table1[[#This Row],[FTR]]="D",100*Table1[[#This Row],[B365D]],0),0)</f>
        <v>0</v>
      </c>
      <c r="Q2311">
        <f>IF(Table1[[#This Row],[Bet]]="Draw-",IF(Table1[[#This Row],[FTR]]="D",100*Table1[[#This Row],[B365D]],0),0)</f>
        <v>0</v>
      </c>
      <c r="R2311">
        <f>1/Table1[[#This Row],[B365A]]-Table1[[#This Row],[Margin1X2]]</f>
        <v>0.15466256770604592</v>
      </c>
      <c r="S2311">
        <f>IF(Table1[[#This Row],[Bet]]="Away",IF(Table1[[#This Row],[FTR]]="A",100*Table1[[#This Row],[B365A]],0),0)</f>
        <v>0</v>
      </c>
      <c r="T2311">
        <f>IF(Table1[[#This Row],[Bet2]]="Away",IF(Table1[[#This Row],[FTR]]="A",100*Table1[[#This Row],[B365A]]),0)</f>
        <v>0</v>
      </c>
      <c r="X2311">
        <v>1.65</v>
      </c>
      <c r="Y2311">
        <v>3.6</v>
      </c>
      <c r="Z2311">
        <v>5.75</v>
      </c>
      <c r="AA2311" s="3">
        <f>(1/Table1[[#This Row],[B365H]]+1/Table1[[#This Row],[B365D]]+1/Table1[[#This Row],[B365A]]-1)/3</f>
        <v>1.9250475772214948E-2</v>
      </c>
      <c r="AB2311">
        <v>1.98</v>
      </c>
      <c r="AC2311">
        <v>1.88</v>
      </c>
      <c r="AD2311">
        <f>(1/Table1[[#This Row],[B365&gt;2.5]]+1/Table1[[#This Row],[B365&lt;2.5]]-1)/2</f>
        <v>1.8482699333763231E-2</v>
      </c>
    </row>
    <row r="2312" spans="1:30" hidden="1" x14ac:dyDescent="0.45">
      <c r="A2312" t="s">
        <v>201</v>
      </c>
      <c r="B2312" t="s">
        <v>4</v>
      </c>
      <c r="C2312" s="1">
        <v>44492</v>
      </c>
      <c r="D2312" t="s">
        <v>205</v>
      </c>
      <c r="E2312" t="s">
        <v>215</v>
      </c>
      <c r="F2312">
        <v>0</v>
      </c>
      <c r="G2312">
        <v>3</v>
      </c>
      <c r="H2312" t="s">
        <v>20</v>
      </c>
      <c r="I2312" t="s">
        <v>164</v>
      </c>
      <c r="L2312">
        <f>1/Table1[[#This Row],[B365H]]-Table1[[#This Row],[Margin1X2]]</f>
        <v>0.21957671957671954</v>
      </c>
      <c r="M2312">
        <f>IF(Table1[[#This Row],[Bet]]="Home",IF(Table1[[#This Row],[FTR]]="H",100*Table1[[#This Row],[B365H]],0),0)</f>
        <v>0</v>
      </c>
      <c r="N2312">
        <f>IF(Table1[[#This Row],[Bet]]="Home-",IF(Table1[[#This Row],[FTR]]="H",100*Table1[[#This Row],[B365H]],0),0)</f>
        <v>0</v>
      </c>
      <c r="O2312">
        <f>1/Table1[[#This Row],[B365D]]-Table1[[#This Row],[Margin1X2]]</f>
        <v>0.25529100529100524</v>
      </c>
      <c r="P2312">
        <f>IF(Table1[[#This Row],[Bet]]="Draw",IF(Table1[[#This Row],[FTR]]="D",100*Table1[[#This Row],[B365D]],0),0)</f>
        <v>0</v>
      </c>
      <c r="Q2312">
        <f>IF(Table1[[#This Row],[Bet]]="Draw-",IF(Table1[[#This Row],[FTR]]="D",100*Table1[[#This Row],[B365D]],0),0)</f>
        <v>0</v>
      </c>
      <c r="R2312">
        <f>1/Table1[[#This Row],[B365A]]-Table1[[#This Row],[Margin1X2]]</f>
        <v>0.52513227513227512</v>
      </c>
      <c r="S2312">
        <f>IF(Table1[[#This Row],[Bet]]="Away",IF(Table1[[#This Row],[FTR]]="A",100*Table1[[#This Row],[B365A]],0),0)</f>
        <v>0</v>
      </c>
      <c r="T2312">
        <f>IF(Table1[[#This Row],[Bet2]]="Away",IF(Table1[[#This Row],[FTR]]="A",100*Table1[[#This Row],[B365A]]),0)</f>
        <v>0</v>
      </c>
      <c r="X2312">
        <v>4</v>
      </c>
      <c r="Y2312">
        <v>3.5</v>
      </c>
      <c r="Z2312">
        <v>1.8</v>
      </c>
      <c r="AA2312" s="3">
        <f>(1/Table1[[#This Row],[B365H]]+1/Table1[[#This Row],[B365D]]+1/Table1[[#This Row],[B365A]]-1)/3</f>
        <v>3.0423280423280463E-2</v>
      </c>
      <c r="AB2312">
        <v>1.95</v>
      </c>
      <c r="AC2312">
        <v>1.85</v>
      </c>
      <c r="AD2312">
        <f>(1/Table1[[#This Row],[B365&gt;2.5]]+1/Table1[[#This Row],[B365&lt;2.5]]-1)/2</f>
        <v>2.6680526680526673E-2</v>
      </c>
    </row>
    <row r="2313" spans="1:30" hidden="1" x14ac:dyDescent="0.45">
      <c r="A2313" t="s">
        <v>61</v>
      </c>
      <c r="B2313" t="s">
        <v>4</v>
      </c>
      <c r="C2313" s="1">
        <v>44415</v>
      </c>
      <c r="D2313" t="s">
        <v>89</v>
      </c>
      <c r="E2313" t="s">
        <v>90</v>
      </c>
      <c r="F2313">
        <v>0</v>
      </c>
      <c r="G2313">
        <v>1</v>
      </c>
      <c r="H2313" t="s">
        <v>20</v>
      </c>
      <c r="I2313" t="s">
        <v>91</v>
      </c>
      <c r="L2313">
        <f>1/Table1[[#This Row],[B365H]]-Table1[[#This Row],[Margin1X2]]</f>
        <v>0.55238095238095231</v>
      </c>
      <c r="M2313">
        <f>IF(Table1[[#This Row],[Bet]]="Home",IF(Table1[[#This Row],[FTR]]="H",100*Table1[[#This Row],[B365H]],0),0)</f>
        <v>0</v>
      </c>
      <c r="N2313">
        <f>IF(Table1[[#This Row],[Bet]]="Home-",IF(Table1[[#This Row],[FTR]]="H",100*Table1[[#This Row],[B365H]],0),0)</f>
        <v>0</v>
      </c>
      <c r="O2313">
        <f>1/Table1[[#This Row],[B365D]]-Table1[[#This Row],[Margin1X2]]</f>
        <v>0.26666666666666666</v>
      </c>
      <c r="P2313">
        <f>IF(Table1[[#This Row],[Bet]]="Draw",IF(Table1[[#This Row],[FTR]]="D",100*Table1[[#This Row],[B365D]],0),0)</f>
        <v>0</v>
      </c>
      <c r="Q2313">
        <f>IF(Table1[[#This Row],[Bet]]="Draw-",IF(Table1[[#This Row],[FTR]]="D",100*Table1[[#This Row],[B365D]],0),0)</f>
        <v>0</v>
      </c>
      <c r="R2313">
        <f>1/Table1[[#This Row],[B365A]]-Table1[[#This Row],[Margin1X2]]</f>
        <v>0.18095238095238095</v>
      </c>
      <c r="S2313">
        <f>IF(Table1[[#This Row],[Bet]]="Away",IF(Table1[[#This Row],[FTR]]="A",100*Table1[[#This Row],[B365A]],0),0)</f>
        <v>0</v>
      </c>
      <c r="T2313">
        <f>IF(Table1[[#This Row],[Bet2]]="Away",IF(Table1[[#This Row],[FTR]]="A",100*Table1[[#This Row],[B365A]]),0)</f>
        <v>0</v>
      </c>
      <c r="X2313">
        <v>1.75</v>
      </c>
      <c r="Y2313">
        <v>3.5</v>
      </c>
      <c r="Z2313">
        <v>5</v>
      </c>
      <c r="AA2313" s="3">
        <f>(1/Table1[[#This Row],[B365H]]+1/Table1[[#This Row],[B365D]]+1/Table1[[#This Row],[B365A]]-1)/3</f>
        <v>1.9047619047619053E-2</v>
      </c>
      <c r="AB2313">
        <v>2.2999999999999998</v>
      </c>
      <c r="AC2313">
        <v>1.61</v>
      </c>
      <c r="AD2313">
        <f>(1/Table1[[#This Row],[B365&gt;2.5]]+1/Table1[[#This Row],[B365&lt;2.5]]-1)/2</f>
        <v>2.7950310559006208E-2</v>
      </c>
    </row>
    <row r="2314" spans="1:30" hidden="1" x14ac:dyDescent="0.45">
      <c r="A2314" t="s">
        <v>61</v>
      </c>
      <c r="B2314" t="s">
        <v>4</v>
      </c>
      <c r="C2314" s="1">
        <v>44422</v>
      </c>
      <c r="D2314" t="s">
        <v>63</v>
      </c>
      <c r="E2314" t="s">
        <v>77</v>
      </c>
      <c r="F2314">
        <v>3</v>
      </c>
      <c r="G2314">
        <v>2</v>
      </c>
      <c r="H2314" t="s">
        <v>13</v>
      </c>
      <c r="I2314" t="s">
        <v>91</v>
      </c>
      <c r="L2314">
        <f>1/Table1[[#This Row],[B365H]]-Table1[[#This Row],[Margin1X2]]</f>
        <v>0.57229154287977813</v>
      </c>
      <c r="M2314">
        <f>IF(Table1[[#This Row],[Bet]]="Home",IF(Table1[[#This Row],[FTR]]="H",100*Table1[[#This Row],[B365H]],0),0)</f>
        <v>0</v>
      </c>
      <c r="N2314">
        <f>IF(Table1[[#This Row],[Bet]]="Home-",IF(Table1[[#This Row],[FTR]]="H",100*Table1[[#This Row],[B365H]],0),0)</f>
        <v>0</v>
      </c>
      <c r="O2314">
        <f>1/Table1[[#This Row],[B365D]]-Table1[[#This Row],[Margin1X2]]</f>
        <v>0.26183402653990889</v>
      </c>
      <c r="P2314">
        <f>IF(Table1[[#This Row],[Bet]]="Draw",IF(Table1[[#This Row],[FTR]]="D",100*Table1[[#This Row],[B365D]],0),0)</f>
        <v>0</v>
      </c>
      <c r="Q2314">
        <f>IF(Table1[[#This Row],[Bet]]="Draw-",IF(Table1[[#This Row],[FTR]]="D",100*Table1[[#This Row],[B365D]],0),0)</f>
        <v>0</v>
      </c>
      <c r="R2314">
        <f>1/Table1[[#This Row],[B365A]]-Table1[[#This Row],[Margin1X2]]</f>
        <v>0.1658744305803129</v>
      </c>
      <c r="S2314">
        <f>IF(Table1[[#This Row],[Bet]]="Away",IF(Table1[[#This Row],[FTR]]="A",100*Table1[[#This Row],[B365A]],0),0)</f>
        <v>0</v>
      </c>
      <c r="T2314">
        <f>IF(Table1[[#This Row],[Bet2]]="Away",IF(Table1[[#This Row],[FTR]]="A",100*Table1[[#This Row],[B365A]]),0)</f>
        <v>0</v>
      </c>
      <c r="X2314">
        <v>1.7</v>
      </c>
      <c r="Y2314">
        <v>3.6</v>
      </c>
      <c r="Z2314">
        <v>5.5</v>
      </c>
      <c r="AA2314" s="3">
        <f>(1/Table1[[#This Row],[B365H]]+1/Table1[[#This Row],[B365D]]+1/Table1[[#This Row],[B365A]]-1)/3</f>
        <v>1.5943751237868915E-2</v>
      </c>
      <c r="AB2314">
        <v>2</v>
      </c>
      <c r="AC2314">
        <v>1.93</v>
      </c>
      <c r="AD2314">
        <f>(1/Table1[[#This Row],[B365&gt;2.5]]+1/Table1[[#This Row],[B365&lt;2.5]]-1)/2</f>
        <v>9.0673575129534001E-3</v>
      </c>
    </row>
    <row r="2315" spans="1:30" hidden="1" x14ac:dyDescent="0.45">
      <c r="A2315" t="s">
        <v>61</v>
      </c>
      <c r="B2315" t="s">
        <v>4</v>
      </c>
      <c r="C2315" s="1">
        <v>44429</v>
      </c>
      <c r="D2315" t="s">
        <v>92</v>
      </c>
      <c r="E2315" t="s">
        <v>81</v>
      </c>
      <c r="F2315">
        <v>2</v>
      </c>
      <c r="G2315">
        <v>0</v>
      </c>
      <c r="H2315" t="s">
        <v>13</v>
      </c>
      <c r="I2315" t="s">
        <v>91</v>
      </c>
      <c r="L2315">
        <f>1/Table1[[#This Row],[B365H]]-Table1[[#This Row],[Margin1X2]]</f>
        <v>0.71826625386996901</v>
      </c>
      <c r="M2315">
        <f>IF(Table1[[#This Row],[Bet]]="Home",IF(Table1[[#This Row],[FTR]]="H",100*Table1[[#This Row],[B365H]],0),0)</f>
        <v>0</v>
      </c>
      <c r="N2315">
        <f>IF(Table1[[#This Row],[Bet]]="Home-",IF(Table1[[#This Row],[FTR]]="H",100*Table1[[#This Row],[B365H]],0),0)</f>
        <v>0</v>
      </c>
      <c r="O2315">
        <f>1/Table1[[#This Row],[B365D]]-Table1[[#This Row],[Margin1X2]]</f>
        <v>0.19349845201238391</v>
      </c>
      <c r="P2315">
        <f>IF(Table1[[#This Row],[Bet]]="Draw",IF(Table1[[#This Row],[FTR]]="D",100*Table1[[#This Row],[B365D]],0),0)</f>
        <v>0</v>
      </c>
      <c r="Q2315">
        <f>IF(Table1[[#This Row],[Bet]]="Draw-",IF(Table1[[#This Row],[FTR]]="D",100*Table1[[#This Row],[B365D]],0),0)</f>
        <v>0</v>
      </c>
      <c r="R2315">
        <f>1/Table1[[#This Row],[B365A]]-Table1[[#This Row],[Margin1X2]]</f>
        <v>8.8235294117647078E-2</v>
      </c>
      <c r="S2315">
        <f>IF(Table1[[#This Row],[Bet]]="Away",IF(Table1[[#This Row],[FTR]]="A",100*Table1[[#This Row],[B365A]],0),0)</f>
        <v>0</v>
      </c>
      <c r="T2315">
        <f>IF(Table1[[#This Row],[Bet2]]="Away",IF(Table1[[#This Row],[FTR]]="A",100*Table1[[#This Row],[B365A]]),0)</f>
        <v>0</v>
      </c>
      <c r="X2315">
        <v>1.36</v>
      </c>
      <c r="Y2315">
        <v>4.75</v>
      </c>
      <c r="Z2315">
        <v>9.5</v>
      </c>
      <c r="AA2315" s="3">
        <f>(1/Table1[[#This Row],[B365H]]+1/Table1[[#This Row],[B365D]]+1/Table1[[#This Row],[B365A]]-1)/3</f>
        <v>1.7027863777089758E-2</v>
      </c>
      <c r="AB2315">
        <v>1.85</v>
      </c>
      <c r="AC2315">
        <v>2</v>
      </c>
      <c r="AD2315">
        <f>(1/Table1[[#This Row],[B365&gt;2.5]]+1/Table1[[#This Row],[B365&lt;2.5]]-1)/2</f>
        <v>2.0270270270270174E-2</v>
      </c>
    </row>
    <row r="2316" spans="1:30" hidden="1" x14ac:dyDescent="0.45">
      <c r="A2316" t="s">
        <v>61</v>
      </c>
      <c r="B2316" t="s">
        <v>4</v>
      </c>
      <c r="C2316" s="1">
        <v>44436</v>
      </c>
      <c r="D2316" t="s">
        <v>74</v>
      </c>
      <c r="E2316" t="s">
        <v>96</v>
      </c>
      <c r="F2316">
        <v>1</v>
      </c>
      <c r="G2316">
        <v>1</v>
      </c>
      <c r="H2316" t="s">
        <v>42</v>
      </c>
      <c r="I2316" t="s">
        <v>91</v>
      </c>
      <c r="L2316">
        <f>1/Table1[[#This Row],[B365H]]-Table1[[#This Row],[Margin1X2]]</f>
        <v>0.39038841342988806</v>
      </c>
      <c r="M2316">
        <f>IF(Table1[[#This Row],[Bet]]="Home",IF(Table1[[#This Row],[FTR]]="H",100*Table1[[#This Row],[B365H]],0),0)</f>
        <v>0</v>
      </c>
      <c r="N2316">
        <f>IF(Table1[[#This Row],[Bet]]="Home-",IF(Table1[[#This Row],[FTR]]="H",100*Table1[[#This Row],[B365H]],0),0)</f>
        <v>0</v>
      </c>
      <c r="O2316">
        <f>1/Table1[[#This Row],[B365D]]-Table1[[#This Row],[Margin1X2]]</f>
        <v>0.30480579328505597</v>
      </c>
      <c r="P2316">
        <f>IF(Table1[[#This Row],[Bet]]="Draw",IF(Table1[[#This Row],[FTR]]="D",100*Table1[[#This Row],[B365D]],0),0)</f>
        <v>0</v>
      </c>
      <c r="Q2316">
        <f>IF(Table1[[#This Row],[Bet]]="Draw-",IF(Table1[[#This Row],[FTR]]="D",100*Table1[[#This Row],[B365D]],0),0)</f>
        <v>0</v>
      </c>
      <c r="R2316">
        <f>1/Table1[[#This Row],[B365A]]-Table1[[#This Row],[Margin1X2]]</f>
        <v>0.30480579328505597</v>
      </c>
      <c r="S2316">
        <f>IF(Table1[[#This Row],[Bet]]="Away",IF(Table1[[#This Row],[FTR]]="A",100*Table1[[#This Row],[B365A]],0),0)</f>
        <v>0</v>
      </c>
      <c r="T2316">
        <f>IF(Table1[[#This Row],[Bet2]]="Away",IF(Table1[[#This Row],[FTR]]="A",100*Table1[[#This Row],[B365A]]),0)</f>
        <v>0</v>
      </c>
      <c r="X2316">
        <v>2.4500000000000002</v>
      </c>
      <c r="Y2316">
        <v>3.1</v>
      </c>
      <c r="Z2316">
        <v>3.1</v>
      </c>
      <c r="AA2316" s="3">
        <f>(1/Table1[[#This Row],[B365H]]+1/Table1[[#This Row],[B365D]]+1/Table1[[#This Row],[B365A]]-1)/3</f>
        <v>1.7774851876234326E-2</v>
      </c>
      <c r="AB2316">
        <v>2.5</v>
      </c>
      <c r="AC2316">
        <v>1.53</v>
      </c>
      <c r="AD2316">
        <f>(1/Table1[[#This Row],[B365&gt;2.5]]+1/Table1[[#This Row],[B365&lt;2.5]]-1)/2</f>
        <v>2.6797385620915048E-2</v>
      </c>
    </row>
    <row r="2317" spans="1:30" hidden="1" x14ac:dyDescent="0.45">
      <c r="A2317" t="s">
        <v>61</v>
      </c>
      <c r="B2317" t="s">
        <v>4</v>
      </c>
      <c r="C2317" s="1">
        <v>44450</v>
      </c>
      <c r="D2317" t="s">
        <v>68</v>
      </c>
      <c r="E2317" t="s">
        <v>80</v>
      </c>
      <c r="F2317">
        <v>0</v>
      </c>
      <c r="G2317">
        <v>0</v>
      </c>
      <c r="H2317" t="s">
        <v>42</v>
      </c>
      <c r="I2317" t="s">
        <v>91</v>
      </c>
      <c r="L2317">
        <f>1/Table1[[#This Row],[B365H]]-Table1[[#This Row],[Margin1X2]]</f>
        <v>0.41801163812033376</v>
      </c>
      <c r="M2317">
        <f>IF(Table1[[#This Row],[Bet]]="Home",IF(Table1[[#This Row],[FTR]]="H",100*Table1[[#This Row],[B365H]],0),0)</f>
        <v>0</v>
      </c>
      <c r="N2317">
        <f>IF(Table1[[#This Row],[Bet]]="Home-",IF(Table1[[#This Row],[FTR]]="H",100*Table1[[#This Row],[B365H]],0),0)</f>
        <v>0</v>
      </c>
      <c r="O2317">
        <f>1/Table1[[#This Row],[B365D]]-Table1[[#This Row],[Margin1X2]]</f>
        <v>0.29572902942468154</v>
      </c>
      <c r="P2317">
        <f>IF(Table1[[#This Row],[Bet]]="Draw",IF(Table1[[#This Row],[FTR]]="D",100*Table1[[#This Row],[B365D]],0),0)</f>
        <v>0</v>
      </c>
      <c r="Q2317">
        <f>IF(Table1[[#This Row],[Bet]]="Draw-",IF(Table1[[#This Row],[FTR]]="D",100*Table1[[#This Row],[B365D]],0),0)</f>
        <v>0</v>
      </c>
      <c r="R2317">
        <f>1/Table1[[#This Row],[B365A]]-Table1[[#This Row],[Margin1X2]]</f>
        <v>0.28625933245498458</v>
      </c>
      <c r="S2317">
        <f>IF(Table1[[#This Row],[Bet]]="Away",IF(Table1[[#This Row],[FTR]]="A",100*Table1[[#This Row],[B365A]],0),0)</f>
        <v>0</v>
      </c>
      <c r="T2317">
        <f>IF(Table1[[#This Row],[Bet2]]="Away",IF(Table1[[#This Row],[FTR]]="A",100*Table1[[#This Row],[B365A]]),0)</f>
        <v>0</v>
      </c>
      <c r="X2317">
        <v>2.2999999999999998</v>
      </c>
      <c r="Y2317">
        <v>3.2</v>
      </c>
      <c r="Z2317">
        <v>3.3</v>
      </c>
      <c r="AA2317" s="3">
        <f>(1/Table1[[#This Row],[B365H]]+1/Table1[[#This Row],[B365D]]+1/Table1[[#This Row],[B365A]]-1)/3</f>
        <v>1.6770970575318438E-2</v>
      </c>
      <c r="AB2317">
        <v>2.2000000000000002</v>
      </c>
      <c r="AC2317">
        <v>1.66</v>
      </c>
      <c r="AD2317">
        <f>(1/Table1[[#This Row],[B365&gt;2.5]]+1/Table1[[#This Row],[B365&lt;2.5]]-1)/2</f>
        <v>2.8477546549835697E-2</v>
      </c>
    </row>
    <row r="2318" spans="1:30" hidden="1" x14ac:dyDescent="0.45">
      <c r="A2318" t="s">
        <v>61</v>
      </c>
      <c r="B2318" t="s">
        <v>4</v>
      </c>
      <c r="C2318" s="1">
        <v>44453</v>
      </c>
      <c r="D2318" t="s">
        <v>87</v>
      </c>
      <c r="E2318" t="s">
        <v>78</v>
      </c>
      <c r="F2318">
        <v>3</v>
      </c>
      <c r="G2318">
        <v>1</v>
      </c>
      <c r="H2318" t="s">
        <v>13</v>
      </c>
      <c r="I2318" t="s">
        <v>91</v>
      </c>
      <c r="L2318">
        <f>1/Table1[[#This Row],[B365H]]-Table1[[#This Row],[Margin1X2]]</f>
        <v>0.41762230839039688</v>
      </c>
      <c r="M2318">
        <f>IF(Table1[[#This Row],[Bet]]="Home",IF(Table1[[#This Row],[FTR]]="H",100*Table1[[#This Row],[B365H]],0),0)</f>
        <v>0</v>
      </c>
      <c r="N2318">
        <f>IF(Table1[[#This Row],[Bet]]="Home-",IF(Table1[[#This Row],[FTR]]="H",100*Table1[[#This Row],[B365H]],0),0)</f>
        <v>0</v>
      </c>
      <c r="O2318">
        <f>1/Table1[[#This Row],[B365D]]-Table1[[#This Row],[Margin1X2]]</f>
        <v>0.2769573467535682</v>
      </c>
      <c r="P2318">
        <f>IF(Table1[[#This Row],[Bet]]="Draw",IF(Table1[[#This Row],[FTR]]="D",100*Table1[[#This Row],[B365D]],0),0)</f>
        <v>0</v>
      </c>
      <c r="Q2318">
        <f>IF(Table1[[#This Row],[Bet]]="Draw-",IF(Table1[[#This Row],[FTR]]="D",100*Table1[[#This Row],[B365D]],0),0)</f>
        <v>0</v>
      </c>
      <c r="R2318">
        <f>1/Table1[[#This Row],[B365A]]-Table1[[#This Row],[Margin1X2]]</f>
        <v>0.30542034485603498</v>
      </c>
      <c r="S2318">
        <f>IF(Table1[[#This Row],[Bet]]="Away",IF(Table1[[#This Row],[FTR]]="A",100*Table1[[#This Row],[B365A]],0),0)</f>
        <v>0</v>
      </c>
      <c r="T2318">
        <f>IF(Table1[[#This Row],[Bet2]]="Away",IF(Table1[[#This Row],[FTR]]="A",100*Table1[[#This Row],[B365A]]),0)</f>
        <v>0</v>
      </c>
      <c r="X2318">
        <v>2.2999999999999998</v>
      </c>
      <c r="Y2318">
        <v>3.4</v>
      </c>
      <c r="Z2318">
        <v>3.1</v>
      </c>
      <c r="AA2318" s="3">
        <f>(1/Table1[[#This Row],[B365H]]+1/Table1[[#This Row],[B365D]]+1/Table1[[#This Row],[B365A]]-1)/3</f>
        <v>1.7160300305255321E-2</v>
      </c>
      <c r="AB2318">
        <v>1.9</v>
      </c>
      <c r="AC2318">
        <v>1.9</v>
      </c>
      <c r="AD2318">
        <f>(1/Table1[[#This Row],[B365&gt;2.5]]+1/Table1[[#This Row],[B365&lt;2.5]]-1)/2</f>
        <v>2.6315789473684181E-2</v>
      </c>
    </row>
    <row r="2319" spans="1:30" hidden="1" x14ac:dyDescent="0.45">
      <c r="A2319" t="s">
        <v>61</v>
      </c>
      <c r="B2319" t="s">
        <v>4</v>
      </c>
      <c r="C2319" s="1">
        <v>44464</v>
      </c>
      <c r="D2319" t="s">
        <v>62</v>
      </c>
      <c r="E2319" t="s">
        <v>77</v>
      </c>
      <c r="F2319">
        <v>2</v>
      </c>
      <c r="G2319">
        <v>1</v>
      </c>
      <c r="H2319" t="s">
        <v>13</v>
      </c>
      <c r="I2319" t="s">
        <v>91</v>
      </c>
      <c r="L2319">
        <f>1/Table1[[#This Row],[B365H]]-Table1[[#This Row],[Margin1X2]]</f>
        <v>0.62037342876106649</v>
      </c>
      <c r="M2319">
        <f>IF(Table1[[#This Row],[Bet]]="Home",IF(Table1[[#This Row],[FTR]]="H",100*Table1[[#This Row],[B365H]],0),0)</f>
        <v>0</v>
      </c>
      <c r="N2319">
        <f>IF(Table1[[#This Row],[Bet]]="Home-",IF(Table1[[#This Row],[FTR]]="H",100*Table1[[#This Row],[B365H]],0),0)</f>
        <v>0</v>
      </c>
      <c r="O2319">
        <f>1/Table1[[#This Row],[B365D]]-Table1[[#This Row],[Margin1X2]]</f>
        <v>0.21437763581892089</v>
      </c>
      <c r="P2319">
        <f>IF(Table1[[#This Row],[Bet]]="Draw",IF(Table1[[#This Row],[FTR]]="D",100*Table1[[#This Row],[B365D]],0),0)</f>
        <v>0</v>
      </c>
      <c r="Q2319">
        <f>IF(Table1[[#This Row],[Bet]]="Draw-",IF(Table1[[#This Row],[FTR]]="D",100*Table1[[#This Row],[B365D]],0),0)</f>
        <v>0</v>
      </c>
      <c r="R2319">
        <f>1/Table1[[#This Row],[B365A]]-Table1[[#This Row],[Margin1X2]]</f>
        <v>0.16524893542001265</v>
      </c>
      <c r="S2319">
        <f>IF(Table1[[#This Row],[Bet]]="Away",IF(Table1[[#This Row],[FTR]]="A",100*Table1[[#This Row],[B365A]],0),0)</f>
        <v>0</v>
      </c>
      <c r="T2319">
        <f>IF(Table1[[#This Row],[Bet2]]="Away",IF(Table1[[#This Row],[FTR]]="A",100*Table1[[#This Row],[B365A]]),0)</f>
        <v>0</v>
      </c>
      <c r="X2319">
        <v>1.57</v>
      </c>
      <c r="Y2319">
        <v>4.33</v>
      </c>
      <c r="Z2319">
        <v>5.5</v>
      </c>
      <c r="AA2319" s="3">
        <f>(1/Table1[[#This Row],[B365H]]+1/Table1[[#This Row],[B365D]]+1/Table1[[#This Row],[B365A]]-1)/3</f>
        <v>1.6569246398169184E-2</v>
      </c>
      <c r="AB2319">
        <v>1.85</v>
      </c>
      <c r="AC2319">
        <v>2</v>
      </c>
      <c r="AD2319">
        <f>(1/Table1[[#This Row],[B365&gt;2.5]]+1/Table1[[#This Row],[B365&lt;2.5]]-1)/2</f>
        <v>2.0270270270270174E-2</v>
      </c>
    </row>
    <row r="2320" spans="1:30" hidden="1" x14ac:dyDescent="0.45">
      <c r="A2320" t="s">
        <v>61</v>
      </c>
      <c r="B2320" t="s">
        <v>4</v>
      </c>
      <c r="C2320" s="1">
        <v>44470</v>
      </c>
      <c r="D2320" t="s">
        <v>86</v>
      </c>
      <c r="E2320" t="s">
        <v>63</v>
      </c>
      <c r="F2320">
        <v>1</v>
      </c>
      <c r="G2320">
        <v>0</v>
      </c>
      <c r="H2320" t="s">
        <v>13</v>
      </c>
      <c r="I2320" t="s">
        <v>91</v>
      </c>
      <c r="L2320">
        <f>1/Table1[[#This Row],[B365H]]-Table1[[#This Row],[Margin1X2]]</f>
        <v>0.26812770562770566</v>
      </c>
      <c r="M2320">
        <f>IF(Table1[[#This Row],[Bet]]="Home",IF(Table1[[#This Row],[FTR]]="H",100*Table1[[#This Row],[B365H]],0),0)</f>
        <v>0</v>
      </c>
      <c r="N2320">
        <f>IF(Table1[[#This Row],[Bet]]="Home-",IF(Table1[[#This Row],[FTR]]="H",100*Table1[[#This Row],[B365H]],0),0)</f>
        <v>0</v>
      </c>
      <c r="O2320">
        <f>1/Table1[[#This Row],[B365D]]-Table1[[#This Row],[Margin1X2]]</f>
        <v>0.29491341991341996</v>
      </c>
      <c r="P2320">
        <f>IF(Table1[[#This Row],[Bet]]="Draw",IF(Table1[[#This Row],[FTR]]="D",100*Table1[[#This Row],[B365D]],0),0)</f>
        <v>0</v>
      </c>
      <c r="Q2320">
        <f>IF(Table1[[#This Row],[Bet]]="Draw-",IF(Table1[[#This Row],[FTR]]="D",100*Table1[[#This Row],[B365D]],0),0)</f>
        <v>0</v>
      </c>
      <c r="R2320">
        <f>1/Table1[[#This Row],[B365A]]-Table1[[#This Row],[Margin1X2]]</f>
        <v>0.43695887445887449</v>
      </c>
      <c r="S2320">
        <f>IF(Table1[[#This Row],[Bet]]="Away",IF(Table1[[#This Row],[FTR]]="A",100*Table1[[#This Row],[B365A]],0),0)</f>
        <v>0</v>
      </c>
      <c r="T2320">
        <f>IF(Table1[[#This Row],[Bet2]]="Away",IF(Table1[[#This Row],[FTR]]="A",100*Table1[[#This Row],[B365A]]),0)</f>
        <v>0</v>
      </c>
      <c r="X2320">
        <v>3.5</v>
      </c>
      <c r="Y2320">
        <v>3.2</v>
      </c>
      <c r="Z2320">
        <v>2.2000000000000002</v>
      </c>
      <c r="AA2320" s="3">
        <f>(1/Table1[[#This Row],[B365H]]+1/Table1[[#This Row],[B365D]]+1/Table1[[#This Row],[B365A]]-1)/3</f>
        <v>1.7586580086580057E-2</v>
      </c>
      <c r="AB2320">
        <v>2.1</v>
      </c>
      <c r="AC2320">
        <v>1.72</v>
      </c>
      <c r="AD2320">
        <f>(1/Table1[[#This Row],[B365&gt;2.5]]+1/Table1[[#This Row],[B365&lt;2.5]]-1)/2</f>
        <v>2.879291251384275E-2</v>
      </c>
    </row>
    <row r="2321" spans="1:30" hidden="1" x14ac:dyDescent="0.45">
      <c r="A2321" t="s">
        <v>61</v>
      </c>
      <c r="B2321" t="s">
        <v>4</v>
      </c>
      <c r="C2321" s="1">
        <v>44489</v>
      </c>
      <c r="D2321" t="s">
        <v>92</v>
      </c>
      <c r="E2321" t="s">
        <v>71</v>
      </c>
      <c r="F2321">
        <v>2</v>
      </c>
      <c r="G2321">
        <v>0</v>
      </c>
      <c r="H2321" t="s">
        <v>13</v>
      </c>
      <c r="I2321" t="s">
        <v>91</v>
      </c>
      <c r="L2321">
        <f>1/Table1[[#This Row],[B365H]]-Table1[[#This Row],[Margin1X2]]</f>
        <v>0.64713064713064716</v>
      </c>
      <c r="M2321">
        <f>IF(Table1[[#This Row],[Bet]]="Home",IF(Table1[[#This Row],[FTR]]="H",100*Table1[[#This Row],[B365H]],0),0)</f>
        <v>0</v>
      </c>
      <c r="N2321">
        <f>IF(Table1[[#This Row],[Bet]]="Home-",IF(Table1[[#This Row],[FTR]]="H",100*Table1[[#This Row],[B365H]],0),0)</f>
        <v>0</v>
      </c>
      <c r="O2321">
        <f>1/Table1[[#This Row],[B365D]]-Table1[[#This Row],[Margin1X2]]</f>
        <v>0.21855921855921862</v>
      </c>
      <c r="P2321">
        <f>IF(Table1[[#This Row],[Bet]]="Draw",IF(Table1[[#This Row],[FTR]]="D",100*Table1[[#This Row],[B365D]],0),0)</f>
        <v>0</v>
      </c>
      <c r="Q2321">
        <f>IF(Table1[[#This Row],[Bet]]="Draw-",IF(Table1[[#This Row],[FTR]]="D",100*Table1[[#This Row],[B365D]],0),0)</f>
        <v>0</v>
      </c>
      <c r="R2321">
        <f>1/Table1[[#This Row],[B365A]]-Table1[[#This Row],[Margin1X2]]</f>
        <v>0.13431013431013439</v>
      </c>
      <c r="S2321">
        <f>IF(Table1[[#This Row],[Bet]]="Away",IF(Table1[[#This Row],[FTR]]="A",100*Table1[[#This Row],[B365A]],0),0)</f>
        <v>0</v>
      </c>
      <c r="T2321">
        <f>IF(Table1[[#This Row],[Bet2]]="Away",IF(Table1[[#This Row],[FTR]]="A",100*Table1[[#This Row],[B365A]]),0)</f>
        <v>0</v>
      </c>
      <c r="X2321">
        <v>1.5</v>
      </c>
      <c r="Y2321">
        <v>4.2</v>
      </c>
      <c r="Z2321">
        <v>6.5</v>
      </c>
      <c r="AA2321" s="3">
        <f>(1/Table1[[#This Row],[B365H]]+1/Table1[[#This Row],[B365D]]+1/Table1[[#This Row],[B365A]]-1)/3</f>
        <v>1.9536019536019467E-2</v>
      </c>
      <c r="AB2321">
        <v>1.72</v>
      </c>
      <c r="AC2321">
        <v>2.1</v>
      </c>
      <c r="AD2321">
        <f>(1/Table1[[#This Row],[B365&gt;2.5]]+1/Table1[[#This Row],[B365&lt;2.5]]-1)/2</f>
        <v>2.879291251384275E-2</v>
      </c>
    </row>
    <row r="2322" spans="1:30" hidden="1" x14ac:dyDescent="0.45">
      <c r="A2322" t="s">
        <v>61</v>
      </c>
      <c r="B2322" t="s">
        <v>4</v>
      </c>
      <c r="C2322" s="1">
        <v>44492</v>
      </c>
      <c r="D2322" t="s">
        <v>69</v>
      </c>
      <c r="E2322" t="s">
        <v>80</v>
      </c>
      <c r="F2322">
        <v>2</v>
      </c>
      <c r="G2322">
        <v>0</v>
      </c>
      <c r="H2322" t="s">
        <v>13</v>
      </c>
      <c r="I2322" t="s">
        <v>91</v>
      </c>
      <c r="L2322">
        <f>1/Table1[[#This Row],[B365H]]-Table1[[#This Row],[Margin1X2]]</f>
        <v>0.32571839080459769</v>
      </c>
      <c r="M2322">
        <f>IF(Table1[[#This Row],[Bet]]="Home",IF(Table1[[#This Row],[FTR]]="H",100*Table1[[#This Row],[B365H]],0),0)</f>
        <v>0</v>
      </c>
      <c r="N2322">
        <f>IF(Table1[[#This Row],[Bet]]="Home-",IF(Table1[[#This Row],[FTR]]="H",100*Table1[[#This Row],[B365H]],0),0)</f>
        <v>0</v>
      </c>
      <c r="O2322">
        <f>1/Table1[[#This Row],[B365D]]-Table1[[#This Row],[Margin1X2]]</f>
        <v>0.29339080459770112</v>
      </c>
      <c r="P2322">
        <f>IF(Table1[[#This Row],[Bet]]="Draw",IF(Table1[[#This Row],[FTR]]="D",100*Table1[[#This Row],[B365D]],0),0)</f>
        <v>0</v>
      </c>
      <c r="Q2322">
        <f>IF(Table1[[#This Row],[Bet]]="Draw-",IF(Table1[[#This Row],[FTR]]="D",100*Table1[[#This Row],[B365D]],0),0)</f>
        <v>0</v>
      </c>
      <c r="R2322">
        <f>1/Table1[[#This Row],[B365A]]-Table1[[#This Row],[Margin1X2]]</f>
        <v>0.38089080459770114</v>
      </c>
      <c r="S2322">
        <f>IF(Table1[[#This Row],[Bet]]="Away",IF(Table1[[#This Row],[FTR]]="A",100*Table1[[#This Row],[B365A]],0),0)</f>
        <v>0</v>
      </c>
      <c r="T2322">
        <f>IF(Table1[[#This Row],[Bet2]]="Away",IF(Table1[[#This Row],[FTR]]="A",100*Table1[[#This Row],[B365A]]),0)</f>
        <v>0</v>
      </c>
      <c r="X2322">
        <v>2.9</v>
      </c>
      <c r="Y2322">
        <v>3.2</v>
      </c>
      <c r="Z2322">
        <v>2.5</v>
      </c>
      <c r="AA2322" s="3">
        <f>(1/Table1[[#This Row],[B365H]]+1/Table1[[#This Row],[B365D]]+1/Table1[[#This Row],[B365A]]-1)/3</f>
        <v>1.9109195402298901E-2</v>
      </c>
      <c r="AB2322">
        <v>2.1</v>
      </c>
      <c r="AC2322">
        <v>1.72</v>
      </c>
      <c r="AD2322">
        <f>(1/Table1[[#This Row],[B365&gt;2.5]]+1/Table1[[#This Row],[B365&lt;2.5]]-1)/2</f>
        <v>2.879291251384275E-2</v>
      </c>
    </row>
    <row r="2323" spans="1:30" hidden="1" x14ac:dyDescent="0.45">
      <c r="A2323" t="s">
        <v>61</v>
      </c>
      <c r="B2323" t="s">
        <v>4</v>
      </c>
      <c r="C2323" s="1">
        <v>44502</v>
      </c>
      <c r="D2323" t="s">
        <v>77</v>
      </c>
      <c r="E2323" t="s">
        <v>93</v>
      </c>
      <c r="F2323">
        <v>3</v>
      </c>
      <c r="G2323">
        <v>1</v>
      </c>
      <c r="H2323" t="s">
        <v>13</v>
      </c>
      <c r="I2323" t="s">
        <v>91</v>
      </c>
      <c r="L2323">
        <f>1/Table1[[#This Row],[B365H]]-Table1[[#This Row],[Margin1X2]]</f>
        <v>0.42605542605542607</v>
      </c>
      <c r="M2323">
        <f>IF(Table1[[#This Row],[Bet]]="Home",IF(Table1[[#This Row],[FTR]]="H",100*Table1[[#This Row],[B365H]],0),0)</f>
        <v>0</v>
      </c>
      <c r="N2323">
        <f>IF(Table1[[#This Row],[Bet]]="Home-",IF(Table1[[#This Row],[FTR]]="H",100*Table1[[#This Row],[B365H]],0),0)</f>
        <v>0</v>
      </c>
      <c r="O2323">
        <f>1/Table1[[#This Row],[B365D]]-Table1[[#This Row],[Margin1X2]]</f>
        <v>0.28464128464128469</v>
      </c>
      <c r="P2323">
        <f>IF(Table1[[#This Row],[Bet]]="Draw",IF(Table1[[#This Row],[FTR]]="D",100*Table1[[#This Row],[B365D]],0),0)</f>
        <v>0</v>
      </c>
      <c r="Q2323">
        <f>IF(Table1[[#This Row],[Bet]]="Draw-",IF(Table1[[#This Row],[FTR]]="D",100*Table1[[#This Row],[B365D]],0),0)</f>
        <v>0</v>
      </c>
      <c r="R2323">
        <f>1/Table1[[#This Row],[B365A]]-Table1[[#This Row],[Margin1X2]]</f>
        <v>0.28930328930328936</v>
      </c>
      <c r="S2323">
        <f>IF(Table1[[#This Row],[Bet]]="Away",IF(Table1[[#This Row],[FTR]]="A",100*Table1[[#This Row],[B365A]],0),0)</f>
        <v>0</v>
      </c>
      <c r="T2323">
        <f>IF(Table1[[#This Row],[Bet2]]="Away",IF(Table1[[#This Row],[FTR]]="A",100*Table1[[#This Row],[B365A]]),0)</f>
        <v>0</v>
      </c>
      <c r="X2323">
        <v>2.25</v>
      </c>
      <c r="Y2323">
        <v>3.3</v>
      </c>
      <c r="Z2323">
        <v>3.25</v>
      </c>
      <c r="AA2323" s="3">
        <f>(1/Table1[[#This Row],[B365H]]+1/Table1[[#This Row],[B365D]]+1/Table1[[#This Row],[B365A]]-1)/3</f>
        <v>1.838901838901837E-2</v>
      </c>
      <c r="AB2323">
        <v>2</v>
      </c>
      <c r="AC2323">
        <v>1.8</v>
      </c>
      <c r="AD2323">
        <f>(1/Table1[[#This Row],[B365&gt;2.5]]+1/Table1[[#This Row],[B365&lt;2.5]]-1)/2</f>
        <v>2.777777777777779E-2</v>
      </c>
    </row>
    <row r="2324" spans="1:30" hidden="1" x14ac:dyDescent="0.45">
      <c r="A2324" t="s">
        <v>61</v>
      </c>
      <c r="B2324" t="s">
        <v>4</v>
      </c>
      <c r="C2324" s="1">
        <v>44506</v>
      </c>
      <c r="D2324" t="s">
        <v>84</v>
      </c>
      <c r="E2324" t="s">
        <v>74</v>
      </c>
      <c r="F2324">
        <v>1</v>
      </c>
      <c r="G2324">
        <v>1</v>
      </c>
      <c r="H2324" t="s">
        <v>42</v>
      </c>
      <c r="I2324" t="s">
        <v>91</v>
      </c>
      <c r="L2324">
        <f>1/Table1[[#This Row],[B365H]]-Table1[[#This Row],[Margin1X2]]</f>
        <v>0.52941740400503023</v>
      </c>
      <c r="M2324">
        <f>IF(Table1[[#This Row],[Bet]]="Home",IF(Table1[[#This Row],[FTR]]="H",100*Table1[[#This Row],[B365H]],0),0)</f>
        <v>0</v>
      </c>
      <c r="N2324">
        <f>IF(Table1[[#This Row],[Bet]]="Home-",IF(Table1[[#This Row],[FTR]]="H",100*Table1[[#This Row],[B365H]],0),0)</f>
        <v>0</v>
      </c>
      <c r="O2324">
        <f>1/Table1[[#This Row],[B365D]]-Table1[[#This Row],[Margin1X2]]</f>
        <v>0.27708696363215979</v>
      </c>
      <c r="P2324">
        <f>IF(Table1[[#This Row],[Bet]]="Draw",IF(Table1[[#This Row],[FTR]]="D",100*Table1[[#This Row],[B365D]],0),0)</f>
        <v>0</v>
      </c>
      <c r="Q2324">
        <f>IF(Table1[[#This Row],[Bet]]="Draw-",IF(Table1[[#This Row],[FTR]]="D",100*Table1[[#This Row],[B365D]],0),0)</f>
        <v>0</v>
      </c>
      <c r="R2324">
        <f>1/Table1[[#This Row],[B365A]]-Table1[[#This Row],[Margin1X2]]</f>
        <v>0.19349563236280995</v>
      </c>
      <c r="S2324">
        <f>IF(Table1[[#This Row],[Bet]]="Away",IF(Table1[[#This Row],[FTR]]="A",100*Table1[[#This Row],[B365A]],0),0)</f>
        <v>0</v>
      </c>
      <c r="T2324">
        <f>IF(Table1[[#This Row],[Bet2]]="Away",IF(Table1[[#This Row],[FTR]]="A",100*Table1[[#This Row],[B365A]]),0)</f>
        <v>0</v>
      </c>
      <c r="X2324">
        <v>1.83</v>
      </c>
      <c r="Y2324">
        <v>3.4</v>
      </c>
      <c r="Z2324">
        <v>4.75</v>
      </c>
      <c r="AA2324" s="3">
        <f>(1/Table1[[#This Row],[B365H]]+1/Table1[[#This Row],[B365D]]+1/Table1[[#This Row],[B365A]]-1)/3</f>
        <v>1.7030683426663733E-2</v>
      </c>
      <c r="AB2324">
        <v>2.37</v>
      </c>
      <c r="AC2324">
        <v>1.57</v>
      </c>
      <c r="AD2324">
        <f>(1/Table1[[#This Row],[B365&gt;2.5]]+1/Table1[[#This Row],[B365&lt;2.5]]-1)/2</f>
        <v>2.9441801714638949E-2</v>
      </c>
    </row>
    <row r="2325" spans="1:30" hidden="1" x14ac:dyDescent="0.45">
      <c r="A2325" t="s">
        <v>61</v>
      </c>
      <c r="B2325" t="s">
        <v>4</v>
      </c>
      <c r="C2325" s="1">
        <v>44520</v>
      </c>
      <c r="D2325" t="s">
        <v>75</v>
      </c>
      <c r="E2325" t="s">
        <v>63</v>
      </c>
      <c r="F2325">
        <v>1</v>
      </c>
      <c r="G2325">
        <v>0</v>
      </c>
      <c r="H2325" t="s">
        <v>13</v>
      </c>
      <c r="I2325" t="s">
        <v>91</v>
      </c>
      <c r="L2325">
        <f>1/Table1[[#This Row],[B365H]]-Table1[[#This Row],[Margin1X2]]</f>
        <v>0.24516020279820019</v>
      </c>
      <c r="M2325">
        <f>IF(Table1[[#This Row],[Bet]]="Home",IF(Table1[[#This Row],[FTR]]="H",100*Table1[[#This Row],[B365H]],0),0)</f>
        <v>0</v>
      </c>
      <c r="N2325">
        <f>IF(Table1[[#This Row],[Bet]]="Home-",IF(Table1[[#This Row],[FTR]]="H",100*Table1[[#This Row],[B365H]],0),0)</f>
        <v>0</v>
      </c>
      <c r="O2325">
        <f>1/Table1[[#This Row],[B365D]]-Table1[[#This Row],[Margin1X2]]</f>
        <v>0.28503261109166111</v>
      </c>
      <c r="P2325">
        <f>IF(Table1[[#This Row],[Bet]]="Draw",IF(Table1[[#This Row],[FTR]]="D",100*Table1[[#This Row],[B365D]],0),0)</f>
        <v>0</v>
      </c>
      <c r="Q2325">
        <f>IF(Table1[[#This Row],[Bet]]="Draw-",IF(Table1[[#This Row],[FTR]]="D",100*Table1[[#This Row],[B365D]],0),0)</f>
        <v>0</v>
      </c>
      <c r="R2325">
        <f>1/Table1[[#This Row],[B365A]]-Table1[[#This Row],[Margin1X2]]</f>
        <v>0.46980718611013861</v>
      </c>
      <c r="S2325">
        <f>IF(Table1[[#This Row],[Bet]]="Away",IF(Table1[[#This Row],[FTR]]="A",100*Table1[[#This Row],[B365A]],0),0)</f>
        <v>0</v>
      </c>
      <c r="T2325">
        <f>IF(Table1[[#This Row],[Bet2]]="Away",IF(Table1[[#This Row],[FTR]]="A",100*Table1[[#This Row],[B365A]]),0)</f>
        <v>0</v>
      </c>
      <c r="X2325">
        <v>3.8</v>
      </c>
      <c r="Y2325">
        <v>3.3</v>
      </c>
      <c r="Z2325">
        <v>2.0499999999999998</v>
      </c>
      <c r="AA2325" s="3">
        <f>(1/Table1[[#This Row],[B365H]]+1/Table1[[#This Row],[B365D]]+1/Table1[[#This Row],[B365A]]-1)/3</f>
        <v>1.7997691938641907E-2</v>
      </c>
      <c r="AB2325">
        <v>2.2000000000000002</v>
      </c>
      <c r="AC2325">
        <v>1.66</v>
      </c>
      <c r="AD2325">
        <f>(1/Table1[[#This Row],[B365&gt;2.5]]+1/Table1[[#This Row],[B365&lt;2.5]]-1)/2</f>
        <v>2.8477546549835697E-2</v>
      </c>
    </row>
    <row r="2326" spans="1:30" hidden="1" x14ac:dyDescent="0.45">
      <c r="A2326" t="s">
        <v>61</v>
      </c>
      <c r="B2326" t="s">
        <v>4</v>
      </c>
      <c r="C2326" s="1">
        <v>44527</v>
      </c>
      <c r="D2326" t="s">
        <v>86</v>
      </c>
      <c r="E2326" t="s">
        <v>65</v>
      </c>
      <c r="F2326">
        <v>0</v>
      </c>
      <c r="G2326">
        <v>1</v>
      </c>
      <c r="H2326" t="s">
        <v>20</v>
      </c>
      <c r="I2326" t="s">
        <v>91</v>
      </c>
      <c r="L2326">
        <f>1/Table1[[#This Row],[B365H]]-Table1[[#This Row],[Margin1X2]]</f>
        <v>0.45751633986928109</v>
      </c>
      <c r="M2326">
        <f>IF(Table1[[#This Row],[Bet]]="Home",IF(Table1[[#This Row],[FTR]]="H",100*Table1[[#This Row],[B365H]],0),0)</f>
        <v>0</v>
      </c>
      <c r="N2326">
        <f>IF(Table1[[#This Row],[Bet]]="Home-",IF(Table1[[#This Row],[FTR]]="H",100*Table1[[#This Row],[B365H]],0),0)</f>
        <v>0</v>
      </c>
      <c r="O2326">
        <f>1/Table1[[#This Row],[B365D]]-Table1[[#This Row],[Margin1X2]]</f>
        <v>0.27544351073762846</v>
      </c>
      <c r="P2326">
        <f>IF(Table1[[#This Row],[Bet]]="Draw",IF(Table1[[#This Row],[FTR]]="D",100*Table1[[#This Row],[B365D]],0),0)</f>
        <v>0</v>
      </c>
      <c r="Q2326">
        <f>IF(Table1[[#This Row],[Bet]]="Draw-",IF(Table1[[#This Row],[FTR]]="D",100*Table1[[#This Row],[B365D]],0),0)</f>
        <v>0</v>
      </c>
      <c r="R2326">
        <f>1/Table1[[#This Row],[B365A]]-Table1[[#This Row],[Margin1X2]]</f>
        <v>0.26704014939309062</v>
      </c>
      <c r="S2326">
        <f>IF(Table1[[#This Row],[Bet]]="Away",IF(Table1[[#This Row],[FTR]]="A",100*Table1[[#This Row],[B365A]],0),0)</f>
        <v>0</v>
      </c>
      <c r="T2326">
        <f>IF(Table1[[#This Row],[Bet2]]="Away",IF(Table1[[#This Row],[FTR]]="A",100*Table1[[#This Row],[B365A]]),0)</f>
        <v>0</v>
      </c>
      <c r="X2326">
        <v>2.1</v>
      </c>
      <c r="Y2326">
        <v>3.4</v>
      </c>
      <c r="Z2326">
        <v>3.5</v>
      </c>
      <c r="AA2326" s="3">
        <f>(1/Table1[[#This Row],[B365H]]+1/Table1[[#This Row],[B365D]]+1/Table1[[#This Row],[B365A]]-1)/3</f>
        <v>1.8674136321195078E-2</v>
      </c>
      <c r="AB2326">
        <v>2.02</v>
      </c>
      <c r="AC2326">
        <v>1.83</v>
      </c>
      <c r="AD2326">
        <f>(1/Table1[[#This Row],[B365&gt;2.5]]+1/Table1[[#This Row],[B365&lt;2.5]]-1)/2</f>
        <v>2.0748796191094487E-2</v>
      </c>
    </row>
    <row r="2327" spans="1:30" hidden="1" x14ac:dyDescent="0.45">
      <c r="A2327" t="s">
        <v>61</v>
      </c>
      <c r="B2327" t="s">
        <v>4</v>
      </c>
      <c r="C2327" s="1">
        <v>44533</v>
      </c>
      <c r="D2327" t="s">
        <v>92</v>
      </c>
      <c r="E2327" t="s">
        <v>62</v>
      </c>
      <c r="F2327">
        <v>1</v>
      </c>
      <c r="G2327">
        <v>1</v>
      </c>
      <c r="H2327" t="s">
        <v>42</v>
      </c>
      <c r="I2327" t="s">
        <v>91</v>
      </c>
      <c r="L2327">
        <f>1/Table1[[#This Row],[B365H]]-Table1[[#This Row],[Margin1X2]]</f>
        <v>0.53783252074245147</v>
      </c>
      <c r="M2327">
        <f>IF(Table1[[#This Row],[Bet]]="Home",IF(Table1[[#This Row],[FTR]]="H",100*Table1[[#This Row],[B365H]],0),0)</f>
        <v>0</v>
      </c>
      <c r="N2327">
        <f>IF(Table1[[#This Row],[Bet]]="Home-",IF(Table1[[#This Row],[FTR]]="H",100*Table1[[#This Row],[B365H]],0),0)</f>
        <v>0</v>
      </c>
      <c r="O2327">
        <f>1/Table1[[#This Row],[B365D]]-Table1[[#This Row],[Margin1X2]]</f>
        <v>0.24894363185356255</v>
      </c>
      <c r="P2327">
        <f>IF(Table1[[#This Row],[Bet]]="Draw",IF(Table1[[#This Row],[FTR]]="D",100*Table1[[#This Row],[B365D]],0),0)</f>
        <v>0</v>
      </c>
      <c r="Q2327">
        <f>IF(Table1[[#This Row],[Bet]]="Draw-",IF(Table1[[#This Row],[FTR]]="D",100*Table1[[#This Row],[B365D]],0),0)</f>
        <v>0</v>
      </c>
      <c r="R2327">
        <f>1/Table1[[#This Row],[B365A]]-Table1[[#This Row],[Margin1X2]]</f>
        <v>0.21322384740398595</v>
      </c>
      <c r="S2327">
        <f>IF(Table1[[#This Row],[Bet]]="Away",IF(Table1[[#This Row],[FTR]]="A",100*Table1[[#This Row],[B365A]],0),0)</f>
        <v>0</v>
      </c>
      <c r="T2327">
        <f>IF(Table1[[#This Row],[Bet2]]="Away",IF(Table1[[#This Row],[FTR]]="A",100*Table1[[#This Row],[B365A]]),0)</f>
        <v>0</v>
      </c>
      <c r="X2327">
        <v>1.8</v>
      </c>
      <c r="Y2327">
        <v>3.75</v>
      </c>
      <c r="Z2327">
        <v>4.33</v>
      </c>
      <c r="AA2327" s="3">
        <f>(1/Table1[[#This Row],[B365H]]+1/Table1[[#This Row],[B365D]]+1/Table1[[#This Row],[B365A]]-1)/3</f>
        <v>1.772303481310411E-2</v>
      </c>
      <c r="AB2327">
        <v>1.83</v>
      </c>
      <c r="AC2327">
        <v>2.02</v>
      </c>
      <c r="AD2327">
        <f>(1/Table1[[#This Row],[B365&gt;2.5]]+1/Table1[[#This Row],[B365&lt;2.5]]-1)/2</f>
        <v>2.0748796191094487E-2</v>
      </c>
    </row>
    <row r="2328" spans="1:30" hidden="1" x14ac:dyDescent="0.45">
      <c r="A2328" t="s">
        <v>61</v>
      </c>
      <c r="B2328" t="s">
        <v>4</v>
      </c>
      <c r="C2328" s="1">
        <v>44547</v>
      </c>
      <c r="D2328" t="s">
        <v>72</v>
      </c>
      <c r="E2328" t="s">
        <v>63</v>
      </c>
      <c r="F2328">
        <v>0</v>
      </c>
      <c r="G2328">
        <v>0</v>
      </c>
      <c r="H2328" t="s">
        <v>42</v>
      </c>
      <c r="I2328" t="s">
        <v>91</v>
      </c>
      <c r="L2328">
        <f>1/Table1[[#This Row],[B365H]]-Table1[[#This Row],[Margin1X2]]</f>
        <v>0.17814415556964699</v>
      </c>
      <c r="M2328">
        <f>IF(Table1[[#This Row],[Bet]]="Home",IF(Table1[[#This Row],[FTR]]="H",100*Table1[[#This Row],[B365H]],0),0)</f>
        <v>0</v>
      </c>
      <c r="N2328">
        <f>IF(Table1[[#This Row],[Bet]]="Home-",IF(Table1[[#This Row],[FTR]]="H",100*Table1[[#This Row],[B365H]],0),0)</f>
        <v>0</v>
      </c>
      <c r="O2328">
        <f>1/Table1[[#This Row],[B365D]]-Table1[[#This Row],[Margin1X2]]</f>
        <v>0.24130205030648907</v>
      </c>
      <c r="P2328">
        <f>IF(Table1[[#This Row],[Bet]]="Draw",IF(Table1[[#This Row],[FTR]]="D",100*Table1[[#This Row],[B365D]],0),0)</f>
        <v>0</v>
      </c>
      <c r="Q2328">
        <f>IF(Table1[[#This Row],[Bet]]="Draw-",IF(Table1[[#This Row],[FTR]]="D",100*Table1[[#This Row],[B365D]],0),0)</f>
        <v>0</v>
      </c>
      <c r="R2328">
        <f>1/Table1[[#This Row],[B365A]]-Table1[[#This Row],[Margin1X2]]</f>
        <v>0.58055379412386388</v>
      </c>
      <c r="S2328">
        <f>IF(Table1[[#This Row],[Bet]]="Away",IF(Table1[[#This Row],[FTR]]="A",100*Table1[[#This Row],[B365A]],0),0)</f>
        <v>0</v>
      </c>
      <c r="T2328">
        <f>IF(Table1[[#This Row],[Bet2]]="Away",IF(Table1[[#This Row],[FTR]]="A",100*Table1[[#This Row],[B365A]]),0)</f>
        <v>0</v>
      </c>
      <c r="X2328">
        <v>5</v>
      </c>
      <c r="Y2328">
        <v>3.8</v>
      </c>
      <c r="Z2328">
        <v>1.66</v>
      </c>
      <c r="AA2328" s="3">
        <f>(1/Table1[[#This Row],[B365H]]+1/Table1[[#This Row],[B365D]]+1/Table1[[#This Row],[B365A]]-1)/3</f>
        <v>2.1855844430353006E-2</v>
      </c>
      <c r="AB2328">
        <v>2.02</v>
      </c>
      <c r="AC2328">
        <v>1.83</v>
      </c>
      <c r="AD2328">
        <f>(1/Table1[[#This Row],[B365&gt;2.5]]+1/Table1[[#This Row],[B365&lt;2.5]]-1)/2</f>
        <v>2.0748796191094487E-2</v>
      </c>
    </row>
    <row r="2329" spans="1:30" hidden="1" x14ac:dyDescent="0.45">
      <c r="A2329" t="s">
        <v>61</v>
      </c>
      <c r="B2329" t="s">
        <v>4</v>
      </c>
      <c r="C2329" s="1">
        <v>44576</v>
      </c>
      <c r="D2329" t="s">
        <v>92</v>
      </c>
      <c r="E2329" t="s">
        <v>68</v>
      </c>
      <c r="F2329">
        <v>6</v>
      </c>
      <c r="G2329">
        <v>2</v>
      </c>
      <c r="H2329" t="s">
        <v>13</v>
      </c>
      <c r="I2329" t="s">
        <v>91</v>
      </c>
      <c r="L2329">
        <f>1/Table1[[#This Row],[B365H]]-Table1[[#This Row],[Margin1X2]]</f>
        <v>0.8007215917051983</v>
      </c>
      <c r="M2329">
        <f>IF(Table1[[#This Row],[Bet]]="Home",IF(Table1[[#This Row],[FTR]]="H",100*Table1[[#This Row],[B365H]],0),0)</f>
        <v>0</v>
      </c>
      <c r="N2329">
        <f>IF(Table1[[#This Row],[Bet]]="Home-",IF(Table1[[#This Row],[FTR]]="H",100*Table1[[#This Row],[B365H]],0),0)</f>
        <v>0</v>
      </c>
      <c r="O2329">
        <f>1/Table1[[#This Row],[B365D]]-Table1[[#This Row],[Margin1X2]]</f>
        <v>0.13489561440381112</v>
      </c>
      <c r="P2329">
        <f>IF(Table1[[#This Row],[Bet]]="Draw",IF(Table1[[#This Row],[FTR]]="D",100*Table1[[#This Row],[B365D]],0),0)</f>
        <v>0</v>
      </c>
      <c r="Q2329">
        <f>IF(Table1[[#This Row],[Bet]]="Draw-",IF(Table1[[#This Row],[FTR]]="D",100*Table1[[#This Row],[B365D]],0),0)</f>
        <v>0</v>
      </c>
      <c r="R2329">
        <f>1/Table1[[#This Row],[B365A]]-Table1[[#This Row],[Margin1X2]]</f>
        <v>6.4382793890990581E-2</v>
      </c>
      <c r="S2329">
        <f>IF(Table1[[#This Row],[Bet]]="Away",IF(Table1[[#This Row],[FTR]]="A",100*Table1[[#This Row],[B365A]],0),0)</f>
        <v>0</v>
      </c>
      <c r="T2329">
        <f>IF(Table1[[#This Row],[Bet2]]="Away",IF(Table1[[#This Row],[FTR]]="A",100*Table1[[#This Row],[B365A]]),0)</f>
        <v>0</v>
      </c>
      <c r="X2329">
        <v>1.22</v>
      </c>
      <c r="Y2329">
        <v>6.5</v>
      </c>
      <c r="Z2329">
        <v>12</v>
      </c>
      <c r="AA2329" s="3">
        <f>(1/Table1[[#This Row],[B365H]]+1/Table1[[#This Row],[B365D]]+1/Table1[[#This Row],[B365A]]-1)/3</f>
        <v>1.8950539442342745E-2</v>
      </c>
      <c r="AB2329">
        <v>1.53</v>
      </c>
      <c r="AC2329">
        <v>2.5</v>
      </c>
      <c r="AD2329">
        <f>(1/Table1[[#This Row],[B365&gt;2.5]]+1/Table1[[#This Row],[B365&lt;2.5]]-1)/2</f>
        <v>2.6797385620915048E-2</v>
      </c>
    </row>
    <row r="2330" spans="1:30" hidden="1" x14ac:dyDescent="0.45">
      <c r="A2330" t="s">
        <v>61</v>
      </c>
      <c r="B2330" t="s">
        <v>4</v>
      </c>
      <c r="C2330" s="1">
        <v>44580</v>
      </c>
      <c r="D2330" t="s">
        <v>87</v>
      </c>
      <c r="E2330" t="s">
        <v>77</v>
      </c>
      <c r="F2330">
        <v>0</v>
      </c>
      <c r="G2330">
        <v>2</v>
      </c>
      <c r="H2330" t="s">
        <v>20</v>
      </c>
      <c r="I2330" t="s">
        <v>91</v>
      </c>
      <c r="L2330">
        <f>1/Table1[[#This Row],[B365H]]-Table1[[#This Row],[Margin1X2]]</f>
        <v>0.25925925925925924</v>
      </c>
      <c r="M2330">
        <f>IF(Table1[[#This Row],[Bet]]="Home",IF(Table1[[#This Row],[FTR]]="H",100*Table1[[#This Row],[B365H]],0),0)</f>
        <v>0</v>
      </c>
      <c r="N2330">
        <f>IF(Table1[[#This Row],[Bet]]="Home-",IF(Table1[[#This Row],[FTR]]="H",100*Table1[[#This Row],[B365H]],0),0)</f>
        <v>0</v>
      </c>
      <c r="O2330">
        <f>1/Table1[[#This Row],[B365D]]-Table1[[#This Row],[Margin1X2]]</f>
        <v>0.25925925925925924</v>
      </c>
      <c r="P2330">
        <f>IF(Table1[[#This Row],[Bet]]="Draw",IF(Table1[[#This Row],[FTR]]="D",100*Table1[[#This Row],[B365D]],0),0)</f>
        <v>0</v>
      </c>
      <c r="Q2330">
        <f>IF(Table1[[#This Row],[Bet]]="Draw-",IF(Table1[[#This Row],[FTR]]="D",100*Table1[[#This Row],[B365D]],0),0)</f>
        <v>0</v>
      </c>
      <c r="R2330">
        <f>1/Table1[[#This Row],[B365A]]-Table1[[#This Row],[Margin1X2]]</f>
        <v>0.48148148148148145</v>
      </c>
      <c r="S2330">
        <f>IF(Table1[[#This Row],[Bet]]="Away",IF(Table1[[#This Row],[FTR]]="A",100*Table1[[#This Row],[B365A]],0),0)</f>
        <v>0</v>
      </c>
      <c r="T2330">
        <f>IF(Table1[[#This Row],[Bet2]]="Away",IF(Table1[[#This Row],[FTR]]="A",100*Table1[[#This Row],[B365A]]),0)</f>
        <v>0</v>
      </c>
      <c r="X2330">
        <v>3.6</v>
      </c>
      <c r="Y2330">
        <v>3.6</v>
      </c>
      <c r="Z2330">
        <v>2</v>
      </c>
      <c r="AA2330" s="3">
        <f>(1/Table1[[#This Row],[B365H]]+1/Table1[[#This Row],[B365D]]+1/Table1[[#This Row],[B365A]]-1)/3</f>
        <v>1.8518518518518528E-2</v>
      </c>
      <c r="AB2330">
        <v>2.02</v>
      </c>
      <c r="AC2330">
        <v>1.83</v>
      </c>
      <c r="AD2330">
        <f>(1/Table1[[#This Row],[B365&gt;2.5]]+1/Table1[[#This Row],[B365&lt;2.5]]-1)/2</f>
        <v>2.0748796191094487E-2</v>
      </c>
    </row>
    <row r="2331" spans="1:30" hidden="1" x14ac:dyDescent="0.45">
      <c r="A2331" t="s">
        <v>61</v>
      </c>
      <c r="B2331" t="s">
        <v>4</v>
      </c>
      <c r="C2331" s="1">
        <v>44583</v>
      </c>
      <c r="D2331" t="s">
        <v>96</v>
      </c>
      <c r="E2331" t="s">
        <v>74</v>
      </c>
      <c r="F2331">
        <v>2</v>
      </c>
      <c r="G2331">
        <v>1</v>
      </c>
      <c r="H2331" t="s">
        <v>13</v>
      </c>
      <c r="I2331" t="s">
        <v>91</v>
      </c>
      <c r="L2331">
        <f>1/Table1[[#This Row],[B365H]]-Table1[[#This Row],[Margin1X2]]</f>
        <v>0.4969729344729345</v>
      </c>
      <c r="M2331">
        <f>IF(Table1[[#This Row],[Bet]]="Home",IF(Table1[[#This Row],[FTR]]="H",100*Table1[[#This Row],[B365H]],0),0)</f>
        <v>0</v>
      </c>
      <c r="N2331">
        <f>IF(Table1[[#This Row],[Bet]]="Home-",IF(Table1[[#This Row],[FTR]]="H",100*Table1[[#This Row],[B365H]],0),0)</f>
        <v>0</v>
      </c>
      <c r="O2331">
        <f>1/Table1[[#This Row],[B365D]]-Table1[[#This Row],[Margin1X2]]</f>
        <v>0.29665242165242162</v>
      </c>
      <c r="P2331">
        <f>IF(Table1[[#This Row],[Bet]]="Draw",IF(Table1[[#This Row],[FTR]]="D",100*Table1[[#This Row],[B365D]],0),0)</f>
        <v>0</v>
      </c>
      <c r="Q2331">
        <f>IF(Table1[[#This Row],[Bet]]="Draw-",IF(Table1[[#This Row],[FTR]]="D",100*Table1[[#This Row],[B365D]],0),0)</f>
        <v>0</v>
      </c>
      <c r="R2331">
        <f>1/Table1[[#This Row],[B365A]]-Table1[[#This Row],[Margin1X2]]</f>
        <v>0.20637464387464385</v>
      </c>
      <c r="S2331">
        <f>IF(Table1[[#This Row],[Bet]]="Away",IF(Table1[[#This Row],[FTR]]="A",100*Table1[[#This Row],[B365A]],0),0)</f>
        <v>0</v>
      </c>
      <c r="T2331">
        <f>IF(Table1[[#This Row],[Bet2]]="Away",IF(Table1[[#This Row],[FTR]]="A",100*Table1[[#This Row],[B365A]]),0)</f>
        <v>0</v>
      </c>
      <c r="X2331">
        <v>1.95</v>
      </c>
      <c r="Y2331">
        <v>3.2</v>
      </c>
      <c r="Z2331">
        <v>4.5</v>
      </c>
      <c r="AA2331" s="3">
        <f>(1/Table1[[#This Row],[B365H]]+1/Table1[[#This Row],[B365D]]+1/Table1[[#This Row],[B365A]]-1)/3</f>
        <v>1.5847578347578366E-2</v>
      </c>
      <c r="AB2331">
        <v>2.37</v>
      </c>
      <c r="AC2331">
        <v>1.57</v>
      </c>
      <c r="AD2331">
        <f>(1/Table1[[#This Row],[B365&gt;2.5]]+1/Table1[[#This Row],[B365&lt;2.5]]-1)/2</f>
        <v>2.9441801714638949E-2</v>
      </c>
    </row>
    <row r="2332" spans="1:30" hidden="1" x14ac:dyDescent="0.45">
      <c r="A2332" t="s">
        <v>61</v>
      </c>
      <c r="B2332" t="s">
        <v>4</v>
      </c>
      <c r="C2332" s="1">
        <v>44597</v>
      </c>
      <c r="D2332" t="s">
        <v>66</v>
      </c>
      <c r="E2332" t="s">
        <v>65</v>
      </c>
      <c r="F2332">
        <v>1</v>
      </c>
      <c r="G2332">
        <v>0</v>
      </c>
      <c r="H2332" t="s">
        <v>13</v>
      </c>
      <c r="I2332" t="s">
        <v>91</v>
      </c>
      <c r="L2332">
        <f>1/Table1[[#This Row],[B365H]]-Table1[[#This Row],[Margin1X2]]</f>
        <v>0.38249336870026529</v>
      </c>
      <c r="M2332">
        <f>IF(Table1[[#This Row],[Bet]]="Home",IF(Table1[[#This Row],[FTR]]="H",100*Table1[[#This Row],[B365H]],0),0)</f>
        <v>0</v>
      </c>
      <c r="N2332">
        <f>IF(Table1[[#This Row],[Bet]]="Home-",IF(Table1[[#This Row],[FTR]]="H",100*Table1[[#This Row],[B365H]],0),0)</f>
        <v>0</v>
      </c>
      <c r="O2332">
        <f>1/Table1[[#This Row],[B365D]]-Table1[[#This Row],[Margin1X2]]</f>
        <v>0.29018567639257298</v>
      </c>
      <c r="P2332">
        <f>IF(Table1[[#This Row],[Bet]]="Draw",IF(Table1[[#This Row],[FTR]]="D",100*Table1[[#This Row],[B365D]],0),0)</f>
        <v>0</v>
      </c>
      <c r="Q2332">
        <f>IF(Table1[[#This Row],[Bet]]="Draw-",IF(Table1[[#This Row],[FTR]]="D",100*Table1[[#This Row],[B365D]],0),0)</f>
        <v>0</v>
      </c>
      <c r="R2332">
        <f>1/Table1[[#This Row],[B365A]]-Table1[[#This Row],[Margin1X2]]</f>
        <v>0.32732095490716184</v>
      </c>
      <c r="S2332">
        <f>IF(Table1[[#This Row],[Bet]]="Away",IF(Table1[[#This Row],[FTR]]="A",100*Table1[[#This Row],[B365A]],0),0)</f>
        <v>0</v>
      </c>
      <c r="T2332">
        <f>IF(Table1[[#This Row],[Bet2]]="Away",IF(Table1[[#This Row],[FTR]]="A",100*Table1[[#This Row],[B365A]]),0)</f>
        <v>0</v>
      </c>
      <c r="X2332">
        <v>2.5</v>
      </c>
      <c r="Y2332">
        <v>3.25</v>
      </c>
      <c r="Z2332">
        <v>2.9</v>
      </c>
      <c r="AA2332" s="3">
        <f>(1/Table1[[#This Row],[B365H]]+1/Table1[[#This Row],[B365D]]+1/Table1[[#This Row],[B365A]]-1)/3</f>
        <v>1.7506631299734732E-2</v>
      </c>
      <c r="AB2332">
        <v>2.5</v>
      </c>
      <c r="AC2332">
        <v>1.53</v>
      </c>
      <c r="AD2332">
        <f>(1/Table1[[#This Row],[B365&gt;2.5]]+1/Table1[[#This Row],[B365&lt;2.5]]-1)/2</f>
        <v>2.6797385620915048E-2</v>
      </c>
    </row>
    <row r="2333" spans="1:30" hidden="1" x14ac:dyDescent="0.45">
      <c r="A2333" t="s">
        <v>61</v>
      </c>
      <c r="B2333" t="s">
        <v>4</v>
      </c>
      <c r="C2333" s="1">
        <v>44604</v>
      </c>
      <c r="D2333" t="s">
        <v>78</v>
      </c>
      <c r="E2333" t="s">
        <v>80</v>
      </c>
      <c r="F2333">
        <v>0</v>
      </c>
      <c r="G2333">
        <v>1</v>
      </c>
      <c r="H2333" t="s">
        <v>20</v>
      </c>
      <c r="I2333" t="s">
        <v>91</v>
      </c>
      <c r="L2333">
        <f>1/Table1[[#This Row],[B365H]]-Table1[[#This Row],[Margin1X2]]</f>
        <v>0.26067879726416315</v>
      </c>
      <c r="M2333">
        <f>IF(Table1[[#This Row],[Bet]]="Home",IF(Table1[[#This Row],[FTR]]="H",100*Table1[[#This Row],[B365H]],0),0)</f>
        <v>0</v>
      </c>
      <c r="N2333">
        <f>IF(Table1[[#This Row],[Bet]]="Home-",IF(Table1[[#This Row],[FTR]]="H",100*Table1[[#This Row],[B365H]],0),0)</f>
        <v>0</v>
      </c>
      <c r="O2333">
        <f>1/Table1[[#This Row],[B365D]]-Table1[[#This Row],[Margin1X2]]</f>
        <v>0.26861530520067106</v>
      </c>
      <c r="P2333">
        <f>IF(Table1[[#This Row],[Bet]]="Draw",IF(Table1[[#This Row],[FTR]]="D",100*Table1[[#This Row],[B365D]],0),0)</f>
        <v>0</v>
      </c>
      <c r="Q2333">
        <f>IF(Table1[[#This Row],[Bet]]="Draw-",IF(Table1[[#This Row],[FTR]]="D",100*Table1[[#This Row],[B365D]],0),0)</f>
        <v>0</v>
      </c>
      <c r="R2333">
        <f>1/Table1[[#This Row],[B365A]]-Table1[[#This Row],[Margin1X2]]</f>
        <v>0.4707058975351659</v>
      </c>
      <c r="S2333">
        <f>IF(Table1[[#This Row],[Bet]]="Away",IF(Table1[[#This Row],[FTR]]="A",100*Table1[[#This Row],[B365A]],0),0)</f>
        <v>0</v>
      </c>
      <c r="T2333">
        <f>IF(Table1[[#This Row],[Bet2]]="Away",IF(Table1[[#This Row],[FTR]]="A",100*Table1[[#This Row],[B365A]]),0)</f>
        <v>0</v>
      </c>
      <c r="X2333">
        <v>3.6</v>
      </c>
      <c r="Y2333">
        <v>3.5</v>
      </c>
      <c r="Z2333">
        <v>2.0499999999999998</v>
      </c>
      <c r="AA2333" s="3">
        <f>(1/Table1[[#This Row],[B365H]]+1/Table1[[#This Row],[B365D]]+1/Table1[[#This Row],[B365A]]-1)/3</f>
        <v>1.7098980513614654E-2</v>
      </c>
      <c r="AB2333">
        <v>2</v>
      </c>
      <c r="AC2333">
        <v>1.8</v>
      </c>
      <c r="AD2333">
        <f>(1/Table1[[#This Row],[B365&gt;2.5]]+1/Table1[[#This Row],[B365&lt;2.5]]-1)/2</f>
        <v>2.777777777777779E-2</v>
      </c>
    </row>
    <row r="2334" spans="1:30" hidden="1" x14ac:dyDescent="0.45">
      <c r="A2334" t="s">
        <v>61</v>
      </c>
      <c r="B2334" t="s">
        <v>4</v>
      </c>
      <c r="C2334" s="1">
        <v>44611</v>
      </c>
      <c r="D2334" t="s">
        <v>83</v>
      </c>
      <c r="E2334" t="s">
        <v>81</v>
      </c>
      <c r="F2334">
        <v>1</v>
      </c>
      <c r="G2334">
        <v>1</v>
      </c>
      <c r="H2334" t="s">
        <v>42</v>
      </c>
      <c r="I2334" t="s">
        <v>91</v>
      </c>
      <c r="L2334">
        <f>1/Table1[[#This Row],[B365H]]-Table1[[#This Row],[Margin1X2]]</f>
        <v>0.52831988897562665</v>
      </c>
      <c r="M2334">
        <f>IF(Table1[[#This Row],[Bet]]="Home",IF(Table1[[#This Row],[FTR]]="H",100*Table1[[#This Row],[B365H]],0),0)</f>
        <v>0</v>
      </c>
      <c r="N2334">
        <f>IF(Table1[[#This Row],[Bet]]="Home-",IF(Table1[[#This Row],[FTR]]="H",100*Table1[[#This Row],[B365H]],0),0)</f>
        <v>0</v>
      </c>
      <c r="O2334">
        <f>1/Table1[[#This Row],[B365D]]-Table1[[#This Row],[Margin1X2]]</f>
        <v>0.26758608725821842</v>
      </c>
      <c r="P2334">
        <f>IF(Table1[[#This Row],[Bet]]="Draw",IF(Table1[[#This Row],[FTR]]="D",100*Table1[[#This Row],[B365D]],0),0)</f>
        <v>0</v>
      </c>
      <c r="Q2334">
        <f>IF(Table1[[#This Row],[Bet]]="Draw-",IF(Table1[[#This Row],[FTR]]="D",100*Table1[[#This Row],[B365D]],0),0)</f>
        <v>0</v>
      </c>
      <c r="R2334">
        <f>1/Table1[[#This Row],[B365A]]-Table1[[#This Row],[Margin1X2]]</f>
        <v>0.20409402376615493</v>
      </c>
      <c r="S2334">
        <f>IF(Table1[[#This Row],[Bet]]="Away",IF(Table1[[#This Row],[FTR]]="A",100*Table1[[#This Row],[B365A]],0),0)</f>
        <v>0</v>
      </c>
      <c r="T2334">
        <f>IF(Table1[[#This Row],[Bet2]]="Away",IF(Table1[[#This Row],[FTR]]="A",100*Table1[[#This Row],[B365A]]),0)</f>
        <v>0</v>
      </c>
      <c r="X2334">
        <v>1.83</v>
      </c>
      <c r="Y2334">
        <v>3.5</v>
      </c>
      <c r="Z2334">
        <v>4.5</v>
      </c>
      <c r="AA2334" s="3">
        <f>(1/Table1[[#This Row],[B365H]]+1/Table1[[#This Row],[B365D]]+1/Table1[[#This Row],[B365A]]-1)/3</f>
        <v>1.8128198456067279E-2</v>
      </c>
      <c r="AB2334">
        <v>2</v>
      </c>
      <c r="AC2334">
        <v>1.85</v>
      </c>
      <c r="AD2334">
        <f>(1/Table1[[#This Row],[B365&gt;2.5]]+1/Table1[[#This Row],[B365&lt;2.5]]-1)/2</f>
        <v>2.0270270270270174E-2</v>
      </c>
    </row>
    <row r="2335" spans="1:30" hidden="1" x14ac:dyDescent="0.45">
      <c r="A2335" t="s">
        <v>61</v>
      </c>
      <c r="B2335" t="s">
        <v>4</v>
      </c>
      <c r="C2335" s="1">
        <v>44618</v>
      </c>
      <c r="D2335" t="s">
        <v>62</v>
      </c>
      <c r="E2335" t="s">
        <v>86</v>
      </c>
      <c r="F2335">
        <v>2</v>
      </c>
      <c r="G2335">
        <v>1</v>
      </c>
      <c r="H2335" t="s">
        <v>13</v>
      </c>
      <c r="I2335" t="s">
        <v>91</v>
      </c>
      <c r="L2335">
        <f>1/Table1[[#This Row],[B365H]]-Table1[[#This Row],[Margin1X2]]</f>
        <v>0.58372839729846704</v>
      </c>
      <c r="M2335">
        <f>IF(Table1[[#This Row],[Bet]]="Home",IF(Table1[[#This Row],[FTR]]="H",100*Table1[[#This Row],[B365H]],0),0)</f>
        <v>0</v>
      </c>
      <c r="N2335">
        <f>IF(Table1[[#This Row],[Bet]]="Home-",IF(Table1[[#This Row],[FTR]]="H",100*Table1[[#This Row],[B365H]],0),0)</f>
        <v>0</v>
      </c>
      <c r="O2335">
        <f>1/Table1[[#This Row],[B365D]]-Table1[[#This Row],[Margin1X2]]</f>
        <v>0.24447665348109224</v>
      </c>
      <c r="P2335">
        <f>IF(Table1[[#This Row],[Bet]]="Draw",IF(Table1[[#This Row],[FTR]]="D",100*Table1[[#This Row],[B365D]],0),0)</f>
        <v>0</v>
      </c>
      <c r="Q2335">
        <f>IF(Table1[[#This Row],[Bet]]="Draw-",IF(Table1[[#This Row],[FTR]]="D",100*Table1[[#This Row],[B365D]],0),0)</f>
        <v>0</v>
      </c>
      <c r="R2335">
        <f>1/Table1[[#This Row],[B365A]]-Table1[[#This Row],[Margin1X2]]</f>
        <v>0.17179494922044061</v>
      </c>
      <c r="S2335">
        <f>IF(Table1[[#This Row],[Bet]]="Away",IF(Table1[[#This Row],[FTR]]="A",100*Table1[[#This Row],[B365A]],0),0)</f>
        <v>0</v>
      </c>
      <c r="T2335">
        <f>IF(Table1[[#This Row],[Bet2]]="Away",IF(Table1[[#This Row],[FTR]]="A",100*Table1[[#This Row],[B365A]]),0)</f>
        <v>0</v>
      </c>
      <c r="X2335">
        <v>1.66</v>
      </c>
      <c r="Y2335">
        <v>3.8</v>
      </c>
      <c r="Z2335">
        <v>5.25</v>
      </c>
      <c r="AA2335" s="3">
        <f>(1/Table1[[#This Row],[B365H]]+1/Table1[[#This Row],[B365D]]+1/Table1[[#This Row],[B365A]]-1)/3</f>
        <v>1.8681241255749843E-2</v>
      </c>
      <c r="AB2335">
        <v>1.88</v>
      </c>
      <c r="AC2335">
        <v>1.98</v>
      </c>
      <c r="AD2335">
        <f>(1/Table1[[#This Row],[B365&gt;2.5]]+1/Table1[[#This Row],[B365&lt;2.5]]-1)/2</f>
        <v>1.8482699333763231E-2</v>
      </c>
    </row>
    <row r="2336" spans="1:30" hidden="1" x14ac:dyDescent="0.45">
      <c r="A2336" t="s">
        <v>61</v>
      </c>
      <c r="B2336" t="s">
        <v>4</v>
      </c>
      <c r="C2336" s="1">
        <v>44628</v>
      </c>
      <c r="D2336" t="s">
        <v>89</v>
      </c>
      <c r="E2336" t="s">
        <v>93</v>
      </c>
      <c r="F2336">
        <v>4</v>
      </c>
      <c r="G2336">
        <v>1</v>
      </c>
      <c r="H2336" t="s">
        <v>13</v>
      </c>
      <c r="I2336" t="s">
        <v>91</v>
      </c>
      <c r="L2336">
        <f>1/Table1[[#This Row],[B365H]]-Table1[[#This Row],[Margin1X2]]</f>
        <v>0.45934065934065932</v>
      </c>
      <c r="M2336">
        <f>IF(Table1[[#This Row],[Bet]]="Home",IF(Table1[[#This Row],[FTR]]="H",100*Table1[[#This Row],[B365H]],0),0)</f>
        <v>0</v>
      </c>
      <c r="N2336">
        <f>IF(Table1[[#This Row],[Bet]]="Home-",IF(Table1[[#This Row],[FTR]]="H",100*Table1[[#This Row],[B365H]],0),0)</f>
        <v>0</v>
      </c>
      <c r="O2336">
        <f>1/Table1[[#This Row],[B365D]]-Table1[[#This Row],[Margin1X2]]</f>
        <v>0.29084249084249086</v>
      </c>
      <c r="P2336">
        <f>IF(Table1[[#This Row],[Bet]]="Draw",IF(Table1[[#This Row],[FTR]]="D",100*Table1[[#This Row],[B365D]],0),0)</f>
        <v>0</v>
      </c>
      <c r="Q2336">
        <f>IF(Table1[[#This Row],[Bet]]="Draw-",IF(Table1[[#This Row],[FTR]]="D",100*Table1[[#This Row],[B365D]],0),0)</f>
        <v>0</v>
      </c>
      <c r="R2336">
        <f>1/Table1[[#This Row],[B365A]]-Table1[[#This Row],[Margin1X2]]</f>
        <v>0.24981684981684979</v>
      </c>
      <c r="S2336">
        <f>IF(Table1[[#This Row],[Bet]]="Away",IF(Table1[[#This Row],[FTR]]="A",100*Table1[[#This Row],[B365A]],0),0)</f>
        <v>0</v>
      </c>
      <c r="T2336">
        <f>IF(Table1[[#This Row],[Bet2]]="Away",IF(Table1[[#This Row],[FTR]]="A",100*Table1[[#This Row],[B365A]]),0)</f>
        <v>0</v>
      </c>
      <c r="X2336">
        <v>2.1</v>
      </c>
      <c r="Y2336">
        <v>3.25</v>
      </c>
      <c r="Z2336">
        <v>3.75</v>
      </c>
      <c r="AA2336" s="3">
        <f>(1/Table1[[#This Row],[B365H]]+1/Table1[[#This Row],[B365D]]+1/Table1[[#This Row],[B365A]]-1)/3</f>
        <v>1.6849816849816863E-2</v>
      </c>
      <c r="AB2336">
        <v>2.1</v>
      </c>
      <c r="AC2336">
        <v>1.72</v>
      </c>
      <c r="AD2336">
        <f>(1/Table1[[#This Row],[B365&gt;2.5]]+1/Table1[[#This Row],[B365&lt;2.5]]-1)/2</f>
        <v>2.879291251384275E-2</v>
      </c>
    </row>
    <row r="2337" spans="1:30" hidden="1" x14ac:dyDescent="0.45">
      <c r="A2337" t="s">
        <v>61</v>
      </c>
      <c r="B2337" t="s">
        <v>4</v>
      </c>
      <c r="C2337" s="1">
        <v>44632</v>
      </c>
      <c r="D2337" t="s">
        <v>72</v>
      </c>
      <c r="E2337" t="s">
        <v>92</v>
      </c>
      <c r="F2337">
        <v>1</v>
      </c>
      <c r="G2337">
        <v>1</v>
      </c>
      <c r="H2337" t="s">
        <v>42</v>
      </c>
      <c r="I2337" t="s">
        <v>91</v>
      </c>
      <c r="L2337">
        <f>1/Table1[[#This Row],[B365H]]-Table1[[#This Row],[Margin1X2]]</f>
        <v>0.13424051581946325</v>
      </c>
      <c r="M2337">
        <f>IF(Table1[[#This Row],[Bet]]="Home",IF(Table1[[#This Row],[FTR]]="H",100*Table1[[#This Row],[B365H]],0),0)</f>
        <v>0</v>
      </c>
      <c r="N2337">
        <f>IF(Table1[[#This Row],[Bet]]="Home-",IF(Table1[[#This Row],[FTR]]="H",100*Table1[[#This Row],[B365H]],0),0)</f>
        <v>0</v>
      </c>
      <c r="O2337">
        <f>1/Table1[[#This Row],[B365D]]-Table1[[#This Row],[Margin1X2]]</f>
        <v>0.19092067776278307</v>
      </c>
      <c r="P2337">
        <f>IF(Table1[[#This Row],[Bet]]="Draw",IF(Table1[[#This Row],[FTR]]="D",100*Table1[[#This Row],[B365D]],0),0)</f>
        <v>0</v>
      </c>
      <c r="Q2337">
        <f>IF(Table1[[#This Row],[Bet]]="Draw-",IF(Table1[[#This Row],[FTR]]="D",100*Table1[[#This Row],[B365D]],0),0)</f>
        <v>0</v>
      </c>
      <c r="R2337">
        <f>1/Table1[[#This Row],[B365A]]-Table1[[#This Row],[Margin1X2]]</f>
        <v>0.67483880641775384</v>
      </c>
      <c r="S2337">
        <f>IF(Table1[[#This Row],[Bet]]="Away",IF(Table1[[#This Row],[FTR]]="A",100*Table1[[#This Row],[B365A]],0),0)</f>
        <v>0</v>
      </c>
      <c r="T2337">
        <f>IF(Table1[[#This Row],[Bet2]]="Away",IF(Table1[[#This Row],[FTR]]="A",100*Table1[[#This Row],[B365A]]),0)</f>
        <v>0</v>
      </c>
      <c r="X2337">
        <v>6.5</v>
      </c>
      <c r="Y2337">
        <v>4.75</v>
      </c>
      <c r="Z2337">
        <v>1.44</v>
      </c>
      <c r="AA2337" s="3">
        <f>(1/Table1[[#This Row],[B365H]]+1/Table1[[#This Row],[B365D]]+1/Table1[[#This Row],[B365A]]-1)/3</f>
        <v>1.9605638026690613E-2</v>
      </c>
      <c r="AB2337">
        <v>1.83</v>
      </c>
      <c r="AC2337">
        <v>2.02</v>
      </c>
      <c r="AD2337">
        <f>(1/Table1[[#This Row],[B365&gt;2.5]]+1/Table1[[#This Row],[B365&lt;2.5]]-1)/2</f>
        <v>2.0748796191094487E-2</v>
      </c>
    </row>
    <row r="2338" spans="1:30" hidden="1" x14ac:dyDescent="0.45">
      <c r="A2338" t="s">
        <v>61</v>
      </c>
      <c r="B2338" t="s">
        <v>4</v>
      </c>
      <c r="C2338" s="1">
        <v>44657</v>
      </c>
      <c r="D2338" t="s">
        <v>96</v>
      </c>
      <c r="E2338" t="s">
        <v>95</v>
      </c>
      <c r="F2338">
        <v>2</v>
      </c>
      <c r="G2338">
        <v>0</v>
      </c>
      <c r="H2338" t="s">
        <v>13</v>
      </c>
      <c r="I2338" t="s">
        <v>91</v>
      </c>
      <c r="L2338">
        <f>1/Table1[[#This Row],[B365H]]-Table1[[#This Row],[Margin1X2]]</f>
        <v>0.48253968253968255</v>
      </c>
      <c r="M2338">
        <f>IF(Table1[[#This Row],[Bet]]="Home",IF(Table1[[#This Row],[FTR]]="H",100*Table1[[#This Row],[B365H]],0),0)</f>
        <v>0</v>
      </c>
      <c r="N2338">
        <f>IF(Table1[[#This Row],[Bet]]="Home-",IF(Table1[[#This Row],[FTR]]="H",100*Table1[[#This Row],[B365H]],0),0)</f>
        <v>0</v>
      </c>
      <c r="O2338">
        <f>1/Table1[[#This Row],[B365D]]-Table1[[#This Row],[Margin1X2]]</f>
        <v>0.26825396825396824</v>
      </c>
      <c r="P2338">
        <f>IF(Table1[[#This Row],[Bet]]="Draw",IF(Table1[[#This Row],[FTR]]="D",100*Table1[[#This Row],[B365D]],0),0)</f>
        <v>0</v>
      </c>
      <c r="Q2338">
        <f>IF(Table1[[#This Row],[Bet]]="Draw-",IF(Table1[[#This Row],[FTR]]="D",100*Table1[[#This Row],[B365D]],0),0)</f>
        <v>0</v>
      </c>
      <c r="R2338">
        <f>1/Table1[[#This Row],[B365A]]-Table1[[#This Row],[Margin1X2]]</f>
        <v>0.24920634920634918</v>
      </c>
      <c r="S2338">
        <f>IF(Table1[[#This Row],[Bet]]="Away",IF(Table1[[#This Row],[FTR]]="A",100*Table1[[#This Row],[B365A]],0),0)</f>
        <v>0</v>
      </c>
      <c r="T2338">
        <f>IF(Table1[[#This Row],[Bet2]]="Away",IF(Table1[[#This Row],[FTR]]="A",100*Table1[[#This Row],[B365A]]),0)</f>
        <v>0</v>
      </c>
      <c r="X2338">
        <v>2</v>
      </c>
      <c r="Y2338">
        <v>3.5</v>
      </c>
      <c r="Z2338">
        <v>3.75</v>
      </c>
      <c r="AA2338" s="3">
        <f>(1/Table1[[#This Row],[B365H]]+1/Table1[[#This Row],[B365D]]+1/Table1[[#This Row],[B365A]]-1)/3</f>
        <v>1.7460317460317471E-2</v>
      </c>
      <c r="AB2338">
        <v>2.0499999999999998</v>
      </c>
      <c r="AC2338">
        <v>1.8</v>
      </c>
      <c r="AD2338">
        <f>(1/Table1[[#This Row],[B365&gt;2.5]]+1/Table1[[#This Row],[B365&lt;2.5]]-1)/2</f>
        <v>2.1680216802168029E-2</v>
      </c>
    </row>
    <row r="2339" spans="1:30" hidden="1" x14ac:dyDescent="0.45">
      <c r="A2339" t="s">
        <v>61</v>
      </c>
      <c r="B2339" t="s">
        <v>4</v>
      </c>
      <c r="C2339" s="1">
        <v>44660</v>
      </c>
      <c r="D2339" t="s">
        <v>66</v>
      </c>
      <c r="E2339" t="s">
        <v>74</v>
      </c>
      <c r="F2339">
        <v>2</v>
      </c>
      <c r="G2339">
        <v>1</v>
      </c>
      <c r="H2339" t="s">
        <v>13</v>
      </c>
      <c r="I2339" t="s">
        <v>91</v>
      </c>
      <c r="L2339">
        <f>1/Table1[[#This Row],[B365H]]-Table1[[#This Row],[Margin1X2]]</f>
        <v>0.46089466089466086</v>
      </c>
      <c r="M2339">
        <f>IF(Table1[[#This Row],[Bet]]="Home",IF(Table1[[#This Row],[FTR]]="H",100*Table1[[#This Row],[B365H]],0),0)</f>
        <v>0</v>
      </c>
      <c r="N2339">
        <f>IF(Table1[[#This Row],[Bet]]="Home-",IF(Table1[[#This Row],[FTR]]="H",100*Table1[[#This Row],[B365H]],0),0)</f>
        <v>0</v>
      </c>
      <c r="O2339">
        <f>1/Table1[[#This Row],[B365D]]-Table1[[#This Row],[Margin1X2]]</f>
        <v>0.28773448773448773</v>
      </c>
      <c r="P2339">
        <f>IF(Table1[[#This Row],[Bet]]="Draw",IF(Table1[[#This Row],[FTR]]="D",100*Table1[[#This Row],[B365D]],0),0)</f>
        <v>0</v>
      </c>
      <c r="Q2339">
        <f>IF(Table1[[#This Row],[Bet]]="Draw-",IF(Table1[[#This Row],[FTR]]="D",100*Table1[[#This Row],[B365D]],0),0)</f>
        <v>0</v>
      </c>
      <c r="R2339">
        <f>1/Table1[[#This Row],[B365A]]-Table1[[#This Row],[Margin1X2]]</f>
        <v>0.25137085137085136</v>
      </c>
      <c r="S2339">
        <f>IF(Table1[[#This Row],[Bet]]="Away",IF(Table1[[#This Row],[FTR]]="A",100*Table1[[#This Row],[B365A]],0),0)</f>
        <v>0</v>
      </c>
      <c r="T2339">
        <f>IF(Table1[[#This Row],[Bet2]]="Away",IF(Table1[[#This Row],[FTR]]="A",100*Table1[[#This Row],[B365A]]),0)</f>
        <v>0</v>
      </c>
      <c r="X2339">
        <v>2.1</v>
      </c>
      <c r="Y2339">
        <v>3.3</v>
      </c>
      <c r="Z2339">
        <v>3.75</v>
      </c>
      <c r="AA2339" s="3">
        <f>(1/Table1[[#This Row],[B365H]]+1/Table1[[#This Row],[B365D]]+1/Table1[[#This Row],[B365A]]-1)/3</f>
        <v>1.5295815295815288E-2</v>
      </c>
      <c r="AB2339">
        <v>2.2000000000000002</v>
      </c>
      <c r="AC2339">
        <v>1.66</v>
      </c>
      <c r="AD2339">
        <f>(1/Table1[[#This Row],[B365&gt;2.5]]+1/Table1[[#This Row],[B365&lt;2.5]]-1)/2</f>
        <v>2.8477546549835697E-2</v>
      </c>
    </row>
    <row r="2340" spans="1:30" hidden="1" x14ac:dyDescent="0.45">
      <c r="A2340" t="s">
        <v>61</v>
      </c>
      <c r="B2340" t="s">
        <v>4</v>
      </c>
      <c r="C2340" s="1">
        <v>44666</v>
      </c>
      <c r="D2340" t="s">
        <v>62</v>
      </c>
      <c r="E2340" t="s">
        <v>93</v>
      </c>
      <c r="F2340">
        <v>0</v>
      </c>
      <c r="G2340">
        <v>0</v>
      </c>
      <c r="H2340" t="s">
        <v>42</v>
      </c>
      <c r="I2340" t="s">
        <v>91</v>
      </c>
      <c r="L2340">
        <f>1/Table1[[#This Row],[B365H]]-Table1[[#This Row],[Margin1X2]]</f>
        <v>0.49384112619406745</v>
      </c>
      <c r="M2340">
        <f>IF(Table1[[#This Row],[Bet]]="Home",IF(Table1[[#This Row],[FTR]]="H",100*Table1[[#This Row],[B365H]],0),0)</f>
        <v>0</v>
      </c>
      <c r="N2340">
        <f>IF(Table1[[#This Row],[Bet]]="Home-",IF(Table1[[#This Row],[FTR]]="H",100*Table1[[#This Row],[B365H]],0),0)</f>
        <v>0</v>
      </c>
      <c r="O2340">
        <f>1/Table1[[#This Row],[B365D]]-Table1[[#This Row],[Margin1X2]]</f>
        <v>0.2751382604323781</v>
      </c>
      <c r="P2340">
        <f>IF(Table1[[#This Row],[Bet]]="Draw",IF(Table1[[#This Row],[FTR]]="D",100*Table1[[#This Row],[B365D]],0),0)</f>
        <v>0</v>
      </c>
      <c r="Q2340">
        <f>IF(Table1[[#This Row],[Bet]]="Draw-",IF(Table1[[#This Row],[FTR]]="D",100*Table1[[#This Row],[B365D]],0),0)</f>
        <v>0</v>
      </c>
      <c r="R2340">
        <f>1/Table1[[#This Row],[B365A]]-Table1[[#This Row],[Margin1X2]]</f>
        <v>0.23102061337355453</v>
      </c>
      <c r="S2340">
        <f>IF(Table1[[#This Row],[Bet]]="Away",IF(Table1[[#This Row],[FTR]]="A",100*Table1[[#This Row],[B365A]],0),0)</f>
        <v>0</v>
      </c>
      <c r="T2340">
        <f>IF(Table1[[#This Row],[Bet2]]="Away",IF(Table1[[#This Row],[FTR]]="A",100*Table1[[#This Row],[B365A]]),0)</f>
        <v>0</v>
      </c>
      <c r="X2340">
        <v>1.95</v>
      </c>
      <c r="Y2340">
        <v>3.4</v>
      </c>
      <c r="Z2340">
        <v>4</v>
      </c>
      <c r="AA2340" s="3">
        <f>(1/Table1[[#This Row],[B365H]]+1/Table1[[#This Row],[B365D]]+1/Table1[[#This Row],[B365A]]-1)/3</f>
        <v>1.8979386626445455E-2</v>
      </c>
      <c r="AB2340">
        <v>2.0499999999999998</v>
      </c>
      <c r="AC2340">
        <v>1.8</v>
      </c>
      <c r="AD2340">
        <f>(1/Table1[[#This Row],[B365&gt;2.5]]+1/Table1[[#This Row],[B365&lt;2.5]]-1)/2</f>
        <v>2.1680216802168029E-2</v>
      </c>
    </row>
    <row r="2341" spans="1:30" hidden="1" x14ac:dyDescent="0.45">
      <c r="A2341" t="s">
        <v>61</v>
      </c>
      <c r="B2341" t="s">
        <v>4</v>
      </c>
      <c r="C2341" s="1">
        <v>44669</v>
      </c>
      <c r="D2341" t="s">
        <v>69</v>
      </c>
      <c r="E2341" t="s">
        <v>90</v>
      </c>
      <c r="F2341">
        <v>6</v>
      </c>
      <c r="G2341">
        <v>1</v>
      </c>
      <c r="H2341" t="s">
        <v>13</v>
      </c>
      <c r="I2341" t="s">
        <v>91</v>
      </c>
      <c r="L2341">
        <f>1/Table1[[#This Row],[B365H]]-Table1[[#This Row],[Margin1X2]]</f>
        <v>0.44733242134062923</v>
      </c>
      <c r="M2341">
        <f>IF(Table1[[#This Row],[Bet]]="Home",IF(Table1[[#This Row],[FTR]]="H",100*Table1[[#This Row],[B365H]],0),0)</f>
        <v>0</v>
      </c>
      <c r="N2341">
        <f>IF(Table1[[#This Row],[Bet]]="Home-",IF(Table1[[#This Row],[FTR]]="H",100*Table1[[#This Row],[B365H]],0),0)</f>
        <v>0</v>
      </c>
      <c r="O2341">
        <f>1/Table1[[#This Row],[B365D]]-Table1[[#This Row],[Margin1X2]]</f>
        <v>0.27633378932968533</v>
      </c>
      <c r="P2341">
        <f>IF(Table1[[#This Row],[Bet]]="Draw",IF(Table1[[#This Row],[FTR]]="D",100*Table1[[#This Row],[B365D]],0),0)</f>
        <v>0</v>
      </c>
      <c r="Q2341">
        <f>IF(Table1[[#This Row],[Bet]]="Draw-",IF(Table1[[#This Row],[FTR]]="D",100*Table1[[#This Row],[B365D]],0),0)</f>
        <v>0</v>
      </c>
      <c r="R2341">
        <f>1/Table1[[#This Row],[B365A]]-Table1[[#This Row],[Margin1X2]]</f>
        <v>0.27633378932968533</v>
      </c>
      <c r="S2341">
        <f>IF(Table1[[#This Row],[Bet]]="Away",IF(Table1[[#This Row],[FTR]]="A",100*Table1[[#This Row],[B365A]],0),0)</f>
        <v>0</v>
      </c>
      <c r="T2341">
        <f>IF(Table1[[#This Row],[Bet2]]="Away",IF(Table1[[#This Row],[FTR]]="A",100*Table1[[#This Row],[B365A]]),0)</f>
        <v>0</v>
      </c>
      <c r="X2341">
        <v>2.15</v>
      </c>
      <c r="Y2341">
        <v>3.4</v>
      </c>
      <c r="Z2341">
        <v>3.4</v>
      </c>
      <c r="AA2341" s="3">
        <f>(1/Table1[[#This Row],[B365H]]+1/Table1[[#This Row],[B365D]]+1/Table1[[#This Row],[B365A]]-1)/3</f>
        <v>1.7783857729138191E-2</v>
      </c>
      <c r="AB2341">
        <v>2.1</v>
      </c>
      <c r="AC2341">
        <v>1.72</v>
      </c>
      <c r="AD2341">
        <f>(1/Table1[[#This Row],[B365&gt;2.5]]+1/Table1[[#This Row],[B365&lt;2.5]]-1)/2</f>
        <v>2.879291251384275E-2</v>
      </c>
    </row>
    <row r="2342" spans="1:30" hidden="1" x14ac:dyDescent="0.45">
      <c r="A2342" t="s">
        <v>61</v>
      </c>
      <c r="B2342" t="s">
        <v>4</v>
      </c>
      <c r="C2342" s="1">
        <v>44674</v>
      </c>
      <c r="D2342" t="s">
        <v>81</v>
      </c>
      <c r="E2342" t="s">
        <v>87</v>
      </c>
      <c r="F2342">
        <v>3</v>
      </c>
      <c r="G2342">
        <v>0</v>
      </c>
      <c r="H2342" t="s">
        <v>13</v>
      </c>
      <c r="I2342" t="s">
        <v>91</v>
      </c>
      <c r="L2342">
        <f>1/Table1[[#This Row],[B365H]]-Table1[[#This Row],[Margin1X2]]</f>
        <v>0.36617453793026306</v>
      </c>
      <c r="M2342">
        <f>IF(Table1[[#This Row],[Bet]]="Home",IF(Table1[[#This Row],[FTR]]="H",100*Table1[[#This Row],[B365H]],0),0)</f>
        <v>0</v>
      </c>
      <c r="N2342">
        <f>IF(Table1[[#This Row],[Bet]]="Home-",IF(Table1[[#This Row],[FTR]]="H",100*Table1[[#This Row],[B365H]],0),0)</f>
        <v>0</v>
      </c>
      <c r="O2342">
        <f>1/Table1[[#This Row],[B365D]]-Table1[[#This Row],[Margin1X2]]</f>
        <v>0.2921874563095937</v>
      </c>
      <c r="P2342">
        <f>IF(Table1[[#This Row],[Bet]]="Draw",IF(Table1[[#This Row],[FTR]]="D",100*Table1[[#This Row],[B365D]],0),0)</f>
        <v>0</v>
      </c>
      <c r="Q2342">
        <f>IF(Table1[[#This Row],[Bet]]="Draw-",IF(Table1[[#This Row],[FTR]]="D",100*Table1[[#This Row],[B365D]],0),0)</f>
        <v>0</v>
      </c>
      <c r="R2342">
        <f>1/Table1[[#This Row],[B365A]]-Table1[[#This Row],[Margin1X2]]</f>
        <v>0.34163800576014314</v>
      </c>
      <c r="S2342">
        <f>IF(Table1[[#This Row],[Bet]]="Away",IF(Table1[[#This Row],[FTR]]="A",100*Table1[[#This Row],[B365A]],0),0)</f>
        <v>0</v>
      </c>
      <c r="T2342">
        <f>IF(Table1[[#This Row],[Bet2]]="Away",IF(Table1[[#This Row],[FTR]]="A",100*Table1[[#This Row],[B365A]]),0)</f>
        <v>0</v>
      </c>
      <c r="X2342">
        <v>2.62</v>
      </c>
      <c r="Y2342">
        <v>3.25</v>
      </c>
      <c r="Z2342">
        <v>2.8</v>
      </c>
      <c r="AA2342" s="3">
        <f>(1/Table1[[#This Row],[B365H]]+1/Table1[[#This Row],[B365D]]+1/Table1[[#This Row],[B365A]]-1)/3</f>
        <v>1.5504851382713994E-2</v>
      </c>
      <c r="AB2342">
        <v>2.1</v>
      </c>
      <c r="AC2342">
        <v>1.72</v>
      </c>
      <c r="AD2342">
        <f>(1/Table1[[#This Row],[B365&gt;2.5]]+1/Table1[[#This Row],[B365&lt;2.5]]-1)/2</f>
        <v>2.879291251384275E-2</v>
      </c>
    </row>
    <row r="2343" spans="1:30" hidden="1" x14ac:dyDescent="0.45">
      <c r="A2343" t="s">
        <v>106</v>
      </c>
      <c r="B2343" t="s">
        <v>4</v>
      </c>
      <c r="C2343" s="1">
        <v>44499</v>
      </c>
      <c r="D2343" t="s">
        <v>139</v>
      </c>
      <c r="E2343" t="s">
        <v>116</v>
      </c>
      <c r="F2343">
        <v>4</v>
      </c>
      <c r="G2343">
        <v>0</v>
      </c>
      <c r="H2343" t="s">
        <v>13</v>
      </c>
      <c r="I2343" t="s">
        <v>91</v>
      </c>
      <c r="L2343">
        <f>1/Table1[[#This Row],[B365H]]-Table1[[#This Row],[Margin1X2]]</f>
        <v>0.55522138680033417</v>
      </c>
      <c r="M2343">
        <f>IF(Table1[[#This Row],[Bet]]="Home",IF(Table1[[#This Row],[FTR]]="H",100*Table1[[#This Row],[B365H]],0),0)</f>
        <v>0</v>
      </c>
      <c r="N2343">
        <f>IF(Table1[[#This Row],[Bet]]="Home-",IF(Table1[[#This Row],[FTR]]="H",100*Table1[[#This Row],[B365H]],0),0)</f>
        <v>0</v>
      </c>
      <c r="O2343">
        <f>1/Table1[[#This Row],[B365D]]-Table1[[#This Row],[Margin1X2]]</f>
        <v>0.25045948203842944</v>
      </c>
      <c r="P2343">
        <f>IF(Table1[[#This Row],[Bet]]="Draw",IF(Table1[[#This Row],[FTR]]="D",100*Table1[[#This Row],[B365D]],0),0)</f>
        <v>0</v>
      </c>
      <c r="Q2343">
        <f>IF(Table1[[#This Row],[Bet]]="Draw-",IF(Table1[[#This Row],[FTR]]="D",100*Table1[[#This Row],[B365D]],0),0)</f>
        <v>0</v>
      </c>
      <c r="R2343">
        <f>1/Table1[[#This Row],[B365A]]-Table1[[#This Row],[Margin1X2]]</f>
        <v>0.19431913116123645</v>
      </c>
      <c r="S2343">
        <f>IF(Table1[[#This Row],[Bet]]="Away",IF(Table1[[#This Row],[FTR]]="A",100*Table1[[#This Row],[B365A]],0),0)</f>
        <v>0</v>
      </c>
      <c r="T2343">
        <f>IF(Table1[[#This Row],[Bet2]]="Away",IF(Table1[[#This Row],[FTR]]="A",100*Table1[[#This Row],[B365A]]),0)</f>
        <v>0</v>
      </c>
      <c r="X2343">
        <v>1.75</v>
      </c>
      <c r="Y2343">
        <v>3.75</v>
      </c>
      <c r="Z2343">
        <v>4.75</v>
      </c>
      <c r="AA2343" s="3">
        <f>(1/Table1[[#This Row],[B365H]]+1/Table1[[#This Row],[B365D]]+1/Table1[[#This Row],[B365A]]-1)/3</f>
        <v>1.6207184628237226E-2</v>
      </c>
      <c r="AB2343">
        <v>2.0499999999999998</v>
      </c>
      <c r="AC2343">
        <v>1.75</v>
      </c>
      <c r="AD2343">
        <f>(1/Table1[[#This Row],[B365&gt;2.5]]+1/Table1[[#This Row],[B365&lt;2.5]]-1)/2</f>
        <v>2.9616724738675937E-2</v>
      </c>
    </row>
    <row r="2344" spans="1:30" hidden="1" x14ac:dyDescent="0.45">
      <c r="A2344" t="s">
        <v>106</v>
      </c>
      <c r="B2344" t="s">
        <v>4</v>
      </c>
      <c r="C2344" s="1">
        <v>44600</v>
      </c>
      <c r="D2344" t="s">
        <v>140</v>
      </c>
      <c r="E2344" t="s">
        <v>134</v>
      </c>
      <c r="F2344">
        <v>1</v>
      </c>
      <c r="G2344">
        <v>0</v>
      </c>
      <c r="H2344" t="s">
        <v>13</v>
      </c>
      <c r="I2344" t="s">
        <v>91</v>
      </c>
      <c r="L2344">
        <f>1/Table1[[#This Row],[B365H]]-Table1[[#This Row],[Margin1X2]]</f>
        <v>0.38089080459770114</v>
      </c>
      <c r="M2344">
        <f>IF(Table1[[#This Row],[Bet]]="Home",IF(Table1[[#This Row],[FTR]]="H",100*Table1[[#This Row],[B365H]],0),0)</f>
        <v>0</v>
      </c>
      <c r="N2344">
        <f>IF(Table1[[#This Row],[Bet]]="Home-",IF(Table1[[#This Row],[FTR]]="H",100*Table1[[#This Row],[B365H]],0),0)</f>
        <v>0</v>
      </c>
      <c r="O2344">
        <f>1/Table1[[#This Row],[B365D]]-Table1[[#This Row],[Margin1X2]]</f>
        <v>0.29339080459770112</v>
      </c>
      <c r="P2344">
        <f>IF(Table1[[#This Row],[Bet]]="Draw",IF(Table1[[#This Row],[FTR]]="D",100*Table1[[#This Row],[B365D]],0),0)</f>
        <v>0</v>
      </c>
      <c r="Q2344">
        <f>IF(Table1[[#This Row],[Bet]]="Draw-",IF(Table1[[#This Row],[FTR]]="D",100*Table1[[#This Row],[B365D]],0),0)</f>
        <v>0</v>
      </c>
      <c r="R2344">
        <f>1/Table1[[#This Row],[B365A]]-Table1[[#This Row],[Margin1X2]]</f>
        <v>0.32571839080459769</v>
      </c>
      <c r="S2344">
        <f>IF(Table1[[#This Row],[Bet]]="Away",IF(Table1[[#This Row],[FTR]]="A",100*Table1[[#This Row],[B365A]],0),0)</f>
        <v>0</v>
      </c>
      <c r="T2344">
        <f>IF(Table1[[#This Row],[Bet2]]="Away",IF(Table1[[#This Row],[FTR]]="A",100*Table1[[#This Row],[B365A]]),0)</f>
        <v>0</v>
      </c>
      <c r="X2344">
        <v>2.5</v>
      </c>
      <c r="Y2344">
        <v>3.2</v>
      </c>
      <c r="Z2344">
        <v>2.9</v>
      </c>
      <c r="AA2344" s="3">
        <f>(1/Table1[[#This Row],[B365H]]+1/Table1[[#This Row],[B365D]]+1/Table1[[#This Row],[B365A]]-1)/3</f>
        <v>1.9109195402298901E-2</v>
      </c>
      <c r="AB2344">
        <v>2.15</v>
      </c>
      <c r="AC2344">
        <v>1.66</v>
      </c>
      <c r="AD2344">
        <f>(1/Table1[[#This Row],[B365&gt;2.5]]+1/Table1[[#This Row],[B365&lt;2.5]]-1)/2</f>
        <v>3.3762958811992205E-2</v>
      </c>
    </row>
    <row r="2345" spans="1:30" hidden="1" x14ac:dyDescent="0.45">
      <c r="A2345" t="s">
        <v>106</v>
      </c>
      <c r="B2345" t="s">
        <v>4</v>
      </c>
      <c r="C2345" s="1">
        <v>44415</v>
      </c>
      <c r="D2345" t="s">
        <v>139</v>
      </c>
      <c r="E2345" t="s">
        <v>140</v>
      </c>
      <c r="F2345">
        <v>0</v>
      </c>
      <c r="G2345">
        <v>0</v>
      </c>
      <c r="H2345" t="s">
        <v>42</v>
      </c>
      <c r="I2345" t="s">
        <v>141</v>
      </c>
      <c r="L2345">
        <f>1/Table1[[#This Row],[B365H]]-Table1[[#This Row],[Margin1X2]]</f>
        <v>0.37838827838827843</v>
      </c>
      <c r="M2345">
        <f>IF(Table1[[#This Row],[Bet]]="Home",IF(Table1[[#This Row],[FTR]]="H",100*Table1[[#This Row],[B365H]],0),0)</f>
        <v>0</v>
      </c>
      <c r="N2345">
        <f>IF(Table1[[#This Row],[Bet]]="Home-",IF(Table1[[#This Row],[FTR]]="H",100*Table1[[#This Row],[B365H]],0),0)</f>
        <v>0</v>
      </c>
      <c r="O2345">
        <f>1/Table1[[#This Row],[B365D]]-Table1[[#This Row],[Margin1X2]]</f>
        <v>0.28608058608058612</v>
      </c>
      <c r="P2345">
        <f>IF(Table1[[#This Row],[Bet]]="Draw",IF(Table1[[#This Row],[FTR]]="D",100*Table1[[#This Row],[B365D]],0),0)</f>
        <v>0</v>
      </c>
      <c r="Q2345">
        <f>IF(Table1[[#This Row],[Bet]]="Draw-",IF(Table1[[#This Row],[FTR]]="D",100*Table1[[#This Row],[B365D]],0),0)</f>
        <v>0</v>
      </c>
      <c r="R2345">
        <f>1/Table1[[#This Row],[B365A]]-Table1[[#This Row],[Margin1X2]]</f>
        <v>0.33553113553113556</v>
      </c>
      <c r="S2345">
        <f>IF(Table1[[#This Row],[Bet]]="Away",IF(Table1[[#This Row],[FTR]]="A",100*Table1[[#This Row],[B365A]],0),0)</f>
        <v>0</v>
      </c>
      <c r="T2345">
        <f>IF(Table1[[#This Row],[Bet2]]="Away",IF(Table1[[#This Row],[FTR]]="A",100*Table1[[#This Row],[B365A]]),0)</f>
        <v>0</v>
      </c>
      <c r="X2345">
        <v>2.5</v>
      </c>
      <c r="Y2345">
        <v>3.25</v>
      </c>
      <c r="Z2345">
        <v>2.8</v>
      </c>
      <c r="AA2345" s="3">
        <f>(1/Table1[[#This Row],[B365H]]+1/Table1[[#This Row],[B365D]]+1/Table1[[#This Row],[B365A]]-1)/3</f>
        <v>2.1611721611721608E-2</v>
      </c>
      <c r="AB2345">
        <v>2.15</v>
      </c>
      <c r="AC2345">
        <v>1.66</v>
      </c>
      <c r="AD2345">
        <f>(1/Table1[[#This Row],[B365&gt;2.5]]+1/Table1[[#This Row],[B365&lt;2.5]]-1)/2</f>
        <v>3.3762958811992205E-2</v>
      </c>
    </row>
    <row r="2346" spans="1:30" hidden="1" x14ac:dyDescent="0.45">
      <c r="A2346" t="s">
        <v>106</v>
      </c>
      <c r="B2346" t="s">
        <v>4</v>
      </c>
      <c r="C2346" s="1">
        <v>44422</v>
      </c>
      <c r="D2346" t="s">
        <v>120</v>
      </c>
      <c r="E2346" t="s">
        <v>113</v>
      </c>
      <c r="F2346">
        <v>2</v>
      </c>
      <c r="G2346">
        <v>0</v>
      </c>
      <c r="H2346" t="s">
        <v>13</v>
      </c>
      <c r="I2346" t="s">
        <v>141</v>
      </c>
      <c r="L2346">
        <f>1/Table1[[#This Row],[B365H]]-Table1[[#This Row],[Margin1X2]]</f>
        <v>0.55132275132275133</v>
      </c>
      <c r="M2346">
        <f>IF(Table1[[#This Row],[Bet]]="Home",IF(Table1[[#This Row],[FTR]]="H",100*Table1[[#This Row],[B365H]],0),0)</f>
        <v>0</v>
      </c>
      <c r="N2346">
        <f>IF(Table1[[#This Row],[Bet]]="Home-",IF(Table1[[#This Row],[FTR]]="H",100*Table1[[#This Row],[B365H]],0),0)</f>
        <v>0</v>
      </c>
      <c r="O2346">
        <f>1/Table1[[#This Row],[B365D]]-Table1[[#This Row],[Margin1X2]]</f>
        <v>0.24656084656084662</v>
      </c>
      <c r="P2346">
        <f>IF(Table1[[#This Row],[Bet]]="Draw",IF(Table1[[#This Row],[FTR]]="D",100*Table1[[#This Row],[B365D]],0),0)</f>
        <v>0</v>
      </c>
      <c r="Q2346">
        <f>IF(Table1[[#This Row],[Bet]]="Draw-",IF(Table1[[#This Row],[FTR]]="D",100*Table1[[#This Row],[B365D]],0),0)</f>
        <v>0</v>
      </c>
      <c r="R2346">
        <f>1/Table1[[#This Row],[B365A]]-Table1[[#This Row],[Margin1X2]]</f>
        <v>0.20211640211640217</v>
      </c>
      <c r="S2346">
        <f>IF(Table1[[#This Row],[Bet]]="Away",IF(Table1[[#This Row],[FTR]]="A",100*Table1[[#This Row],[B365A]],0),0)</f>
        <v>0</v>
      </c>
      <c r="T2346">
        <f>IF(Table1[[#This Row],[Bet2]]="Away",IF(Table1[[#This Row],[FTR]]="A",100*Table1[[#This Row],[B365A]]),0)</f>
        <v>0</v>
      </c>
      <c r="X2346">
        <v>1.75</v>
      </c>
      <c r="Y2346">
        <v>3.75</v>
      </c>
      <c r="Z2346">
        <v>4.5</v>
      </c>
      <c r="AA2346" s="3">
        <f>(1/Table1[[#This Row],[B365H]]+1/Table1[[#This Row],[B365D]]+1/Table1[[#This Row],[B365A]]-1)/3</f>
        <v>2.0105820105820033E-2</v>
      </c>
      <c r="AB2346">
        <v>2.06</v>
      </c>
      <c r="AC2346">
        <v>1.87</v>
      </c>
      <c r="AD2346">
        <f>(1/Table1[[#This Row],[B365&gt;2.5]]+1/Table1[[#This Row],[B365&lt;2.5]]-1)/2</f>
        <v>1.0098125746326736E-2</v>
      </c>
    </row>
    <row r="2347" spans="1:30" hidden="1" x14ac:dyDescent="0.45">
      <c r="A2347" t="s">
        <v>106</v>
      </c>
      <c r="B2347" t="s">
        <v>4</v>
      </c>
      <c r="C2347" s="1">
        <v>44436</v>
      </c>
      <c r="D2347" t="s">
        <v>111</v>
      </c>
      <c r="E2347" t="s">
        <v>123</v>
      </c>
      <c r="F2347">
        <v>3</v>
      </c>
      <c r="G2347">
        <v>1</v>
      </c>
      <c r="H2347" t="s">
        <v>13</v>
      </c>
      <c r="I2347" t="s">
        <v>141</v>
      </c>
      <c r="L2347">
        <f>1/Table1[[#This Row],[B365H]]-Table1[[#This Row],[Margin1X2]]</f>
        <v>0.46790477708698652</v>
      </c>
      <c r="M2347">
        <f>IF(Table1[[#This Row],[Bet]]="Home",IF(Table1[[#This Row],[FTR]]="H",100*Table1[[#This Row],[B365H]],0),0)</f>
        <v>0</v>
      </c>
      <c r="N2347">
        <f>IF(Table1[[#This Row],[Bet]]="Home-",IF(Table1[[#This Row],[FTR]]="H",100*Table1[[#This Row],[B365H]],0),0)</f>
        <v>0</v>
      </c>
      <c r="O2347">
        <f>1/Table1[[#This Row],[B365D]]-Table1[[#This Row],[Margin1X2]]</f>
        <v>0.27421754609702953</v>
      </c>
      <c r="P2347">
        <f>IF(Table1[[#This Row],[Bet]]="Draw",IF(Table1[[#This Row],[FTR]]="D",100*Table1[[#This Row],[B365D]],0),0)</f>
        <v>0</v>
      </c>
      <c r="Q2347">
        <f>IF(Table1[[#This Row],[Bet]]="Draw-",IF(Table1[[#This Row],[FTR]]="D",100*Table1[[#This Row],[B365D]],0),0)</f>
        <v>0</v>
      </c>
      <c r="R2347">
        <f>1/Table1[[#This Row],[B365A]]-Table1[[#This Row],[Margin1X2]]</f>
        <v>0.25787767681598378</v>
      </c>
      <c r="S2347">
        <f>IF(Table1[[#This Row],[Bet]]="Away",IF(Table1[[#This Row],[FTR]]="A",100*Table1[[#This Row],[B365A]],0),0)</f>
        <v>0</v>
      </c>
      <c r="T2347">
        <f>IF(Table1[[#This Row],[Bet2]]="Away",IF(Table1[[#This Row],[FTR]]="A",100*Table1[[#This Row],[B365A]]),0)</f>
        <v>0</v>
      </c>
      <c r="X2347">
        <v>2.0499999999999998</v>
      </c>
      <c r="Y2347">
        <v>3.4</v>
      </c>
      <c r="Z2347">
        <v>3.6</v>
      </c>
      <c r="AA2347" s="3">
        <f>(1/Table1[[#This Row],[B365H]]+1/Table1[[#This Row],[B365D]]+1/Table1[[#This Row],[B365A]]-1)/3</f>
        <v>1.9900100961793992E-2</v>
      </c>
      <c r="AB2347">
        <v>2</v>
      </c>
      <c r="AC2347">
        <v>1.8</v>
      </c>
      <c r="AD2347">
        <f>(1/Table1[[#This Row],[B365&gt;2.5]]+1/Table1[[#This Row],[B365&lt;2.5]]-1)/2</f>
        <v>2.777777777777779E-2</v>
      </c>
    </row>
    <row r="2348" spans="1:30" hidden="1" x14ac:dyDescent="0.45">
      <c r="A2348" t="s">
        <v>106</v>
      </c>
      <c r="B2348" t="s">
        <v>4</v>
      </c>
      <c r="C2348" s="1">
        <v>44457</v>
      </c>
      <c r="D2348" t="s">
        <v>116</v>
      </c>
      <c r="E2348" t="s">
        <v>125</v>
      </c>
      <c r="F2348">
        <v>1</v>
      </c>
      <c r="G2348">
        <v>0</v>
      </c>
      <c r="H2348" t="s">
        <v>13</v>
      </c>
      <c r="I2348" t="s">
        <v>141</v>
      </c>
      <c r="L2348">
        <f>1/Table1[[#This Row],[B365H]]-Table1[[#This Row],[Margin1X2]]</f>
        <v>0.36752136752136755</v>
      </c>
      <c r="M2348">
        <f>IF(Table1[[#This Row],[Bet]]="Home",IF(Table1[[#This Row],[FTR]]="H",100*Table1[[#This Row],[B365H]],0),0)</f>
        <v>0</v>
      </c>
      <c r="N2348">
        <f>IF(Table1[[#This Row],[Bet]]="Home-",IF(Table1[[#This Row],[FTR]]="H",100*Table1[[#This Row],[B365H]],0),0)</f>
        <v>0</v>
      </c>
      <c r="O2348">
        <f>1/Table1[[#This Row],[B365D]]-Table1[[#This Row],[Margin1X2]]</f>
        <v>0.28593628593628601</v>
      </c>
      <c r="P2348">
        <f>IF(Table1[[#This Row],[Bet]]="Draw",IF(Table1[[#This Row],[FTR]]="D",100*Table1[[#This Row],[B365D]],0),0)</f>
        <v>0</v>
      </c>
      <c r="Q2348">
        <f>IF(Table1[[#This Row],[Bet]]="Draw-",IF(Table1[[#This Row],[FTR]]="D",100*Table1[[#This Row],[B365D]],0),0)</f>
        <v>0</v>
      </c>
      <c r="R2348">
        <f>1/Table1[[#This Row],[B365A]]-Table1[[#This Row],[Margin1X2]]</f>
        <v>0.34654234654234661</v>
      </c>
      <c r="S2348">
        <f>IF(Table1[[#This Row],[Bet]]="Away",IF(Table1[[#This Row],[FTR]]="A",100*Table1[[#This Row],[B365A]],0),0)</f>
        <v>0</v>
      </c>
      <c r="T2348">
        <f>IF(Table1[[#This Row],[Bet2]]="Away",IF(Table1[[#This Row],[FTR]]="A",100*Table1[[#This Row],[B365A]]),0)</f>
        <v>0</v>
      </c>
      <c r="X2348">
        <v>2.6</v>
      </c>
      <c r="Y2348">
        <v>3.3</v>
      </c>
      <c r="Z2348">
        <v>2.75</v>
      </c>
      <c r="AA2348" s="3">
        <f>(1/Table1[[#This Row],[B365H]]+1/Table1[[#This Row],[B365D]]+1/Table1[[#This Row],[B365A]]-1)/3</f>
        <v>1.7094017094017033E-2</v>
      </c>
      <c r="AB2348">
        <v>2.0499999999999998</v>
      </c>
      <c r="AC2348">
        <v>1.75</v>
      </c>
      <c r="AD2348">
        <f>(1/Table1[[#This Row],[B365&gt;2.5]]+1/Table1[[#This Row],[B365&lt;2.5]]-1)/2</f>
        <v>2.9616724738675937E-2</v>
      </c>
    </row>
    <row r="2349" spans="1:30" hidden="1" x14ac:dyDescent="0.45">
      <c r="A2349" t="s">
        <v>106</v>
      </c>
      <c r="B2349" t="s">
        <v>4</v>
      </c>
      <c r="C2349" s="1">
        <v>44478</v>
      </c>
      <c r="D2349" t="s">
        <v>124</v>
      </c>
      <c r="E2349" t="s">
        <v>130</v>
      </c>
      <c r="F2349">
        <v>2</v>
      </c>
      <c r="G2349">
        <v>1</v>
      </c>
      <c r="H2349" t="s">
        <v>13</v>
      </c>
      <c r="I2349" t="s">
        <v>141</v>
      </c>
      <c r="L2349">
        <f>1/Table1[[#This Row],[B365H]]-Table1[[#This Row],[Margin1X2]]</f>
        <v>0.53703703703703709</v>
      </c>
      <c r="M2349">
        <f>IF(Table1[[#This Row],[Bet]]="Home",IF(Table1[[#This Row],[FTR]]="H",100*Table1[[#This Row],[B365H]],0),0)</f>
        <v>0</v>
      </c>
      <c r="N2349">
        <f>IF(Table1[[#This Row],[Bet]]="Home-",IF(Table1[[#This Row],[FTR]]="H",100*Table1[[#This Row],[B365H]],0),0)</f>
        <v>0</v>
      </c>
      <c r="O2349">
        <f>1/Table1[[#This Row],[B365D]]-Table1[[#This Row],[Margin1X2]]</f>
        <v>0.25925925925925924</v>
      </c>
      <c r="P2349">
        <f>IF(Table1[[#This Row],[Bet]]="Draw",IF(Table1[[#This Row],[FTR]]="D",100*Table1[[#This Row],[B365D]],0),0)</f>
        <v>0</v>
      </c>
      <c r="Q2349">
        <f>IF(Table1[[#This Row],[Bet]]="Draw-",IF(Table1[[#This Row],[FTR]]="D",100*Table1[[#This Row],[B365D]],0),0)</f>
        <v>0</v>
      </c>
      <c r="R2349">
        <f>1/Table1[[#This Row],[B365A]]-Table1[[#This Row],[Margin1X2]]</f>
        <v>0.20370370370370369</v>
      </c>
      <c r="S2349">
        <f>IF(Table1[[#This Row],[Bet]]="Away",IF(Table1[[#This Row],[FTR]]="A",100*Table1[[#This Row],[B365A]],0),0)</f>
        <v>0</v>
      </c>
      <c r="T2349">
        <f>IF(Table1[[#This Row],[Bet2]]="Away",IF(Table1[[#This Row],[FTR]]="A",100*Table1[[#This Row],[B365A]]),0)</f>
        <v>0</v>
      </c>
      <c r="X2349">
        <v>1.8</v>
      </c>
      <c r="Y2349">
        <v>3.6</v>
      </c>
      <c r="Z2349">
        <v>4.5</v>
      </c>
      <c r="AA2349" s="3">
        <f>(1/Table1[[#This Row],[B365H]]+1/Table1[[#This Row],[B365D]]+1/Table1[[#This Row],[B365A]]-1)/3</f>
        <v>1.8518518518518528E-2</v>
      </c>
      <c r="AB2349">
        <v>2.0499999999999998</v>
      </c>
      <c r="AC2349">
        <v>1.75</v>
      </c>
      <c r="AD2349">
        <f>(1/Table1[[#This Row],[B365&gt;2.5]]+1/Table1[[#This Row],[B365&lt;2.5]]-1)/2</f>
        <v>2.9616724738675937E-2</v>
      </c>
    </row>
    <row r="2350" spans="1:30" hidden="1" x14ac:dyDescent="0.45">
      <c r="A2350" t="s">
        <v>106</v>
      </c>
      <c r="B2350" t="s">
        <v>4</v>
      </c>
      <c r="C2350" s="1">
        <v>44541</v>
      </c>
      <c r="D2350" t="s">
        <v>136</v>
      </c>
      <c r="E2350" t="s">
        <v>117</v>
      </c>
      <c r="F2350">
        <v>2</v>
      </c>
      <c r="G2350">
        <v>2</v>
      </c>
      <c r="H2350" t="s">
        <v>42</v>
      </c>
      <c r="I2350" t="s">
        <v>141</v>
      </c>
      <c r="L2350">
        <f>1/Table1[[#This Row],[B365H]]-Table1[[#This Row],[Margin1X2]]</f>
        <v>0.52543972543972539</v>
      </c>
      <c r="M2350">
        <f>IF(Table1[[#This Row],[Bet]]="Home",IF(Table1[[#This Row],[FTR]]="H",100*Table1[[#This Row],[B365H]],0),0)</f>
        <v>0</v>
      </c>
      <c r="N2350">
        <f>IF(Table1[[#This Row],[Bet]]="Home-",IF(Table1[[#This Row],[FTR]]="H",100*Table1[[#This Row],[B365H]],0),0)</f>
        <v>0</v>
      </c>
      <c r="O2350">
        <f>1/Table1[[#This Row],[B365D]]-Table1[[#This Row],[Margin1X2]]</f>
        <v>0.25156585156585154</v>
      </c>
      <c r="P2350">
        <f>IF(Table1[[#This Row],[Bet]]="Draw",IF(Table1[[#This Row],[FTR]]="D",100*Table1[[#This Row],[B365D]],0),0)</f>
        <v>0</v>
      </c>
      <c r="Q2350">
        <f>IF(Table1[[#This Row],[Bet]]="Draw-",IF(Table1[[#This Row],[FTR]]="D",100*Table1[[#This Row],[B365D]],0),0)</f>
        <v>0</v>
      </c>
      <c r="R2350">
        <f>1/Table1[[#This Row],[B365A]]-Table1[[#This Row],[Margin1X2]]</f>
        <v>0.22299442299442299</v>
      </c>
      <c r="S2350">
        <f>IF(Table1[[#This Row],[Bet]]="Away",IF(Table1[[#This Row],[FTR]]="A",100*Table1[[#This Row],[B365A]],0),0)</f>
        <v>0</v>
      </c>
      <c r="T2350">
        <f>IF(Table1[[#This Row],[Bet2]]="Away",IF(Table1[[#This Row],[FTR]]="A",100*Table1[[#This Row],[B365A]]),0)</f>
        <v>0</v>
      </c>
      <c r="X2350">
        <v>1.85</v>
      </c>
      <c r="Y2350">
        <v>3.75</v>
      </c>
      <c r="Z2350">
        <v>4.2</v>
      </c>
      <c r="AA2350" s="3">
        <f>(1/Table1[[#This Row],[B365H]]+1/Table1[[#This Row],[B365D]]+1/Table1[[#This Row],[B365A]]-1)/3</f>
        <v>1.5100815100815105E-2</v>
      </c>
      <c r="AB2350">
        <v>1.85</v>
      </c>
      <c r="AC2350">
        <v>2</v>
      </c>
      <c r="AD2350">
        <f>(1/Table1[[#This Row],[B365&gt;2.5]]+1/Table1[[#This Row],[B365&lt;2.5]]-1)/2</f>
        <v>2.0270270270270174E-2</v>
      </c>
    </row>
    <row r="2351" spans="1:30" hidden="1" x14ac:dyDescent="0.45">
      <c r="A2351" t="s">
        <v>106</v>
      </c>
      <c r="B2351" t="s">
        <v>4</v>
      </c>
      <c r="C2351" s="1">
        <v>44569</v>
      </c>
      <c r="D2351" t="s">
        <v>137</v>
      </c>
      <c r="E2351" t="s">
        <v>108</v>
      </c>
      <c r="F2351">
        <v>1</v>
      </c>
      <c r="G2351">
        <v>1</v>
      </c>
      <c r="H2351" t="s">
        <v>42</v>
      </c>
      <c r="I2351" t="s">
        <v>141</v>
      </c>
      <c r="L2351">
        <f>1/Table1[[#This Row],[B365H]]-Table1[[#This Row],[Margin1X2]]</f>
        <v>0.31565656565656564</v>
      </c>
      <c r="M2351">
        <f>IF(Table1[[#This Row],[Bet]]="Home",IF(Table1[[#This Row],[FTR]]="H",100*Table1[[#This Row],[B365H]],0),0)</f>
        <v>0</v>
      </c>
      <c r="N2351">
        <f>IF(Table1[[#This Row],[Bet]]="Home-",IF(Table1[[#This Row],[FTR]]="H",100*Table1[[#This Row],[B365H]],0),0)</f>
        <v>0</v>
      </c>
      <c r="O2351">
        <f>1/Table1[[#This Row],[B365D]]-Table1[[#This Row],[Margin1X2]]</f>
        <v>0.28535353535353536</v>
      </c>
      <c r="P2351">
        <f>IF(Table1[[#This Row],[Bet]]="Draw",IF(Table1[[#This Row],[FTR]]="D",100*Table1[[#This Row],[B365D]],0),0)</f>
        <v>0</v>
      </c>
      <c r="Q2351">
        <f>IF(Table1[[#This Row],[Bet]]="Draw-",IF(Table1[[#This Row],[FTR]]="D",100*Table1[[#This Row],[B365D]],0),0)</f>
        <v>0</v>
      </c>
      <c r="R2351">
        <f>1/Table1[[#This Row],[B365A]]-Table1[[#This Row],[Margin1X2]]</f>
        <v>0.39898989898989901</v>
      </c>
      <c r="S2351">
        <f>IF(Table1[[#This Row],[Bet]]="Away",IF(Table1[[#This Row],[FTR]]="A",100*Table1[[#This Row],[B365A]],0),0)</f>
        <v>0</v>
      </c>
      <c r="T2351">
        <f>IF(Table1[[#This Row],[Bet2]]="Away",IF(Table1[[#This Row],[FTR]]="A",100*Table1[[#This Row],[B365A]]),0)</f>
        <v>0</v>
      </c>
      <c r="X2351">
        <v>3</v>
      </c>
      <c r="Y2351">
        <v>3.3</v>
      </c>
      <c r="Z2351">
        <v>2.4</v>
      </c>
      <c r="AA2351" s="3">
        <f>(1/Table1[[#This Row],[B365H]]+1/Table1[[#This Row],[B365D]]+1/Table1[[#This Row],[B365A]]-1)/3</f>
        <v>1.7676767676767662E-2</v>
      </c>
      <c r="AB2351">
        <v>1.93</v>
      </c>
      <c r="AC2351">
        <v>1.93</v>
      </c>
      <c r="AD2351">
        <f>(1/Table1[[#This Row],[B365&gt;2.5]]+1/Table1[[#This Row],[B365&lt;2.5]]-1)/2</f>
        <v>1.81347150259068E-2</v>
      </c>
    </row>
    <row r="2352" spans="1:30" hidden="1" x14ac:dyDescent="0.45">
      <c r="A2352" t="s">
        <v>106</v>
      </c>
      <c r="B2352" t="s">
        <v>4</v>
      </c>
      <c r="C2352" s="1">
        <v>44583</v>
      </c>
      <c r="D2352" t="s">
        <v>111</v>
      </c>
      <c r="E2352" t="s">
        <v>140</v>
      </c>
      <c r="F2352">
        <v>3</v>
      </c>
      <c r="G2352">
        <v>2</v>
      </c>
      <c r="H2352" t="s">
        <v>13</v>
      </c>
      <c r="I2352" t="s">
        <v>141</v>
      </c>
      <c r="L2352">
        <f>1/Table1[[#This Row],[B365H]]-Table1[[#This Row],[Margin1X2]]</f>
        <v>0.41961420222289786</v>
      </c>
      <c r="M2352">
        <f>IF(Table1[[#This Row],[Bet]]="Home",IF(Table1[[#This Row],[FTR]]="H",100*Table1[[#This Row],[B365H]],0),0)</f>
        <v>0</v>
      </c>
      <c r="N2352">
        <f>IF(Table1[[#This Row],[Bet]]="Home-",IF(Table1[[#This Row],[FTR]]="H",100*Table1[[#This Row],[B365H]],0),0)</f>
        <v>0</v>
      </c>
      <c r="O2352">
        <f>1/Table1[[#This Row],[B365D]]-Table1[[#This Row],[Margin1X2]]</f>
        <v>0.28786189655754868</v>
      </c>
      <c r="P2352">
        <f>IF(Table1[[#This Row],[Bet]]="Draw",IF(Table1[[#This Row],[FTR]]="D",100*Table1[[#This Row],[B365D]],0),0)</f>
        <v>0</v>
      </c>
      <c r="Q2352">
        <f>IF(Table1[[#This Row],[Bet]]="Draw-",IF(Table1[[#This Row],[FTR]]="D",100*Table1[[#This Row],[B365D]],0),0)</f>
        <v>0</v>
      </c>
      <c r="R2352">
        <f>1/Table1[[#This Row],[B365A]]-Table1[[#This Row],[Margin1X2]]</f>
        <v>0.29252390121955335</v>
      </c>
      <c r="S2352">
        <f>IF(Table1[[#This Row],[Bet]]="Away",IF(Table1[[#This Row],[FTR]]="A",100*Table1[[#This Row],[B365A]],0),0)</f>
        <v>0</v>
      </c>
      <c r="T2352">
        <f>IF(Table1[[#This Row],[Bet2]]="Away",IF(Table1[[#This Row],[FTR]]="A",100*Table1[[#This Row],[B365A]]),0)</f>
        <v>0</v>
      </c>
      <c r="X2352">
        <v>2.2999999999999998</v>
      </c>
      <c r="Y2352">
        <v>3.3</v>
      </c>
      <c r="Z2352">
        <v>3.25</v>
      </c>
      <c r="AA2352" s="3">
        <f>(1/Table1[[#This Row],[B365H]]+1/Table1[[#This Row],[B365D]]+1/Table1[[#This Row],[B365A]]-1)/3</f>
        <v>1.516840647275434E-2</v>
      </c>
      <c r="AB2352">
        <v>1.93</v>
      </c>
      <c r="AC2352">
        <v>1.93</v>
      </c>
      <c r="AD2352">
        <f>(1/Table1[[#This Row],[B365&gt;2.5]]+1/Table1[[#This Row],[B365&lt;2.5]]-1)/2</f>
        <v>1.81347150259068E-2</v>
      </c>
    </row>
    <row r="2353" spans="1:30" hidden="1" x14ac:dyDescent="0.45">
      <c r="A2353" t="s">
        <v>106</v>
      </c>
      <c r="B2353" t="s">
        <v>4</v>
      </c>
      <c r="C2353" s="1">
        <v>44597</v>
      </c>
      <c r="D2353" t="s">
        <v>133</v>
      </c>
      <c r="E2353" t="s">
        <v>116</v>
      </c>
      <c r="F2353">
        <v>1</v>
      </c>
      <c r="G2353">
        <v>2</v>
      </c>
      <c r="H2353" t="s">
        <v>20</v>
      </c>
      <c r="I2353" t="s">
        <v>141</v>
      </c>
      <c r="L2353">
        <f>1/Table1[[#This Row],[B365H]]-Table1[[#This Row],[Margin1X2]]</f>
        <v>0.75221445221445216</v>
      </c>
      <c r="M2353">
        <f>IF(Table1[[#This Row],[Bet]]="Home",IF(Table1[[#This Row],[FTR]]="H",100*Table1[[#This Row],[B365H]],0),0)</f>
        <v>0</v>
      </c>
      <c r="N2353">
        <f>IF(Table1[[#This Row],[Bet]]="Home-",IF(Table1[[#This Row],[FTR]]="H",100*Table1[[#This Row],[B365H]],0),0)</f>
        <v>0</v>
      </c>
      <c r="O2353">
        <f>1/Table1[[#This Row],[B365D]]-Table1[[#This Row],[Margin1X2]]</f>
        <v>0.16480186480186479</v>
      </c>
      <c r="P2353">
        <f>IF(Table1[[#This Row],[Bet]]="Draw",IF(Table1[[#This Row],[FTR]]="D",100*Table1[[#This Row],[B365D]],0),0)</f>
        <v>0</v>
      </c>
      <c r="Q2353">
        <f>IF(Table1[[#This Row],[Bet]]="Draw-",IF(Table1[[#This Row],[FTR]]="D",100*Table1[[#This Row],[B365D]],0),0)</f>
        <v>0</v>
      </c>
      <c r="R2353">
        <f>1/Table1[[#This Row],[B365A]]-Table1[[#This Row],[Margin1X2]]</f>
        <v>8.2983682983682958E-2</v>
      </c>
      <c r="S2353">
        <f>IF(Table1[[#This Row],[Bet]]="Away",IF(Table1[[#This Row],[FTR]]="A",100*Table1[[#This Row],[B365A]],0),0)</f>
        <v>0</v>
      </c>
      <c r="T2353">
        <f>IF(Table1[[#This Row],[Bet2]]="Away",IF(Table1[[#This Row],[FTR]]="A",100*Table1[[#This Row],[B365A]]),0)</f>
        <v>0</v>
      </c>
      <c r="X2353">
        <v>1.3</v>
      </c>
      <c r="Y2353">
        <v>5.5</v>
      </c>
      <c r="Z2353">
        <v>10</v>
      </c>
      <c r="AA2353" s="3">
        <f>(1/Table1[[#This Row],[B365H]]+1/Table1[[#This Row],[B365D]]+1/Table1[[#This Row],[B365A]]-1)/3</f>
        <v>1.7016317016317044E-2</v>
      </c>
      <c r="AB2353">
        <v>1.7</v>
      </c>
      <c r="AC2353">
        <v>2.1</v>
      </c>
      <c r="AD2353">
        <f>(1/Table1[[#This Row],[B365&gt;2.5]]+1/Table1[[#This Row],[B365&lt;2.5]]-1)/2</f>
        <v>3.2212885154061621E-2</v>
      </c>
    </row>
    <row r="2354" spans="1:30" hidden="1" x14ac:dyDescent="0.45">
      <c r="A2354" t="s">
        <v>106</v>
      </c>
      <c r="B2354" t="s">
        <v>4</v>
      </c>
      <c r="C2354" s="1">
        <v>44618</v>
      </c>
      <c r="D2354" t="s">
        <v>128</v>
      </c>
      <c r="E2354" t="s">
        <v>127</v>
      </c>
      <c r="F2354">
        <v>0</v>
      </c>
      <c r="G2354">
        <v>1</v>
      </c>
      <c r="H2354" t="s">
        <v>20</v>
      </c>
      <c r="I2354" t="s">
        <v>141</v>
      </c>
      <c r="L2354">
        <f>1/Table1[[#This Row],[B365H]]-Table1[[#This Row],[Margin1X2]]</f>
        <v>0.2338217338217338</v>
      </c>
      <c r="M2354">
        <f>IF(Table1[[#This Row],[Bet]]="Home",IF(Table1[[#This Row],[FTR]]="H",100*Table1[[#This Row],[B365H]],0),0)</f>
        <v>0</v>
      </c>
      <c r="N2354">
        <f>IF(Table1[[#This Row],[Bet]]="Home-",IF(Table1[[#This Row],[FTR]]="H",100*Table1[[#This Row],[B365H]],0),0)</f>
        <v>0</v>
      </c>
      <c r="O2354">
        <f>1/Table1[[#This Row],[B365D]]-Table1[[#This Row],[Margin1X2]]</f>
        <v>0.26953601953601952</v>
      </c>
      <c r="P2354">
        <f>IF(Table1[[#This Row],[Bet]]="Draw",IF(Table1[[#This Row],[FTR]]="D",100*Table1[[#This Row],[B365D]],0),0)</f>
        <v>0</v>
      </c>
      <c r="Q2354">
        <f>IF(Table1[[#This Row],[Bet]]="Draw-",IF(Table1[[#This Row],[FTR]]="D",100*Table1[[#This Row],[B365D]],0),0)</f>
        <v>0</v>
      </c>
      <c r="R2354">
        <f>1/Table1[[#This Row],[B365A]]-Table1[[#This Row],[Margin1X2]]</f>
        <v>0.49664224664224671</v>
      </c>
      <c r="S2354">
        <f>IF(Table1[[#This Row],[Bet]]="Away",IF(Table1[[#This Row],[FTR]]="A",100*Table1[[#This Row],[B365A]],0),0)</f>
        <v>0</v>
      </c>
      <c r="T2354">
        <f>IF(Table1[[#This Row],[Bet2]]="Away",IF(Table1[[#This Row],[FTR]]="A",100*Table1[[#This Row],[B365A]]),0)</f>
        <v>0</v>
      </c>
      <c r="X2354">
        <v>4</v>
      </c>
      <c r="Y2354">
        <v>3.5</v>
      </c>
      <c r="Z2354">
        <v>1.95</v>
      </c>
      <c r="AA2354" s="3">
        <f>(1/Table1[[#This Row],[B365H]]+1/Table1[[#This Row],[B365D]]+1/Table1[[#This Row],[B365A]]-1)/3</f>
        <v>1.6178266178266194E-2</v>
      </c>
      <c r="AB2354">
        <v>2.0499999999999998</v>
      </c>
      <c r="AC2354">
        <v>1.75</v>
      </c>
      <c r="AD2354">
        <f>(1/Table1[[#This Row],[B365&gt;2.5]]+1/Table1[[#This Row],[B365&lt;2.5]]-1)/2</f>
        <v>2.9616724738675937E-2</v>
      </c>
    </row>
    <row r="2355" spans="1:30" hidden="1" x14ac:dyDescent="0.45">
      <c r="A2355" t="s">
        <v>106</v>
      </c>
      <c r="B2355" t="s">
        <v>4</v>
      </c>
      <c r="C2355" s="1">
        <v>44635</v>
      </c>
      <c r="D2355" t="s">
        <v>139</v>
      </c>
      <c r="E2355" t="s">
        <v>122</v>
      </c>
      <c r="F2355">
        <v>1</v>
      </c>
      <c r="G2355">
        <v>0</v>
      </c>
      <c r="H2355" t="s">
        <v>13</v>
      </c>
      <c r="I2355" t="s">
        <v>141</v>
      </c>
      <c r="L2355">
        <f>1/Table1[[#This Row],[B365H]]-Table1[[#This Row],[Margin1X2]]</f>
        <v>0.55151768309663052</v>
      </c>
      <c r="M2355">
        <f>IF(Table1[[#This Row],[Bet]]="Home",IF(Table1[[#This Row],[FTR]]="H",100*Table1[[#This Row],[B365H]],0),0)</f>
        <v>0</v>
      </c>
      <c r="N2355">
        <f>IF(Table1[[#This Row],[Bet]]="Home-",IF(Table1[[#This Row],[FTR]]="H",100*Table1[[#This Row],[B365H]],0),0)</f>
        <v>0</v>
      </c>
      <c r="O2355">
        <f>1/Table1[[#This Row],[B365D]]-Table1[[#This Row],[Margin1X2]]</f>
        <v>0.25786688944583686</v>
      </c>
      <c r="P2355">
        <f>IF(Table1[[#This Row],[Bet]]="Draw",IF(Table1[[#This Row],[FTR]]="D",100*Table1[[#This Row],[B365D]],0),0)</f>
        <v>0</v>
      </c>
      <c r="Q2355">
        <f>IF(Table1[[#This Row],[Bet]]="Draw-",IF(Table1[[#This Row],[FTR]]="D",100*Table1[[#This Row],[B365D]],0),0)</f>
        <v>0</v>
      </c>
      <c r="R2355">
        <f>1/Table1[[#This Row],[B365A]]-Table1[[#This Row],[Margin1X2]]</f>
        <v>0.19061542745753277</v>
      </c>
      <c r="S2355">
        <f>IF(Table1[[#This Row],[Bet]]="Away",IF(Table1[[#This Row],[FTR]]="A",100*Table1[[#This Row],[B365A]],0),0)</f>
        <v>0</v>
      </c>
      <c r="T2355">
        <f>IF(Table1[[#This Row],[Bet2]]="Away",IF(Table1[[#This Row],[FTR]]="A",100*Table1[[#This Row],[B365A]]),0)</f>
        <v>0</v>
      </c>
      <c r="X2355">
        <v>1.75</v>
      </c>
      <c r="Y2355">
        <v>3.6</v>
      </c>
      <c r="Z2355">
        <v>4.75</v>
      </c>
      <c r="AA2355" s="3">
        <f>(1/Table1[[#This Row],[B365H]]+1/Table1[[#This Row],[B365D]]+1/Table1[[#This Row],[B365A]]-1)/3</f>
        <v>1.9910888331940917E-2</v>
      </c>
      <c r="AB2355">
        <v>2.0699999999999998</v>
      </c>
      <c r="AC2355">
        <v>1.72</v>
      </c>
      <c r="AD2355">
        <f>(1/Table1[[#This Row],[B365&gt;2.5]]+1/Table1[[#This Row],[B365&lt;2.5]]-1)/2</f>
        <v>3.2243568138411449E-2</v>
      </c>
    </row>
    <row r="2356" spans="1:30" hidden="1" x14ac:dyDescent="0.45">
      <c r="A2356" t="s">
        <v>106</v>
      </c>
      <c r="B2356" t="s">
        <v>4</v>
      </c>
      <c r="C2356" s="1">
        <v>44653</v>
      </c>
      <c r="D2356" t="s">
        <v>113</v>
      </c>
      <c r="E2356" t="s">
        <v>119</v>
      </c>
      <c r="F2356">
        <v>1</v>
      </c>
      <c r="G2356">
        <v>3</v>
      </c>
      <c r="H2356" t="s">
        <v>20</v>
      </c>
      <c r="I2356" t="s">
        <v>141</v>
      </c>
      <c r="L2356">
        <f>1/Table1[[#This Row],[B365H]]-Table1[[#This Row],[Margin1X2]]</f>
        <v>0.35486812570145904</v>
      </c>
      <c r="M2356">
        <f>IF(Table1[[#This Row],[Bet]]="Home",IF(Table1[[#This Row],[FTR]]="H",100*Table1[[#This Row],[B365H]],0),0)</f>
        <v>0</v>
      </c>
      <c r="N2356">
        <f>IF(Table1[[#This Row],[Bet]]="Home-",IF(Table1[[#This Row],[FTR]]="H",100*Table1[[#This Row],[B365H]],0),0)</f>
        <v>0</v>
      </c>
      <c r="O2356">
        <f>1/Table1[[#This Row],[B365D]]-Table1[[#This Row],[Margin1X2]]</f>
        <v>0.29699775533108869</v>
      </c>
      <c r="P2356">
        <f>IF(Table1[[#This Row],[Bet]]="Draw",IF(Table1[[#This Row],[FTR]]="D",100*Table1[[#This Row],[B365D]],0),0)</f>
        <v>0</v>
      </c>
      <c r="Q2356">
        <f>IF(Table1[[#This Row],[Bet]]="Draw-",IF(Table1[[#This Row],[FTR]]="D",100*Table1[[#This Row],[B365D]],0),0)</f>
        <v>0</v>
      </c>
      <c r="R2356">
        <f>1/Table1[[#This Row],[B365A]]-Table1[[#This Row],[Margin1X2]]</f>
        <v>0.34813411896745233</v>
      </c>
      <c r="S2356">
        <f>IF(Table1[[#This Row],[Bet]]="Away",IF(Table1[[#This Row],[FTR]]="A",100*Table1[[#This Row],[B365A]],0),0)</f>
        <v>0</v>
      </c>
      <c r="T2356">
        <f>IF(Table1[[#This Row],[Bet2]]="Away",IF(Table1[[#This Row],[FTR]]="A",100*Table1[[#This Row],[B365A]]),0)</f>
        <v>0</v>
      </c>
      <c r="X2356">
        <v>2.7</v>
      </c>
      <c r="Y2356">
        <v>3.2</v>
      </c>
      <c r="Z2356">
        <v>2.75</v>
      </c>
      <c r="AA2356" s="3">
        <f>(1/Table1[[#This Row],[B365H]]+1/Table1[[#This Row],[B365D]]+1/Table1[[#This Row],[B365A]]-1)/3</f>
        <v>1.5502244668911333E-2</v>
      </c>
      <c r="AB2356">
        <v>2.13</v>
      </c>
      <c r="AC2356">
        <v>1.75</v>
      </c>
      <c r="AD2356">
        <f>(1/Table1[[#This Row],[B365&gt;2.5]]+1/Table1[[#This Row],[B365&lt;2.5]]-1)/2</f>
        <v>2.045606975184433E-2</v>
      </c>
    </row>
    <row r="2357" spans="1:30" hidden="1" x14ac:dyDescent="0.45">
      <c r="A2357" t="s">
        <v>106</v>
      </c>
      <c r="B2357" t="s">
        <v>4</v>
      </c>
      <c r="C2357" s="1">
        <v>44656</v>
      </c>
      <c r="D2357" t="s">
        <v>110</v>
      </c>
      <c r="E2357" t="s">
        <v>136</v>
      </c>
      <c r="F2357">
        <v>1</v>
      </c>
      <c r="G2357">
        <v>4</v>
      </c>
      <c r="H2357" t="s">
        <v>20</v>
      </c>
      <c r="I2357" t="s">
        <v>141</v>
      </c>
      <c r="L2357">
        <f>1/Table1[[#This Row],[B365H]]-Table1[[#This Row],[Margin1X2]]</f>
        <v>0.22652218782249736</v>
      </c>
      <c r="M2357">
        <f>IF(Table1[[#This Row],[Bet]]="Home",IF(Table1[[#This Row],[FTR]]="H",100*Table1[[#This Row],[B365H]],0),0)</f>
        <v>0</v>
      </c>
      <c r="N2357">
        <f>IF(Table1[[#This Row],[Bet]]="Home-",IF(Table1[[#This Row],[FTR]]="H",100*Table1[[#This Row],[B365H]],0),0)</f>
        <v>0</v>
      </c>
      <c r="O2357">
        <f>1/Table1[[#This Row],[B365D]]-Table1[[#This Row],[Margin1X2]]</f>
        <v>0.27063983488132093</v>
      </c>
      <c r="P2357">
        <f>IF(Table1[[#This Row],[Bet]]="Draw",IF(Table1[[#This Row],[FTR]]="D",100*Table1[[#This Row],[B365D]],0),0)</f>
        <v>0</v>
      </c>
      <c r="Q2357">
        <f>IF(Table1[[#This Row],[Bet]]="Draw-",IF(Table1[[#This Row],[FTR]]="D",100*Table1[[#This Row],[B365D]],0),0)</f>
        <v>0</v>
      </c>
      <c r="R2357">
        <f>1/Table1[[#This Row],[B365A]]-Table1[[#This Row],[Margin1X2]]</f>
        <v>0.50283797729618152</v>
      </c>
      <c r="S2357">
        <f>IF(Table1[[#This Row],[Bet]]="Away",IF(Table1[[#This Row],[FTR]]="A",100*Table1[[#This Row],[B365A]],0),0)</f>
        <v>0</v>
      </c>
      <c r="T2357">
        <f>IF(Table1[[#This Row],[Bet2]]="Away",IF(Table1[[#This Row],[FTR]]="A",100*Table1[[#This Row],[B365A]]),0)</f>
        <v>0</v>
      </c>
      <c r="X2357">
        <v>4</v>
      </c>
      <c r="Y2357">
        <v>3.4</v>
      </c>
      <c r="Z2357">
        <v>1.9</v>
      </c>
      <c r="AA2357" s="3">
        <f>(1/Table1[[#This Row],[B365H]]+1/Table1[[#This Row],[B365D]]+1/Table1[[#This Row],[B365A]]-1)/3</f>
        <v>2.3477812177502628E-2</v>
      </c>
      <c r="AB2357">
        <v>2.0499999999999998</v>
      </c>
      <c r="AC2357">
        <v>1.75</v>
      </c>
      <c r="AD2357">
        <f>(1/Table1[[#This Row],[B365&gt;2.5]]+1/Table1[[#This Row],[B365&lt;2.5]]-1)/2</f>
        <v>2.9616724738675937E-2</v>
      </c>
    </row>
    <row r="2358" spans="1:30" hidden="1" x14ac:dyDescent="0.45">
      <c r="A2358" t="s">
        <v>106</v>
      </c>
      <c r="B2358" t="s">
        <v>4</v>
      </c>
      <c r="C2358" s="1">
        <v>44670</v>
      </c>
      <c r="D2358" t="s">
        <v>124</v>
      </c>
      <c r="E2358" t="s">
        <v>134</v>
      </c>
      <c r="F2358">
        <v>2</v>
      </c>
      <c r="G2358">
        <v>2</v>
      </c>
      <c r="H2358" t="s">
        <v>42</v>
      </c>
      <c r="I2358" t="s">
        <v>141</v>
      </c>
      <c r="L2358">
        <f>1/Table1[[#This Row],[B365H]]-Table1[[#This Row],[Margin1X2]]</f>
        <v>0.3681318681318681</v>
      </c>
      <c r="M2358">
        <f>IF(Table1[[#This Row],[Bet]]="Home",IF(Table1[[#This Row],[FTR]]="H",100*Table1[[#This Row],[B365H]],0),0)</f>
        <v>0</v>
      </c>
      <c r="N2358">
        <f>IF(Table1[[#This Row],[Bet]]="Home-",IF(Table1[[#This Row],[FTR]]="H",100*Table1[[#This Row],[B365H]],0),0)</f>
        <v>0</v>
      </c>
      <c r="O2358">
        <f>1/Table1[[#This Row],[B365D]]-Table1[[#This Row],[Margin1X2]]</f>
        <v>0.29120879120879123</v>
      </c>
      <c r="P2358">
        <f>IF(Table1[[#This Row],[Bet]]="Draw",IF(Table1[[#This Row],[FTR]]="D",100*Table1[[#This Row],[B365D]],0),0)</f>
        <v>0</v>
      </c>
      <c r="Q2358">
        <f>IF(Table1[[#This Row],[Bet]]="Draw-",IF(Table1[[#This Row],[FTR]]="D",100*Table1[[#This Row],[B365D]],0),0)</f>
        <v>0</v>
      </c>
      <c r="R2358">
        <f>1/Table1[[#This Row],[B365A]]-Table1[[#This Row],[Margin1X2]]</f>
        <v>0.34065934065934067</v>
      </c>
      <c r="S2358">
        <f>IF(Table1[[#This Row],[Bet]]="Away",IF(Table1[[#This Row],[FTR]]="A",100*Table1[[#This Row],[B365A]],0),0)</f>
        <v>0</v>
      </c>
      <c r="T2358">
        <f>IF(Table1[[#This Row],[Bet2]]="Away",IF(Table1[[#This Row],[FTR]]="A",100*Table1[[#This Row],[B365A]]),0)</f>
        <v>0</v>
      </c>
      <c r="X2358">
        <v>2.6</v>
      </c>
      <c r="Y2358">
        <v>3.25</v>
      </c>
      <c r="Z2358">
        <v>2.8</v>
      </c>
      <c r="AA2358" s="3">
        <f>(1/Table1[[#This Row],[B365H]]+1/Table1[[#This Row],[B365D]]+1/Table1[[#This Row],[B365A]]-1)/3</f>
        <v>1.6483516483516498E-2</v>
      </c>
      <c r="AB2358">
        <v>2.15</v>
      </c>
      <c r="AC2358">
        <v>1.66</v>
      </c>
      <c r="AD2358">
        <f>(1/Table1[[#This Row],[B365&gt;2.5]]+1/Table1[[#This Row],[B365&lt;2.5]]-1)/2</f>
        <v>3.3762958811992205E-2</v>
      </c>
    </row>
    <row r="2359" spans="1:30" hidden="1" x14ac:dyDescent="0.45">
      <c r="A2359" t="s">
        <v>106</v>
      </c>
      <c r="B2359" t="s">
        <v>4</v>
      </c>
      <c r="C2359" s="1">
        <v>44674</v>
      </c>
      <c r="D2359" t="s">
        <v>116</v>
      </c>
      <c r="E2359" t="s">
        <v>131</v>
      </c>
      <c r="F2359">
        <v>2</v>
      </c>
      <c r="G2359">
        <v>0</v>
      </c>
      <c r="H2359" t="s">
        <v>13</v>
      </c>
      <c r="I2359" t="s">
        <v>141</v>
      </c>
      <c r="L2359">
        <f>1/Table1[[#This Row],[B365H]]-Table1[[#This Row],[Margin1X2]]</f>
        <v>0.30500085338795013</v>
      </c>
      <c r="M2359">
        <f>IF(Table1[[#This Row],[Bet]]="Home",IF(Table1[[#This Row],[FTR]]="H",100*Table1[[#This Row],[B365H]],0),0)</f>
        <v>0</v>
      </c>
      <c r="N2359">
        <f>IF(Table1[[#This Row],[Bet]]="Home-",IF(Table1[[#This Row],[FTR]]="H",100*Table1[[#This Row],[B365H]],0),0)</f>
        <v>0</v>
      </c>
      <c r="O2359">
        <f>1/Table1[[#This Row],[B365D]]-Table1[[#This Row],[Margin1X2]]</f>
        <v>0.26813449394094552</v>
      </c>
      <c r="P2359">
        <f>IF(Table1[[#This Row],[Bet]]="Draw",IF(Table1[[#This Row],[FTR]]="D",100*Table1[[#This Row],[B365D]],0),0)</f>
        <v>0</v>
      </c>
      <c r="Q2359">
        <f>IF(Table1[[#This Row],[Bet]]="Draw-",IF(Table1[[#This Row],[FTR]]="D",100*Table1[[#This Row],[B365D]],0),0)</f>
        <v>0</v>
      </c>
      <c r="R2359">
        <f>1/Table1[[#This Row],[B365A]]-Table1[[#This Row],[Margin1X2]]</f>
        <v>0.42686465267110424</v>
      </c>
      <c r="S2359">
        <f>IF(Table1[[#This Row],[Bet]]="Away",IF(Table1[[#This Row],[FTR]]="A",100*Table1[[#This Row],[B365A]],0),0)</f>
        <v>0</v>
      </c>
      <c r="T2359">
        <f>IF(Table1[[#This Row],[Bet2]]="Away",IF(Table1[[#This Row],[FTR]]="A",100*Table1[[#This Row],[B365A]]),0)</f>
        <v>0</v>
      </c>
      <c r="X2359">
        <v>3.1</v>
      </c>
      <c r="Y2359">
        <v>3.5</v>
      </c>
      <c r="Z2359">
        <v>2.25</v>
      </c>
      <c r="AA2359" s="3">
        <f>(1/Table1[[#This Row],[B365H]]+1/Table1[[#This Row],[B365D]]+1/Table1[[#This Row],[B365A]]-1)/3</f>
        <v>1.7579791773340164E-2</v>
      </c>
      <c r="AB2359">
        <v>1.95</v>
      </c>
      <c r="AC2359">
        <v>1.9</v>
      </c>
      <c r="AD2359">
        <f>(1/Table1[[#This Row],[B365&gt;2.5]]+1/Table1[[#This Row],[B365&lt;2.5]]-1)/2</f>
        <v>1.9568151147098534E-2</v>
      </c>
    </row>
    <row r="2360" spans="1:30" hidden="1" x14ac:dyDescent="0.45">
      <c r="A2360" t="s">
        <v>172</v>
      </c>
      <c r="B2360" t="s">
        <v>4</v>
      </c>
      <c r="C2360" s="1">
        <v>44464</v>
      </c>
      <c r="D2360" t="s">
        <v>180</v>
      </c>
      <c r="E2360" t="s">
        <v>187</v>
      </c>
      <c r="F2360">
        <v>0</v>
      </c>
      <c r="G2360">
        <v>1</v>
      </c>
      <c r="H2360" t="s">
        <v>20</v>
      </c>
      <c r="I2360" t="s">
        <v>141</v>
      </c>
      <c r="L2360">
        <f>1/Table1[[#This Row],[B365H]]-Table1[[#This Row],[Margin1X2]]</f>
        <v>0.58372839729846704</v>
      </c>
      <c r="M2360">
        <f>IF(Table1[[#This Row],[Bet]]="Home",IF(Table1[[#This Row],[FTR]]="H",100*Table1[[#This Row],[B365H]],0),0)</f>
        <v>0</v>
      </c>
      <c r="N2360">
        <f>IF(Table1[[#This Row],[Bet]]="Home-",IF(Table1[[#This Row],[FTR]]="H",100*Table1[[#This Row],[B365H]],0),0)</f>
        <v>0</v>
      </c>
      <c r="O2360">
        <f>1/Table1[[#This Row],[B365D]]-Table1[[#This Row],[Margin1X2]]</f>
        <v>0.24447665348109224</v>
      </c>
      <c r="P2360">
        <f>IF(Table1[[#This Row],[Bet]]="Draw",IF(Table1[[#This Row],[FTR]]="D",100*Table1[[#This Row],[B365D]],0),0)</f>
        <v>0</v>
      </c>
      <c r="Q2360">
        <f>IF(Table1[[#This Row],[Bet]]="Draw-",IF(Table1[[#This Row],[FTR]]="D",100*Table1[[#This Row],[B365D]],0),0)</f>
        <v>0</v>
      </c>
      <c r="R2360">
        <f>1/Table1[[#This Row],[B365A]]-Table1[[#This Row],[Margin1X2]]</f>
        <v>0.17179494922044061</v>
      </c>
      <c r="S2360">
        <f>IF(Table1[[#This Row],[Bet]]="Away",IF(Table1[[#This Row],[FTR]]="A",100*Table1[[#This Row],[B365A]],0),0)</f>
        <v>0</v>
      </c>
      <c r="T2360">
        <f>IF(Table1[[#This Row],[Bet2]]="Away",IF(Table1[[#This Row],[FTR]]="A",100*Table1[[#This Row],[B365A]]),0)</f>
        <v>0</v>
      </c>
      <c r="X2360">
        <v>1.66</v>
      </c>
      <c r="Y2360">
        <v>3.8</v>
      </c>
      <c r="Z2360">
        <v>5.25</v>
      </c>
      <c r="AA2360" s="3">
        <f>(1/Table1[[#This Row],[B365H]]+1/Table1[[#This Row],[B365D]]+1/Table1[[#This Row],[B365A]]-1)/3</f>
        <v>1.8681241255749843E-2</v>
      </c>
      <c r="AB2360">
        <v>1.8</v>
      </c>
      <c r="AC2360">
        <v>2</v>
      </c>
      <c r="AD2360">
        <f>(1/Table1[[#This Row],[B365&gt;2.5]]+1/Table1[[#This Row],[B365&lt;2.5]]-1)/2</f>
        <v>2.777777777777779E-2</v>
      </c>
    </row>
    <row r="2361" spans="1:30" hidden="1" x14ac:dyDescent="0.45">
      <c r="A2361" t="s">
        <v>172</v>
      </c>
      <c r="B2361" t="s">
        <v>4</v>
      </c>
      <c r="C2361" s="1">
        <v>44488</v>
      </c>
      <c r="D2361" t="s">
        <v>183</v>
      </c>
      <c r="E2361" t="s">
        <v>186</v>
      </c>
      <c r="F2361">
        <v>1</v>
      </c>
      <c r="G2361">
        <v>1</v>
      </c>
      <c r="H2361" t="s">
        <v>42</v>
      </c>
      <c r="I2361" t="s">
        <v>141</v>
      </c>
      <c r="L2361">
        <f>1/Table1[[#This Row],[B365H]]-Table1[[#This Row],[Margin1X2]]</f>
        <v>0.30244945953220848</v>
      </c>
      <c r="M2361">
        <f>IF(Table1[[#This Row],[Bet]]="Home",IF(Table1[[#This Row],[FTR]]="H",100*Table1[[#This Row],[B365H]],0),0)</f>
        <v>0</v>
      </c>
      <c r="N2361">
        <f>IF(Table1[[#This Row],[Bet]]="Home-",IF(Table1[[#This Row],[FTR]]="H",100*Table1[[#This Row],[B365H]],0),0)</f>
        <v>0</v>
      </c>
      <c r="O2361">
        <f>1/Table1[[#This Row],[B365D]]-Table1[[#This Row],[Margin1X2]]</f>
        <v>0.2828991174012212</v>
      </c>
      <c r="P2361">
        <f>IF(Table1[[#This Row],[Bet]]="Draw",IF(Table1[[#This Row],[FTR]]="D",100*Table1[[#This Row],[B365D]],0),0)</f>
        <v>0</v>
      </c>
      <c r="Q2361">
        <f>IF(Table1[[#This Row],[Bet]]="Draw-",IF(Table1[[#This Row],[FTR]]="D",100*Table1[[#This Row],[B365D]],0),0)</f>
        <v>0</v>
      </c>
      <c r="R2361">
        <f>1/Table1[[#This Row],[B365A]]-Table1[[#This Row],[Margin1X2]]</f>
        <v>0.41465142306657038</v>
      </c>
      <c r="S2361">
        <f>IF(Table1[[#This Row],[Bet]]="Away",IF(Table1[[#This Row],[FTR]]="A",100*Table1[[#This Row],[B365A]],0),0)</f>
        <v>0</v>
      </c>
      <c r="T2361">
        <f>IF(Table1[[#This Row],[Bet2]]="Away",IF(Table1[[#This Row],[FTR]]="A",100*Table1[[#This Row],[B365A]]),0)</f>
        <v>0</v>
      </c>
      <c r="X2361">
        <v>3.1</v>
      </c>
      <c r="Y2361">
        <v>3.3</v>
      </c>
      <c r="Z2361">
        <v>2.2999999999999998</v>
      </c>
      <c r="AA2361" s="3">
        <f>(1/Table1[[#This Row],[B365H]]+1/Table1[[#This Row],[B365D]]+1/Table1[[#This Row],[B365A]]-1)/3</f>
        <v>2.0131185629081855E-2</v>
      </c>
      <c r="AB2361">
        <v>2.2000000000000002</v>
      </c>
      <c r="AC2361">
        <v>1.65</v>
      </c>
      <c r="AD2361">
        <f>(1/Table1[[#This Row],[B365&gt;2.5]]+1/Table1[[#This Row],[B365&lt;2.5]]-1)/2</f>
        <v>3.0303030303030276E-2</v>
      </c>
    </row>
    <row r="2362" spans="1:30" hidden="1" x14ac:dyDescent="0.45">
      <c r="A2362" t="s">
        <v>172</v>
      </c>
      <c r="B2362" t="s">
        <v>4</v>
      </c>
      <c r="C2362" s="1">
        <v>44499</v>
      </c>
      <c r="D2362" t="s">
        <v>188</v>
      </c>
      <c r="E2362" t="s">
        <v>193</v>
      </c>
      <c r="F2362">
        <v>5</v>
      </c>
      <c r="G2362">
        <v>0</v>
      </c>
      <c r="H2362" t="s">
        <v>13</v>
      </c>
      <c r="I2362" t="s">
        <v>141</v>
      </c>
      <c r="L2362">
        <f>1/Table1[[#This Row],[B365H]]-Table1[[#This Row],[Margin1X2]]</f>
        <v>0.49664224664224671</v>
      </c>
      <c r="M2362">
        <f>IF(Table1[[#This Row],[Bet]]="Home",IF(Table1[[#This Row],[FTR]]="H",100*Table1[[#This Row],[B365H]],0),0)</f>
        <v>0</v>
      </c>
      <c r="N2362">
        <f>IF(Table1[[#This Row],[Bet]]="Home-",IF(Table1[[#This Row],[FTR]]="H",100*Table1[[#This Row],[B365H]],0),0)</f>
        <v>0</v>
      </c>
      <c r="O2362">
        <f>1/Table1[[#This Row],[B365D]]-Table1[[#This Row],[Margin1X2]]</f>
        <v>0.26953601953601952</v>
      </c>
      <c r="P2362">
        <f>IF(Table1[[#This Row],[Bet]]="Draw",IF(Table1[[#This Row],[FTR]]="D",100*Table1[[#This Row],[B365D]],0),0)</f>
        <v>0</v>
      </c>
      <c r="Q2362">
        <f>IF(Table1[[#This Row],[Bet]]="Draw-",IF(Table1[[#This Row],[FTR]]="D",100*Table1[[#This Row],[B365D]],0),0)</f>
        <v>0</v>
      </c>
      <c r="R2362">
        <f>1/Table1[[#This Row],[B365A]]-Table1[[#This Row],[Margin1X2]]</f>
        <v>0.2338217338217338</v>
      </c>
      <c r="S2362">
        <f>IF(Table1[[#This Row],[Bet]]="Away",IF(Table1[[#This Row],[FTR]]="A",100*Table1[[#This Row],[B365A]],0),0)</f>
        <v>0</v>
      </c>
      <c r="T2362">
        <f>IF(Table1[[#This Row],[Bet2]]="Away",IF(Table1[[#This Row],[FTR]]="A",100*Table1[[#This Row],[B365A]]),0)</f>
        <v>0</v>
      </c>
      <c r="X2362">
        <v>1.95</v>
      </c>
      <c r="Y2362">
        <v>3.5</v>
      </c>
      <c r="Z2362">
        <v>4</v>
      </c>
      <c r="AA2362" s="3">
        <f>(1/Table1[[#This Row],[B365H]]+1/Table1[[#This Row],[B365D]]+1/Table1[[#This Row],[B365A]]-1)/3</f>
        <v>1.6178266178266194E-2</v>
      </c>
      <c r="AB2362">
        <v>2.2000000000000002</v>
      </c>
      <c r="AC2362">
        <v>1.65</v>
      </c>
      <c r="AD2362">
        <f>(1/Table1[[#This Row],[B365&gt;2.5]]+1/Table1[[#This Row],[B365&lt;2.5]]-1)/2</f>
        <v>3.0303030303030276E-2</v>
      </c>
    </row>
    <row r="2363" spans="1:30" hidden="1" x14ac:dyDescent="0.45">
      <c r="A2363" t="s">
        <v>172</v>
      </c>
      <c r="B2363" t="s">
        <v>4</v>
      </c>
      <c r="C2363" s="1">
        <v>44513</v>
      </c>
      <c r="D2363" t="s">
        <v>195</v>
      </c>
      <c r="E2363" t="s">
        <v>178</v>
      </c>
      <c r="F2363">
        <v>0</v>
      </c>
      <c r="G2363">
        <v>1</v>
      </c>
      <c r="H2363" t="s">
        <v>20</v>
      </c>
      <c r="I2363" t="s">
        <v>141</v>
      </c>
      <c r="L2363">
        <f>1/Table1[[#This Row],[B365H]]-Table1[[#This Row],[Margin1X2]]</f>
        <v>0.35262345679012347</v>
      </c>
      <c r="M2363">
        <f>IF(Table1[[#This Row],[Bet]]="Home",IF(Table1[[#This Row],[FTR]]="H",100*Table1[[#This Row],[B365H]],0),0)</f>
        <v>0</v>
      </c>
      <c r="N2363">
        <f>IF(Table1[[#This Row],[Bet]]="Home-",IF(Table1[[#This Row],[FTR]]="H",100*Table1[[#This Row],[B365H]],0),0)</f>
        <v>0</v>
      </c>
      <c r="O2363">
        <f>1/Table1[[#This Row],[B365D]]-Table1[[#This Row],[Margin1X2]]</f>
        <v>0.29475308641975312</v>
      </c>
      <c r="P2363">
        <f>IF(Table1[[#This Row],[Bet]]="Draw",IF(Table1[[#This Row],[FTR]]="D",100*Table1[[#This Row],[B365D]],0),0)</f>
        <v>0</v>
      </c>
      <c r="Q2363">
        <f>IF(Table1[[#This Row],[Bet]]="Draw-",IF(Table1[[#This Row],[FTR]]="D",100*Table1[[#This Row],[B365D]],0),0)</f>
        <v>0</v>
      </c>
      <c r="R2363">
        <f>1/Table1[[#This Row],[B365A]]-Table1[[#This Row],[Margin1X2]]</f>
        <v>0.35262345679012347</v>
      </c>
      <c r="S2363">
        <f>IF(Table1[[#This Row],[Bet]]="Away",IF(Table1[[#This Row],[FTR]]="A",100*Table1[[#This Row],[B365A]],0),0)</f>
        <v>0</v>
      </c>
      <c r="T2363">
        <f>IF(Table1[[#This Row],[Bet2]]="Away",IF(Table1[[#This Row],[FTR]]="A",100*Table1[[#This Row],[B365A]]),0)</f>
        <v>0</v>
      </c>
      <c r="X2363">
        <v>2.7</v>
      </c>
      <c r="Y2363">
        <v>3.2</v>
      </c>
      <c r="Z2363">
        <v>2.7</v>
      </c>
      <c r="AA2363" s="3">
        <f>(1/Table1[[#This Row],[B365H]]+1/Table1[[#This Row],[B365D]]+1/Table1[[#This Row],[B365A]]-1)/3</f>
        <v>1.7746913580246899E-2</v>
      </c>
      <c r="AB2363">
        <v>2.2000000000000002</v>
      </c>
      <c r="AC2363">
        <v>1.65</v>
      </c>
      <c r="AD2363">
        <f>(1/Table1[[#This Row],[B365&gt;2.5]]+1/Table1[[#This Row],[B365&lt;2.5]]-1)/2</f>
        <v>3.0303030303030276E-2</v>
      </c>
    </row>
    <row r="2364" spans="1:30" hidden="1" x14ac:dyDescent="0.45">
      <c r="A2364" t="s">
        <v>172</v>
      </c>
      <c r="B2364" t="s">
        <v>4</v>
      </c>
      <c r="C2364" s="1">
        <v>44520</v>
      </c>
      <c r="D2364" t="s">
        <v>175</v>
      </c>
      <c r="E2364" t="s">
        <v>173</v>
      </c>
      <c r="F2364">
        <v>2</v>
      </c>
      <c r="G2364">
        <v>1</v>
      </c>
      <c r="H2364" t="s">
        <v>13</v>
      </c>
      <c r="I2364" t="s">
        <v>141</v>
      </c>
      <c r="L2364">
        <f>1/Table1[[#This Row],[B365H]]-Table1[[#This Row],[Margin1X2]]</f>
        <v>0.55397008688001759</v>
      </c>
      <c r="M2364">
        <f>IF(Table1[[#This Row],[Bet]]="Home",IF(Table1[[#This Row],[FTR]]="H",100*Table1[[#This Row],[B365H]],0),0)</f>
        <v>0</v>
      </c>
      <c r="N2364">
        <f>IF(Table1[[#This Row],[Bet]]="Home-",IF(Table1[[#This Row],[FTR]]="H",100*Table1[[#This Row],[B365H]],0),0)</f>
        <v>0</v>
      </c>
      <c r="O2364">
        <f>1/Table1[[#This Row],[B365D]]-Table1[[#This Row],[Margin1X2]]</f>
        <v>0.23254151545144616</v>
      </c>
      <c r="P2364">
        <f>IF(Table1[[#This Row],[Bet]]="Draw",IF(Table1[[#This Row],[FTR]]="D",100*Table1[[#This Row],[B365D]],0),0)</f>
        <v>0</v>
      </c>
      <c r="Q2364">
        <f>IF(Table1[[#This Row],[Bet]]="Draw-",IF(Table1[[#This Row],[FTR]]="D",100*Table1[[#This Row],[B365D]],0),0)</f>
        <v>0</v>
      </c>
      <c r="R2364">
        <f>1/Table1[[#This Row],[B365A]]-Table1[[#This Row],[Margin1X2]]</f>
        <v>0.21348839766853622</v>
      </c>
      <c r="S2364">
        <f>IF(Table1[[#This Row],[Bet]]="Away",IF(Table1[[#This Row],[FTR]]="A",100*Table1[[#This Row],[B365A]],0),0)</f>
        <v>0</v>
      </c>
      <c r="T2364">
        <f>IF(Table1[[#This Row],[Bet2]]="Away",IF(Table1[[#This Row],[FTR]]="A",100*Table1[[#This Row],[B365A]]),0)</f>
        <v>0</v>
      </c>
      <c r="X2364">
        <v>1.75</v>
      </c>
      <c r="Y2364">
        <v>4</v>
      </c>
      <c r="Z2364">
        <v>4.33</v>
      </c>
      <c r="AA2364" s="3">
        <f>(1/Table1[[#This Row],[B365H]]+1/Table1[[#This Row],[B365D]]+1/Table1[[#This Row],[B365A]]-1)/3</f>
        <v>1.7458484548553848E-2</v>
      </c>
      <c r="AB2364">
        <v>1.98</v>
      </c>
      <c r="AC2364">
        <v>1.88</v>
      </c>
      <c r="AD2364">
        <f>(1/Table1[[#This Row],[B365&gt;2.5]]+1/Table1[[#This Row],[B365&lt;2.5]]-1)/2</f>
        <v>1.8482699333763231E-2</v>
      </c>
    </row>
    <row r="2365" spans="1:30" hidden="1" x14ac:dyDescent="0.45">
      <c r="A2365" t="s">
        <v>172</v>
      </c>
      <c r="B2365" t="s">
        <v>4</v>
      </c>
      <c r="C2365" s="1">
        <v>44576</v>
      </c>
      <c r="D2365" t="s">
        <v>174</v>
      </c>
      <c r="E2365" t="s">
        <v>194</v>
      </c>
      <c r="F2365">
        <v>0</v>
      </c>
      <c r="G2365">
        <v>2</v>
      </c>
      <c r="H2365" t="s">
        <v>20</v>
      </c>
      <c r="I2365" t="s">
        <v>141</v>
      </c>
      <c r="L2365">
        <f>1/Table1[[#This Row],[B365H]]-Table1[[#This Row],[Margin1X2]]</f>
        <v>0.35262345679012347</v>
      </c>
      <c r="M2365">
        <f>IF(Table1[[#This Row],[Bet]]="Home",IF(Table1[[#This Row],[FTR]]="H",100*Table1[[#This Row],[B365H]],0),0)</f>
        <v>0</v>
      </c>
      <c r="N2365">
        <f>IF(Table1[[#This Row],[Bet]]="Home-",IF(Table1[[#This Row],[FTR]]="H",100*Table1[[#This Row],[B365H]],0),0)</f>
        <v>0</v>
      </c>
      <c r="O2365">
        <f>1/Table1[[#This Row],[B365D]]-Table1[[#This Row],[Margin1X2]]</f>
        <v>0.29475308641975312</v>
      </c>
      <c r="P2365">
        <f>IF(Table1[[#This Row],[Bet]]="Draw",IF(Table1[[#This Row],[FTR]]="D",100*Table1[[#This Row],[B365D]],0),0)</f>
        <v>0</v>
      </c>
      <c r="Q2365">
        <f>IF(Table1[[#This Row],[Bet]]="Draw-",IF(Table1[[#This Row],[FTR]]="D",100*Table1[[#This Row],[B365D]],0),0)</f>
        <v>0</v>
      </c>
      <c r="R2365">
        <f>1/Table1[[#This Row],[B365A]]-Table1[[#This Row],[Margin1X2]]</f>
        <v>0.35262345679012347</v>
      </c>
      <c r="S2365">
        <f>IF(Table1[[#This Row],[Bet]]="Away",IF(Table1[[#This Row],[FTR]]="A",100*Table1[[#This Row],[B365A]],0),0)</f>
        <v>0</v>
      </c>
      <c r="T2365">
        <f>IF(Table1[[#This Row],[Bet2]]="Away",IF(Table1[[#This Row],[FTR]]="A",100*Table1[[#This Row],[B365A]]),0)</f>
        <v>0</v>
      </c>
      <c r="X2365">
        <v>2.7</v>
      </c>
      <c r="Y2365">
        <v>3.2</v>
      </c>
      <c r="Z2365">
        <v>2.7</v>
      </c>
      <c r="AA2365" s="3">
        <f>(1/Table1[[#This Row],[B365H]]+1/Table1[[#This Row],[B365D]]+1/Table1[[#This Row],[B365A]]-1)/3</f>
        <v>1.7746913580246899E-2</v>
      </c>
      <c r="AB2365">
        <v>2.25</v>
      </c>
      <c r="AC2365">
        <v>1.61</v>
      </c>
      <c r="AD2365">
        <f>(1/Table1[[#This Row],[B365&gt;2.5]]+1/Table1[[#This Row],[B365&lt;2.5]]-1)/2</f>
        <v>3.2781228433402365E-2</v>
      </c>
    </row>
    <row r="2366" spans="1:30" hidden="1" x14ac:dyDescent="0.45">
      <c r="A2366" t="s">
        <v>172</v>
      </c>
      <c r="B2366" t="s">
        <v>4</v>
      </c>
      <c r="C2366" s="1">
        <v>44579</v>
      </c>
      <c r="D2366" t="s">
        <v>193</v>
      </c>
      <c r="E2366" t="s">
        <v>182</v>
      </c>
      <c r="F2366">
        <v>2</v>
      </c>
      <c r="G2366">
        <v>1</v>
      </c>
      <c r="H2366" t="s">
        <v>13</v>
      </c>
      <c r="I2366" t="s">
        <v>141</v>
      </c>
      <c r="L2366">
        <f>1/Table1[[#This Row],[B365H]]-Table1[[#This Row],[Margin1X2]]</f>
        <v>0.43731431966726081</v>
      </c>
      <c r="M2366">
        <f>IF(Table1[[#This Row],[Bet]]="Home",IF(Table1[[#This Row],[FTR]]="H",100*Table1[[#This Row],[B365H]],0),0)</f>
        <v>0</v>
      </c>
      <c r="N2366">
        <f>IF(Table1[[#This Row],[Bet]]="Home-",IF(Table1[[#This Row],[FTR]]="H",100*Table1[[#This Row],[B365H]],0),0)</f>
        <v>0</v>
      </c>
      <c r="O2366">
        <f>1/Table1[[#This Row],[B365D]]-Table1[[#This Row],[Margin1X2]]</f>
        <v>0.28579916815210932</v>
      </c>
      <c r="P2366">
        <f>IF(Table1[[#This Row],[Bet]]="Draw",IF(Table1[[#This Row],[FTR]]="D",100*Table1[[#This Row],[B365D]],0),0)</f>
        <v>0</v>
      </c>
      <c r="Q2366">
        <f>IF(Table1[[#This Row],[Bet]]="Draw-",IF(Table1[[#This Row],[FTR]]="D",100*Table1[[#This Row],[B365D]],0),0)</f>
        <v>0</v>
      </c>
      <c r="R2366">
        <f>1/Table1[[#This Row],[B365A]]-Table1[[#This Row],[Margin1X2]]</f>
        <v>0.27688651218062982</v>
      </c>
      <c r="S2366">
        <f>IF(Table1[[#This Row],[Bet]]="Away",IF(Table1[[#This Row],[FTR]]="A",100*Table1[[#This Row],[B365A]],0),0)</f>
        <v>0</v>
      </c>
      <c r="T2366">
        <f>IF(Table1[[#This Row],[Bet2]]="Away",IF(Table1[[#This Row],[FTR]]="A",100*Table1[[#This Row],[B365A]]),0)</f>
        <v>0</v>
      </c>
      <c r="X2366">
        <v>2.2000000000000002</v>
      </c>
      <c r="Y2366">
        <v>3.3</v>
      </c>
      <c r="Z2366">
        <v>3.4</v>
      </c>
      <c r="AA2366" s="3">
        <f>(1/Table1[[#This Row],[B365H]]+1/Table1[[#This Row],[B365D]]+1/Table1[[#This Row],[B365A]]-1)/3</f>
        <v>1.7231134878193721E-2</v>
      </c>
      <c r="AB2366">
        <v>2.0699999999999998</v>
      </c>
      <c r="AC2366">
        <v>1.72</v>
      </c>
      <c r="AD2366">
        <f>(1/Table1[[#This Row],[B365&gt;2.5]]+1/Table1[[#This Row],[B365&lt;2.5]]-1)/2</f>
        <v>3.2243568138411449E-2</v>
      </c>
    </row>
    <row r="2367" spans="1:30" hidden="1" x14ac:dyDescent="0.45">
      <c r="A2367" t="s">
        <v>172</v>
      </c>
      <c r="B2367" t="s">
        <v>4</v>
      </c>
      <c r="C2367" s="1">
        <v>44604</v>
      </c>
      <c r="D2367" t="s">
        <v>192</v>
      </c>
      <c r="E2367" t="s">
        <v>191</v>
      </c>
      <c r="F2367">
        <v>3</v>
      </c>
      <c r="G2367">
        <v>0</v>
      </c>
      <c r="H2367" t="s">
        <v>13</v>
      </c>
      <c r="I2367" t="s">
        <v>141</v>
      </c>
      <c r="L2367">
        <f>1/Table1[[#This Row],[B365H]]-Table1[[#This Row],[Margin1X2]]</f>
        <v>0.60296756383712902</v>
      </c>
      <c r="M2367">
        <f>IF(Table1[[#This Row],[Bet]]="Home",IF(Table1[[#This Row],[FTR]]="H",100*Table1[[#This Row],[B365H]],0),0)</f>
        <v>0</v>
      </c>
      <c r="N2367">
        <f>IF(Table1[[#This Row],[Bet]]="Home-",IF(Table1[[#This Row],[FTR]]="H",100*Table1[[#This Row],[B365H]],0),0)</f>
        <v>0</v>
      </c>
      <c r="O2367">
        <f>1/Table1[[#This Row],[B365D]]-Table1[[#This Row],[Margin1X2]]</f>
        <v>0.24851621808143545</v>
      </c>
      <c r="P2367">
        <f>IF(Table1[[#This Row],[Bet]]="Draw",IF(Table1[[#This Row],[FTR]]="D",100*Table1[[#This Row],[B365D]],0),0)</f>
        <v>0</v>
      </c>
      <c r="Q2367">
        <f>IF(Table1[[#This Row],[Bet]]="Draw-",IF(Table1[[#This Row],[FTR]]="D",100*Table1[[#This Row],[B365D]],0),0)</f>
        <v>0</v>
      </c>
      <c r="R2367">
        <f>1/Table1[[#This Row],[B365A]]-Table1[[#This Row],[Margin1X2]]</f>
        <v>0.14851621808143545</v>
      </c>
      <c r="S2367">
        <f>IF(Table1[[#This Row],[Bet]]="Away",IF(Table1[[#This Row],[FTR]]="A",100*Table1[[#This Row],[B365A]],0),0)</f>
        <v>0</v>
      </c>
      <c r="T2367">
        <f>IF(Table1[[#This Row],[Bet2]]="Away",IF(Table1[[#This Row],[FTR]]="A",100*Table1[[#This Row],[B365A]]),0)</f>
        <v>0</v>
      </c>
      <c r="X2367">
        <v>1.61</v>
      </c>
      <c r="Y2367">
        <v>3.75</v>
      </c>
      <c r="Z2367">
        <v>6</v>
      </c>
      <c r="AA2367" s="3">
        <f>(1/Table1[[#This Row],[B365H]]+1/Table1[[#This Row],[B365D]]+1/Table1[[#This Row],[B365A]]-1)/3</f>
        <v>1.8150448585231221E-2</v>
      </c>
      <c r="AB2367">
        <v>1.85</v>
      </c>
      <c r="AC2367">
        <v>2</v>
      </c>
      <c r="AD2367">
        <f>(1/Table1[[#This Row],[B365&gt;2.5]]+1/Table1[[#This Row],[B365&lt;2.5]]-1)/2</f>
        <v>2.0270270270270174E-2</v>
      </c>
    </row>
    <row r="2368" spans="1:30" hidden="1" x14ac:dyDescent="0.45">
      <c r="A2368" t="s">
        <v>172</v>
      </c>
      <c r="B2368" t="s">
        <v>4</v>
      </c>
      <c r="C2368" s="1">
        <v>44611</v>
      </c>
      <c r="D2368" t="s">
        <v>188</v>
      </c>
      <c r="E2368" t="s">
        <v>183</v>
      </c>
      <c r="F2368">
        <v>1</v>
      </c>
      <c r="G2368">
        <v>1</v>
      </c>
      <c r="H2368" t="s">
        <v>42</v>
      </c>
      <c r="I2368" t="s">
        <v>141</v>
      </c>
      <c r="L2368">
        <f>1/Table1[[#This Row],[B365H]]-Table1[[#This Row],[Margin1X2]]</f>
        <v>0.44733242134062923</v>
      </c>
      <c r="M2368">
        <f>IF(Table1[[#This Row],[Bet]]="Home",IF(Table1[[#This Row],[FTR]]="H",100*Table1[[#This Row],[B365H]],0),0)</f>
        <v>0</v>
      </c>
      <c r="N2368">
        <f>IF(Table1[[#This Row],[Bet]]="Home-",IF(Table1[[#This Row],[FTR]]="H",100*Table1[[#This Row],[B365H]],0),0)</f>
        <v>0</v>
      </c>
      <c r="O2368">
        <f>1/Table1[[#This Row],[B365D]]-Table1[[#This Row],[Margin1X2]]</f>
        <v>0.27633378932968533</v>
      </c>
      <c r="P2368">
        <f>IF(Table1[[#This Row],[Bet]]="Draw",IF(Table1[[#This Row],[FTR]]="D",100*Table1[[#This Row],[B365D]],0),0)</f>
        <v>0</v>
      </c>
      <c r="Q2368">
        <f>IF(Table1[[#This Row],[Bet]]="Draw-",IF(Table1[[#This Row],[FTR]]="D",100*Table1[[#This Row],[B365D]],0),0)</f>
        <v>0</v>
      </c>
      <c r="R2368">
        <f>1/Table1[[#This Row],[B365A]]-Table1[[#This Row],[Margin1X2]]</f>
        <v>0.27633378932968533</v>
      </c>
      <c r="S2368">
        <f>IF(Table1[[#This Row],[Bet]]="Away",IF(Table1[[#This Row],[FTR]]="A",100*Table1[[#This Row],[B365A]],0),0)</f>
        <v>0</v>
      </c>
      <c r="T2368">
        <f>IF(Table1[[#This Row],[Bet2]]="Away",IF(Table1[[#This Row],[FTR]]="A",100*Table1[[#This Row],[B365A]]),0)</f>
        <v>0</v>
      </c>
      <c r="X2368">
        <v>2.15</v>
      </c>
      <c r="Y2368">
        <v>3.4</v>
      </c>
      <c r="Z2368">
        <v>3.4</v>
      </c>
      <c r="AA2368" s="3">
        <f>(1/Table1[[#This Row],[B365H]]+1/Table1[[#This Row],[B365D]]+1/Table1[[#This Row],[B365A]]-1)/3</f>
        <v>1.7783857729138191E-2</v>
      </c>
      <c r="AB2368">
        <v>2.0499999999999998</v>
      </c>
      <c r="AC2368">
        <v>1.75</v>
      </c>
      <c r="AD2368">
        <f>(1/Table1[[#This Row],[B365&gt;2.5]]+1/Table1[[#This Row],[B365&lt;2.5]]-1)/2</f>
        <v>2.9616724738675937E-2</v>
      </c>
    </row>
    <row r="2369" spans="1:30" hidden="1" x14ac:dyDescent="0.45">
      <c r="A2369" t="s">
        <v>172</v>
      </c>
      <c r="B2369" t="s">
        <v>4</v>
      </c>
      <c r="C2369" s="1">
        <v>44639</v>
      </c>
      <c r="D2369" t="s">
        <v>178</v>
      </c>
      <c r="E2369" t="s">
        <v>195</v>
      </c>
      <c r="F2369">
        <v>1</v>
      </c>
      <c r="G2369">
        <v>1</v>
      </c>
      <c r="H2369" t="s">
        <v>42</v>
      </c>
      <c r="I2369" t="s">
        <v>141</v>
      </c>
      <c r="L2369">
        <f>1/Table1[[#This Row],[B365H]]-Table1[[#This Row],[Margin1X2]]</f>
        <v>0.41801163812033376</v>
      </c>
      <c r="M2369">
        <f>IF(Table1[[#This Row],[Bet]]="Home",IF(Table1[[#This Row],[FTR]]="H",100*Table1[[#This Row],[B365H]],0),0)</f>
        <v>0</v>
      </c>
      <c r="N2369">
        <f>IF(Table1[[#This Row],[Bet]]="Home-",IF(Table1[[#This Row],[FTR]]="H",100*Table1[[#This Row],[B365H]],0),0)</f>
        <v>0</v>
      </c>
      <c r="O2369">
        <f>1/Table1[[#This Row],[B365D]]-Table1[[#This Row],[Margin1X2]]</f>
        <v>0.28625933245498458</v>
      </c>
      <c r="P2369">
        <f>IF(Table1[[#This Row],[Bet]]="Draw",IF(Table1[[#This Row],[FTR]]="D",100*Table1[[#This Row],[B365D]],0),0)</f>
        <v>0</v>
      </c>
      <c r="Q2369">
        <f>IF(Table1[[#This Row],[Bet]]="Draw-",IF(Table1[[#This Row],[FTR]]="D",100*Table1[[#This Row],[B365D]],0),0)</f>
        <v>0</v>
      </c>
      <c r="R2369">
        <f>1/Table1[[#This Row],[B365A]]-Table1[[#This Row],[Margin1X2]]</f>
        <v>0.29572902942468154</v>
      </c>
      <c r="S2369">
        <f>IF(Table1[[#This Row],[Bet]]="Away",IF(Table1[[#This Row],[FTR]]="A",100*Table1[[#This Row],[B365A]],0),0)</f>
        <v>0</v>
      </c>
      <c r="T2369">
        <f>IF(Table1[[#This Row],[Bet2]]="Away",IF(Table1[[#This Row],[FTR]]="A",100*Table1[[#This Row],[B365A]]),0)</f>
        <v>0</v>
      </c>
      <c r="X2369">
        <v>2.2999999999999998</v>
      </c>
      <c r="Y2369">
        <v>3.3</v>
      </c>
      <c r="Z2369">
        <v>3.2</v>
      </c>
      <c r="AA2369" s="3">
        <f>(1/Table1[[#This Row],[B365H]]+1/Table1[[#This Row],[B365D]]+1/Table1[[#This Row],[B365A]]-1)/3</f>
        <v>1.6770970575318438E-2</v>
      </c>
      <c r="AB2369">
        <v>2.2000000000000002</v>
      </c>
      <c r="AC2369">
        <v>1.65</v>
      </c>
      <c r="AD2369">
        <f>(1/Table1[[#This Row],[B365&gt;2.5]]+1/Table1[[#This Row],[B365&lt;2.5]]-1)/2</f>
        <v>3.0303030303030276E-2</v>
      </c>
    </row>
    <row r="2370" spans="1:30" hidden="1" x14ac:dyDescent="0.45">
      <c r="A2370" t="s">
        <v>172</v>
      </c>
      <c r="B2370" t="s">
        <v>4</v>
      </c>
      <c r="C2370" s="1">
        <v>44660</v>
      </c>
      <c r="D2370" t="s">
        <v>186</v>
      </c>
      <c r="E2370" t="s">
        <v>187</v>
      </c>
      <c r="F2370">
        <v>3</v>
      </c>
      <c r="G2370">
        <v>2</v>
      </c>
      <c r="H2370" t="s">
        <v>13</v>
      </c>
      <c r="I2370" t="s">
        <v>141</v>
      </c>
      <c r="L2370">
        <f>1/Table1[[#This Row],[B365H]]-Table1[[#This Row],[Margin1X2]]</f>
        <v>0.64999999999999991</v>
      </c>
      <c r="M2370">
        <f>IF(Table1[[#This Row],[Bet]]="Home",IF(Table1[[#This Row],[FTR]]="H",100*Table1[[#This Row],[B365H]],0),0)</f>
        <v>0</v>
      </c>
      <c r="N2370">
        <f>IF(Table1[[#This Row],[Bet]]="Home-",IF(Table1[[#This Row],[FTR]]="H",100*Table1[[#This Row],[B365H]],0),0)</f>
        <v>0</v>
      </c>
      <c r="O2370">
        <f>1/Table1[[#This Row],[B365D]]-Table1[[#This Row],[Margin1X2]]</f>
        <v>0.23333333333333331</v>
      </c>
      <c r="P2370">
        <f>IF(Table1[[#This Row],[Bet]]="Draw",IF(Table1[[#This Row],[FTR]]="D",100*Table1[[#This Row],[B365D]],0),0)</f>
        <v>0</v>
      </c>
      <c r="Q2370">
        <f>IF(Table1[[#This Row],[Bet]]="Draw-",IF(Table1[[#This Row],[FTR]]="D",100*Table1[[#This Row],[B365D]],0),0)</f>
        <v>0</v>
      </c>
      <c r="R2370">
        <f>1/Table1[[#This Row],[B365A]]-Table1[[#This Row],[Margin1X2]]</f>
        <v>0.11666666666666665</v>
      </c>
      <c r="S2370">
        <f>IF(Table1[[#This Row],[Bet]]="Away",IF(Table1[[#This Row],[FTR]]="A",100*Table1[[#This Row],[B365A]],0),0)</f>
        <v>0</v>
      </c>
      <c r="T2370">
        <f>IF(Table1[[#This Row],[Bet2]]="Away",IF(Table1[[#This Row],[FTR]]="A",100*Table1[[#This Row],[B365A]]),0)</f>
        <v>0</v>
      </c>
      <c r="X2370">
        <v>1.5</v>
      </c>
      <c r="Y2370">
        <v>4</v>
      </c>
      <c r="Z2370">
        <v>7.5</v>
      </c>
      <c r="AA2370" s="3">
        <f>(1/Table1[[#This Row],[B365H]]+1/Table1[[#This Row],[B365D]]+1/Table1[[#This Row],[B365A]]-1)/3</f>
        <v>1.666666666666668E-2</v>
      </c>
      <c r="AB2370">
        <v>2.0499999999999998</v>
      </c>
      <c r="AC2370">
        <v>1.75</v>
      </c>
      <c r="AD2370">
        <f>(1/Table1[[#This Row],[B365&gt;2.5]]+1/Table1[[#This Row],[B365&lt;2.5]]-1)/2</f>
        <v>2.9616724738675937E-2</v>
      </c>
    </row>
    <row r="2371" spans="1:30" hidden="1" x14ac:dyDescent="0.45">
      <c r="A2371" t="s">
        <v>172</v>
      </c>
      <c r="B2371" t="s">
        <v>4</v>
      </c>
      <c r="C2371" s="1">
        <v>44666</v>
      </c>
      <c r="D2371" t="s">
        <v>175</v>
      </c>
      <c r="E2371" t="s">
        <v>174</v>
      </c>
      <c r="F2371">
        <v>2</v>
      </c>
      <c r="G2371">
        <v>0</v>
      </c>
      <c r="H2371" t="s">
        <v>13</v>
      </c>
      <c r="I2371" t="s">
        <v>141</v>
      </c>
      <c r="L2371">
        <f>1/Table1[[#This Row],[B365H]]-Table1[[#This Row],[Margin1X2]]</f>
        <v>0.58544480954119504</v>
      </c>
      <c r="M2371">
        <f>IF(Table1[[#This Row],[Bet]]="Home",IF(Table1[[#This Row],[FTR]]="H",100*Table1[[#This Row],[B365H]],0),0)</f>
        <v>0</v>
      </c>
      <c r="N2371">
        <f>IF(Table1[[#This Row],[Bet]]="Home-",IF(Table1[[#This Row],[FTR]]="H",100*Table1[[#This Row],[B365H]],0),0)</f>
        <v>0</v>
      </c>
      <c r="O2371">
        <f>1/Table1[[#This Row],[B365D]]-Table1[[#This Row],[Margin1X2]]</f>
        <v>0.24970183765364481</v>
      </c>
      <c r="P2371">
        <f>IF(Table1[[#This Row],[Bet]]="Draw",IF(Table1[[#This Row],[FTR]]="D",100*Table1[[#This Row],[B365D]],0),0)</f>
        <v>0</v>
      </c>
      <c r="Q2371">
        <f>IF(Table1[[#This Row],[Bet]]="Draw-",IF(Table1[[#This Row],[FTR]]="D",100*Table1[[#This Row],[B365D]],0),0)</f>
        <v>0</v>
      </c>
      <c r="R2371">
        <f>1/Table1[[#This Row],[B365A]]-Table1[[#This Row],[Margin1X2]]</f>
        <v>0.16485335280515998</v>
      </c>
      <c r="S2371">
        <f>IF(Table1[[#This Row],[Bet]]="Away",IF(Table1[[#This Row],[FTR]]="A",100*Table1[[#This Row],[B365A]],0),0)</f>
        <v>0</v>
      </c>
      <c r="T2371">
        <f>IF(Table1[[#This Row],[Bet2]]="Away",IF(Table1[[#This Row],[FTR]]="A",100*Table1[[#This Row],[B365A]]),0)</f>
        <v>0</v>
      </c>
      <c r="X2371">
        <v>1.66</v>
      </c>
      <c r="Y2371">
        <v>3.75</v>
      </c>
      <c r="Z2371">
        <v>5.5</v>
      </c>
      <c r="AA2371" s="3">
        <f>(1/Table1[[#This Row],[B365H]]+1/Table1[[#This Row],[B365D]]+1/Table1[[#This Row],[B365A]]-1)/3</f>
        <v>1.6964829013021838E-2</v>
      </c>
      <c r="AB2371">
        <v>1.95</v>
      </c>
      <c r="AC2371">
        <v>1.9</v>
      </c>
      <c r="AD2371">
        <f>(1/Table1[[#This Row],[B365&gt;2.5]]+1/Table1[[#This Row],[B365&lt;2.5]]-1)/2</f>
        <v>1.9568151147098534E-2</v>
      </c>
    </row>
    <row r="2372" spans="1:30" x14ac:dyDescent="0.45">
      <c r="A2372">
        <f>SUBTOTAL(103,Table1[Div])</f>
        <v>60</v>
      </c>
      <c r="C2372" s="1"/>
      <c r="H2372">
        <f>SUBTOTAL(103,Table1[FTR])</f>
        <v>60</v>
      </c>
      <c r="J2372">
        <f>SUBTOTAL(103,Table1[Bet])</f>
        <v>60</v>
      </c>
      <c r="L2372" s="5">
        <f>SUBTOTAL(109,Table1[xH])</f>
        <v>26.031158822024818</v>
      </c>
      <c r="M2372">
        <f>SUBTOTAL(109,Table1[H])</f>
        <v>0</v>
      </c>
      <c r="N2372">
        <f>SUBTOTAL(109,Table1[H-])</f>
        <v>0</v>
      </c>
      <c r="O2372" s="5">
        <f>SUBTOTAL(109,Table1[xD])</f>
        <v>16.104778221694293</v>
      </c>
      <c r="P2372">
        <f>SUBTOTAL(109,Table1[D])</f>
        <v>0</v>
      </c>
      <c r="Q2372">
        <f>SUBTOTAL(109,Table1[D-])</f>
        <v>0</v>
      </c>
      <c r="R2372" s="5">
        <f>SUBTOTAL(109,Table1[xA])</f>
        <v>17.864062956280883</v>
      </c>
      <c r="S2372">
        <f>SUBTOTAL(109,Table1[A])</f>
        <v>8066</v>
      </c>
      <c r="T2372">
        <f>SUBTOTAL(109,Table1[A2])</f>
        <v>0</v>
      </c>
      <c r="AA2372" s="3"/>
      <c r="AD2372" s="4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2022-04-26T02:40:26Z</dcterms:created>
  <dcterms:modified xsi:type="dcterms:W3CDTF">2022-04-27T22:40:24Z</dcterms:modified>
</cp:coreProperties>
</file>