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"/>
    </mc:Choice>
  </mc:AlternateContent>
  <xr:revisionPtr revIDLastSave="0" documentId="13_ncr:1_{7DD296B7-4D07-43EB-8663-56633AFA2493}" xr6:coauthVersionLast="47" xr6:coauthVersionMax="47" xr10:uidLastSave="{00000000-0000-0000-0000-000000000000}"/>
  <bookViews>
    <workbookView xWindow="-98" yWindow="-98" windowWidth="22695" windowHeight="14595" activeTab="8" xr2:uid="{00000000-000D-0000-FFFF-FFFF00000000}"/>
  </bookViews>
  <sheets>
    <sheet name="Referees_profiles" sheetId="1" r:id="rId1"/>
    <sheet name="Sheet1" sheetId="8" r:id="rId2"/>
    <sheet name="Sheet2" sheetId="9" r:id="rId3"/>
    <sheet name="Sheet3" sheetId="10" r:id="rId4"/>
    <sheet name="Profiles_epl" sheetId="7" r:id="rId5"/>
    <sheet name="Darren England" sheetId="6" r:id="rId6"/>
    <sheet name="Referees_profilesv2" sheetId="4" r:id="rId7"/>
    <sheet name="H Webb" sheetId="2" r:id="rId8"/>
    <sheet name="D Handley" sheetId="11" r:id="rId9"/>
    <sheet name="M Atkinson" sheetId="5" r:id="rId10"/>
  </sheets>
  <definedNames>
    <definedName name="_xlchart.v1.0" hidden="1">'Darren England'!$A$10:$A$20</definedName>
    <definedName name="_xlchart.v1.1" hidden="1">'Darren England'!$B$10:$B$20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9" l="1"/>
  <c r="I96" i="9"/>
  <c r="I97" i="9"/>
  <c r="I98" i="9"/>
  <c r="I99" i="9"/>
  <c r="I95" i="9"/>
  <c r="G99" i="9"/>
  <c r="E95" i="9"/>
  <c r="D95" i="9"/>
  <c r="D96" i="9"/>
  <c r="C96" i="9"/>
  <c r="C95" i="9"/>
  <c r="K85" i="9"/>
  <c r="K86" i="9" s="1"/>
  <c r="L85" i="9"/>
  <c r="L86" i="9" s="1"/>
  <c r="M85" i="9"/>
  <c r="M86" i="9" s="1"/>
  <c r="J85" i="9"/>
  <c r="J86" i="9" s="1"/>
  <c r="N84" i="9"/>
  <c r="N85" i="9" s="1"/>
  <c r="N86" i="9" s="1"/>
  <c r="K83" i="9"/>
  <c r="L83" i="9"/>
  <c r="M83" i="9"/>
  <c r="J83" i="9"/>
  <c r="N82" i="9"/>
  <c r="N83" i="9" s="1"/>
  <c r="N81" i="9"/>
  <c r="K80" i="9"/>
  <c r="L80" i="9"/>
  <c r="M80" i="9"/>
  <c r="J80" i="9"/>
  <c r="K79" i="9"/>
  <c r="L79" i="9"/>
  <c r="M79" i="9"/>
  <c r="J79" i="9"/>
  <c r="N78" i="9"/>
  <c r="J73" i="9"/>
  <c r="N77" i="9"/>
  <c r="N79" i="9" s="1"/>
  <c r="B65" i="9"/>
  <c r="D91" i="9"/>
  <c r="E91" i="9"/>
  <c r="F91" i="9"/>
  <c r="C91" i="9"/>
  <c r="H91" i="9" s="1"/>
  <c r="F80" i="9"/>
  <c r="G78" i="9"/>
  <c r="F77" i="9"/>
  <c r="F76" i="9"/>
  <c r="G75" i="9"/>
  <c r="G77" i="9" s="1"/>
  <c r="F73" i="9"/>
  <c r="F82" i="9" s="1"/>
  <c r="F83" i="9" s="1"/>
  <c r="G71" i="9"/>
  <c r="D80" i="9"/>
  <c r="C79" i="9"/>
  <c r="G79" i="9" s="1"/>
  <c r="E77" i="9"/>
  <c r="D77" i="9"/>
  <c r="C77" i="9"/>
  <c r="C76" i="9"/>
  <c r="G76" i="9" s="1"/>
  <c r="C73" i="9"/>
  <c r="G73" i="9" s="1"/>
  <c r="D82" i="9"/>
  <c r="E81" i="9"/>
  <c r="G81" i="9" s="1"/>
  <c r="E80" i="9"/>
  <c r="E76" i="9"/>
  <c r="E73" i="9"/>
  <c r="D65" i="9"/>
  <c r="F65" i="9"/>
  <c r="E65" i="9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AL66" i="4"/>
  <c r="AL125" i="4"/>
  <c r="AL238" i="4"/>
  <c r="AL21" i="4"/>
  <c r="AL237" i="4"/>
  <c r="AL48" i="4"/>
  <c r="AL37" i="4"/>
  <c r="AL27" i="4"/>
  <c r="AL107" i="4"/>
  <c r="AL270" i="4"/>
  <c r="AL93" i="4"/>
  <c r="AL69" i="4"/>
  <c r="AL260" i="4"/>
  <c r="AL182" i="4"/>
  <c r="AL158" i="4"/>
  <c r="AL219" i="4"/>
  <c r="AL92" i="4"/>
  <c r="AL91" i="4"/>
  <c r="AL73" i="4"/>
  <c r="AL211" i="4"/>
  <c r="AL39" i="4"/>
  <c r="AL206" i="4"/>
  <c r="AL248" i="4"/>
  <c r="AL171" i="4"/>
  <c r="AL33" i="4"/>
  <c r="AL128" i="4"/>
  <c r="AL205" i="4"/>
  <c r="AL14" i="4"/>
  <c r="AL235" i="4"/>
  <c r="AL163" i="4"/>
  <c r="AL172" i="4"/>
  <c r="AL184" i="4"/>
  <c r="AL164" i="4"/>
  <c r="AL231" i="4"/>
  <c r="AL236" i="4"/>
  <c r="AL46" i="4"/>
  <c r="AL35" i="4"/>
  <c r="AL185" i="4"/>
  <c r="AL71" i="4"/>
  <c r="AL136" i="4"/>
  <c r="AL98" i="4"/>
  <c r="AL15" i="4"/>
  <c r="AL213" i="4"/>
  <c r="AL111" i="4"/>
  <c r="AL259" i="4"/>
  <c r="AL281" i="4"/>
  <c r="AL228" i="4"/>
  <c r="AL146" i="4"/>
  <c r="AL42" i="4"/>
  <c r="AL106" i="4"/>
  <c r="AL10" i="4"/>
  <c r="AL28" i="4"/>
  <c r="AL96" i="4"/>
  <c r="AL30" i="4"/>
  <c r="AL131" i="4"/>
  <c r="AL263" i="4"/>
  <c r="AL210" i="4"/>
  <c r="AL89" i="4"/>
  <c r="AL105" i="4"/>
  <c r="AL181" i="4"/>
  <c r="AL157" i="4"/>
  <c r="AL56" i="4"/>
  <c r="AL152" i="4"/>
  <c r="AL258" i="4"/>
  <c r="AL18" i="4"/>
  <c r="AL7" i="4"/>
  <c r="AL280" i="4"/>
  <c r="AL162" i="4"/>
  <c r="AL110" i="4"/>
  <c r="AL81" i="4"/>
  <c r="AL139" i="4"/>
  <c r="AL291" i="4"/>
  <c r="AL54" i="4"/>
  <c r="AL249" i="4"/>
  <c r="AL250" i="4"/>
  <c r="AL62" i="4"/>
  <c r="AL138" i="4"/>
  <c r="AL267" i="4"/>
  <c r="AL117" i="4"/>
  <c r="AL271" i="4"/>
  <c r="AL223" i="4"/>
  <c r="AL209" i="4"/>
  <c r="AL121" i="4"/>
  <c r="AL169" i="4"/>
  <c r="AL214" i="4"/>
  <c r="AL132" i="4"/>
  <c r="AL102" i="4"/>
  <c r="AL13" i="4"/>
  <c r="AL154" i="4"/>
  <c r="AL153" i="4"/>
  <c r="AL160" i="4"/>
  <c r="AL45" i="4"/>
  <c r="AL155" i="4"/>
  <c r="AL191" i="4"/>
  <c r="AL233" i="4"/>
  <c r="AL241" i="4"/>
  <c r="AL63" i="4"/>
  <c r="AL212" i="4"/>
  <c r="AL100" i="4"/>
  <c r="AL58" i="4"/>
  <c r="AL226" i="4"/>
  <c r="AL137" i="4"/>
  <c r="AL234" i="4"/>
  <c r="AL29" i="4"/>
  <c r="AL251" i="4"/>
  <c r="AL252" i="4"/>
  <c r="AL288" i="4"/>
  <c r="AL115" i="4"/>
  <c r="AL82" i="4"/>
  <c r="AL44" i="4"/>
  <c r="AL124" i="4"/>
  <c r="AL12" i="4"/>
  <c r="AL227" i="4"/>
  <c r="AL290" i="4"/>
  <c r="AL254" i="4"/>
  <c r="AL220" i="4"/>
  <c r="AL99" i="4"/>
  <c r="AL108" i="4"/>
  <c r="AL247" i="4"/>
  <c r="AL232" i="4"/>
  <c r="AL202" i="4"/>
  <c r="AL197" i="4"/>
  <c r="AL287" i="4"/>
  <c r="AL167" i="4"/>
  <c r="AL23" i="4"/>
  <c r="AL178" i="4"/>
  <c r="AL256" i="4"/>
  <c r="AL104" i="4"/>
  <c r="AL156" i="4"/>
  <c r="AL292" i="4"/>
  <c r="AL103" i="4"/>
  <c r="AL261" i="4"/>
  <c r="AL143" i="4"/>
  <c r="AL86" i="4"/>
  <c r="AL243" i="4"/>
  <c r="AL186" i="4"/>
  <c r="AL244" i="4"/>
  <c r="AL38" i="4"/>
  <c r="AL242" i="4"/>
  <c r="AL151" i="4"/>
  <c r="AL16" i="4"/>
  <c r="AL225" i="4"/>
  <c r="AL6" i="4"/>
  <c r="AL40" i="4"/>
  <c r="AL144" i="4"/>
  <c r="AL95" i="4"/>
  <c r="AL266" i="4"/>
  <c r="AL118" i="4"/>
  <c r="AL134" i="4"/>
  <c r="AL2" i="4"/>
  <c r="AL116" i="4"/>
  <c r="AL188" i="4"/>
  <c r="AL119" i="4"/>
  <c r="AL26" i="4"/>
  <c r="AL183" i="4"/>
  <c r="AL269" i="4"/>
  <c r="AL216" i="4"/>
  <c r="AL179" i="4"/>
  <c r="AL229" i="4"/>
  <c r="AL166" i="4"/>
  <c r="AL36" i="4"/>
  <c r="AL148" i="4"/>
  <c r="AL52" i="4"/>
  <c r="AL97" i="4"/>
  <c r="AL161" i="4"/>
  <c r="AL11" i="4"/>
  <c r="AL90" i="4"/>
  <c r="AL207" i="4"/>
  <c r="AL265" i="4"/>
  <c r="AL31" i="4"/>
  <c r="AL257" i="4"/>
  <c r="AL59" i="4"/>
  <c r="AL43" i="4"/>
  <c r="AL159" i="4"/>
  <c r="AL145" i="4"/>
  <c r="AL282" i="4"/>
  <c r="AL285" i="4"/>
  <c r="AL283" i="4"/>
  <c r="AL25" i="4"/>
  <c r="AL5" i="4"/>
  <c r="AL78" i="4"/>
  <c r="AL47" i="4"/>
  <c r="AL80" i="4"/>
  <c r="AL215" i="4"/>
  <c r="AL83" i="4"/>
  <c r="AL165" i="4"/>
  <c r="AL194" i="4"/>
  <c r="AL49" i="4"/>
  <c r="AL277" i="4"/>
  <c r="AL84" i="4"/>
  <c r="AL22" i="4"/>
  <c r="AL180" i="4"/>
  <c r="AL67" i="4"/>
  <c r="AL64" i="4"/>
  <c r="AL65" i="4"/>
  <c r="AL201" i="4"/>
  <c r="AL200" i="4"/>
  <c r="AL187" i="4"/>
  <c r="AL239" i="4"/>
  <c r="AL176" i="4"/>
  <c r="AL173" i="4"/>
  <c r="AL193" i="4"/>
  <c r="AL126" i="4"/>
  <c r="AL274" i="4"/>
  <c r="AL190" i="4"/>
  <c r="AL135" i="4"/>
  <c r="AL51" i="4"/>
  <c r="AL9" i="4"/>
  <c r="AL255" i="4"/>
  <c r="AL8" i="4"/>
  <c r="AL94" i="4"/>
  <c r="AL72" i="4"/>
  <c r="AL195" i="4"/>
  <c r="AL3" i="4"/>
  <c r="AL150" i="4"/>
  <c r="AL76" i="4"/>
  <c r="AL127" i="4"/>
  <c r="AL264" i="4"/>
  <c r="AL279" i="4"/>
  <c r="AL140" i="4"/>
  <c r="AL177" i="4"/>
  <c r="AL168" i="4"/>
  <c r="AL289" i="4"/>
  <c r="AL55" i="4"/>
  <c r="AL192" i="4"/>
  <c r="AL77" i="4"/>
  <c r="AL272" i="4"/>
  <c r="AL196" i="4"/>
  <c r="AL53" i="4"/>
  <c r="AL204" i="4"/>
  <c r="AL262" i="4"/>
  <c r="AL50" i="4"/>
  <c r="AL34" i="4"/>
  <c r="AL246" i="4"/>
  <c r="AL88" i="4"/>
  <c r="AL170" i="4"/>
  <c r="AL198" i="4"/>
  <c r="AL253" i="4"/>
  <c r="AL19" i="4"/>
  <c r="AL221" i="4"/>
  <c r="AL129" i="4"/>
  <c r="AL276" i="4"/>
  <c r="AL101" i="4"/>
  <c r="AL17" i="4"/>
  <c r="AL57" i="4"/>
  <c r="AL142" i="4"/>
  <c r="AL87" i="4"/>
  <c r="AL293" i="4"/>
  <c r="AL218" i="4"/>
  <c r="AL149" i="4"/>
  <c r="AL217" i="4"/>
  <c r="AL109" i="4"/>
  <c r="AL147" i="4"/>
  <c r="AL284" i="4"/>
  <c r="AL199" i="4"/>
  <c r="AL275" i="4"/>
  <c r="AL32" i="4"/>
  <c r="AL24" i="4"/>
  <c r="AL68" i="4"/>
  <c r="AL130" i="4"/>
  <c r="AL113" i="4"/>
  <c r="AL189" i="4"/>
  <c r="AL203" i="4"/>
  <c r="AL141" i="4"/>
  <c r="AL224" i="4"/>
  <c r="AL114" i="4"/>
  <c r="AL41" i="4"/>
  <c r="AL61" i="4"/>
  <c r="AL208" i="4"/>
  <c r="AL230" i="4"/>
  <c r="AL268" i="4"/>
  <c r="AL79" i="4"/>
  <c r="AL133" i="4"/>
  <c r="AL120" i="4"/>
  <c r="AL74" i="4"/>
  <c r="AL20" i="4"/>
  <c r="AL286" i="4"/>
  <c r="AL75" i="4"/>
  <c r="AL60" i="4"/>
  <c r="AL273" i="4"/>
  <c r="AL245" i="4"/>
  <c r="AL70" i="4"/>
  <c r="AL4" i="4"/>
  <c r="AL222" i="4"/>
  <c r="AL174" i="4"/>
  <c r="AL240" i="4"/>
  <c r="AL123" i="4"/>
  <c r="AL278" i="4"/>
  <c r="AL112" i="4"/>
  <c r="AL122" i="4"/>
  <c r="AL85" i="4"/>
  <c r="AL175" i="4"/>
  <c r="AI66" i="4"/>
  <c r="AI125" i="4"/>
  <c r="AI238" i="4"/>
  <c r="AI21" i="4"/>
  <c r="AI237" i="4"/>
  <c r="AI48" i="4"/>
  <c r="AI37" i="4"/>
  <c r="AI27" i="4"/>
  <c r="AI107" i="4"/>
  <c r="AI270" i="4"/>
  <c r="AI93" i="4"/>
  <c r="AI69" i="4"/>
  <c r="AI260" i="4"/>
  <c r="AI182" i="4"/>
  <c r="AI158" i="4"/>
  <c r="AI219" i="4"/>
  <c r="AI92" i="4"/>
  <c r="AI91" i="4"/>
  <c r="AI73" i="4"/>
  <c r="AI211" i="4"/>
  <c r="AI39" i="4"/>
  <c r="AI206" i="4"/>
  <c r="AI248" i="4"/>
  <c r="AI171" i="4"/>
  <c r="AI33" i="4"/>
  <c r="AI128" i="4"/>
  <c r="AI205" i="4"/>
  <c r="AI14" i="4"/>
  <c r="AI235" i="4"/>
  <c r="AI163" i="4"/>
  <c r="AI172" i="4"/>
  <c r="AI184" i="4"/>
  <c r="AI164" i="4"/>
  <c r="AI231" i="4"/>
  <c r="AI236" i="4"/>
  <c r="AI46" i="4"/>
  <c r="AI35" i="4"/>
  <c r="AI185" i="4"/>
  <c r="AI71" i="4"/>
  <c r="AI136" i="4"/>
  <c r="AI98" i="4"/>
  <c r="AI15" i="4"/>
  <c r="AI213" i="4"/>
  <c r="AI111" i="4"/>
  <c r="AI259" i="4"/>
  <c r="AI281" i="4"/>
  <c r="AI228" i="4"/>
  <c r="AI146" i="4"/>
  <c r="AI42" i="4"/>
  <c r="AI106" i="4"/>
  <c r="AI10" i="4"/>
  <c r="AI28" i="4"/>
  <c r="AI96" i="4"/>
  <c r="AI30" i="4"/>
  <c r="AI131" i="4"/>
  <c r="AI263" i="4"/>
  <c r="AI210" i="4"/>
  <c r="AI89" i="4"/>
  <c r="AI105" i="4"/>
  <c r="AI181" i="4"/>
  <c r="AI157" i="4"/>
  <c r="AI56" i="4"/>
  <c r="AI152" i="4"/>
  <c r="AI258" i="4"/>
  <c r="AI18" i="4"/>
  <c r="AI7" i="4"/>
  <c r="AI280" i="4"/>
  <c r="AI162" i="4"/>
  <c r="AI110" i="4"/>
  <c r="AI81" i="4"/>
  <c r="AI139" i="4"/>
  <c r="AI291" i="4"/>
  <c r="AI54" i="4"/>
  <c r="AI249" i="4"/>
  <c r="AI250" i="4"/>
  <c r="AI62" i="4"/>
  <c r="AI138" i="4"/>
  <c r="AI267" i="4"/>
  <c r="AI117" i="4"/>
  <c r="AI271" i="4"/>
  <c r="AI223" i="4"/>
  <c r="AI209" i="4"/>
  <c r="AI121" i="4"/>
  <c r="AI169" i="4"/>
  <c r="AI214" i="4"/>
  <c r="AI132" i="4"/>
  <c r="AI102" i="4"/>
  <c r="AI13" i="4"/>
  <c r="AI154" i="4"/>
  <c r="AI153" i="4"/>
  <c r="AI160" i="4"/>
  <c r="AI45" i="4"/>
  <c r="AI155" i="4"/>
  <c r="AI191" i="4"/>
  <c r="AI233" i="4"/>
  <c r="AI241" i="4"/>
  <c r="AI63" i="4"/>
  <c r="AI212" i="4"/>
  <c r="AI100" i="4"/>
  <c r="AI58" i="4"/>
  <c r="AI226" i="4"/>
  <c r="AI137" i="4"/>
  <c r="AI234" i="4"/>
  <c r="AI29" i="4"/>
  <c r="AI251" i="4"/>
  <c r="AI252" i="4"/>
  <c r="AI288" i="4"/>
  <c r="AI115" i="4"/>
  <c r="AI82" i="4"/>
  <c r="AI44" i="4"/>
  <c r="AI124" i="4"/>
  <c r="AI12" i="4"/>
  <c r="AI227" i="4"/>
  <c r="AI290" i="4"/>
  <c r="AI254" i="4"/>
  <c r="AI220" i="4"/>
  <c r="AI99" i="4"/>
  <c r="AI108" i="4"/>
  <c r="AI247" i="4"/>
  <c r="AI232" i="4"/>
  <c r="AI202" i="4"/>
  <c r="AI197" i="4"/>
  <c r="AI287" i="4"/>
  <c r="AI167" i="4"/>
  <c r="AI23" i="4"/>
  <c r="AI178" i="4"/>
  <c r="AI256" i="4"/>
  <c r="AI104" i="4"/>
  <c r="AI156" i="4"/>
  <c r="AI292" i="4"/>
  <c r="AI103" i="4"/>
  <c r="AI261" i="4"/>
  <c r="AI143" i="4"/>
  <c r="AI86" i="4"/>
  <c r="AI243" i="4"/>
  <c r="AI186" i="4"/>
  <c r="AI244" i="4"/>
  <c r="AI38" i="4"/>
  <c r="AI242" i="4"/>
  <c r="AI151" i="4"/>
  <c r="AI16" i="4"/>
  <c r="AI225" i="4"/>
  <c r="AI6" i="4"/>
  <c r="AI40" i="4"/>
  <c r="AI144" i="4"/>
  <c r="AI95" i="4"/>
  <c r="AI266" i="4"/>
  <c r="AI118" i="4"/>
  <c r="AI134" i="4"/>
  <c r="AI2" i="4"/>
  <c r="AI116" i="4"/>
  <c r="AI188" i="4"/>
  <c r="AI119" i="4"/>
  <c r="AI26" i="4"/>
  <c r="AI183" i="4"/>
  <c r="AI269" i="4"/>
  <c r="AI216" i="4"/>
  <c r="AI179" i="4"/>
  <c r="AI229" i="4"/>
  <c r="AI166" i="4"/>
  <c r="AI36" i="4"/>
  <c r="AI148" i="4"/>
  <c r="AI52" i="4"/>
  <c r="AI97" i="4"/>
  <c r="AI161" i="4"/>
  <c r="AI11" i="4"/>
  <c r="AI90" i="4"/>
  <c r="AI207" i="4"/>
  <c r="AI265" i="4"/>
  <c r="AI31" i="4"/>
  <c r="AI257" i="4"/>
  <c r="AI59" i="4"/>
  <c r="AI43" i="4"/>
  <c r="AI159" i="4"/>
  <c r="AI145" i="4"/>
  <c r="AI282" i="4"/>
  <c r="AI285" i="4"/>
  <c r="AI283" i="4"/>
  <c r="AI25" i="4"/>
  <c r="AI5" i="4"/>
  <c r="AI78" i="4"/>
  <c r="AI47" i="4"/>
  <c r="AI80" i="4"/>
  <c r="AI215" i="4"/>
  <c r="AI83" i="4"/>
  <c r="AI165" i="4"/>
  <c r="AI194" i="4"/>
  <c r="AI49" i="4"/>
  <c r="AI277" i="4"/>
  <c r="AI84" i="4"/>
  <c r="AI22" i="4"/>
  <c r="AI180" i="4"/>
  <c r="AI67" i="4"/>
  <c r="AI64" i="4"/>
  <c r="AI65" i="4"/>
  <c r="AI201" i="4"/>
  <c r="AI200" i="4"/>
  <c r="AI187" i="4"/>
  <c r="AI239" i="4"/>
  <c r="AI176" i="4"/>
  <c r="AI173" i="4"/>
  <c r="AI193" i="4"/>
  <c r="AI126" i="4"/>
  <c r="AI274" i="4"/>
  <c r="AI190" i="4"/>
  <c r="AI135" i="4"/>
  <c r="AI51" i="4"/>
  <c r="AI9" i="4"/>
  <c r="AI255" i="4"/>
  <c r="AI8" i="4"/>
  <c r="AI94" i="4"/>
  <c r="AI72" i="4"/>
  <c r="AI195" i="4"/>
  <c r="AI3" i="4"/>
  <c r="AI150" i="4"/>
  <c r="AI76" i="4"/>
  <c r="AI127" i="4"/>
  <c r="AI264" i="4"/>
  <c r="AI279" i="4"/>
  <c r="AI140" i="4"/>
  <c r="AI177" i="4"/>
  <c r="AI168" i="4"/>
  <c r="AI289" i="4"/>
  <c r="AI55" i="4"/>
  <c r="AI192" i="4"/>
  <c r="AI77" i="4"/>
  <c r="AI272" i="4"/>
  <c r="AI196" i="4"/>
  <c r="AI53" i="4"/>
  <c r="AI204" i="4"/>
  <c r="AI262" i="4"/>
  <c r="AI50" i="4"/>
  <c r="AI34" i="4"/>
  <c r="AI246" i="4"/>
  <c r="AI88" i="4"/>
  <c r="AI170" i="4"/>
  <c r="AI198" i="4"/>
  <c r="AI253" i="4"/>
  <c r="AI19" i="4"/>
  <c r="AI221" i="4"/>
  <c r="AI129" i="4"/>
  <c r="AI276" i="4"/>
  <c r="AI101" i="4"/>
  <c r="AI17" i="4"/>
  <c r="AI57" i="4"/>
  <c r="AI142" i="4"/>
  <c r="AI87" i="4"/>
  <c r="AI293" i="4"/>
  <c r="AI218" i="4"/>
  <c r="AI149" i="4"/>
  <c r="AI217" i="4"/>
  <c r="AI109" i="4"/>
  <c r="AI147" i="4"/>
  <c r="AI284" i="4"/>
  <c r="AI199" i="4"/>
  <c r="AI275" i="4"/>
  <c r="AI32" i="4"/>
  <c r="AI24" i="4"/>
  <c r="AI68" i="4"/>
  <c r="AI130" i="4"/>
  <c r="AI113" i="4"/>
  <c r="AI189" i="4"/>
  <c r="AI203" i="4"/>
  <c r="AI141" i="4"/>
  <c r="AI224" i="4"/>
  <c r="AI114" i="4"/>
  <c r="AI41" i="4"/>
  <c r="AI61" i="4"/>
  <c r="AI208" i="4"/>
  <c r="AI230" i="4"/>
  <c r="AI268" i="4"/>
  <c r="AI79" i="4"/>
  <c r="AI133" i="4"/>
  <c r="AI120" i="4"/>
  <c r="AI74" i="4"/>
  <c r="AI20" i="4"/>
  <c r="AI286" i="4"/>
  <c r="AI75" i="4"/>
  <c r="AI60" i="4"/>
  <c r="AI273" i="4"/>
  <c r="AI245" i="4"/>
  <c r="AI70" i="4"/>
  <c r="AI4" i="4"/>
  <c r="AI222" i="4"/>
  <c r="AI174" i="4"/>
  <c r="AI240" i="4"/>
  <c r="AI123" i="4"/>
  <c r="AI278" i="4"/>
  <c r="AI112" i="4"/>
  <c r="AI122" i="4"/>
  <c r="AI85" i="4"/>
  <c r="AI175" i="4"/>
  <c r="AF66" i="4"/>
  <c r="AF125" i="4"/>
  <c r="AF238" i="4"/>
  <c r="AF21" i="4"/>
  <c r="AF237" i="4"/>
  <c r="AF48" i="4"/>
  <c r="AF37" i="4"/>
  <c r="AF27" i="4"/>
  <c r="AF107" i="4"/>
  <c r="AF270" i="4"/>
  <c r="AF93" i="4"/>
  <c r="AF69" i="4"/>
  <c r="AF260" i="4"/>
  <c r="AF182" i="4"/>
  <c r="AF158" i="4"/>
  <c r="AF219" i="4"/>
  <c r="AF92" i="4"/>
  <c r="AF91" i="4"/>
  <c r="AF73" i="4"/>
  <c r="AF211" i="4"/>
  <c r="AF39" i="4"/>
  <c r="AF206" i="4"/>
  <c r="AF248" i="4"/>
  <c r="AF171" i="4"/>
  <c r="AF33" i="4"/>
  <c r="AF128" i="4"/>
  <c r="AF205" i="4"/>
  <c r="AF14" i="4"/>
  <c r="AF235" i="4"/>
  <c r="AF163" i="4"/>
  <c r="AF172" i="4"/>
  <c r="AF184" i="4"/>
  <c r="AF164" i="4"/>
  <c r="AF231" i="4"/>
  <c r="AF236" i="4"/>
  <c r="AF46" i="4"/>
  <c r="AF35" i="4"/>
  <c r="AF185" i="4"/>
  <c r="AF71" i="4"/>
  <c r="AF136" i="4"/>
  <c r="AF98" i="4"/>
  <c r="AF15" i="4"/>
  <c r="AF213" i="4"/>
  <c r="AF111" i="4"/>
  <c r="AF259" i="4"/>
  <c r="AF281" i="4"/>
  <c r="AF228" i="4"/>
  <c r="AF146" i="4"/>
  <c r="AF42" i="4"/>
  <c r="AF106" i="4"/>
  <c r="AF10" i="4"/>
  <c r="AF28" i="4"/>
  <c r="AF96" i="4"/>
  <c r="AF30" i="4"/>
  <c r="AF131" i="4"/>
  <c r="AF263" i="4"/>
  <c r="AF210" i="4"/>
  <c r="AF89" i="4"/>
  <c r="AF105" i="4"/>
  <c r="AF181" i="4"/>
  <c r="AF157" i="4"/>
  <c r="AF56" i="4"/>
  <c r="AF152" i="4"/>
  <c r="AF258" i="4"/>
  <c r="AF18" i="4"/>
  <c r="AF7" i="4"/>
  <c r="AF280" i="4"/>
  <c r="AF162" i="4"/>
  <c r="AF110" i="4"/>
  <c r="AF81" i="4"/>
  <c r="AF139" i="4"/>
  <c r="AF291" i="4"/>
  <c r="AF54" i="4"/>
  <c r="AF249" i="4"/>
  <c r="AF250" i="4"/>
  <c r="AF62" i="4"/>
  <c r="AF138" i="4"/>
  <c r="AF267" i="4"/>
  <c r="AF117" i="4"/>
  <c r="AF271" i="4"/>
  <c r="AF223" i="4"/>
  <c r="AF209" i="4"/>
  <c r="AF121" i="4"/>
  <c r="AF169" i="4"/>
  <c r="AF214" i="4"/>
  <c r="AF132" i="4"/>
  <c r="AF102" i="4"/>
  <c r="AF13" i="4"/>
  <c r="AF154" i="4"/>
  <c r="AF153" i="4"/>
  <c r="AF160" i="4"/>
  <c r="AF45" i="4"/>
  <c r="AF155" i="4"/>
  <c r="AF191" i="4"/>
  <c r="AF233" i="4"/>
  <c r="AF241" i="4"/>
  <c r="AF63" i="4"/>
  <c r="AF212" i="4"/>
  <c r="AF100" i="4"/>
  <c r="AF58" i="4"/>
  <c r="AF226" i="4"/>
  <c r="AF137" i="4"/>
  <c r="AF234" i="4"/>
  <c r="AF29" i="4"/>
  <c r="AF251" i="4"/>
  <c r="AF252" i="4"/>
  <c r="AF288" i="4"/>
  <c r="AF115" i="4"/>
  <c r="AF82" i="4"/>
  <c r="AF44" i="4"/>
  <c r="AF124" i="4"/>
  <c r="AF12" i="4"/>
  <c r="AF227" i="4"/>
  <c r="AF290" i="4"/>
  <c r="AF254" i="4"/>
  <c r="AF220" i="4"/>
  <c r="AF99" i="4"/>
  <c r="AF108" i="4"/>
  <c r="AF247" i="4"/>
  <c r="AF232" i="4"/>
  <c r="AF202" i="4"/>
  <c r="AF197" i="4"/>
  <c r="AF287" i="4"/>
  <c r="AF167" i="4"/>
  <c r="AF23" i="4"/>
  <c r="AF178" i="4"/>
  <c r="AF256" i="4"/>
  <c r="AF104" i="4"/>
  <c r="AF156" i="4"/>
  <c r="AF292" i="4"/>
  <c r="AF103" i="4"/>
  <c r="AF261" i="4"/>
  <c r="AF143" i="4"/>
  <c r="AF86" i="4"/>
  <c r="AF243" i="4"/>
  <c r="AF186" i="4"/>
  <c r="AF244" i="4"/>
  <c r="AF38" i="4"/>
  <c r="AF242" i="4"/>
  <c r="AF151" i="4"/>
  <c r="AF16" i="4"/>
  <c r="AF225" i="4"/>
  <c r="AF6" i="4"/>
  <c r="AF40" i="4"/>
  <c r="AF144" i="4"/>
  <c r="AF95" i="4"/>
  <c r="AF266" i="4"/>
  <c r="AF118" i="4"/>
  <c r="AF134" i="4"/>
  <c r="AF2" i="4"/>
  <c r="AF116" i="4"/>
  <c r="AF188" i="4"/>
  <c r="AF119" i="4"/>
  <c r="AF26" i="4"/>
  <c r="AF183" i="4"/>
  <c r="AF269" i="4"/>
  <c r="AF216" i="4"/>
  <c r="AF179" i="4"/>
  <c r="AF229" i="4"/>
  <c r="AF166" i="4"/>
  <c r="AF36" i="4"/>
  <c r="AF148" i="4"/>
  <c r="AF52" i="4"/>
  <c r="AF97" i="4"/>
  <c r="AF161" i="4"/>
  <c r="AF11" i="4"/>
  <c r="AF90" i="4"/>
  <c r="AF207" i="4"/>
  <c r="AF265" i="4"/>
  <c r="AF31" i="4"/>
  <c r="AF257" i="4"/>
  <c r="AF59" i="4"/>
  <c r="AF43" i="4"/>
  <c r="AF159" i="4"/>
  <c r="AF145" i="4"/>
  <c r="AF282" i="4"/>
  <c r="AF285" i="4"/>
  <c r="AF283" i="4"/>
  <c r="AF25" i="4"/>
  <c r="AF5" i="4"/>
  <c r="AF78" i="4"/>
  <c r="AF47" i="4"/>
  <c r="AF80" i="4"/>
  <c r="AF215" i="4"/>
  <c r="AF83" i="4"/>
  <c r="AF165" i="4"/>
  <c r="AF194" i="4"/>
  <c r="AF49" i="4"/>
  <c r="AF277" i="4"/>
  <c r="AF84" i="4"/>
  <c r="AF22" i="4"/>
  <c r="AF180" i="4"/>
  <c r="AF67" i="4"/>
  <c r="AF64" i="4"/>
  <c r="AF65" i="4"/>
  <c r="AF201" i="4"/>
  <c r="AF200" i="4"/>
  <c r="AF187" i="4"/>
  <c r="AF239" i="4"/>
  <c r="AF176" i="4"/>
  <c r="AF173" i="4"/>
  <c r="AF193" i="4"/>
  <c r="AF126" i="4"/>
  <c r="AF274" i="4"/>
  <c r="AF190" i="4"/>
  <c r="AF135" i="4"/>
  <c r="AF51" i="4"/>
  <c r="AF9" i="4"/>
  <c r="AF255" i="4"/>
  <c r="AF8" i="4"/>
  <c r="AF94" i="4"/>
  <c r="AF72" i="4"/>
  <c r="AF195" i="4"/>
  <c r="AF3" i="4"/>
  <c r="AF150" i="4"/>
  <c r="AF76" i="4"/>
  <c r="AF127" i="4"/>
  <c r="AF264" i="4"/>
  <c r="AF279" i="4"/>
  <c r="AF140" i="4"/>
  <c r="AF177" i="4"/>
  <c r="AF168" i="4"/>
  <c r="AF289" i="4"/>
  <c r="AF55" i="4"/>
  <c r="AF192" i="4"/>
  <c r="AF77" i="4"/>
  <c r="AF272" i="4"/>
  <c r="AF196" i="4"/>
  <c r="AF53" i="4"/>
  <c r="AF204" i="4"/>
  <c r="AF262" i="4"/>
  <c r="AF50" i="4"/>
  <c r="AF34" i="4"/>
  <c r="AF246" i="4"/>
  <c r="AF88" i="4"/>
  <c r="AF170" i="4"/>
  <c r="AF198" i="4"/>
  <c r="AF253" i="4"/>
  <c r="AF19" i="4"/>
  <c r="AF221" i="4"/>
  <c r="AF129" i="4"/>
  <c r="AF276" i="4"/>
  <c r="AF101" i="4"/>
  <c r="AF17" i="4"/>
  <c r="AF57" i="4"/>
  <c r="AF142" i="4"/>
  <c r="AF87" i="4"/>
  <c r="AF293" i="4"/>
  <c r="AF218" i="4"/>
  <c r="AF149" i="4"/>
  <c r="AF217" i="4"/>
  <c r="AF109" i="4"/>
  <c r="AF147" i="4"/>
  <c r="AF284" i="4"/>
  <c r="AF199" i="4"/>
  <c r="AF275" i="4"/>
  <c r="AF32" i="4"/>
  <c r="AF24" i="4"/>
  <c r="AF68" i="4"/>
  <c r="AF130" i="4"/>
  <c r="AF113" i="4"/>
  <c r="AF189" i="4"/>
  <c r="AF203" i="4"/>
  <c r="AF141" i="4"/>
  <c r="AF224" i="4"/>
  <c r="AF114" i="4"/>
  <c r="AF41" i="4"/>
  <c r="AF61" i="4"/>
  <c r="AF208" i="4"/>
  <c r="AF230" i="4"/>
  <c r="AF268" i="4"/>
  <c r="AF79" i="4"/>
  <c r="AF133" i="4"/>
  <c r="AF120" i="4"/>
  <c r="AF74" i="4"/>
  <c r="AF20" i="4"/>
  <c r="AF286" i="4"/>
  <c r="AF75" i="4"/>
  <c r="AF60" i="4"/>
  <c r="AF273" i="4"/>
  <c r="AF245" i="4"/>
  <c r="AF70" i="4"/>
  <c r="AF4" i="4"/>
  <c r="AF222" i="4"/>
  <c r="AF174" i="4"/>
  <c r="AF240" i="4"/>
  <c r="AF123" i="4"/>
  <c r="AF278" i="4"/>
  <c r="AF112" i="4"/>
  <c r="AF122" i="4"/>
  <c r="AF85" i="4"/>
  <c r="AF175" i="4"/>
  <c r="AC66" i="4"/>
  <c r="AC125" i="4"/>
  <c r="AC238" i="4"/>
  <c r="AC21" i="4"/>
  <c r="AC237" i="4"/>
  <c r="AC48" i="4"/>
  <c r="AC37" i="4"/>
  <c r="AC27" i="4"/>
  <c r="AC107" i="4"/>
  <c r="AC270" i="4"/>
  <c r="AC93" i="4"/>
  <c r="AC69" i="4"/>
  <c r="AC260" i="4"/>
  <c r="AC182" i="4"/>
  <c r="AC158" i="4"/>
  <c r="AC219" i="4"/>
  <c r="AC92" i="4"/>
  <c r="AC91" i="4"/>
  <c r="AC73" i="4"/>
  <c r="AC211" i="4"/>
  <c r="AC39" i="4"/>
  <c r="AC206" i="4"/>
  <c r="AC248" i="4"/>
  <c r="AC171" i="4"/>
  <c r="AC33" i="4"/>
  <c r="AC128" i="4"/>
  <c r="AC205" i="4"/>
  <c r="AC14" i="4"/>
  <c r="AC235" i="4"/>
  <c r="AC163" i="4"/>
  <c r="AC172" i="4"/>
  <c r="AC184" i="4"/>
  <c r="AC164" i="4"/>
  <c r="AC231" i="4"/>
  <c r="AC236" i="4"/>
  <c r="AC46" i="4"/>
  <c r="AC35" i="4"/>
  <c r="AC185" i="4"/>
  <c r="AC71" i="4"/>
  <c r="AC136" i="4"/>
  <c r="AC98" i="4"/>
  <c r="AC15" i="4"/>
  <c r="AC213" i="4"/>
  <c r="AC111" i="4"/>
  <c r="AC259" i="4"/>
  <c r="AC281" i="4"/>
  <c r="AC228" i="4"/>
  <c r="AC146" i="4"/>
  <c r="AC42" i="4"/>
  <c r="AC106" i="4"/>
  <c r="AC10" i="4"/>
  <c r="AC28" i="4"/>
  <c r="AC96" i="4"/>
  <c r="AC30" i="4"/>
  <c r="AC131" i="4"/>
  <c r="AC263" i="4"/>
  <c r="AC210" i="4"/>
  <c r="AC89" i="4"/>
  <c r="AC105" i="4"/>
  <c r="AC181" i="4"/>
  <c r="AC157" i="4"/>
  <c r="AC56" i="4"/>
  <c r="AC152" i="4"/>
  <c r="AC258" i="4"/>
  <c r="AC18" i="4"/>
  <c r="AC7" i="4"/>
  <c r="AC280" i="4"/>
  <c r="AC162" i="4"/>
  <c r="AC110" i="4"/>
  <c r="AC81" i="4"/>
  <c r="AC139" i="4"/>
  <c r="AC291" i="4"/>
  <c r="AC54" i="4"/>
  <c r="AC249" i="4"/>
  <c r="AC250" i="4"/>
  <c r="AC62" i="4"/>
  <c r="AC138" i="4"/>
  <c r="AC267" i="4"/>
  <c r="AC117" i="4"/>
  <c r="AC271" i="4"/>
  <c r="AC223" i="4"/>
  <c r="AC209" i="4"/>
  <c r="AC121" i="4"/>
  <c r="AC169" i="4"/>
  <c r="AC214" i="4"/>
  <c r="AC132" i="4"/>
  <c r="AC102" i="4"/>
  <c r="AC13" i="4"/>
  <c r="AC154" i="4"/>
  <c r="AC153" i="4"/>
  <c r="AC160" i="4"/>
  <c r="AC45" i="4"/>
  <c r="AC155" i="4"/>
  <c r="AC191" i="4"/>
  <c r="AC233" i="4"/>
  <c r="AC241" i="4"/>
  <c r="AC63" i="4"/>
  <c r="AC212" i="4"/>
  <c r="AC100" i="4"/>
  <c r="AC58" i="4"/>
  <c r="AC226" i="4"/>
  <c r="AC137" i="4"/>
  <c r="AC234" i="4"/>
  <c r="AC29" i="4"/>
  <c r="AC251" i="4"/>
  <c r="AC252" i="4"/>
  <c r="AC288" i="4"/>
  <c r="AC115" i="4"/>
  <c r="AC82" i="4"/>
  <c r="AC44" i="4"/>
  <c r="AC124" i="4"/>
  <c r="AC12" i="4"/>
  <c r="AC227" i="4"/>
  <c r="AC290" i="4"/>
  <c r="AC254" i="4"/>
  <c r="AC220" i="4"/>
  <c r="AC99" i="4"/>
  <c r="AC108" i="4"/>
  <c r="AC247" i="4"/>
  <c r="AC232" i="4"/>
  <c r="AC202" i="4"/>
  <c r="AC197" i="4"/>
  <c r="AC287" i="4"/>
  <c r="AC167" i="4"/>
  <c r="AC23" i="4"/>
  <c r="AC178" i="4"/>
  <c r="AC256" i="4"/>
  <c r="AC104" i="4"/>
  <c r="AC156" i="4"/>
  <c r="AC292" i="4"/>
  <c r="AC103" i="4"/>
  <c r="AC261" i="4"/>
  <c r="AC143" i="4"/>
  <c r="AC86" i="4"/>
  <c r="AC243" i="4"/>
  <c r="AC186" i="4"/>
  <c r="AC244" i="4"/>
  <c r="AC38" i="4"/>
  <c r="AC242" i="4"/>
  <c r="AC151" i="4"/>
  <c r="AC16" i="4"/>
  <c r="AC225" i="4"/>
  <c r="AC6" i="4"/>
  <c r="AC40" i="4"/>
  <c r="AC144" i="4"/>
  <c r="AC95" i="4"/>
  <c r="AC266" i="4"/>
  <c r="AC118" i="4"/>
  <c r="AC134" i="4"/>
  <c r="AC2" i="4"/>
  <c r="AC116" i="4"/>
  <c r="AC188" i="4"/>
  <c r="AC119" i="4"/>
  <c r="AC26" i="4"/>
  <c r="AC183" i="4"/>
  <c r="AC269" i="4"/>
  <c r="AC216" i="4"/>
  <c r="AC179" i="4"/>
  <c r="AC229" i="4"/>
  <c r="AC166" i="4"/>
  <c r="AC36" i="4"/>
  <c r="AC148" i="4"/>
  <c r="AC52" i="4"/>
  <c r="AC97" i="4"/>
  <c r="AC161" i="4"/>
  <c r="AC11" i="4"/>
  <c r="AC90" i="4"/>
  <c r="AC207" i="4"/>
  <c r="AC265" i="4"/>
  <c r="AC31" i="4"/>
  <c r="AC257" i="4"/>
  <c r="AC59" i="4"/>
  <c r="AC43" i="4"/>
  <c r="AC159" i="4"/>
  <c r="AC145" i="4"/>
  <c r="AC282" i="4"/>
  <c r="AC285" i="4"/>
  <c r="AC283" i="4"/>
  <c r="AC25" i="4"/>
  <c r="AC5" i="4"/>
  <c r="AC78" i="4"/>
  <c r="AC47" i="4"/>
  <c r="AC80" i="4"/>
  <c r="AC215" i="4"/>
  <c r="AC83" i="4"/>
  <c r="AC165" i="4"/>
  <c r="AC194" i="4"/>
  <c r="AC49" i="4"/>
  <c r="AC277" i="4"/>
  <c r="AC84" i="4"/>
  <c r="AC22" i="4"/>
  <c r="AC180" i="4"/>
  <c r="AC67" i="4"/>
  <c r="AC64" i="4"/>
  <c r="AC65" i="4"/>
  <c r="AC201" i="4"/>
  <c r="AC200" i="4"/>
  <c r="AC187" i="4"/>
  <c r="AC239" i="4"/>
  <c r="AC176" i="4"/>
  <c r="AC173" i="4"/>
  <c r="AC193" i="4"/>
  <c r="AC126" i="4"/>
  <c r="AC274" i="4"/>
  <c r="AC190" i="4"/>
  <c r="AC135" i="4"/>
  <c r="AC51" i="4"/>
  <c r="AC9" i="4"/>
  <c r="AC255" i="4"/>
  <c r="AC8" i="4"/>
  <c r="AC94" i="4"/>
  <c r="AC72" i="4"/>
  <c r="AC195" i="4"/>
  <c r="AC3" i="4"/>
  <c r="AC150" i="4"/>
  <c r="AC76" i="4"/>
  <c r="AC127" i="4"/>
  <c r="AC264" i="4"/>
  <c r="AC279" i="4"/>
  <c r="AC140" i="4"/>
  <c r="AC177" i="4"/>
  <c r="AC168" i="4"/>
  <c r="AC289" i="4"/>
  <c r="AC55" i="4"/>
  <c r="AC192" i="4"/>
  <c r="AC77" i="4"/>
  <c r="AC272" i="4"/>
  <c r="AC196" i="4"/>
  <c r="AC53" i="4"/>
  <c r="AC204" i="4"/>
  <c r="AC262" i="4"/>
  <c r="AC50" i="4"/>
  <c r="AC34" i="4"/>
  <c r="AC246" i="4"/>
  <c r="AC88" i="4"/>
  <c r="AC170" i="4"/>
  <c r="AC198" i="4"/>
  <c r="AC253" i="4"/>
  <c r="AC19" i="4"/>
  <c r="AC221" i="4"/>
  <c r="AC129" i="4"/>
  <c r="AC276" i="4"/>
  <c r="AC101" i="4"/>
  <c r="AC17" i="4"/>
  <c r="AC57" i="4"/>
  <c r="AC142" i="4"/>
  <c r="AC87" i="4"/>
  <c r="AC293" i="4"/>
  <c r="AC218" i="4"/>
  <c r="AC149" i="4"/>
  <c r="AC217" i="4"/>
  <c r="AC109" i="4"/>
  <c r="AC147" i="4"/>
  <c r="AC284" i="4"/>
  <c r="AC199" i="4"/>
  <c r="AC275" i="4"/>
  <c r="AC32" i="4"/>
  <c r="AC24" i="4"/>
  <c r="AC68" i="4"/>
  <c r="AC130" i="4"/>
  <c r="AC113" i="4"/>
  <c r="AC189" i="4"/>
  <c r="AC203" i="4"/>
  <c r="AC141" i="4"/>
  <c r="AC224" i="4"/>
  <c r="AC114" i="4"/>
  <c r="AC41" i="4"/>
  <c r="AC61" i="4"/>
  <c r="AC208" i="4"/>
  <c r="AC230" i="4"/>
  <c r="AC268" i="4"/>
  <c r="AC79" i="4"/>
  <c r="AC133" i="4"/>
  <c r="AC120" i="4"/>
  <c r="AC74" i="4"/>
  <c r="AC20" i="4"/>
  <c r="AC286" i="4"/>
  <c r="AC75" i="4"/>
  <c r="AC60" i="4"/>
  <c r="AC273" i="4"/>
  <c r="AC245" i="4"/>
  <c r="AC70" i="4"/>
  <c r="AC4" i="4"/>
  <c r="AC222" i="4"/>
  <c r="AC174" i="4"/>
  <c r="AC240" i="4"/>
  <c r="AC123" i="4"/>
  <c r="AC278" i="4"/>
  <c r="AC112" i="4"/>
  <c r="AC122" i="4"/>
  <c r="AC85" i="4"/>
  <c r="AC175" i="4"/>
  <c r="Z66" i="4"/>
  <c r="Z125" i="4"/>
  <c r="Z238" i="4"/>
  <c r="Z21" i="4"/>
  <c r="Z237" i="4"/>
  <c r="Z48" i="4"/>
  <c r="Z37" i="4"/>
  <c r="Z27" i="4"/>
  <c r="Z107" i="4"/>
  <c r="Z270" i="4"/>
  <c r="Z93" i="4"/>
  <c r="Z69" i="4"/>
  <c r="Z260" i="4"/>
  <c r="Z182" i="4"/>
  <c r="Z158" i="4"/>
  <c r="Z219" i="4"/>
  <c r="Z92" i="4"/>
  <c r="Z91" i="4"/>
  <c r="Z73" i="4"/>
  <c r="Z211" i="4"/>
  <c r="Z39" i="4"/>
  <c r="Z206" i="4"/>
  <c r="Z248" i="4"/>
  <c r="Z171" i="4"/>
  <c r="Z33" i="4"/>
  <c r="Z128" i="4"/>
  <c r="Z205" i="4"/>
  <c r="Z14" i="4"/>
  <c r="Z235" i="4"/>
  <c r="Z163" i="4"/>
  <c r="Z172" i="4"/>
  <c r="Z184" i="4"/>
  <c r="Z164" i="4"/>
  <c r="Z231" i="4"/>
  <c r="Z236" i="4"/>
  <c r="Z46" i="4"/>
  <c r="Z35" i="4"/>
  <c r="Z185" i="4"/>
  <c r="Z71" i="4"/>
  <c r="Z136" i="4"/>
  <c r="Z98" i="4"/>
  <c r="Z15" i="4"/>
  <c r="Z213" i="4"/>
  <c r="Z111" i="4"/>
  <c r="Z259" i="4"/>
  <c r="Z281" i="4"/>
  <c r="Z228" i="4"/>
  <c r="Z146" i="4"/>
  <c r="Z42" i="4"/>
  <c r="Z106" i="4"/>
  <c r="Z10" i="4"/>
  <c r="Z28" i="4"/>
  <c r="Z96" i="4"/>
  <c r="Z30" i="4"/>
  <c r="Z131" i="4"/>
  <c r="Z263" i="4"/>
  <c r="Z210" i="4"/>
  <c r="Z89" i="4"/>
  <c r="Z105" i="4"/>
  <c r="Z181" i="4"/>
  <c r="Z157" i="4"/>
  <c r="Z56" i="4"/>
  <c r="Z152" i="4"/>
  <c r="Z258" i="4"/>
  <c r="Z18" i="4"/>
  <c r="Z7" i="4"/>
  <c r="Z280" i="4"/>
  <c r="Z162" i="4"/>
  <c r="Z110" i="4"/>
  <c r="Z81" i="4"/>
  <c r="Z139" i="4"/>
  <c r="Z291" i="4"/>
  <c r="Z54" i="4"/>
  <c r="Z249" i="4"/>
  <c r="Z250" i="4"/>
  <c r="Z62" i="4"/>
  <c r="Z138" i="4"/>
  <c r="Z267" i="4"/>
  <c r="Z117" i="4"/>
  <c r="Z271" i="4"/>
  <c r="Z223" i="4"/>
  <c r="Z209" i="4"/>
  <c r="Z121" i="4"/>
  <c r="Z169" i="4"/>
  <c r="Z214" i="4"/>
  <c r="Z132" i="4"/>
  <c r="Z102" i="4"/>
  <c r="Z13" i="4"/>
  <c r="Z154" i="4"/>
  <c r="Z153" i="4"/>
  <c r="Z160" i="4"/>
  <c r="Z45" i="4"/>
  <c r="Z155" i="4"/>
  <c r="Z191" i="4"/>
  <c r="Z233" i="4"/>
  <c r="Z241" i="4"/>
  <c r="Z63" i="4"/>
  <c r="Z212" i="4"/>
  <c r="Z100" i="4"/>
  <c r="Z58" i="4"/>
  <c r="Z226" i="4"/>
  <c r="Z137" i="4"/>
  <c r="Z234" i="4"/>
  <c r="Z29" i="4"/>
  <c r="Z251" i="4"/>
  <c r="Z252" i="4"/>
  <c r="Z288" i="4"/>
  <c r="Z115" i="4"/>
  <c r="Z82" i="4"/>
  <c r="Z44" i="4"/>
  <c r="Z124" i="4"/>
  <c r="Z12" i="4"/>
  <c r="Z227" i="4"/>
  <c r="Z290" i="4"/>
  <c r="Z254" i="4"/>
  <c r="Z220" i="4"/>
  <c r="Z99" i="4"/>
  <c r="Z108" i="4"/>
  <c r="Z247" i="4"/>
  <c r="Z232" i="4"/>
  <c r="Z202" i="4"/>
  <c r="Z197" i="4"/>
  <c r="Z287" i="4"/>
  <c r="Z167" i="4"/>
  <c r="Z23" i="4"/>
  <c r="Z178" i="4"/>
  <c r="Z256" i="4"/>
  <c r="Z104" i="4"/>
  <c r="Z156" i="4"/>
  <c r="Z292" i="4"/>
  <c r="Z103" i="4"/>
  <c r="Z261" i="4"/>
  <c r="Z143" i="4"/>
  <c r="Z86" i="4"/>
  <c r="Z243" i="4"/>
  <c r="Z186" i="4"/>
  <c r="Z244" i="4"/>
  <c r="Z38" i="4"/>
  <c r="Z242" i="4"/>
  <c r="Z151" i="4"/>
  <c r="Z16" i="4"/>
  <c r="Z225" i="4"/>
  <c r="Z6" i="4"/>
  <c r="Z40" i="4"/>
  <c r="Z144" i="4"/>
  <c r="Z95" i="4"/>
  <c r="Z266" i="4"/>
  <c r="Z118" i="4"/>
  <c r="Z134" i="4"/>
  <c r="Z2" i="4"/>
  <c r="Z116" i="4"/>
  <c r="Z188" i="4"/>
  <c r="Z119" i="4"/>
  <c r="Z26" i="4"/>
  <c r="Z183" i="4"/>
  <c r="Z269" i="4"/>
  <c r="Z216" i="4"/>
  <c r="Z179" i="4"/>
  <c r="Z229" i="4"/>
  <c r="Z166" i="4"/>
  <c r="Z36" i="4"/>
  <c r="Z148" i="4"/>
  <c r="Z52" i="4"/>
  <c r="Z97" i="4"/>
  <c r="Z161" i="4"/>
  <c r="Z11" i="4"/>
  <c r="Z90" i="4"/>
  <c r="Z207" i="4"/>
  <c r="Z265" i="4"/>
  <c r="Z31" i="4"/>
  <c r="Z257" i="4"/>
  <c r="Z59" i="4"/>
  <c r="Z43" i="4"/>
  <c r="Z159" i="4"/>
  <c r="Z145" i="4"/>
  <c r="Z282" i="4"/>
  <c r="Z285" i="4"/>
  <c r="Z283" i="4"/>
  <c r="Z25" i="4"/>
  <c r="Z5" i="4"/>
  <c r="Z78" i="4"/>
  <c r="Z47" i="4"/>
  <c r="Z80" i="4"/>
  <c r="Z215" i="4"/>
  <c r="Z83" i="4"/>
  <c r="Z165" i="4"/>
  <c r="Z194" i="4"/>
  <c r="Z49" i="4"/>
  <c r="Z277" i="4"/>
  <c r="Z84" i="4"/>
  <c r="Z22" i="4"/>
  <c r="Z180" i="4"/>
  <c r="Z67" i="4"/>
  <c r="Z64" i="4"/>
  <c r="Z65" i="4"/>
  <c r="Z201" i="4"/>
  <c r="Z200" i="4"/>
  <c r="Z187" i="4"/>
  <c r="Z239" i="4"/>
  <c r="Z176" i="4"/>
  <c r="Z173" i="4"/>
  <c r="Z193" i="4"/>
  <c r="Z126" i="4"/>
  <c r="Z274" i="4"/>
  <c r="Z190" i="4"/>
  <c r="Z135" i="4"/>
  <c r="Z51" i="4"/>
  <c r="Z9" i="4"/>
  <c r="Z255" i="4"/>
  <c r="Z8" i="4"/>
  <c r="Z94" i="4"/>
  <c r="Z72" i="4"/>
  <c r="Z195" i="4"/>
  <c r="Z3" i="4"/>
  <c r="Z150" i="4"/>
  <c r="Z76" i="4"/>
  <c r="Z127" i="4"/>
  <c r="Z264" i="4"/>
  <c r="Z279" i="4"/>
  <c r="Z140" i="4"/>
  <c r="Z177" i="4"/>
  <c r="Z168" i="4"/>
  <c r="Z289" i="4"/>
  <c r="Z55" i="4"/>
  <c r="Z192" i="4"/>
  <c r="Z77" i="4"/>
  <c r="Z272" i="4"/>
  <c r="Z196" i="4"/>
  <c r="Z53" i="4"/>
  <c r="Z204" i="4"/>
  <c r="Z262" i="4"/>
  <c r="Z50" i="4"/>
  <c r="Z34" i="4"/>
  <c r="Z246" i="4"/>
  <c r="Z88" i="4"/>
  <c r="Z170" i="4"/>
  <c r="Z198" i="4"/>
  <c r="Z253" i="4"/>
  <c r="Z19" i="4"/>
  <c r="Z221" i="4"/>
  <c r="Z129" i="4"/>
  <c r="Z276" i="4"/>
  <c r="Z101" i="4"/>
  <c r="Z17" i="4"/>
  <c r="Z57" i="4"/>
  <c r="Z142" i="4"/>
  <c r="Z87" i="4"/>
  <c r="Z293" i="4"/>
  <c r="Z218" i="4"/>
  <c r="Z149" i="4"/>
  <c r="Z217" i="4"/>
  <c r="Z109" i="4"/>
  <c r="Z147" i="4"/>
  <c r="Z284" i="4"/>
  <c r="Z199" i="4"/>
  <c r="Z275" i="4"/>
  <c r="Z32" i="4"/>
  <c r="Z24" i="4"/>
  <c r="Z68" i="4"/>
  <c r="Z130" i="4"/>
  <c r="Z113" i="4"/>
  <c r="Z189" i="4"/>
  <c r="Z203" i="4"/>
  <c r="Z141" i="4"/>
  <c r="Z224" i="4"/>
  <c r="Z114" i="4"/>
  <c r="Z41" i="4"/>
  <c r="Z61" i="4"/>
  <c r="Z208" i="4"/>
  <c r="Z230" i="4"/>
  <c r="Z268" i="4"/>
  <c r="Z79" i="4"/>
  <c r="Z133" i="4"/>
  <c r="Z120" i="4"/>
  <c r="Z74" i="4"/>
  <c r="Z20" i="4"/>
  <c r="Z286" i="4"/>
  <c r="Z75" i="4"/>
  <c r="Z60" i="4"/>
  <c r="Z273" i="4"/>
  <c r="Z245" i="4"/>
  <c r="Z70" i="4"/>
  <c r="Z4" i="4"/>
  <c r="Z222" i="4"/>
  <c r="Z174" i="4"/>
  <c r="Z240" i="4"/>
  <c r="Z123" i="4"/>
  <c r="Z278" i="4"/>
  <c r="Z112" i="4"/>
  <c r="Z122" i="4"/>
  <c r="Z85" i="4"/>
  <c r="Z175" i="4"/>
  <c r="W66" i="4"/>
  <c r="W125" i="4"/>
  <c r="W238" i="4"/>
  <c r="W21" i="4"/>
  <c r="W237" i="4"/>
  <c r="W48" i="4"/>
  <c r="W37" i="4"/>
  <c r="W27" i="4"/>
  <c r="W107" i="4"/>
  <c r="W270" i="4"/>
  <c r="W93" i="4"/>
  <c r="W69" i="4"/>
  <c r="W260" i="4"/>
  <c r="W182" i="4"/>
  <c r="W158" i="4"/>
  <c r="W219" i="4"/>
  <c r="W92" i="4"/>
  <c r="W91" i="4"/>
  <c r="W73" i="4"/>
  <c r="W211" i="4"/>
  <c r="W39" i="4"/>
  <c r="W206" i="4"/>
  <c r="W248" i="4"/>
  <c r="W171" i="4"/>
  <c r="W33" i="4"/>
  <c r="W128" i="4"/>
  <c r="W205" i="4"/>
  <c r="W14" i="4"/>
  <c r="W235" i="4"/>
  <c r="W163" i="4"/>
  <c r="W172" i="4"/>
  <c r="W184" i="4"/>
  <c r="W164" i="4"/>
  <c r="W231" i="4"/>
  <c r="W236" i="4"/>
  <c r="W46" i="4"/>
  <c r="W35" i="4"/>
  <c r="W185" i="4"/>
  <c r="W71" i="4"/>
  <c r="W136" i="4"/>
  <c r="W98" i="4"/>
  <c r="W15" i="4"/>
  <c r="W213" i="4"/>
  <c r="W111" i="4"/>
  <c r="W259" i="4"/>
  <c r="W281" i="4"/>
  <c r="W228" i="4"/>
  <c r="W146" i="4"/>
  <c r="W42" i="4"/>
  <c r="W106" i="4"/>
  <c r="W10" i="4"/>
  <c r="W28" i="4"/>
  <c r="W96" i="4"/>
  <c r="W30" i="4"/>
  <c r="W131" i="4"/>
  <c r="W263" i="4"/>
  <c r="W210" i="4"/>
  <c r="W89" i="4"/>
  <c r="W105" i="4"/>
  <c r="W181" i="4"/>
  <c r="W157" i="4"/>
  <c r="W56" i="4"/>
  <c r="W152" i="4"/>
  <c r="W258" i="4"/>
  <c r="W18" i="4"/>
  <c r="W7" i="4"/>
  <c r="W280" i="4"/>
  <c r="W162" i="4"/>
  <c r="W110" i="4"/>
  <c r="W81" i="4"/>
  <c r="W139" i="4"/>
  <c r="W291" i="4"/>
  <c r="W54" i="4"/>
  <c r="W249" i="4"/>
  <c r="W250" i="4"/>
  <c r="W62" i="4"/>
  <c r="W138" i="4"/>
  <c r="W267" i="4"/>
  <c r="W117" i="4"/>
  <c r="W271" i="4"/>
  <c r="W223" i="4"/>
  <c r="W209" i="4"/>
  <c r="W121" i="4"/>
  <c r="W169" i="4"/>
  <c r="W214" i="4"/>
  <c r="W132" i="4"/>
  <c r="W102" i="4"/>
  <c r="W13" i="4"/>
  <c r="W154" i="4"/>
  <c r="W153" i="4"/>
  <c r="W160" i="4"/>
  <c r="W45" i="4"/>
  <c r="W155" i="4"/>
  <c r="W191" i="4"/>
  <c r="W233" i="4"/>
  <c r="W241" i="4"/>
  <c r="W63" i="4"/>
  <c r="W212" i="4"/>
  <c r="W100" i="4"/>
  <c r="W58" i="4"/>
  <c r="W226" i="4"/>
  <c r="W137" i="4"/>
  <c r="W234" i="4"/>
  <c r="W29" i="4"/>
  <c r="W251" i="4"/>
  <c r="W252" i="4"/>
  <c r="W288" i="4"/>
  <c r="W115" i="4"/>
  <c r="W82" i="4"/>
  <c r="W44" i="4"/>
  <c r="W124" i="4"/>
  <c r="W12" i="4"/>
  <c r="W227" i="4"/>
  <c r="W290" i="4"/>
  <c r="W254" i="4"/>
  <c r="W220" i="4"/>
  <c r="W99" i="4"/>
  <c r="W108" i="4"/>
  <c r="W247" i="4"/>
  <c r="W232" i="4"/>
  <c r="W202" i="4"/>
  <c r="W197" i="4"/>
  <c r="W287" i="4"/>
  <c r="W167" i="4"/>
  <c r="W23" i="4"/>
  <c r="W178" i="4"/>
  <c r="W256" i="4"/>
  <c r="W104" i="4"/>
  <c r="W156" i="4"/>
  <c r="W292" i="4"/>
  <c r="W103" i="4"/>
  <c r="W261" i="4"/>
  <c r="W143" i="4"/>
  <c r="W86" i="4"/>
  <c r="W243" i="4"/>
  <c r="W186" i="4"/>
  <c r="W244" i="4"/>
  <c r="W38" i="4"/>
  <c r="W242" i="4"/>
  <c r="W151" i="4"/>
  <c r="W16" i="4"/>
  <c r="W225" i="4"/>
  <c r="W6" i="4"/>
  <c r="W40" i="4"/>
  <c r="W144" i="4"/>
  <c r="W95" i="4"/>
  <c r="W266" i="4"/>
  <c r="W118" i="4"/>
  <c r="W134" i="4"/>
  <c r="W2" i="4"/>
  <c r="W116" i="4"/>
  <c r="W188" i="4"/>
  <c r="W119" i="4"/>
  <c r="W26" i="4"/>
  <c r="W183" i="4"/>
  <c r="W269" i="4"/>
  <c r="W216" i="4"/>
  <c r="W179" i="4"/>
  <c r="W229" i="4"/>
  <c r="W166" i="4"/>
  <c r="W36" i="4"/>
  <c r="W148" i="4"/>
  <c r="W52" i="4"/>
  <c r="W97" i="4"/>
  <c r="W161" i="4"/>
  <c r="W11" i="4"/>
  <c r="W90" i="4"/>
  <c r="W207" i="4"/>
  <c r="W265" i="4"/>
  <c r="W31" i="4"/>
  <c r="W257" i="4"/>
  <c r="W59" i="4"/>
  <c r="W43" i="4"/>
  <c r="W159" i="4"/>
  <c r="W145" i="4"/>
  <c r="W282" i="4"/>
  <c r="W285" i="4"/>
  <c r="W283" i="4"/>
  <c r="W25" i="4"/>
  <c r="W5" i="4"/>
  <c r="W78" i="4"/>
  <c r="W47" i="4"/>
  <c r="W80" i="4"/>
  <c r="W215" i="4"/>
  <c r="W83" i="4"/>
  <c r="W165" i="4"/>
  <c r="W194" i="4"/>
  <c r="W49" i="4"/>
  <c r="W277" i="4"/>
  <c r="W84" i="4"/>
  <c r="W22" i="4"/>
  <c r="W180" i="4"/>
  <c r="W67" i="4"/>
  <c r="W64" i="4"/>
  <c r="W65" i="4"/>
  <c r="W201" i="4"/>
  <c r="W200" i="4"/>
  <c r="W187" i="4"/>
  <c r="W239" i="4"/>
  <c r="W176" i="4"/>
  <c r="W173" i="4"/>
  <c r="W193" i="4"/>
  <c r="W126" i="4"/>
  <c r="W274" i="4"/>
  <c r="W190" i="4"/>
  <c r="W135" i="4"/>
  <c r="W51" i="4"/>
  <c r="W9" i="4"/>
  <c r="W255" i="4"/>
  <c r="W8" i="4"/>
  <c r="W94" i="4"/>
  <c r="W72" i="4"/>
  <c r="W195" i="4"/>
  <c r="W3" i="4"/>
  <c r="W150" i="4"/>
  <c r="W76" i="4"/>
  <c r="W127" i="4"/>
  <c r="W264" i="4"/>
  <c r="W279" i="4"/>
  <c r="W140" i="4"/>
  <c r="W177" i="4"/>
  <c r="W168" i="4"/>
  <c r="W289" i="4"/>
  <c r="W55" i="4"/>
  <c r="W192" i="4"/>
  <c r="W77" i="4"/>
  <c r="W272" i="4"/>
  <c r="W196" i="4"/>
  <c r="W53" i="4"/>
  <c r="W204" i="4"/>
  <c r="W262" i="4"/>
  <c r="W50" i="4"/>
  <c r="W34" i="4"/>
  <c r="W246" i="4"/>
  <c r="W88" i="4"/>
  <c r="W170" i="4"/>
  <c r="W198" i="4"/>
  <c r="W253" i="4"/>
  <c r="W19" i="4"/>
  <c r="W221" i="4"/>
  <c r="W129" i="4"/>
  <c r="W276" i="4"/>
  <c r="W101" i="4"/>
  <c r="W17" i="4"/>
  <c r="W57" i="4"/>
  <c r="W142" i="4"/>
  <c r="W87" i="4"/>
  <c r="W293" i="4"/>
  <c r="W218" i="4"/>
  <c r="W149" i="4"/>
  <c r="W217" i="4"/>
  <c r="W109" i="4"/>
  <c r="W147" i="4"/>
  <c r="W284" i="4"/>
  <c r="W199" i="4"/>
  <c r="W275" i="4"/>
  <c r="W32" i="4"/>
  <c r="W24" i="4"/>
  <c r="W68" i="4"/>
  <c r="W130" i="4"/>
  <c r="W113" i="4"/>
  <c r="W189" i="4"/>
  <c r="W203" i="4"/>
  <c r="W141" i="4"/>
  <c r="W224" i="4"/>
  <c r="W114" i="4"/>
  <c r="W41" i="4"/>
  <c r="W61" i="4"/>
  <c r="W208" i="4"/>
  <c r="W230" i="4"/>
  <c r="W268" i="4"/>
  <c r="W79" i="4"/>
  <c r="W133" i="4"/>
  <c r="W120" i="4"/>
  <c r="W74" i="4"/>
  <c r="W20" i="4"/>
  <c r="W286" i="4"/>
  <c r="W75" i="4"/>
  <c r="W60" i="4"/>
  <c r="W273" i="4"/>
  <c r="W245" i="4"/>
  <c r="W70" i="4"/>
  <c r="W4" i="4"/>
  <c r="W222" i="4"/>
  <c r="W174" i="4"/>
  <c r="W240" i="4"/>
  <c r="W123" i="4"/>
  <c r="W278" i="4"/>
  <c r="W112" i="4"/>
  <c r="W122" i="4"/>
  <c r="W85" i="4"/>
  <c r="W175" i="4"/>
  <c r="T66" i="4"/>
  <c r="T125" i="4"/>
  <c r="T238" i="4"/>
  <c r="T21" i="4"/>
  <c r="T237" i="4"/>
  <c r="T48" i="4"/>
  <c r="T37" i="4"/>
  <c r="T27" i="4"/>
  <c r="T107" i="4"/>
  <c r="T270" i="4"/>
  <c r="T93" i="4"/>
  <c r="T69" i="4"/>
  <c r="T260" i="4"/>
  <c r="T182" i="4"/>
  <c r="T158" i="4"/>
  <c r="T219" i="4"/>
  <c r="T92" i="4"/>
  <c r="T91" i="4"/>
  <c r="T73" i="4"/>
  <c r="T211" i="4"/>
  <c r="T39" i="4"/>
  <c r="T206" i="4"/>
  <c r="T248" i="4"/>
  <c r="T171" i="4"/>
  <c r="T33" i="4"/>
  <c r="T128" i="4"/>
  <c r="T205" i="4"/>
  <c r="T14" i="4"/>
  <c r="T235" i="4"/>
  <c r="T163" i="4"/>
  <c r="T172" i="4"/>
  <c r="T184" i="4"/>
  <c r="T164" i="4"/>
  <c r="T231" i="4"/>
  <c r="T236" i="4"/>
  <c r="T46" i="4"/>
  <c r="T35" i="4"/>
  <c r="T185" i="4"/>
  <c r="T71" i="4"/>
  <c r="T136" i="4"/>
  <c r="T98" i="4"/>
  <c r="T15" i="4"/>
  <c r="T213" i="4"/>
  <c r="T111" i="4"/>
  <c r="T259" i="4"/>
  <c r="T281" i="4"/>
  <c r="T228" i="4"/>
  <c r="T146" i="4"/>
  <c r="T42" i="4"/>
  <c r="T106" i="4"/>
  <c r="T10" i="4"/>
  <c r="T28" i="4"/>
  <c r="T96" i="4"/>
  <c r="T30" i="4"/>
  <c r="T131" i="4"/>
  <c r="T263" i="4"/>
  <c r="T210" i="4"/>
  <c r="T89" i="4"/>
  <c r="T105" i="4"/>
  <c r="T181" i="4"/>
  <c r="T157" i="4"/>
  <c r="T56" i="4"/>
  <c r="T152" i="4"/>
  <c r="T258" i="4"/>
  <c r="T18" i="4"/>
  <c r="T7" i="4"/>
  <c r="T280" i="4"/>
  <c r="T162" i="4"/>
  <c r="T110" i="4"/>
  <c r="T81" i="4"/>
  <c r="T139" i="4"/>
  <c r="T291" i="4"/>
  <c r="T54" i="4"/>
  <c r="T249" i="4"/>
  <c r="T250" i="4"/>
  <c r="T62" i="4"/>
  <c r="T138" i="4"/>
  <c r="T267" i="4"/>
  <c r="T117" i="4"/>
  <c r="T271" i="4"/>
  <c r="T223" i="4"/>
  <c r="T209" i="4"/>
  <c r="T121" i="4"/>
  <c r="T169" i="4"/>
  <c r="T214" i="4"/>
  <c r="T132" i="4"/>
  <c r="T102" i="4"/>
  <c r="T13" i="4"/>
  <c r="T154" i="4"/>
  <c r="T153" i="4"/>
  <c r="T160" i="4"/>
  <c r="T45" i="4"/>
  <c r="T155" i="4"/>
  <c r="T191" i="4"/>
  <c r="T233" i="4"/>
  <c r="T241" i="4"/>
  <c r="T63" i="4"/>
  <c r="T212" i="4"/>
  <c r="T100" i="4"/>
  <c r="T58" i="4"/>
  <c r="T226" i="4"/>
  <c r="T137" i="4"/>
  <c r="T234" i="4"/>
  <c r="T29" i="4"/>
  <c r="T251" i="4"/>
  <c r="T252" i="4"/>
  <c r="T288" i="4"/>
  <c r="T115" i="4"/>
  <c r="T82" i="4"/>
  <c r="T44" i="4"/>
  <c r="T124" i="4"/>
  <c r="T12" i="4"/>
  <c r="T227" i="4"/>
  <c r="T290" i="4"/>
  <c r="T254" i="4"/>
  <c r="T220" i="4"/>
  <c r="T99" i="4"/>
  <c r="T108" i="4"/>
  <c r="T247" i="4"/>
  <c r="T232" i="4"/>
  <c r="T202" i="4"/>
  <c r="T197" i="4"/>
  <c r="T287" i="4"/>
  <c r="T167" i="4"/>
  <c r="T23" i="4"/>
  <c r="T178" i="4"/>
  <c r="T256" i="4"/>
  <c r="T104" i="4"/>
  <c r="T156" i="4"/>
  <c r="T292" i="4"/>
  <c r="T103" i="4"/>
  <c r="T261" i="4"/>
  <c r="T143" i="4"/>
  <c r="T86" i="4"/>
  <c r="T243" i="4"/>
  <c r="T186" i="4"/>
  <c r="T244" i="4"/>
  <c r="T38" i="4"/>
  <c r="T242" i="4"/>
  <c r="T151" i="4"/>
  <c r="T16" i="4"/>
  <c r="T225" i="4"/>
  <c r="T6" i="4"/>
  <c r="T40" i="4"/>
  <c r="T144" i="4"/>
  <c r="T95" i="4"/>
  <c r="T266" i="4"/>
  <c r="T118" i="4"/>
  <c r="T134" i="4"/>
  <c r="T2" i="4"/>
  <c r="T116" i="4"/>
  <c r="T188" i="4"/>
  <c r="T119" i="4"/>
  <c r="T26" i="4"/>
  <c r="T183" i="4"/>
  <c r="T269" i="4"/>
  <c r="T216" i="4"/>
  <c r="T179" i="4"/>
  <c r="T229" i="4"/>
  <c r="T166" i="4"/>
  <c r="T36" i="4"/>
  <c r="T148" i="4"/>
  <c r="T52" i="4"/>
  <c r="T97" i="4"/>
  <c r="T161" i="4"/>
  <c r="T11" i="4"/>
  <c r="T90" i="4"/>
  <c r="T207" i="4"/>
  <c r="T265" i="4"/>
  <c r="T31" i="4"/>
  <c r="T257" i="4"/>
  <c r="T59" i="4"/>
  <c r="T43" i="4"/>
  <c r="T159" i="4"/>
  <c r="T145" i="4"/>
  <c r="T282" i="4"/>
  <c r="T285" i="4"/>
  <c r="T283" i="4"/>
  <c r="T25" i="4"/>
  <c r="T5" i="4"/>
  <c r="T78" i="4"/>
  <c r="T47" i="4"/>
  <c r="T80" i="4"/>
  <c r="T215" i="4"/>
  <c r="T83" i="4"/>
  <c r="T165" i="4"/>
  <c r="T194" i="4"/>
  <c r="T49" i="4"/>
  <c r="T277" i="4"/>
  <c r="T84" i="4"/>
  <c r="T22" i="4"/>
  <c r="T180" i="4"/>
  <c r="T67" i="4"/>
  <c r="T64" i="4"/>
  <c r="T65" i="4"/>
  <c r="T201" i="4"/>
  <c r="T200" i="4"/>
  <c r="T187" i="4"/>
  <c r="T239" i="4"/>
  <c r="T176" i="4"/>
  <c r="T173" i="4"/>
  <c r="T193" i="4"/>
  <c r="T126" i="4"/>
  <c r="T274" i="4"/>
  <c r="T190" i="4"/>
  <c r="T135" i="4"/>
  <c r="T51" i="4"/>
  <c r="T9" i="4"/>
  <c r="T255" i="4"/>
  <c r="T8" i="4"/>
  <c r="T94" i="4"/>
  <c r="T72" i="4"/>
  <c r="T195" i="4"/>
  <c r="T3" i="4"/>
  <c r="T150" i="4"/>
  <c r="T76" i="4"/>
  <c r="T127" i="4"/>
  <c r="T264" i="4"/>
  <c r="T279" i="4"/>
  <c r="T140" i="4"/>
  <c r="T177" i="4"/>
  <c r="T168" i="4"/>
  <c r="T289" i="4"/>
  <c r="T55" i="4"/>
  <c r="T192" i="4"/>
  <c r="T77" i="4"/>
  <c r="T272" i="4"/>
  <c r="T196" i="4"/>
  <c r="T53" i="4"/>
  <c r="T204" i="4"/>
  <c r="T262" i="4"/>
  <c r="T50" i="4"/>
  <c r="T34" i="4"/>
  <c r="T246" i="4"/>
  <c r="T88" i="4"/>
  <c r="T170" i="4"/>
  <c r="T198" i="4"/>
  <c r="T253" i="4"/>
  <c r="T19" i="4"/>
  <c r="T221" i="4"/>
  <c r="T129" i="4"/>
  <c r="T276" i="4"/>
  <c r="T101" i="4"/>
  <c r="T17" i="4"/>
  <c r="T57" i="4"/>
  <c r="T142" i="4"/>
  <c r="T87" i="4"/>
  <c r="T293" i="4"/>
  <c r="T218" i="4"/>
  <c r="T149" i="4"/>
  <c r="T217" i="4"/>
  <c r="T109" i="4"/>
  <c r="T147" i="4"/>
  <c r="T284" i="4"/>
  <c r="T199" i="4"/>
  <c r="T275" i="4"/>
  <c r="T32" i="4"/>
  <c r="T24" i="4"/>
  <c r="T68" i="4"/>
  <c r="T130" i="4"/>
  <c r="T113" i="4"/>
  <c r="T189" i="4"/>
  <c r="T203" i="4"/>
  <c r="T141" i="4"/>
  <c r="T224" i="4"/>
  <c r="T114" i="4"/>
  <c r="T41" i="4"/>
  <c r="T61" i="4"/>
  <c r="T208" i="4"/>
  <c r="T230" i="4"/>
  <c r="T268" i="4"/>
  <c r="T79" i="4"/>
  <c r="T133" i="4"/>
  <c r="T120" i="4"/>
  <c r="T74" i="4"/>
  <c r="T20" i="4"/>
  <c r="T286" i="4"/>
  <c r="T75" i="4"/>
  <c r="T60" i="4"/>
  <c r="T273" i="4"/>
  <c r="T245" i="4"/>
  <c r="T70" i="4"/>
  <c r="T4" i="4"/>
  <c r="T222" i="4"/>
  <c r="T174" i="4"/>
  <c r="T240" i="4"/>
  <c r="T123" i="4"/>
  <c r="T278" i="4"/>
  <c r="T112" i="4"/>
  <c r="T122" i="4"/>
  <c r="T85" i="4"/>
  <c r="T175" i="4"/>
  <c r="Q66" i="4"/>
  <c r="Q125" i="4"/>
  <c r="Q238" i="4"/>
  <c r="Q21" i="4"/>
  <c r="Q237" i="4"/>
  <c r="Q48" i="4"/>
  <c r="Q37" i="4"/>
  <c r="Q27" i="4"/>
  <c r="Q107" i="4"/>
  <c r="Q270" i="4"/>
  <c r="Q93" i="4"/>
  <c r="Q69" i="4"/>
  <c r="Q260" i="4"/>
  <c r="Q182" i="4"/>
  <c r="Q158" i="4"/>
  <c r="Q219" i="4"/>
  <c r="Q92" i="4"/>
  <c r="Q91" i="4"/>
  <c r="Q73" i="4"/>
  <c r="Q211" i="4"/>
  <c r="Q39" i="4"/>
  <c r="Q206" i="4"/>
  <c r="Q248" i="4"/>
  <c r="Q171" i="4"/>
  <c r="Q33" i="4"/>
  <c r="Q128" i="4"/>
  <c r="Q205" i="4"/>
  <c r="Q14" i="4"/>
  <c r="Q235" i="4"/>
  <c r="Q163" i="4"/>
  <c r="Q172" i="4"/>
  <c r="Q184" i="4"/>
  <c r="Q164" i="4"/>
  <c r="Q231" i="4"/>
  <c r="Q236" i="4"/>
  <c r="Q46" i="4"/>
  <c r="Q35" i="4"/>
  <c r="Q185" i="4"/>
  <c r="Q71" i="4"/>
  <c r="Q136" i="4"/>
  <c r="Q98" i="4"/>
  <c r="Q15" i="4"/>
  <c r="Q213" i="4"/>
  <c r="Q111" i="4"/>
  <c r="Q259" i="4"/>
  <c r="Q281" i="4"/>
  <c r="Q228" i="4"/>
  <c r="Q146" i="4"/>
  <c r="Q42" i="4"/>
  <c r="Q106" i="4"/>
  <c r="Q10" i="4"/>
  <c r="Q28" i="4"/>
  <c r="Q96" i="4"/>
  <c r="Q30" i="4"/>
  <c r="Q131" i="4"/>
  <c r="Q263" i="4"/>
  <c r="Q210" i="4"/>
  <c r="Q89" i="4"/>
  <c r="Q105" i="4"/>
  <c r="Q181" i="4"/>
  <c r="Q157" i="4"/>
  <c r="Q56" i="4"/>
  <c r="Q152" i="4"/>
  <c r="Q258" i="4"/>
  <c r="Q18" i="4"/>
  <c r="Q7" i="4"/>
  <c r="Q280" i="4"/>
  <c r="Q162" i="4"/>
  <c r="Q110" i="4"/>
  <c r="Q81" i="4"/>
  <c r="Q139" i="4"/>
  <c r="Q291" i="4"/>
  <c r="Q54" i="4"/>
  <c r="Q249" i="4"/>
  <c r="Q250" i="4"/>
  <c r="Q62" i="4"/>
  <c r="Q138" i="4"/>
  <c r="Q267" i="4"/>
  <c r="Q117" i="4"/>
  <c r="Q271" i="4"/>
  <c r="Q223" i="4"/>
  <c r="Q209" i="4"/>
  <c r="Q121" i="4"/>
  <c r="Q169" i="4"/>
  <c r="Q214" i="4"/>
  <c r="Q132" i="4"/>
  <c r="Q102" i="4"/>
  <c r="Q13" i="4"/>
  <c r="Q154" i="4"/>
  <c r="Q153" i="4"/>
  <c r="Q160" i="4"/>
  <c r="Q45" i="4"/>
  <c r="Q155" i="4"/>
  <c r="Q191" i="4"/>
  <c r="Q233" i="4"/>
  <c r="Q241" i="4"/>
  <c r="Q63" i="4"/>
  <c r="Q212" i="4"/>
  <c r="Q100" i="4"/>
  <c r="Q58" i="4"/>
  <c r="Q226" i="4"/>
  <c r="Q137" i="4"/>
  <c r="Q234" i="4"/>
  <c r="Q29" i="4"/>
  <c r="Q251" i="4"/>
  <c r="Q252" i="4"/>
  <c r="Q288" i="4"/>
  <c r="Q115" i="4"/>
  <c r="Q82" i="4"/>
  <c r="Q44" i="4"/>
  <c r="Q124" i="4"/>
  <c r="Q12" i="4"/>
  <c r="Q227" i="4"/>
  <c r="Q290" i="4"/>
  <c r="Q254" i="4"/>
  <c r="Q220" i="4"/>
  <c r="Q99" i="4"/>
  <c r="Q108" i="4"/>
  <c r="Q247" i="4"/>
  <c r="Q232" i="4"/>
  <c r="Q202" i="4"/>
  <c r="Q197" i="4"/>
  <c r="Q287" i="4"/>
  <c r="Q167" i="4"/>
  <c r="Q23" i="4"/>
  <c r="Q178" i="4"/>
  <c r="Q256" i="4"/>
  <c r="Q104" i="4"/>
  <c r="Q156" i="4"/>
  <c r="Q292" i="4"/>
  <c r="Q103" i="4"/>
  <c r="Q261" i="4"/>
  <c r="Q143" i="4"/>
  <c r="Q86" i="4"/>
  <c r="Q243" i="4"/>
  <c r="Q186" i="4"/>
  <c r="Q244" i="4"/>
  <c r="Q38" i="4"/>
  <c r="Q242" i="4"/>
  <c r="Q151" i="4"/>
  <c r="Q16" i="4"/>
  <c r="Q225" i="4"/>
  <c r="Q6" i="4"/>
  <c r="Q40" i="4"/>
  <c r="Q144" i="4"/>
  <c r="Q95" i="4"/>
  <c r="Q266" i="4"/>
  <c r="Q118" i="4"/>
  <c r="Q134" i="4"/>
  <c r="Q2" i="4"/>
  <c r="Q116" i="4"/>
  <c r="Q188" i="4"/>
  <c r="Q119" i="4"/>
  <c r="Q26" i="4"/>
  <c r="Q183" i="4"/>
  <c r="Q269" i="4"/>
  <c r="Q216" i="4"/>
  <c r="Q179" i="4"/>
  <c r="Q229" i="4"/>
  <c r="Q166" i="4"/>
  <c r="Q36" i="4"/>
  <c r="Q148" i="4"/>
  <c r="Q52" i="4"/>
  <c r="Q97" i="4"/>
  <c r="Q161" i="4"/>
  <c r="Q11" i="4"/>
  <c r="Q90" i="4"/>
  <c r="Q207" i="4"/>
  <c r="Q265" i="4"/>
  <c r="Q31" i="4"/>
  <c r="Q257" i="4"/>
  <c r="Q59" i="4"/>
  <c r="Q43" i="4"/>
  <c r="Q159" i="4"/>
  <c r="Q145" i="4"/>
  <c r="Q282" i="4"/>
  <c r="Q285" i="4"/>
  <c r="Q283" i="4"/>
  <c r="Q25" i="4"/>
  <c r="Q5" i="4"/>
  <c r="Q78" i="4"/>
  <c r="Q47" i="4"/>
  <c r="Q80" i="4"/>
  <c r="Q215" i="4"/>
  <c r="Q83" i="4"/>
  <c r="Q165" i="4"/>
  <c r="Q194" i="4"/>
  <c r="Q49" i="4"/>
  <c r="Q277" i="4"/>
  <c r="Q84" i="4"/>
  <c r="Q22" i="4"/>
  <c r="Q180" i="4"/>
  <c r="Q67" i="4"/>
  <c r="Q64" i="4"/>
  <c r="Q65" i="4"/>
  <c r="Q201" i="4"/>
  <c r="Q200" i="4"/>
  <c r="Q187" i="4"/>
  <c r="Q239" i="4"/>
  <c r="Q176" i="4"/>
  <c r="Q173" i="4"/>
  <c r="Q193" i="4"/>
  <c r="Q126" i="4"/>
  <c r="Q274" i="4"/>
  <c r="Q190" i="4"/>
  <c r="Q135" i="4"/>
  <c r="Q51" i="4"/>
  <c r="Q9" i="4"/>
  <c r="Q255" i="4"/>
  <c r="Q8" i="4"/>
  <c r="Q94" i="4"/>
  <c r="Q72" i="4"/>
  <c r="Q195" i="4"/>
  <c r="Q3" i="4"/>
  <c r="Q150" i="4"/>
  <c r="Q76" i="4"/>
  <c r="Q127" i="4"/>
  <c r="Q264" i="4"/>
  <c r="Q279" i="4"/>
  <c r="Q140" i="4"/>
  <c r="Q177" i="4"/>
  <c r="Q168" i="4"/>
  <c r="Q289" i="4"/>
  <c r="Q55" i="4"/>
  <c r="Q192" i="4"/>
  <c r="Q77" i="4"/>
  <c r="Q272" i="4"/>
  <c r="Q196" i="4"/>
  <c r="Q53" i="4"/>
  <c r="Q204" i="4"/>
  <c r="Q262" i="4"/>
  <c r="Q50" i="4"/>
  <c r="Q34" i="4"/>
  <c r="Q246" i="4"/>
  <c r="Q88" i="4"/>
  <c r="Q170" i="4"/>
  <c r="Q198" i="4"/>
  <c r="Q253" i="4"/>
  <c r="Q19" i="4"/>
  <c r="Q221" i="4"/>
  <c r="Q129" i="4"/>
  <c r="Q276" i="4"/>
  <c r="Q101" i="4"/>
  <c r="Q17" i="4"/>
  <c r="Q57" i="4"/>
  <c r="Q142" i="4"/>
  <c r="Q87" i="4"/>
  <c r="Q293" i="4"/>
  <c r="Q218" i="4"/>
  <c r="Q149" i="4"/>
  <c r="Q217" i="4"/>
  <c r="Q109" i="4"/>
  <c r="Q147" i="4"/>
  <c r="Q284" i="4"/>
  <c r="Q199" i="4"/>
  <c r="Q275" i="4"/>
  <c r="Q32" i="4"/>
  <c r="Q24" i="4"/>
  <c r="Q68" i="4"/>
  <c r="Q130" i="4"/>
  <c r="Q113" i="4"/>
  <c r="Q189" i="4"/>
  <c r="Q203" i="4"/>
  <c r="Q141" i="4"/>
  <c r="Q224" i="4"/>
  <c r="Q114" i="4"/>
  <c r="Q41" i="4"/>
  <c r="Q61" i="4"/>
  <c r="Q208" i="4"/>
  <c r="Q230" i="4"/>
  <c r="Q268" i="4"/>
  <c r="Q79" i="4"/>
  <c r="Q133" i="4"/>
  <c r="Q120" i="4"/>
  <c r="Q74" i="4"/>
  <c r="Q20" i="4"/>
  <c r="Q286" i="4"/>
  <c r="Q75" i="4"/>
  <c r="Q60" i="4"/>
  <c r="Q273" i="4"/>
  <c r="Q245" i="4"/>
  <c r="Q70" i="4"/>
  <c r="Q4" i="4"/>
  <c r="Q222" i="4"/>
  <c r="Q174" i="4"/>
  <c r="Q240" i="4"/>
  <c r="Q123" i="4"/>
  <c r="Q278" i="4"/>
  <c r="Q112" i="4"/>
  <c r="Q122" i="4"/>
  <c r="Q85" i="4"/>
  <c r="Q175" i="4"/>
  <c r="N66" i="4"/>
  <c r="N125" i="4"/>
  <c r="N238" i="4"/>
  <c r="N21" i="4"/>
  <c r="N237" i="4"/>
  <c r="N48" i="4"/>
  <c r="N37" i="4"/>
  <c r="N27" i="4"/>
  <c r="N107" i="4"/>
  <c r="N270" i="4"/>
  <c r="N93" i="4"/>
  <c r="N69" i="4"/>
  <c r="N260" i="4"/>
  <c r="N182" i="4"/>
  <c r="N158" i="4"/>
  <c r="N219" i="4"/>
  <c r="N92" i="4"/>
  <c r="N91" i="4"/>
  <c r="N73" i="4"/>
  <c r="N211" i="4"/>
  <c r="N39" i="4"/>
  <c r="N206" i="4"/>
  <c r="N248" i="4"/>
  <c r="N171" i="4"/>
  <c r="N33" i="4"/>
  <c r="N128" i="4"/>
  <c r="N205" i="4"/>
  <c r="N14" i="4"/>
  <c r="N235" i="4"/>
  <c r="N163" i="4"/>
  <c r="N172" i="4"/>
  <c r="N184" i="4"/>
  <c r="N164" i="4"/>
  <c r="N231" i="4"/>
  <c r="N236" i="4"/>
  <c r="N46" i="4"/>
  <c r="N35" i="4"/>
  <c r="N185" i="4"/>
  <c r="N71" i="4"/>
  <c r="N136" i="4"/>
  <c r="N98" i="4"/>
  <c r="N15" i="4"/>
  <c r="N213" i="4"/>
  <c r="N111" i="4"/>
  <c r="N259" i="4"/>
  <c r="N281" i="4"/>
  <c r="N228" i="4"/>
  <c r="N146" i="4"/>
  <c r="N42" i="4"/>
  <c r="N106" i="4"/>
  <c r="N10" i="4"/>
  <c r="N28" i="4"/>
  <c r="N96" i="4"/>
  <c r="N30" i="4"/>
  <c r="N131" i="4"/>
  <c r="N263" i="4"/>
  <c r="N210" i="4"/>
  <c r="N89" i="4"/>
  <c r="N105" i="4"/>
  <c r="N181" i="4"/>
  <c r="N157" i="4"/>
  <c r="N56" i="4"/>
  <c r="N152" i="4"/>
  <c r="N258" i="4"/>
  <c r="N18" i="4"/>
  <c r="N7" i="4"/>
  <c r="N280" i="4"/>
  <c r="N162" i="4"/>
  <c r="N110" i="4"/>
  <c r="N81" i="4"/>
  <c r="N139" i="4"/>
  <c r="N291" i="4"/>
  <c r="N54" i="4"/>
  <c r="N249" i="4"/>
  <c r="N250" i="4"/>
  <c r="N62" i="4"/>
  <c r="N138" i="4"/>
  <c r="N267" i="4"/>
  <c r="N117" i="4"/>
  <c r="N271" i="4"/>
  <c r="N223" i="4"/>
  <c r="N209" i="4"/>
  <c r="N121" i="4"/>
  <c r="N169" i="4"/>
  <c r="N214" i="4"/>
  <c r="N132" i="4"/>
  <c r="N102" i="4"/>
  <c r="N13" i="4"/>
  <c r="N154" i="4"/>
  <c r="N153" i="4"/>
  <c r="N160" i="4"/>
  <c r="N45" i="4"/>
  <c r="N155" i="4"/>
  <c r="N191" i="4"/>
  <c r="N233" i="4"/>
  <c r="N241" i="4"/>
  <c r="N63" i="4"/>
  <c r="N212" i="4"/>
  <c r="N100" i="4"/>
  <c r="N58" i="4"/>
  <c r="N226" i="4"/>
  <c r="N137" i="4"/>
  <c r="N234" i="4"/>
  <c r="N29" i="4"/>
  <c r="N251" i="4"/>
  <c r="N252" i="4"/>
  <c r="N288" i="4"/>
  <c r="N115" i="4"/>
  <c r="N82" i="4"/>
  <c r="N44" i="4"/>
  <c r="N124" i="4"/>
  <c r="N12" i="4"/>
  <c r="N227" i="4"/>
  <c r="N290" i="4"/>
  <c r="N254" i="4"/>
  <c r="N220" i="4"/>
  <c r="N99" i="4"/>
  <c r="N108" i="4"/>
  <c r="N247" i="4"/>
  <c r="N232" i="4"/>
  <c r="N202" i="4"/>
  <c r="N197" i="4"/>
  <c r="N287" i="4"/>
  <c r="N167" i="4"/>
  <c r="N23" i="4"/>
  <c r="N178" i="4"/>
  <c r="N256" i="4"/>
  <c r="N104" i="4"/>
  <c r="N156" i="4"/>
  <c r="N292" i="4"/>
  <c r="N103" i="4"/>
  <c r="N261" i="4"/>
  <c r="N143" i="4"/>
  <c r="N86" i="4"/>
  <c r="N243" i="4"/>
  <c r="N186" i="4"/>
  <c r="N244" i="4"/>
  <c r="N38" i="4"/>
  <c r="N242" i="4"/>
  <c r="N151" i="4"/>
  <c r="N16" i="4"/>
  <c r="N225" i="4"/>
  <c r="N6" i="4"/>
  <c r="N40" i="4"/>
  <c r="N144" i="4"/>
  <c r="N95" i="4"/>
  <c r="N266" i="4"/>
  <c r="N118" i="4"/>
  <c r="N134" i="4"/>
  <c r="N2" i="4"/>
  <c r="N116" i="4"/>
  <c r="N188" i="4"/>
  <c r="N119" i="4"/>
  <c r="N26" i="4"/>
  <c r="N183" i="4"/>
  <c r="N269" i="4"/>
  <c r="N216" i="4"/>
  <c r="N179" i="4"/>
  <c r="N229" i="4"/>
  <c r="N166" i="4"/>
  <c r="N36" i="4"/>
  <c r="N148" i="4"/>
  <c r="N52" i="4"/>
  <c r="N97" i="4"/>
  <c r="N161" i="4"/>
  <c r="N11" i="4"/>
  <c r="N90" i="4"/>
  <c r="N207" i="4"/>
  <c r="N265" i="4"/>
  <c r="N31" i="4"/>
  <c r="N257" i="4"/>
  <c r="N59" i="4"/>
  <c r="N43" i="4"/>
  <c r="N159" i="4"/>
  <c r="N145" i="4"/>
  <c r="N282" i="4"/>
  <c r="N285" i="4"/>
  <c r="N283" i="4"/>
  <c r="N25" i="4"/>
  <c r="N5" i="4"/>
  <c r="N78" i="4"/>
  <c r="N47" i="4"/>
  <c r="N80" i="4"/>
  <c r="N215" i="4"/>
  <c r="N83" i="4"/>
  <c r="N165" i="4"/>
  <c r="N194" i="4"/>
  <c r="N49" i="4"/>
  <c r="N277" i="4"/>
  <c r="N84" i="4"/>
  <c r="N22" i="4"/>
  <c r="N180" i="4"/>
  <c r="N67" i="4"/>
  <c r="N64" i="4"/>
  <c r="N65" i="4"/>
  <c r="N201" i="4"/>
  <c r="N200" i="4"/>
  <c r="N187" i="4"/>
  <c r="N239" i="4"/>
  <c r="N176" i="4"/>
  <c r="N173" i="4"/>
  <c r="N193" i="4"/>
  <c r="N126" i="4"/>
  <c r="N274" i="4"/>
  <c r="N190" i="4"/>
  <c r="N135" i="4"/>
  <c r="N51" i="4"/>
  <c r="N9" i="4"/>
  <c r="N255" i="4"/>
  <c r="N8" i="4"/>
  <c r="N94" i="4"/>
  <c r="N72" i="4"/>
  <c r="N195" i="4"/>
  <c r="N3" i="4"/>
  <c r="N150" i="4"/>
  <c r="N76" i="4"/>
  <c r="N127" i="4"/>
  <c r="N264" i="4"/>
  <c r="N279" i="4"/>
  <c r="N140" i="4"/>
  <c r="N177" i="4"/>
  <c r="N168" i="4"/>
  <c r="N289" i="4"/>
  <c r="N55" i="4"/>
  <c r="N192" i="4"/>
  <c r="N77" i="4"/>
  <c r="N272" i="4"/>
  <c r="N196" i="4"/>
  <c r="N53" i="4"/>
  <c r="N204" i="4"/>
  <c r="N262" i="4"/>
  <c r="N50" i="4"/>
  <c r="N34" i="4"/>
  <c r="N246" i="4"/>
  <c r="N88" i="4"/>
  <c r="N170" i="4"/>
  <c r="N198" i="4"/>
  <c r="N253" i="4"/>
  <c r="N19" i="4"/>
  <c r="N221" i="4"/>
  <c r="N129" i="4"/>
  <c r="N276" i="4"/>
  <c r="N101" i="4"/>
  <c r="N17" i="4"/>
  <c r="N57" i="4"/>
  <c r="N142" i="4"/>
  <c r="N87" i="4"/>
  <c r="N293" i="4"/>
  <c r="N218" i="4"/>
  <c r="N149" i="4"/>
  <c r="N217" i="4"/>
  <c r="N109" i="4"/>
  <c r="N147" i="4"/>
  <c r="N284" i="4"/>
  <c r="N199" i="4"/>
  <c r="N275" i="4"/>
  <c r="N32" i="4"/>
  <c r="N24" i="4"/>
  <c r="N68" i="4"/>
  <c r="N130" i="4"/>
  <c r="N113" i="4"/>
  <c r="N189" i="4"/>
  <c r="N203" i="4"/>
  <c r="N141" i="4"/>
  <c r="N224" i="4"/>
  <c r="N114" i="4"/>
  <c r="N41" i="4"/>
  <c r="N61" i="4"/>
  <c r="N208" i="4"/>
  <c r="N230" i="4"/>
  <c r="N268" i="4"/>
  <c r="N79" i="4"/>
  <c r="N133" i="4"/>
  <c r="N120" i="4"/>
  <c r="N74" i="4"/>
  <c r="N20" i="4"/>
  <c r="N286" i="4"/>
  <c r="N75" i="4"/>
  <c r="N60" i="4"/>
  <c r="N273" i="4"/>
  <c r="N245" i="4"/>
  <c r="N70" i="4"/>
  <c r="N4" i="4"/>
  <c r="N222" i="4"/>
  <c r="N174" i="4"/>
  <c r="N240" i="4"/>
  <c r="N123" i="4"/>
  <c r="N278" i="4"/>
  <c r="N112" i="4"/>
  <c r="N122" i="4"/>
  <c r="N85" i="4"/>
  <c r="N175" i="4"/>
  <c r="K66" i="4"/>
  <c r="K125" i="4"/>
  <c r="K238" i="4"/>
  <c r="K21" i="4"/>
  <c r="K237" i="4"/>
  <c r="K48" i="4"/>
  <c r="K37" i="4"/>
  <c r="K27" i="4"/>
  <c r="K107" i="4"/>
  <c r="K270" i="4"/>
  <c r="K93" i="4"/>
  <c r="K69" i="4"/>
  <c r="K260" i="4"/>
  <c r="K182" i="4"/>
  <c r="K158" i="4"/>
  <c r="K219" i="4"/>
  <c r="K92" i="4"/>
  <c r="K91" i="4"/>
  <c r="K73" i="4"/>
  <c r="K211" i="4"/>
  <c r="K39" i="4"/>
  <c r="K206" i="4"/>
  <c r="K248" i="4"/>
  <c r="K171" i="4"/>
  <c r="K33" i="4"/>
  <c r="K128" i="4"/>
  <c r="K205" i="4"/>
  <c r="K14" i="4"/>
  <c r="K235" i="4"/>
  <c r="K163" i="4"/>
  <c r="K172" i="4"/>
  <c r="K184" i="4"/>
  <c r="K164" i="4"/>
  <c r="K231" i="4"/>
  <c r="K236" i="4"/>
  <c r="K46" i="4"/>
  <c r="K35" i="4"/>
  <c r="K185" i="4"/>
  <c r="K71" i="4"/>
  <c r="K136" i="4"/>
  <c r="K98" i="4"/>
  <c r="K15" i="4"/>
  <c r="K213" i="4"/>
  <c r="K111" i="4"/>
  <c r="K259" i="4"/>
  <c r="K281" i="4"/>
  <c r="K228" i="4"/>
  <c r="K146" i="4"/>
  <c r="K42" i="4"/>
  <c r="K106" i="4"/>
  <c r="K10" i="4"/>
  <c r="K28" i="4"/>
  <c r="K96" i="4"/>
  <c r="K30" i="4"/>
  <c r="K131" i="4"/>
  <c r="K263" i="4"/>
  <c r="K210" i="4"/>
  <c r="K89" i="4"/>
  <c r="K105" i="4"/>
  <c r="K181" i="4"/>
  <c r="K157" i="4"/>
  <c r="K56" i="4"/>
  <c r="K152" i="4"/>
  <c r="K258" i="4"/>
  <c r="K18" i="4"/>
  <c r="K7" i="4"/>
  <c r="K280" i="4"/>
  <c r="K162" i="4"/>
  <c r="K110" i="4"/>
  <c r="K81" i="4"/>
  <c r="K139" i="4"/>
  <c r="K291" i="4"/>
  <c r="K54" i="4"/>
  <c r="K249" i="4"/>
  <c r="K250" i="4"/>
  <c r="K62" i="4"/>
  <c r="K138" i="4"/>
  <c r="K267" i="4"/>
  <c r="K117" i="4"/>
  <c r="K271" i="4"/>
  <c r="K223" i="4"/>
  <c r="K209" i="4"/>
  <c r="K121" i="4"/>
  <c r="K169" i="4"/>
  <c r="K214" i="4"/>
  <c r="K132" i="4"/>
  <c r="K102" i="4"/>
  <c r="K13" i="4"/>
  <c r="K154" i="4"/>
  <c r="K153" i="4"/>
  <c r="K160" i="4"/>
  <c r="K45" i="4"/>
  <c r="K155" i="4"/>
  <c r="K191" i="4"/>
  <c r="K233" i="4"/>
  <c r="K241" i="4"/>
  <c r="K63" i="4"/>
  <c r="K212" i="4"/>
  <c r="K100" i="4"/>
  <c r="K58" i="4"/>
  <c r="K226" i="4"/>
  <c r="K137" i="4"/>
  <c r="K234" i="4"/>
  <c r="K29" i="4"/>
  <c r="K251" i="4"/>
  <c r="K252" i="4"/>
  <c r="K288" i="4"/>
  <c r="K115" i="4"/>
  <c r="K82" i="4"/>
  <c r="K44" i="4"/>
  <c r="K124" i="4"/>
  <c r="K12" i="4"/>
  <c r="K227" i="4"/>
  <c r="K290" i="4"/>
  <c r="K254" i="4"/>
  <c r="K220" i="4"/>
  <c r="K99" i="4"/>
  <c r="K108" i="4"/>
  <c r="K247" i="4"/>
  <c r="K232" i="4"/>
  <c r="K202" i="4"/>
  <c r="K197" i="4"/>
  <c r="K287" i="4"/>
  <c r="K167" i="4"/>
  <c r="K23" i="4"/>
  <c r="K178" i="4"/>
  <c r="K256" i="4"/>
  <c r="K104" i="4"/>
  <c r="K156" i="4"/>
  <c r="K292" i="4"/>
  <c r="K103" i="4"/>
  <c r="K261" i="4"/>
  <c r="K143" i="4"/>
  <c r="K86" i="4"/>
  <c r="K243" i="4"/>
  <c r="K186" i="4"/>
  <c r="K244" i="4"/>
  <c r="K38" i="4"/>
  <c r="K242" i="4"/>
  <c r="K151" i="4"/>
  <c r="K16" i="4"/>
  <c r="K225" i="4"/>
  <c r="K6" i="4"/>
  <c r="K40" i="4"/>
  <c r="K144" i="4"/>
  <c r="K95" i="4"/>
  <c r="K266" i="4"/>
  <c r="K118" i="4"/>
  <c r="E118" i="4" s="1"/>
  <c r="K134" i="4"/>
  <c r="K2" i="4"/>
  <c r="K116" i="4"/>
  <c r="K188" i="4"/>
  <c r="K119" i="4"/>
  <c r="K26" i="4"/>
  <c r="K183" i="4"/>
  <c r="K269" i="4"/>
  <c r="E269" i="4" s="1"/>
  <c r="K216" i="4"/>
  <c r="K179" i="4"/>
  <c r="K229" i="4"/>
  <c r="K166" i="4"/>
  <c r="K36" i="4"/>
  <c r="K148" i="4"/>
  <c r="K52" i="4"/>
  <c r="K97" i="4"/>
  <c r="E97" i="4" s="1"/>
  <c r="K161" i="4"/>
  <c r="K11" i="4"/>
  <c r="K90" i="4"/>
  <c r="K207" i="4"/>
  <c r="K265" i="4"/>
  <c r="K31" i="4"/>
  <c r="K257" i="4"/>
  <c r="K59" i="4"/>
  <c r="E59" i="4" s="1"/>
  <c r="K43" i="4"/>
  <c r="K159" i="4"/>
  <c r="K145" i="4"/>
  <c r="K282" i="4"/>
  <c r="K285" i="4"/>
  <c r="K283" i="4"/>
  <c r="K25" i="4"/>
  <c r="K5" i="4"/>
  <c r="E5" i="4" s="1"/>
  <c r="K78" i="4"/>
  <c r="K47" i="4"/>
  <c r="K80" i="4"/>
  <c r="K215" i="4"/>
  <c r="K83" i="4"/>
  <c r="K165" i="4"/>
  <c r="K194" i="4"/>
  <c r="K49" i="4"/>
  <c r="E49" i="4" s="1"/>
  <c r="K277" i="4"/>
  <c r="K84" i="4"/>
  <c r="K22" i="4"/>
  <c r="K180" i="4"/>
  <c r="K67" i="4"/>
  <c r="K64" i="4"/>
  <c r="K65" i="4"/>
  <c r="K201" i="4"/>
  <c r="E201" i="4" s="1"/>
  <c r="K200" i="4"/>
  <c r="K187" i="4"/>
  <c r="K239" i="4"/>
  <c r="K176" i="4"/>
  <c r="K173" i="4"/>
  <c r="K193" i="4"/>
  <c r="K126" i="4"/>
  <c r="K274" i="4"/>
  <c r="E274" i="4" s="1"/>
  <c r="K190" i="4"/>
  <c r="K135" i="4"/>
  <c r="K51" i="4"/>
  <c r="K9" i="4"/>
  <c r="K255" i="4"/>
  <c r="K8" i="4"/>
  <c r="K94" i="4"/>
  <c r="K72" i="4"/>
  <c r="E72" i="4" s="1"/>
  <c r="K195" i="4"/>
  <c r="K3" i="4"/>
  <c r="K150" i="4"/>
  <c r="K76" i="4"/>
  <c r="K127" i="4"/>
  <c r="K264" i="4"/>
  <c r="K279" i="4"/>
  <c r="K140" i="4"/>
  <c r="E140" i="4" s="1"/>
  <c r="K177" i="4"/>
  <c r="K168" i="4"/>
  <c r="K289" i="4"/>
  <c r="K55" i="4"/>
  <c r="K192" i="4"/>
  <c r="K77" i="4"/>
  <c r="K272" i="4"/>
  <c r="K196" i="4"/>
  <c r="E196" i="4" s="1"/>
  <c r="K53" i="4"/>
  <c r="K204" i="4"/>
  <c r="K262" i="4"/>
  <c r="K50" i="4"/>
  <c r="K34" i="4"/>
  <c r="K246" i="4"/>
  <c r="K88" i="4"/>
  <c r="K170" i="4"/>
  <c r="E170" i="4" s="1"/>
  <c r="K198" i="4"/>
  <c r="K253" i="4"/>
  <c r="K19" i="4"/>
  <c r="K221" i="4"/>
  <c r="K129" i="4"/>
  <c r="K276" i="4"/>
  <c r="K101" i="4"/>
  <c r="K17" i="4"/>
  <c r="E17" i="4" s="1"/>
  <c r="K57" i="4"/>
  <c r="K142" i="4"/>
  <c r="K87" i="4"/>
  <c r="K293" i="4"/>
  <c r="K218" i="4"/>
  <c r="K149" i="4"/>
  <c r="K217" i="4"/>
  <c r="K109" i="4"/>
  <c r="E109" i="4" s="1"/>
  <c r="K147" i="4"/>
  <c r="K284" i="4"/>
  <c r="K199" i="4"/>
  <c r="K275" i="4"/>
  <c r="K32" i="4"/>
  <c r="K24" i="4"/>
  <c r="K68" i="4"/>
  <c r="K130" i="4"/>
  <c r="E130" i="4" s="1"/>
  <c r="K113" i="4"/>
  <c r="K189" i="4"/>
  <c r="K203" i="4"/>
  <c r="K141" i="4"/>
  <c r="K224" i="4"/>
  <c r="K114" i="4"/>
  <c r="K41" i="4"/>
  <c r="K61" i="4"/>
  <c r="E61" i="4" s="1"/>
  <c r="K208" i="4"/>
  <c r="K230" i="4"/>
  <c r="K268" i="4"/>
  <c r="K79" i="4"/>
  <c r="K133" i="4"/>
  <c r="K120" i="4"/>
  <c r="K74" i="4"/>
  <c r="K20" i="4"/>
  <c r="E20" i="4" s="1"/>
  <c r="K286" i="4"/>
  <c r="K75" i="4"/>
  <c r="K60" i="4"/>
  <c r="K273" i="4"/>
  <c r="K245" i="4"/>
  <c r="K70" i="4"/>
  <c r="K4" i="4"/>
  <c r="K222" i="4"/>
  <c r="E222" i="4" s="1"/>
  <c r="K174" i="4"/>
  <c r="K240" i="4"/>
  <c r="K123" i="4"/>
  <c r="K278" i="4"/>
  <c r="K112" i="4"/>
  <c r="K122" i="4"/>
  <c r="K85" i="4"/>
  <c r="K175" i="4"/>
  <c r="E175" i="4" s="1"/>
  <c r="H66" i="4"/>
  <c r="H125" i="4"/>
  <c r="H238" i="4"/>
  <c r="H21" i="4"/>
  <c r="H237" i="4"/>
  <c r="E237" i="4" s="1"/>
  <c r="H48" i="4"/>
  <c r="H37" i="4"/>
  <c r="E37" i="4" s="1"/>
  <c r="H27" i="4"/>
  <c r="E27" i="4" s="1"/>
  <c r="H107" i="4"/>
  <c r="H270" i="4"/>
  <c r="H93" i="4"/>
  <c r="H69" i="4"/>
  <c r="H260" i="4"/>
  <c r="E260" i="4" s="1"/>
  <c r="H182" i="4"/>
  <c r="H158" i="4"/>
  <c r="E158" i="4" s="1"/>
  <c r="H219" i="4"/>
  <c r="E219" i="4" s="1"/>
  <c r="H92" i="4"/>
  <c r="H91" i="4"/>
  <c r="H73" i="4"/>
  <c r="H211" i="4"/>
  <c r="H39" i="4"/>
  <c r="E39" i="4" s="1"/>
  <c r="H206" i="4"/>
  <c r="H248" i="4"/>
  <c r="E248" i="4" s="1"/>
  <c r="H171" i="4"/>
  <c r="E171" i="4" s="1"/>
  <c r="H33" i="4"/>
  <c r="H128" i="4"/>
  <c r="H205" i="4"/>
  <c r="H14" i="4"/>
  <c r="H235" i="4"/>
  <c r="E235" i="4" s="1"/>
  <c r="H163" i="4"/>
  <c r="H172" i="4"/>
  <c r="E172" i="4" s="1"/>
  <c r="H184" i="4"/>
  <c r="E184" i="4" s="1"/>
  <c r="H164" i="4"/>
  <c r="H231" i="4"/>
  <c r="H236" i="4"/>
  <c r="H46" i="4"/>
  <c r="H35" i="4"/>
  <c r="E35" i="4" s="1"/>
  <c r="H185" i="4"/>
  <c r="H71" i="4"/>
  <c r="E71" i="4" s="1"/>
  <c r="H136" i="4"/>
  <c r="E136" i="4" s="1"/>
  <c r="H98" i="4"/>
  <c r="H15" i="4"/>
  <c r="H213" i="4"/>
  <c r="H111" i="4"/>
  <c r="H259" i="4"/>
  <c r="E259" i="4" s="1"/>
  <c r="H281" i="4"/>
  <c r="H228" i="4"/>
  <c r="E228" i="4" s="1"/>
  <c r="H146" i="4"/>
  <c r="E146" i="4" s="1"/>
  <c r="H42" i="4"/>
  <c r="H106" i="4"/>
  <c r="H10" i="4"/>
  <c r="H28" i="4"/>
  <c r="H96" i="4"/>
  <c r="E96" i="4" s="1"/>
  <c r="H30" i="4"/>
  <c r="H131" i="4"/>
  <c r="E131" i="4" s="1"/>
  <c r="H263" i="4"/>
  <c r="E263" i="4" s="1"/>
  <c r="H210" i="4"/>
  <c r="H89" i="4"/>
  <c r="H105" i="4"/>
  <c r="H181" i="4"/>
  <c r="H157" i="4"/>
  <c r="E157" i="4" s="1"/>
  <c r="H56" i="4"/>
  <c r="H152" i="4"/>
  <c r="E152" i="4" s="1"/>
  <c r="H258" i="4"/>
  <c r="E258" i="4" s="1"/>
  <c r="H18" i="4"/>
  <c r="H7" i="4"/>
  <c r="H280" i="4"/>
  <c r="H162" i="4"/>
  <c r="H110" i="4"/>
  <c r="E110" i="4" s="1"/>
  <c r="H81" i="4"/>
  <c r="H139" i="4"/>
  <c r="E139" i="4" s="1"/>
  <c r="H291" i="4"/>
  <c r="E291" i="4" s="1"/>
  <c r="H54" i="4"/>
  <c r="H249" i="4"/>
  <c r="H250" i="4"/>
  <c r="H62" i="4"/>
  <c r="H138" i="4"/>
  <c r="E138" i="4" s="1"/>
  <c r="H267" i="4"/>
  <c r="H117" i="4"/>
  <c r="E117" i="4" s="1"/>
  <c r="H271" i="4"/>
  <c r="E271" i="4" s="1"/>
  <c r="H223" i="4"/>
  <c r="H209" i="4"/>
  <c r="H121" i="4"/>
  <c r="H169" i="4"/>
  <c r="H214" i="4"/>
  <c r="E214" i="4" s="1"/>
  <c r="H132" i="4"/>
  <c r="H102" i="4"/>
  <c r="E102" i="4" s="1"/>
  <c r="H13" i="4"/>
  <c r="E13" i="4" s="1"/>
  <c r="H154" i="4"/>
  <c r="H153" i="4"/>
  <c r="H160" i="4"/>
  <c r="H45" i="4"/>
  <c r="H155" i="4"/>
  <c r="E155" i="4" s="1"/>
  <c r="H191" i="4"/>
  <c r="H233" i="4"/>
  <c r="E233" i="4" s="1"/>
  <c r="H241" i="4"/>
  <c r="E241" i="4" s="1"/>
  <c r="H63" i="4"/>
  <c r="H212" i="4"/>
  <c r="H100" i="4"/>
  <c r="H58" i="4"/>
  <c r="H226" i="4"/>
  <c r="E226" i="4" s="1"/>
  <c r="H137" i="4"/>
  <c r="H234" i="4"/>
  <c r="E234" i="4" s="1"/>
  <c r="H29" i="4"/>
  <c r="E29" i="4" s="1"/>
  <c r="H251" i="4"/>
  <c r="H252" i="4"/>
  <c r="H288" i="4"/>
  <c r="H115" i="4"/>
  <c r="H82" i="4"/>
  <c r="E82" i="4" s="1"/>
  <c r="H44" i="4"/>
  <c r="H124" i="4"/>
  <c r="E124" i="4" s="1"/>
  <c r="H12" i="4"/>
  <c r="E12" i="4" s="1"/>
  <c r="H227" i="4"/>
  <c r="H290" i="4"/>
  <c r="H254" i="4"/>
  <c r="H220" i="4"/>
  <c r="H99" i="4"/>
  <c r="E99" i="4" s="1"/>
  <c r="H108" i="4"/>
  <c r="H247" i="4"/>
  <c r="E247" i="4" s="1"/>
  <c r="H232" i="4"/>
  <c r="E232" i="4" s="1"/>
  <c r="H202" i="4"/>
  <c r="H197" i="4"/>
  <c r="H287" i="4"/>
  <c r="H167" i="4"/>
  <c r="H23" i="4"/>
  <c r="E23" i="4" s="1"/>
  <c r="H178" i="4"/>
  <c r="H256" i="4"/>
  <c r="E256" i="4" s="1"/>
  <c r="H104" i="4"/>
  <c r="E104" i="4" s="1"/>
  <c r="H156" i="4"/>
  <c r="H292" i="4"/>
  <c r="H103" i="4"/>
  <c r="H261" i="4"/>
  <c r="H143" i="4"/>
  <c r="E143" i="4" s="1"/>
  <c r="H86" i="4"/>
  <c r="H243" i="4"/>
  <c r="E243" i="4" s="1"/>
  <c r="H186" i="4"/>
  <c r="E186" i="4" s="1"/>
  <c r="H244" i="4"/>
  <c r="H38" i="4"/>
  <c r="H242" i="4"/>
  <c r="H151" i="4"/>
  <c r="H16" i="4"/>
  <c r="E16" i="4" s="1"/>
  <c r="H225" i="4"/>
  <c r="H6" i="4"/>
  <c r="E6" i="4" s="1"/>
  <c r="H40" i="4"/>
  <c r="E40" i="4" s="1"/>
  <c r="H144" i="4"/>
  <c r="H95" i="4"/>
  <c r="H266" i="4"/>
  <c r="H118" i="4"/>
  <c r="H134" i="4"/>
  <c r="E134" i="4" s="1"/>
  <c r="H2" i="4"/>
  <c r="E2" i="4" s="1"/>
  <c r="H116" i="4"/>
  <c r="E116" i="4" s="1"/>
  <c r="H188" i="4"/>
  <c r="E188" i="4" s="1"/>
  <c r="H119" i="4"/>
  <c r="H26" i="4"/>
  <c r="H183" i="4"/>
  <c r="H269" i="4"/>
  <c r="H216" i="4"/>
  <c r="E216" i="4" s="1"/>
  <c r="H179" i="4"/>
  <c r="H229" i="4"/>
  <c r="E229" i="4" s="1"/>
  <c r="H166" i="4"/>
  <c r="E166" i="4" s="1"/>
  <c r="H36" i="4"/>
  <c r="H148" i="4"/>
  <c r="H52" i="4"/>
  <c r="H97" i="4"/>
  <c r="H161" i="4"/>
  <c r="E161" i="4" s="1"/>
  <c r="H11" i="4"/>
  <c r="H90" i="4"/>
  <c r="E90" i="4" s="1"/>
  <c r="H207" i="4"/>
  <c r="E207" i="4" s="1"/>
  <c r="H265" i="4"/>
  <c r="H31" i="4"/>
  <c r="H257" i="4"/>
  <c r="H59" i="4"/>
  <c r="H43" i="4"/>
  <c r="E43" i="4" s="1"/>
  <c r="H159" i="4"/>
  <c r="H145" i="4"/>
  <c r="E145" i="4" s="1"/>
  <c r="H282" i="4"/>
  <c r="E282" i="4" s="1"/>
  <c r="H285" i="4"/>
  <c r="H283" i="4"/>
  <c r="H25" i="4"/>
  <c r="H5" i="4"/>
  <c r="H78" i="4"/>
  <c r="E78" i="4" s="1"/>
  <c r="H47" i="4"/>
  <c r="H80" i="4"/>
  <c r="E80" i="4" s="1"/>
  <c r="H215" i="4"/>
  <c r="E215" i="4" s="1"/>
  <c r="H83" i="4"/>
  <c r="H165" i="4"/>
  <c r="H194" i="4"/>
  <c r="H49" i="4"/>
  <c r="H277" i="4"/>
  <c r="E277" i="4" s="1"/>
  <c r="H84" i="4"/>
  <c r="H22" i="4"/>
  <c r="E22" i="4" s="1"/>
  <c r="H180" i="4"/>
  <c r="E180" i="4" s="1"/>
  <c r="H67" i="4"/>
  <c r="H64" i="4"/>
  <c r="H65" i="4"/>
  <c r="H201" i="4"/>
  <c r="H200" i="4"/>
  <c r="E200" i="4" s="1"/>
  <c r="H187" i="4"/>
  <c r="H239" i="4"/>
  <c r="E239" i="4" s="1"/>
  <c r="H176" i="4"/>
  <c r="E176" i="4" s="1"/>
  <c r="H173" i="4"/>
  <c r="H193" i="4"/>
  <c r="H126" i="4"/>
  <c r="H274" i="4"/>
  <c r="H190" i="4"/>
  <c r="E190" i="4" s="1"/>
  <c r="H135" i="4"/>
  <c r="H51" i="4"/>
  <c r="E51" i="4" s="1"/>
  <c r="H9" i="4"/>
  <c r="E9" i="4" s="1"/>
  <c r="H255" i="4"/>
  <c r="H8" i="4"/>
  <c r="H94" i="4"/>
  <c r="H72" i="4"/>
  <c r="H195" i="4"/>
  <c r="E195" i="4" s="1"/>
  <c r="H3" i="4"/>
  <c r="H150" i="4"/>
  <c r="E150" i="4" s="1"/>
  <c r="H76" i="4"/>
  <c r="E76" i="4" s="1"/>
  <c r="H127" i="4"/>
  <c r="H264" i="4"/>
  <c r="H279" i="4"/>
  <c r="H140" i="4"/>
  <c r="H177" i="4"/>
  <c r="E177" i="4" s="1"/>
  <c r="H168" i="4"/>
  <c r="H289" i="4"/>
  <c r="E289" i="4" s="1"/>
  <c r="H55" i="4"/>
  <c r="E55" i="4" s="1"/>
  <c r="H192" i="4"/>
  <c r="H77" i="4"/>
  <c r="H272" i="4"/>
  <c r="H196" i="4"/>
  <c r="H53" i="4"/>
  <c r="E53" i="4" s="1"/>
  <c r="H204" i="4"/>
  <c r="H262" i="4"/>
  <c r="E262" i="4" s="1"/>
  <c r="H50" i="4"/>
  <c r="E50" i="4" s="1"/>
  <c r="H34" i="4"/>
  <c r="H246" i="4"/>
  <c r="H88" i="4"/>
  <c r="H170" i="4"/>
  <c r="H198" i="4"/>
  <c r="E198" i="4" s="1"/>
  <c r="H253" i="4"/>
  <c r="H19" i="4"/>
  <c r="E19" i="4" s="1"/>
  <c r="H221" i="4"/>
  <c r="E221" i="4" s="1"/>
  <c r="H129" i="4"/>
  <c r="H276" i="4"/>
  <c r="H101" i="4"/>
  <c r="H17" i="4"/>
  <c r="H57" i="4"/>
  <c r="E57" i="4" s="1"/>
  <c r="H142" i="4"/>
  <c r="H87" i="4"/>
  <c r="E87" i="4" s="1"/>
  <c r="H293" i="4"/>
  <c r="E293" i="4" s="1"/>
  <c r="H218" i="4"/>
  <c r="H149" i="4"/>
  <c r="H217" i="4"/>
  <c r="H109" i="4"/>
  <c r="H147" i="4"/>
  <c r="E147" i="4" s="1"/>
  <c r="H284" i="4"/>
  <c r="H199" i="4"/>
  <c r="E199" i="4" s="1"/>
  <c r="H275" i="4"/>
  <c r="E275" i="4" s="1"/>
  <c r="H32" i="4"/>
  <c r="H24" i="4"/>
  <c r="H68" i="4"/>
  <c r="H130" i="4"/>
  <c r="H113" i="4"/>
  <c r="E113" i="4" s="1"/>
  <c r="H189" i="4"/>
  <c r="H203" i="4"/>
  <c r="E203" i="4" s="1"/>
  <c r="H141" i="4"/>
  <c r="E141" i="4" s="1"/>
  <c r="H224" i="4"/>
  <c r="H114" i="4"/>
  <c r="H41" i="4"/>
  <c r="H61" i="4"/>
  <c r="H208" i="4"/>
  <c r="E208" i="4" s="1"/>
  <c r="H230" i="4"/>
  <c r="H268" i="4"/>
  <c r="E268" i="4" s="1"/>
  <c r="H79" i="4"/>
  <c r="E79" i="4" s="1"/>
  <c r="H133" i="4"/>
  <c r="H120" i="4"/>
  <c r="H74" i="4"/>
  <c r="H20" i="4"/>
  <c r="H286" i="4"/>
  <c r="E286" i="4" s="1"/>
  <c r="H75" i="4"/>
  <c r="H60" i="4"/>
  <c r="E60" i="4" s="1"/>
  <c r="H273" i="4"/>
  <c r="E273" i="4" s="1"/>
  <c r="H245" i="4"/>
  <c r="H70" i="4"/>
  <c r="H4" i="4"/>
  <c r="H222" i="4"/>
  <c r="H174" i="4"/>
  <c r="E174" i="4" s="1"/>
  <c r="H240" i="4"/>
  <c r="H123" i="4"/>
  <c r="E123" i="4" s="1"/>
  <c r="H278" i="4"/>
  <c r="E278" i="4" s="1"/>
  <c r="H112" i="4"/>
  <c r="H122" i="4"/>
  <c r="H85" i="4"/>
  <c r="H175" i="4"/>
  <c r="AO66" i="4"/>
  <c r="AO125" i="4"/>
  <c r="AO238" i="4"/>
  <c r="AO21" i="4"/>
  <c r="AO237" i="4"/>
  <c r="AO48" i="4"/>
  <c r="AO37" i="4"/>
  <c r="AO27" i="4"/>
  <c r="AO107" i="4"/>
  <c r="AO270" i="4"/>
  <c r="AO93" i="4"/>
  <c r="AO69" i="4"/>
  <c r="AO260" i="4"/>
  <c r="AO182" i="4"/>
  <c r="AO158" i="4"/>
  <c r="AO219" i="4"/>
  <c r="AO92" i="4"/>
  <c r="AO91" i="4"/>
  <c r="AO73" i="4"/>
  <c r="AO211" i="4"/>
  <c r="AO39" i="4"/>
  <c r="AO206" i="4"/>
  <c r="AO248" i="4"/>
  <c r="AO171" i="4"/>
  <c r="AO33" i="4"/>
  <c r="AO128" i="4"/>
  <c r="AO205" i="4"/>
  <c r="AO14" i="4"/>
  <c r="AO235" i="4"/>
  <c r="AO163" i="4"/>
  <c r="AO172" i="4"/>
  <c r="AO184" i="4"/>
  <c r="AO164" i="4"/>
  <c r="AO231" i="4"/>
  <c r="AO236" i="4"/>
  <c r="AO46" i="4"/>
  <c r="AO35" i="4"/>
  <c r="AO185" i="4"/>
  <c r="AO71" i="4"/>
  <c r="AO136" i="4"/>
  <c r="AO98" i="4"/>
  <c r="AO15" i="4"/>
  <c r="AO213" i="4"/>
  <c r="AO111" i="4"/>
  <c r="AO259" i="4"/>
  <c r="AO281" i="4"/>
  <c r="AO228" i="4"/>
  <c r="AO146" i="4"/>
  <c r="AO42" i="4"/>
  <c r="AO106" i="4"/>
  <c r="AO10" i="4"/>
  <c r="AO28" i="4"/>
  <c r="AO96" i="4"/>
  <c r="AO30" i="4"/>
  <c r="AO131" i="4"/>
  <c r="AO263" i="4"/>
  <c r="AO210" i="4"/>
  <c r="AO89" i="4"/>
  <c r="AO105" i="4"/>
  <c r="AO181" i="4"/>
  <c r="AO157" i="4"/>
  <c r="AO56" i="4"/>
  <c r="AO152" i="4"/>
  <c r="AO258" i="4"/>
  <c r="AO18" i="4"/>
  <c r="AO7" i="4"/>
  <c r="AO280" i="4"/>
  <c r="AO162" i="4"/>
  <c r="AO110" i="4"/>
  <c r="AO81" i="4"/>
  <c r="AO139" i="4"/>
  <c r="AO291" i="4"/>
  <c r="AO54" i="4"/>
  <c r="AO249" i="4"/>
  <c r="AO250" i="4"/>
  <c r="AO62" i="4"/>
  <c r="AO138" i="4"/>
  <c r="AO267" i="4"/>
  <c r="AO117" i="4"/>
  <c r="AO271" i="4"/>
  <c r="AO223" i="4"/>
  <c r="AO209" i="4"/>
  <c r="AO121" i="4"/>
  <c r="AO169" i="4"/>
  <c r="AO214" i="4"/>
  <c r="AO132" i="4"/>
  <c r="AO102" i="4"/>
  <c r="AO13" i="4"/>
  <c r="AO154" i="4"/>
  <c r="AO153" i="4"/>
  <c r="AO160" i="4"/>
  <c r="AO45" i="4"/>
  <c r="AO155" i="4"/>
  <c r="AO191" i="4"/>
  <c r="AO233" i="4"/>
  <c r="AO241" i="4"/>
  <c r="AO63" i="4"/>
  <c r="AO212" i="4"/>
  <c r="AO100" i="4"/>
  <c r="AO58" i="4"/>
  <c r="AO226" i="4"/>
  <c r="AO137" i="4"/>
  <c r="AO234" i="4"/>
  <c r="AO29" i="4"/>
  <c r="AO251" i="4"/>
  <c r="AO252" i="4"/>
  <c r="AO288" i="4"/>
  <c r="AO115" i="4"/>
  <c r="AO82" i="4"/>
  <c r="AO44" i="4"/>
  <c r="AO124" i="4"/>
  <c r="AO12" i="4"/>
  <c r="AO227" i="4"/>
  <c r="AO290" i="4"/>
  <c r="AO254" i="4"/>
  <c r="AO220" i="4"/>
  <c r="AO99" i="4"/>
  <c r="AO108" i="4"/>
  <c r="AO247" i="4"/>
  <c r="AO232" i="4"/>
  <c r="AO202" i="4"/>
  <c r="AO197" i="4"/>
  <c r="AO287" i="4"/>
  <c r="AO167" i="4"/>
  <c r="AO23" i="4"/>
  <c r="AO178" i="4"/>
  <c r="AO256" i="4"/>
  <c r="AO104" i="4"/>
  <c r="AO156" i="4"/>
  <c r="AO292" i="4"/>
  <c r="AO103" i="4"/>
  <c r="AO261" i="4"/>
  <c r="AO143" i="4"/>
  <c r="AO86" i="4"/>
  <c r="AO243" i="4"/>
  <c r="AO186" i="4"/>
  <c r="AO244" i="4"/>
  <c r="AO38" i="4"/>
  <c r="AO242" i="4"/>
  <c r="AO151" i="4"/>
  <c r="AO16" i="4"/>
  <c r="AO225" i="4"/>
  <c r="AO6" i="4"/>
  <c r="AO40" i="4"/>
  <c r="AO144" i="4"/>
  <c r="AO95" i="4"/>
  <c r="AO266" i="4"/>
  <c r="AO118" i="4"/>
  <c r="AO134" i="4"/>
  <c r="AO2" i="4"/>
  <c r="AO116" i="4"/>
  <c r="AO188" i="4"/>
  <c r="AO119" i="4"/>
  <c r="AO26" i="4"/>
  <c r="AO183" i="4"/>
  <c r="AO269" i="4"/>
  <c r="AO216" i="4"/>
  <c r="AO179" i="4"/>
  <c r="AO229" i="4"/>
  <c r="AO166" i="4"/>
  <c r="AO36" i="4"/>
  <c r="AO148" i="4"/>
  <c r="AO52" i="4"/>
  <c r="AO97" i="4"/>
  <c r="AO161" i="4"/>
  <c r="AO11" i="4"/>
  <c r="AO90" i="4"/>
  <c r="AO207" i="4"/>
  <c r="AO265" i="4"/>
  <c r="AO31" i="4"/>
  <c r="AO257" i="4"/>
  <c r="AO59" i="4"/>
  <c r="AO43" i="4"/>
  <c r="AO159" i="4"/>
  <c r="AO145" i="4"/>
  <c r="AO282" i="4"/>
  <c r="AO285" i="4"/>
  <c r="AO283" i="4"/>
  <c r="AO25" i="4"/>
  <c r="AO5" i="4"/>
  <c r="AO78" i="4"/>
  <c r="AO47" i="4"/>
  <c r="AO80" i="4"/>
  <c r="AO215" i="4"/>
  <c r="AO83" i="4"/>
  <c r="AO165" i="4"/>
  <c r="AO194" i="4"/>
  <c r="AO49" i="4"/>
  <c r="AO277" i="4"/>
  <c r="AO84" i="4"/>
  <c r="AO22" i="4"/>
  <c r="AO180" i="4"/>
  <c r="AO67" i="4"/>
  <c r="AO64" i="4"/>
  <c r="AO65" i="4"/>
  <c r="AO201" i="4"/>
  <c r="AO200" i="4"/>
  <c r="AO187" i="4"/>
  <c r="AO239" i="4"/>
  <c r="AO176" i="4"/>
  <c r="AO173" i="4"/>
  <c r="AO193" i="4"/>
  <c r="AO126" i="4"/>
  <c r="AO274" i="4"/>
  <c r="AO190" i="4"/>
  <c r="AO135" i="4"/>
  <c r="AO51" i="4"/>
  <c r="AO9" i="4"/>
  <c r="AO255" i="4"/>
  <c r="AO8" i="4"/>
  <c r="AO94" i="4"/>
  <c r="AO72" i="4"/>
  <c r="AO195" i="4"/>
  <c r="AO3" i="4"/>
  <c r="AO150" i="4"/>
  <c r="AO76" i="4"/>
  <c r="AO127" i="4"/>
  <c r="AO264" i="4"/>
  <c r="AO279" i="4"/>
  <c r="AO140" i="4"/>
  <c r="AO177" i="4"/>
  <c r="AO168" i="4"/>
  <c r="AO289" i="4"/>
  <c r="AO55" i="4"/>
  <c r="AO192" i="4"/>
  <c r="AO77" i="4"/>
  <c r="AO272" i="4"/>
  <c r="AO196" i="4"/>
  <c r="AO53" i="4"/>
  <c r="AO204" i="4"/>
  <c r="AO262" i="4"/>
  <c r="AO50" i="4"/>
  <c r="AO34" i="4"/>
  <c r="AO246" i="4"/>
  <c r="AO88" i="4"/>
  <c r="AO170" i="4"/>
  <c r="AO198" i="4"/>
  <c r="AO253" i="4"/>
  <c r="AO19" i="4"/>
  <c r="AO221" i="4"/>
  <c r="AO129" i="4"/>
  <c r="AO276" i="4"/>
  <c r="AO101" i="4"/>
  <c r="AO17" i="4"/>
  <c r="AO57" i="4"/>
  <c r="AO142" i="4"/>
  <c r="AO87" i="4"/>
  <c r="AO293" i="4"/>
  <c r="AO218" i="4"/>
  <c r="AO149" i="4"/>
  <c r="AO217" i="4"/>
  <c r="AO109" i="4"/>
  <c r="AO147" i="4"/>
  <c r="AO284" i="4"/>
  <c r="AO199" i="4"/>
  <c r="AO275" i="4"/>
  <c r="AO32" i="4"/>
  <c r="AO24" i="4"/>
  <c r="AO68" i="4"/>
  <c r="AO130" i="4"/>
  <c r="AO113" i="4"/>
  <c r="AO189" i="4"/>
  <c r="AO203" i="4"/>
  <c r="AO141" i="4"/>
  <c r="AO224" i="4"/>
  <c r="AO114" i="4"/>
  <c r="AO41" i="4"/>
  <c r="AO61" i="4"/>
  <c r="AO208" i="4"/>
  <c r="AO230" i="4"/>
  <c r="AO268" i="4"/>
  <c r="AO79" i="4"/>
  <c r="AO133" i="4"/>
  <c r="AO120" i="4"/>
  <c r="AO74" i="4"/>
  <c r="AO20" i="4"/>
  <c r="AO286" i="4"/>
  <c r="AO75" i="4"/>
  <c r="AO60" i="4"/>
  <c r="AO273" i="4"/>
  <c r="AO245" i="4"/>
  <c r="AO70" i="4"/>
  <c r="AO4" i="4"/>
  <c r="AO222" i="4"/>
  <c r="AO174" i="4"/>
  <c r="AO240" i="4"/>
  <c r="AO123" i="4"/>
  <c r="AO278" i="4"/>
  <c r="AO112" i="4"/>
  <c r="AO122" i="4"/>
  <c r="AO85" i="4"/>
  <c r="AO175" i="4"/>
  <c r="AR66" i="4"/>
  <c r="AR125" i="4"/>
  <c r="AR238" i="4"/>
  <c r="AR21" i="4"/>
  <c r="AR237" i="4"/>
  <c r="AR48" i="4"/>
  <c r="AR37" i="4"/>
  <c r="AR27" i="4"/>
  <c r="AR107" i="4"/>
  <c r="AR270" i="4"/>
  <c r="AR93" i="4"/>
  <c r="AR69" i="4"/>
  <c r="AR260" i="4"/>
  <c r="AR182" i="4"/>
  <c r="AR158" i="4"/>
  <c r="AR219" i="4"/>
  <c r="AR92" i="4"/>
  <c r="AR91" i="4"/>
  <c r="AR73" i="4"/>
  <c r="AR211" i="4"/>
  <c r="AR39" i="4"/>
  <c r="AR206" i="4"/>
  <c r="AR248" i="4"/>
  <c r="AR171" i="4"/>
  <c r="AR33" i="4"/>
  <c r="AR128" i="4"/>
  <c r="AR205" i="4"/>
  <c r="AR14" i="4"/>
  <c r="AR235" i="4"/>
  <c r="AR163" i="4"/>
  <c r="AR172" i="4"/>
  <c r="AR184" i="4"/>
  <c r="AR164" i="4"/>
  <c r="AR231" i="4"/>
  <c r="AR236" i="4"/>
  <c r="AR46" i="4"/>
  <c r="AR35" i="4"/>
  <c r="AR185" i="4"/>
  <c r="AR71" i="4"/>
  <c r="AR136" i="4"/>
  <c r="AR98" i="4"/>
  <c r="AR15" i="4"/>
  <c r="AR213" i="4"/>
  <c r="AR111" i="4"/>
  <c r="AR259" i="4"/>
  <c r="AR281" i="4"/>
  <c r="AR228" i="4"/>
  <c r="AR146" i="4"/>
  <c r="AR42" i="4"/>
  <c r="AR106" i="4"/>
  <c r="AR10" i="4"/>
  <c r="AR28" i="4"/>
  <c r="AR96" i="4"/>
  <c r="AR30" i="4"/>
  <c r="AR131" i="4"/>
  <c r="AR263" i="4"/>
  <c r="AR210" i="4"/>
  <c r="AR89" i="4"/>
  <c r="AR105" i="4"/>
  <c r="AR181" i="4"/>
  <c r="AR157" i="4"/>
  <c r="AR56" i="4"/>
  <c r="AR152" i="4"/>
  <c r="AR258" i="4"/>
  <c r="AR18" i="4"/>
  <c r="AR7" i="4"/>
  <c r="AR280" i="4"/>
  <c r="AR162" i="4"/>
  <c r="AR110" i="4"/>
  <c r="AR81" i="4"/>
  <c r="AR139" i="4"/>
  <c r="AR291" i="4"/>
  <c r="AR54" i="4"/>
  <c r="AR249" i="4"/>
  <c r="AR250" i="4"/>
  <c r="AR62" i="4"/>
  <c r="AR138" i="4"/>
  <c r="AR267" i="4"/>
  <c r="AR117" i="4"/>
  <c r="AR271" i="4"/>
  <c r="AR223" i="4"/>
  <c r="AR209" i="4"/>
  <c r="AR121" i="4"/>
  <c r="AR169" i="4"/>
  <c r="AR214" i="4"/>
  <c r="AR132" i="4"/>
  <c r="AR102" i="4"/>
  <c r="AR13" i="4"/>
  <c r="AR154" i="4"/>
  <c r="AR153" i="4"/>
  <c r="AR160" i="4"/>
  <c r="AR45" i="4"/>
  <c r="AR155" i="4"/>
  <c r="AR191" i="4"/>
  <c r="AR233" i="4"/>
  <c r="AR241" i="4"/>
  <c r="AR63" i="4"/>
  <c r="AR212" i="4"/>
  <c r="AR100" i="4"/>
  <c r="AR58" i="4"/>
  <c r="AR226" i="4"/>
  <c r="AR137" i="4"/>
  <c r="AR234" i="4"/>
  <c r="AR29" i="4"/>
  <c r="AR251" i="4"/>
  <c r="AR252" i="4"/>
  <c r="AR288" i="4"/>
  <c r="AR115" i="4"/>
  <c r="AR82" i="4"/>
  <c r="AR44" i="4"/>
  <c r="AR124" i="4"/>
  <c r="AR12" i="4"/>
  <c r="AR227" i="4"/>
  <c r="AR290" i="4"/>
  <c r="AR254" i="4"/>
  <c r="AR220" i="4"/>
  <c r="AR99" i="4"/>
  <c r="AR108" i="4"/>
  <c r="AR247" i="4"/>
  <c r="AR232" i="4"/>
  <c r="AR202" i="4"/>
  <c r="AR197" i="4"/>
  <c r="AR287" i="4"/>
  <c r="AR167" i="4"/>
  <c r="AR23" i="4"/>
  <c r="AR178" i="4"/>
  <c r="AR256" i="4"/>
  <c r="AR104" i="4"/>
  <c r="AR156" i="4"/>
  <c r="AR292" i="4"/>
  <c r="AR103" i="4"/>
  <c r="AR261" i="4"/>
  <c r="AR143" i="4"/>
  <c r="AR86" i="4"/>
  <c r="AR243" i="4"/>
  <c r="AR186" i="4"/>
  <c r="AR244" i="4"/>
  <c r="AR38" i="4"/>
  <c r="AR242" i="4"/>
  <c r="AR151" i="4"/>
  <c r="AR16" i="4"/>
  <c r="AR225" i="4"/>
  <c r="AR6" i="4"/>
  <c r="AR40" i="4"/>
  <c r="AR144" i="4"/>
  <c r="AR95" i="4"/>
  <c r="AR266" i="4"/>
  <c r="AR118" i="4"/>
  <c r="AR134" i="4"/>
  <c r="AR2" i="4"/>
  <c r="AR116" i="4"/>
  <c r="AR188" i="4"/>
  <c r="AR119" i="4"/>
  <c r="AR26" i="4"/>
  <c r="AR183" i="4"/>
  <c r="AR269" i="4"/>
  <c r="AR216" i="4"/>
  <c r="AR179" i="4"/>
  <c r="AR229" i="4"/>
  <c r="AR166" i="4"/>
  <c r="AR36" i="4"/>
  <c r="AR148" i="4"/>
  <c r="AR52" i="4"/>
  <c r="AR97" i="4"/>
  <c r="AR161" i="4"/>
  <c r="AR11" i="4"/>
  <c r="AR90" i="4"/>
  <c r="AR207" i="4"/>
  <c r="AR265" i="4"/>
  <c r="AR31" i="4"/>
  <c r="AR257" i="4"/>
  <c r="AR59" i="4"/>
  <c r="AR43" i="4"/>
  <c r="AR159" i="4"/>
  <c r="AR145" i="4"/>
  <c r="AR282" i="4"/>
  <c r="AR285" i="4"/>
  <c r="AR283" i="4"/>
  <c r="AR25" i="4"/>
  <c r="AR5" i="4"/>
  <c r="AR78" i="4"/>
  <c r="AR47" i="4"/>
  <c r="AR80" i="4"/>
  <c r="AR215" i="4"/>
  <c r="AR83" i="4"/>
  <c r="AR165" i="4"/>
  <c r="AR194" i="4"/>
  <c r="AR49" i="4"/>
  <c r="AR277" i="4"/>
  <c r="AR84" i="4"/>
  <c r="AR22" i="4"/>
  <c r="AR180" i="4"/>
  <c r="AR67" i="4"/>
  <c r="AR64" i="4"/>
  <c r="AR65" i="4"/>
  <c r="AR201" i="4"/>
  <c r="AR200" i="4"/>
  <c r="AR187" i="4"/>
  <c r="AR239" i="4"/>
  <c r="AR176" i="4"/>
  <c r="AR173" i="4"/>
  <c r="AR193" i="4"/>
  <c r="AR126" i="4"/>
  <c r="AR274" i="4"/>
  <c r="AR190" i="4"/>
  <c r="AR135" i="4"/>
  <c r="AR51" i="4"/>
  <c r="AR9" i="4"/>
  <c r="AR255" i="4"/>
  <c r="AR8" i="4"/>
  <c r="AR94" i="4"/>
  <c r="AR72" i="4"/>
  <c r="AR195" i="4"/>
  <c r="AR3" i="4"/>
  <c r="AR150" i="4"/>
  <c r="AR76" i="4"/>
  <c r="AR127" i="4"/>
  <c r="AR264" i="4"/>
  <c r="AR279" i="4"/>
  <c r="AR140" i="4"/>
  <c r="AR177" i="4"/>
  <c r="AR168" i="4"/>
  <c r="AR289" i="4"/>
  <c r="AR55" i="4"/>
  <c r="AR192" i="4"/>
  <c r="AR77" i="4"/>
  <c r="AR272" i="4"/>
  <c r="AR196" i="4"/>
  <c r="AR53" i="4"/>
  <c r="AR204" i="4"/>
  <c r="AR262" i="4"/>
  <c r="AR50" i="4"/>
  <c r="AR34" i="4"/>
  <c r="AR246" i="4"/>
  <c r="AR88" i="4"/>
  <c r="AR170" i="4"/>
  <c r="AR198" i="4"/>
  <c r="AR253" i="4"/>
  <c r="AR19" i="4"/>
  <c r="AR221" i="4"/>
  <c r="AR129" i="4"/>
  <c r="AR276" i="4"/>
  <c r="AR101" i="4"/>
  <c r="AR17" i="4"/>
  <c r="AR57" i="4"/>
  <c r="AR142" i="4"/>
  <c r="AR87" i="4"/>
  <c r="AR293" i="4"/>
  <c r="AR218" i="4"/>
  <c r="AR149" i="4"/>
  <c r="AR217" i="4"/>
  <c r="AR109" i="4"/>
  <c r="AR147" i="4"/>
  <c r="AR284" i="4"/>
  <c r="AR199" i="4"/>
  <c r="AR275" i="4"/>
  <c r="AR32" i="4"/>
  <c r="AR24" i="4"/>
  <c r="AR68" i="4"/>
  <c r="AR130" i="4"/>
  <c r="AR113" i="4"/>
  <c r="AR189" i="4"/>
  <c r="AR203" i="4"/>
  <c r="AR141" i="4"/>
  <c r="AR224" i="4"/>
  <c r="AR114" i="4"/>
  <c r="AR41" i="4"/>
  <c r="AR61" i="4"/>
  <c r="AR208" i="4"/>
  <c r="AR230" i="4"/>
  <c r="AR268" i="4"/>
  <c r="AR79" i="4"/>
  <c r="AR133" i="4"/>
  <c r="AR120" i="4"/>
  <c r="AR74" i="4"/>
  <c r="AR20" i="4"/>
  <c r="AR286" i="4"/>
  <c r="AR75" i="4"/>
  <c r="AR60" i="4"/>
  <c r="AR273" i="4"/>
  <c r="AR245" i="4"/>
  <c r="AR70" i="4"/>
  <c r="AR4" i="4"/>
  <c r="AR222" i="4"/>
  <c r="AR174" i="4"/>
  <c r="AR240" i="4"/>
  <c r="AR123" i="4"/>
  <c r="AR278" i="4"/>
  <c r="AR112" i="4"/>
  <c r="AR122" i="4"/>
  <c r="AR85" i="4"/>
  <c r="AR175" i="4"/>
  <c r="AU66" i="4"/>
  <c r="AU125" i="4"/>
  <c r="AU238" i="4"/>
  <c r="AU21" i="4"/>
  <c r="AU237" i="4"/>
  <c r="AU48" i="4"/>
  <c r="AU37" i="4"/>
  <c r="AU27" i="4"/>
  <c r="AU107" i="4"/>
  <c r="AU270" i="4"/>
  <c r="AU93" i="4"/>
  <c r="AU69" i="4"/>
  <c r="AU260" i="4"/>
  <c r="AU182" i="4"/>
  <c r="AU158" i="4"/>
  <c r="AU219" i="4"/>
  <c r="AU92" i="4"/>
  <c r="AU91" i="4"/>
  <c r="AU73" i="4"/>
  <c r="AU211" i="4"/>
  <c r="AU39" i="4"/>
  <c r="AU206" i="4"/>
  <c r="AU248" i="4"/>
  <c r="AU171" i="4"/>
  <c r="AU33" i="4"/>
  <c r="AU128" i="4"/>
  <c r="AU205" i="4"/>
  <c r="AU14" i="4"/>
  <c r="AU235" i="4"/>
  <c r="AU163" i="4"/>
  <c r="AU172" i="4"/>
  <c r="AU184" i="4"/>
  <c r="AU164" i="4"/>
  <c r="AU231" i="4"/>
  <c r="AU236" i="4"/>
  <c r="AU46" i="4"/>
  <c r="AU35" i="4"/>
  <c r="AU185" i="4"/>
  <c r="AU71" i="4"/>
  <c r="AU136" i="4"/>
  <c r="AU98" i="4"/>
  <c r="AU15" i="4"/>
  <c r="AU213" i="4"/>
  <c r="AU111" i="4"/>
  <c r="AU259" i="4"/>
  <c r="AU281" i="4"/>
  <c r="AU228" i="4"/>
  <c r="AU146" i="4"/>
  <c r="AU42" i="4"/>
  <c r="AU106" i="4"/>
  <c r="AU10" i="4"/>
  <c r="AU28" i="4"/>
  <c r="AU96" i="4"/>
  <c r="AU30" i="4"/>
  <c r="AU131" i="4"/>
  <c r="AU263" i="4"/>
  <c r="AU210" i="4"/>
  <c r="AU89" i="4"/>
  <c r="AU105" i="4"/>
  <c r="AU181" i="4"/>
  <c r="AU157" i="4"/>
  <c r="AU56" i="4"/>
  <c r="AU152" i="4"/>
  <c r="AU258" i="4"/>
  <c r="AU18" i="4"/>
  <c r="AU7" i="4"/>
  <c r="AU280" i="4"/>
  <c r="AU162" i="4"/>
  <c r="AU110" i="4"/>
  <c r="AU81" i="4"/>
  <c r="AU139" i="4"/>
  <c r="AU291" i="4"/>
  <c r="AU54" i="4"/>
  <c r="AU249" i="4"/>
  <c r="AU250" i="4"/>
  <c r="AU62" i="4"/>
  <c r="AU138" i="4"/>
  <c r="AU267" i="4"/>
  <c r="AU117" i="4"/>
  <c r="AU271" i="4"/>
  <c r="AU223" i="4"/>
  <c r="AU209" i="4"/>
  <c r="AU121" i="4"/>
  <c r="AU169" i="4"/>
  <c r="AU214" i="4"/>
  <c r="AU132" i="4"/>
  <c r="AU102" i="4"/>
  <c r="AU13" i="4"/>
  <c r="AU154" i="4"/>
  <c r="AU153" i="4"/>
  <c r="AU160" i="4"/>
  <c r="AU45" i="4"/>
  <c r="AU155" i="4"/>
  <c r="AU191" i="4"/>
  <c r="AU233" i="4"/>
  <c r="AU241" i="4"/>
  <c r="AU63" i="4"/>
  <c r="AU212" i="4"/>
  <c r="AU100" i="4"/>
  <c r="AU58" i="4"/>
  <c r="AU226" i="4"/>
  <c r="AU137" i="4"/>
  <c r="AU234" i="4"/>
  <c r="AU29" i="4"/>
  <c r="AU251" i="4"/>
  <c r="AU252" i="4"/>
  <c r="AU288" i="4"/>
  <c r="AU115" i="4"/>
  <c r="AU82" i="4"/>
  <c r="AU44" i="4"/>
  <c r="AU124" i="4"/>
  <c r="AU12" i="4"/>
  <c r="AU227" i="4"/>
  <c r="AU290" i="4"/>
  <c r="AU254" i="4"/>
  <c r="AU220" i="4"/>
  <c r="AU99" i="4"/>
  <c r="AU108" i="4"/>
  <c r="AU247" i="4"/>
  <c r="AU232" i="4"/>
  <c r="AU202" i="4"/>
  <c r="AU197" i="4"/>
  <c r="AU287" i="4"/>
  <c r="AU167" i="4"/>
  <c r="AU23" i="4"/>
  <c r="AU178" i="4"/>
  <c r="AU256" i="4"/>
  <c r="AU104" i="4"/>
  <c r="AU156" i="4"/>
  <c r="AU292" i="4"/>
  <c r="AU103" i="4"/>
  <c r="AU261" i="4"/>
  <c r="AU143" i="4"/>
  <c r="AU86" i="4"/>
  <c r="AU243" i="4"/>
  <c r="AU186" i="4"/>
  <c r="AU244" i="4"/>
  <c r="AU38" i="4"/>
  <c r="AU242" i="4"/>
  <c r="AU151" i="4"/>
  <c r="AU16" i="4"/>
  <c r="AU225" i="4"/>
  <c r="AU6" i="4"/>
  <c r="AU40" i="4"/>
  <c r="AU144" i="4"/>
  <c r="AU95" i="4"/>
  <c r="AU266" i="4"/>
  <c r="AU118" i="4"/>
  <c r="AU134" i="4"/>
  <c r="AU2" i="4"/>
  <c r="AU116" i="4"/>
  <c r="AU188" i="4"/>
  <c r="AU119" i="4"/>
  <c r="AU26" i="4"/>
  <c r="AU183" i="4"/>
  <c r="AU269" i="4"/>
  <c r="AU216" i="4"/>
  <c r="AU179" i="4"/>
  <c r="AU229" i="4"/>
  <c r="AU166" i="4"/>
  <c r="AU36" i="4"/>
  <c r="AU148" i="4"/>
  <c r="AU52" i="4"/>
  <c r="AU97" i="4"/>
  <c r="AU161" i="4"/>
  <c r="AU11" i="4"/>
  <c r="AU90" i="4"/>
  <c r="AU207" i="4"/>
  <c r="AU265" i="4"/>
  <c r="AU31" i="4"/>
  <c r="AU257" i="4"/>
  <c r="AU59" i="4"/>
  <c r="AU43" i="4"/>
  <c r="AU159" i="4"/>
  <c r="AU145" i="4"/>
  <c r="AU282" i="4"/>
  <c r="AU285" i="4"/>
  <c r="AU283" i="4"/>
  <c r="AU25" i="4"/>
  <c r="AU5" i="4"/>
  <c r="AU78" i="4"/>
  <c r="AU47" i="4"/>
  <c r="AU80" i="4"/>
  <c r="AU215" i="4"/>
  <c r="AU83" i="4"/>
  <c r="AU165" i="4"/>
  <c r="AU194" i="4"/>
  <c r="AU49" i="4"/>
  <c r="AU277" i="4"/>
  <c r="AU84" i="4"/>
  <c r="AU22" i="4"/>
  <c r="AU180" i="4"/>
  <c r="AU67" i="4"/>
  <c r="AU64" i="4"/>
  <c r="AU65" i="4"/>
  <c r="AU201" i="4"/>
  <c r="AU200" i="4"/>
  <c r="AU187" i="4"/>
  <c r="AU239" i="4"/>
  <c r="AU176" i="4"/>
  <c r="AU173" i="4"/>
  <c r="AU193" i="4"/>
  <c r="AU126" i="4"/>
  <c r="AU274" i="4"/>
  <c r="AU190" i="4"/>
  <c r="AU135" i="4"/>
  <c r="AU51" i="4"/>
  <c r="AU9" i="4"/>
  <c r="AU255" i="4"/>
  <c r="AU8" i="4"/>
  <c r="AU94" i="4"/>
  <c r="AU72" i="4"/>
  <c r="AU195" i="4"/>
  <c r="AU3" i="4"/>
  <c r="AU150" i="4"/>
  <c r="AU76" i="4"/>
  <c r="AU127" i="4"/>
  <c r="AU264" i="4"/>
  <c r="AU279" i="4"/>
  <c r="AU140" i="4"/>
  <c r="AU177" i="4"/>
  <c r="AU168" i="4"/>
  <c r="AU289" i="4"/>
  <c r="AU55" i="4"/>
  <c r="AU192" i="4"/>
  <c r="AU77" i="4"/>
  <c r="AU272" i="4"/>
  <c r="AU196" i="4"/>
  <c r="AU53" i="4"/>
  <c r="AU204" i="4"/>
  <c r="AU262" i="4"/>
  <c r="AU50" i="4"/>
  <c r="AU34" i="4"/>
  <c r="AU246" i="4"/>
  <c r="AU88" i="4"/>
  <c r="AU170" i="4"/>
  <c r="AU198" i="4"/>
  <c r="AU253" i="4"/>
  <c r="AU19" i="4"/>
  <c r="AU221" i="4"/>
  <c r="AU129" i="4"/>
  <c r="AU276" i="4"/>
  <c r="AU101" i="4"/>
  <c r="AU17" i="4"/>
  <c r="AU57" i="4"/>
  <c r="AU142" i="4"/>
  <c r="AU87" i="4"/>
  <c r="AU293" i="4"/>
  <c r="AU218" i="4"/>
  <c r="AU149" i="4"/>
  <c r="AU217" i="4"/>
  <c r="AU109" i="4"/>
  <c r="AU147" i="4"/>
  <c r="AU284" i="4"/>
  <c r="AU199" i="4"/>
  <c r="AU275" i="4"/>
  <c r="AU32" i="4"/>
  <c r="AU24" i="4"/>
  <c r="AU68" i="4"/>
  <c r="AU130" i="4"/>
  <c r="AU113" i="4"/>
  <c r="AU189" i="4"/>
  <c r="AU203" i="4"/>
  <c r="AU141" i="4"/>
  <c r="AU224" i="4"/>
  <c r="AU114" i="4"/>
  <c r="AU41" i="4"/>
  <c r="AU61" i="4"/>
  <c r="AU208" i="4"/>
  <c r="AU230" i="4"/>
  <c r="AU268" i="4"/>
  <c r="AU79" i="4"/>
  <c r="AU133" i="4"/>
  <c r="AU120" i="4"/>
  <c r="AU74" i="4"/>
  <c r="AU20" i="4"/>
  <c r="AU286" i="4"/>
  <c r="AU75" i="4"/>
  <c r="AU60" i="4"/>
  <c r="AU273" i="4"/>
  <c r="AU245" i="4"/>
  <c r="AU70" i="4"/>
  <c r="AU4" i="4"/>
  <c r="AU222" i="4"/>
  <c r="AU174" i="4"/>
  <c r="AU240" i="4"/>
  <c r="AU123" i="4"/>
  <c r="AU278" i="4"/>
  <c r="AU112" i="4"/>
  <c r="AU122" i="4"/>
  <c r="AU85" i="4"/>
  <c r="AU175" i="4"/>
  <c r="AX66" i="4"/>
  <c r="AX125" i="4"/>
  <c r="AX238" i="4"/>
  <c r="AX21" i="4"/>
  <c r="AX237" i="4"/>
  <c r="AX48" i="4"/>
  <c r="AX37" i="4"/>
  <c r="AX27" i="4"/>
  <c r="AX107" i="4"/>
  <c r="AX270" i="4"/>
  <c r="AX93" i="4"/>
  <c r="AX69" i="4"/>
  <c r="AX260" i="4"/>
  <c r="AX182" i="4"/>
  <c r="AX158" i="4"/>
  <c r="AX219" i="4"/>
  <c r="AX92" i="4"/>
  <c r="AX91" i="4"/>
  <c r="AX73" i="4"/>
  <c r="AX211" i="4"/>
  <c r="AX39" i="4"/>
  <c r="AX206" i="4"/>
  <c r="AX248" i="4"/>
  <c r="AX171" i="4"/>
  <c r="AX33" i="4"/>
  <c r="AX128" i="4"/>
  <c r="AX205" i="4"/>
  <c r="AX14" i="4"/>
  <c r="AX235" i="4"/>
  <c r="AX163" i="4"/>
  <c r="AX172" i="4"/>
  <c r="AX184" i="4"/>
  <c r="AX164" i="4"/>
  <c r="AX231" i="4"/>
  <c r="AX236" i="4"/>
  <c r="AX46" i="4"/>
  <c r="AX35" i="4"/>
  <c r="AX185" i="4"/>
  <c r="AX71" i="4"/>
  <c r="AX136" i="4"/>
  <c r="AX98" i="4"/>
  <c r="AX15" i="4"/>
  <c r="AX213" i="4"/>
  <c r="AX111" i="4"/>
  <c r="AX259" i="4"/>
  <c r="AX281" i="4"/>
  <c r="AX228" i="4"/>
  <c r="AX146" i="4"/>
  <c r="AX42" i="4"/>
  <c r="AX106" i="4"/>
  <c r="AX10" i="4"/>
  <c r="AX28" i="4"/>
  <c r="AX96" i="4"/>
  <c r="AX30" i="4"/>
  <c r="AX131" i="4"/>
  <c r="AX263" i="4"/>
  <c r="AX210" i="4"/>
  <c r="AX89" i="4"/>
  <c r="AX105" i="4"/>
  <c r="AX181" i="4"/>
  <c r="AX157" i="4"/>
  <c r="AX56" i="4"/>
  <c r="AX152" i="4"/>
  <c r="AX258" i="4"/>
  <c r="AX18" i="4"/>
  <c r="AX7" i="4"/>
  <c r="AX280" i="4"/>
  <c r="AX162" i="4"/>
  <c r="AX110" i="4"/>
  <c r="AX81" i="4"/>
  <c r="AX139" i="4"/>
  <c r="AX291" i="4"/>
  <c r="AX54" i="4"/>
  <c r="AX249" i="4"/>
  <c r="AX250" i="4"/>
  <c r="AX62" i="4"/>
  <c r="AX138" i="4"/>
  <c r="AX267" i="4"/>
  <c r="AX117" i="4"/>
  <c r="AX271" i="4"/>
  <c r="AX223" i="4"/>
  <c r="AX209" i="4"/>
  <c r="AX121" i="4"/>
  <c r="AX169" i="4"/>
  <c r="AX214" i="4"/>
  <c r="AX132" i="4"/>
  <c r="AX102" i="4"/>
  <c r="AX13" i="4"/>
  <c r="AX154" i="4"/>
  <c r="AX153" i="4"/>
  <c r="AX160" i="4"/>
  <c r="AX45" i="4"/>
  <c r="AX155" i="4"/>
  <c r="AX191" i="4"/>
  <c r="AX233" i="4"/>
  <c r="AX241" i="4"/>
  <c r="AX63" i="4"/>
  <c r="AX212" i="4"/>
  <c r="AX100" i="4"/>
  <c r="AX58" i="4"/>
  <c r="AX226" i="4"/>
  <c r="AX137" i="4"/>
  <c r="AX234" i="4"/>
  <c r="AX29" i="4"/>
  <c r="AX251" i="4"/>
  <c r="AX252" i="4"/>
  <c r="AX288" i="4"/>
  <c r="AX115" i="4"/>
  <c r="AX82" i="4"/>
  <c r="AX44" i="4"/>
  <c r="AX124" i="4"/>
  <c r="AX12" i="4"/>
  <c r="AX227" i="4"/>
  <c r="AX290" i="4"/>
  <c r="AX254" i="4"/>
  <c r="AX220" i="4"/>
  <c r="AX99" i="4"/>
  <c r="AX108" i="4"/>
  <c r="AX247" i="4"/>
  <c r="AX232" i="4"/>
  <c r="AX202" i="4"/>
  <c r="AX197" i="4"/>
  <c r="AX287" i="4"/>
  <c r="AX167" i="4"/>
  <c r="AX23" i="4"/>
  <c r="AX178" i="4"/>
  <c r="AX256" i="4"/>
  <c r="AX104" i="4"/>
  <c r="AX156" i="4"/>
  <c r="AX292" i="4"/>
  <c r="AX103" i="4"/>
  <c r="AX261" i="4"/>
  <c r="AX143" i="4"/>
  <c r="AX86" i="4"/>
  <c r="AX243" i="4"/>
  <c r="AX186" i="4"/>
  <c r="AX244" i="4"/>
  <c r="AX38" i="4"/>
  <c r="AX242" i="4"/>
  <c r="AX151" i="4"/>
  <c r="AX16" i="4"/>
  <c r="AX225" i="4"/>
  <c r="AX6" i="4"/>
  <c r="AX40" i="4"/>
  <c r="AX144" i="4"/>
  <c r="AX95" i="4"/>
  <c r="AX266" i="4"/>
  <c r="AX118" i="4"/>
  <c r="AX134" i="4"/>
  <c r="AX2" i="4"/>
  <c r="AX116" i="4"/>
  <c r="AX188" i="4"/>
  <c r="AX119" i="4"/>
  <c r="AX26" i="4"/>
  <c r="AX183" i="4"/>
  <c r="AX269" i="4"/>
  <c r="AX216" i="4"/>
  <c r="AX179" i="4"/>
  <c r="AX229" i="4"/>
  <c r="AX166" i="4"/>
  <c r="AX36" i="4"/>
  <c r="AX148" i="4"/>
  <c r="AX52" i="4"/>
  <c r="AX97" i="4"/>
  <c r="AX161" i="4"/>
  <c r="AX11" i="4"/>
  <c r="AX90" i="4"/>
  <c r="AX207" i="4"/>
  <c r="AX265" i="4"/>
  <c r="AX31" i="4"/>
  <c r="AX257" i="4"/>
  <c r="AX59" i="4"/>
  <c r="AX43" i="4"/>
  <c r="AX159" i="4"/>
  <c r="AX145" i="4"/>
  <c r="AX282" i="4"/>
  <c r="AX285" i="4"/>
  <c r="AX283" i="4"/>
  <c r="AX25" i="4"/>
  <c r="AX5" i="4"/>
  <c r="AX78" i="4"/>
  <c r="AX47" i="4"/>
  <c r="AX80" i="4"/>
  <c r="AX215" i="4"/>
  <c r="AX83" i="4"/>
  <c r="AX165" i="4"/>
  <c r="AX194" i="4"/>
  <c r="AX49" i="4"/>
  <c r="AX277" i="4"/>
  <c r="AX84" i="4"/>
  <c r="AX22" i="4"/>
  <c r="AX180" i="4"/>
  <c r="AX67" i="4"/>
  <c r="AX64" i="4"/>
  <c r="AX65" i="4"/>
  <c r="AX201" i="4"/>
  <c r="AX200" i="4"/>
  <c r="AX187" i="4"/>
  <c r="AX239" i="4"/>
  <c r="AX176" i="4"/>
  <c r="AX173" i="4"/>
  <c r="AX193" i="4"/>
  <c r="AX126" i="4"/>
  <c r="AX274" i="4"/>
  <c r="AX190" i="4"/>
  <c r="AX135" i="4"/>
  <c r="AX51" i="4"/>
  <c r="AX9" i="4"/>
  <c r="AX255" i="4"/>
  <c r="AX8" i="4"/>
  <c r="AX94" i="4"/>
  <c r="AX72" i="4"/>
  <c r="AX195" i="4"/>
  <c r="AX3" i="4"/>
  <c r="AX150" i="4"/>
  <c r="AX76" i="4"/>
  <c r="AX127" i="4"/>
  <c r="AX264" i="4"/>
  <c r="AX279" i="4"/>
  <c r="AX140" i="4"/>
  <c r="AX177" i="4"/>
  <c r="AX168" i="4"/>
  <c r="AX289" i="4"/>
  <c r="AX55" i="4"/>
  <c r="AX192" i="4"/>
  <c r="AX77" i="4"/>
  <c r="AX272" i="4"/>
  <c r="AX196" i="4"/>
  <c r="AX53" i="4"/>
  <c r="AX204" i="4"/>
  <c r="AX262" i="4"/>
  <c r="AX50" i="4"/>
  <c r="AX34" i="4"/>
  <c r="AX246" i="4"/>
  <c r="AX88" i="4"/>
  <c r="AX170" i="4"/>
  <c r="AX198" i="4"/>
  <c r="AX253" i="4"/>
  <c r="AX19" i="4"/>
  <c r="AX221" i="4"/>
  <c r="AX129" i="4"/>
  <c r="AX276" i="4"/>
  <c r="AX101" i="4"/>
  <c r="AX17" i="4"/>
  <c r="AX57" i="4"/>
  <c r="AX142" i="4"/>
  <c r="AX87" i="4"/>
  <c r="AX293" i="4"/>
  <c r="AX218" i="4"/>
  <c r="AX149" i="4"/>
  <c r="AX217" i="4"/>
  <c r="AX109" i="4"/>
  <c r="AX147" i="4"/>
  <c r="AX284" i="4"/>
  <c r="AX199" i="4"/>
  <c r="AX275" i="4"/>
  <c r="AX32" i="4"/>
  <c r="AX24" i="4"/>
  <c r="AX68" i="4"/>
  <c r="AX130" i="4"/>
  <c r="AX113" i="4"/>
  <c r="AX189" i="4"/>
  <c r="AX203" i="4"/>
  <c r="AX141" i="4"/>
  <c r="AX224" i="4"/>
  <c r="AX114" i="4"/>
  <c r="AX41" i="4"/>
  <c r="AX61" i="4"/>
  <c r="AX208" i="4"/>
  <c r="AX230" i="4"/>
  <c r="AX268" i="4"/>
  <c r="AX79" i="4"/>
  <c r="AX133" i="4"/>
  <c r="AX120" i="4"/>
  <c r="AX74" i="4"/>
  <c r="AX20" i="4"/>
  <c r="AX286" i="4"/>
  <c r="AX75" i="4"/>
  <c r="AX60" i="4"/>
  <c r="AX273" i="4"/>
  <c r="AX245" i="4"/>
  <c r="AX70" i="4"/>
  <c r="AX4" i="4"/>
  <c r="AX222" i="4"/>
  <c r="AX174" i="4"/>
  <c r="AX240" i="4"/>
  <c r="AX123" i="4"/>
  <c r="AX278" i="4"/>
  <c r="AX112" i="4"/>
  <c r="AX122" i="4"/>
  <c r="AX85" i="4"/>
  <c r="AX175" i="4"/>
  <c r="H110" i="1"/>
  <c r="H249" i="1"/>
  <c r="H247" i="1"/>
  <c r="H187" i="1"/>
  <c r="H267" i="1"/>
  <c r="H65" i="1"/>
  <c r="H137" i="1"/>
  <c r="H111" i="1"/>
  <c r="H23" i="1"/>
  <c r="H140" i="1"/>
  <c r="H80" i="1"/>
  <c r="H100" i="1"/>
  <c r="H11" i="1"/>
  <c r="H130" i="1"/>
  <c r="H177" i="1"/>
  <c r="H121" i="1"/>
  <c r="H162" i="1"/>
  <c r="H150" i="1"/>
  <c r="H27" i="1"/>
  <c r="H4" i="1"/>
  <c r="H122" i="1"/>
  <c r="H195" i="1"/>
  <c r="H40" i="1"/>
  <c r="H45" i="1"/>
  <c r="H217" i="1"/>
  <c r="H59" i="1"/>
  <c r="H31" i="1"/>
  <c r="H90" i="1"/>
  <c r="H226" i="1"/>
  <c r="H280" i="1"/>
  <c r="H288" i="1"/>
  <c r="H262" i="1"/>
  <c r="H16" i="1"/>
  <c r="H159" i="1"/>
  <c r="H75" i="1"/>
  <c r="H44" i="1"/>
  <c r="H208" i="1"/>
  <c r="H52" i="1"/>
  <c r="H68" i="1"/>
  <c r="H206" i="1"/>
  <c r="H21" i="1"/>
  <c r="H259" i="1"/>
  <c r="H149" i="1"/>
  <c r="H165" i="1"/>
  <c r="H241" i="1"/>
  <c r="H231" i="1"/>
  <c r="H178" i="1"/>
  <c r="H255" i="1"/>
  <c r="H289" i="1"/>
  <c r="H47" i="1"/>
  <c r="H131" i="1"/>
  <c r="H144" i="1"/>
  <c r="H207" i="1"/>
  <c r="H268" i="1"/>
  <c r="H123" i="1"/>
  <c r="H92" i="1"/>
  <c r="H78" i="1"/>
  <c r="H73" i="1"/>
  <c r="H152" i="1"/>
  <c r="H95" i="1"/>
  <c r="H88" i="1"/>
  <c r="H256" i="1"/>
  <c r="H20" i="1"/>
  <c r="H235" i="1"/>
  <c r="H72" i="1"/>
  <c r="H58" i="1"/>
  <c r="H124" i="1"/>
  <c r="H85" i="1"/>
  <c r="H46" i="1"/>
  <c r="H157" i="1"/>
  <c r="H224" i="1"/>
  <c r="H89" i="1"/>
  <c r="H233" i="1"/>
  <c r="H250" i="1"/>
  <c r="H242" i="1"/>
  <c r="H251" i="1"/>
  <c r="H222" i="1"/>
  <c r="H185" i="1"/>
  <c r="H113" i="1"/>
  <c r="H188" i="1"/>
  <c r="H129" i="1"/>
  <c r="H87" i="1"/>
  <c r="H61" i="1"/>
  <c r="H9" i="1"/>
  <c r="H154" i="1"/>
  <c r="H257" i="1"/>
  <c r="H5" i="1"/>
  <c r="H19" i="1"/>
  <c r="H225" i="1"/>
  <c r="H41" i="1"/>
  <c r="H74" i="1"/>
  <c r="H118" i="1"/>
  <c r="H260" i="1"/>
  <c r="H143" i="1"/>
  <c r="H214" i="1"/>
  <c r="H146" i="1"/>
  <c r="H101" i="1"/>
  <c r="H191" i="1"/>
  <c r="H99" i="1"/>
  <c r="H10" i="1"/>
  <c r="H104" i="1"/>
  <c r="H236" i="1"/>
  <c r="H203" i="1"/>
  <c r="H186" i="1"/>
  <c r="H197" i="1"/>
  <c r="H24" i="1"/>
  <c r="H253" i="1"/>
  <c r="H64" i="1"/>
  <c r="H15" i="1"/>
  <c r="H56" i="1"/>
  <c r="H213" i="1"/>
  <c r="H63" i="1"/>
  <c r="H132" i="1"/>
  <c r="H228" i="1"/>
  <c r="H55" i="1"/>
  <c r="H244" i="1"/>
  <c r="H117" i="1"/>
  <c r="H164" i="1"/>
  <c r="H66" i="1"/>
  <c r="H220" i="1"/>
  <c r="H17" i="1"/>
  <c r="H254" i="1"/>
  <c r="H33" i="1"/>
  <c r="H275" i="1"/>
  <c r="H71" i="1"/>
  <c r="H290" i="1"/>
  <c r="H2" i="1"/>
  <c r="H77" i="1"/>
  <c r="H166" i="1"/>
  <c r="H190" i="1"/>
  <c r="H281" i="1"/>
  <c r="H230" i="1"/>
  <c r="H223" i="1"/>
  <c r="H51" i="1"/>
  <c r="H172" i="1"/>
  <c r="H263" i="1"/>
  <c r="H60" i="1"/>
  <c r="H96" i="1"/>
  <c r="H84" i="1"/>
  <c r="H141" i="1"/>
  <c r="H114" i="1"/>
  <c r="H94" i="1"/>
  <c r="H107" i="1"/>
  <c r="H116" i="1"/>
  <c r="H198" i="1"/>
  <c r="H209" i="1"/>
  <c r="H28" i="1"/>
  <c r="H245" i="1"/>
  <c r="H91" i="1"/>
  <c r="H105" i="1"/>
  <c r="H76" i="1"/>
  <c r="H271" i="1"/>
  <c r="H205" i="1"/>
  <c r="H156" i="1"/>
  <c r="H13" i="1"/>
  <c r="H32" i="1"/>
  <c r="H136" i="1"/>
  <c r="H264" i="1"/>
  <c r="H106" i="1"/>
  <c r="H240" i="1"/>
  <c r="H82" i="1"/>
  <c r="H161" i="1"/>
  <c r="H6" i="1"/>
  <c r="H134" i="1"/>
  <c r="H272" i="1"/>
  <c r="H103" i="1"/>
  <c r="H194" i="1"/>
  <c r="H237" i="1"/>
  <c r="H38" i="1"/>
  <c r="H112" i="1"/>
  <c r="H184" i="1"/>
  <c r="H200" i="1"/>
  <c r="H210" i="1"/>
  <c r="H273" i="1"/>
  <c r="H18" i="1"/>
  <c r="H276" i="1"/>
  <c r="H201" i="1"/>
  <c r="H42" i="1"/>
  <c r="H115" i="1"/>
  <c r="H39" i="1"/>
  <c r="H53" i="1"/>
  <c r="H229" i="1"/>
  <c r="H199" i="1"/>
  <c r="H147" i="1"/>
  <c r="H175" i="1"/>
  <c r="H70" i="1"/>
  <c r="H97" i="1"/>
  <c r="H189" i="1"/>
  <c r="H265" i="1"/>
  <c r="H258" i="1"/>
  <c r="H160" i="1"/>
  <c r="H252" i="1"/>
  <c r="H79" i="1"/>
  <c r="H183" i="1"/>
  <c r="H282" i="1"/>
  <c r="H212" i="1"/>
  <c r="H234" i="1"/>
  <c r="H192" i="1"/>
  <c r="H202" i="1"/>
  <c r="H25" i="1"/>
  <c r="H155" i="1"/>
  <c r="H22" i="1"/>
  <c r="H119" i="1"/>
  <c r="H49" i="1"/>
  <c r="H283" i="1"/>
  <c r="H148" i="1"/>
  <c r="H57" i="1"/>
  <c r="H219" i="1"/>
  <c r="H181" i="1"/>
  <c r="H29" i="1"/>
  <c r="H284" i="1"/>
  <c r="H243" i="1"/>
  <c r="H43" i="1"/>
  <c r="H176" i="1"/>
  <c r="H35" i="1"/>
  <c r="H277" i="1"/>
  <c r="H50" i="1"/>
  <c r="H102" i="1"/>
  <c r="H274" i="1"/>
  <c r="H153" i="1"/>
  <c r="H193" i="1"/>
  <c r="H174" i="1"/>
  <c r="H30" i="1"/>
  <c r="H81" i="1"/>
  <c r="H238" i="1"/>
  <c r="H108" i="1"/>
  <c r="H291" i="1"/>
  <c r="H7" i="1"/>
  <c r="H145" i="1"/>
  <c r="H170" i="1"/>
  <c r="H133" i="1"/>
  <c r="H232" i="1"/>
  <c r="H125" i="1"/>
  <c r="H109" i="1"/>
  <c r="H48" i="1"/>
  <c r="H135" i="1"/>
  <c r="H8" i="1"/>
  <c r="H285" i="1"/>
  <c r="H69" i="1"/>
  <c r="H196" i="1"/>
  <c r="H292" i="1"/>
  <c r="H139" i="1"/>
  <c r="H138" i="1"/>
  <c r="H248" i="1"/>
  <c r="H120" i="1"/>
  <c r="H293" i="1"/>
  <c r="H269" i="1"/>
  <c r="H26" i="1"/>
  <c r="H98" i="1"/>
  <c r="H167" i="1"/>
  <c r="H270" i="1"/>
  <c r="H127" i="1"/>
  <c r="H246" i="1"/>
  <c r="H158" i="1"/>
  <c r="H86" i="1"/>
  <c r="H83" i="1"/>
  <c r="H286" i="1"/>
  <c r="H180" i="1"/>
  <c r="H142" i="1"/>
  <c r="H14" i="1"/>
  <c r="H216" i="1"/>
  <c r="H182" i="1"/>
  <c r="H126" i="1"/>
  <c r="H179" i="1"/>
  <c r="H239" i="1"/>
  <c r="H128" i="1"/>
  <c r="H3" i="1"/>
  <c r="H173" i="1"/>
  <c r="H227" i="1"/>
  <c r="H221" i="1"/>
  <c r="H278" i="1"/>
  <c r="H266" i="1"/>
  <c r="H36" i="1"/>
  <c r="H93" i="1"/>
  <c r="H12" i="1"/>
  <c r="H287" i="1"/>
  <c r="H163" i="1"/>
  <c r="H67" i="1"/>
  <c r="H204" i="1"/>
  <c r="H62" i="1"/>
  <c r="H54" i="1"/>
  <c r="H279" i="1"/>
  <c r="H37" i="1"/>
  <c r="H34" i="1"/>
  <c r="H171" i="1"/>
  <c r="H151" i="1"/>
  <c r="H168" i="1"/>
  <c r="H169" i="1"/>
  <c r="H218" i="1"/>
  <c r="H211" i="1"/>
  <c r="H215" i="1"/>
  <c r="H261" i="1"/>
  <c r="K110" i="1"/>
  <c r="K249" i="1"/>
  <c r="K247" i="1"/>
  <c r="K187" i="1"/>
  <c r="K267" i="1"/>
  <c r="K65" i="1"/>
  <c r="K137" i="1"/>
  <c r="K111" i="1"/>
  <c r="K23" i="1"/>
  <c r="K140" i="1"/>
  <c r="K80" i="1"/>
  <c r="K100" i="1"/>
  <c r="K11" i="1"/>
  <c r="K130" i="1"/>
  <c r="K177" i="1"/>
  <c r="K121" i="1"/>
  <c r="K162" i="1"/>
  <c r="K150" i="1"/>
  <c r="K27" i="1"/>
  <c r="K4" i="1"/>
  <c r="K122" i="1"/>
  <c r="K195" i="1"/>
  <c r="K40" i="1"/>
  <c r="K45" i="1"/>
  <c r="K217" i="1"/>
  <c r="K59" i="1"/>
  <c r="K31" i="1"/>
  <c r="K90" i="1"/>
  <c r="K226" i="1"/>
  <c r="K280" i="1"/>
  <c r="K288" i="1"/>
  <c r="K262" i="1"/>
  <c r="K16" i="1"/>
  <c r="K159" i="1"/>
  <c r="K75" i="1"/>
  <c r="K44" i="1"/>
  <c r="K208" i="1"/>
  <c r="K52" i="1"/>
  <c r="K68" i="1"/>
  <c r="K206" i="1"/>
  <c r="K21" i="1"/>
  <c r="K259" i="1"/>
  <c r="K149" i="1"/>
  <c r="K165" i="1"/>
  <c r="K241" i="1"/>
  <c r="K231" i="1"/>
  <c r="K178" i="1"/>
  <c r="K255" i="1"/>
  <c r="K289" i="1"/>
  <c r="K47" i="1"/>
  <c r="K131" i="1"/>
  <c r="K144" i="1"/>
  <c r="K207" i="1"/>
  <c r="K268" i="1"/>
  <c r="K123" i="1"/>
  <c r="K92" i="1"/>
  <c r="K78" i="1"/>
  <c r="K73" i="1"/>
  <c r="K152" i="1"/>
  <c r="K95" i="1"/>
  <c r="K88" i="1"/>
  <c r="K256" i="1"/>
  <c r="K20" i="1"/>
  <c r="K235" i="1"/>
  <c r="K72" i="1"/>
  <c r="K58" i="1"/>
  <c r="K124" i="1"/>
  <c r="K85" i="1"/>
  <c r="K46" i="1"/>
  <c r="K157" i="1"/>
  <c r="K224" i="1"/>
  <c r="K89" i="1"/>
  <c r="K233" i="1"/>
  <c r="K250" i="1"/>
  <c r="K242" i="1"/>
  <c r="K251" i="1"/>
  <c r="K222" i="1"/>
  <c r="K185" i="1"/>
  <c r="K113" i="1"/>
  <c r="K188" i="1"/>
  <c r="K129" i="1"/>
  <c r="K87" i="1"/>
  <c r="K61" i="1"/>
  <c r="K9" i="1"/>
  <c r="K154" i="1"/>
  <c r="K257" i="1"/>
  <c r="K5" i="1"/>
  <c r="K19" i="1"/>
  <c r="K225" i="1"/>
  <c r="K41" i="1"/>
  <c r="K74" i="1"/>
  <c r="K118" i="1"/>
  <c r="K260" i="1"/>
  <c r="K143" i="1"/>
  <c r="K214" i="1"/>
  <c r="K146" i="1"/>
  <c r="K101" i="1"/>
  <c r="K191" i="1"/>
  <c r="K99" i="1"/>
  <c r="K10" i="1"/>
  <c r="K104" i="1"/>
  <c r="K236" i="1"/>
  <c r="K203" i="1"/>
  <c r="K186" i="1"/>
  <c r="K197" i="1"/>
  <c r="K24" i="1"/>
  <c r="K253" i="1"/>
  <c r="K64" i="1"/>
  <c r="K15" i="1"/>
  <c r="K56" i="1"/>
  <c r="K213" i="1"/>
  <c r="K63" i="1"/>
  <c r="K132" i="1"/>
  <c r="K228" i="1"/>
  <c r="K55" i="1"/>
  <c r="K244" i="1"/>
  <c r="K117" i="1"/>
  <c r="K164" i="1"/>
  <c r="K66" i="1"/>
  <c r="K220" i="1"/>
  <c r="K17" i="1"/>
  <c r="K254" i="1"/>
  <c r="K33" i="1"/>
  <c r="K275" i="1"/>
  <c r="K71" i="1"/>
  <c r="K290" i="1"/>
  <c r="K2" i="1"/>
  <c r="K77" i="1"/>
  <c r="K166" i="1"/>
  <c r="K190" i="1"/>
  <c r="K281" i="1"/>
  <c r="K230" i="1"/>
  <c r="K223" i="1"/>
  <c r="K51" i="1"/>
  <c r="K172" i="1"/>
  <c r="K263" i="1"/>
  <c r="K60" i="1"/>
  <c r="K96" i="1"/>
  <c r="K84" i="1"/>
  <c r="K141" i="1"/>
  <c r="K114" i="1"/>
  <c r="K94" i="1"/>
  <c r="K107" i="1"/>
  <c r="K116" i="1"/>
  <c r="K198" i="1"/>
  <c r="K209" i="1"/>
  <c r="K28" i="1"/>
  <c r="K245" i="1"/>
  <c r="K91" i="1"/>
  <c r="K105" i="1"/>
  <c r="K76" i="1"/>
  <c r="K271" i="1"/>
  <c r="K205" i="1"/>
  <c r="K156" i="1"/>
  <c r="K13" i="1"/>
  <c r="K32" i="1"/>
  <c r="K136" i="1"/>
  <c r="K264" i="1"/>
  <c r="K106" i="1"/>
  <c r="K240" i="1"/>
  <c r="K82" i="1"/>
  <c r="K161" i="1"/>
  <c r="K6" i="1"/>
  <c r="K134" i="1"/>
  <c r="K272" i="1"/>
  <c r="K103" i="1"/>
  <c r="K194" i="1"/>
  <c r="K237" i="1"/>
  <c r="K38" i="1"/>
  <c r="K112" i="1"/>
  <c r="K184" i="1"/>
  <c r="K200" i="1"/>
  <c r="K210" i="1"/>
  <c r="K273" i="1"/>
  <c r="K18" i="1"/>
  <c r="K276" i="1"/>
  <c r="K201" i="1"/>
  <c r="K42" i="1"/>
  <c r="K115" i="1"/>
  <c r="K39" i="1"/>
  <c r="K53" i="1"/>
  <c r="K229" i="1"/>
  <c r="K199" i="1"/>
  <c r="K147" i="1"/>
  <c r="K175" i="1"/>
  <c r="K70" i="1"/>
  <c r="K97" i="1"/>
  <c r="K189" i="1"/>
  <c r="K265" i="1"/>
  <c r="K258" i="1"/>
  <c r="K160" i="1"/>
  <c r="K252" i="1"/>
  <c r="K79" i="1"/>
  <c r="K183" i="1"/>
  <c r="K282" i="1"/>
  <c r="K212" i="1"/>
  <c r="K234" i="1"/>
  <c r="K192" i="1"/>
  <c r="K202" i="1"/>
  <c r="K25" i="1"/>
  <c r="K155" i="1"/>
  <c r="K22" i="1"/>
  <c r="K119" i="1"/>
  <c r="K49" i="1"/>
  <c r="K283" i="1"/>
  <c r="K148" i="1"/>
  <c r="K57" i="1"/>
  <c r="K219" i="1"/>
  <c r="K181" i="1"/>
  <c r="K29" i="1"/>
  <c r="K284" i="1"/>
  <c r="K243" i="1"/>
  <c r="K43" i="1"/>
  <c r="K176" i="1"/>
  <c r="K35" i="1"/>
  <c r="K277" i="1"/>
  <c r="K50" i="1"/>
  <c r="K102" i="1"/>
  <c r="K274" i="1"/>
  <c r="K153" i="1"/>
  <c r="K193" i="1"/>
  <c r="K174" i="1"/>
  <c r="K30" i="1"/>
  <c r="K81" i="1"/>
  <c r="K238" i="1"/>
  <c r="K108" i="1"/>
  <c r="K291" i="1"/>
  <c r="K7" i="1"/>
  <c r="K145" i="1"/>
  <c r="K170" i="1"/>
  <c r="K133" i="1"/>
  <c r="K232" i="1"/>
  <c r="K125" i="1"/>
  <c r="K109" i="1"/>
  <c r="K48" i="1"/>
  <c r="K135" i="1"/>
  <c r="K8" i="1"/>
  <c r="K285" i="1"/>
  <c r="K69" i="1"/>
  <c r="K196" i="1"/>
  <c r="K292" i="1"/>
  <c r="K139" i="1"/>
  <c r="K138" i="1"/>
  <c r="K248" i="1"/>
  <c r="K120" i="1"/>
  <c r="K293" i="1"/>
  <c r="K269" i="1"/>
  <c r="K26" i="1"/>
  <c r="K98" i="1"/>
  <c r="K167" i="1"/>
  <c r="K270" i="1"/>
  <c r="K127" i="1"/>
  <c r="K246" i="1"/>
  <c r="K158" i="1"/>
  <c r="K86" i="1"/>
  <c r="K83" i="1"/>
  <c r="K286" i="1"/>
  <c r="K180" i="1"/>
  <c r="K142" i="1"/>
  <c r="K14" i="1"/>
  <c r="K216" i="1"/>
  <c r="K182" i="1"/>
  <c r="K126" i="1"/>
  <c r="K179" i="1"/>
  <c r="K239" i="1"/>
  <c r="K128" i="1"/>
  <c r="K3" i="1"/>
  <c r="K173" i="1"/>
  <c r="K227" i="1"/>
  <c r="K221" i="1"/>
  <c r="K278" i="1"/>
  <c r="K266" i="1"/>
  <c r="K36" i="1"/>
  <c r="K93" i="1"/>
  <c r="K12" i="1"/>
  <c r="K287" i="1"/>
  <c r="K163" i="1"/>
  <c r="K67" i="1"/>
  <c r="K204" i="1"/>
  <c r="K62" i="1"/>
  <c r="K54" i="1"/>
  <c r="K279" i="1"/>
  <c r="K37" i="1"/>
  <c r="K34" i="1"/>
  <c r="K171" i="1"/>
  <c r="K151" i="1"/>
  <c r="K168" i="1"/>
  <c r="K169" i="1"/>
  <c r="K218" i="1"/>
  <c r="K211" i="1"/>
  <c r="K215" i="1"/>
  <c r="K261" i="1"/>
  <c r="N110" i="1"/>
  <c r="N249" i="1"/>
  <c r="N247" i="1"/>
  <c r="N187" i="1"/>
  <c r="N267" i="1"/>
  <c r="N65" i="1"/>
  <c r="N137" i="1"/>
  <c r="N111" i="1"/>
  <c r="N23" i="1"/>
  <c r="N140" i="1"/>
  <c r="N80" i="1"/>
  <c r="N100" i="1"/>
  <c r="N11" i="1"/>
  <c r="N130" i="1"/>
  <c r="N177" i="1"/>
  <c r="N121" i="1"/>
  <c r="N162" i="1"/>
  <c r="N150" i="1"/>
  <c r="N27" i="1"/>
  <c r="N4" i="1"/>
  <c r="N122" i="1"/>
  <c r="N195" i="1"/>
  <c r="N40" i="1"/>
  <c r="N45" i="1"/>
  <c r="N217" i="1"/>
  <c r="N59" i="1"/>
  <c r="N31" i="1"/>
  <c r="N90" i="1"/>
  <c r="N226" i="1"/>
  <c r="N280" i="1"/>
  <c r="N288" i="1"/>
  <c r="N262" i="1"/>
  <c r="N16" i="1"/>
  <c r="N159" i="1"/>
  <c r="N75" i="1"/>
  <c r="N44" i="1"/>
  <c r="N208" i="1"/>
  <c r="N52" i="1"/>
  <c r="N68" i="1"/>
  <c r="N206" i="1"/>
  <c r="N21" i="1"/>
  <c r="N259" i="1"/>
  <c r="N149" i="1"/>
  <c r="N165" i="1"/>
  <c r="N241" i="1"/>
  <c r="N231" i="1"/>
  <c r="N178" i="1"/>
  <c r="N255" i="1"/>
  <c r="N289" i="1"/>
  <c r="N47" i="1"/>
  <c r="N131" i="1"/>
  <c r="N144" i="1"/>
  <c r="N207" i="1"/>
  <c r="N268" i="1"/>
  <c r="N123" i="1"/>
  <c r="N92" i="1"/>
  <c r="N78" i="1"/>
  <c r="N73" i="1"/>
  <c r="N152" i="1"/>
  <c r="N95" i="1"/>
  <c r="N88" i="1"/>
  <c r="N256" i="1"/>
  <c r="N20" i="1"/>
  <c r="N235" i="1"/>
  <c r="N72" i="1"/>
  <c r="N58" i="1"/>
  <c r="N124" i="1"/>
  <c r="N85" i="1"/>
  <c r="N46" i="1"/>
  <c r="N157" i="1"/>
  <c r="N224" i="1"/>
  <c r="N89" i="1"/>
  <c r="N233" i="1"/>
  <c r="N250" i="1"/>
  <c r="N242" i="1"/>
  <c r="N251" i="1"/>
  <c r="N222" i="1"/>
  <c r="N185" i="1"/>
  <c r="N113" i="1"/>
  <c r="N188" i="1"/>
  <c r="N129" i="1"/>
  <c r="N87" i="1"/>
  <c r="N61" i="1"/>
  <c r="N9" i="1"/>
  <c r="N154" i="1"/>
  <c r="N257" i="1"/>
  <c r="N5" i="1"/>
  <c r="N19" i="1"/>
  <c r="N225" i="1"/>
  <c r="N41" i="1"/>
  <c r="N74" i="1"/>
  <c r="N118" i="1"/>
  <c r="N260" i="1"/>
  <c r="N143" i="1"/>
  <c r="N214" i="1"/>
  <c r="N146" i="1"/>
  <c r="N101" i="1"/>
  <c r="N191" i="1"/>
  <c r="N99" i="1"/>
  <c r="N10" i="1"/>
  <c r="N104" i="1"/>
  <c r="N236" i="1"/>
  <c r="N203" i="1"/>
  <c r="N186" i="1"/>
  <c r="N197" i="1"/>
  <c r="N24" i="1"/>
  <c r="N253" i="1"/>
  <c r="N64" i="1"/>
  <c r="N15" i="1"/>
  <c r="N56" i="1"/>
  <c r="N213" i="1"/>
  <c r="N63" i="1"/>
  <c r="N132" i="1"/>
  <c r="N228" i="1"/>
  <c r="N55" i="1"/>
  <c r="N244" i="1"/>
  <c r="N117" i="1"/>
  <c r="N164" i="1"/>
  <c r="N66" i="1"/>
  <c r="N220" i="1"/>
  <c r="N17" i="1"/>
  <c r="N254" i="1"/>
  <c r="N33" i="1"/>
  <c r="N275" i="1"/>
  <c r="N71" i="1"/>
  <c r="N290" i="1"/>
  <c r="N2" i="1"/>
  <c r="N77" i="1"/>
  <c r="N166" i="1"/>
  <c r="N190" i="1"/>
  <c r="N281" i="1"/>
  <c r="N230" i="1"/>
  <c r="N223" i="1"/>
  <c r="N51" i="1"/>
  <c r="N172" i="1"/>
  <c r="N263" i="1"/>
  <c r="N60" i="1"/>
  <c r="N96" i="1"/>
  <c r="N84" i="1"/>
  <c r="N141" i="1"/>
  <c r="N114" i="1"/>
  <c r="N94" i="1"/>
  <c r="N107" i="1"/>
  <c r="N116" i="1"/>
  <c r="N198" i="1"/>
  <c r="N209" i="1"/>
  <c r="N28" i="1"/>
  <c r="N245" i="1"/>
  <c r="N91" i="1"/>
  <c r="N105" i="1"/>
  <c r="N76" i="1"/>
  <c r="N271" i="1"/>
  <c r="N205" i="1"/>
  <c r="N156" i="1"/>
  <c r="N13" i="1"/>
  <c r="N32" i="1"/>
  <c r="N136" i="1"/>
  <c r="N264" i="1"/>
  <c r="N106" i="1"/>
  <c r="N240" i="1"/>
  <c r="N82" i="1"/>
  <c r="N161" i="1"/>
  <c r="N6" i="1"/>
  <c r="N134" i="1"/>
  <c r="N272" i="1"/>
  <c r="N103" i="1"/>
  <c r="N194" i="1"/>
  <c r="N237" i="1"/>
  <c r="N38" i="1"/>
  <c r="N112" i="1"/>
  <c r="N184" i="1"/>
  <c r="N200" i="1"/>
  <c r="N210" i="1"/>
  <c r="N273" i="1"/>
  <c r="N18" i="1"/>
  <c r="N276" i="1"/>
  <c r="N201" i="1"/>
  <c r="N42" i="1"/>
  <c r="N115" i="1"/>
  <c r="N39" i="1"/>
  <c r="N53" i="1"/>
  <c r="N229" i="1"/>
  <c r="N199" i="1"/>
  <c r="N147" i="1"/>
  <c r="N175" i="1"/>
  <c r="N70" i="1"/>
  <c r="N97" i="1"/>
  <c r="N189" i="1"/>
  <c r="N265" i="1"/>
  <c r="N258" i="1"/>
  <c r="N160" i="1"/>
  <c r="N252" i="1"/>
  <c r="N79" i="1"/>
  <c r="N183" i="1"/>
  <c r="N282" i="1"/>
  <c r="N212" i="1"/>
  <c r="N234" i="1"/>
  <c r="N192" i="1"/>
  <c r="N202" i="1"/>
  <c r="N25" i="1"/>
  <c r="N155" i="1"/>
  <c r="N22" i="1"/>
  <c r="N119" i="1"/>
  <c r="N49" i="1"/>
  <c r="N283" i="1"/>
  <c r="N148" i="1"/>
  <c r="N57" i="1"/>
  <c r="N219" i="1"/>
  <c r="N181" i="1"/>
  <c r="N29" i="1"/>
  <c r="N284" i="1"/>
  <c r="N243" i="1"/>
  <c r="N43" i="1"/>
  <c r="N176" i="1"/>
  <c r="N35" i="1"/>
  <c r="N277" i="1"/>
  <c r="N50" i="1"/>
  <c r="N102" i="1"/>
  <c r="N274" i="1"/>
  <c r="N153" i="1"/>
  <c r="N193" i="1"/>
  <c r="N174" i="1"/>
  <c r="N30" i="1"/>
  <c r="N81" i="1"/>
  <c r="N238" i="1"/>
  <c r="N108" i="1"/>
  <c r="N291" i="1"/>
  <c r="N7" i="1"/>
  <c r="N145" i="1"/>
  <c r="N170" i="1"/>
  <c r="N133" i="1"/>
  <c r="N232" i="1"/>
  <c r="N125" i="1"/>
  <c r="N109" i="1"/>
  <c r="N48" i="1"/>
  <c r="N135" i="1"/>
  <c r="N8" i="1"/>
  <c r="N285" i="1"/>
  <c r="N69" i="1"/>
  <c r="N196" i="1"/>
  <c r="N292" i="1"/>
  <c r="N139" i="1"/>
  <c r="N138" i="1"/>
  <c r="N248" i="1"/>
  <c r="N120" i="1"/>
  <c r="N293" i="1"/>
  <c r="N269" i="1"/>
  <c r="N26" i="1"/>
  <c r="N98" i="1"/>
  <c r="N167" i="1"/>
  <c r="N270" i="1"/>
  <c r="N127" i="1"/>
  <c r="N246" i="1"/>
  <c r="N158" i="1"/>
  <c r="N86" i="1"/>
  <c r="N83" i="1"/>
  <c r="N286" i="1"/>
  <c r="N180" i="1"/>
  <c r="N142" i="1"/>
  <c r="N14" i="1"/>
  <c r="N216" i="1"/>
  <c r="N182" i="1"/>
  <c r="N126" i="1"/>
  <c r="N179" i="1"/>
  <c r="N239" i="1"/>
  <c r="N128" i="1"/>
  <c r="N3" i="1"/>
  <c r="N173" i="1"/>
  <c r="N227" i="1"/>
  <c r="N221" i="1"/>
  <c r="N278" i="1"/>
  <c r="N266" i="1"/>
  <c r="N36" i="1"/>
  <c r="N93" i="1"/>
  <c r="N12" i="1"/>
  <c r="N287" i="1"/>
  <c r="N163" i="1"/>
  <c r="N67" i="1"/>
  <c r="N204" i="1"/>
  <c r="N62" i="1"/>
  <c r="N54" i="1"/>
  <c r="N279" i="1"/>
  <c r="N37" i="1"/>
  <c r="N34" i="1"/>
  <c r="N171" i="1"/>
  <c r="N151" i="1"/>
  <c r="N168" i="1"/>
  <c r="N169" i="1"/>
  <c r="N218" i="1"/>
  <c r="N211" i="1"/>
  <c r="N215" i="1"/>
  <c r="N261" i="1"/>
  <c r="Q110" i="1"/>
  <c r="Q249" i="1"/>
  <c r="Q247" i="1"/>
  <c r="Q187" i="1"/>
  <c r="Q267" i="1"/>
  <c r="Q65" i="1"/>
  <c r="Q137" i="1"/>
  <c r="Q111" i="1"/>
  <c r="Q23" i="1"/>
  <c r="Q140" i="1"/>
  <c r="Q80" i="1"/>
  <c r="Q100" i="1"/>
  <c r="Q11" i="1"/>
  <c r="Q130" i="1"/>
  <c r="Q177" i="1"/>
  <c r="Q121" i="1"/>
  <c r="Q162" i="1"/>
  <c r="Q150" i="1"/>
  <c r="Q27" i="1"/>
  <c r="Q4" i="1"/>
  <c r="Q122" i="1"/>
  <c r="Q195" i="1"/>
  <c r="Q40" i="1"/>
  <c r="Q45" i="1"/>
  <c r="Q217" i="1"/>
  <c r="Q59" i="1"/>
  <c r="Q31" i="1"/>
  <c r="Q90" i="1"/>
  <c r="Q226" i="1"/>
  <c r="Q280" i="1"/>
  <c r="Q288" i="1"/>
  <c r="Q262" i="1"/>
  <c r="Q16" i="1"/>
  <c r="Q159" i="1"/>
  <c r="Q75" i="1"/>
  <c r="Q44" i="1"/>
  <c r="Q208" i="1"/>
  <c r="Q52" i="1"/>
  <c r="Q68" i="1"/>
  <c r="Q206" i="1"/>
  <c r="Q21" i="1"/>
  <c r="Q259" i="1"/>
  <c r="Q149" i="1"/>
  <c r="Q165" i="1"/>
  <c r="Q241" i="1"/>
  <c r="Q231" i="1"/>
  <c r="Q178" i="1"/>
  <c r="Q255" i="1"/>
  <c r="Q289" i="1"/>
  <c r="Q47" i="1"/>
  <c r="Q131" i="1"/>
  <c r="Q144" i="1"/>
  <c r="Q207" i="1"/>
  <c r="Q268" i="1"/>
  <c r="Q123" i="1"/>
  <c r="Q92" i="1"/>
  <c r="Q78" i="1"/>
  <c r="Q73" i="1"/>
  <c r="Q152" i="1"/>
  <c r="Q95" i="1"/>
  <c r="Q88" i="1"/>
  <c r="Q256" i="1"/>
  <c r="Q20" i="1"/>
  <c r="Q235" i="1"/>
  <c r="Q72" i="1"/>
  <c r="Q58" i="1"/>
  <c r="Q124" i="1"/>
  <c r="Q85" i="1"/>
  <c r="Q46" i="1"/>
  <c r="Q157" i="1"/>
  <c r="Q224" i="1"/>
  <c r="Q89" i="1"/>
  <c r="Q233" i="1"/>
  <c r="Q250" i="1"/>
  <c r="Q242" i="1"/>
  <c r="Q251" i="1"/>
  <c r="Q222" i="1"/>
  <c r="Q185" i="1"/>
  <c r="Q113" i="1"/>
  <c r="Q188" i="1"/>
  <c r="Q129" i="1"/>
  <c r="Q87" i="1"/>
  <c r="Q61" i="1"/>
  <c r="Q9" i="1"/>
  <c r="Q154" i="1"/>
  <c r="Q257" i="1"/>
  <c r="Q5" i="1"/>
  <c r="Q19" i="1"/>
  <c r="Q225" i="1"/>
  <c r="Q41" i="1"/>
  <c r="Q74" i="1"/>
  <c r="Q118" i="1"/>
  <c r="Q260" i="1"/>
  <c r="Q143" i="1"/>
  <c r="Q214" i="1"/>
  <c r="Q146" i="1"/>
  <c r="Q101" i="1"/>
  <c r="Q191" i="1"/>
  <c r="Q99" i="1"/>
  <c r="Q10" i="1"/>
  <c r="Q104" i="1"/>
  <c r="Q236" i="1"/>
  <c r="Q203" i="1"/>
  <c r="Q186" i="1"/>
  <c r="Q197" i="1"/>
  <c r="Q24" i="1"/>
  <c r="Q253" i="1"/>
  <c r="Q64" i="1"/>
  <c r="Q15" i="1"/>
  <c r="Q56" i="1"/>
  <c r="Q213" i="1"/>
  <c r="Q63" i="1"/>
  <c r="Q132" i="1"/>
  <c r="Q228" i="1"/>
  <c r="Q55" i="1"/>
  <c r="Q244" i="1"/>
  <c r="Q117" i="1"/>
  <c r="Q164" i="1"/>
  <c r="Q66" i="1"/>
  <c r="Q220" i="1"/>
  <c r="Q17" i="1"/>
  <c r="Q254" i="1"/>
  <c r="Q33" i="1"/>
  <c r="Q275" i="1"/>
  <c r="Q71" i="1"/>
  <c r="Q290" i="1"/>
  <c r="Q2" i="1"/>
  <c r="Q77" i="1"/>
  <c r="Q166" i="1"/>
  <c r="Q190" i="1"/>
  <c r="Q281" i="1"/>
  <c r="Q230" i="1"/>
  <c r="Q223" i="1"/>
  <c r="Q51" i="1"/>
  <c r="Q172" i="1"/>
  <c r="Q263" i="1"/>
  <c r="Q60" i="1"/>
  <c r="Q96" i="1"/>
  <c r="Q84" i="1"/>
  <c r="Q141" i="1"/>
  <c r="Q114" i="1"/>
  <c r="Q94" i="1"/>
  <c r="Q107" i="1"/>
  <c r="Q116" i="1"/>
  <c r="Q198" i="1"/>
  <c r="Q209" i="1"/>
  <c r="Q28" i="1"/>
  <c r="Q245" i="1"/>
  <c r="Q91" i="1"/>
  <c r="Q105" i="1"/>
  <c r="Q76" i="1"/>
  <c r="Q271" i="1"/>
  <c r="Q205" i="1"/>
  <c r="Q156" i="1"/>
  <c r="Q13" i="1"/>
  <c r="Q32" i="1"/>
  <c r="Q136" i="1"/>
  <c r="Q264" i="1"/>
  <c r="Q106" i="1"/>
  <c r="Q240" i="1"/>
  <c r="Q82" i="1"/>
  <c r="Q161" i="1"/>
  <c r="Q6" i="1"/>
  <c r="Q134" i="1"/>
  <c r="Q272" i="1"/>
  <c r="Q103" i="1"/>
  <c r="Q194" i="1"/>
  <c r="Q237" i="1"/>
  <c r="Q38" i="1"/>
  <c r="Q112" i="1"/>
  <c r="Q184" i="1"/>
  <c r="Q200" i="1"/>
  <c r="Q210" i="1"/>
  <c r="Q273" i="1"/>
  <c r="Q18" i="1"/>
  <c r="Q276" i="1"/>
  <c r="Q201" i="1"/>
  <c r="Q42" i="1"/>
  <c r="Q115" i="1"/>
  <c r="Q39" i="1"/>
  <c r="Q53" i="1"/>
  <c r="Q229" i="1"/>
  <c r="Q199" i="1"/>
  <c r="Q147" i="1"/>
  <c r="Q175" i="1"/>
  <c r="Q70" i="1"/>
  <c r="Q97" i="1"/>
  <c r="Q189" i="1"/>
  <c r="Q265" i="1"/>
  <c r="Q258" i="1"/>
  <c r="Q160" i="1"/>
  <c r="Q252" i="1"/>
  <c r="Q79" i="1"/>
  <c r="Q183" i="1"/>
  <c r="Q282" i="1"/>
  <c r="Q212" i="1"/>
  <c r="Q234" i="1"/>
  <c r="Q192" i="1"/>
  <c r="Q202" i="1"/>
  <c r="Q25" i="1"/>
  <c r="Q155" i="1"/>
  <c r="Q22" i="1"/>
  <c r="Q119" i="1"/>
  <c r="Q49" i="1"/>
  <c r="Q283" i="1"/>
  <c r="Q148" i="1"/>
  <c r="Q57" i="1"/>
  <c r="Q219" i="1"/>
  <c r="Q181" i="1"/>
  <c r="Q29" i="1"/>
  <c r="Q284" i="1"/>
  <c r="Q243" i="1"/>
  <c r="Q43" i="1"/>
  <c r="Q176" i="1"/>
  <c r="Q35" i="1"/>
  <c r="Q277" i="1"/>
  <c r="Q50" i="1"/>
  <c r="Q102" i="1"/>
  <c r="Q274" i="1"/>
  <c r="Q153" i="1"/>
  <c r="Q193" i="1"/>
  <c r="Q174" i="1"/>
  <c r="Q30" i="1"/>
  <c r="Q81" i="1"/>
  <c r="Q238" i="1"/>
  <c r="Q108" i="1"/>
  <c r="Q291" i="1"/>
  <c r="Q7" i="1"/>
  <c r="Q145" i="1"/>
  <c r="Q170" i="1"/>
  <c r="Q133" i="1"/>
  <c r="Q232" i="1"/>
  <c r="Q125" i="1"/>
  <c r="Q109" i="1"/>
  <c r="Q48" i="1"/>
  <c r="Q135" i="1"/>
  <c r="Q8" i="1"/>
  <c r="Q285" i="1"/>
  <c r="Q69" i="1"/>
  <c r="Q196" i="1"/>
  <c r="Q292" i="1"/>
  <c r="Q139" i="1"/>
  <c r="Q138" i="1"/>
  <c r="Q248" i="1"/>
  <c r="Q120" i="1"/>
  <c r="Q293" i="1"/>
  <c r="Q269" i="1"/>
  <c r="Q26" i="1"/>
  <c r="Q98" i="1"/>
  <c r="Q167" i="1"/>
  <c r="Q270" i="1"/>
  <c r="Q127" i="1"/>
  <c r="Q246" i="1"/>
  <c r="Q158" i="1"/>
  <c r="Q86" i="1"/>
  <c r="Q83" i="1"/>
  <c r="Q286" i="1"/>
  <c r="Q180" i="1"/>
  <c r="Q142" i="1"/>
  <c r="Q14" i="1"/>
  <c r="Q216" i="1"/>
  <c r="Q182" i="1"/>
  <c r="Q126" i="1"/>
  <c r="Q179" i="1"/>
  <c r="Q239" i="1"/>
  <c r="Q128" i="1"/>
  <c r="Q3" i="1"/>
  <c r="Q173" i="1"/>
  <c r="Q227" i="1"/>
  <c r="Q221" i="1"/>
  <c r="Q278" i="1"/>
  <c r="Q266" i="1"/>
  <c r="Q36" i="1"/>
  <c r="Q93" i="1"/>
  <c r="Q12" i="1"/>
  <c r="Q287" i="1"/>
  <c r="Q163" i="1"/>
  <c r="Q67" i="1"/>
  <c r="Q204" i="1"/>
  <c r="Q62" i="1"/>
  <c r="Q54" i="1"/>
  <c r="Q279" i="1"/>
  <c r="Q37" i="1"/>
  <c r="Q34" i="1"/>
  <c r="Q171" i="1"/>
  <c r="Q151" i="1"/>
  <c r="Q168" i="1"/>
  <c r="Q169" i="1"/>
  <c r="Q218" i="1"/>
  <c r="Q211" i="1"/>
  <c r="Q215" i="1"/>
  <c r="Q261" i="1"/>
  <c r="T110" i="1"/>
  <c r="T249" i="1"/>
  <c r="T247" i="1"/>
  <c r="T187" i="1"/>
  <c r="T267" i="1"/>
  <c r="T65" i="1"/>
  <c r="T137" i="1"/>
  <c r="T111" i="1"/>
  <c r="T23" i="1"/>
  <c r="T140" i="1"/>
  <c r="T80" i="1"/>
  <c r="T100" i="1"/>
  <c r="T11" i="1"/>
  <c r="T130" i="1"/>
  <c r="T177" i="1"/>
  <c r="T121" i="1"/>
  <c r="T162" i="1"/>
  <c r="T150" i="1"/>
  <c r="T27" i="1"/>
  <c r="T4" i="1"/>
  <c r="T122" i="1"/>
  <c r="T195" i="1"/>
  <c r="T40" i="1"/>
  <c r="T45" i="1"/>
  <c r="T217" i="1"/>
  <c r="T59" i="1"/>
  <c r="T31" i="1"/>
  <c r="T90" i="1"/>
  <c r="T226" i="1"/>
  <c r="T280" i="1"/>
  <c r="T288" i="1"/>
  <c r="T262" i="1"/>
  <c r="T16" i="1"/>
  <c r="T159" i="1"/>
  <c r="T75" i="1"/>
  <c r="T44" i="1"/>
  <c r="T208" i="1"/>
  <c r="T52" i="1"/>
  <c r="T68" i="1"/>
  <c r="T206" i="1"/>
  <c r="T21" i="1"/>
  <c r="T259" i="1"/>
  <c r="T149" i="1"/>
  <c r="T165" i="1"/>
  <c r="T241" i="1"/>
  <c r="T231" i="1"/>
  <c r="T178" i="1"/>
  <c r="T255" i="1"/>
  <c r="T289" i="1"/>
  <c r="T47" i="1"/>
  <c r="T131" i="1"/>
  <c r="T144" i="1"/>
  <c r="T207" i="1"/>
  <c r="T268" i="1"/>
  <c r="T123" i="1"/>
  <c r="T92" i="1"/>
  <c r="T78" i="1"/>
  <c r="T73" i="1"/>
  <c r="T152" i="1"/>
  <c r="T95" i="1"/>
  <c r="T88" i="1"/>
  <c r="T256" i="1"/>
  <c r="T20" i="1"/>
  <c r="T235" i="1"/>
  <c r="T72" i="1"/>
  <c r="T58" i="1"/>
  <c r="T124" i="1"/>
  <c r="T85" i="1"/>
  <c r="T46" i="1"/>
  <c r="T157" i="1"/>
  <c r="T224" i="1"/>
  <c r="T89" i="1"/>
  <c r="T233" i="1"/>
  <c r="T250" i="1"/>
  <c r="T242" i="1"/>
  <c r="T251" i="1"/>
  <c r="T222" i="1"/>
  <c r="T185" i="1"/>
  <c r="T113" i="1"/>
  <c r="T188" i="1"/>
  <c r="T129" i="1"/>
  <c r="T87" i="1"/>
  <c r="T61" i="1"/>
  <c r="T9" i="1"/>
  <c r="T154" i="1"/>
  <c r="T257" i="1"/>
  <c r="T5" i="1"/>
  <c r="T19" i="1"/>
  <c r="T225" i="1"/>
  <c r="T41" i="1"/>
  <c r="T74" i="1"/>
  <c r="T118" i="1"/>
  <c r="T260" i="1"/>
  <c r="T143" i="1"/>
  <c r="T214" i="1"/>
  <c r="T146" i="1"/>
  <c r="T101" i="1"/>
  <c r="T191" i="1"/>
  <c r="T99" i="1"/>
  <c r="T10" i="1"/>
  <c r="T104" i="1"/>
  <c r="T236" i="1"/>
  <c r="T203" i="1"/>
  <c r="T186" i="1"/>
  <c r="T197" i="1"/>
  <c r="T24" i="1"/>
  <c r="T253" i="1"/>
  <c r="T64" i="1"/>
  <c r="T15" i="1"/>
  <c r="T56" i="1"/>
  <c r="T213" i="1"/>
  <c r="T63" i="1"/>
  <c r="T132" i="1"/>
  <c r="T228" i="1"/>
  <c r="T55" i="1"/>
  <c r="T244" i="1"/>
  <c r="T117" i="1"/>
  <c r="T164" i="1"/>
  <c r="T66" i="1"/>
  <c r="T220" i="1"/>
  <c r="T17" i="1"/>
  <c r="T254" i="1"/>
  <c r="T33" i="1"/>
  <c r="T275" i="1"/>
  <c r="T71" i="1"/>
  <c r="T290" i="1"/>
  <c r="T2" i="1"/>
  <c r="T77" i="1"/>
  <c r="T166" i="1"/>
  <c r="T190" i="1"/>
  <c r="T281" i="1"/>
  <c r="T230" i="1"/>
  <c r="T223" i="1"/>
  <c r="T51" i="1"/>
  <c r="T172" i="1"/>
  <c r="T263" i="1"/>
  <c r="T60" i="1"/>
  <c r="T96" i="1"/>
  <c r="T84" i="1"/>
  <c r="T141" i="1"/>
  <c r="T114" i="1"/>
  <c r="T94" i="1"/>
  <c r="T107" i="1"/>
  <c r="T116" i="1"/>
  <c r="T198" i="1"/>
  <c r="T209" i="1"/>
  <c r="T28" i="1"/>
  <c r="T245" i="1"/>
  <c r="T91" i="1"/>
  <c r="T105" i="1"/>
  <c r="T76" i="1"/>
  <c r="T271" i="1"/>
  <c r="T205" i="1"/>
  <c r="T156" i="1"/>
  <c r="T13" i="1"/>
  <c r="T32" i="1"/>
  <c r="T136" i="1"/>
  <c r="T264" i="1"/>
  <c r="T106" i="1"/>
  <c r="T240" i="1"/>
  <c r="T82" i="1"/>
  <c r="T161" i="1"/>
  <c r="T6" i="1"/>
  <c r="T134" i="1"/>
  <c r="T272" i="1"/>
  <c r="T103" i="1"/>
  <c r="T194" i="1"/>
  <c r="T237" i="1"/>
  <c r="T38" i="1"/>
  <c r="T112" i="1"/>
  <c r="T184" i="1"/>
  <c r="T200" i="1"/>
  <c r="T210" i="1"/>
  <c r="T273" i="1"/>
  <c r="T18" i="1"/>
  <c r="T276" i="1"/>
  <c r="T201" i="1"/>
  <c r="T42" i="1"/>
  <c r="T115" i="1"/>
  <c r="T39" i="1"/>
  <c r="T53" i="1"/>
  <c r="T229" i="1"/>
  <c r="T199" i="1"/>
  <c r="T147" i="1"/>
  <c r="T175" i="1"/>
  <c r="T70" i="1"/>
  <c r="T97" i="1"/>
  <c r="T189" i="1"/>
  <c r="T265" i="1"/>
  <c r="T258" i="1"/>
  <c r="T160" i="1"/>
  <c r="T252" i="1"/>
  <c r="T79" i="1"/>
  <c r="T183" i="1"/>
  <c r="T282" i="1"/>
  <c r="T212" i="1"/>
  <c r="T234" i="1"/>
  <c r="T192" i="1"/>
  <c r="T202" i="1"/>
  <c r="T25" i="1"/>
  <c r="T155" i="1"/>
  <c r="T22" i="1"/>
  <c r="T119" i="1"/>
  <c r="T49" i="1"/>
  <c r="T283" i="1"/>
  <c r="T148" i="1"/>
  <c r="T57" i="1"/>
  <c r="T219" i="1"/>
  <c r="T181" i="1"/>
  <c r="T29" i="1"/>
  <c r="T284" i="1"/>
  <c r="T243" i="1"/>
  <c r="T43" i="1"/>
  <c r="T176" i="1"/>
  <c r="T35" i="1"/>
  <c r="T277" i="1"/>
  <c r="T50" i="1"/>
  <c r="T102" i="1"/>
  <c r="T274" i="1"/>
  <c r="T153" i="1"/>
  <c r="T193" i="1"/>
  <c r="T174" i="1"/>
  <c r="T30" i="1"/>
  <c r="T81" i="1"/>
  <c r="T238" i="1"/>
  <c r="T108" i="1"/>
  <c r="T291" i="1"/>
  <c r="T7" i="1"/>
  <c r="T145" i="1"/>
  <c r="T170" i="1"/>
  <c r="T133" i="1"/>
  <c r="T232" i="1"/>
  <c r="T125" i="1"/>
  <c r="T109" i="1"/>
  <c r="T48" i="1"/>
  <c r="T135" i="1"/>
  <c r="T8" i="1"/>
  <c r="T285" i="1"/>
  <c r="T69" i="1"/>
  <c r="T196" i="1"/>
  <c r="T292" i="1"/>
  <c r="T139" i="1"/>
  <c r="T138" i="1"/>
  <c r="T248" i="1"/>
  <c r="T120" i="1"/>
  <c r="T293" i="1"/>
  <c r="T269" i="1"/>
  <c r="T26" i="1"/>
  <c r="T98" i="1"/>
  <c r="T167" i="1"/>
  <c r="T270" i="1"/>
  <c r="T127" i="1"/>
  <c r="T246" i="1"/>
  <c r="T158" i="1"/>
  <c r="T86" i="1"/>
  <c r="T83" i="1"/>
  <c r="T286" i="1"/>
  <c r="T180" i="1"/>
  <c r="T142" i="1"/>
  <c r="T14" i="1"/>
  <c r="T216" i="1"/>
  <c r="T182" i="1"/>
  <c r="T126" i="1"/>
  <c r="T179" i="1"/>
  <c r="T239" i="1"/>
  <c r="T128" i="1"/>
  <c r="T3" i="1"/>
  <c r="T173" i="1"/>
  <c r="T227" i="1"/>
  <c r="T221" i="1"/>
  <c r="T278" i="1"/>
  <c r="T266" i="1"/>
  <c r="T36" i="1"/>
  <c r="T93" i="1"/>
  <c r="T12" i="1"/>
  <c r="T287" i="1"/>
  <c r="T163" i="1"/>
  <c r="T67" i="1"/>
  <c r="T204" i="1"/>
  <c r="T62" i="1"/>
  <c r="T54" i="1"/>
  <c r="T279" i="1"/>
  <c r="T37" i="1"/>
  <c r="T34" i="1"/>
  <c r="T171" i="1"/>
  <c r="T151" i="1"/>
  <c r="T168" i="1"/>
  <c r="T169" i="1"/>
  <c r="T218" i="1"/>
  <c r="T211" i="1"/>
  <c r="T215" i="1"/>
  <c r="T261" i="1"/>
  <c r="W110" i="1"/>
  <c r="W249" i="1"/>
  <c r="W247" i="1"/>
  <c r="W187" i="1"/>
  <c r="W267" i="1"/>
  <c r="W65" i="1"/>
  <c r="W137" i="1"/>
  <c r="W111" i="1"/>
  <c r="W23" i="1"/>
  <c r="W140" i="1"/>
  <c r="W80" i="1"/>
  <c r="W100" i="1"/>
  <c r="W11" i="1"/>
  <c r="W130" i="1"/>
  <c r="W177" i="1"/>
  <c r="W121" i="1"/>
  <c r="W162" i="1"/>
  <c r="W150" i="1"/>
  <c r="W27" i="1"/>
  <c r="W4" i="1"/>
  <c r="W122" i="1"/>
  <c r="W195" i="1"/>
  <c r="W40" i="1"/>
  <c r="W45" i="1"/>
  <c r="W217" i="1"/>
  <c r="W59" i="1"/>
  <c r="W31" i="1"/>
  <c r="W90" i="1"/>
  <c r="W226" i="1"/>
  <c r="W280" i="1"/>
  <c r="W288" i="1"/>
  <c r="W262" i="1"/>
  <c r="W16" i="1"/>
  <c r="W159" i="1"/>
  <c r="W75" i="1"/>
  <c r="W44" i="1"/>
  <c r="W208" i="1"/>
  <c r="W52" i="1"/>
  <c r="W68" i="1"/>
  <c r="W206" i="1"/>
  <c r="W21" i="1"/>
  <c r="W259" i="1"/>
  <c r="W149" i="1"/>
  <c r="W165" i="1"/>
  <c r="W241" i="1"/>
  <c r="W231" i="1"/>
  <c r="W178" i="1"/>
  <c r="W255" i="1"/>
  <c r="W289" i="1"/>
  <c r="W47" i="1"/>
  <c r="W131" i="1"/>
  <c r="W144" i="1"/>
  <c r="W207" i="1"/>
  <c r="W268" i="1"/>
  <c r="W123" i="1"/>
  <c r="W92" i="1"/>
  <c r="W78" i="1"/>
  <c r="W73" i="1"/>
  <c r="W152" i="1"/>
  <c r="W95" i="1"/>
  <c r="W88" i="1"/>
  <c r="W256" i="1"/>
  <c r="W20" i="1"/>
  <c r="W235" i="1"/>
  <c r="W72" i="1"/>
  <c r="W58" i="1"/>
  <c r="W124" i="1"/>
  <c r="W85" i="1"/>
  <c r="W46" i="1"/>
  <c r="W157" i="1"/>
  <c r="W224" i="1"/>
  <c r="W89" i="1"/>
  <c r="W233" i="1"/>
  <c r="W250" i="1"/>
  <c r="W242" i="1"/>
  <c r="W251" i="1"/>
  <c r="W222" i="1"/>
  <c r="W185" i="1"/>
  <c r="W113" i="1"/>
  <c r="W188" i="1"/>
  <c r="W129" i="1"/>
  <c r="W87" i="1"/>
  <c r="W61" i="1"/>
  <c r="W9" i="1"/>
  <c r="W154" i="1"/>
  <c r="W257" i="1"/>
  <c r="W5" i="1"/>
  <c r="W19" i="1"/>
  <c r="W225" i="1"/>
  <c r="W41" i="1"/>
  <c r="W74" i="1"/>
  <c r="W118" i="1"/>
  <c r="W260" i="1"/>
  <c r="W143" i="1"/>
  <c r="W214" i="1"/>
  <c r="W146" i="1"/>
  <c r="W101" i="1"/>
  <c r="W191" i="1"/>
  <c r="W99" i="1"/>
  <c r="W10" i="1"/>
  <c r="W104" i="1"/>
  <c r="W236" i="1"/>
  <c r="W203" i="1"/>
  <c r="W186" i="1"/>
  <c r="W197" i="1"/>
  <c r="W24" i="1"/>
  <c r="W253" i="1"/>
  <c r="W64" i="1"/>
  <c r="W15" i="1"/>
  <c r="W56" i="1"/>
  <c r="W213" i="1"/>
  <c r="W63" i="1"/>
  <c r="W132" i="1"/>
  <c r="W228" i="1"/>
  <c r="W55" i="1"/>
  <c r="W244" i="1"/>
  <c r="W117" i="1"/>
  <c r="W164" i="1"/>
  <c r="W66" i="1"/>
  <c r="W220" i="1"/>
  <c r="W17" i="1"/>
  <c r="W254" i="1"/>
  <c r="W33" i="1"/>
  <c r="W275" i="1"/>
  <c r="W71" i="1"/>
  <c r="W290" i="1"/>
  <c r="W2" i="1"/>
  <c r="W77" i="1"/>
  <c r="W166" i="1"/>
  <c r="W190" i="1"/>
  <c r="W281" i="1"/>
  <c r="W230" i="1"/>
  <c r="W223" i="1"/>
  <c r="W51" i="1"/>
  <c r="W172" i="1"/>
  <c r="W263" i="1"/>
  <c r="W60" i="1"/>
  <c r="W96" i="1"/>
  <c r="W84" i="1"/>
  <c r="W141" i="1"/>
  <c r="W114" i="1"/>
  <c r="W94" i="1"/>
  <c r="W107" i="1"/>
  <c r="W116" i="1"/>
  <c r="W198" i="1"/>
  <c r="W209" i="1"/>
  <c r="W28" i="1"/>
  <c r="W245" i="1"/>
  <c r="W91" i="1"/>
  <c r="W105" i="1"/>
  <c r="W76" i="1"/>
  <c r="W271" i="1"/>
  <c r="W205" i="1"/>
  <c r="W156" i="1"/>
  <c r="W13" i="1"/>
  <c r="W32" i="1"/>
  <c r="W136" i="1"/>
  <c r="W264" i="1"/>
  <c r="W106" i="1"/>
  <c r="W240" i="1"/>
  <c r="W82" i="1"/>
  <c r="W161" i="1"/>
  <c r="W6" i="1"/>
  <c r="W134" i="1"/>
  <c r="W272" i="1"/>
  <c r="W103" i="1"/>
  <c r="W194" i="1"/>
  <c r="W237" i="1"/>
  <c r="W38" i="1"/>
  <c r="W112" i="1"/>
  <c r="W184" i="1"/>
  <c r="W200" i="1"/>
  <c r="W210" i="1"/>
  <c r="W273" i="1"/>
  <c r="W18" i="1"/>
  <c r="W276" i="1"/>
  <c r="W201" i="1"/>
  <c r="W42" i="1"/>
  <c r="W115" i="1"/>
  <c r="W39" i="1"/>
  <c r="W53" i="1"/>
  <c r="W229" i="1"/>
  <c r="W199" i="1"/>
  <c r="W147" i="1"/>
  <c r="W175" i="1"/>
  <c r="W70" i="1"/>
  <c r="W97" i="1"/>
  <c r="W189" i="1"/>
  <c r="W265" i="1"/>
  <c r="W258" i="1"/>
  <c r="W160" i="1"/>
  <c r="W252" i="1"/>
  <c r="W79" i="1"/>
  <c r="W183" i="1"/>
  <c r="W282" i="1"/>
  <c r="W212" i="1"/>
  <c r="W234" i="1"/>
  <c r="W192" i="1"/>
  <c r="W202" i="1"/>
  <c r="W25" i="1"/>
  <c r="W155" i="1"/>
  <c r="W22" i="1"/>
  <c r="W119" i="1"/>
  <c r="W49" i="1"/>
  <c r="W283" i="1"/>
  <c r="W148" i="1"/>
  <c r="W57" i="1"/>
  <c r="W219" i="1"/>
  <c r="W181" i="1"/>
  <c r="W29" i="1"/>
  <c r="W284" i="1"/>
  <c r="W243" i="1"/>
  <c r="W43" i="1"/>
  <c r="W176" i="1"/>
  <c r="W35" i="1"/>
  <c r="W277" i="1"/>
  <c r="W50" i="1"/>
  <c r="W102" i="1"/>
  <c r="W274" i="1"/>
  <c r="W153" i="1"/>
  <c r="W193" i="1"/>
  <c r="W174" i="1"/>
  <c r="W30" i="1"/>
  <c r="W81" i="1"/>
  <c r="W238" i="1"/>
  <c r="W108" i="1"/>
  <c r="W291" i="1"/>
  <c r="W7" i="1"/>
  <c r="W145" i="1"/>
  <c r="W170" i="1"/>
  <c r="W133" i="1"/>
  <c r="W232" i="1"/>
  <c r="W125" i="1"/>
  <c r="W109" i="1"/>
  <c r="W48" i="1"/>
  <c r="W135" i="1"/>
  <c r="W8" i="1"/>
  <c r="W285" i="1"/>
  <c r="W69" i="1"/>
  <c r="W196" i="1"/>
  <c r="W292" i="1"/>
  <c r="W139" i="1"/>
  <c r="W138" i="1"/>
  <c r="W248" i="1"/>
  <c r="W120" i="1"/>
  <c r="W293" i="1"/>
  <c r="W269" i="1"/>
  <c r="W26" i="1"/>
  <c r="W98" i="1"/>
  <c r="W167" i="1"/>
  <c r="W270" i="1"/>
  <c r="W127" i="1"/>
  <c r="W246" i="1"/>
  <c r="W158" i="1"/>
  <c r="W86" i="1"/>
  <c r="W83" i="1"/>
  <c r="W286" i="1"/>
  <c r="W180" i="1"/>
  <c r="W142" i="1"/>
  <c r="W14" i="1"/>
  <c r="W216" i="1"/>
  <c r="W182" i="1"/>
  <c r="W126" i="1"/>
  <c r="W179" i="1"/>
  <c r="W239" i="1"/>
  <c r="W128" i="1"/>
  <c r="W3" i="1"/>
  <c r="W173" i="1"/>
  <c r="W227" i="1"/>
  <c r="W221" i="1"/>
  <c r="W278" i="1"/>
  <c r="W266" i="1"/>
  <c r="W36" i="1"/>
  <c r="W93" i="1"/>
  <c r="W12" i="1"/>
  <c r="W287" i="1"/>
  <c r="W163" i="1"/>
  <c r="W67" i="1"/>
  <c r="W204" i="1"/>
  <c r="W62" i="1"/>
  <c r="W54" i="1"/>
  <c r="W279" i="1"/>
  <c r="W37" i="1"/>
  <c r="W34" i="1"/>
  <c r="W171" i="1"/>
  <c r="W151" i="1"/>
  <c r="W168" i="1"/>
  <c r="W169" i="1"/>
  <c r="W218" i="1"/>
  <c r="W211" i="1"/>
  <c r="W215" i="1"/>
  <c r="W261" i="1"/>
  <c r="Z110" i="1"/>
  <c r="Z249" i="1"/>
  <c r="Z247" i="1"/>
  <c r="Z187" i="1"/>
  <c r="Z267" i="1"/>
  <c r="Z65" i="1"/>
  <c r="Z137" i="1"/>
  <c r="Z111" i="1"/>
  <c r="Z23" i="1"/>
  <c r="Z140" i="1"/>
  <c r="Z80" i="1"/>
  <c r="Z100" i="1"/>
  <c r="Z11" i="1"/>
  <c r="Z130" i="1"/>
  <c r="Z177" i="1"/>
  <c r="Z121" i="1"/>
  <c r="Z162" i="1"/>
  <c r="Z150" i="1"/>
  <c r="Z27" i="1"/>
  <c r="Z4" i="1"/>
  <c r="Z122" i="1"/>
  <c r="Z195" i="1"/>
  <c r="Z40" i="1"/>
  <c r="Z45" i="1"/>
  <c r="Z217" i="1"/>
  <c r="Z59" i="1"/>
  <c r="Z31" i="1"/>
  <c r="Z90" i="1"/>
  <c r="Z226" i="1"/>
  <c r="Z280" i="1"/>
  <c r="Z288" i="1"/>
  <c r="Z262" i="1"/>
  <c r="Z16" i="1"/>
  <c r="Z159" i="1"/>
  <c r="Z75" i="1"/>
  <c r="Z44" i="1"/>
  <c r="Z208" i="1"/>
  <c r="Z52" i="1"/>
  <c r="Z68" i="1"/>
  <c r="Z206" i="1"/>
  <c r="Z21" i="1"/>
  <c r="Z259" i="1"/>
  <c r="Z149" i="1"/>
  <c r="Z165" i="1"/>
  <c r="Z241" i="1"/>
  <c r="Z231" i="1"/>
  <c r="Z178" i="1"/>
  <c r="Z255" i="1"/>
  <c r="Z289" i="1"/>
  <c r="Z47" i="1"/>
  <c r="Z131" i="1"/>
  <c r="Z144" i="1"/>
  <c r="Z207" i="1"/>
  <c r="Z268" i="1"/>
  <c r="Z123" i="1"/>
  <c r="Z92" i="1"/>
  <c r="Z78" i="1"/>
  <c r="Z73" i="1"/>
  <c r="Z152" i="1"/>
  <c r="Z95" i="1"/>
  <c r="Z88" i="1"/>
  <c r="Z256" i="1"/>
  <c r="Z20" i="1"/>
  <c r="Z235" i="1"/>
  <c r="Z72" i="1"/>
  <c r="Z58" i="1"/>
  <c r="Z124" i="1"/>
  <c r="Z85" i="1"/>
  <c r="Z46" i="1"/>
  <c r="Z157" i="1"/>
  <c r="Z224" i="1"/>
  <c r="Z89" i="1"/>
  <c r="Z233" i="1"/>
  <c r="Z250" i="1"/>
  <c r="Z242" i="1"/>
  <c r="Z251" i="1"/>
  <c r="Z222" i="1"/>
  <c r="Z185" i="1"/>
  <c r="Z113" i="1"/>
  <c r="Z188" i="1"/>
  <c r="Z129" i="1"/>
  <c r="Z87" i="1"/>
  <c r="Z61" i="1"/>
  <c r="Z9" i="1"/>
  <c r="Z154" i="1"/>
  <c r="Z257" i="1"/>
  <c r="Z5" i="1"/>
  <c r="Z19" i="1"/>
  <c r="Z225" i="1"/>
  <c r="Z41" i="1"/>
  <c r="Z74" i="1"/>
  <c r="Z118" i="1"/>
  <c r="Z260" i="1"/>
  <c r="Z143" i="1"/>
  <c r="Z214" i="1"/>
  <c r="Z146" i="1"/>
  <c r="Z101" i="1"/>
  <c r="Z191" i="1"/>
  <c r="Z99" i="1"/>
  <c r="Z10" i="1"/>
  <c r="Z104" i="1"/>
  <c r="Z236" i="1"/>
  <c r="Z203" i="1"/>
  <c r="Z186" i="1"/>
  <c r="Z197" i="1"/>
  <c r="Z24" i="1"/>
  <c r="Z253" i="1"/>
  <c r="Z64" i="1"/>
  <c r="Z15" i="1"/>
  <c r="Z56" i="1"/>
  <c r="Z213" i="1"/>
  <c r="Z63" i="1"/>
  <c r="Z132" i="1"/>
  <c r="Z228" i="1"/>
  <c r="Z55" i="1"/>
  <c r="Z244" i="1"/>
  <c r="Z117" i="1"/>
  <c r="Z164" i="1"/>
  <c r="Z66" i="1"/>
  <c r="Z220" i="1"/>
  <c r="Z17" i="1"/>
  <c r="Z254" i="1"/>
  <c r="Z33" i="1"/>
  <c r="Z275" i="1"/>
  <c r="Z71" i="1"/>
  <c r="Z290" i="1"/>
  <c r="Z2" i="1"/>
  <c r="Z77" i="1"/>
  <c r="Z166" i="1"/>
  <c r="Z190" i="1"/>
  <c r="Z281" i="1"/>
  <c r="Z230" i="1"/>
  <c r="Z223" i="1"/>
  <c r="Z51" i="1"/>
  <c r="Z172" i="1"/>
  <c r="Z263" i="1"/>
  <c r="Z60" i="1"/>
  <c r="Z96" i="1"/>
  <c r="Z84" i="1"/>
  <c r="Z141" i="1"/>
  <c r="Z114" i="1"/>
  <c r="Z94" i="1"/>
  <c r="Z107" i="1"/>
  <c r="Z116" i="1"/>
  <c r="Z198" i="1"/>
  <c r="Z209" i="1"/>
  <c r="Z28" i="1"/>
  <c r="Z245" i="1"/>
  <c r="Z91" i="1"/>
  <c r="Z105" i="1"/>
  <c r="Z76" i="1"/>
  <c r="Z271" i="1"/>
  <c r="Z205" i="1"/>
  <c r="Z156" i="1"/>
  <c r="Z13" i="1"/>
  <c r="Z32" i="1"/>
  <c r="Z136" i="1"/>
  <c r="Z264" i="1"/>
  <c r="Z106" i="1"/>
  <c r="Z240" i="1"/>
  <c r="Z82" i="1"/>
  <c r="Z161" i="1"/>
  <c r="Z6" i="1"/>
  <c r="Z134" i="1"/>
  <c r="Z272" i="1"/>
  <c r="Z103" i="1"/>
  <c r="Z194" i="1"/>
  <c r="Z237" i="1"/>
  <c r="Z38" i="1"/>
  <c r="Z112" i="1"/>
  <c r="Z184" i="1"/>
  <c r="Z200" i="1"/>
  <c r="Z210" i="1"/>
  <c r="Z273" i="1"/>
  <c r="Z18" i="1"/>
  <c r="Z276" i="1"/>
  <c r="Z201" i="1"/>
  <c r="Z42" i="1"/>
  <c r="Z115" i="1"/>
  <c r="Z39" i="1"/>
  <c r="Z53" i="1"/>
  <c r="Z229" i="1"/>
  <c r="Z199" i="1"/>
  <c r="Z147" i="1"/>
  <c r="Z175" i="1"/>
  <c r="Z70" i="1"/>
  <c r="Z97" i="1"/>
  <c r="Z189" i="1"/>
  <c r="Z265" i="1"/>
  <c r="Z258" i="1"/>
  <c r="Z160" i="1"/>
  <c r="Z252" i="1"/>
  <c r="Z79" i="1"/>
  <c r="Z183" i="1"/>
  <c r="Z282" i="1"/>
  <c r="Z212" i="1"/>
  <c r="Z234" i="1"/>
  <c r="Z192" i="1"/>
  <c r="Z202" i="1"/>
  <c r="Z25" i="1"/>
  <c r="Z155" i="1"/>
  <c r="Z22" i="1"/>
  <c r="Z119" i="1"/>
  <c r="Z49" i="1"/>
  <c r="Z283" i="1"/>
  <c r="Z148" i="1"/>
  <c r="Z57" i="1"/>
  <c r="Z219" i="1"/>
  <c r="Z181" i="1"/>
  <c r="Z29" i="1"/>
  <c r="Z284" i="1"/>
  <c r="Z243" i="1"/>
  <c r="Z43" i="1"/>
  <c r="Z176" i="1"/>
  <c r="Z35" i="1"/>
  <c r="Z277" i="1"/>
  <c r="Z50" i="1"/>
  <c r="Z102" i="1"/>
  <c r="Z274" i="1"/>
  <c r="Z153" i="1"/>
  <c r="Z193" i="1"/>
  <c r="Z174" i="1"/>
  <c r="Z30" i="1"/>
  <c r="Z81" i="1"/>
  <c r="Z238" i="1"/>
  <c r="Z108" i="1"/>
  <c r="Z291" i="1"/>
  <c r="Z7" i="1"/>
  <c r="Z145" i="1"/>
  <c r="Z170" i="1"/>
  <c r="Z133" i="1"/>
  <c r="Z232" i="1"/>
  <c r="Z125" i="1"/>
  <c r="Z109" i="1"/>
  <c r="Z48" i="1"/>
  <c r="Z135" i="1"/>
  <c r="Z8" i="1"/>
  <c r="Z285" i="1"/>
  <c r="Z69" i="1"/>
  <c r="Z196" i="1"/>
  <c r="Z292" i="1"/>
  <c r="Z139" i="1"/>
  <c r="Z138" i="1"/>
  <c r="Z248" i="1"/>
  <c r="Z120" i="1"/>
  <c r="Z293" i="1"/>
  <c r="Z269" i="1"/>
  <c r="Z26" i="1"/>
  <c r="Z98" i="1"/>
  <c r="Z167" i="1"/>
  <c r="Z270" i="1"/>
  <c r="Z127" i="1"/>
  <c r="Z246" i="1"/>
  <c r="Z158" i="1"/>
  <c r="Z86" i="1"/>
  <c r="Z83" i="1"/>
  <c r="Z286" i="1"/>
  <c r="Z180" i="1"/>
  <c r="Z142" i="1"/>
  <c r="Z14" i="1"/>
  <c r="Z216" i="1"/>
  <c r="Z182" i="1"/>
  <c r="Z126" i="1"/>
  <c r="Z179" i="1"/>
  <c r="Z239" i="1"/>
  <c r="Z128" i="1"/>
  <c r="Z3" i="1"/>
  <c r="Z173" i="1"/>
  <c r="Z227" i="1"/>
  <c r="Z221" i="1"/>
  <c r="Z278" i="1"/>
  <c r="Z266" i="1"/>
  <c r="Z36" i="1"/>
  <c r="Z93" i="1"/>
  <c r="Z12" i="1"/>
  <c r="Z287" i="1"/>
  <c r="Z163" i="1"/>
  <c r="Z67" i="1"/>
  <c r="Z204" i="1"/>
  <c r="Z62" i="1"/>
  <c r="Z54" i="1"/>
  <c r="Z279" i="1"/>
  <c r="Z37" i="1"/>
  <c r="Z34" i="1"/>
  <c r="Z171" i="1"/>
  <c r="Z151" i="1"/>
  <c r="Z168" i="1"/>
  <c r="Z169" i="1"/>
  <c r="Z218" i="1"/>
  <c r="Z211" i="1"/>
  <c r="Z215" i="1"/>
  <c r="Z261" i="1"/>
  <c r="AC110" i="1"/>
  <c r="AC249" i="1"/>
  <c r="AC247" i="1"/>
  <c r="AC187" i="1"/>
  <c r="AC267" i="1"/>
  <c r="AC65" i="1"/>
  <c r="AC137" i="1"/>
  <c r="AC111" i="1"/>
  <c r="AC23" i="1"/>
  <c r="AC140" i="1"/>
  <c r="AC80" i="1"/>
  <c r="AC100" i="1"/>
  <c r="AC11" i="1"/>
  <c r="AC130" i="1"/>
  <c r="AC177" i="1"/>
  <c r="AC121" i="1"/>
  <c r="AC162" i="1"/>
  <c r="AC150" i="1"/>
  <c r="AC27" i="1"/>
  <c r="AC4" i="1"/>
  <c r="AC122" i="1"/>
  <c r="AC195" i="1"/>
  <c r="AC40" i="1"/>
  <c r="AC45" i="1"/>
  <c r="AC217" i="1"/>
  <c r="AC59" i="1"/>
  <c r="AC31" i="1"/>
  <c r="AC90" i="1"/>
  <c r="AC226" i="1"/>
  <c r="AC280" i="1"/>
  <c r="AC288" i="1"/>
  <c r="AC262" i="1"/>
  <c r="AC16" i="1"/>
  <c r="AC159" i="1"/>
  <c r="AC75" i="1"/>
  <c r="AC44" i="1"/>
  <c r="AC208" i="1"/>
  <c r="AC52" i="1"/>
  <c r="AC68" i="1"/>
  <c r="AC206" i="1"/>
  <c r="AC21" i="1"/>
  <c r="AC259" i="1"/>
  <c r="AC149" i="1"/>
  <c r="AC165" i="1"/>
  <c r="AC241" i="1"/>
  <c r="AC231" i="1"/>
  <c r="AC178" i="1"/>
  <c r="AC255" i="1"/>
  <c r="AC289" i="1"/>
  <c r="AC47" i="1"/>
  <c r="AC131" i="1"/>
  <c r="AC144" i="1"/>
  <c r="AC207" i="1"/>
  <c r="AC268" i="1"/>
  <c r="AC123" i="1"/>
  <c r="AC92" i="1"/>
  <c r="AC78" i="1"/>
  <c r="AC73" i="1"/>
  <c r="AC152" i="1"/>
  <c r="AC95" i="1"/>
  <c r="AC88" i="1"/>
  <c r="AC256" i="1"/>
  <c r="AC20" i="1"/>
  <c r="AC235" i="1"/>
  <c r="AC72" i="1"/>
  <c r="AC58" i="1"/>
  <c r="AC124" i="1"/>
  <c r="AC85" i="1"/>
  <c r="AC46" i="1"/>
  <c r="AC157" i="1"/>
  <c r="AC224" i="1"/>
  <c r="AC89" i="1"/>
  <c r="AC233" i="1"/>
  <c r="AC250" i="1"/>
  <c r="AC242" i="1"/>
  <c r="AC251" i="1"/>
  <c r="AC222" i="1"/>
  <c r="AC185" i="1"/>
  <c r="AC113" i="1"/>
  <c r="AC188" i="1"/>
  <c r="AC129" i="1"/>
  <c r="AC87" i="1"/>
  <c r="AC61" i="1"/>
  <c r="AC9" i="1"/>
  <c r="AC154" i="1"/>
  <c r="AC257" i="1"/>
  <c r="AC5" i="1"/>
  <c r="AC19" i="1"/>
  <c r="AC225" i="1"/>
  <c r="AC41" i="1"/>
  <c r="AC74" i="1"/>
  <c r="AC118" i="1"/>
  <c r="AC260" i="1"/>
  <c r="AC143" i="1"/>
  <c r="AC214" i="1"/>
  <c r="AC146" i="1"/>
  <c r="AC101" i="1"/>
  <c r="AC191" i="1"/>
  <c r="AC99" i="1"/>
  <c r="AC10" i="1"/>
  <c r="AC104" i="1"/>
  <c r="AC236" i="1"/>
  <c r="AC203" i="1"/>
  <c r="AC186" i="1"/>
  <c r="AC197" i="1"/>
  <c r="AC24" i="1"/>
  <c r="AC253" i="1"/>
  <c r="AC64" i="1"/>
  <c r="AC15" i="1"/>
  <c r="AC56" i="1"/>
  <c r="AC213" i="1"/>
  <c r="AC63" i="1"/>
  <c r="AC132" i="1"/>
  <c r="AC228" i="1"/>
  <c r="AC55" i="1"/>
  <c r="AC244" i="1"/>
  <c r="AC117" i="1"/>
  <c r="AC164" i="1"/>
  <c r="AC66" i="1"/>
  <c r="AC220" i="1"/>
  <c r="AC17" i="1"/>
  <c r="AC254" i="1"/>
  <c r="AC33" i="1"/>
  <c r="AC275" i="1"/>
  <c r="AC71" i="1"/>
  <c r="AC290" i="1"/>
  <c r="AC2" i="1"/>
  <c r="AC77" i="1"/>
  <c r="AC166" i="1"/>
  <c r="AC190" i="1"/>
  <c r="AC281" i="1"/>
  <c r="AC230" i="1"/>
  <c r="AC223" i="1"/>
  <c r="AC51" i="1"/>
  <c r="AC172" i="1"/>
  <c r="AC263" i="1"/>
  <c r="AC60" i="1"/>
  <c r="AC96" i="1"/>
  <c r="AC84" i="1"/>
  <c r="AC141" i="1"/>
  <c r="AC114" i="1"/>
  <c r="AC94" i="1"/>
  <c r="AC107" i="1"/>
  <c r="AC116" i="1"/>
  <c r="AC198" i="1"/>
  <c r="AC209" i="1"/>
  <c r="AC28" i="1"/>
  <c r="AC245" i="1"/>
  <c r="AC91" i="1"/>
  <c r="AC105" i="1"/>
  <c r="AC76" i="1"/>
  <c r="AC271" i="1"/>
  <c r="AC205" i="1"/>
  <c r="AC156" i="1"/>
  <c r="AC13" i="1"/>
  <c r="AC32" i="1"/>
  <c r="AC136" i="1"/>
  <c r="AC264" i="1"/>
  <c r="AC106" i="1"/>
  <c r="AC240" i="1"/>
  <c r="AC82" i="1"/>
  <c r="AC161" i="1"/>
  <c r="AC6" i="1"/>
  <c r="AC134" i="1"/>
  <c r="AC272" i="1"/>
  <c r="AC103" i="1"/>
  <c r="AC194" i="1"/>
  <c r="AC237" i="1"/>
  <c r="AC38" i="1"/>
  <c r="AC112" i="1"/>
  <c r="AC184" i="1"/>
  <c r="AC200" i="1"/>
  <c r="AC210" i="1"/>
  <c r="AC273" i="1"/>
  <c r="AC18" i="1"/>
  <c r="AC276" i="1"/>
  <c r="AC201" i="1"/>
  <c r="AC42" i="1"/>
  <c r="AC115" i="1"/>
  <c r="AC39" i="1"/>
  <c r="AC53" i="1"/>
  <c r="AC229" i="1"/>
  <c r="AC199" i="1"/>
  <c r="AC147" i="1"/>
  <c r="AC175" i="1"/>
  <c r="AC70" i="1"/>
  <c r="AC97" i="1"/>
  <c r="AC189" i="1"/>
  <c r="AC265" i="1"/>
  <c r="AC258" i="1"/>
  <c r="AC160" i="1"/>
  <c r="AC252" i="1"/>
  <c r="AC79" i="1"/>
  <c r="AC183" i="1"/>
  <c r="AC282" i="1"/>
  <c r="AC212" i="1"/>
  <c r="AC234" i="1"/>
  <c r="AC192" i="1"/>
  <c r="AC202" i="1"/>
  <c r="AC25" i="1"/>
  <c r="AC155" i="1"/>
  <c r="AC22" i="1"/>
  <c r="AC119" i="1"/>
  <c r="AC49" i="1"/>
  <c r="AC283" i="1"/>
  <c r="AC148" i="1"/>
  <c r="AC57" i="1"/>
  <c r="AC219" i="1"/>
  <c r="AC181" i="1"/>
  <c r="AC29" i="1"/>
  <c r="AC284" i="1"/>
  <c r="AC243" i="1"/>
  <c r="AC43" i="1"/>
  <c r="AC176" i="1"/>
  <c r="AC35" i="1"/>
  <c r="AC277" i="1"/>
  <c r="AC50" i="1"/>
  <c r="AC102" i="1"/>
  <c r="AC274" i="1"/>
  <c r="AC153" i="1"/>
  <c r="AC193" i="1"/>
  <c r="AC174" i="1"/>
  <c r="AC30" i="1"/>
  <c r="AC81" i="1"/>
  <c r="AC238" i="1"/>
  <c r="AC108" i="1"/>
  <c r="AC291" i="1"/>
  <c r="AC7" i="1"/>
  <c r="AC145" i="1"/>
  <c r="AC170" i="1"/>
  <c r="AC133" i="1"/>
  <c r="AC232" i="1"/>
  <c r="AC125" i="1"/>
  <c r="AC109" i="1"/>
  <c r="AC48" i="1"/>
  <c r="AC135" i="1"/>
  <c r="AC8" i="1"/>
  <c r="AC285" i="1"/>
  <c r="AC69" i="1"/>
  <c r="AC196" i="1"/>
  <c r="AC292" i="1"/>
  <c r="AC139" i="1"/>
  <c r="AC138" i="1"/>
  <c r="AC248" i="1"/>
  <c r="AC120" i="1"/>
  <c r="AC293" i="1"/>
  <c r="AC269" i="1"/>
  <c r="AC26" i="1"/>
  <c r="AC98" i="1"/>
  <c r="AC167" i="1"/>
  <c r="AC270" i="1"/>
  <c r="AC127" i="1"/>
  <c r="AC246" i="1"/>
  <c r="AC158" i="1"/>
  <c r="AC86" i="1"/>
  <c r="AC83" i="1"/>
  <c r="AC286" i="1"/>
  <c r="AC180" i="1"/>
  <c r="AC142" i="1"/>
  <c r="AC14" i="1"/>
  <c r="AC216" i="1"/>
  <c r="AC182" i="1"/>
  <c r="AC126" i="1"/>
  <c r="AC179" i="1"/>
  <c r="AC239" i="1"/>
  <c r="AC128" i="1"/>
  <c r="AC3" i="1"/>
  <c r="AC173" i="1"/>
  <c r="AC227" i="1"/>
  <c r="AC221" i="1"/>
  <c r="AC278" i="1"/>
  <c r="AC266" i="1"/>
  <c r="AC36" i="1"/>
  <c r="AC93" i="1"/>
  <c r="AC12" i="1"/>
  <c r="AC287" i="1"/>
  <c r="AC163" i="1"/>
  <c r="AC67" i="1"/>
  <c r="AC204" i="1"/>
  <c r="AC62" i="1"/>
  <c r="AC54" i="1"/>
  <c r="AC279" i="1"/>
  <c r="AC37" i="1"/>
  <c r="AC34" i="1"/>
  <c r="AC171" i="1"/>
  <c r="AC151" i="1"/>
  <c r="AC168" i="1"/>
  <c r="AC169" i="1"/>
  <c r="AC218" i="1"/>
  <c r="AC211" i="1"/>
  <c r="AC215" i="1"/>
  <c r="AC261" i="1"/>
  <c r="AF110" i="1"/>
  <c r="AF249" i="1"/>
  <c r="AF247" i="1"/>
  <c r="AF187" i="1"/>
  <c r="AF267" i="1"/>
  <c r="AF65" i="1"/>
  <c r="AF137" i="1"/>
  <c r="AF111" i="1"/>
  <c r="AF23" i="1"/>
  <c r="AF140" i="1"/>
  <c r="AF80" i="1"/>
  <c r="AF100" i="1"/>
  <c r="AF11" i="1"/>
  <c r="AF130" i="1"/>
  <c r="AF177" i="1"/>
  <c r="AF121" i="1"/>
  <c r="AF162" i="1"/>
  <c r="AF150" i="1"/>
  <c r="AF27" i="1"/>
  <c r="AF4" i="1"/>
  <c r="AF122" i="1"/>
  <c r="AF195" i="1"/>
  <c r="AF40" i="1"/>
  <c r="AF45" i="1"/>
  <c r="AF217" i="1"/>
  <c r="AF59" i="1"/>
  <c r="AF31" i="1"/>
  <c r="AF90" i="1"/>
  <c r="AF226" i="1"/>
  <c r="AF280" i="1"/>
  <c r="AF288" i="1"/>
  <c r="AF262" i="1"/>
  <c r="AF16" i="1"/>
  <c r="AF159" i="1"/>
  <c r="AF75" i="1"/>
  <c r="AF44" i="1"/>
  <c r="AF208" i="1"/>
  <c r="AF52" i="1"/>
  <c r="AF68" i="1"/>
  <c r="AF206" i="1"/>
  <c r="AF21" i="1"/>
  <c r="AF259" i="1"/>
  <c r="AF149" i="1"/>
  <c r="AF165" i="1"/>
  <c r="AF241" i="1"/>
  <c r="AF231" i="1"/>
  <c r="AF178" i="1"/>
  <c r="AF255" i="1"/>
  <c r="AF289" i="1"/>
  <c r="AF47" i="1"/>
  <c r="AF131" i="1"/>
  <c r="AF144" i="1"/>
  <c r="AF207" i="1"/>
  <c r="AF268" i="1"/>
  <c r="AF123" i="1"/>
  <c r="AF92" i="1"/>
  <c r="AF78" i="1"/>
  <c r="AF73" i="1"/>
  <c r="AF152" i="1"/>
  <c r="AF95" i="1"/>
  <c r="AF88" i="1"/>
  <c r="AF256" i="1"/>
  <c r="AF20" i="1"/>
  <c r="AF235" i="1"/>
  <c r="AF72" i="1"/>
  <c r="AF58" i="1"/>
  <c r="AF124" i="1"/>
  <c r="AF85" i="1"/>
  <c r="AF46" i="1"/>
  <c r="AF157" i="1"/>
  <c r="AF224" i="1"/>
  <c r="AF89" i="1"/>
  <c r="AF233" i="1"/>
  <c r="AF250" i="1"/>
  <c r="AF242" i="1"/>
  <c r="AF251" i="1"/>
  <c r="AF222" i="1"/>
  <c r="AF185" i="1"/>
  <c r="AF113" i="1"/>
  <c r="AF188" i="1"/>
  <c r="AF129" i="1"/>
  <c r="AF87" i="1"/>
  <c r="AF61" i="1"/>
  <c r="AF9" i="1"/>
  <c r="AF154" i="1"/>
  <c r="AF257" i="1"/>
  <c r="AF5" i="1"/>
  <c r="AF19" i="1"/>
  <c r="AF225" i="1"/>
  <c r="AF41" i="1"/>
  <c r="AF74" i="1"/>
  <c r="AF118" i="1"/>
  <c r="AF260" i="1"/>
  <c r="AF143" i="1"/>
  <c r="AF214" i="1"/>
  <c r="AF146" i="1"/>
  <c r="AF101" i="1"/>
  <c r="AF191" i="1"/>
  <c r="AF99" i="1"/>
  <c r="AF10" i="1"/>
  <c r="AF104" i="1"/>
  <c r="AF236" i="1"/>
  <c r="AF203" i="1"/>
  <c r="AF186" i="1"/>
  <c r="AF197" i="1"/>
  <c r="AF24" i="1"/>
  <c r="AF253" i="1"/>
  <c r="AF64" i="1"/>
  <c r="AF15" i="1"/>
  <c r="AF56" i="1"/>
  <c r="AF213" i="1"/>
  <c r="AF63" i="1"/>
  <c r="AF132" i="1"/>
  <c r="AF228" i="1"/>
  <c r="AF55" i="1"/>
  <c r="AF244" i="1"/>
  <c r="AF117" i="1"/>
  <c r="AF164" i="1"/>
  <c r="AF66" i="1"/>
  <c r="AF220" i="1"/>
  <c r="AF17" i="1"/>
  <c r="AF254" i="1"/>
  <c r="AF33" i="1"/>
  <c r="AF275" i="1"/>
  <c r="AF71" i="1"/>
  <c r="AF290" i="1"/>
  <c r="AF2" i="1"/>
  <c r="AF77" i="1"/>
  <c r="AF166" i="1"/>
  <c r="AF190" i="1"/>
  <c r="AF281" i="1"/>
  <c r="AF230" i="1"/>
  <c r="AF223" i="1"/>
  <c r="AF51" i="1"/>
  <c r="AF172" i="1"/>
  <c r="AF263" i="1"/>
  <c r="AF60" i="1"/>
  <c r="AF96" i="1"/>
  <c r="AF84" i="1"/>
  <c r="AF141" i="1"/>
  <c r="AF114" i="1"/>
  <c r="AF94" i="1"/>
  <c r="AF107" i="1"/>
  <c r="AF116" i="1"/>
  <c r="AF198" i="1"/>
  <c r="AF209" i="1"/>
  <c r="AF28" i="1"/>
  <c r="AF245" i="1"/>
  <c r="AF91" i="1"/>
  <c r="AF105" i="1"/>
  <c r="AF76" i="1"/>
  <c r="AF271" i="1"/>
  <c r="AF205" i="1"/>
  <c r="AF156" i="1"/>
  <c r="AF13" i="1"/>
  <c r="AF32" i="1"/>
  <c r="AF136" i="1"/>
  <c r="AF264" i="1"/>
  <c r="AF106" i="1"/>
  <c r="AF240" i="1"/>
  <c r="AF82" i="1"/>
  <c r="AF161" i="1"/>
  <c r="AF6" i="1"/>
  <c r="AF134" i="1"/>
  <c r="AF272" i="1"/>
  <c r="AF103" i="1"/>
  <c r="AF194" i="1"/>
  <c r="AF237" i="1"/>
  <c r="AF38" i="1"/>
  <c r="AF112" i="1"/>
  <c r="AF184" i="1"/>
  <c r="AF200" i="1"/>
  <c r="AF210" i="1"/>
  <c r="AF273" i="1"/>
  <c r="AF18" i="1"/>
  <c r="AF276" i="1"/>
  <c r="AF201" i="1"/>
  <c r="AF42" i="1"/>
  <c r="AF115" i="1"/>
  <c r="AF39" i="1"/>
  <c r="AF53" i="1"/>
  <c r="AF229" i="1"/>
  <c r="AF199" i="1"/>
  <c r="AF147" i="1"/>
  <c r="AF175" i="1"/>
  <c r="AF70" i="1"/>
  <c r="AF97" i="1"/>
  <c r="AF189" i="1"/>
  <c r="AF265" i="1"/>
  <c r="AF258" i="1"/>
  <c r="AF160" i="1"/>
  <c r="AF252" i="1"/>
  <c r="AF79" i="1"/>
  <c r="AF183" i="1"/>
  <c r="AF282" i="1"/>
  <c r="AF212" i="1"/>
  <c r="AF234" i="1"/>
  <c r="AF192" i="1"/>
  <c r="AF202" i="1"/>
  <c r="AF25" i="1"/>
  <c r="AF155" i="1"/>
  <c r="AF22" i="1"/>
  <c r="AF119" i="1"/>
  <c r="AF49" i="1"/>
  <c r="AF283" i="1"/>
  <c r="AF148" i="1"/>
  <c r="AF57" i="1"/>
  <c r="AF219" i="1"/>
  <c r="AF181" i="1"/>
  <c r="AF29" i="1"/>
  <c r="AF284" i="1"/>
  <c r="AF243" i="1"/>
  <c r="AF43" i="1"/>
  <c r="AF176" i="1"/>
  <c r="AF35" i="1"/>
  <c r="AF277" i="1"/>
  <c r="AF50" i="1"/>
  <c r="AF102" i="1"/>
  <c r="AF274" i="1"/>
  <c r="AF153" i="1"/>
  <c r="AF193" i="1"/>
  <c r="AF174" i="1"/>
  <c r="AF30" i="1"/>
  <c r="AF81" i="1"/>
  <c r="AF238" i="1"/>
  <c r="AF108" i="1"/>
  <c r="AF291" i="1"/>
  <c r="AF7" i="1"/>
  <c r="AF145" i="1"/>
  <c r="AF170" i="1"/>
  <c r="AF133" i="1"/>
  <c r="AF232" i="1"/>
  <c r="AF125" i="1"/>
  <c r="AF109" i="1"/>
  <c r="AF48" i="1"/>
  <c r="AF135" i="1"/>
  <c r="AF8" i="1"/>
  <c r="AF285" i="1"/>
  <c r="AF69" i="1"/>
  <c r="AF196" i="1"/>
  <c r="AF292" i="1"/>
  <c r="AF139" i="1"/>
  <c r="AF138" i="1"/>
  <c r="AF248" i="1"/>
  <c r="AF120" i="1"/>
  <c r="AF293" i="1"/>
  <c r="AF269" i="1"/>
  <c r="AF26" i="1"/>
  <c r="AF98" i="1"/>
  <c r="AF167" i="1"/>
  <c r="AF270" i="1"/>
  <c r="AF127" i="1"/>
  <c r="AF246" i="1"/>
  <c r="AF158" i="1"/>
  <c r="AF86" i="1"/>
  <c r="AF83" i="1"/>
  <c r="AF286" i="1"/>
  <c r="AF180" i="1"/>
  <c r="AF142" i="1"/>
  <c r="AF14" i="1"/>
  <c r="AF216" i="1"/>
  <c r="AF182" i="1"/>
  <c r="AF126" i="1"/>
  <c r="AF179" i="1"/>
  <c r="AF239" i="1"/>
  <c r="AF128" i="1"/>
  <c r="AF3" i="1"/>
  <c r="AF173" i="1"/>
  <c r="AF227" i="1"/>
  <c r="AF221" i="1"/>
  <c r="AF278" i="1"/>
  <c r="AF266" i="1"/>
  <c r="AF36" i="1"/>
  <c r="AF93" i="1"/>
  <c r="AF12" i="1"/>
  <c r="AF287" i="1"/>
  <c r="AF163" i="1"/>
  <c r="AF67" i="1"/>
  <c r="AF204" i="1"/>
  <c r="AF62" i="1"/>
  <c r="AF54" i="1"/>
  <c r="AF279" i="1"/>
  <c r="AF37" i="1"/>
  <c r="AF34" i="1"/>
  <c r="AF171" i="1"/>
  <c r="AF151" i="1"/>
  <c r="AF168" i="1"/>
  <c r="AF169" i="1"/>
  <c r="AF218" i="1"/>
  <c r="AF211" i="1"/>
  <c r="AF215" i="1"/>
  <c r="AF261" i="1"/>
  <c r="AI110" i="1"/>
  <c r="AI249" i="1"/>
  <c r="AI247" i="1"/>
  <c r="AI187" i="1"/>
  <c r="AI267" i="1"/>
  <c r="AI65" i="1"/>
  <c r="AI137" i="1"/>
  <c r="AI111" i="1"/>
  <c r="AI23" i="1"/>
  <c r="AI140" i="1"/>
  <c r="AI80" i="1"/>
  <c r="AI100" i="1"/>
  <c r="AI11" i="1"/>
  <c r="AI130" i="1"/>
  <c r="AI177" i="1"/>
  <c r="AI121" i="1"/>
  <c r="AI162" i="1"/>
  <c r="AI150" i="1"/>
  <c r="AI27" i="1"/>
  <c r="AI4" i="1"/>
  <c r="AI122" i="1"/>
  <c r="AI195" i="1"/>
  <c r="AI40" i="1"/>
  <c r="AI45" i="1"/>
  <c r="AI217" i="1"/>
  <c r="AI59" i="1"/>
  <c r="AI31" i="1"/>
  <c r="AI90" i="1"/>
  <c r="AI226" i="1"/>
  <c r="AI280" i="1"/>
  <c r="AI288" i="1"/>
  <c r="AI262" i="1"/>
  <c r="AI16" i="1"/>
  <c r="AI159" i="1"/>
  <c r="AI75" i="1"/>
  <c r="AI44" i="1"/>
  <c r="AI208" i="1"/>
  <c r="AI52" i="1"/>
  <c r="AI68" i="1"/>
  <c r="AI206" i="1"/>
  <c r="AI21" i="1"/>
  <c r="AI259" i="1"/>
  <c r="AI149" i="1"/>
  <c r="AI165" i="1"/>
  <c r="AI241" i="1"/>
  <c r="AI231" i="1"/>
  <c r="AI178" i="1"/>
  <c r="AI255" i="1"/>
  <c r="AI289" i="1"/>
  <c r="AI47" i="1"/>
  <c r="AI131" i="1"/>
  <c r="AI144" i="1"/>
  <c r="AI207" i="1"/>
  <c r="AI268" i="1"/>
  <c r="AI123" i="1"/>
  <c r="AI92" i="1"/>
  <c r="AI78" i="1"/>
  <c r="AI73" i="1"/>
  <c r="AI152" i="1"/>
  <c r="AI95" i="1"/>
  <c r="AI88" i="1"/>
  <c r="AI256" i="1"/>
  <c r="AI20" i="1"/>
  <c r="AI235" i="1"/>
  <c r="AI72" i="1"/>
  <c r="AI58" i="1"/>
  <c r="AI124" i="1"/>
  <c r="AI85" i="1"/>
  <c r="AI46" i="1"/>
  <c r="AI157" i="1"/>
  <c r="AI224" i="1"/>
  <c r="AI89" i="1"/>
  <c r="AI233" i="1"/>
  <c r="AI250" i="1"/>
  <c r="AI242" i="1"/>
  <c r="AI251" i="1"/>
  <c r="AI222" i="1"/>
  <c r="AI185" i="1"/>
  <c r="AI113" i="1"/>
  <c r="AI188" i="1"/>
  <c r="AI129" i="1"/>
  <c r="AI87" i="1"/>
  <c r="AI61" i="1"/>
  <c r="AI9" i="1"/>
  <c r="AI154" i="1"/>
  <c r="AI257" i="1"/>
  <c r="AI5" i="1"/>
  <c r="AI19" i="1"/>
  <c r="AI225" i="1"/>
  <c r="AI41" i="1"/>
  <c r="AI74" i="1"/>
  <c r="AI118" i="1"/>
  <c r="AI260" i="1"/>
  <c r="AI143" i="1"/>
  <c r="AI214" i="1"/>
  <c r="AI146" i="1"/>
  <c r="AI101" i="1"/>
  <c r="AI191" i="1"/>
  <c r="AI99" i="1"/>
  <c r="AI10" i="1"/>
  <c r="AI104" i="1"/>
  <c r="AI236" i="1"/>
  <c r="AI203" i="1"/>
  <c r="AI186" i="1"/>
  <c r="AI197" i="1"/>
  <c r="AI24" i="1"/>
  <c r="AI253" i="1"/>
  <c r="AI64" i="1"/>
  <c r="AI15" i="1"/>
  <c r="AI56" i="1"/>
  <c r="AI213" i="1"/>
  <c r="AI63" i="1"/>
  <c r="AI132" i="1"/>
  <c r="AI228" i="1"/>
  <c r="AI55" i="1"/>
  <c r="AI244" i="1"/>
  <c r="AI117" i="1"/>
  <c r="AI164" i="1"/>
  <c r="AI66" i="1"/>
  <c r="AI220" i="1"/>
  <c r="AI17" i="1"/>
  <c r="AI254" i="1"/>
  <c r="AI33" i="1"/>
  <c r="AI275" i="1"/>
  <c r="AI71" i="1"/>
  <c r="AI290" i="1"/>
  <c r="AI2" i="1"/>
  <c r="AI77" i="1"/>
  <c r="AI166" i="1"/>
  <c r="AI190" i="1"/>
  <c r="AI281" i="1"/>
  <c r="AI230" i="1"/>
  <c r="AI223" i="1"/>
  <c r="AI51" i="1"/>
  <c r="AI172" i="1"/>
  <c r="AI263" i="1"/>
  <c r="AI60" i="1"/>
  <c r="AI96" i="1"/>
  <c r="AI84" i="1"/>
  <c r="AI141" i="1"/>
  <c r="AI114" i="1"/>
  <c r="AI94" i="1"/>
  <c r="AI107" i="1"/>
  <c r="AI116" i="1"/>
  <c r="AI198" i="1"/>
  <c r="AI209" i="1"/>
  <c r="AI28" i="1"/>
  <c r="AI245" i="1"/>
  <c r="AI91" i="1"/>
  <c r="AI105" i="1"/>
  <c r="AI76" i="1"/>
  <c r="AI271" i="1"/>
  <c r="AI205" i="1"/>
  <c r="AI156" i="1"/>
  <c r="AI13" i="1"/>
  <c r="AI32" i="1"/>
  <c r="AI136" i="1"/>
  <c r="AI264" i="1"/>
  <c r="AI106" i="1"/>
  <c r="AI240" i="1"/>
  <c r="AI82" i="1"/>
  <c r="AI161" i="1"/>
  <c r="AI6" i="1"/>
  <c r="AI134" i="1"/>
  <c r="AI272" i="1"/>
  <c r="AI103" i="1"/>
  <c r="AI194" i="1"/>
  <c r="AI237" i="1"/>
  <c r="AI38" i="1"/>
  <c r="AI112" i="1"/>
  <c r="AI184" i="1"/>
  <c r="AI200" i="1"/>
  <c r="AI210" i="1"/>
  <c r="AI273" i="1"/>
  <c r="AI18" i="1"/>
  <c r="AI276" i="1"/>
  <c r="AI201" i="1"/>
  <c r="AI42" i="1"/>
  <c r="AI115" i="1"/>
  <c r="AI39" i="1"/>
  <c r="AI53" i="1"/>
  <c r="AI229" i="1"/>
  <c r="AI199" i="1"/>
  <c r="AI147" i="1"/>
  <c r="AI175" i="1"/>
  <c r="AI70" i="1"/>
  <c r="AI97" i="1"/>
  <c r="AI189" i="1"/>
  <c r="AI265" i="1"/>
  <c r="AI258" i="1"/>
  <c r="AI160" i="1"/>
  <c r="AI252" i="1"/>
  <c r="AI79" i="1"/>
  <c r="AI183" i="1"/>
  <c r="AI282" i="1"/>
  <c r="AI212" i="1"/>
  <c r="AI234" i="1"/>
  <c r="AI192" i="1"/>
  <c r="AI202" i="1"/>
  <c r="AI25" i="1"/>
  <c r="AI155" i="1"/>
  <c r="AI22" i="1"/>
  <c r="AI119" i="1"/>
  <c r="AI49" i="1"/>
  <c r="AI283" i="1"/>
  <c r="AI148" i="1"/>
  <c r="AI57" i="1"/>
  <c r="AI219" i="1"/>
  <c r="AI181" i="1"/>
  <c r="AI29" i="1"/>
  <c r="AI284" i="1"/>
  <c r="AI243" i="1"/>
  <c r="AI43" i="1"/>
  <c r="AI176" i="1"/>
  <c r="AI35" i="1"/>
  <c r="AI277" i="1"/>
  <c r="AI50" i="1"/>
  <c r="AI102" i="1"/>
  <c r="AI274" i="1"/>
  <c r="AI153" i="1"/>
  <c r="AI193" i="1"/>
  <c r="AI174" i="1"/>
  <c r="AI30" i="1"/>
  <c r="AI81" i="1"/>
  <c r="AI238" i="1"/>
  <c r="AI108" i="1"/>
  <c r="AI291" i="1"/>
  <c r="AI7" i="1"/>
  <c r="AI145" i="1"/>
  <c r="AI170" i="1"/>
  <c r="AI133" i="1"/>
  <c r="AI232" i="1"/>
  <c r="AI125" i="1"/>
  <c r="AI109" i="1"/>
  <c r="AI48" i="1"/>
  <c r="AI135" i="1"/>
  <c r="AI8" i="1"/>
  <c r="AI285" i="1"/>
  <c r="AI69" i="1"/>
  <c r="AI196" i="1"/>
  <c r="AI292" i="1"/>
  <c r="AI139" i="1"/>
  <c r="AI138" i="1"/>
  <c r="AI248" i="1"/>
  <c r="AI120" i="1"/>
  <c r="AI293" i="1"/>
  <c r="AI269" i="1"/>
  <c r="AI26" i="1"/>
  <c r="AI98" i="1"/>
  <c r="AI167" i="1"/>
  <c r="AI270" i="1"/>
  <c r="AI127" i="1"/>
  <c r="AI246" i="1"/>
  <c r="AI158" i="1"/>
  <c r="AI86" i="1"/>
  <c r="AI83" i="1"/>
  <c r="AI286" i="1"/>
  <c r="AI180" i="1"/>
  <c r="AI142" i="1"/>
  <c r="AI14" i="1"/>
  <c r="AI216" i="1"/>
  <c r="AI182" i="1"/>
  <c r="AI126" i="1"/>
  <c r="AI179" i="1"/>
  <c r="AI239" i="1"/>
  <c r="AI128" i="1"/>
  <c r="AI3" i="1"/>
  <c r="AI173" i="1"/>
  <c r="AI227" i="1"/>
  <c r="AI221" i="1"/>
  <c r="AI278" i="1"/>
  <c r="AI266" i="1"/>
  <c r="AI36" i="1"/>
  <c r="AI93" i="1"/>
  <c r="AI12" i="1"/>
  <c r="AI287" i="1"/>
  <c r="AI163" i="1"/>
  <c r="AI67" i="1"/>
  <c r="AI204" i="1"/>
  <c r="AI62" i="1"/>
  <c r="AI54" i="1"/>
  <c r="AI279" i="1"/>
  <c r="AI37" i="1"/>
  <c r="AI34" i="1"/>
  <c r="AI171" i="1"/>
  <c r="AI151" i="1"/>
  <c r="AI168" i="1"/>
  <c r="AI169" i="1"/>
  <c r="AI218" i="1"/>
  <c r="AI211" i="1"/>
  <c r="AI215" i="1"/>
  <c r="AI261" i="1"/>
  <c r="AL110" i="1"/>
  <c r="AL249" i="1"/>
  <c r="AL247" i="1"/>
  <c r="AL187" i="1"/>
  <c r="AL267" i="1"/>
  <c r="AL65" i="1"/>
  <c r="AL137" i="1"/>
  <c r="AL111" i="1"/>
  <c r="AL23" i="1"/>
  <c r="AL140" i="1"/>
  <c r="AL80" i="1"/>
  <c r="AL100" i="1"/>
  <c r="AL11" i="1"/>
  <c r="AL130" i="1"/>
  <c r="AL177" i="1"/>
  <c r="AL121" i="1"/>
  <c r="AL162" i="1"/>
  <c r="AL150" i="1"/>
  <c r="AL27" i="1"/>
  <c r="AL4" i="1"/>
  <c r="AL122" i="1"/>
  <c r="AL195" i="1"/>
  <c r="AL40" i="1"/>
  <c r="AL45" i="1"/>
  <c r="AL217" i="1"/>
  <c r="AL59" i="1"/>
  <c r="AL31" i="1"/>
  <c r="AL90" i="1"/>
  <c r="AL226" i="1"/>
  <c r="AL280" i="1"/>
  <c r="AL288" i="1"/>
  <c r="AL262" i="1"/>
  <c r="AL16" i="1"/>
  <c r="AL159" i="1"/>
  <c r="AL75" i="1"/>
  <c r="AL44" i="1"/>
  <c r="AL208" i="1"/>
  <c r="AL52" i="1"/>
  <c r="AL68" i="1"/>
  <c r="AL206" i="1"/>
  <c r="AL21" i="1"/>
  <c r="AL259" i="1"/>
  <c r="AL149" i="1"/>
  <c r="AL165" i="1"/>
  <c r="AL241" i="1"/>
  <c r="AL231" i="1"/>
  <c r="AL178" i="1"/>
  <c r="AL255" i="1"/>
  <c r="AL289" i="1"/>
  <c r="AL47" i="1"/>
  <c r="AL131" i="1"/>
  <c r="AL144" i="1"/>
  <c r="AL207" i="1"/>
  <c r="AL268" i="1"/>
  <c r="AL123" i="1"/>
  <c r="AL92" i="1"/>
  <c r="AL78" i="1"/>
  <c r="AL73" i="1"/>
  <c r="AL152" i="1"/>
  <c r="AL95" i="1"/>
  <c r="AL88" i="1"/>
  <c r="AL256" i="1"/>
  <c r="AL20" i="1"/>
  <c r="AL235" i="1"/>
  <c r="AL72" i="1"/>
  <c r="AL58" i="1"/>
  <c r="AL124" i="1"/>
  <c r="AL85" i="1"/>
  <c r="AL46" i="1"/>
  <c r="AL157" i="1"/>
  <c r="AL224" i="1"/>
  <c r="AL89" i="1"/>
  <c r="AL233" i="1"/>
  <c r="AL250" i="1"/>
  <c r="AL242" i="1"/>
  <c r="AL251" i="1"/>
  <c r="AL222" i="1"/>
  <c r="AL185" i="1"/>
  <c r="AL113" i="1"/>
  <c r="AL188" i="1"/>
  <c r="AL129" i="1"/>
  <c r="AL87" i="1"/>
  <c r="AL61" i="1"/>
  <c r="AL9" i="1"/>
  <c r="AL154" i="1"/>
  <c r="AL257" i="1"/>
  <c r="AL5" i="1"/>
  <c r="AL19" i="1"/>
  <c r="AL225" i="1"/>
  <c r="AL41" i="1"/>
  <c r="AL74" i="1"/>
  <c r="AL118" i="1"/>
  <c r="AL260" i="1"/>
  <c r="AL143" i="1"/>
  <c r="AL214" i="1"/>
  <c r="AL146" i="1"/>
  <c r="AL101" i="1"/>
  <c r="AL191" i="1"/>
  <c r="AL99" i="1"/>
  <c r="AL10" i="1"/>
  <c r="AL104" i="1"/>
  <c r="AL236" i="1"/>
  <c r="AL203" i="1"/>
  <c r="AL186" i="1"/>
  <c r="AL197" i="1"/>
  <c r="AL24" i="1"/>
  <c r="AL253" i="1"/>
  <c r="AL64" i="1"/>
  <c r="AL15" i="1"/>
  <c r="AL56" i="1"/>
  <c r="AL213" i="1"/>
  <c r="AL63" i="1"/>
  <c r="AL132" i="1"/>
  <c r="AL228" i="1"/>
  <c r="AL55" i="1"/>
  <c r="AL244" i="1"/>
  <c r="AL117" i="1"/>
  <c r="AL164" i="1"/>
  <c r="AL66" i="1"/>
  <c r="AL220" i="1"/>
  <c r="AL17" i="1"/>
  <c r="AL254" i="1"/>
  <c r="AL33" i="1"/>
  <c r="AL275" i="1"/>
  <c r="AL71" i="1"/>
  <c r="AL290" i="1"/>
  <c r="AL2" i="1"/>
  <c r="AL77" i="1"/>
  <c r="AL166" i="1"/>
  <c r="AL190" i="1"/>
  <c r="AL281" i="1"/>
  <c r="AL230" i="1"/>
  <c r="AL223" i="1"/>
  <c r="AL51" i="1"/>
  <c r="AL172" i="1"/>
  <c r="AL263" i="1"/>
  <c r="AL60" i="1"/>
  <c r="AL96" i="1"/>
  <c r="AL84" i="1"/>
  <c r="AL141" i="1"/>
  <c r="AL114" i="1"/>
  <c r="AL94" i="1"/>
  <c r="AL107" i="1"/>
  <c r="AL116" i="1"/>
  <c r="AL198" i="1"/>
  <c r="AL209" i="1"/>
  <c r="AL28" i="1"/>
  <c r="AL245" i="1"/>
  <c r="AL91" i="1"/>
  <c r="AL105" i="1"/>
  <c r="AL76" i="1"/>
  <c r="AL271" i="1"/>
  <c r="AL205" i="1"/>
  <c r="AL156" i="1"/>
  <c r="AL13" i="1"/>
  <c r="AL32" i="1"/>
  <c r="AL136" i="1"/>
  <c r="AL264" i="1"/>
  <c r="AL106" i="1"/>
  <c r="AL240" i="1"/>
  <c r="AL82" i="1"/>
  <c r="AL161" i="1"/>
  <c r="AL6" i="1"/>
  <c r="AL134" i="1"/>
  <c r="AL272" i="1"/>
  <c r="AL103" i="1"/>
  <c r="AL194" i="1"/>
  <c r="AL237" i="1"/>
  <c r="AL38" i="1"/>
  <c r="AL112" i="1"/>
  <c r="AL184" i="1"/>
  <c r="AL200" i="1"/>
  <c r="AL210" i="1"/>
  <c r="AL273" i="1"/>
  <c r="AL18" i="1"/>
  <c r="AL276" i="1"/>
  <c r="AL201" i="1"/>
  <c r="AL42" i="1"/>
  <c r="AL115" i="1"/>
  <c r="AL39" i="1"/>
  <c r="AL53" i="1"/>
  <c r="AL229" i="1"/>
  <c r="AL199" i="1"/>
  <c r="AL147" i="1"/>
  <c r="AL175" i="1"/>
  <c r="AL70" i="1"/>
  <c r="AL97" i="1"/>
  <c r="AL189" i="1"/>
  <c r="AL265" i="1"/>
  <c r="AL258" i="1"/>
  <c r="AL160" i="1"/>
  <c r="AL252" i="1"/>
  <c r="AL79" i="1"/>
  <c r="AL183" i="1"/>
  <c r="AL282" i="1"/>
  <c r="AL212" i="1"/>
  <c r="AL234" i="1"/>
  <c r="AL192" i="1"/>
  <c r="AL202" i="1"/>
  <c r="AL25" i="1"/>
  <c r="AL155" i="1"/>
  <c r="AL22" i="1"/>
  <c r="AL119" i="1"/>
  <c r="AL49" i="1"/>
  <c r="AL283" i="1"/>
  <c r="AL148" i="1"/>
  <c r="AL57" i="1"/>
  <c r="AL219" i="1"/>
  <c r="AL181" i="1"/>
  <c r="AL29" i="1"/>
  <c r="AL284" i="1"/>
  <c r="AL243" i="1"/>
  <c r="AL43" i="1"/>
  <c r="AL176" i="1"/>
  <c r="AL35" i="1"/>
  <c r="AL277" i="1"/>
  <c r="AL50" i="1"/>
  <c r="AL102" i="1"/>
  <c r="AL274" i="1"/>
  <c r="AL153" i="1"/>
  <c r="AL193" i="1"/>
  <c r="AL174" i="1"/>
  <c r="AL30" i="1"/>
  <c r="AL81" i="1"/>
  <c r="AL238" i="1"/>
  <c r="AL108" i="1"/>
  <c r="AL291" i="1"/>
  <c r="AL7" i="1"/>
  <c r="AL145" i="1"/>
  <c r="AL170" i="1"/>
  <c r="AL133" i="1"/>
  <c r="AL232" i="1"/>
  <c r="AL125" i="1"/>
  <c r="AL109" i="1"/>
  <c r="AL48" i="1"/>
  <c r="AL135" i="1"/>
  <c r="AL8" i="1"/>
  <c r="AL285" i="1"/>
  <c r="AL69" i="1"/>
  <c r="AL196" i="1"/>
  <c r="AL292" i="1"/>
  <c r="AL139" i="1"/>
  <c r="AL138" i="1"/>
  <c r="AL248" i="1"/>
  <c r="AL120" i="1"/>
  <c r="AL293" i="1"/>
  <c r="AL269" i="1"/>
  <c r="AL26" i="1"/>
  <c r="AL98" i="1"/>
  <c r="AL167" i="1"/>
  <c r="AL270" i="1"/>
  <c r="AL127" i="1"/>
  <c r="AL246" i="1"/>
  <c r="AL158" i="1"/>
  <c r="AL86" i="1"/>
  <c r="AL83" i="1"/>
  <c r="AL286" i="1"/>
  <c r="AL180" i="1"/>
  <c r="AL142" i="1"/>
  <c r="AL14" i="1"/>
  <c r="AL216" i="1"/>
  <c r="AL182" i="1"/>
  <c r="AL126" i="1"/>
  <c r="AL179" i="1"/>
  <c r="AL239" i="1"/>
  <c r="AL128" i="1"/>
  <c r="AL3" i="1"/>
  <c r="AL173" i="1"/>
  <c r="AL227" i="1"/>
  <c r="AL221" i="1"/>
  <c r="AL278" i="1"/>
  <c r="AL266" i="1"/>
  <c r="AL36" i="1"/>
  <c r="AL93" i="1"/>
  <c r="AL12" i="1"/>
  <c r="AL287" i="1"/>
  <c r="AL163" i="1"/>
  <c r="AL67" i="1"/>
  <c r="AL204" i="1"/>
  <c r="AL62" i="1"/>
  <c r="AL54" i="1"/>
  <c r="AL279" i="1"/>
  <c r="AL37" i="1"/>
  <c r="AL34" i="1"/>
  <c r="AL171" i="1"/>
  <c r="AL151" i="1"/>
  <c r="AL168" i="1"/>
  <c r="AL169" i="1"/>
  <c r="AL218" i="1"/>
  <c r="AL211" i="1"/>
  <c r="AL215" i="1"/>
  <c r="AL261" i="1"/>
  <c r="N294" i="1" l="1"/>
  <c r="H294" i="1"/>
  <c r="K294" i="1"/>
  <c r="N80" i="9"/>
  <c r="E82" i="9"/>
  <c r="E83" i="9" s="1"/>
  <c r="C80" i="9"/>
  <c r="C82" i="9"/>
  <c r="G82" i="9" s="1"/>
  <c r="G80" i="9"/>
  <c r="E151" i="4"/>
  <c r="E261" i="4"/>
  <c r="E167" i="4"/>
  <c r="E220" i="4"/>
  <c r="E115" i="4"/>
  <c r="E58" i="4"/>
  <c r="E45" i="4"/>
  <c r="E169" i="4"/>
  <c r="E62" i="4"/>
  <c r="E162" i="4"/>
  <c r="E181" i="4"/>
  <c r="E28" i="4"/>
  <c r="E111" i="4"/>
  <c r="E46" i="4"/>
  <c r="E14" i="4"/>
  <c r="E211" i="4"/>
  <c r="E69" i="4"/>
  <c r="E21" i="4"/>
  <c r="E240" i="4"/>
  <c r="E75" i="4"/>
  <c r="E230" i="4"/>
  <c r="E189" i="4"/>
  <c r="E284" i="4"/>
  <c r="E142" i="4"/>
  <c r="E253" i="4"/>
  <c r="E204" i="4"/>
  <c r="E168" i="4"/>
  <c r="E3" i="4"/>
  <c r="E135" i="4"/>
  <c r="E187" i="4"/>
  <c r="E84" i="4"/>
  <c r="E47" i="4"/>
  <c r="E159" i="4"/>
  <c r="E11" i="4"/>
  <c r="E179" i="4"/>
  <c r="E225" i="4"/>
  <c r="E86" i="4"/>
  <c r="E178" i="4"/>
  <c r="E108" i="4"/>
  <c r="E44" i="4"/>
  <c r="E137" i="4"/>
  <c r="E191" i="4"/>
  <c r="E132" i="4"/>
  <c r="E267" i="4"/>
  <c r="E81" i="4"/>
  <c r="E56" i="4"/>
  <c r="E30" i="4"/>
  <c r="E281" i="4"/>
  <c r="E185" i="4"/>
  <c r="E163" i="4"/>
  <c r="E206" i="4"/>
  <c r="E182" i="4"/>
  <c r="E48" i="4"/>
  <c r="D175" i="4"/>
  <c r="D222" i="4"/>
  <c r="D20" i="4"/>
  <c r="D61" i="4"/>
  <c r="D130" i="4"/>
  <c r="D109" i="4"/>
  <c r="D17" i="4"/>
  <c r="D170" i="4"/>
  <c r="D196" i="4"/>
  <c r="D140" i="4"/>
  <c r="D72" i="4"/>
  <c r="D274" i="4"/>
  <c r="D201" i="4"/>
  <c r="D49" i="4"/>
  <c r="D5" i="4"/>
  <c r="D59" i="4"/>
  <c r="D97" i="4"/>
  <c r="D269" i="4"/>
  <c r="D118" i="4"/>
  <c r="D151" i="4"/>
  <c r="D261" i="4"/>
  <c r="D167" i="4"/>
  <c r="D220" i="4"/>
  <c r="D115" i="4"/>
  <c r="D58" i="4"/>
  <c r="D45" i="4"/>
  <c r="D169" i="4"/>
  <c r="D62" i="4"/>
  <c r="D162" i="4"/>
  <c r="D181" i="4"/>
  <c r="D28" i="4"/>
  <c r="D111" i="4"/>
  <c r="D46" i="4"/>
  <c r="D14" i="4"/>
  <c r="D211" i="4"/>
  <c r="D69" i="4"/>
  <c r="D21" i="4"/>
  <c r="D85" i="4"/>
  <c r="D4" i="4"/>
  <c r="D74" i="4"/>
  <c r="D41" i="4"/>
  <c r="D68" i="4"/>
  <c r="D217" i="4"/>
  <c r="D101" i="4"/>
  <c r="D88" i="4"/>
  <c r="D272" i="4"/>
  <c r="D279" i="4"/>
  <c r="D94" i="4"/>
  <c r="D126" i="4"/>
  <c r="D65" i="4"/>
  <c r="D194" i="4"/>
  <c r="D25" i="4"/>
  <c r="D257" i="4"/>
  <c r="D52" i="4"/>
  <c r="D183" i="4"/>
  <c r="D266" i="4"/>
  <c r="D242" i="4"/>
  <c r="D103" i="4"/>
  <c r="D287" i="4"/>
  <c r="D254" i="4"/>
  <c r="D288" i="4"/>
  <c r="D100" i="4"/>
  <c r="D160" i="4"/>
  <c r="D121" i="4"/>
  <c r="D250" i="4"/>
  <c r="D280" i="4"/>
  <c r="D105" i="4"/>
  <c r="D10" i="4"/>
  <c r="D213" i="4"/>
  <c r="D236" i="4"/>
  <c r="D205" i="4"/>
  <c r="D73" i="4"/>
  <c r="D93" i="4"/>
  <c r="D238" i="4"/>
  <c r="D122" i="4"/>
  <c r="D70" i="4"/>
  <c r="D120" i="4"/>
  <c r="D114" i="4"/>
  <c r="D24" i="4"/>
  <c r="D149" i="4"/>
  <c r="D276" i="4"/>
  <c r="D246" i="4"/>
  <c r="D77" i="4"/>
  <c r="D264" i="4"/>
  <c r="D8" i="4"/>
  <c r="D193" i="4"/>
  <c r="D64" i="4"/>
  <c r="D165" i="4"/>
  <c r="D283" i="4"/>
  <c r="D31" i="4"/>
  <c r="D148" i="4"/>
  <c r="D26" i="4"/>
  <c r="D95" i="4"/>
  <c r="D38" i="4"/>
  <c r="D292" i="4"/>
  <c r="D197" i="4"/>
  <c r="D290" i="4"/>
  <c r="D252" i="4"/>
  <c r="D212" i="4"/>
  <c r="D153" i="4"/>
  <c r="D209" i="4"/>
  <c r="D249" i="4"/>
  <c r="D7" i="4"/>
  <c r="D89" i="4"/>
  <c r="D106" i="4"/>
  <c r="D15" i="4"/>
  <c r="D231" i="4"/>
  <c r="D128" i="4"/>
  <c r="D91" i="4"/>
  <c r="D270" i="4"/>
  <c r="D125" i="4"/>
  <c r="D112" i="4"/>
  <c r="D245" i="4"/>
  <c r="D133" i="4"/>
  <c r="D224" i="4"/>
  <c r="D32" i="4"/>
  <c r="D218" i="4"/>
  <c r="D129" i="4"/>
  <c r="D34" i="4"/>
  <c r="D192" i="4"/>
  <c r="D127" i="4"/>
  <c r="D255" i="4"/>
  <c r="D173" i="4"/>
  <c r="D67" i="4"/>
  <c r="D83" i="4"/>
  <c r="D285" i="4"/>
  <c r="D265" i="4"/>
  <c r="D36" i="4"/>
  <c r="D119" i="4"/>
  <c r="D144" i="4"/>
  <c r="D244" i="4"/>
  <c r="D156" i="4"/>
  <c r="D202" i="4"/>
  <c r="D227" i="4"/>
  <c r="D251" i="4"/>
  <c r="D63" i="4"/>
  <c r="D154" i="4"/>
  <c r="D223" i="4"/>
  <c r="D54" i="4"/>
  <c r="D18" i="4"/>
  <c r="D210" i="4"/>
  <c r="D42" i="4"/>
  <c r="D98" i="4"/>
  <c r="D164" i="4"/>
  <c r="D33" i="4"/>
  <c r="D92" i="4"/>
  <c r="D107" i="4"/>
  <c r="D66" i="4"/>
  <c r="D278" i="4"/>
  <c r="D273" i="4"/>
  <c r="D79" i="4"/>
  <c r="D141" i="4"/>
  <c r="D275" i="4"/>
  <c r="D293" i="4"/>
  <c r="D221" i="4"/>
  <c r="D50" i="4"/>
  <c r="D55" i="4"/>
  <c r="D76" i="4"/>
  <c r="D9" i="4"/>
  <c r="D176" i="4"/>
  <c r="D180" i="4"/>
  <c r="D215" i="4"/>
  <c r="D282" i="4"/>
  <c r="D207" i="4"/>
  <c r="D166" i="4"/>
  <c r="D188" i="4"/>
  <c r="D40" i="4"/>
  <c r="D186" i="4"/>
  <c r="D104" i="4"/>
  <c r="D232" i="4"/>
  <c r="D12" i="4"/>
  <c r="D29" i="4"/>
  <c r="D241" i="4"/>
  <c r="D13" i="4"/>
  <c r="D271" i="4"/>
  <c r="D291" i="4"/>
  <c r="D258" i="4"/>
  <c r="D263" i="4"/>
  <c r="D146" i="4"/>
  <c r="D136" i="4"/>
  <c r="D184" i="4"/>
  <c r="D171" i="4"/>
  <c r="D219" i="4"/>
  <c r="D27" i="4"/>
  <c r="E85" i="4"/>
  <c r="E4" i="4"/>
  <c r="E74" i="4"/>
  <c r="E41" i="4"/>
  <c r="E68" i="4"/>
  <c r="E217" i="4"/>
  <c r="E101" i="4"/>
  <c r="E88" i="4"/>
  <c r="E272" i="4"/>
  <c r="E279" i="4"/>
  <c r="E94" i="4"/>
  <c r="E126" i="4"/>
  <c r="E65" i="4"/>
  <c r="E194" i="4"/>
  <c r="E25" i="4"/>
  <c r="E257" i="4"/>
  <c r="E52" i="4"/>
  <c r="E183" i="4"/>
  <c r="E266" i="4"/>
  <c r="E242" i="4"/>
  <c r="E103" i="4"/>
  <c r="E287" i="4"/>
  <c r="E254" i="4"/>
  <c r="E288" i="4"/>
  <c r="E100" i="4"/>
  <c r="E160" i="4"/>
  <c r="E121" i="4"/>
  <c r="E250" i="4"/>
  <c r="E280" i="4"/>
  <c r="E105" i="4"/>
  <c r="E10" i="4"/>
  <c r="E213" i="4"/>
  <c r="E236" i="4"/>
  <c r="E205" i="4"/>
  <c r="E73" i="4"/>
  <c r="E93" i="4"/>
  <c r="E238" i="4"/>
  <c r="D123" i="4"/>
  <c r="D60" i="4"/>
  <c r="D268" i="4"/>
  <c r="D203" i="4"/>
  <c r="D199" i="4"/>
  <c r="D87" i="4"/>
  <c r="D19" i="4"/>
  <c r="D262" i="4"/>
  <c r="D289" i="4"/>
  <c r="D150" i="4"/>
  <c r="D51" i="4"/>
  <c r="D239" i="4"/>
  <c r="D22" i="4"/>
  <c r="D80" i="4"/>
  <c r="D145" i="4"/>
  <c r="D90" i="4"/>
  <c r="D229" i="4"/>
  <c r="D116" i="4"/>
  <c r="D6" i="4"/>
  <c r="D243" i="4"/>
  <c r="D256" i="4"/>
  <c r="D247" i="4"/>
  <c r="D124" i="4"/>
  <c r="D234" i="4"/>
  <c r="D233" i="4"/>
  <c r="D102" i="4"/>
  <c r="D117" i="4"/>
  <c r="D139" i="4"/>
  <c r="D152" i="4"/>
  <c r="D131" i="4"/>
  <c r="D228" i="4"/>
  <c r="D71" i="4"/>
  <c r="D172" i="4"/>
  <c r="D248" i="4"/>
  <c r="D158" i="4"/>
  <c r="D37" i="4"/>
  <c r="E122" i="4"/>
  <c r="E70" i="4"/>
  <c r="E120" i="4"/>
  <c r="E114" i="4"/>
  <c r="E24" i="4"/>
  <c r="E149" i="4"/>
  <c r="E276" i="4"/>
  <c r="E246" i="4"/>
  <c r="E77" i="4"/>
  <c r="E264" i="4"/>
  <c r="E8" i="4"/>
  <c r="E193" i="4"/>
  <c r="E64" i="4"/>
  <c r="E165" i="4"/>
  <c r="E283" i="4"/>
  <c r="E31" i="4"/>
  <c r="E148" i="4"/>
  <c r="E26" i="4"/>
  <c r="E95" i="4"/>
  <c r="E38" i="4"/>
  <c r="E292" i="4"/>
  <c r="E197" i="4"/>
  <c r="E290" i="4"/>
  <c r="E252" i="4"/>
  <c r="E212" i="4"/>
  <c r="E153" i="4"/>
  <c r="E209" i="4"/>
  <c r="E249" i="4"/>
  <c r="E7" i="4"/>
  <c r="E89" i="4"/>
  <c r="E106" i="4"/>
  <c r="E15" i="4"/>
  <c r="E231" i="4"/>
  <c r="E128" i="4"/>
  <c r="E91" i="4"/>
  <c r="E270" i="4"/>
  <c r="E125" i="4"/>
  <c r="D240" i="4"/>
  <c r="D75" i="4"/>
  <c r="D230" i="4"/>
  <c r="D189" i="4"/>
  <c r="D284" i="4"/>
  <c r="D142" i="4"/>
  <c r="D253" i="4"/>
  <c r="D204" i="4"/>
  <c r="D168" i="4"/>
  <c r="D3" i="4"/>
  <c r="D135" i="4"/>
  <c r="D187" i="4"/>
  <c r="D84" i="4"/>
  <c r="D47" i="4"/>
  <c r="D159" i="4"/>
  <c r="D11" i="4"/>
  <c r="D179" i="4"/>
  <c r="D2" i="4"/>
  <c r="D225" i="4"/>
  <c r="D86" i="4"/>
  <c r="D178" i="4"/>
  <c r="D108" i="4"/>
  <c r="D44" i="4"/>
  <c r="D137" i="4"/>
  <c r="D191" i="4"/>
  <c r="D132" i="4"/>
  <c r="D267" i="4"/>
  <c r="D81" i="4"/>
  <c r="D56" i="4"/>
  <c r="D30" i="4"/>
  <c r="D281" i="4"/>
  <c r="D185" i="4"/>
  <c r="D163" i="4"/>
  <c r="D206" i="4"/>
  <c r="D182" i="4"/>
  <c r="D48" i="4"/>
  <c r="E112" i="4"/>
  <c r="E245" i="4"/>
  <c r="E133" i="4"/>
  <c r="E224" i="4"/>
  <c r="E32" i="4"/>
  <c r="E218" i="4"/>
  <c r="E129" i="4"/>
  <c r="E34" i="4"/>
  <c r="E192" i="4"/>
  <c r="E127" i="4"/>
  <c r="E255" i="4"/>
  <c r="E173" i="4"/>
  <c r="E67" i="4"/>
  <c r="E83" i="4"/>
  <c r="E285" i="4"/>
  <c r="E265" i="4"/>
  <c r="E36" i="4"/>
  <c r="E119" i="4"/>
  <c r="E144" i="4"/>
  <c r="E244" i="4"/>
  <c r="E156" i="4"/>
  <c r="E202" i="4"/>
  <c r="E227" i="4"/>
  <c r="E251" i="4"/>
  <c r="E63" i="4"/>
  <c r="E154" i="4"/>
  <c r="E223" i="4"/>
  <c r="E54" i="4"/>
  <c r="E18" i="4"/>
  <c r="E210" i="4"/>
  <c r="E42" i="4"/>
  <c r="E98" i="4"/>
  <c r="E164" i="4"/>
  <c r="E33" i="4"/>
  <c r="E92" i="4"/>
  <c r="E107" i="4"/>
  <c r="E66" i="4"/>
  <c r="D174" i="4"/>
  <c r="D286" i="4"/>
  <c r="D208" i="4"/>
  <c r="D113" i="4"/>
  <c r="D147" i="4"/>
  <c r="D57" i="4"/>
  <c r="D198" i="4"/>
  <c r="D53" i="4"/>
  <c r="D177" i="4"/>
  <c r="D195" i="4"/>
  <c r="D190" i="4"/>
  <c r="D200" i="4"/>
  <c r="D277" i="4"/>
  <c r="D78" i="4"/>
  <c r="D43" i="4"/>
  <c r="D161" i="4"/>
  <c r="D216" i="4"/>
  <c r="D134" i="4"/>
  <c r="D16" i="4"/>
  <c r="D143" i="4"/>
  <c r="D23" i="4"/>
  <c r="D99" i="4"/>
  <c r="D82" i="4"/>
  <c r="D226" i="4"/>
  <c r="D155" i="4"/>
  <c r="D214" i="4"/>
  <c r="D138" i="4"/>
  <c r="D110" i="4"/>
  <c r="D157" i="4"/>
  <c r="D96" i="4"/>
  <c r="D259" i="4"/>
  <c r="D35" i="4"/>
  <c r="D235" i="4"/>
  <c r="D39" i="4"/>
  <c r="D260" i="4"/>
  <c r="D237" i="4"/>
  <c r="D188" i="1"/>
  <c r="D92" i="1"/>
  <c r="D206" i="1"/>
  <c r="D262" i="1"/>
  <c r="D111" i="1"/>
  <c r="D107" i="1"/>
  <c r="D172" i="1"/>
  <c r="D2" i="1"/>
  <c r="D66" i="1"/>
  <c r="D213" i="1"/>
  <c r="D203" i="1"/>
  <c r="D214" i="1"/>
  <c r="D5" i="1"/>
  <c r="D113" i="1"/>
  <c r="D224" i="1"/>
  <c r="D20" i="1"/>
  <c r="D123" i="1"/>
  <c r="D178" i="1"/>
  <c r="D68" i="1"/>
  <c r="D288" i="1"/>
  <c r="D40" i="1"/>
  <c r="D137" i="1"/>
  <c r="D19" i="1"/>
  <c r="D235" i="1"/>
  <c r="D45" i="1"/>
  <c r="D89" i="1"/>
  <c r="D255" i="1"/>
  <c r="D121" i="1"/>
  <c r="D169" i="1"/>
  <c r="D62" i="1"/>
  <c r="D266" i="1"/>
  <c r="D179" i="1"/>
  <c r="D83" i="1"/>
  <c r="D26" i="1"/>
  <c r="D196" i="1"/>
  <c r="D232" i="1"/>
  <c r="D81" i="1"/>
  <c r="D277" i="1"/>
  <c r="D219" i="1"/>
  <c r="D25" i="1"/>
  <c r="D252" i="1"/>
  <c r="D147" i="1"/>
  <c r="D276" i="1"/>
  <c r="D237" i="1"/>
  <c r="D240" i="1"/>
  <c r="D271" i="1"/>
  <c r="D116" i="1"/>
  <c r="D263" i="1"/>
  <c r="D77" i="1"/>
  <c r="D220" i="1"/>
  <c r="D63" i="1"/>
  <c r="D186" i="1"/>
  <c r="D146" i="1"/>
  <c r="D168" i="1"/>
  <c r="D204" i="1"/>
  <c r="D278" i="1"/>
  <c r="D126" i="1"/>
  <c r="D86" i="1"/>
  <c r="D269" i="1"/>
  <c r="D69" i="1"/>
  <c r="D133" i="1"/>
  <c r="D30" i="1"/>
  <c r="D35" i="1"/>
  <c r="D57" i="1"/>
  <c r="D202" i="1"/>
  <c r="D160" i="1"/>
  <c r="D199" i="1"/>
  <c r="D18" i="1"/>
  <c r="D194" i="1"/>
  <c r="D106" i="1"/>
  <c r="D76" i="1"/>
  <c r="C177" i="1"/>
  <c r="D151" i="1"/>
  <c r="D67" i="1"/>
  <c r="D221" i="1"/>
  <c r="D182" i="1"/>
  <c r="D158" i="1"/>
  <c r="D293" i="1"/>
  <c r="D285" i="1"/>
  <c r="D170" i="1"/>
  <c r="D174" i="1"/>
  <c r="D176" i="1"/>
  <c r="D148" i="1"/>
  <c r="D192" i="1"/>
  <c r="D258" i="1"/>
  <c r="D229" i="1"/>
  <c r="D273" i="1"/>
  <c r="D103" i="1"/>
  <c r="D264" i="1"/>
  <c r="D105" i="1"/>
  <c r="D94" i="1"/>
  <c r="D51" i="1"/>
  <c r="D290" i="1"/>
  <c r="D164" i="1"/>
  <c r="D56" i="1"/>
  <c r="D236" i="1"/>
  <c r="D143" i="1"/>
  <c r="D257" i="1"/>
  <c r="D185" i="1"/>
  <c r="D157" i="1"/>
  <c r="D256" i="1"/>
  <c r="D268" i="1"/>
  <c r="D231" i="1"/>
  <c r="D52" i="1"/>
  <c r="D280" i="1"/>
  <c r="D195" i="1"/>
  <c r="D130" i="1"/>
  <c r="D65" i="1"/>
  <c r="D171" i="1"/>
  <c r="D163" i="1"/>
  <c r="D227" i="1"/>
  <c r="D216" i="1"/>
  <c r="D246" i="1"/>
  <c r="D120" i="1"/>
  <c r="D8" i="1"/>
  <c r="D145" i="1"/>
  <c r="D193" i="1"/>
  <c r="D43" i="1"/>
  <c r="D283" i="1"/>
  <c r="D234" i="1"/>
  <c r="D265" i="1"/>
  <c r="D53" i="1"/>
  <c r="D210" i="1"/>
  <c r="D272" i="1"/>
  <c r="D136" i="1"/>
  <c r="D91" i="1"/>
  <c r="D114" i="1"/>
  <c r="D223" i="1"/>
  <c r="D71" i="1"/>
  <c r="D117" i="1"/>
  <c r="D15" i="1"/>
  <c r="D104" i="1"/>
  <c r="D260" i="1"/>
  <c r="D154" i="1"/>
  <c r="D222" i="1"/>
  <c r="D46" i="1"/>
  <c r="D88" i="1"/>
  <c r="D207" i="1"/>
  <c r="D241" i="1"/>
  <c r="D208" i="1"/>
  <c r="D226" i="1"/>
  <c r="D122" i="1"/>
  <c r="D11" i="1"/>
  <c r="D267" i="1"/>
  <c r="C169" i="1"/>
  <c r="C62" i="1"/>
  <c r="C266" i="1"/>
  <c r="C179" i="1"/>
  <c r="C83" i="1"/>
  <c r="C26" i="1"/>
  <c r="C196" i="1"/>
  <c r="C232" i="1"/>
  <c r="C81" i="1"/>
  <c r="C277" i="1"/>
  <c r="C219" i="1"/>
  <c r="C25" i="1"/>
  <c r="C252" i="1"/>
  <c r="C147" i="1"/>
  <c r="C276" i="1"/>
  <c r="C237" i="1"/>
  <c r="C240" i="1"/>
  <c r="C271" i="1"/>
  <c r="C116" i="1"/>
  <c r="C263" i="1"/>
  <c r="C77" i="1"/>
  <c r="C220" i="1"/>
  <c r="C63" i="1"/>
  <c r="C186" i="1"/>
  <c r="C146" i="1"/>
  <c r="D261" i="1"/>
  <c r="D34" i="1"/>
  <c r="D287" i="1"/>
  <c r="D173" i="1"/>
  <c r="D14" i="1"/>
  <c r="D127" i="1"/>
  <c r="D248" i="1"/>
  <c r="D135" i="1"/>
  <c r="D7" i="1"/>
  <c r="D153" i="1"/>
  <c r="D243" i="1"/>
  <c r="D49" i="1"/>
  <c r="D212" i="1"/>
  <c r="D189" i="1"/>
  <c r="D39" i="1"/>
  <c r="D200" i="1"/>
  <c r="D134" i="1"/>
  <c r="D32" i="1"/>
  <c r="D245" i="1"/>
  <c r="D141" i="1"/>
  <c r="D230" i="1"/>
  <c r="D275" i="1"/>
  <c r="D244" i="1"/>
  <c r="D64" i="1"/>
  <c r="D10" i="1"/>
  <c r="D118" i="1"/>
  <c r="D9" i="1"/>
  <c r="D251" i="1"/>
  <c r="D85" i="1"/>
  <c r="D95" i="1"/>
  <c r="D144" i="1"/>
  <c r="D165" i="1"/>
  <c r="D44" i="1"/>
  <c r="D90" i="1"/>
  <c r="D4" i="1"/>
  <c r="D100" i="1"/>
  <c r="D187" i="1"/>
  <c r="C168" i="1"/>
  <c r="C204" i="1"/>
  <c r="C278" i="1"/>
  <c r="C126" i="1"/>
  <c r="C86" i="1"/>
  <c r="C269" i="1"/>
  <c r="C69" i="1"/>
  <c r="C133" i="1"/>
  <c r="C30" i="1"/>
  <c r="C35" i="1"/>
  <c r="C57" i="1"/>
  <c r="C202" i="1"/>
  <c r="C160" i="1"/>
  <c r="C199" i="1"/>
  <c r="C18" i="1"/>
  <c r="C194" i="1"/>
  <c r="C106" i="1"/>
  <c r="C76" i="1"/>
  <c r="C107" i="1"/>
  <c r="C172" i="1"/>
  <c r="C2" i="1"/>
  <c r="C66" i="1"/>
  <c r="C213" i="1"/>
  <c r="C203" i="1"/>
  <c r="C214" i="1"/>
  <c r="C5" i="1"/>
  <c r="C113" i="1"/>
  <c r="C224" i="1"/>
  <c r="C20" i="1"/>
  <c r="C151" i="1"/>
  <c r="C67" i="1"/>
  <c r="C221" i="1"/>
  <c r="C182" i="1"/>
  <c r="C158" i="1"/>
  <c r="C293" i="1"/>
  <c r="C285" i="1"/>
  <c r="C211" i="1"/>
  <c r="D211" i="1"/>
  <c r="C279" i="1"/>
  <c r="D279" i="1"/>
  <c r="C93" i="1"/>
  <c r="D93" i="1"/>
  <c r="C128" i="1"/>
  <c r="D128" i="1"/>
  <c r="C180" i="1"/>
  <c r="D180" i="1"/>
  <c r="C167" i="1"/>
  <c r="D167" i="1"/>
  <c r="C139" i="1"/>
  <c r="D139" i="1"/>
  <c r="C109" i="1"/>
  <c r="D109" i="1"/>
  <c r="C108" i="1"/>
  <c r="D108" i="1"/>
  <c r="C102" i="1"/>
  <c r="D102" i="1"/>
  <c r="C29" i="1"/>
  <c r="D29" i="1"/>
  <c r="C22" i="1"/>
  <c r="D22" i="1"/>
  <c r="C183" i="1"/>
  <c r="D183" i="1"/>
  <c r="C70" i="1"/>
  <c r="D70" i="1"/>
  <c r="C42" i="1"/>
  <c r="D42" i="1"/>
  <c r="C123" i="1"/>
  <c r="C178" i="1"/>
  <c r="C68" i="1"/>
  <c r="C288" i="1"/>
  <c r="C40" i="1"/>
  <c r="C215" i="1"/>
  <c r="C37" i="1"/>
  <c r="C12" i="1"/>
  <c r="C3" i="1"/>
  <c r="C142" i="1"/>
  <c r="C270" i="1"/>
  <c r="C138" i="1"/>
  <c r="C48" i="1"/>
  <c r="C291" i="1"/>
  <c r="C274" i="1"/>
  <c r="C284" i="1"/>
  <c r="C119" i="1"/>
  <c r="C282" i="1"/>
  <c r="C97" i="1"/>
  <c r="C115" i="1"/>
  <c r="C184" i="1"/>
  <c r="C6" i="1"/>
  <c r="C13" i="1"/>
  <c r="C28" i="1"/>
  <c r="C84" i="1"/>
  <c r="C281" i="1"/>
  <c r="C33" i="1"/>
  <c r="C55" i="1"/>
  <c r="C253" i="1"/>
  <c r="C99" i="1"/>
  <c r="C74" i="1"/>
  <c r="C61" i="1"/>
  <c r="C242" i="1"/>
  <c r="C124" i="1"/>
  <c r="C152" i="1"/>
  <c r="C131" i="1"/>
  <c r="C149" i="1"/>
  <c r="C75" i="1"/>
  <c r="C31" i="1"/>
  <c r="C27" i="1"/>
  <c r="C80" i="1"/>
  <c r="C247" i="1"/>
  <c r="C112" i="1"/>
  <c r="C161" i="1"/>
  <c r="C156" i="1"/>
  <c r="C209" i="1"/>
  <c r="C96" i="1"/>
  <c r="C190" i="1"/>
  <c r="C254" i="1"/>
  <c r="C228" i="1"/>
  <c r="C24" i="1"/>
  <c r="C191" i="1"/>
  <c r="C41" i="1"/>
  <c r="C87" i="1"/>
  <c r="C250" i="1"/>
  <c r="C58" i="1"/>
  <c r="C73" i="1"/>
  <c r="C47" i="1"/>
  <c r="C259" i="1"/>
  <c r="C159" i="1"/>
  <c r="C59" i="1"/>
  <c r="C150" i="1"/>
  <c r="C140" i="1"/>
  <c r="C249" i="1"/>
  <c r="D177" i="1"/>
  <c r="C218" i="1"/>
  <c r="C54" i="1"/>
  <c r="C36" i="1"/>
  <c r="C239" i="1"/>
  <c r="C286" i="1"/>
  <c r="C98" i="1"/>
  <c r="C292" i="1"/>
  <c r="C125" i="1"/>
  <c r="C238" i="1"/>
  <c r="C50" i="1"/>
  <c r="C181" i="1"/>
  <c r="C155" i="1"/>
  <c r="C79" i="1"/>
  <c r="C175" i="1"/>
  <c r="C201" i="1"/>
  <c r="C38" i="1"/>
  <c r="C82" i="1"/>
  <c r="C205" i="1"/>
  <c r="C198" i="1"/>
  <c r="C60" i="1"/>
  <c r="C166" i="1"/>
  <c r="C17" i="1"/>
  <c r="C132" i="1"/>
  <c r="C197" i="1"/>
  <c r="C101" i="1"/>
  <c r="C225" i="1"/>
  <c r="C129" i="1"/>
  <c r="C233" i="1"/>
  <c r="C72" i="1"/>
  <c r="C78" i="1"/>
  <c r="C289" i="1"/>
  <c r="C21" i="1"/>
  <c r="C16" i="1"/>
  <c r="C217" i="1"/>
  <c r="C162" i="1"/>
  <c r="C23" i="1"/>
  <c r="C110" i="1"/>
  <c r="C137" i="1"/>
  <c r="C170" i="1"/>
  <c r="C174" i="1"/>
  <c r="C176" i="1"/>
  <c r="C148" i="1"/>
  <c r="C192" i="1"/>
  <c r="C258" i="1"/>
  <c r="C229" i="1"/>
  <c r="C273" i="1"/>
  <c r="C103" i="1"/>
  <c r="C264" i="1"/>
  <c r="C105" i="1"/>
  <c r="C94" i="1"/>
  <c r="C51" i="1"/>
  <c r="C290" i="1"/>
  <c r="C164" i="1"/>
  <c r="C56" i="1"/>
  <c r="C236" i="1"/>
  <c r="C143" i="1"/>
  <c r="C257" i="1"/>
  <c r="C185" i="1"/>
  <c r="C157" i="1"/>
  <c r="C256" i="1"/>
  <c r="C268" i="1"/>
  <c r="C231" i="1"/>
  <c r="C52" i="1"/>
  <c r="C280" i="1"/>
  <c r="C195" i="1"/>
  <c r="C130" i="1"/>
  <c r="C65" i="1"/>
  <c r="D215" i="1"/>
  <c r="D37" i="1"/>
  <c r="D12" i="1"/>
  <c r="D3" i="1"/>
  <c r="D142" i="1"/>
  <c r="D270" i="1"/>
  <c r="D138" i="1"/>
  <c r="D48" i="1"/>
  <c r="D291" i="1"/>
  <c r="D274" i="1"/>
  <c r="D284" i="1"/>
  <c r="D119" i="1"/>
  <c r="D282" i="1"/>
  <c r="D97" i="1"/>
  <c r="D115" i="1"/>
  <c r="D184" i="1"/>
  <c r="D6" i="1"/>
  <c r="D13" i="1"/>
  <c r="D28" i="1"/>
  <c r="D84" i="1"/>
  <c r="D281" i="1"/>
  <c r="D33" i="1"/>
  <c r="D55" i="1"/>
  <c r="D253" i="1"/>
  <c r="D99" i="1"/>
  <c r="D74" i="1"/>
  <c r="D61" i="1"/>
  <c r="D242" i="1"/>
  <c r="D124" i="1"/>
  <c r="D152" i="1"/>
  <c r="D131" i="1"/>
  <c r="D149" i="1"/>
  <c r="D75" i="1"/>
  <c r="D31" i="1"/>
  <c r="D27" i="1"/>
  <c r="D80" i="1"/>
  <c r="D247" i="1"/>
  <c r="C171" i="1"/>
  <c r="C163" i="1"/>
  <c r="C227" i="1"/>
  <c r="C216" i="1"/>
  <c r="C246" i="1"/>
  <c r="C120" i="1"/>
  <c r="C8" i="1"/>
  <c r="C145" i="1"/>
  <c r="C193" i="1"/>
  <c r="C43" i="1"/>
  <c r="C283" i="1"/>
  <c r="C234" i="1"/>
  <c r="C265" i="1"/>
  <c r="C53" i="1"/>
  <c r="C210" i="1"/>
  <c r="C272" i="1"/>
  <c r="C136" i="1"/>
  <c r="C91" i="1"/>
  <c r="C114" i="1"/>
  <c r="C223" i="1"/>
  <c r="C71" i="1"/>
  <c r="C117" i="1"/>
  <c r="C15" i="1"/>
  <c r="C104" i="1"/>
  <c r="C260" i="1"/>
  <c r="C154" i="1"/>
  <c r="C222" i="1"/>
  <c r="C46" i="1"/>
  <c r="C88" i="1"/>
  <c r="C207" i="1"/>
  <c r="C241" i="1"/>
  <c r="C208" i="1"/>
  <c r="C226" i="1"/>
  <c r="C122" i="1"/>
  <c r="C11" i="1"/>
  <c r="C267" i="1"/>
  <c r="D112" i="1"/>
  <c r="D161" i="1"/>
  <c r="D156" i="1"/>
  <c r="D209" i="1"/>
  <c r="D96" i="1"/>
  <c r="D190" i="1"/>
  <c r="D254" i="1"/>
  <c r="D228" i="1"/>
  <c r="D24" i="1"/>
  <c r="D191" i="1"/>
  <c r="D41" i="1"/>
  <c r="D87" i="1"/>
  <c r="D250" i="1"/>
  <c r="D58" i="1"/>
  <c r="D73" i="1"/>
  <c r="D47" i="1"/>
  <c r="D259" i="1"/>
  <c r="D159" i="1"/>
  <c r="D59" i="1"/>
  <c r="D150" i="1"/>
  <c r="D140" i="1"/>
  <c r="D249" i="1"/>
  <c r="C19" i="1"/>
  <c r="C188" i="1"/>
  <c r="C89" i="1"/>
  <c r="C235" i="1"/>
  <c r="C92" i="1"/>
  <c r="C255" i="1"/>
  <c r="C206" i="1"/>
  <c r="C262" i="1"/>
  <c r="C45" i="1"/>
  <c r="C121" i="1"/>
  <c r="C111" i="1"/>
  <c r="C261" i="1"/>
  <c r="C34" i="1"/>
  <c r="C287" i="1"/>
  <c r="C173" i="1"/>
  <c r="C14" i="1"/>
  <c r="C127" i="1"/>
  <c r="C248" i="1"/>
  <c r="C135" i="1"/>
  <c r="C7" i="1"/>
  <c r="C153" i="1"/>
  <c r="C243" i="1"/>
  <c r="C49" i="1"/>
  <c r="C212" i="1"/>
  <c r="C189" i="1"/>
  <c r="C39" i="1"/>
  <c r="C200" i="1"/>
  <c r="C134" i="1"/>
  <c r="C32" i="1"/>
  <c r="C245" i="1"/>
  <c r="C141" i="1"/>
  <c r="C230" i="1"/>
  <c r="C275" i="1"/>
  <c r="C244" i="1"/>
  <c r="C64" i="1"/>
  <c r="C10" i="1"/>
  <c r="C118" i="1"/>
  <c r="C9" i="1"/>
  <c r="C251" i="1"/>
  <c r="C85" i="1"/>
  <c r="C95" i="1"/>
  <c r="C144" i="1"/>
  <c r="C165" i="1"/>
  <c r="C44" i="1"/>
  <c r="C90" i="1"/>
  <c r="C4" i="1"/>
  <c r="C100" i="1"/>
  <c r="C187" i="1"/>
  <c r="D218" i="1"/>
  <c r="D54" i="1"/>
  <c r="D36" i="1"/>
  <c r="D239" i="1"/>
  <c r="D286" i="1"/>
  <c r="D98" i="1"/>
  <c r="D292" i="1"/>
  <c r="D125" i="1"/>
  <c r="D238" i="1"/>
  <c r="D50" i="1"/>
  <c r="D181" i="1"/>
  <c r="D155" i="1"/>
  <c r="D79" i="1"/>
  <c r="D175" i="1"/>
  <c r="D201" i="1"/>
  <c r="D38" i="1"/>
  <c r="D82" i="1"/>
  <c r="D205" i="1"/>
  <c r="D198" i="1"/>
  <c r="D60" i="1"/>
  <c r="D166" i="1"/>
  <c r="D17" i="1"/>
  <c r="D132" i="1"/>
  <c r="D197" i="1"/>
  <c r="D101" i="1"/>
  <c r="D225" i="1"/>
  <c r="D129" i="1"/>
  <c r="D233" i="1"/>
  <c r="D72" i="1"/>
  <c r="D78" i="1"/>
  <c r="D289" i="1"/>
  <c r="D21" i="1"/>
  <c r="D16" i="1"/>
  <c r="D217" i="1"/>
  <c r="D162" i="1"/>
  <c r="D23" i="1"/>
  <c r="D110" i="1"/>
  <c r="G83" i="9" l="1"/>
  <c r="C83" i="9"/>
  <c r="D294" i="1"/>
</calcChain>
</file>

<file path=xl/sharedStrings.xml><?xml version="1.0" encoding="utf-8"?>
<sst xmlns="http://schemas.openxmlformats.org/spreadsheetml/2006/main" count="1308" uniqueCount="438">
  <si>
    <t>Referee</t>
  </si>
  <si>
    <t>Matches</t>
  </si>
  <si>
    <t>h_obWins</t>
  </si>
  <si>
    <t>h_exWins</t>
  </si>
  <si>
    <t>a_obWins</t>
  </si>
  <si>
    <t>a_exWins</t>
  </si>
  <si>
    <t>h_obSG</t>
  </si>
  <si>
    <t>h_exSG</t>
  </si>
  <si>
    <t>a_obSG</t>
  </si>
  <si>
    <t>a_exSG</t>
  </si>
  <si>
    <t>obSG</t>
  </si>
  <si>
    <t>exSG</t>
  </si>
  <si>
    <t>obFouls</t>
  </si>
  <si>
    <t>exFouls</t>
  </si>
  <si>
    <t>h_obFouls</t>
  </si>
  <si>
    <t>h_exFouls</t>
  </si>
  <si>
    <t>a_obFouls</t>
  </si>
  <si>
    <t>a_exFouls</t>
  </si>
  <si>
    <t>obYC</t>
  </si>
  <si>
    <t>exYC</t>
  </si>
  <si>
    <t>obRC</t>
  </si>
  <si>
    <t>exRC</t>
  </si>
  <si>
    <t>M Pike</t>
  </si>
  <si>
    <t>D Pugh</t>
  </si>
  <si>
    <t>A Fearn</t>
  </si>
  <si>
    <t>P Melin</t>
  </si>
  <si>
    <t>D Somers</t>
  </si>
  <si>
    <t>M Heywood</t>
  </si>
  <si>
    <t>G Salisbury</t>
  </si>
  <si>
    <t>C Pawson</t>
  </si>
  <si>
    <t>P Walton</t>
  </si>
  <si>
    <t>O Langford</t>
  </si>
  <si>
    <t>D Phillips</t>
  </si>
  <si>
    <t>H Webb</t>
  </si>
  <si>
    <t>D Drysdale</t>
  </si>
  <si>
    <t>D Rock</t>
  </si>
  <si>
    <t>S Bratt</t>
  </si>
  <si>
    <t>D Lowe</t>
  </si>
  <si>
    <t>D Foster</t>
  </si>
  <si>
    <t>P Robinson</t>
  </si>
  <si>
    <t>G Beaton</t>
  </si>
  <si>
    <t>M Atkinson</t>
  </si>
  <si>
    <t>D McDonald</t>
  </si>
  <si>
    <t>P Wright</t>
  </si>
  <si>
    <t>R Madley</t>
  </si>
  <si>
    <t>C Kavanagh</t>
  </si>
  <si>
    <t>J McKendrick</t>
  </si>
  <si>
    <t>M Roncone</t>
  </si>
  <si>
    <t>R Joyce</t>
  </si>
  <si>
    <t>M Cowburn</t>
  </si>
  <si>
    <t>K Graham</t>
  </si>
  <si>
    <t>R. Rosetti</t>
  </si>
  <si>
    <t>P. Bertini</t>
  </si>
  <si>
    <t>I Hussin</t>
  </si>
  <si>
    <t>J Linington</t>
  </si>
  <si>
    <t>C Thomson</t>
  </si>
  <si>
    <t>S Finnie</t>
  </si>
  <si>
    <t>S McLean</t>
  </si>
  <si>
    <t>S Cook</t>
  </si>
  <si>
    <t>B Madden</t>
  </si>
  <si>
    <t>D Mohareb</t>
  </si>
  <si>
    <t>P Prosser</t>
  </si>
  <si>
    <t>P Tierney</t>
  </si>
  <si>
    <t>C Harwood</t>
  </si>
  <si>
    <t>D McDermid</t>
  </si>
  <si>
    <t>A Holmes</t>
  </si>
  <si>
    <t>G Barber</t>
  </si>
  <si>
    <t>A Freeland</t>
  </si>
  <si>
    <t>R Wigglesworth</t>
  </si>
  <si>
    <t>C Lymer</t>
  </si>
  <si>
    <t>R Johnson</t>
  </si>
  <si>
    <t>D Handley</t>
  </si>
  <si>
    <t>P Crossley</t>
  </si>
  <si>
    <t>M Russell</t>
  </si>
  <si>
    <t>M Donohue</t>
  </si>
  <si>
    <t>B Colvin</t>
  </si>
  <si>
    <t>A Taylor</t>
  </si>
  <si>
    <t>E Norris</t>
  </si>
  <si>
    <t>D Sheldrake</t>
  </si>
  <si>
    <t>D Coote</t>
  </si>
  <si>
    <t>D Dickinson</t>
  </si>
  <si>
    <t>K Friend</t>
  </si>
  <si>
    <t>P Taylor</t>
  </si>
  <si>
    <t>J Smith</t>
  </si>
  <si>
    <t>S Attwell</t>
  </si>
  <si>
    <t>C Graham</t>
  </si>
  <si>
    <t>G Sutton</t>
  </si>
  <si>
    <t>S Reid</t>
  </si>
  <si>
    <t>P Dowd</t>
  </si>
  <si>
    <t>R Booth</t>
  </si>
  <si>
    <t>F Stretton</t>
  </si>
  <si>
    <t>L Probert</t>
  </si>
  <si>
    <t>A Bromley</t>
  </si>
  <si>
    <t>C Hicks</t>
  </si>
  <si>
    <t>D Treleaven</t>
  </si>
  <si>
    <t>I Cooper</t>
  </si>
  <si>
    <t>D Crick</t>
  </si>
  <si>
    <t>L Doughty</t>
  </si>
  <si>
    <t>B Winter</t>
  </si>
  <si>
    <t>W Barratt</t>
  </si>
  <si>
    <t>A Butler</t>
  </si>
  <si>
    <t>G Aitken</t>
  </si>
  <si>
    <t>J Whiteley</t>
  </si>
  <si>
    <t>S Kirkland</t>
  </si>
  <si>
    <t>N Hair</t>
  </si>
  <si>
    <t>M Jones</t>
  </si>
  <si>
    <t>L Collins</t>
  </si>
  <si>
    <t>D Cook</t>
  </si>
  <si>
    <t>L Mason</t>
  </si>
  <si>
    <t>D Deadman</t>
  </si>
  <si>
    <t>C Napier</t>
  </si>
  <si>
    <t>R Styles</t>
  </si>
  <si>
    <t>C Sarginson</t>
  </si>
  <si>
    <t>W Collum</t>
  </si>
  <si>
    <t>P Banks</t>
  </si>
  <si>
    <t>C Boyeson</t>
  </si>
  <si>
    <t>P Durkin</t>
  </si>
  <si>
    <t>D Bond</t>
  </si>
  <si>
    <t>N Miller</t>
  </si>
  <si>
    <t>S Oldham</t>
  </si>
  <si>
    <t>K Hill</t>
  </si>
  <si>
    <t>A Haines</t>
  </si>
  <si>
    <t>M Coy</t>
  </si>
  <si>
    <t>W Finnie</t>
  </si>
  <si>
    <t>A Newlands</t>
  </si>
  <si>
    <t>M Fletcher</t>
  </si>
  <si>
    <t>S Conroy</t>
  </si>
  <si>
    <t>A Madley</t>
  </si>
  <si>
    <t>S Beck</t>
  </si>
  <si>
    <t>R Jones</t>
  </si>
  <si>
    <t>J P Robinson</t>
  </si>
  <si>
    <t>G Lewis</t>
  </si>
  <si>
    <t>M Warren</t>
  </si>
  <si>
    <t>J Beaton</t>
  </si>
  <si>
    <t>R Clark</t>
  </si>
  <si>
    <t>J Winter</t>
  </si>
  <si>
    <t>M Riley</t>
  </si>
  <si>
    <t>D Williams</t>
  </si>
  <si>
    <t>R East</t>
  </si>
  <si>
    <t>C Richmond</t>
  </si>
  <si>
    <t>I Brines</t>
  </si>
  <si>
    <t>M Messias</t>
  </si>
  <si>
    <t>D Munro</t>
  </si>
  <si>
    <t>C Pollard</t>
  </si>
  <si>
    <t>S Tanner</t>
  </si>
  <si>
    <t>C Wilkes</t>
  </si>
  <si>
    <t>J Busby</t>
  </si>
  <si>
    <t>S Allison</t>
  </si>
  <si>
    <t>M Dean</t>
  </si>
  <si>
    <t>K Clancy</t>
  </si>
  <si>
    <t>K Stroud</t>
  </si>
  <si>
    <t>M Naylor</t>
  </si>
  <si>
    <t>N Lugg</t>
  </si>
  <si>
    <t>T Bramall</t>
  </si>
  <si>
    <t>C Allan</t>
  </si>
  <si>
    <t>S O'Reilly</t>
  </si>
  <si>
    <t>B Malone</t>
  </si>
  <si>
    <t>A Rayner</t>
  </si>
  <si>
    <t>C Penton</t>
  </si>
  <si>
    <t>P Miller</t>
  </si>
  <si>
    <t>M Thorpe</t>
  </si>
  <si>
    <t>C Webster</t>
  </si>
  <si>
    <t>M Clattenburg</t>
  </si>
  <si>
    <t>G Laws</t>
  </si>
  <si>
    <t>C Murray</t>
  </si>
  <si>
    <t>N Swarbrick</t>
  </si>
  <si>
    <t>A Young</t>
  </si>
  <si>
    <t>G Ross</t>
  </si>
  <si>
    <t>T Harrington</t>
  </si>
  <si>
    <t>J Amey</t>
  </si>
  <si>
    <t>A Leake</t>
  </si>
  <si>
    <t>S Bennett</t>
  </si>
  <si>
    <t>M Oliver</t>
  </si>
  <si>
    <t>D. Messina</t>
  </si>
  <si>
    <t>P Danson</t>
  </si>
  <si>
    <t>B Curson</t>
  </si>
  <si>
    <t>C Foy</t>
  </si>
  <si>
    <t>R Lewis</t>
  </si>
  <si>
    <t>M Haywood</t>
  </si>
  <si>
    <t>A Halliday</t>
  </si>
  <si>
    <t>R Olivier</t>
  </si>
  <si>
    <t>P Stuart</t>
  </si>
  <si>
    <t>D Gallagher</t>
  </si>
  <si>
    <t>T Nield</t>
  </si>
  <si>
    <t>J Moss</t>
  </si>
  <si>
    <t>K Johnson</t>
  </si>
  <si>
    <t>S Millar</t>
  </si>
  <si>
    <t>T Robinson</t>
  </si>
  <si>
    <t>J Gillett</t>
  </si>
  <si>
    <t>P Marsden</t>
  </si>
  <si>
    <t>R West</t>
  </si>
  <si>
    <t>A Backhouse</t>
  </si>
  <si>
    <t>A Hendley</t>
  </si>
  <si>
    <t>C Steven</t>
  </si>
  <si>
    <t>R Lee</t>
  </si>
  <si>
    <t>P Rejer</t>
  </si>
  <si>
    <t>J Hopkins</t>
  </si>
  <si>
    <t>M. Trefoloni</t>
  </si>
  <si>
    <t>B Cook</t>
  </si>
  <si>
    <t>A Penn</t>
  </si>
  <si>
    <t>P Gibbs</t>
  </si>
  <si>
    <t>R Merchant</t>
  </si>
  <si>
    <t>K Evans</t>
  </si>
  <si>
    <t>S Dunn</t>
  </si>
  <si>
    <t>S Dougal</t>
  </si>
  <si>
    <t>B Toner</t>
  </si>
  <si>
    <t>A Wiley</t>
  </si>
  <si>
    <t>R Fletcher</t>
  </si>
  <si>
    <t>J Simpson</t>
  </si>
  <si>
    <t>T Parkes</t>
  </si>
  <si>
    <t>I Smedley</t>
  </si>
  <si>
    <t>W Young</t>
  </si>
  <si>
    <t>L Wilson</t>
  </si>
  <si>
    <t>C Powell</t>
  </si>
  <si>
    <t>S Duncan</t>
  </si>
  <si>
    <t>O Yates</t>
  </si>
  <si>
    <t>S Long</t>
  </si>
  <si>
    <t>N Barry</t>
  </si>
  <si>
    <t>S Purkiss</t>
  </si>
  <si>
    <t>A Coggins</t>
  </si>
  <si>
    <t>K Clark</t>
  </si>
  <si>
    <t>P Quinn</t>
  </si>
  <si>
    <t>A Dallas</t>
  </si>
  <si>
    <t>G Eltringham</t>
  </si>
  <si>
    <t>J Singh</t>
  </si>
  <si>
    <t>D England</t>
  </si>
  <si>
    <t>M Matadar</t>
  </si>
  <si>
    <t>G Ward</t>
  </si>
  <si>
    <t>B Huxtable</t>
  </si>
  <si>
    <t>G Duncan</t>
  </si>
  <si>
    <t>N Walsh</t>
  </si>
  <si>
    <t>B Knight</t>
  </si>
  <si>
    <t>Paul Durkin</t>
  </si>
  <si>
    <t>J Oldham</t>
  </si>
  <si>
    <t>N Kinseley</t>
  </si>
  <si>
    <t>M Halsey</t>
  </si>
  <si>
    <t>S Stockbridge</t>
  </si>
  <si>
    <t>M. Saccani</t>
  </si>
  <si>
    <t>A Muir</t>
  </si>
  <si>
    <t>P Joslin</t>
  </si>
  <si>
    <t>C Charleston</t>
  </si>
  <si>
    <t>D Webb</t>
  </si>
  <si>
    <t>J Waugh</t>
  </si>
  <si>
    <t>S Ross</t>
  </si>
  <si>
    <t>S Tomlin</t>
  </si>
  <si>
    <t>L Swabey</t>
  </si>
  <si>
    <t>S Creighton</t>
  </si>
  <si>
    <t>A Davies</t>
  </si>
  <si>
    <t>E Wolstenholme</t>
  </si>
  <si>
    <t>L Cable</t>
  </si>
  <si>
    <t>R Shoebridge</t>
  </si>
  <si>
    <t>D Ford</t>
  </si>
  <si>
    <t>K Wright</t>
  </si>
  <si>
    <t>G Cain</t>
  </si>
  <si>
    <t>D Robertson</t>
  </si>
  <si>
    <t>A D'Urso</t>
  </si>
  <si>
    <t>R Beeby</t>
  </si>
  <si>
    <t>C Oliver</t>
  </si>
  <si>
    <t>M Ryan</t>
  </si>
  <si>
    <t>Jeff Winter</t>
  </si>
  <si>
    <t>A Woolmer</t>
  </si>
  <si>
    <t>M Tumilty</t>
  </si>
  <si>
    <t>K Yeo</t>
  </si>
  <si>
    <t>A Hall</t>
  </si>
  <si>
    <t>M Salisbury</t>
  </si>
  <si>
    <t>S Lambie</t>
  </si>
  <si>
    <t>I Williamson</t>
  </si>
  <si>
    <t>Alan Wiley</t>
  </si>
  <si>
    <t>T Bates</t>
  </si>
  <si>
    <t>A Bates</t>
  </si>
  <si>
    <t>S Martin</t>
  </si>
  <si>
    <t>S Hooper</t>
  </si>
  <si>
    <t>A Hopkins</t>
  </si>
  <si>
    <t>J Adcock</t>
  </si>
  <si>
    <t>M Edwards</t>
  </si>
  <si>
    <t>P Armstrong</t>
  </si>
  <si>
    <t>S Rushton</t>
  </si>
  <si>
    <t>D Whitestone</t>
  </si>
  <si>
    <t>Graham Poll</t>
  </si>
  <si>
    <t>M McCurry</t>
  </si>
  <si>
    <t>P Bankes</t>
  </si>
  <si>
    <t>G Scott</t>
  </si>
  <si>
    <t>E Evans</t>
  </si>
  <si>
    <t>R Pearson</t>
  </si>
  <si>
    <t>F Graham</t>
  </si>
  <si>
    <t>E Anderson</t>
  </si>
  <si>
    <t>J Rowbotham</t>
  </si>
  <si>
    <t>A Marriner</t>
  </si>
  <si>
    <t>M Cooper</t>
  </si>
  <si>
    <t>T Kettle</t>
  </si>
  <si>
    <t>J Underhill</t>
  </si>
  <si>
    <t>A Kaye</t>
  </si>
  <si>
    <t>N. Rizzoli</t>
  </si>
  <si>
    <t>P Rees</t>
  </si>
  <si>
    <t>G Horwood</t>
  </si>
  <si>
    <t>C Breakspear</t>
  </si>
  <si>
    <t>S Mathieson</t>
  </si>
  <si>
    <t>A Bennett</t>
  </si>
  <si>
    <t>R Whitton</t>
  </si>
  <si>
    <t>E Ilderton</t>
  </si>
  <si>
    <t>E Smith</t>
  </si>
  <si>
    <t>M Brown</t>
  </si>
  <si>
    <t>J Brooks</t>
  </si>
  <si>
    <t>S Baines</t>
  </si>
  <si>
    <t>H Dallas</t>
  </si>
  <si>
    <t>G Hegley</t>
  </si>
  <si>
    <t>G Poll</t>
  </si>
  <si>
    <t>R Martin</t>
  </si>
  <si>
    <t>U Rennie</t>
  </si>
  <si>
    <t>M Bull</t>
  </si>
  <si>
    <t>G Irvine</t>
  </si>
  <si>
    <t>J Ross</t>
  </si>
  <si>
    <t>C Berry</t>
  </si>
  <si>
    <t>S. Farina</t>
  </si>
  <si>
    <t>Index</t>
  </si>
  <si>
    <t>obDraws</t>
  </si>
  <si>
    <t>exDraws</t>
  </si>
  <si>
    <t>p_RC</t>
  </si>
  <si>
    <t>p_YC</t>
  </si>
  <si>
    <t>p_Fouls</t>
  </si>
  <si>
    <t>p_HFouls</t>
  </si>
  <si>
    <t>p_AFouls</t>
  </si>
  <si>
    <t>p_SG</t>
  </si>
  <si>
    <t>p_ASG</t>
  </si>
  <si>
    <t>p_HSG</t>
  </si>
  <si>
    <t>p_Awins</t>
  </si>
  <si>
    <t>p_Draws</t>
  </si>
  <si>
    <t>p_Wins</t>
  </si>
  <si>
    <t>Overall</t>
  </si>
  <si>
    <t>Performance</t>
  </si>
  <si>
    <t>Statistic</t>
  </si>
  <si>
    <t>Draws</t>
  </si>
  <si>
    <t>Home Team Wins</t>
  </si>
  <si>
    <t>Away Team Wins</t>
  </si>
  <si>
    <t>Scored Goals</t>
  </si>
  <si>
    <t>Fouls</t>
  </si>
  <si>
    <t>Yellow Cards</t>
  </si>
  <si>
    <t>Red Cards</t>
  </si>
  <si>
    <t>Average</t>
  </si>
  <si>
    <t>Sample</t>
  </si>
  <si>
    <t>h_obYC</t>
  </si>
  <si>
    <t>h_exYC</t>
  </si>
  <si>
    <t>a_obYC</t>
  </si>
  <si>
    <t>a_exYC</t>
  </si>
  <si>
    <t>h_obRC</t>
  </si>
  <si>
    <t>h_exRC</t>
  </si>
  <si>
    <t>a_obRC</t>
  </si>
  <si>
    <t>a_exRC</t>
  </si>
  <si>
    <t>p_ARC</t>
  </si>
  <si>
    <t>p_HRC</t>
  </si>
  <si>
    <t>p_AYC</t>
  </si>
  <si>
    <t>p_HYC</t>
  </si>
  <si>
    <t>Home Goals</t>
  </si>
  <si>
    <t>Away Goals</t>
  </si>
  <si>
    <t>Home Fouls</t>
  </si>
  <si>
    <t>Away Fouls</t>
  </si>
  <si>
    <t>Home Yellow Cards</t>
  </si>
  <si>
    <t>Away Yellow Cards</t>
  </si>
  <si>
    <t>Home Red Cards</t>
  </si>
  <si>
    <t>Away Red Cards</t>
  </si>
  <si>
    <t>p_AWins</t>
  </si>
  <si>
    <t>p_HWins</t>
  </si>
  <si>
    <t>Home Wins</t>
  </si>
  <si>
    <t>Away Wins</t>
  </si>
  <si>
    <t>Goals</t>
  </si>
  <si>
    <t>Home Scored Goals</t>
  </si>
  <si>
    <t>Away Scored Goals</t>
  </si>
  <si>
    <t>Matches2</t>
  </si>
  <si>
    <t>Home Team Win</t>
  </si>
  <si>
    <t>Draw</t>
  </si>
  <si>
    <t>Away Team Win</t>
  </si>
  <si>
    <t>Home Goals Scored</t>
  </si>
  <si>
    <t>Scored Goals Overall</t>
  </si>
  <si>
    <t>Home Team Victory</t>
  </si>
  <si>
    <t>Away Team Victory</t>
  </si>
  <si>
    <t>Grupo</t>
  </si>
  <si>
    <t>Referees -H,-D,+A</t>
  </si>
  <si>
    <t>Division</t>
  </si>
  <si>
    <t>League One</t>
  </si>
  <si>
    <t>Bet</t>
  </si>
  <si>
    <t>Principal</t>
  </si>
  <si>
    <t>Outcome</t>
  </si>
  <si>
    <t>Away</t>
  </si>
  <si>
    <t>Correct</t>
  </si>
  <si>
    <t>Incorrect</t>
  </si>
  <si>
    <t>xWinsA</t>
  </si>
  <si>
    <t>WinsA</t>
  </si>
  <si>
    <t>WinsA%</t>
  </si>
  <si>
    <t>Results</t>
  </si>
  <si>
    <t>Balance</t>
  </si>
  <si>
    <t>Balance%</t>
  </si>
  <si>
    <t>ECL</t>
  </si>
  <si>
    <t>League Two</t>
  </si>
  <si>
    <t>Correct%</t>
  </si>
  <si>
    <t>Total</t>
  </si>
  <si>
    <t>EPL</t>
  </si>
  <si>
    <t>E0</t>
  </si>
  <si>
    <t>E1</t>
  </si>
  <si>
    <t>E2</t>
  </si>
  <si>
    <t>E3</t>
  </si>
  <si>
    <t>E4</t>
  </si>
  <si>
    <t>Group</t>
  </si>
  <si>
    <t>Referees</t>
  </si>
  <si>
    <t>Amount</t>
  </si>
  <si>
    <t>Bet Outcome</t>
  </si>
  <si>
    <t>Bets won</t>
  </si>
  <si>
    <t>Bets lost</t>
  </si>
  <si>
    <t>Bets won %</t>
  </si>
  <si>
    <t>Expected Away Wins</t>
  </si>
  <si>
    <t>Away Wins %</t>
  </si>
  <si>
    <t>Balance %</t>
  </si>
  <si>
    <t>-2H,-17D,+17A</t>
  </si>
  <si>
    <t>Premier League</t>
  </si>
  <si>
    <t>Championship</t>
  </si>
  <si>
    <t>Type</t>
  </si>
  <si>
    <t>Classification</t>
  </si>
  <si>
    <t>a</t>
  </si>
  <si>
    <t>Desempeño</t>
  </si>
  <si>
    <t>Promedio</t>
  </si>
  <si>
    <t>Victorias de Locales</t>
  </si>
  <si>
    <t>Empates</t>
  </si>
  <si>
    <t>Victorias de Visitantes</t>
  </si>
  <si>
    <t>Goles de Locales</t>
  </si>
  <si>
    <t>Goles de Visitantes</t>
  </si>
  <si>
    <t>Goles Anotados</t>
  </si>
  <si>
    <t>Faltas</t>
  </si>
  <si>
    <t>Faltas de Locales</t>
  </si>
  <si>
    <t>Faltas de Visitantes</t>
  </si>
  <si>
    <t>Tarjetas Amarillas</t>
  </si>
  <si>
    <t>Tarjetas Rojas</t>
  </si>
  <si>
    <t>T. Amarillas de Visitantes</t>
  </si>
  <si>
    <t>T. Amarillas de Locales</t>
  </si>
  <si>
    <t>T. Rojas de Locales</t>
  </si>
  <si>
    <t>T. Rojas de Visitantes</t>
  </si>
  <si>
    <t>xHome</t>
  </si>
  <si>
    <t>Home</t>
  </si>
  <si>
    <t>xDraws</t>
  </si>
  <si>
    <t>xAway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</si>
</sst>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7F9F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4" fillId="0" borderId="0" xfId="0" applyFont="1"/>
    <xf numFmtId="9" fontId="0" fillId="0" borderId="0" xfId="1" applyFont="1"/>
    <xf numFmtId="9" fontId="16" fillId="0" borderId="0" xfId="1" applyFont="1"/>
    <xf numFmtId="9" fontId="18" fillId="0" borderId="0" xfId="1" applyFont="1"/>
    <xf numFmtId="9" fontId="16" fillId="0" borderId="0" xfId="0" applyNumberFormat="1" applyFont="1"/>
    <xf numFmtId="9" fontId="18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0" fillId="33" borderId="0" xfId="1" applyFont="1" applyFill="1" applyAlignment="1">
      <alignment horizontal="center" vertical="center"/>
    </xf>
    <xf numFmtId="9" fontId="16" fillId="33" borderId="0" xfId="1" applyFont="1" applyFill="1"/>
    <xf numFmtId="9" fontId="18" fillId="33" borderId="0" xfId="1" applyFont="1" applyFill="1"/>
    <xf numFmtId="9" fontId="16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0" fillId="0" borderId="0" xfId="0" applyAlignment="1">
      <alignment wrapText="1"/>
    </xf>
    <xf numFmtId="1" fontId="10" fillId="6" borderId="5" xfId="11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0" fillId="6" borderId="10" xfId="11" applyNumberFormat="1" applyBorder="1" applyAlignment="1">
      <alignment horizontal="center" vertical="center"/>
    </xf>
    <xf numFmtId="1" fontId="10" fillId="6" borderId="10" xfId="11" applyNumberFormat="1" applyFont="1" applyFill="1" applyBorder="1" applyAlignment="1">
      <alignment horizontal="center" vertical="center"/>
    </xf>
    <xf numFmtId="9" fontId="20" fillId="0" borderId="0" xfId="1" applyFont="1"/>
    <xf numFmtId="0" fontId="0" fillId="0" borderId="0" xfId="0" quotePrefix="1"/>
    <xf numFmtId="0" fontId="21" fillId="37" borderId="7" xfId="14" applyFont="1" applyFill="1" applyAlignment="1">
      <alignment horizontal="center" vertical="center"/>
    </xf>
    <xf numFmtId="0" fontId="10" fillId="6" borderId="5" xfId="11" applyAlignment="1">
      <alignment horizontal="center" vertical="center"/>
    </xf>
    <xf numFmtId="0" fontId="22" fillId="35" borderId="11" xfId="14" applyFont="1" applyFill="1" applyBorder="1" applyAlignment="1">
      <alignment horizontal="center" vertical="center" wrapText="1"/>
    </xf>
    <xf numFmtId="0" fontId="22" fillId="36" borderId="11" xfId="14" applyFont="1" applyFill="1" applyBorder="1" applyAlignment="1">
      <alignment horizontal="center" vertical="center" wrapText="1"/>
    </xf>
    <xf numFmtId="0" fontId="23" fillId="37" borderId="7" xfId="14" applyFont="1" applyFill="1" applyAlignment="1">
      <alignment horizontal="center" vertical="center"/>
    </xf>
    <xf numFmtId="0" fontId="24" fillId="6" borderId="5" xfId="11" applyFont="1" applyAlignment="1">
      <alignment horizontal="center" vertical="center"/>
    </xf>
    <xf numFmtId="0" fontId="25" fillId="6" borderId="4" xfId="12" applyFont="1" applyAlignment="1">
      <alignment horizontal="center" vertical="center"/>
    </xf>
    <xf numFmtId="9" fontId="24" fillId="6" borderId="5" xfId="11" applyNumberFormat="1" applyFont="1" applyAlignment="1">
      <alignment horizontal="center" vertical="center"/>
    </xf>
    <xf numFmtId="9" fontId="25" fillId="6" borderId="4" xfId="12" applyNumberFormat="1" applyFont="1" applyAlignment="1">
      <alignment horizontal="center" vertical="center"/>
    </xf>
    <xf numFmtId="0" fontId="13" fillId="35" borderId="7" xfId="14" applyFill="1" applyAlignment="1">
      <alignment horizontal="center"/>
    </xf>
    <xf numFmtId="0" fontId="21" fillId="37" borderId="7" xfId="14" applyFont="1" applyFill="1" applyAlignment="1">
      <alignment horizontal="center"/>
    </xf>
    <xf numFmtId="0" fontId="13" fillId="35" borderId="7" xfId="14" applyFill="1" applyAlignment="1">
      <alignment horizontal="center" vertical="center" wrapText="1"/>
    </xf>
    <xf numFmtId="0" fontId="21" fillId="6" borderId="4" xfId="12" applyFont="1" applyAlignment="1">
      <alignment horizontal="center" vertical="center"/>
    </xf>
    <xf numFmtId="0" fontId="21" fillId="6" borderId="4" xfId="12" quotePrefix="1" applyFont="1" applyAlignment="1">
      <alignment horizontal="center"/>
    </xf>
    <xf numFmtId="0" fontId="0" fillId="38" borderId="0" xfId="0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0" borderId="0" xfId="0" applyFont="1"/>
    <xf numFmtId="9" fontId="1" fillId="0" borderId="0" xfId="1" applyFont="1"/>
    <xf numFmtId="0" fontId="18" fillId="33" borderId="5" xfId="11" applyFont="1" applyFill="1" applyAlignment="1">
      <alignment horizontal="center" vertical="center"/>
    </xf>
    <xf numFmtId="0" fontId="5" fillId="33" borderId="3" xfId="5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rgb="FFF8CBAD"/>
          <bgColor rgb="FF00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</font>
      <numFmt numFmtId="13" formatCode="0%"/>
    </dxf>
  </dxfs>
  <tableStyles count="0" defaultTableStyle="TableStyleMedium2" defaultPivotStyle="PivotStyleLight16"/>
  <colors>
    <mruColors>
      <color rgb="FF94B2FE"/>
      <color rgb="FF9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s-MX" sz="2000">
                <a:solidFill>
                  <a:srgbClr val="FFFF00"/>
                </a:solidFill>
              </a:rPr>
              <a:t>Desempeño de</a:t>
            </a:r>
            <a:r>
              <a:rPr lang="es-MX" sz="2000" baseline="0">
                <a:solidFill>
                  <a:srgbClr val="FFFF00"/>
                </a:solidFill>
              </a:rPr>
              <a:t> Árbitro</a:t>
            </a:r>
            <a:br>
              <a:rPr lang="es-MX" sz="2400" baseline="0">
                <a:solidFill>
                  <a:srgbClr val="FFFF00"/>
                </a:solidFill>
              </a:rPr>
            </a:br>
            <a:r>
              <a:rPr lang="es-MX" sz="2800">
                <a:solidFill>
                  <a:srgbClr val="FFFF00"/>
                </a:solidFill>
              </a:rPr>
              <a:t>Howard Webb</a:t>
            </a:r>
            <a:endParaRPr lang="es-MX" sz="2000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5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 Webb'!$C$4</c:f>
              <c:strCache>
                <c:ptCount val="1"/>
                <c:pt idx="0">
                  <c:v>Desempeño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0276053982958235E-16"/>
                  <c:y val="2.1739130434782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80-49D8-9995-EE42923561E5}"/>
                </c:ext>
              </c:extLst>
            </c:dLbl>
            <c:dLbl>
              <c:idx val="1"/>
              <c:layout>
                <c:manualLayout>
                  <c:x val="7.0064813814618657E-3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80-49D8-9995-EE42923561E5}"/>
                </c:ext>
              </c:extLst>
            </c:dLbl>
            <c:dLbl>
              <c:idx val="2"/>
              <c:layout>
                <c:manualLayout>
                  <c:x val="1.1210370210338882E-2"/>
                  <c:y val="3.6231884057970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80-49D8-9995-EE42923561E5}"/>
                </c:ext>
              </c:extLst>
            </c:dLbl>
            <c:dLbl>
              <c:idx val="3"/>
              <c:layout>
                <c:manualLayout>
                  <c:x val="-1.0276053982958235E-16"/>
                  <c:y val="3.3816425120772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80-49D8-9995-EE42923561E5}"/>
                </c:ext>
              </c:extLst>
            </c:dLbl>
            <c:dLbl>
              <c:idx val="4"/>
              <c:layout>
                <c:manualLayout>
                  <c:x val="-1.4012962762923731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80-49D8-9995-EE42923561E5}"/>
                </c:ext>
              </c:extLst>
            </c:dLbl>
            <c:dLbl>
              <c:idx val="5"/>
              <c:layout>
                <c:manualLayout>
                  <c:x val="-2.8025925525847462E-3"/>
                  <c:y val="3.6231884057970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80-49D8-9995-EE42923561E5}"/>
                </c:ext>
              </c:extLst>
            </c:dLbl>
            <c:dLbl>
              <c:idx val="6"/>
              <c:layout>
                <c:manualLayout>
                  <c:x val="-9.809073934046714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80-49D8-9995-EE42923561E5}"/>
                </c:ext>
              </c:extLst>
            </c:dLbl>
            <c:dLbl>
              <c:idx val="7"/>
              <c:layout>
                <c:manualLayout>
                  <c:x val="0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80-49D8-9995-EE42923561E5}"/>
                </c:ext>
              </c:extLst>
            </c:dLbl>
            <c:dLbl>
              <c:idx val="8"/>
              <c:layout>
                <c:manualLayout>
                  <c:x val="2.8025925525846946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80-49D8-9995-EE42923561E5}"/>
                </c:ext>
              </c:extLst>
            </c:dLbl>
            <c:dLbl>
              <c:idx val="9"/>
              <c:layout>
                <c:manualLayout>
                  <c:x val="-7.006481381461865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80-49D8-9995-EE42923561E5}"/>
                </c:ext>
              </c:extLst>
            </c:dLbl>
            <c:dLbl>
              <c:idx val="11"/>
              <c:layout>
                <c:manualLayout>
                  <c:x val="-1.1210370210339035E-2"/>
                  <c:y val="4.1062801932367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8-4C3E-86DF-C26624E0ECDA}"/>
                </c:ext>
              </c:extLst>
            </c:dLbl>
            <c:dLbl>
              <c:idx val="12"/>
              <c:layout>
                <c:manualLayout>
                  <c:x val="-2.8025925525847462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8-4C3E-86DF-C26624E0ECDA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 Webb'!$B$5:$B$19</c:f>
              <c:strCache>
                <c:ptCount val="15"/>
                <c:pt idx="0">
                  <c:v>Victorias de Locales</c:v>
                </c:pt>
                <c:pt idx="1">
                  <c:v>Empates</c:v>
                </c:pt>
                <c:pt idx="2">
                  <c:v>Victorias de Visitantes</c:v>
                </c:pt>
                <c:pt idx="3">
                  <c:v>Goles de Locales</c:v>
                </c:pt>
                <c:pt idx="4">
                  <c:v>Goles de Visitantes</c:v>
                </c:pt>
                <c:pt idx="5">
                  <c:v>Goles Anotados</c:v>
                </c:pt>
                <c:pt idx="6">
                  <c:v>Faltas</c:v>
                </c:pt>
                <c:pt idx="7">
                  <c:v>Faltas de Locales</c:v>
                </c:pt>
                <c:pt idx="8">
                  <c:v>Faltas de Visitantes</c:v>
                </c:pt>
                <c:pt idx="9">
                  <c:v>Tarjetas Amarillas</c:v>
                </c:pt>
                <c:pt idx="10">
                  <c:v>Tarjetas Rojas</c:v>
                </c:pt>
                <c:pt idx="11">
                  <c:v>T. Amarillas de Locales</c:v>
                </c:pt>
                <c:pt idx="12">
                  <c:v>T. Amarillas de Visitantes</c:v>
                </c:pt>
                <c:pt idx="13">
                  <c:v>T. Rojas de Locales</c:v>
                </c:pt>
                <c:pt idx="14">
                  <c:v>T. Rojas de Visitantes</c:v>
                </c:pt>
              </c:strCache>
            </c:strRef>
          </c:cat>
          <c:val>
            <c:numRef>
              <c:f>'H Webb'!$C$5:$C$19</c:f>
              <c:numCache>
                <c:formatCode>0%</c:formatCode>
                <c:ptCount val="15"/>
                <c:pt idx="0">
                  <c:v>1.0027160346579356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0-49D8-9995-EE42923561E5}"/>
            </c:ext>
          </c:extLst>
        </c:ser>
        <c:ser>
          <c:idx val="1"/>
          <c:order val="1"/>
          <c:tx>
            <c:strRef>
              <c:f>'H Webb'!$D$4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'H Webb'!$B$5:$B$19</c:f>
              <c:strCache>
                <c:ptCount val="15"/>
                <c:pt idx="0">
                  <c:v>Victorias de Locales</c:v>
                </c:pt>
                <c:pt idx="1">
                  <c:v>Empates</c:v>
                </c:pt>
                <c:pt idx="2">
                  <c:v>Victorias de Visitantes</c:v>
                </c:pt>
                <c:pt idx="3">
                  <c:v>Goles de Locales</c:v>
                </c:pt>
                <c:pt idx="4">
                  <c:v>Goles de Visitantes</c:v>
                </c:pt>
                <c:pt idx="5">
                  <c:v>Goles Anotados</c:v>
                </c:pt>
                <c:pt idx="6">
                  <c:v>Faltas</c:v>
                </c:pt>
                <c:pt idx="7">
                  <c:v>Faltas de Locales</c:v>
                </c:pt>
                <c:pt idx="8">
                  <c:v>Faltas de Visitantes</c:v>
                </c:pt>
                <c:pt idx="9">
                  <c:v>Tarjetas Amarillas</c:v>
                </c:pt>
                <c:pt idx="10">
                  <c:v>Tarjetas Rojas</c:v>
                </c:pt>
                <c:pt idx="11">
                  <c:v>T. Amarillas de Locales</c:v>
                </c:pt>
                <c:pt idx="12">
                  <c:v>T. Amarillas de Visitantes</c:v>
                </c:pt>
                <c:pt idx="13">
                  <c:v>T. Rojas de Locales</c:v>
                </c:pt>
                <c:pt idx="14">
                  <c:v>T. Rojas de Visitantes</c:v>
                </c:pt>
              </c:strCache>
            </c:strRef>
          </c:cat>
          <c:val>
            <c:numRef>
              <c:f>'H Webb'!$D$5:$D$19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0-49D8-9995-EE4292356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4421576"/>
        <c:axId val="735454624"/>
      </c:radarChart>
      <c:catAx>
        <c:axId val="4744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454624"/>
        <c:crosses val="autoZero"/>
        <c:auto val="1"/>
        <c:lblAlgn val="ctr"/>
        <c:lblOffset val="100"/>
        <c:noMultiLvlLbl val="0"/>
      </c:catAx>
      <c:valAx>
        <c:axId val="735454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442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aseline="0">
                <a:solidFill>
                  <a:srgbClr val="FFFF00"/>
                </a:solidFill>
              </a:rPr>
              <a:t>Desempeño de Árbitro</a:t>
            </a:r>
          </a:p>
          <a:p>
            <a:pPr>
              <a:defRPr sz="2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aseline="0">
                <a:solidFill>
                  <a:srgbClr val="FFFF00"/>
                </a:solidFill>
              </a:rPr>
              <a:t>?????? ???????</a:t>
            </a:r>
            <a:endParaRPr lang="es-MX" sz="1800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 Handley'!$B$8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6.5411005898395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2B-4704-B32A-CBC97CAD5345}"/>
                </c:ext>
              </c:extLst>
            </c:dLbl>
            <c:dLbl>
              <c:idx val="1"/>
              <c:layout>
                <c:manualLayout>
                  <c:x val="-1.5458936770403576E-2"/>
                  <c:y val="5.3730469130824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2B-4704-B32A-CBC97CAD5345}"/>
                </c:ext>
              </c:extLst>
            </c:dLbl>
            <c:dLbl>
              <c:idx val="2"/>
              <c:layout>
                <c:manualLayout>
                  <c:x val="-2.9512515652588448E-2"/>
                  <c:y val="4.438603971676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2B-4704-B32A-CBC97CAD5345}"/>
                </c:ext>
              </c:extLst>
            </c:dLbl>
            <c:dLbl>
              <c:idx val="3"/>
              <c:layout>
                <c:manualLayout>
                  <c:x val="-3.2323231429025441E-2"/>
                  <c:y val="2.3361073535141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B-4704-B32A-CBC97CAD5345}"/>
                </c:ext>
              </c:extLst>
            </c:dLbl>
            <c:dLbl>
              <c:idx val="4"/>
              <c:layout>
                <c:manualLayout>
                  <c:x val="-3.9350020870117929E-2"/>
                  <c:y val="7.00832206054233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2B-4704-B32A-CBC97CAD5345}"/>
                </c:ext>
              </c:extLst>
            </c:dLbl>
            <c:dLbl>
              <c:idx val="5"/>
              <c:layout>
                <c:manualLayout>
                  <c:x val="-3.6539305093680932E-2"/>
                  <c:y val="-3.27055029491976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2B-4704-B32A-CBC97CAD5345}"/>
                </c:ext>
              </c:extLst>
            </c:dLbl>
            <c:dLbl>
              <c:idx val="6"/>
              <c:layout>
                <c:manualLayout>
                  <c:x val="-2.6701799876151452E-2"/>
                  <c:y val="-4.6722147070282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2B-4704-B32A-CBC97CAD5345}"/>
                </c:ext>
              </c:extLst>
            </c:dLbl>
            <c:dLbl>
              <c:idx val="7"/>
              <c:layout>
                <c:manualLayout>
                  <c:x val="-1.124286310574798E-2"/>
                  <c:y val="-6.5411005898395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2B-4704-B32A-CBC97CAD5345}"/>
                </c:ext>
              </c:extLst>
            </c:dLbl>
            <c:dLbl>
              <c:idx val="8"/>
              <c:layout>
                <c:manualLayout>
                  <c:x val="8.4321473293109336E-3"/>
                  <c:y val="-7.4755435312451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2B-4704-B32A-CBC97CAD5345}"/>
                </c:ext>
              </c:extLst>
            </c:dLbl>
            <c:dLbl>
              <c:idx val="9"/>
              <c:layout>
                <c:manualLayout>
                  <c:x val="2.9512515652588396E-2"/>
                  <c:y val="-5.8402683837852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2B-4704-B32A-CBC97CAD5345}"/>
                </c:ext>
              </c:extLst>
            </c:dLbl>
            <c:dLbl>
              <c:idx val="10"/>
              <c:layout>
                <c:manualLayout>
                  <c:x val="2.9512515652588396E-2"/>
                  <c:y val="-2.3361073535141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A5-4DC6-8B59-9BE262D5EE18}"/>
                </c:ext>
              </c:extLst>
            </c:dLbl>
            <c:dLbl>
              <c:idx val="11"/>
              <c:layout>
                <c:manualLayout>
                  <c:x val="4.9187526087647364E-2"/>
                  <c:y val="-4.67221470702822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2B-4704-B32A-CBC97CAD5345}"/>
                </c:ext>
              </c:extLst>
            </c:dLbl>
            <c:dLbl>
              <c:idx val="12"/>
              <c:layout>
                <c:manualLayout>
                  <c:x val="4.4971452422991866E-2"/>
                  <c:y val="2.8033288242169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2B-4704-B32A-CBC97CAD5345}"/>
                </c:ext>
              </c:extLst>
            </c:dLbl>
            <c:dLbl>
              <c:idx val="13"/>
              <c:layout>
                <c:manualLayout>
                  <c:x val="2.67017998761514E-2"/>
                  <c:y val="2.8033288242169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2B-4704-B32A-CBC97CAD5345}"/>
                </c:ext>
              </c:extLst>
            </c:dLbl>
            <c:dLbl>
              <c:idx val="14"/>
              <c:layout>
                <c:manualLayout>
                  <c:x val="5.6214315528739902E-3"/>
                  <c:y val="3.7377717656225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2B-4704-B32A-CBC97CAD5345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 Handley'!$A$9:$A$23</c:f>
              <c:strCache>
                <c:ptCount val="15"/>
                <c:pt idx="0">
                  <c:v>Victorias de Locales</c:v>
                </c:pt>
                <c:pt idx="1">
                  <c:v>Empates</c:v>
                </c:pt>
                <c:pt idx="2">
                  <c:v>Victorias de Visitantes</c:v>
                </c:pt>
                <c:pt idx="3">
                  <c:v>Goles de Locales</c:v>
                </c:pt>
                <c:pt idx="4">
                  <c:v>Goles de Visitantes</c:v>
                </c:pt>
                <c:pt idx="5">
                  <c:v>Goles Anotados</c:v>
                </c:pt>
                <c:pt idx="6">
                  <c:v>Faltas</c:v>
                </c:pt>
                <c:pt idx="7">
                  <c:v>Faltas de Locales</c:v>
                </c:pt>
                <c:pt idx="8">
                  <c:v>Faltas de Visitantes</c:v>
                </c:pt>
                <c:pt idx="9">
                  <c:v>Tarjetas Amarillas</c:v>
                </c:pt>
                <c:pt idx="10">
                  <c:v>Tarjetas Rojas</c:v>
                </c:pt>
                <c:pt idx="11">
                  <c:v>T. Amarillas de Locales</c:v>
                </c:pt>
                <c:pt idx="12">
                  <c:v>T. Amarillas de Visitantes</c:v>
                </c:pt>
                <c:pt idx="13">
                  <c:v>T. Rojas de Locales</c:v>
                </c:pt>
                <c:pt idx="14">
                  <c:v>T. Rojas de Visitantes</c:v>
                </c:pt>
              </c:strCache>
            </c:strRef>
          </c:cat>
          <c:val>
            <c:numRef>
              <c:f>'D Handley'!$B$9:$B$23</c:f>
              <c:numCache>
                <c:formatCode>0%</c:formatCode>
                <c:ptCount val="15"/>
                <c:pt idx="0">
                  <c:v>1.013502019158012</c:v>
                </c:pt>
                <c:pt idx="1">
                  <c:v>1.2968478357883502</c:v>
                </c:pt>
                <c:pt idx="2">
                  <c:v>0.72953936332589742</c:v>
                </c:pt>
                <c:pt idx="3">
                  <c:v>1.0258183980043438</c:v>
                </c:pt>
                <c:pt idx="4">
                  <c:v>0.91704853131364306</c:v>
                </c:pt>
                <c:pt idx="5">
                  <c:v>0.97683468481473779</c:v>
                </c:pt>
                <c:pt idx="6">
                  <c:v>0.85411210513760472</c:v>
                </c:pt>
                <c:pt idx="7">
                  <c:v>0.8462234726315041</c:v>
                </c:pt>
                <c:pt idx="8">
                  <c:v>0.86168273059081513</c:v>
                </c:pt>
                <c:pt idx="9">
                  <c:v>0.95396147557764199</c:v>
                </c:pt>
                <c:pt idx="10">
                  <c:v>0.7381846400925236</c:v>
                </c:pt>
                <c:pt idx="11">
                  <c:v>0.89393216990183355</c:v>
                </c:pt>
                <c:pt idx="12">
                  <c:v>0.91284631624726675</c:v>
                </c:pt>
                <c:pt idx="13">
                  <c:v>0.80773225429927453</c:v>
                </c:pt>
                <c:pt idx="14">
                  <c:v>0.68467135709231552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2B-4704-B32A-CBC97CAD5345}"/>
            </c:ext>
          </c:extLst>
        </c:ser>
        <c:ser>
          <c:idx val="1"/>
          <c:order val="1"/>
          <c:tx>
            <c:strRef>
              <c:f>'D Handley'!$C$8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'D Handley'!$A$9:$A$23</c:f>
              <c:strCache>
                <c:ptCount val="15"/>
                <c:pt idx="0">
                  <c:v>Victorias de Locales</c:v>
                </c:pt>
                <c:pt idx="1">
                  <c:v>Empates</c:v>
                </c:pt>
                <c:pt idx="2">
                  <c:v>Victorias de Visitantes</c:v>
                </c:pt>
                <c:pt idx="3">
                  <c:v>Goles de Locales</c:v>
                </c:pt>
                <c:pt idx="4">
                  <c:v>Goles de Visitantes</c:v>
                </c:pt>
                <c:pt idx="5">
                  <c:v>Goles Anotados</c:v>
                </c:pt>
                <c:pt idx="6">
                  <c:v>Faltas</c:v>
                </c:pt>
                <c:pt idx="7">
                  <c:v>Faltas de Locales</c:v>
                </c:pt>
                <c:pt idx="8">
                  <c:v>Faltas de Visitantes</c:v>
                </c:pt>
                <c:pt idx="9">
                  <c:v>Tarjetas Amarillas</c:v>
                </c:pt>
                <c:pt idx="10">
                  <c:v>Tarjetas Rojas</c:v>
                </c:pt>
                <c:pt idx="11">
                  <c:v>T. Amarillas de Locales</c:v>
                </c:pt>
                <c:pt idx="12">
                  <c:v>T. Amarillas de Visitantes</c:v>
                </c:pt>
                <c:pt idx="13">
                  <c:v>T. Rojas de Locales</c:v>
                </c:pt>
                <c:pt idx="14">
                  <c:v>T. Rojas de Visitantes</c:v>
                </c:pt>
              </c:strCache>
            </c:strRef>
          </c:cat>
          <c:val>
            <c:numRef>
              <c:f>'D Handley'!$C$9:$C$23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2B-4704-B32A-CBC97CAD5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6711280"/>
        <c:axId val="866707344"/>
      </c:radarChart>
      <c:catAx>
        <c:axId val="8667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6707344"/>
        <c:crosses val="autoZero"/>
        <c:auto val="1"/>
        <c:lblAlgn val="ctr"/>
        <c:lblOffset val="100"/>
        <c:noMultiLvlLbl val="0"/>
      </c:catAx>
      <c:valAx>
        <c:axId val="866707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667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>
                <a:solidFill>
                  <a:srgbClr val="FFFF00"/>
                </a:solidFill>
              </a:rPr>
              <a:t>Referee's</a:t>
            </a:r>
            <a:r>
              <a:rPr lang="es-MX" sz="2400" baseline="0">
                <a:solidFill>
                  <a:srgbClr val="FFFF00"/>
                </a:solidFill>
              </a:rPr>
              <a:t> Performance</a:t>
            </a:r>
          </a:p>
          <a:p>
            <a:pPr>
              <a:defRPr sz="2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aseline="0">
                <a:solidFill>
                  <a:srgbClr val="FFFF00"/>
                </a:solidFill>
              </a:rPr>
              <a:t>Martin Atkinson</a:t>
            </a:r>
            <a:endParaRPr lang="es-MX" sz="1800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 Atkinson'!$B$4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1B-46E3-981D-1C9357298142}"/>
                </c:ext>
              </c:extLst>
            </c:dLbl>
            <c:dLbl>
              <c:idx val="1"/>
              <c:layout>
                <c:manualLayout>
                  <c:x val="1.4053578882184975E-3"/>
                  <c:y val="4.4386039716768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1B-46E3-981D-1C9357298142}"/>
                </c:ext>
              </c:extLst>
            </c:dLbl>
            <c:dLbl>
              <c:idx val="2"/>
              <c:layout>
                <c:manualLayout>
                  <c:x val="-1.030583879300648E-16"/>
                  <c:y val="1.6352751474598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1B-46E3-981D-1C9357298142}"/>
                </c:ext>
              </c:extLst>
            </c:dLbl>
            <c:dLbl>
              <c:idx val="3"/>
              <c:layout>
                <c:manualLayout>
                  <c:x val="-1.405357888218497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1B-46E3-981D-1C9357298142}"/>
                </c:ext>
              </c:extLst>
            </c:dLbl>
            <c:dLbl>
              <c:idx val="4"/>
              <c:layout>
                <c:manualLayout>
                  <c:x val="-8.432147329311088E-3"/>
                  <c:y val="3.5041610302711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1B-46E3-981D-1C9357298142}"/>
                </c:ext>
              </c:extLst>
            </c:dLbl>
            <c:dLbl>
              <c:idx val="5"/>
              <c:layout>
                <c:manualLayout>
                  <c:x val="-1.9675010435059068E-2"/>
                  <c:y val="1.86888588281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1B-46E3-981D-1C9357298142}"/>
                </c:ext>
              </c:extLst>
            </c:dLbl>
            <c:dLbl>
              <c:idx val="6"/>
              <c:layout>
                <c:manualLayout>
                  <c:x val="-1.26482209939665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1B-46E3-981D-1C9357298142}"/>
                </c:ext>
              </c:extLst>
            </c:dLbl>
            <c:dLbl>
              <c:idx val="7"/>
              <c:layout>
                <c:manualLayout>
                  <c:x val="-9.8375052175295862E-3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1B-46E3-981D-1C9357298142}"/>
                </c:ext>
              </c:extLst>
            </c:dLbl>
            <c:dLbl>
              <c:idx val="8"/>
              <c:layout>
                <c:manualLayout>
                  <c:x val="0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1B-46E3-981D-1C9357298142}"/>
                </c:ext>
              </c:extLst>
            </c:dLbl>
            <c:dLbl>
              <c:idx val="9"/>
              <c:layout>
                <c:manualLayout>
                  <c:x val="-4.2160736646554928E-3"/>
                  <c:y val="-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1B-46E3-981D-1C9357298142}"/>
                </c:ext>
              </c:extLst>
            </c:dLbl>
            <c:dLbl>
              <c:idx val="11"/>
              <c:layout>
                <c:manualLayout>
                  <c:x val="-7.026789441092539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1B-46E3-981D-1C9357298142}"/>
                </c:ext>
              </c:extLst>
            </c:dLbl>
            <c:dLbl>
              <c:idx val="12"/>
              <c:layout>
                <c:manualLayout>
                  <c:x val="-2.1080368323277462E-2"/>
                  <c:y val="3.50416103027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1B-46E3-981D-1C9357298142}"/>
                </c:ext>
              </c:extLst>
            </c:dLbl>
            <c:dLbl>
              <c:idx val="13"/>
              <c:layout>
                <c:manualLayout>
                  <c:x val="1.4053578882184459E-3"/>
                  <c:y val="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1B-46E3-981D-1C9357298142}"/>
                </c:ext>
              </c:extLst>
            </c:dLbl>
            <c:dLbl>
              <c:idx val="14"/>
              <c:layout>
                <c:manualLayout>
                  <c:x val="5.6214315528739902E-3"/>
                  <c:y val="1.63527514745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81B-46E3-981D-1C9357298142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Atkinson'!$B$5:$B$19</c:f>
              <c:numCache>
                <c:formatCode>0%</c:formatCode>
                <c:ptCount val="15"/>
                <c:pt idx="0">
                  <c:v>1.0339140464024512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B-46E3-981D-1C9357298142}"/>
            </c:ext>
          </c:extLst>
        </c:ser>
        <c:ser>
          <c:idx val="1"/>
          <c:order val="1"/>
          <c:tx>
            <c:strRef>
              <c:f>'M Atkinson'!$C$4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Atkinson'!$C$5:$C$19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6E3-981D-1C93572981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6711280"/>
        <c:axId val="866707344"/>
      </c:radarChart>
      <c:catAx>
        <c:axId val="8667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6707344"/>
        <c:crosses val="autoZero"/>
        <c:auto val="1"/>
        <c:lblAlgn val="ctr"/>
        <c:lblOffset val="100"/>
        <c:noMultiLvlLbl val="0"/>
      </c:catAx>
      <c:valAx>
        <c:axId val="866707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667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Referee Darren England204 matches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Referee Darren England</a:t>
          </a:r>
          <a:b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</a:b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204 matches</a:t>
          </a:r>
        </a:p>
      </cx:txPr>
    </cx:title>
    <cx:plotArea>
      <cx:plotAreaRegion>
        <cx:series layoutId="boxWhisker" uniqueId="{DCDF7C85-88B6-4145-B14D-D3060E3A43E7}">
          <cx:dataLabels pos="t">
            <cx:spPr>
              <a:noFill/>
              <a:ln>
                <a:noFill/>
              </a:ln>
              <a:effectLst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ysClr val="windowText" lastClr="000000"/>
                    </a:solidFill>
                  </a:defRPr>
                </a:pPr>
                <a:endParaRPr lang="en-US" sz="18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28"/>
          </cx:dataLabels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.7999999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.2" min="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es/illustrations/foco-idea-bombilla-iluminar-luz-2244304/" TargetMode="Externa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asnimnews.com/en/news/2014/08/07/453378/howard-webb-hangs-up-whistle" TargetMode="External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pixabay.com/es/illustrations/foco-idea-bombilla-iluminar-luz-2244304/" TargetMode="External"/><Relationship Id="rId1" Type="http://schemas.openxmlformats.org/officeDocument/2006/relationships/image" Target="../media/image2.png"/><Relationship Id="rId5" Type="http://schemas.openxmlformats.org/officeDocument/2006/relationships/hyperlink" Target="https://owl.excelsior.edu/citation-and-documentation/mla-style/mla-in-text-citations/anonymous-unknown-author/" TargetMode="External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s/illustrations/foco-idea-bombilla-iluminar-luz-2244304/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</xdr:colOff>
      <xdr:row>4</xdr:row>
      <xdr:rowOff>11905</xdr:rowOff>
    </xdr:from>
    <xdr:to>
      <xdr:col>15</xdr:col>
      <xdr:colOff>628651</xdr:colOff>
      <xdr:row>32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9385C-65A9-450B-B8E7-2AE64646B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781" y="735805"/>
              <a:ext cx="9046370" cy="5060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404813</xdr:colOff>
      <xdr:row>8</xdr:row>
      <xdr:rowOff>95250</xdr:rowOff>
    </xdr:from>
    <xdr:to>
      <xdr:col>15</xdr:col>
      <xdr:colOff>557212</xdr:colOff>
      <xdr:row>12</xdr:row>
      <xdr:rowOff>52388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0E3209-994D-4525-B827-E1CDAA9171B7}"/>
            </a:ext>
          </a:extLst>
        </xdr:cNvPr>
        <xdr:cNvSpPr/>
      </xdr:nvSpPr>
      <xdr:spPr>
        <a:xfrm>
          <a:off x="1700213" y="1543050"/>
          <a:ext cx="8572499" cy="681038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17</xdr:row>
      <xdr:rowOff>42863</xdr:rowOff>
    </xdr:from>
    <xdr:to>
      <xdr:col>15</xdr:col>
      <xdr:colOff>547688</xdr:colOff>
      <xdr:row>30</xdr:row>
      <xdr:rowOff>42863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C236968-DCE5-44AC-A871-DDC415B74460}"/>
            </a:ext>
          </a:extLst>
        </xdr:cNvPr>
        <xdr:cNvSpPr/>
      </xdr:nvSpPr>
      <xdr:spPr>
        <a:xfrm>
          <a:off x="1704974" y="3119438"/>
          <a:ext cx="8558214" cy="2352675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366712</xdr:colOff>
      <xdr:row>5</xdr:row>
      <xdr:rowOff>128588</xdr:rowOff>
    </xdr:from>
    <xdr:to>
      <xdr:col>1</xdr:col>
      <xdr:colOff>300037</xdr:colOff>
      <xdr:row>7</xdr:row>
      <xdr:rowOff>52388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65145DA-9689-4410-9DFB-7BAB94C09625}"/>
            </a:ext>
          </a:extLst>
        </xdr:cNvPr>
        <xdr:cNvSpPr/>
      </xdr:nvSpPr>
      <xdr:spPr>
        <a:xfrm>
          <a:off x="366712" y="1033463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2</xdr:col>
      <xdr:colOff>404813</xdr:colOff>
      <xdr:row>12</xdr:row>
      <xdr:rowOff>47625</xdr:rowOff>
    </xdr:from>
    <xdr:to>
      <xdr:col>15</xdr:col>
      <xdr:colOff>557212</xdr:colOff>
      <xdr:row>13</xdr:row>
      <xdr:rowOff>90488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DA5A5BF-B538-4AA2-B5A8-5A2B29881026}"/>
            </a:ext>
          </a:extLst>
        </xdr:cNvPr>
        <xdr:cNvSpPr/>
      </xdr:nvSpPr>
      <xdr:spPr>
        <a:xfrm>
          <a:off x="1700213" y="2219325"/>
          <a:ext cx="8572499" cy="223838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395288</xdr:colOff>
      <xdr:row>13</xdr:row>
      <xdr:rowOff>90488</xdr:rowOff>
    </xdr:from>
    <xdr:to>
      <xdr:col>15</xdr:col>
      <xdr:colOff>557213</xdr:colOff>
      <xdr:row>15</xdr:row>
      <xdr:rowOff>157163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2C4C210-BEBF-4881-ABC9-A6E5BF379273}"/>
            </a:ext>
          </a:extLst>
        </xdr:cNvPr>
        <xdr:cNvSpPr/>
      </xdr:nvSpPr>
      <xdr:spPr>
        <a:xfrm>
          <a:off x="1690688" y="2443163"/>
          <a:ext cx="8582025" cy="428625"/>
        </a:xfrm>
        <a:prstGeom prst="rect">
          <a:avLst/>
        </a:prstGeom>
        <a:solidFill>
          <a:srgbClr val="00B05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15</xdr:row>
      <xdr:rowOff>157163</xdr:rowOff>
    </xdr:from>
    <xdr:to>
      <xdr:col>15</xdr:col>
      <xdr:colOff>547688</xdr:colOff>
      <xdr:row>17</xdr:row>
      <xdr:rowOff>38102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6C4E3C9-8B86-4D21-A4AB-4A0FF531809F}"/>
            </a:ext>
          </a:extLst>
        </xdr:cNvPr>
        <xdr:cNvSpPr/>
      </xdr:nvSpPr>
      <xdr:spPr>
        <a:xfrm>
          <a:off x="1704974" y="2871788"/>
          <a:ext cx="8558214" cy="242889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509587</xdr:colOff>
      <xdr:row>12</xdr:row>
      <xdr:rowOff>38102</xdr:rowOff>
    </xdr:from>
    <xdr:to>
      <xdr:col>3</xdr:col>
      <xdr:colOff>442912</xdr:colOff>
      <xdr:row>13</xdr:row>
      <xdr:rowOff>142877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831A534-4D89-41FB-85A5-6562CB9B2D71}"/>
            </a:ext>
          </a:extLst>
        </xdr:cNvPr>
        <xdr:cNvSpPr/>
      </xdr:nvSpPr>
      <xdr:spPr>
        <a:xfrm>
          <a:off x="1804987" y="2209802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3</xdr:col>
      <xdr:colOff>633411</xdr:colOff>
      <xdr:row>12</xdr:row>
      <xdr:rowOff>4764</xdr:rowOff>
    </xdr:from>
    <xdr:to>
      <xdr:col>4</xdr:col>
      <xdr:colOff>566736</xdr:colOff>
      <xdr:row>13</xdr:row>
      <xdr:rowOff>109539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E42D42-4139-4C2F-A8C5-959FDA2D9B95}"/>
            </a:ext>
          </a:extLst>
        </xdr:cNvPr>
        <xdr:cNvSpPr/>
      </xdr:nvSpPr>
      <xdr:spPr>
        <a:xfrm>
          <a:off x="2576511" y="217646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6</xdr:col>
      <xdr:colOff>247650</xdr:colOff>
      <xdr:row>13</xdr:row>
      <xdr:rowOff>61928</xdr:rowOff>
    </xdr:from>
    <xdr:to>
      <xdr:col>7</xdr:col>
      <xdr:colOff>180975</xdr:colOff>
      <xdr:row>14</xdr:row>
      <xdr:rowOff>166703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797E152-C16A-46C2-AB71-2B59BFB3E0E5}"/>
            </a:ext>
          </a:extLst>
        </xdr:cNvPr>
        <xdr:cNvSpPr/>
      </xdr:nvSpPr>
      <xdr:spPr>
        <a:xfrm>
          <a:off x="4133850" y="2414603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99%</a:t>
          </a:r>
        </a:p>
      </xdr:txBody>
    </xdr:sp>
    <xdr:clientData/>
  </xdr:twoCellAnchor>
  <xdr:twoCellAnchor>
    <xdr:from>
      <xdr:col>5</xdr:col>
      <xdr:colOff>114300</xdr:colOff>
      <xdr:row>15</xdr:row>
      <xdr:rowOff>14304</xdr:rowOff>
    </xdr:from>
    <xdr:to>
      <xdr:col>6</xdr:col>
      <xdr:colOff>47625</xdr:colOff>
      <xdr:row>16</xdr:row>
      <xdr:rowOff>119079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2E82585-54CD-4C1A-B7E5-F8E9CF9D7011}"/>
            </a:ext>
          </a:extLst>
        </xdr:cNvPr>
        <xdr:cNvSpPr/>
      </xdr:nvSpPr>
      <xdr:spPr>
        <a:xfrm>
          <a:off x="3352800" y="272892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7</xdr:col>
      <xdr:colOff>380991</xdr:colOff>
      <xdr:row>13</xdr:row>
      <xdr:rowOff>142879</xdr:rowOff>
    </xdr:from>
    <xdr:to>
      <xdr:col>8</xdr:col>
      <xdr:colOff>314316</xdr:colOff>
      <xdr:row>15</xdr:row>
      <xdr:rowOff>66679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4D0B4E5-15B4-41B6-938F-BEB99986B347}"/>
            </a:ext>
          </a:extLst>
        </xdr:cNvPr>
        <xdr:cNvSpPr/>
      </xdr:nvSpPr>
      <xdr:spPr>
        <a:xfrm>
          <a:off x="4914891" y="249555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97%</a:t>
          </a:r>
        </a:p>
      </xdr:txBody>
    </xdr:sp>
    <xdr:clientData/>
  </xdr:twoCellAnchor>
  <xdr:twoCellAnchor>
    <xdr:from>
      <xdr:col>8</xdr:col>
      <xdr:colOff>511953</xdr:colOff>
      <xdr:row>12</xdr:row>
      <xdr:rowOff>154785</xdr:rowOff>
    </xdr:from>
    <xdr:to>
      <xdr:col>9</xdr:col>
      <xdr:colOff>445278</xdr:colOff>
      <xdr:row>14</xdr:row>
      <xdr:rowOff>78585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B4DE9A0-C928-47E2-B39C-7D224311F937}"/>
            </a:ext>
          </a:extLst>
        </xdr:cNvPr>
        <xdr:cNvSpPr/>
      </xdr:nvSpPr>
      <xdr:spPr>
        <a:xfrm>
          <a:off x="5693553" y="2326485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101%</a:t>
          </a:r>
        </a:p>
      </xdr:txBody>
    </xdr:sp>
    <xdr:clientData/>
  </xdr:twoCellAnchor>
  <xdr:twoCellAnchor>
    <xdr:from>
      <xdr:col>9</xdr:col>
      <xdr:colOff>642931</xdr:colOff>
      <xdr:row>16</xdr:row>
      <xdr:rowOff>109546</xdr:rowOff>
    </xdr:from>
    <xdr:to>
      <xdr:col>10</xdr:col>
      <xdr:colOff>576256</xdr:colOff>
      <xdr:row>18</xdr:row>
      <xdr:rowOff>33346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09A3510-47F5-4D99-86E6-0A79BAAD0550}"/>
            </a:ext>
          </a:extLst>
        </xdr:cNvPr>
        <xdr:cNvSpPr/>
      </xdr:nvSpPr>
      <xdr:spPr>
        <a:xfrm>
          <a:off x="6472231" y="3005146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88%</a:t>
          </a:r>
        </a:p>
      </xdr:txBody>
    </xdr:sp>
    <xdr:clientData/>
  </xdr:twoCellAnchor>
  <xdr:twoCellAnchor>
    <xdr:from>
      <xdr:col>11</xdr:col>
      <xdr:colOff>123817</xdr:colOff>
      <xdr:row>15</xdr:row>
      <xdr:rowOff>71444</xdr:rowOff>
    </xdr:from>
    <xdr:to>
      <xdr:col>12</xdr:col>
      <xdr:colOff>57142</xdr:colOff>
      <xdr:row>16</xdr:row>
      <xdr:rowOff>176219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499E87A-340A-4C7C-A32A-74C265A0D627}"/>
            </a:ext>
          </a:extLst>
        </xdr:cNvPr>
        <xdr:cNvSpPr/>
      </xdr:nvSpPr>
      <xdr:spPr>
        <a:xfrm>
          <a:off x="7248517" y="278606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12</xdr:col>
      <xdr:colOff>247645</xdr:colOff>
      <xdr:row>17</xdr:row>
      <xdr:rowOff>147649</xdr:rowOff>
    </xdr:from>
    <xdr:to>
      <xdr:col>13</xdr:col>
      <xdr:colOff>180970</xdr:colOff>
      <xdr:row>19</xdr:row>
      <xdr:rowOff>71449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DAB6ED2-AD74-4CA4-875B-63FE88867154}"/>
            </a:ext>
          </a:extLst>
        </xdr:cNvPr>
        <xdr:cNvSpPr/>
      </xdr:nvSpPr>
      <xdr:spPr>
        <a:xfrm>
          <a:off x="8020045" y="3224224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84%</a:t>
          </a:r>
        </a:p>
      </xdr:txBody>
    </xdr:sp>
    <xdr:clientData/>
  </xdr:twoCellAnchor>
  <xdr:twoCellAnchor>
    <xdr:from>
      <xdr:col>13</xdr:col>
      <xdr:colOff>373851</xdr:colOff>
      <xdr:row>15</xdr:row>
      <xdr:rowOff>111924</xdr:rowOff>
    </xdr:from>
    <xdr:to>
      <xdr:col>14</xdr:col>
      <xdr:colOff>307176</xdr:colOff>
      <xdr:row>17</xdr:row>
      <xdr:rowOff>35724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B670711-9C8B-4EFC-AC1F-40DE843D9D43}"/>
            </a:ext>
          </a:extLst>
        </xdr:cNvPr>
        <xdr:cNvSpPr/>
      </xdr:nvSpPr>
      <xdr:spPr>
        <a:xfrm>
          <a:off x="8793951" y="282654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14</xdr:col>
      <xdr:colOff>509588</xdr:colOff>
      <xdr:row>25</xdr:row>
      <xdr:rowOff>47635</xdr:rowOff>
    </xdr:from>
    <xdr:to>
      <xdr:col>15</xdr:col>
      <xdr:colOff>442913</xdr:colOff>
      <xdr:row>26</xdr:row>
      <xdr:rowOff>152410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BA71F32-ADBF-4B42-AB37-A36374D26E42}"/>
            </a:ext>
          </a:extLst>
        </xdr:cNvPr>
        <xdr:cNvSpPr/>
      </xdr:nvSpPr>
      <xdr:spPr>
        <a:xfrm>
          <a:off x="9577388" y="4572010"/>
          <a:ext cx="581025" cy="285750"/>
        </a:xfrm>
        <a:prstGeom prst="rect">
          <a:avLst/>
        </a:prstGeom>
        <a:solidFill>
          <a:srgbClr val="C0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61%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4763</xdr:colOff>
      <xdr:row>4</xdr:row>
      <xdr:rowOff>176213</xdr:rowOff>
    </xdr:from>
    <xdr:to>
      <xdr:col>19</xdr:col>
      <xdr:colOff>0</xdr:colOff>
      <xdr:row>34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4AFE2-16CE-4993-8997-3B7B6C04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42863</xdr:colOff>
      <xdr:row>26</xdr:row>
      <xdr:rowOff>128589</xdr:rowOff>
    </xdr:from>
    <xdr:to>
      <xdr:col>17</xdr:col>
      <xdr:colOff>519113</xdr:colOff>
      <xdr:row>29</xdr:row>
      <xdr:rowOff>61914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667576-27FA-49D9-9B3A-A2F1A6A8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053763" y="4833939"/>
          <a:ext cx="476250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0.78963</cdr:x>
      <cdr:y>0.85205</cdr:y>
    </cdr:from>
    <cdr:to>
      <cdr:x>0.99107</cdr:x>
      <cdr:y>0.94384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7156446" y="4479908"/>
          <a:ext cx="1825658" cy="48261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La línea naranja representa Lo Esperado</a:t>
          </a:r>
        </a:p>
      </cdr:txBody>
    </cdr:sp>
  </cdr:relSizeAnchor>
  <cdr:relSizeAnchor xmlns:cdr="http://schemas.openxmlformats.org/drawingml/2006/chartDrawing">
    <cdr:from>
      <cdr:x>0.01209</cdr:x>
      <cdr:y>0.02355</cdr:y>
    </cdr:from>
    <cdr:to>
      <cdr:x>0.25046</cdr:x>
      <cdr:y>0.30707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DF412F2C-DB1C-5348-FAC4-6837163C8CB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9541" y="123825"/>
          <a:ext cx="2160380" cy="1490662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0.74987</cdr:x>
      <cdr:y>0.0471</cdr:y>
    </cdr:from>
    <cdr:to>
      <cdr:x>0.98266</cdr:x>
      <cdr:y>0.31341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9BF101-0267-861D-E91D-8517E6D27D4B}"/>
            </a:ext>
          </a:extLst>
        </cdr:cNvPr>
        <cdr:cNvSpPr txBox="1"/>
      </cdr:nvSpPr>
      <cdr:spPr>
        <a:xfrm xmlns:a="http://schemas.openxmlformats.org/drawingml/2006/main">
          <a:off x="6796087" y="247650"/>
          <a:ext cx="2109788" cy="14001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>
              <a:effectLst/>
              <a:latin typeface="+mn-lt"/>
              <a:ea typeface="+mn-ea"/>
              <a:cs typeface="+mn-cs"/>
            </a:rPr>
            <a:t>Árbitro en numerosos</a:t>
          </a:r>
          <a:r>
            <a:rPr lang="es-MX" sz="1200" baseline="0">
              <a:effectLst/>
              <a:latin typeface="+mn-lt"/>
              <a:ea typeface="+mn-ea"/>
              <a:cs typeface="+mn-cs"/>
            </a:rPr>
            <a:t> partidos importantes en Inglaterra. En 2010 Webb se convirtió en la primera persona en arbitrar las finales de la Champions League y de la Copa Mundial de la FIFA.</a:t>
          </a:r>
          <a:endParaRPr lang="es-MX" sz="1200">
            <a:effectLst/>
          </a:endParaRPr>
        </a:p>
      </cdr:txBody>
    </cdr:sp>
  </cdr:relSizeAnchor>
  <cdr:relSizeAnchor xmlns:cdr="http://schemas.openxmlformats.org/drawingml/2006/chartDrawing">
    <cdr:from>
      <cdr:x>0.01629</cdr:x>
      <cdr:y>0.62681</cdr:y>
    </cdr:from>
    <cdr:to>
      <cdr:x>0.13242</cdr:x>
      <cdr:y>0.97192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3F58DCC-D637-7356-85C7-62E0A1447BDF}"/>
            </a:ext>
          </a:extLst>
        </cdr:cNvPr>
        <cdr:cNvSpPr txBox="1"/>
      </cdr:nvSpPr>
      <cdr:spPr>
        <a:xfrm xmlns:a="http://schemas.openxmlformats.org/drawingml/2006/main">
          <a:off x="147637" y="3295651"/>
          <a:ext cx="1052513" cy="181451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100" b="1">
              <a:effectLst/>
              <a:latin typeface="+mn-lt"/>
              <a:ea typeface="+mn-ea"/>
              <a:cs typeface="+mn-cs"/>
            </a:rPr>
            <a:t>Nacido</a:t>
          </a:r>
          <a:r>
            <a:rPr lang="es-MX" sz="1100">
              <a:effectLst/>
              <a:latin typeface="+mn-lt"/>
              <a:ea typeface="+mn-ea"/>
              <a:cs typeface="+mn-cs"/>
            </a:rPr>
            <a:t>: </a:t>
          </a:r>
          <a:br>
            <a:rPr lang="es-MX" sz="1100">
              <a:effectLst/>
              <a:latin typeface="+mn-lt"/>
              <a:ea typeface="+mn-ea"/>
              <a:cs typeface="+mn-cs"/>
            </a:rPr>
          </a:br>
          <a:r>
            <a:rPr lang="es-MX" sz="1100">
              <a:effectLst/>
              <a:latin typeface="+mn-lt"/>
              <a:ea typeface="+mn-ea"/>
              <a:cs typeface="+mn-cs"/>
            </a:rPr>
            <a:t>1971</a:t>
          </a:r>
          <a:endParaRPr lang="es-MX">
            <a:effectLst/>
          </a:endParaRPr>
        </a:p>
        <a:p xmlns:a="http://schemas.openxmlformats.org/drawingml/2006/main">
          <a:pPr algn="ctr"/>
          <a:r>
            <a:rPr lang="es-MX" sz="1100">
              <a:effectLst/>
              <a:latin typeface="+mn-lt"/>
              <a:ea typeface="+mn-ea"/>
              <a:cs typeface="+mn-cs"/>
            </a:rPr>
            <a:t>Inglaterra</a:t>
          </a:r>
          <a:endParaRPr lang="es-MX">
            <a:effectLst/>
          </a:endParaRPr>
        </a:p>
        <a:p xmlns:a="http://schemas.openxmlformats.org/drawingml/2006/main">
          <a:pPr algn="ctr"/>
          <a:endParaRPr lang="es-MX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s-MX" sz="1100" b="1">
              <a:effectLst/>
              <a:latin typeface="+mn-lt"/>
              <a:ea typeface="+mn-ea"/>
              <a:cs typeface="+mn-cs"/>
            </a:rPr>
            <a:t>Tamaño de muestra</a:t>
          </a:r>
          <a:r>
            <a:rPr lang="es-MX" sz="1100">
              <a:effectLst/>
              <a:latin typeface="+mn-lt"/>
              <a:ea typeface="+mn-ea"/>
              <a:cs typeface="+mn-cs"/>
            </a:rPr>
            <a:t>: </a:t>
          </a:r>
          <a:br>
            <a:rPr lang="es-MX" sz="1100">
              <a:effectLst/>
              <a:latin typeface="+mn-lt"/>
              <a:ea typeface="+mn-ea"/>
              <a:cs typeface="+mn-cs"/>
            </a:rPr>
          </a:br>
          <a:r>
            <a:rPr lang="es-MX" sz="1100">
              <a:effectLst/>
              <a:latin typeface="+mn-lt"/>
              <a:ea typeface="+mn-ea"/>
              <a:cs typeface="+mn-cs"/>
            </a:rPr>
            <a:t>366 partidos</a:t>
          </a:r>
          <a:endParaRPr lang="es-MX">
            <a:effectLst/>
          </a:endParaRPr>
        </a:p>
        <a:p xmlns:a="http://schemas.openxmlformats.org/drawingml/2006/main">
          <a:pPr algn="ctr"/>
          <a:endParaRPr lang="es-MX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s-MX" sz="1100" b="1">
              <a:effectLst/>
              <a:latin typeface="+mn-lt"/>
              <a:ea typeface="+mn-ea"/>
              <a:cs typeface="+mn-cs"/>
            </a:rPr>
            <a:t>Periodo</a:t>
          </a:r>
          <a:r>
            <a:rPr lang="es-MX" sz="1100">
              <a:effectLst/>
              <a:latin typeface="+mn-lt"/>
              <a:ea typeface="+mn-ea"/>
              <a:cs typeface="+mn-cs"/>
            </a:rPr>
            <a:t>: </a:t>
          </a:r>
          <a:br>
            <a:rPr lang="es-MX" sz="1100">
              <a:effectLst/>
              <a:latin typeface="+mn-lt"/>
              <a:ea typeface="+mn-ea"/>
              <a:cs typeface="+mn-cs"/>
            </a:rPr>
          </a:br>
          <a:r>
            <a:rPr lang="es-MX" sz="1100">
              <a:effectLst/>
              <a:latin typeface="+mn-lt"/>
              <a:ea typeface="+mn-ea"/>
              <a:cs typeface="+mn-cs"/>
            </a:rPr>
            <a:t>2003</a:t>
          </a:r>
          <a:r>
            <a:rPr lang="es-MX" sz="1100" baseline="0">
              <a:effectLst/>
              <a:latin typeface="+mn-lt"/>
              <a:ea typeface="+mn-ea"/>
              <a:cs typeface="+mn-cs"/>
            </a:rPr>
            <a:t> - 2014</a:t>
          </a:r>
          <a:endParaRPr lang="es-MX">
            <a:effectLst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192882</xdr:colOff>
      <xdr:row>37</xdr:row>
      <xdr:rowOff>116680</xdr:rowOff>
    </xdr:from>
    <xdr:to>
      <xdr:col>18</xdr:col>
      <xdr:colOff>161926</xdr:colOff>
      <xdr:row>67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70C7D-85EC-496F-8ECA-325E23E7C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0.78665</cdr:x>
      <cdr:y>0.85385</cdr:y>
    </cdr:from>
    <cdr:to>
      <cdr:x>0.98867</cdr:x>
      <cdr:y>0.93955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838F839-4AA7-4021-86AF-BE5EC51ACF7B}"/>
            </a:ext>
          </a:extLst>
        </cdr:cNvPr>
        <cdr:cNvSpPr txBox="1"/>
      </cdr:nvSpPr>
      <cdr:spPr>
        <a:xfrm xmlns:a="http://schemas.openxmlformats.org/drawingml/2006/main">
          <a:off x="7108833" y="4641865"/>
          <a:ext cx="1825624" cy="46591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 línea naranja representa Lo Esperado</a:t>
          </a:r>
          <a:endParaRPr lang="es-MX" sz="1200">
            <a:effectLst/>
          </a:endParaRPr>
        </a:p>
      </cdr:txBody>
    </cdr:sp>
  </cdr:relSizeAnchor>
  <cdr:relSizeAnchor xmlns:cdr="http://schemas.openxmlformats.org/drawingml/2006/chartDrawing">
    <cdr:from>
      <cdr:x>0.86096</cdr:x>
      <cdr:y>0.75398</cdr:y>
    </cdr:from>
    <cdr:to>
      <cdr:x>0.91366</cdr:x>
      <cdr:y>0.84158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9D667576-27FA-49D9-9B3A-A2F1A6A808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80338" y="4098925"/>
          <a:ext cx="476250" cy="4762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0.72235</cdr:x>
      <cdr:y>0.02073</cdr:y>
    </cdr:from>
    <cdr:to>
      <cdr:x>0.98955</cdr:x>
      <cdr:y>0.1809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6527764" y="112696"/>
          <a:ext cx="2414645" cy="87076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Ha dirigido en todas las ligas profesionales de</a:t>
          </a:r>
          <a:r>
            <a:rPr lang="es-MX" sz="1200" baseline="0"/>
            <a:t> Inglaterra, con excepción de</a:t>
          </a:r>
          <a:r>
            <a:rPr lang="es-MX" sz="1200"/>
            <a:t> la English Premier League.</a:t>
          </a:r>
        </a:p>
      </cdr:txBody>
    </cdr:sp>
  </cdr:relSizeAnchor>
  <cdr:relSizeAnchor xmlns:cdr="http://schemas.openxmlformats.org/drawingml/2006/chartDrawing">
    <cdr:from>
      <cdr:x>0.01142</cdr:x>
      <cdr:y>0.61629</cdr:y>
    </cdr:from>
    <cdr:to>
      <cdr:x>0.13939</cdr:x>
      <cdr:y>0.97824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6FBCACB3-9F53-4B21-AF09-30B473A20D5D}"/>
            </a:ext>
          </a:extLst>
        </cdr:cNvPr>
        <cdr:cNvSpPr txBox="1"/>
      </cdr:nvSpPr>
      <cdr:spPr>
        <a:xfrm xmlns:a="http://schemas.openxmlformats.org/drawingml/2006/main">
          <a:off x="103187" y="3350419"/>
          <a:ext cx="1156495" cy="19677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/>
            <a:t>Nacido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? </a:t>
          </a:r>
        </a:p>
        <a:p xmlns:a="http://schemas.openxmlformats.org/drawingml/2006/main">
          <a:pPr algn="ctr"/>
          <a:r>
            <a:rPr lang="es-MX" sz="1200"/>
            <a:t>Inglaterra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Tamaño de muestra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200+ partidos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Periodo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?</a:t>
          </a:r>
          <a:r>
            <a:rPr lang="es-MX" sz="1200" baseline="0"/>
            <a:t> - presente</a:t>
          </a:r>
          <a:endParaRPr lang="es-MX" sz="1200"/>
        </a:p>
      </cdr:txBody>
    </cdr:sp>
  </cdr:relSizeAnchor>
  <cdr:relSizeAnchor xmlns:cdr="http://schemas.openxmlformats.org/drawingml/2006/chartDrawing">
    <cdr:from>
      <cdr:x>0.01212</cdr:x>
      <cdr:y>0.01927</cdr:y>
    </cdr:from>
    <cdr:to>
      <cdr:x>0.18235</cdr:x>
      <cdr:y>0.41218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563F0E0D-7470-53C0-9B53-42559E643A6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ement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9539" y="104776"/>
          <a:ext cx="1538350" cy="213598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4</xdr:row>
      <xdr:rowOff>2381</xdr:rowOff>
    </xdr:from>
    <xdr:to>
      <xdr:col>17</xdr:col>
      <xdr:colOff>619125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864C2-D6D5-4E4D-8A4D-E86965254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176214</xdr:colOff>
      <xdr:row>4</xdr:row>
      <xdr:rowOff>114300</xdr:rowOff>
    </xdr:from>
    <xdr:to>
      <xdr:col>6</xdr:col>
      <xdr:colOff>481014</xdr:colOff>
      <xdr:row>15</xdr:row>
      <xdr:rowOff>61912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DA65-EC1A-4E4C-A0E5-97C9A28FCF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014" y="838200"/>
          <a:ext cx="1600200" cy="193833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0.78665</cdr:x>
      <cdr:y>0.85385</cdr:y>
    </cdr:from>
    <cdr:to>
      <cdr:x>0.98867</cdr:x>
      <cdr:y>0.98379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838F839-4AA7-4021-86AF-BE5EC51ACF7B}"/>
            </a:ext>
          </a:extLst>
        </cdr:cNvPr>
        <cdr:cNvSpPr txBox="1"/>
      </cdr:nvSpPr>
      <cdr:spPr>
        <a:xfrm xmlns:a="http://schemas.openxmlformats.org/drawingml/2006/main">
          <a:off x="7108825" y="4641850"/>
          <a:ext cx="1825658" cy="70643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The closer to</a:t>
          </a:r>
          <a:r>
            <a:rPr lang="es-MX" sz="1200" baseline="0"/>
            <a:t> the orange figure, the less impact the Referee has in matches.</a:t>
          </a:r>
          <a:endParaRPr lang="es-MX" sz="1200"/>
        </a:p>
      </cdr:txBody>
    </cdr:sp>
  </cdr:relSizeAnchor>
  <cdr:relSizeAnchor xmlns:cdr="http://schemas.openxmlformats.org/drawingml/2006/chartDrawing">
    <cdr:from>
      <cdr:x>0.86096</cdr:x>
      <cdr:y>0.75398</cdr:y>
    </cdr:from>
    <cdr:to>
      <cdr:x>0.91366</cdr:x>
      <cdr:y>0.84158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9D667576-27FA-49D9-9B3A-A2F1A6A808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80338" y="4098925"/>
          <a:ext cx="476250" cy="4762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0.72235</cdr:x>
      <cdr:y>0.02073</cdr:y>
    </cdr:from>
    <cdr:to>
      <cdr:x>0.98955</cdr:x>
      <cdr:y>0.21784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6527800" y="112712"/>
          <a:ext cx="2414588" cy="107156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Refereed</a:t>
          </a:r>
          <a:r>
            <a:rPr lang="es-MX" sz="1200" baseline="0"/>
            <a:t> matches in UEFA Champions League, EURO and FIFA World Cup qualifications. In 2010 was fourth official for the Champions League Final.</a:t>
          </a:r>
          <a:endParaRPr lang="es-MX" sz="1200"/>
        </a:p>
      </cdr:txBody>
    </cdr:sp>
  </cdr:relSizeAnchor>
  <cdr:relSizeAnchor xmlns:cdr="http://schemas.openxmlformats.org/drawingml/2006/chartDrawing">
    <cdr:from>
      <cdr:x>0.01142</cdr:x>
      <cdr:y>0.61629</cdr:y>
    </cdr:from>
    <cdr:to>
      <cdr:x>0.13939</cdr:x>
      <cdr:y>0.97824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6FBCACB3-9F53-4B21-AF09-30B473A20D5D}"/>
            </a:ext>
          </a:extLst>
        </cdr:cNvPr>
        <cdr:cNvSpPr txBox="1"/>
      </cdr:nvSpPr>
      <cdr:spPr>
        <a:xfrm xmlns:a="http://schemas.openxmlformats.org/drawingml/2006/main">
          <a:off x="103187" y="3350419"/>
          <a:ext cx="1156495" cy="19677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/>
            <a:t>Born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14 July 1971, </a:t>
          </a:r>
        </a:p>
        <a:p xmlns:a="http://schemas.openxmlformats.org/drawingml/2006/main">
          <a:pPr algn="ctr"/>
          <a:r>
            <a:rPr lang="es-MX" sz="1200"/>
            <a:t>England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Sample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366 matches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Period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2005</a:t>
          </a:r>
          <a:r>
            <a:rPr lang="es-MX" sz="1200" baseline="0"/>
            <a:t> - present day</a:t>
          </a:r>
          <a:endParaRPr lang="es-MX" sz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94" totalsRowCount="1">
  <autoFilter ref="A1:AL293" xr:uid="{00000000-0009-0000-0100-000001000000}">
    <filterColumn colId="4">
      <filters>
        <filter val="100"/>
        <filter val="106"/>
        <filter val="107"/>
        <filter val="109"/>
        <filter val="112"/>
        <filter val="114"/>
        <filter val="115"/>
        <filter val="117"/>
        <filter val="120"/>
        <filter val="123"/>
        <filter val="127"/>
        <filter val="129"/>
        <filter val="146"/>
        <filter val="150"/>
        <filter val="158"/>
        <filter val="161"/>
        <filter val="162"/>
        <filter val="164"/>
        <filter val="166"/>
        <filter val="172"/>
        <filter val="175"/>
        <filter val="181"/>
        <filter val="183"/>
        <filter val="190"/>
        <filter val="194"/>
        <filter val="195"/>
        <filter val="196"/>
        <filter val="203"/>
        <filter val="204"/>
        <filter val="206"/>
        <filter val="209"/>
        <filter val="214"/>
        <filter val="225"/>
        <filter val="228"/>
        <filter val="231"/>
        <filter val="233"/>
        <filter val="245"/>
        <filter val="246"/>
        <filter val="260"/>
        <filter val="275"/>
        <filter val="276"/>
        <filter val="294"/>
        <filter val="313"/>
        <filter val="321"/>
        <filter val="328"/>
        <filter val="345"/>
        <filter val="351"/>
        <filter val="354"/>
        <filter val="355"/>
        <filter val="368"/>
        <filter val="375"/>
        <filter val="466"/>
        <filter val="485"/>
        <filter val="502"/>
        <filter val="528"/>
        <filter val="599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</filters>
    </filterColumn>
  </autoFilter>
  <sortState xmlns:xlrd2="http://schemas.microsoft.com/office/spreadsheetml/2017/richdata2" ref="A2:AL227">
    <sortCondition descending="1" ref="E1:E293"/>
  </sortState>
  <tableColumns count="38">
    <tableColumn id="1" xr3:uid="{00000000-0010-0000-0000-000001000000}" name="Index"/>
    <tableColumn id="2" xr3:uid="{00000000-0010-0000-0000-000002000000}" name="Referee"/>
    <tableColumn id="44" xr3:uid="{00000000-0010-0000-0000-00002C000000}" name="Overall" dataDxfId="104" totalsRowDxfId="103">
      <calculatedColumnFormula>AVERAGE(H2,K2,N2,Q2,T2,W2,Z2,AC2,AF2,AI2,AL2)</calculatedColumnFormula>
    </tableColumn>
    <tableColumn id="45" xr3:uid="{00000000-0010-0000-0000-00002D000000}" name="Performance" totalsRowFunction="custom" dataDxfId="102" totalsRowDxfId="101">
      <calculatedColumnFormula>AVERAGE(H2,K2,N2)</calculatedColumnFormula>
      <totalsRowFormula>AVERAGE(D2:D231)</totalsRowFormula>
    </tableColumn>
    <tableColumn id="3" xr3:uid="{00000000-0010-0000-0000-000003000000}" name="Matches"/>
    <tableColumn id="4" xr3:uid="{00000000-0010-0000-0000-000004000000}" name="h_obWins"/>
    <tableColumn id="5" xr3:uid="{00000000-0010-0000-0000-000005000000}" name="h_exWins"/>
    <tableColumn id="42" xr3:uid="{00000000-0010-0000-0000-00002A000000}" name="p_HWins" totalsRowFunction="average" dataDxfId="100" totalsRowDxfId="99" dataCellStyle="Percent" totalsRowCellStyle="Percent">
      <calculatedColumnFormula>Table1[[#This Row],[h_obWins]]/Table1[[#This Row],[h_exWins]]</calculatedColumnFormula>
    </tableColumn>
    <tableColumn id="6" xr3:uid="{00000000-0010-0000-0000-000006000000}" name="obDraws"/>
    <tableColumn id="7" xr3:uid="{00000000-0010-0000-0000-000007000000}" name="exDraws"/>
    <tableColumn id="41" xr3:uid="{00000000-0010-0000-0000-000029000000}" name="p_Draws" totalsRowFunction="average" dataDxfId="98" totalsRowDxfId="97" dataCellStyle="Percent" totalsRowCellStyle="Percent">
      <calculatedColumnFormula>Table1[[#This Row],[obDraws]]/Table1[[#This Row],[exDraws]]</calculatedColumnFormula>
    </tableColumn>
    <tableColumn id="8" xr3:uid="{00000000-0010-0000-0000-000008000000}" name="a_obWins"/>
    <tableColumn id="9" xr3:uid="{00000000-0010-0000-0000-000009000000}" name="a_exWins"/>
    <tableColumn id="40" xr3:uid="{00000000-0010-0000-0000-000028000000}" name="p_AWins" totalsRowFunction="average" dataDxfId="96" totalsRowDxfId="95" dataCellStyle="Percent" totalsRowCellStyle="Percent">
      <calculatedColumnFormula>Table1[[#This Row],[a_obWins]]/Table1[[#This Row],[a_exWins]]</calculatedColumnFormula>
    </tableColumn>
    <tableColumn id="16" xr3:uid="{00000000-0010-0000-0000-000010000000}" name="h_obSG"/>
    <tableColumn id="17" xr3:uid="{00000000-0010-0000-0000-000011000000}" name="h_exSG"/>
    <tableColumn id="39" xr3:uid="{00000000-0010-0000-0000-000027000000}" name="p_HSG" dataDxfId="94" totalsRowDxfId="93" dataCellStyle="Percent" totalsRowCellStyle="Percent">
      <calculatedColumnFormula>Table1[[#This Row],[h_obSG]]/Table1[[#This Row],[h_exSG]]</calculatedColumnFormula>
    </tableColumn>
    <tableColumn id="18" xr3:uid="{00000000-0010-0000-0000-000012000000}" name="a_obSG"/>
    <tableColumn id="19" xr3:uid="{00000000-0010-0000-0000-000013000000}" name="a_exSG"/>
    <tableColumn id="38" xr3:uid="{00000000-0010-0000-0000-000026000000}" name="p_ASG" dataDxfId="92" totalsRowDxfId="91" dataCellStyle="Percent" totalsRowCellStyle="Percent">
      <calculatedColumnFormula>Table1[[#This Row],[a_obSG]]/Table1[[#This Row],[a_exSG]]</calculatedColumnFormula>
    </tableColumn>
    <tableColumn id="20" xr3:uid="{00000000-0010-0000-0000-000014000000}" name="obSG"/>
    <tableColumn id="21" xr3:uid="{00000000-0010-0000-0000-000015000000}" name="exSG"/>
    <tableColumn id="37" xr3:uid="{00000000-0010-0000-0000-000025000000}" name="p_SG" dataDxfId="90" totalsRowDxfId="89" dataCellStyle="Percent" totalsRowCellStyle="Percent">
      <calculatedColumnFormula>Table1[[#This Row],[obSG]]/Table1[[#This Row],[exSG]]</calculatedColumnFormula>
    </tableColumn>
    <tableColumn id="22" xr3:uid="{00000000-0010-0000-0000-000016000000}" name="obFouls"/>
    <tableColumn id="23" xr3:uid="{00000000-0010-0000-0000-000017000000}" name="exFouls"/>
    <tableColumn id="36" xr3:uid="{00000000-0010-0000-0000-000024000000}" name="p_Fouls" dataDxfId="88" totalsRowDxfId="87" dataCellStyle="Percent" totalsRowCellStyle="Percent">
      <calculatedColumnFormula>Table1[[#This Row],[obFouls]]/Table1[[#This Row],[exFouls]]</calculatedColumnFormula>
    </tableColumn>
    <tableColumn id="24" xr3:uid="{00000000-0010-0000-0000-000018000000}" name="h_obFouls"/>
    <tableColumn id="25" xr3:uid="{00000000-0010-0000-0000-000019000000}" name="h_exFouls"/>
    <tableColumn id="35" xr3:uid="{00000000-0010-0000-0000-000023000000}" name="p_HFouls" dataDxfId="86" totalsRowDxfId="85" dataCellStyle="Percent" totalsRowCellStyle="Percent">
      <calculatedColumnFormula>Table1[[#This Row],[h_obFouls]]/Table1[[#This Row],[h_exFouls]]</calculatedColumnFormula>
    </tableColumn>
    <tableColumn id="26" xr3:uid="{00000000-0010-0000-0000-00001A000000}" name="a_obFouls"/>
    <tableColumn id="27" xr3:uid="{00000000-0010-0000-0000-00001B000000}" name="a_exFouls"/>
    <tableColumn id="34" xr3:uid="{00000000-0010-0000-0000-000022000000}" name="p_AFouls" dataDxfId="84" totalsRowDxfId="83" dataCellStyle="Percent" totalsRowCellStyle="Percent">
      <calculatedColumnFormula>Table1[[#This Row],[a_obFouls]]/Table1[[#This Row],[a_exFouls]]</calculatedColumnFormula>
    </tableColumn>
    <tableColumn id="28" xr3:uid="{00000000-0010-0000-0000-00001C000000}" name="obYC"/>
    <tableColumn id="29" xr3:uid="{00000000-0010-0000-0000-00001D000000}" name="exYC"/>
    <tableColumn id="33" xr3:uid="{00000000-0010-0000-0000-000021000000}" name="p_YC" dataDxfId="82" totalsRowDxfId="81" dataCellStyle="Percent" totalsRowCellStyle="Percent">
      <calculatedColumnFormula>Table1[[#This Row],[obYC]]/Table1[[#This Row],[exYC]]</calculatedColumnFormula>
    </tableColumn>
    <tableColumn id="30" xr3:uid="{00000000-0010-0000-0000-00001E000000}" name="obRC"/>
    <tableColumn id="31" xr3:uid="{00000000-0010-0000-0000-00001F000000}" name="exRC"/>
    <tableColumn id="32" xr3:uid="{00000000-0010-0000-0000-000020000000}" name="p_RC" dataDxfId="80" totalsRowDxfId="79" dataCellStyle="Percent" totalsRowCellStyle="Percent">
      <calculatedColumnFormula>Table1[[#This Row],[obRC]]/Table1[[#This Row],[exRC]]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24BFC2-7456-4414-B4F7-DA76AFF2C96A}" name="Table4" displayName="Table4" ref="A1:AB101" totalsRowShown="0">
  <autoFilter ref="A1:AB101" xr:uid="{2524BFC2-7456-4414-B4F7-DA76AFF2C96A}">
    <filterColumn colId="1">
      <filters>
        <filter val="D Handley"/>
      </filters>
    </filterColumn>
    <filterColumn colId="2">
      <filters>
        <filter val="100"/>
        <filter val="106"/>
        <filter val="107"/>
        <filter val="109"/>
        <filter val="112"/>
        <filter val="114"/>
        <filter val="115"/>
        <filter val="117"/>
        <filter val="120"/>
        <filter val="123"/>
        <filter val="127"/>
        <filter val="129"/>
        <filter val="146"/>
        <filter val="150"/>
        <filter val="158"/>
        <filter val="161"/>
        <filter val="162"/>
        <filter val="164"/>
        <filter val="166"/>
        <filter val="172"/>
        <filter val="175"/>
        <filter val="181"/>
        <filter val="183"/>
        <filter val="190"/>
        <filter val="194"/>
        <filter val="195"/>
        <filter val="196"/>
        <filter val="203"/>
        <filter val="204"/>
        <filter val="206"/>
        <filter val="209"/>
        <filter val="214"/>
        <filter val="225"/>
        <filter val="228"/>
        <filter val="231"/>
        <filter val="233"/>
        <filter val="245"/>
        <filter val="246"/>
        <filter val="260"/>
        <filter val="275"/>
        <filter val="276"/>
        <filter val="294"/>
        <filter val="313"/>
        <filter val="321"/>
        <filter val="328"/>
        <filter val="345"/>
        <filter val="351"/>
        <filter val="354"/>
        <filter val="355"/>
        <filter val="368"/>
        <filter val="375"/>
        <filter val="466"/>
        <filter val="485"/>
        <filter val="502"/>
        <filter val="528"/>
        <filter val="599"/>
        <filter val="90"/>
        <filter val="92"/>
        <filter val="94"/>
        <filter val="95"/>
      </filters>
    </filterColumn>
    <filterColumn colId="7">
      <filters>
        <filter val="100.9597967"/>
        <filter val="119.4991087"/>
        <filter val="122.1965076"/>
        <filter val="126.2681616"/>
        <filter val="135.1860584"/>
        <filter val="152.2577284"/>
        <filter val="30.08662701"/>
        <filter val="30.9614444"/>
        <filter val="30.96733889"/>
        <filter val="33.1164563"/>
        <filter val="33.54754236"/>
        <filter val="33.54770116"/>
        <filter val="34.39890643"/>
        <filter val="34.43560908"/>
        <filter val="40.04686242"/>
        <filter val="40.88385731"/>
        <filter val="41.89029112"/>
        <filter val="42.42105406"/>
        <filter val="42.79930475"/>
        <filter val="42.99681118"/>
        <filter val="43.35642998"/>
        <filter val="43.75829643"/>
        <filter val="45.00677756"/>
        <filter val="45.27608882"/>
        <filter val="46.1642527"/>
        <filter val="47.83539298"/>
        <filter val="48.3368293"/>
        <filter val="48.97446285"/>
        <filter val="49.4244817"/>
        <filter val="50.34146575"/>
        <filter val="50.96194624"/>
        <filter val="51.22864705"/>
        <filter val="51.43544511"/>
        <filter val="51.47748423"/>
        <filter val="52.24231023"/>
        <filter val="53.12498888"/>
        <filter val="53.4034965"/>
        <filter val="54.27846369"/>
        <filter val="54.30965745"/>
        <filter val="54.7481347"/>
        <filter val="59.28899285"/>
        <filter val="59.4644853"/>
        <filter val="60.39068612"/>
        <filter val="60.76004831"/>
        <filter val="63.18729202"/>
        <filter val="65.27601776"/>
        <filter val="65.9591583"/>
        <filter val="66.04241199"/>
        <filter val="69.51613244"/>
        <filter val="69.8224397"/>
        <filter val="73.93778845"/>
        <filter val="74.02787624"/>
        <filter val="79.18834055"/>
        <filter val="80.74995928"/>
        <filter val="83.01502161"/>
        <filter val="85.23273121"/>
        <filter val="86.78229321"/>
        <filter val="91.14149229"/>
        <filter val="92.84484059"/>
        <filter val="93.60469937"/>
        <filter val="94.66102203"/>
        <filter val="94.7875981"/>
        <filter val="98.35546484"/>
      </filters>
    </filterColumn>
    <filterColumn colId="10">
      <filters>
        <filter val="100.0607829"/>
        <filter val="100.7947008"/>
        <filter val="102.6972072"/>
        <filter val="102.7626844"/>
        <filter val="104.2527453"/>
        <filter val="104.3852415"/>
        <filter val="112.8889639"/>
        <filter val="126.7463738"/>
        <filter val="142.9496436"/>
        <filter val="146.7373197"/>
        <filter val="157.7847331"/>
        <filter val="182.4177138"/>
        <filter val="30.1182787"/>
        <filter val="30.42125419"/>
        <filter val="30.59048567"/>
        <filter val="30.83106283"/>
        <filter val="31.95997944"/>
        <filter val="32.07996848"/>
        <filter val="32.11416245"/>
        <filter val="32.79491668"/>
        <filter val="32.96692433"/>
        <filter val="33.21853661"/>
        <filter val="34.59542357"/>
        <filter val="34.81239396"/>
        <filter val="34.91187689"/>
        <filter val="36.10502128"/>
        <filter val="36.86834278"/>
        <filter val="36.92272395"/>
        <filter val="37.05582347"/>
        <filter val="38.15938514"/>
        <filter val="38.90853838"/>
        <filter val="38.99174452"/>
        <filter val="39.33380894"/>
        <filter val="41.94533551"/>
        <filter val="43.80045313"/>
        <filter val="47.14904528"/>
        <filter val="47.88042817"/>
        <filter val="47.88900722"/>
        <filter val="49.87580174"/>
        <filter val="50.01577997"/>
        <filter val="51.62910838"/>
        <filter val="52.00255355"/>
        <filter val="53.1372842"/>
        <filter val="54.59984342"/>
        <filter val="54.81870436"/>
        <filter val="54.96435053"/>
        <filter val="55.40888602"/>
        <filter val="56.81392112"/>
        <filter val="57.37840516"/>
        <filter val="57.54517412"/>
        <filter val="58.20232105"/>
        <filter val="60.24174934"/>
        <filter val="60.25903648"/>
        <filter val="61.08841257"/>
        <filter val="62.28485436"/>
        <filter val="62.69355334"/>
        <filter val="63.03420634"/>
        <filter val="63.71403324"/>
        <filter val="64.04802452"/>
        <filter val="64.23960782"/>
        <filter val="64.42421391"/>
        <filter val="64.72234066"/>
        <filter val="66.3147019"/>
        <filter val="67.29404475"/>
        <filter val="68.30961167"/>
        <filter val="69.03410576"/>
        <filter val="72.65030531"/>
        <filter val="76.43195927"/>
        <filter val="77.07338765"/>
        <filter val="77.31620038"/>
        <filter val="80.64925549"/>
        <filter val="82.29199055"/>
        <filter val="87.92900739"/>
        <filter val="88.50567324"/>
        <filter val="95.45977772"/>
        <filter val="95.69627257"/>
        <filter val="97.10146016"/>
      </filters>
    </filterColumn>
  </autoFilter>
  <sortState xmlns:xlrd2="http://schemas.microsoft.com/office/spreadsheetml/2017/richdata2" ref="A11:U100">
    <sortCondition ref="A1:A101"/>
  </sortState>
  <tableColumns count="28">
    <tableColumn id="1" xr3:uid="{59880769-899D-4C0C-A9EF-9E1CA0940EA7}" name="Index"/>
    <tableColumn id="2" xr3:uid="{7E8D9661-FB3C-4E10-AB67-D54C14216D90}" name="Referee"/>
    <tableColumn id="5" xr3:uid="{EF4CB356-DE28-4912-9340-F8CFD733D69D}" name="Matches"/>
    <tableColumn id="6" xr3:uid="{13BEDB36-07EC-43BE-9847-0CB56DE02D54}" name="h_obWins"/>
    <tableColumn id="7" xr3:uid="{4989CDC4-1F91-40C2-A152-B021048C4A7F}" name="h_exWins"/>
    <tableColumn id="8" xr3:uid="{1B5AB92A-58EC-4EE4-9C29-9A5928ED8DAF}" name="p_HWins" dataCellStyle="Percent"/>
    <tableColumn id="9" xr3:uid="{BA1DDF84-251E-4AF2-84E3-7794DD6A435E}" name="obDraws"/>
    <tableColumn id="10" xr3:uid="{BF96EBF1-9FC8-46FB-9DD3-4BED2DB85E85}" name="exDraws"/>
    <tableColumn id="11" xr3:uid="{1AA5DF65-2575-446A-AD19-049639691368}" name="p_Draws" dataCellStyle="Percent"/>
    <tableColumn id="12" xr3:uid="{E5DE6E98-84EA-4ADC-BCA7-A106B9F34E57}" name="a_obWins"/>
    <tableColumn id="13" xr3:uid="{CC17089C-EB94-4C51-9E62-A4AF8464C126}" name="a_exWins"/>
    <tableColumn id="14" xr3:uid="{1B45F826-D34B-4363-B841-0BD74FD727EB}" name="p_AWins" dataCellStyle="Percent"/>
    <tableColumn id="15" xr3:uid="{7EBD281D-531A-45B3-9AF9-651F533F591E}" name="h_obSG"/>
    <tableColumn id="16" xr3:uid="{FB9F975E-AE40-48EA-A837-E3363EF913FD}" name="h_exSG"/>
    <tableColumn id="17" xr3:uid="{D4EFA323-9FC3-49FD-8363-D5C311D82F99}" name="p_HSG"/>
    <tableColumn id="18" xr3:uid="{C260AED0-7384-49E3-A7ED-22722EE7A780}" name="a_obSG"/>
    <tableColumn id="19" xr3:uid="{42E080B6-3B31-4B45-A788-F614A511C737}" name="a_exSG"/>
    <tableColumn id="20" xr3:uid="{65DD4538-E83B-4497-BD41-CE85B8CDA3B5}" name="p_ASG"/>
    <tableColumn id="21" xr3:uid="{F3F6D8E2-52BC-4DF5-A506-3038604789E8}" name="obSG"/>
    <tableColumn id="22" xr3:uid="{23FE1806-D268-4F76-A82E-28066C001376}" name="exSG"/>
    <tableColumn id="23" xr3:uid="{67779E6D-DFE1-43B1-9DC1-1DDCAF0DBB8C}" name="p_SG"/>
    <tableColumn id="39" xr3:uid="{CE3BEB73-9040-4546-B84C-B01887331850}" name="Matches2" dataDxfId="78">
      <calculatedColumnFormula>Table4[[#This Row],[Matches]]</calculatedColumnFormula>
    </tableColumn>
    <tableColumn id="40" xr3:uid="{F255DE96-0D27-4A27-806A-CEE21B1A6231}" name="Home Team Win" dataDxfId="77">
      <calculatedColumnFormula>(Table4[[#This Row],[p_HWins]]-1)*100</calculatedColumnFormula>
    </tableColumn>
    <tableColumn id="41" xr3:uid="{93DFAFC4-B03A-4798-9C98-87AA31E45D49}" name="Draw" dataDxfId="76">
      <calculatedColumnFormula>(Table4[[#This Row],[p_Draws]]-1)*100</calculatedColumnFormula>
    </tableColumn>
    <tableColumn id="42" xr3:uid="{38F81537-9608-43B5-AF0C-4E27438F5322}" name="Away Team Win" dataDxfId="75">
      <calculatedColumnFormula>(Table4[[#This Row],[p_AWins]]-1)*100</calculatedColumnFormula>
    </tableColumn>
    <tableColumn id="43" xr3:uid="{C648DE05-4AC8-438D-9BB3-48301853768D}" name="Home Goals Scored" dataDxfId="74">
      <calculatedColumnFormula>(Table4[[#This Row],[p_HSG]]-1)*100</calculatedColumnFormula>
    </tableColumn>
    <tableColumn id="44" xr3:uid="{EB060870-6D78-4435-AC2A-4E7BCA7BC7A2}" name="Away Scored Goals" dataDxfId="73">
      <calculatedColumnFormula>(Table4[[#This Row],[p_ASG]]-1)*100</calculatedColumnFormula>
    </tableColumn>
    <tableColumn id="45" xr3:uid="{67982740-057A-47C0-B01F-0D23A1868BBE}" name="Scored Goals Overall" dataDxfId="72">
      <calculatedColumnFormula>(Table4[[#This Row],[p_SG]]-1)*100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14F2F2-A3D0-4357-BB0E-3FBDD1DA27AD}" name="Table5" displayName="Table5" ref="A1:F65" totalsRowCount="1" headerRowDxfId="71" dataDxfId="70">
  <autoFilter ref="A1:F64" xr:uid="{8514F2F2-A3D0-4357-BB0E-3FBDD1DA27AD}">
    <filterColumn colId="1">
      <colorFilter dxfId="69"/>
    </filterColumn>
  </autoFilter>
  <sortState xmlns:xlrd2="http://schemas.microsoft.com/office/spreadsheetml/2017/richdata2" ref="A2:F64">
    <sortCondition descending="1" ref="E1:E64"/>
  </sortState>
  <tableColumns count="6">
    <tableColumn id="1" xr3:uid="{06EBDDE7-55DA-44A2-B509-FB5581DCF3CD}" name="Index" dataDxfId="68" totalsRowDxfId="67"/>
    <tableColumn id="2" xr3:uid="{FE8E43BA-B0D0-4547-8948-9ABF4D2527A7}" name="Referee" totalsRowFunction="count" dataDxfId="66" totalsRowDxfId="65"/>
    <tableColumn id="3" xr3:uid="{A738603A-D213-4723-B0B3-7A6F19E7A827}" name="Matches" dataDxfId="64" totalsRowDxfId="63"/>
    <tableColumn id="4" xr3:uid="{C92DE7A2-6A1F-4852-A4C8-3191CB54F6D0}" name="Home Team Victory" totalsRowFunction="average" dataDxfId="62" totalsRowDxfId="61" dataCellStyle="Output" totalsRowCellStyle="Output"/>
    <tableColumn id="5" xr3:uid="{02386278-1610-4310-8BA5-12B2404EAEEA}" name="Draw" totalsRowFunction="custom" dataDxfId="60" totalsRowDxfId="59" dataCellStyle="Output" totalsRowCellStyle="Output">
      <totalsRowFormula>AVERAGE(E2:E12)</totalsRowFormula>
    </tableColumn>
    <tableColumn id="6" xr3:uid="{2446A518-85EC-47AC-B221-6CD29B9B7981}" name="Away Team Victory" totalsRowFunction="average" dataDxfId="58" totalsRowDxfId="57" dataCellStyle="Output" totalsRowCellStyle="Outpu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13731-B4CE-4508-931D-982DFAB0D7FB}" name="Table2" displayName="Table2" ref="A1:AL21" totalsRowShown="0" headerRowDxfId="56">
  <autoFilter ref="A1:AL21" xr:uid="{23C13731-B4CE-4508-931D-982DFAB0D7FB}"/>
  <tableColumns count="38">
    <tableColumn id="1" xr3:uid="{62BC0F33-DE1B-425D-A60C-3165765EA653}" name="Index"/>
    <tableColumn id="2" xr3:uid="{D837DB1F-7D05-4FFC-80DC-B6DA725A3095}" name="Referee" dataDxfId="55"/>
    <tableColumn id="3" xr3:uid="{77F37AE1-0C84-445D-921C-6155AC066FBD}" name="Overall" dataDxfId="54" dataCellStyle="Percent"/>
    <tableColumn id="4" xr3:uid="{197CC1DA-02D3-4A7D-B28D-172DF500A085}" name="Performance" dataDxfId="53" dataCellStyle="Percent"/>
    <tableColumn id="5" xr3:uid="{A5353BB8-0A2F-4946-A88E-FF70744CE5E1}" name="Matches" dataDxfId="52"/>
    <tableColumn id="6" xr3:uid="{6540AA8C-7EB2-4B94-B22F-7B8745AC9A30}" name="h_obWins" dataDxfId="51"/>
    <tableColumn id="7" xr3:uid="{0EEF64F2-B243-4EFF-9975-F5F9CCD70CD2}" name="h_exWins" dataDxfId="50"/>
    <tableColumn id="8" xr3:uid="{8D0A0CF0-BE65-48B4-A1FD-DC6E64948B9D}" name="Home Wins" dataDxfId="49" dataCellStyle="Percent"/>
    <tableColumn id="9" xr3:uid="{18B6FAFA-5AD5-43B5-81BE-F8B471997C70}" name="obDraws" dataDxfId="48"/>
    <tableColumn id="10" xr3:uid="{94621810-DBF2-493D-BAB7-F277A5F2E5AC}" name="exDraws" dataDxfId="47"/>
    <tableColumn id="11" xr3:uid="{B5DE6D82-8E17-41A5-B596-29D0DADC6D60}" name="Draws" dataDxfId="46" dataCellStyle="Percent"/>
    <tableColumn id="12" xr3:uid="{7E57AC5E-1A07-45CC-954D-BD6296E59195}" name="a_obWins" dataDxfId="45"/>
    <tableColumn id="13" xr3:uid="{210962FE-824E-4F26-9FC1-FA3592089600}" name="a_exWins" dataDxfId="44"/>
    <tableColumn id="14" xr3:uid="{8D38135D-0943-4697-95EB-71EB042D71B5}" name="Away Wins" dataDxfId="43" dataCellStyle="Percent"/>
    <tableColumn id="39" xr3:uid="{79F17489-E861-4D27-93FD-935D4CE3760C}" name="Scored Goals" dataDxfId="42" dataCellStyle="Percent"/>
    <tableColumn id="40" xr3:uid="{60DE7885-3C4E-4AB8-87DF-15E8264892FD}" name="obSG" dataDxfId="41" dataCellStyle="Percent"/>
    <tableColumn id="41" xr3:uid="{3A782F7D-DD6E-4C54-87B2-BF53C0581BCA}" name="exSG" dataDxfId="40" dataCellStyle="Percent"/>
    <tableColumn id="15" xr3:uid="{C007C0C0-F3AD-4494-8EE5-B72213C98AED}" name="h_obSG" dataDxfId="39"/>
    <tableColumn id="16" xr3:uid="{050FF920-FB63-4946-B75A-FB74E7050CCA}" name="h_exSG" dataDxfId="38"/>
    <tableColumn id="17" xr3:uid="{7AE3FB11-214D-46E5-8BC6-B060EC7E3D4F}" name="Home Scored Goals" dataDxfId="37" dataCellStyle="Percent"/>
    <tableColumn id="18" xr3:uid="{65BD6562-B9D4-4DB2-B733-656F402645C7}" name="a_obSG" dataDxfId="36"/>
    <tableColumn id="19" xr3:uid="{B74D355A-547F-427D-A6E5-F38B5FA30F8F}" name="a_exSG" dataDxfId="35"/>
    <tableColumn id="20" xr3:uid="{64360592-BCE0-46AB-8602-81C098BC7EB5}" name="Away Scored Goals" dataDxfId="34" dataCellStyle="Percent"/>
    <tableColumn id="24" xr3:uid="{D9545D3C-AB68-4FED-B6DF-B3585731060B}" name="obFouls" dataDxfId="33"/>
    <tableColumn id="25" xr3:uid="{2F9D3C0D-28A9-4615-878B-84CCEE8FE584}" name="exFouls" dataDxfId="32"/>
    <tableColumn id="26" xr3:uid="{5519777B-9070-4F9F-8662-E37561EC7007}" name="Fouls" dataDxfId="31" dataCellStyle="Percent"/>
    <tableColumn id="27" xr3:uid="{B3142FA2-B5FC-47E0-9978-371CC82DF8EC}" name="h_obFouls" dataDxfId="30"/>
    <tableColumn id="28" xr3:uid="{4D1B5778-3791-4316-9D7A-93949FF196C4}" name="h_exFouls" dataDxfId="29"/>
    <tableColumn id="29" xr3:uid="{D2A9CA01-CC7C-4D95-B655-5FE72773D217}" name="Home Fouls" dataDxfId="28" dataCellStyle="Percent"/>
    <tableColumn id="30" xr3:uid="{E7A31377-F9F3-4492-B6A5-E930E6044E92}" name="a_obFouls" dataDxfId="27"/>
    <tableColumn id="31" xr3:uid="{65B0EB77-48CA-4CC1-9F02-329F865744CA}" name="a_exFouls" dataDxfId="26"/>
    <tableColumn id="32" xr3:uid="{643C4953-C3EE-434D-8ABA-B44B2B1ED33F}" name="Away Fouls" dataDxfId="25" dataCellStyle="Percent"/>
    <tableColumn id="33" xr3:uid="{0EE8687B-796E-4E72-85B7-411C856A87AA}" name="obYC" dataDxfId="24"/>
    <tableColumn id="34" xr3:uid="{178228A1-DE4C-43F0-9CA1-E9F5936F167E}" name="exYC" dataDxfId="23"/>
    <tableColumn id="35" xr3:uid="{79B8BFAC-5905-462D-B55C-AE828688638D}" name="Yellow Cards" dataDxfId="22" dataCellStyle="Percent"/>
    <tableColumn id="36" xr3:uid="{94E5EE5B-ABEB-4DD7-A266-4420ED882B17}" name="obRC" dataDxfId="21"/>
    <tableColumn id="37" xr3:uid="{3B5F51DF-C52C-4F2C-B59E-C9A033ED8186}" name="exRC" dataDxfId="20"/>
    <tableColumn id="38" xr3:uid="{2C4BC561-4982-4AFF-A912-40FF846571B8}" name="Red Cards" dataDxfId="19" dataCellStyle="Percent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X293" totalsRowShown="0">
  <autoFilter ref="A1:AX293" xr:uid="{00000000-0009-0000-0100-000003000000}">
    <filterColumn colId="1">
      <filters>
        <filter val="M Atkinson"/>
      </filters>
    </filterColumn>
    <filterColumn colId="2">
      <filters>
        <filter val="100"/>
        <filter val="105"/>
        <filter val="106"/>
        <filter val="107"/>
        <filter val="109"/>
        <filter val="112"/>
        <filter val="114"/>
        <filter val="115"/>
        <filter val="117"/>
        <filter val="118"/>
        <filter val="119"/>
        <filter val="120"/>
        <filter val="123"/>
        <filter val="124"/>
        <filter val="127"/>
        <filter val="128"/>
        <filter val="129"/>
        <filter val="137"/>
        <filter val="139"/>
        <filter val="140"/>
        <filter val="146"/>
        <filter val="147"/>
        <filter val="149"/>
        <filter val="150"/>
        <filter val="154"/>
        <filter val="156"/>
        <filter val="158"/>
        <filter val="160"/>
        <filter val="161"/>
        <filter val="162"/>
        <filter val="164"/>
        <filter val="166"/>
        <filter val="168"/>
        <filter val="171"/>
        <filter val="172"/>
        <filter val="175"/>
        <filter val="181"/>
        <filter val="183"/>
        <filter val="186"/>
        <filter val="189"/>
        <filter val="190"/>
        <filter val="191"/>
        <filter val="192"/>
        <filter val="194"/>
        <filter val="195"/>
        <filter val="196"/>
        <filter val="199"/>
        <filter val="201"/>
        <filter val="203"/>
        <filter val="204"/>
        <filter val="206"/>
        <filter val="209"/>
        <filter val="210"/>
        <filter val="214"/>
        <filter val="215"/>
        <filter val="216"/>
        <filter val="225"/>
        <filter val="228"/>
        <filter val="230"/>
        <filter val="231"/>
        <filter val="233"/>
        <filter val="236"/>
        <filter val="242"/>
        <filter val="244"/>
        <filter val="245"/>
        <filter val="246"/>
        <filter val="255"/>
        <filter val="260"/>
        <filter val="275"/>
        <filter val="276"/>
        <filter val="279"/>
        <filter val="280"/>
        <filter val="294"/>
        <filter val="297"/>
        <filter val="299"/>
        <filter val="301"/>
        <filter val="303"/>
        <filter val="308"/>
        <filter val="309"/>
        <filter val="310"/>
        <filter val="312"/>
        <filter val="313"/>
        <filter val="316"/>
        <filter val="318"/>
        <filter val="321"/>
        <filter val="323"/>
        <filter val="328"/>
        <filter val="335"/>
        <filter val="341"/>
        <filter val="345"/>
        <filter val="351"/>
        <filter val="354"/>
        <filter val="355"/>
        <filter val="359"/>
        <filter val="364"/>
        <filter val="366"/>
        <filter val="368"/>
        <filter val="370"/>
        <filter val="375"/>
        <filter val="376"/>
        <filter val="397"/>
        <filter val="400"/>
        <filter val="406"/>
        <filter val="408"/>
        <filter val="411"/>
        <filter val="418"/>
        <filter val="419"/>
        <filter val="443"/>
        <filter val="449"/>
        <filter val="456"/>
        <filter val="466"/>
        <filter val="472"/>
        <filter val="485"/>
        <filter val="494"/>
        <filter val="497"/>
        <filter val="502"/>
        <filter val="505"/>
        <filter val="509"/>
        <filter val="528"/>
        <filter val="529"/>
        <filter val="599"/>
        <filter val="60"/>
        <filter val="61"/>
        <filter val="62"/>
        <filter val="64"/>
        <filter val="65"/>
        <filter val="66"/>
        <filter val="67"/>
        <filter val="68"/>
        <filter val="70"/>
        <filter val="71"/>
        <filter val="72"/>
        <filter val="73"/>
        <filter val="74"/>
        <filter val="75"/>
        <filter val="77"/>
        <filter val="78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  <filter val="99"/>
      </filters>
    </filterColumn>
  </autoFilter>
  <sortState xmlns:xlrd2="http://schemas.microsoft.com/office/spreadsheetml/2017/richdata2" ref="A3:AX287">
    <sortCondition descending="1" ref="C1:C293"/>
  </sortState>
  <tableColumns count="50">
    <tableColumn id="1" xr3:uid="{00000000-0010-0000-0100-000001000000}" name="Index"/>
    <tableColumn id="2" xr3:uid="{00000000-0010-0000-0100-000002000000}" name="Referee"/>
    <tableColumn id="3" xr3:uid="{00000000-0010-0000-0100-000003000000}" name="Matches"/>
    <tableColumn id="55" xr3:uid="{9F9D74C9-7C01-4B5C-AE1F-11C09CCD589C}" name="Overall" dataDxfId="18">
      <calculatedColumnFormula>AVERAGE(H2,K2,N2,Q2,T2,W2,Z2,AC2,AF2,AI2,AL2,AO2,AR2,AU2,AX2)</calculatedColumnFormula>
    </tableColumn>
    <tableColumn id="56" xr3:uid="{E02964CC-D3F9-4F09-B2F0-0922C0265FE0}" name="Performance" dataDxfId="17">
      <calculatedColumnFormula>AVERAGE(H2,K2,N2)</calculatedColumnFormula>
    </tableColumn>
    <tableColumn id="4" xr3:uid="{00000000-0010-0000-0100-000004000000}" name="h_obWins"/>
    <tableColumn id="5" xr3:uid="{00000000-0010-0000-0100-000005000000}" name="h_exWins"/>
    <tableColumn id="44" xr3:uid="{BB88089D-E6AC-43BB-B5FA-7A02436DE116}" name="p_HWins" dataDxfId="16" dataCellStyle="Percent">
      <calculatedColumnFormula>Table3[[#This Row],[h_obWins]]/Table3[[#This Row],[h_exWins]]</calculatedColumnFormula>
    </tableColumn>
    <tableColumn id="6" xr3:uid="{00000000-0010-0000-0100-000006000000}" name="obDraws"/>
    <tableColumn id="7" xr3:uid="{00000000-0010-0000-0100-000007000000}" name="exDraws"/>
    <tableColumn id="45" xr3:uid="{37300B1D-4DB7-4EBE-AE3F-1A7ADBA8306F}" name="p_Draws" dataDxfId="15" dataCellStyle="Percent">
      <calculatedColumnFormula>Table3[[#This Row],[obDraws]]/Table3[[#This Row],[exDraws]]</calculatedColumnFormula>
    </tableColumn>
    <tableColumn id="8" xr3:uid="{00000000-0010-0000-0100-000008000000}" name="a_obWins"/>
    <tableColumn id="9" xr3:uid="{00000000-0010-0000-0100-000009000000}" name="a_exWins"/>
    <tableColumn id="46" xr3:uid="{7C90D82E-26D9-4DF9-A8ED-3AFA4F1C99DC}" name="p_AWins" dataDxfId="14" dataCellStyle="Percent">
      <calculatedColumnFormula>Table3[[#This Row],[a_obWins]]/Table3[[#This Row],[a_exWins]]</calculatedColumnFormula>
    </tableColumn>
    <tableColumn id="16" xr3:uid="{00000000-0010-0000-0100-000010000000}" name="h_obSG"/>
    <tableColumn id="17" xr3:uid="{00000000-0010-0000-0100-000011000000}" name="h_exSG"/>
    <tableColumn id="47" xr3:uid="{71CE5E8A-EBB8-4728-9233-8A3BBD8ABB35}" name="p_HSG" dataDxfId="13" dataCellStyle="Percent">
      <calculatedColumnFormula>Table3[[#This Row],[h_obSG]]/Table3[[#This Row],[h_exSG]]</calculatedColumnFormula>
    </tableColumn>
    <tableColumn id="18" xr3:uid="{00000000-0010-0000-0100-000012000000}" name="a_obSG"/>
    <tableColumn id="19" xr3:uid="{00000000-0010-0000-0100-000013000000}" name="a_exSG"/>
    <tableColumn id="48" xr3:uid="{56D1ACDD-19AE-47D7-AA86-A248B8049621}" name="p_ASG" dataDxfId="12" dataCellStyle="Percent">
      <calculatedColumnFormula>Table3[[#This Row],[a_obSG]]/Table3[[#This Row],[a_exSG]]</calculatedColumnFormula>
    </tableColumn>
    <tableColumn id="20" xr3:uid="{00000000-0010-0000-0100-000014000000}" name="obSG"/>
    <tableColumn id="21" xr3:uid="{00000000-0010-0000-0100-000015000000}" name="exSG"/>
    <tableColumn id="49" xr3:uid="{1C45AD81-558B-430E-AE65-65119282684A}" name="p_SG" dataDxfId="11" dataCellStyle="Percent">
      <calculatedColumnFormula>Table3[[#This Row],[obSG]]/Table3[[#This Row],[exSG]]</calculatedColumnFormula>
    </tableColumn>
    <tableColumn id="22" xr3:uid="{00000000-0010-0000-0100-000016000000}" name="obFouls"/>
    <tableColumn id="23" xr3:uid="{00000000-0010-0000-0100-000017000000}" name="exFouls"/>
    <tableColumn id="50" xr3:uid="{4F2594A8-0D9B-4159-9E9E-398C8C61500E}" name="p_Fouls" dataDxfId="10" dataCellStyle="Percent">
      <calculatedColumnFormula>Table3[[#This Row],[obFouls]]/Table3[[#This Row],[exFouls]]</calculatedColumnFormula>
    </tableColumn>
    <tableColumn id="24" xr3:uid="{00000000-0010-0000-0100-000018000000}" name="h_obFouls"/>
    <tableColumn id="25" xr3:uid="{00000000-0010-0000-0100-000019000000}" name="h_exFouls"/>
    <tableColumn id="51" xr3:uid="{391CCE78-5BF7-415B-AC5C-A9B756C4EBCC}" name="p_HFouls" dataDxfId="9" dataCellStyle="Percent">
      <calculatedColumnFormula>Table3[[#This Row],[h_obFouls]]/Table3[[#This Row],[h_exFouls]]</calculatedColumnFormula>
    </tableColumn>
    <tableColumn id="26" xr3:uid="{00000000-0010-0000-0100-00001A000000}" name="a_obFouls"/>
    <tableColumn id="27" xr3:uid="{00000000-0010-0000-0100-00001B000000}" name="a_exFouls"/>
    <tableColumn id="52" xr3:uid="{AFB37087-26D0-48F3-B245-CCA682269809}" name="p_AFouls" dataDxfId="8" dataCellStyle="Percent">
      <calculatedColumnFormula>Table3[[#This Row],[a_obFouls]]/Table3[[#This Row],[a_exFouls]]</calculatedColumnFormula>
    </tableColumn>
    <tableColumn id="28" xr3:uid="{00000000-0010-0000-0100-00001C000000}" name="obYC"/>
    <tableColumn id="29" xr3:uid="{00000000-0010-0000-0100-00001D000000}" name="exYC"/>
    <tableColumn id="53" xr3:uid="{5011BFB0-3451-4FD4-A4B2-7E32B8F86915}" name="p_YC" dataDxfId="7" dataCellStyle="Percent">
      <calculatedColumnFormula>Table3[[#This Row],[obYC]]/Table3[[#This Row],[exYC]]</calculatedColumnFormula>
    </tableColumn>
    <tableColumn id="30" xr3:uid="{00000000-0010-0000-0100-00001E000000}" name="obRC"/>
    <tableColumn id="31" xr3:uid="{00000000-0010-0000-0100-00001F000000}" name="exRC"/>
    <tableColumn id="54" xr3:uid="{DC71BCD1-888A-4F13-8A1F-647FF017F9E4}" name="p_RC" dataDxfId="6" dataCellStyle="Percent">
      <calculatedColumnFormula>Table3[[#This Row],[obRC]]/Table3[[#This Row],[exRC]]</calculatedColumnFormula>
    </tableColumn>
    <tableColumn id="32" xr3:uid="{00000000-0010-0000-0100-000020000000}" name="h_obYC"/>
    <tableColumn id="33" xr3:uid="{00000000-0010-0000-0100-000021000000}" name="h_exYC"/>
    <tableColumn id="43" xr3:uid="{00000000-0010-0000-0100-00002B000000}" name="p_HYC" dataDxfId="5" dataCellStyle="Percent">
      <calculatedColumnFormula>Table3[[#This Row],[h_obYC]]/Table3[[#This Row],[h_exYC]]</calculatedColumnFormula>
    </tableColumn>
    <tableColumn id="34" xr3:uid="{00000000-0010-0000-0100-000022000000}" name="a_obYC"/>
    <tableColumn id="35" xr3:uid="{00000000-0010-0000-0100-000023000000}" name="a_exYC"/>
    <tableColumn id="42" xr3:uid="{00000000-0010-0000-0100-00002A000000}" name="p_AYC" dataDxfId="4" dataCellStyle="Percent">
      <calculatedColumnFormula>Table3[[#This Row],[a_obYC]]/Table3[[#This Row],[a_exYC]]</calculatedColumnFormula>
    </tableColumn>
    <tableColumn id="36" xr3:uid="{00000000-0010-0000-0100-000024000000}" name="h_obRC"/>
    <tableColumn id="37" xr3:uid="{00000000-0010-0000-0100-000025000000}" name="h_exRC"/>
    <tableColumn id="41" xr3:uid="{00000000-0010-0000-0100-000029000000}" name="p_HRC" dataDxfId="3" dataCellStyle="Percent">
      <calculatedColumnFormula>Table3[[#This Row],[h_obRC]]/Table3[[#This Row],[h_exRC]]</calculatedColumnFormula>
    </tableColumn>
    <tableColumn id="38" xr3:uid="{00000000-0010-0000-0100-000026000000}" name="a_obRC"/>
    <tableColumn id="39" xr3:uid="{00000000-0010-0000-0100-000027000000}" name="a_exRC"/>
    <tableColumn id="40" xr3:uid="{00000000-0010-0000-0100-000028000000}" name="p_ARC" dataDxfId="2" dataCellStyle="Percent">
      <calculatedColumnFormula>Table3[[#This Row],[a_obRC]]/Table3[[#This Row],[a_exRC]]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4"/>
  <sheetViews>
    <sheetView workbookViewId="0">
      <pane xSplit="2" topLeftCell="C1" activePane="topRight" state="frozen"/>
      <selection pane="topRight" activeCell="E47" sqref="E47"/>
    </sheetView>
  </sheetViews>
  <sheetFormatPr defaultRowHeight="14.25" x14ac:dyDescent="0.45"/>
  <cols>
    <col min="2" max="2" width="13.6640625" bestFit="1" customWidth="1"/>
    <col min="4" max="4" width="13.33203125" bestFit="1" customWidth="1"/>
    <col min="5" max="5" width="9.86328125" bestFit="1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 s="1">
        <v>126</v>
      </c>
      <c r="B2" s="1" t="s">
        <v>148</v>
      </c>
      <c r="C2" s="6">
        <f>AVERAGE(H2,K2,N2,Q2,T2,W2,Z2,AC2,AF2,AI2,AL2)</f>
        <v>0.99234612982483705</v>
      </c>
      <c r="D2" s="6">
        <f>AVERAGE(H2,K2,N2)</f>
        <v>1.011135667197228</v>
      </c>
      <c r="E2" s="1">
        <v>599</v>
      </c>
      <c r="F2" s="1">
        <v>256</v>
      </c>
      <c r="G2" s="1">
        <v>264.32455783513501</v>
      </c>
      <c r="H2" s="4">
        <f>Table1[[#This Row],[h_obWins]]/Table1[[#This Row],[h_exWins]]</f>
        <v>0.9685063018611868</v>
      </c>
      <c r="I2" s="1">
        <v>170</v>
      </c>
      <c r="J2" s="1">
        <v>152.257728350332</v>
      </c>
      <c r="K2" s="14">
        <f>Table1[[#This Row],[obDraws]]/Table1[[#This Row],[exDraws]]</f>
        <v>1.1165278888756605</v>
      </c>
      <c r="L2" s="1">
        <v>173</v>
      </c>
      <c r="M2" s="1">
        <v>182.417713814531</v>
      </c>
      <c r="N2" s="4">
        <f>Table1[[#This Row],[a_obWins]]/Table1[[#This Row],[a_exWins]]</f>
        <v>0.94837281085483705</v>
      </c>
      <c r="O2" s="1">
        <v>916</v>
      </c>
      <c r="P2" s="1">
        <v>899.40404353803001</v>
      </c>
      <c r="Q2" s="4">
        <f>Table1[[#This Row],[h_obSG]]/Table1[[#This Row],[h_exSG]]</f>
        <v>1.0184521701689107</v>
      </c>
      <c r="R2" s="1">
        <v>722</v>
      </c>
      <c r="S2" s="1">
        <v>698.23786371664301</v>
      </c>
      <c r="T2" s="4">
        <f>Table1[[#This Row],[a_obSG]]/Table1[[#This Row],[a_exSG]]</f>
        <v>1.0340315779451916</v>
      </c>
      <c r="U2" s="1">
        <v>1638</v>
      </c>
      <c r="V2" s="1">
        <v>1597.6419072546701</v>
      </c>
      <c r="W2" s="4">
        <f>Table1[[#This Row],[obSG]]/Table1[[#This Row],[exSG]]</f>
        <v>1.0252610378846909</v>
      </c>
      <c r="X2" s="1">
        <v>13765</v>
      </c>
      <c r="Y2" s="1">
        <v>15538.837405035099</v>
      </c>
      <c r="Z2" s="4">
        <f>Table1[[#This Row],[obFouls]]/Table1[[#This Row],[exFouls]]</f>
        <v>0.8858449085476422</v>
      </c>
      <c r="AA2" s="1">
        <v>6866</v>
      </c>
      <c r="AB2" s="1">
        <v>7614.1899548206302</v>
      </c>
      <c r="AC2" s="4">
        <f>Table1[[#This Row],[h_obFouls]]/Table1[[#This Row],[h_exFouls]]</f>
        <v>0.90173741931051477</v>
      </c>
      <c r="AD2" s="1">
        <v>6899</v>
      </c>
      <c r="AE2" s="1">
        <v>7924.6474502145002</v>
      </c>
      <c r="AF2" s="4">
        <f>Table1[[#This Row],[a_obFouls]]/Table1[[#This Row],[a_exFouls]]</f>
        <v>0.87057500580839864</v>
      </c>
      <c r="AG2" s="1">
        <v>2203</v>
      </c>
      <c r="AH2" s="1">
        <v>2079.6722242742599</v>
      </c>
      <c r="AI2" s="4">
        <f>Table1[[#This Row],[obYC]]/Table1[[#This Row],[exYC]]</f>
        <v>1.0593015448714653</v>
      </c>
      <c r="AJ2" s="1">
        <v>134</v>
      </c>
      <c r="AK2" s="1">
        <v>123.252758553391</v>
      </c>
      <c r="AL2" s="4">
        <f>Table1[[#This Row],[obRC]]/Table1[[#This Row],[exRC]]</f>
        <v>1.0871967619447112</v>
      </c>
    </row>
    <row r="3" spans="1:38" hidden="1" x14ac:dyDescent="0.45">
      <c r="A3">
        <v>266</v>
      </c>
      <c r="B3" t="s">
        <v>288</v>
      </c>
      <c r="C3" s="5">
        <f>AVERAGE(H3,K3,N3,Q3,T3,W3,Z3,AC3,AF3,AI3,AL3)</f>
        <v>1.1208629977060158</v>
      </c>
      <c r="D3" s="5">
        <f>AVERAGE(H3,K3,N3)</f>
        <v>0.96289445521657679</v>
      </c>
      <c r="E3">
        <v>52</v>
      </c>
      <c r="F3">
        <v>28</v>
      </c>
      <c r="G3">
        <v>24.622732607691599</v>
      </c>
      <c r="H3" s="3">
        <f>Table1[[#This Row],[h_obWins]]/Table1[[#This Row],[h_exWins]]</f>
        <v>1.1371605437185885</v>
      </c>
      <c r="I3">
        <v>8</v>
      </c>
      <c r="J3">
        <v>13.647112171472701</v>
      </c>
      <c r="K3" s="3">
        <f>Table1[[#This Row],[obDraws]]/Table1[[#This Row],[exDraws]]</f>
        <v>0.58620460500961036</v>
      </c>
      <c r="L3">
        <v>16</v>
      </c>
      <c r="M3">
        <v>13.7301552208356</v>
      </c>
      <c r="N3" s="3">
        <f>Table1[[#This Row],[a_obWins]]/Table1[[#This Row],[a_exWins]]</f>
        <v>1.1653182169215317</v>
      </c>
      <c r="O3">
        <v>97</v>
      </c>
      <c r="P3">
        <v>79.160698095820905</v>
      </c>
      <c r="Q3" s="3">
        <f>Table1[[#This Row],[h_obSG]]/Table1[[#This Row],[h_exSG]]</f>
        <v>1.2253555404802687</v>
      </c>
      <c r="R3">
        <v>71</v>
      </c>
      <c r="S3">
        <v>55.160337530869299</v>
      </c>
      <c r="T3" s="3">
        <f>Table1[[#This Row],[a_obSG]]/Table1[[#This Row],[a_exSG]]</f>
        <v>1.287156735766281</v>
      </c>
      <c r="U3">
        <v>168</v>
      </c>
      <c r="V3">
        <v>134.32103562668999</v>
      </c>
      <c r="W3" s="3">
        <f>Table1[[#This Row],[obSG]]/Table1[[#This Row],[exSG]]</f>
        <v>1.2507348474211577</v>
      </c>
      <c r="X3">
        <v>1449</v>
      </c>
      <c r="Y3">
        <v>1355.4293264676101</v>
      </c>
      <c r="Z3" s="3">
        <f>Table1[[#This Row],[obFouls]]/Table1[[#This Row],[exFouls]]</f>
        <v>1.0690339744796911</v>
      </c>
      <c r="AA3">
        <v>684</v>
      </c>
      <c r="AB3">
        <v>658.88765723764698</v>
      </c>
      <c r="AC3" s="3">
        <f>Table1[[#This Row],[h_obFouls]]/Table1[[#This Row],[h_exFouls]]</f>
        <v>1.0381132390119967</v>
      </c>
      <c r="AD3">
        <v>765</v>
      </c>
      <c r="AE3">
        <v>696.54166922996899</v>
      </c>
      <c r="AF3" s="3">
        <f>Table1[[#This Row],[a_obFouls]]/Table1[[#This Row],[a_exFouls]]</f>
        <v>1.0982831807402307</v>
      </c>
      <c r="AG3">
        <v>211</v>
      </c>
      <c r="AH3">
        <v>178.13685804092299</v>
      </c>
      <c r="AI3" s="3">
        <f>Table1[[#This Row],[obYC]]/Table1[[#This Row],[exYC]]</f>
        <v>1.1844825507786123</v>
      </c>
      <c r="AJ3">
        <v>14</v>
      </c>
      <c r="AK3">
        <v>10.872523586841501</v>
      </c>
      <c r="AL3" s="3">
        <f>Table1[[#This Row],[obRC]]/Table1[[#This Row],[exRC]]</f>
        <v>1.2876495404382047</v>
      </c>
    </row>
    <row r="4" spans="1:38" x14ac:dyDescent="0.45">
      <c r="A4">
        <v>19</v>
      </c>
      <c r="B4" t="s">
        <v>41</v>
      </c>
      <c r="C4" s="5">
        <f>AVERAGE(H4,K4,N4,Q4,T4,W4,Z4,AC4,AF4,AI4,AL4)</f>
        <v>0.92112581995674392</v>
      </c>
      <c r="D4" s="5">
        <f>AVERAGE(H4,K4,N4)</f>
        <v>0.9898090073430067</v>
      </c>
      <c r="E4">
        <v>528</v>
      </c>
      <c r="F4">
        <v>243</v>
      </c>
      <c r="G4">
        <v>235.029208516442</v>
      </c>
      <c r="H4" s="3">
        <f>Table1[[#This Row],[h_obWins]]/Table1[[#This Row],[h_exWins]]</f>
        <v>1.0339140464024512</v>
      </c>
      <c r="I4">
        <v>122</v>
      </c>
      <c r="J4">
        <v>135.18605840866499</v>
      </c>
      <c r="K4" s="13">
        <f>Table1[[#This Row],[obDraws]]/Table1[[#This Row],[exDraws]]</f>
        <v>0.90245992401965169</v>
      </c>
      <c r="L4">
        <v>163</v>
      </c>
      <c r="M4">
        <v>157.78473307489199</v>
      </c>
      <c r="N4" s="3">
        <f>Table1[[#This Row],[a_obWins]]/Table1[[#This Row],[a_exWins]]</f>
        <v>1.033053051606917</v>
      </c>
      <c r="O4">
        <v>781</v>
      </c>
      <c r="P4">
        <v>790.80801917705003</v>
      </c>
      <c r="Q4" s="3">
        <f>Table1[[#This Row],[h_obSG]]/Table1[[#This Row],[h_exSG]]</f>
        <v>0.98759747127089492</v>
      </c>
      <c r="R4">
        <v>575</v>
      </c>
      <c r="S4">
        <v>607.58703509508803</v>
      </c>
      <c r="T4" s="3">
        <f>Table1[[#This Row],[a_obSG]]/Table1[[#This Row],[a_exSG]]</f>
        <v>0.94636647391597462</v>
      </c>
      <c r="U4">
        <v>1356</v>
      </c>
      <c r="V4">
        <v>1398.39505427213</v>
      </c>
      <c r="W4" s="3">
        <f>Table1[[#This Row],[obSG]]/Table1[[#This Row],[exSG]]</f>
        <v>0.9696830633499367</v>
      </c>
      <c r="X4">
        <v>11985</v>
      </c>
      <c r="Y4">
        <v>13720.3636395134</v>
      </c>
      <c r="Z4" s="3">
        <f>Table1[[#This Row],[obFouls]]/Table1[[#This Row],[exFouls]]</f>
        <v>0.87351912200667114</v>
      </c>
      <c r="AA4">
        <v>5766</v>
      </c>
      <c r="AB4">
        <v>6716.5222522785598</v>
      </c>
      <c r="AC4" s="3">
        <f>Table1[[#This Row],[h_obFouls]]/Table1[[#This Row],[h_exFouls]]</f>
        <v>0.85847999655534557</v>
      </c>
      <c r="AD4">
        <v>6219</v>
      </c>
      <c r="AE4">
        <v>7003.8413872348901</v>
      </c>
      <c r="AF4" s="3">
        <f>Table1[[#This Row],[a_obFouls]]/Table1[[#This Row],[a_exFouls]]</f>
        <v>0.88794129623418772</v>
      </c>
      <c r="AG4">
        <v>1655</v>
      </c>
      <c r="AH4">
        <v>1830.1394272545199</v>
      </c>
      <c r="AI4" s="3">
        <f>Table1[[#This Row],[obYC]]/Table1[[#This Row],[exYC]]</f>
        <v>0.90430268609793574</v>
      </c>
      <c r="AJ4">
        <v>80</v>
      </c>
      <c r="AK4">
        <v>108.833633100626</v>
      </c>
      <c r="AL4" s="3">
        <f>Table1[[#This Row],[obRC]]/Table1[[#This Row],[exRC]]</f>
        <v>0.73506688806421783</v>
      </c>
    </row>
    <row r="5" spans="1:38" x14ac:dyDescent="0.45">
      <c r="A5">
        <v>86</v>
      </c>
      <c r="B5" t="s">
        <v>108</v>
      </c>
      <c r="C5" s="5">
        <f>AVERAGE(H5,K5,N5,Q5,T5,W5,Z5,AC5,AF5,AI5,AL5)</f>
        <v>0.91990687863386489</v>
      </c>
      <c r="D5" s="5">
        <f>AVERAGE(H5,K5,N5)</f>
        <v>0.99953489622202696</v>
      </c>
      <c r="E5">
        <v>502</v>
      </c>
      <c r="F5">
        <v>238</v>
      </c>
      <c r="G5">
        <v>232.78219481146701</v>
      </c>
      <c r="H5" s="3">
        <f>Table1[[#This Row],[h_obWins]]/Table1[[#This Row],[h_exWins]]</f>
        <v>1.0224149668867886</v>
      </c>
      <c r="I5">
        <v>140</v>
      </c>
      <c r="J5">
        <v>126.26816157875</v>
      </c>
      <c r="K5" s="13">
        <f>Table1[[#This Row],[obDraws]]/Table1[[#This Row],[exDraws]]</f>
        <v>1.1087513926674686</v>
      </c>
      <c r="L5">
        <v>124</v>
      </c>
      <c r="M5">
        <v>142.94964360978199</v>
      </c>
      <c r="N5" s="13">
        <f>Table1[[#This Row],[a_obWins]]/Table1[[#This Row],[a_exWins]]</f>
        <v>0.86743832911182384</v>
      </c>
      <c r="O5">
        <v>755</v>
      </c>
      <c r="P5">
        <v>778.70457952253298</v>
      </c>
      <c r="Q5" s="3">
        <f>Table1[[#This Row],[h_obSG]]/Table1[[#This Row],[h_exSG]]</f>
        <v>0.96955895708605233</v>
      </c>
      <c r="R5">
        <v>528</v>
      </c>
      <c r="S5">
        <v>563.29561426741896</v>
      </c>
      <c r="T5" s="3">
        <f>Table1[[#This Row],[a_obSG]]/Table1[[#This Row],[a_exSG]]</f>
        <v>0.93734086796801741</v>
      </c>
      <c r="U5">
        <v>1283</v>
      </c>
      <c r="V5">
        <v>1342.0001937899499</v>
      </c>
      <c r="W5" s="3">
        <f>Table1[[#This Row],[obSG]]/Table1[[#This Row],[exSG]]</f>
        <v>0.95603562945596365</v>
      </c>
      <c r="X5">
        <v>11684</v>
      </c>
      <c r="Y5">
        <v>13017.5063718292</v>
      </c>
      <c r="Z5" s="3">
        <f>Table1[[#This Row],[obFouls]]/Table1[[#This Row],[exFouls]]</f>
        <v>0.89756053627021826</v>
      </c>
      <c r="AA5">
        <v>5683</v>
      </c>
      <c r="AB5">
        <v>6354.0537215218201</v>
      </c>
      <c r="AC5" s="3">
        <f>Table1[[#This Row],[h_obFouls]]/Table1[[#This Row],[h_exFouls]]</f>
        <v>0.89438966824455801</v>
      </c>
      <c r="AD5">
        <v>6001</v>
      </c>
      <c r="AE5">
        <v>6663.4526503074303</v>
      </c>
      <c r="AF5" s="3">
        <f>Table1[[#This Row],[a_obFouls]]/Table1[[#This Row],[a_exFouls]]</f>
        <v>0.90058417384013878</v>
      </c>
      <c r="AG5">
        <v>1614</v>
      </c>
      <c r="AH5">
        <v>1733.6903357144299</v>
      </c>
      <c r="AI5" s="3">
        <f>Table1[[#This Row],[obYC]]/Table1[[#This Row],[exYC]]</f>
        <v>0.93096210248809674</v>
      </c>
      <c r="AJ5">
        <v>65</v>
      </c>
      <c r="AK5">
        <v>102.53351789510501</v>
      </c>
      <c r="AL5" s="3">
        <f>Table1[[#This Row],[obRC]]/Table1[[#This Row],[exRC]]</f>
        <v>0.63393904095338882</v>
      </c>
    </row>
    <row r="6" spans="1:38" x14ac:dyDescent="0.45">
      <c r="A6" s="1">
        <v>162</v>
      </c>
      <c r="B6" s="1" t="s">
        <v>184</v>
      </c>
      <c r="C6" s="6">
        <f>AVERAGE(H6,K6,N6,Q6,T6,W6,Z6,AC6,AF6,AI6,AL6)</f>
        <v>0.95737201891226742</v>
      </c>
      <c r="D6" s="6">
        <f>AVERAGE(H6,K6,N6)</f>
        <v>0.98864762284951357</v>
      </c>
      <c r="E6" s="1">
        <v>485</v>
      </c>
      <c r="F6" s="1">
        <v>219</v>
      </c>
      <c r="G6" s="1">
        <v>216.06617266043901</v>
      </c>
      <c r="H6" s="4">
        <f>Table1[[#This Row],[h_obWins]]/Table1[[#This Row],[h_exWins]]</f>
        <v>1.0135783741778575</v>
      </c>
      <c r="I6" s="1">
        <v>102</v>
      </c>
      <c r="J6" s="1">
        <v>122.19650764602601</v>
      </c>
      <c r="K6" s="14">
        <f>Table1[[#This Row],[obDraws]]/Table1[[#This Row],[exDraws]]</f>
        <v>0.83472107317067978</v>
      </c>
      <c r="L6" s="1">
        <v>164</v>
      </c>
      <c r="M6" s="1">
        <v>146.737319693534</v>
      </c>
      <c r="N6" s="14">
        <f>Table1[[#This Row],[a_obWins]]/Table1[[#This Row],[a_exWins]]</f>
        <v>1.1176434212000035</v>
      </c>
      <c r="O6" s="1">
        <v>749</v>
      </c>
      <c r="P6" s="1">
        <v>730.03367777067001</v>
      </c>
      <c r="Q6" s="4">
        <f>Table1[[#This Row],[h_obSG]]/Table1[[#This Row],[h_exSG]]</f>
        <v>1.025980064765297</v>
      </c>
      <c r="R6" s="1">
        <v>645</v>
      </c>
      <c r="S6" s="1">
        <v>561.42989364008304</v>
      </c>
      <c r="T6" s="4">
        <f>Table1[[#This Row],[a_obSG]]/Table1[[#This Row],[a_exSG]]</f>
        <v>1.1488522561883594</v>
      </c>
      <c r="U6" s="1">
        <v>1394</v>
      </c>
      <c r="V6" s="1">
        <v>1291.4635714107501</v>
      </c>
      <c r="W6" s="4">
        <f>Table1[[#This Row],[obSG]]/Table1[[#This Row],[exSG]]</f>
        <v>1.0793955252467886</v>
      </c>
      <c r="X6" s="1">
        <v>10631</v>
      </c>
      <c r="Y6" s="1">
        <v>12602.450003823</v>
      </c>
      <c r="Z6" s="4">
        <f>Table1[[#This Row],[obFouls]]/Table1[[#This Row],[exFouls]]</f>
        <v>0.8435661317263744</v>
      </c>
      <c r="AA6" s="1">
        <v>5190</v>
      </c>
      <c r="AB6" s="1">
        <v>6169.8706180374202</v>
      </c>
      <c r="AC6" s="4">
        <f>Table1[[#This Row],[h_obFouls]]/Table1[[#This Row],[h_exFouls]]</f>
        <v>0.84118457603101116</v>
      </c>
      <c r="AD6" s="1">
        <v>5441</v>
      </c>
      <c r="AE6" s="1">
        <v>6432.5793857856397</v>
      </c>
      <c r="AF6" s="4">
        <f>Table1[[#This Row],[a_obFouls]]/Table1[[#This Row],[a_exFouls]]</f>
        <v>0.84585042386312759</v>
      </c>
      <c r="AG6" s="1">
        <v>1536</v>
      </c>
      <c r="AH6" s="1">
        <v>1682.35884059245</v>
      </c>
      <c r="AI6" s="4">
        <f>Table1[[#This Row],[obYC]]/Table1[[#This Row],[exYC]]</f>
        <v>0.91300379142602595</v>
      </c>
      <c r="AJ6" s="1">
        <v>87</v>
      </c>
      <c r="AK6" s="1">
        <v>100.309394499386</v>
      </c>
      <c r="AL6" s="4">
        <f>Table1[[#This Row],[obRC]]/Table1[[#This Row],[exRC]]</f>
        <v>0.86731657023941588</v>
      </c>
    </row>
    <row r="7" spans="1:38" hidden="1" x14ac:dyDescent="0.45">
      <c r="A7">
        <v>227</v>
      </c>
      <c r="B7" t="s">
        <v>249</v>
      </c>
      <c r="C7" s="5">
        <f>AVERAGE(H7,K7,N7,Q7,T7,W7,Z7,AC7,AF7,AI7,AL7)</f>
        <v>1.0606652673864518</v>
      </c>
      <c r="D7" s="5">
        <f>AVERAGE(H7,K7,N7)</f>
        <v>1.0145445935388773</v>
      </c>
      <c r="E7">
        <v>64</v>
      </c>
      <c r="F7">
        <v>29</v>
      </c>
      <c r="G7">
        <v>30.601272225916599</v>
      </c>
      <c r="H7" s="3">
        <f>Table1[[#This Row],[h_obWins]]/Table1[[#This Row],[h_exWins]]</f>
        <v>0.94767301783745905</v>
      </c>
      <c r="I7">
        <v>18</v>
      </c>
      <c r="J7">
        <v>16.679925092333701</v>
      </c>
      <c r="K7" s="3">
        <f>Table1[[#This Row],[obDraws]]/Table1[[#This Row],[exDraws]]</f>
        <v>1.0791415369289052</v>
      </c>
      <c r="L7">
        <v>17</v>
      </c>
      <c r="M7">
        <v>16.718802681749601</v>
      </c>
      <c r="N7" s="3">
        <f>Table1[[#This Row],[a_obWins]]/Table1[[#This Row],[a_exWins]]</f>
        <v>1.0168192258502671</v>
      </c>
      <c r="O7">
        <v>102</v>
      </c>
      <c r="P7">
        <v>98.441011885455396</v>
      </c>
      <c r="Q7" s="3">
        <f>Table1[[#This Row],[h_obSG]]/Table1[[#This Row],[h_exSG]]</f>
        <v>1.0361535100704349</v>
      </c>
      <c r="R7">
        <v>85</v>
      </c>
      <c r="S7">
        <v>67.238904916932398</v>
      </c>
      <c r="T7" s="3">
        <f>Table1[[#This Row],[a_obSG]]/Table1[[#This Row],[a_exSG]]</f>
        <v>1.2641490831090993</v>
      </c>
      <c r="U7">
        <v>187</v>
      </c>
      <c r="V7">
        <v>165.679916802387</v>
      </c>
      <c r="W7" s="3">
        <f>Table1[[#This Row],[obSG]]/Table1[[#This Row],[exSG]]</f>
        <v>1.1286823630110963</v>
      </c>
      <c r="X7">
        <v>1784</v>
      </c>
      <c r="Y7">
        <v>1668.8449983570399</v>
      </c>
      <c r="Z7" s="3">
        <f>Table1[[#This Row],[obFouls]]/Table1[[#This Row],[exFouls]]</f>
        <v>1.0690028143754087</v>
      </c>
      <c r="AA7">
        <v>874</v>
      </c>
      <c r="AB7">
        <v>811.12345824332601</v>
      </c>
      <c r="AC7" s="3">
        <f>Table1[[#This Row],[h_obFouls]]/Table1[[#This Row],[h_exFouls]]</f>
        <v>1.0775178440688271</v>
      </c>
      <c r="AD7">
        <v>910</v>
      </c>
      <c r="AE7">
        <v>857.72154011371401</v>
      </c>
      <c r="AF7" s="3">
        <f>Table1[[#This Row],[a_obFouls]]/Table1[[#This Row],[a_exFouls]]</f>
        <v>1.0609503870910775</v>
      </c>
      <c r="AG7">
        <v>205</v>
      </c>
      <c r="AH7">
        <v>219.83066495500799</v>
      </c>
      <c r="AI7" s="3">
        <f>Table1[[#This Row],[obYC]]/Table1[[#This Row],[exYC]]</f>
        <v>0.93253595917547116</v>
      </c>
      <c r="AJ7">
        <v>14</v>
      </c>
      <c r="AK7">
        <v>13.274014924491899</v>
      </c>
      <c r="AL7" s="3">
        <f>Table1[[#This Row],[obRC]]/Table1[[#This Row],[exRC]]</f>
        <v>1.0546921997329222</v>
      </c>
    </row>
    <row r="8" spans="1:38" hidden="1" x14ac:dyDescent="0.45">
      <c r="A8">
        <v>236</v>
      </c>
      <c r="B8" t="s">
        <v>258</v>
      </c>
      <c r="C8" s="5">
        <f>AVERAGE(H8,K8,N8,Q8,T8,W8,Z8,AC8,AF8,AI8,AL8)</f>
        <v>1.0595571502188081</v>
      </c>
      <c r="D8" s="5">
        <f>AVERAGE(H8,K8,N8)</f>
        <v>1.0821264359194986</v>
      </c>
      <c r="E8">
        <v>68</v>
      </c>
      <c r="F8">
        <v>20</v>
      </c>
      <c r="G8">
        <v>31.086567267310201</v>
      </c>
      <c r="H8" s="3">
        <f>Table1[[#This Row],[h_obWins]]/Table1[[#This Row],[h_exWins]]</f>
        <v>0.64336469922915751</v>
      </c>
      <c r="I8">
        <v>24</v>
      </c>
      <c r="J8">
        <v>17.9038893285082</v>
      </c>
      <c r="K8" s="3">
        <f>Table1[[#This Row],[obDraws]]/Table1[[#This Row],[exDraws]]</f>
        <v>1.3404908598147454</v>
      </c>
      <c r="L8">
        <v>24</v>
      </c>
      <c r="M8">
        <v>19.0095434041815</v>
      </c>
      <c r="N8" s="3">
        <f>Table1[[#This Row],[a_obWins]]/Table1[[#This Row],[a_exWins]]</f>
        <v>1.2625237487145935</v>
      </c>
      <c r="O8">
        <v>82</v>
      </c>
      <c r="P8">
        <v>101.082631186928</v>
      </c>
      <c r="Q8" s="3">
        <f>Table1[[#This Row],[h_obSG]]/Table1[[#This Row],[h_exSG]]</f>
        <v>0.81121750628315892</v>
      </c>
      <c r="R8">
        <v>90</v>
      </c>
      <c r="S8">
        <v>73.713800456866807</v>
      </c>
      <c r="T8" s="3">
        <f>Table1[[#This Row],[a_obSG]]/Table1[[#This Row],[a_exSG]]</f>
        <v>1.2209382699330904</v>
      </c>
      <c r="U8">
        <v>172</v>
      </c>
      <c r="V8">
        <v>174.79643164379499</v>
      </c>
      <c r="W8" s="3">
        <f>Table1[[#This Row],[obSG]]/Table1[[#This Row],[exSG]]</f>
        <v>0.98400178071430178</v>
      </c>
      <c r="X8">
        <v>1678</v>
      </c>
      <c r="Y8">
        <v>1781.3168009030801</v>
      </c>
      <c r="Z8" s="3">
        <f>Table1[[#This Row],[obFouls]]/Table1[[#This Row],[exFouls]]</f>
        <v>0.94199976059805801</v>
      </c>
      <c r="AA8">
        <v>824</v>
      </c>
      <c r="AB8">
        <v>868.10110748033105</v>
      </c>
      <c r="AC8" s="3">
        <f>Table1[[#This Row],[h_obFouls]]/Table1[[#This Row],[h_exFouls]]</f>
        <v>0.94919819004915817</v>
      </c>
      <c r="AD8">
        <v>854</v>
      </c>
      <c r="AE8">
        <v>913.21569342275495</v>
      </c>
      <c r="AF8" s="3">
        <f>Table1[[#This Row],[a_obFouls]]/Table1[[#This Row],[a_exFouls]]</f>
        <v>0.93515694720399178</v>
      </c>
      <c r="AG8">
        <v>224</v>
      </c>
      <c r="AH8">
        <v>235.15618843565801</v>
      </c>
      <c r="AI8" s="3">
        <f>Table1[[#This Row],[obYC]]/Table1[[#This Row],[exYC]]</f>
        <v>0.95255838891643496</v>
      </c>
      <c r="AJ8">
        <v>23</v>
      </c>
      <c r="AK8">
        <v>14.253148930506701</v>
      </c>
      <c r="AL8" s="3">
        <f>Table1[[#This Row],[obRC]]/Table1[[#This Row],[exRC]]</f>
        <v>1.6136785009502002</v>
      </c>
    </row>
    <row r="9" spans="1:38" x14ac:dyDescent="0.45">
      <c r="A9">
        <v>83</v>
      </c>
      <c r="B9" t="s">
        <v>105</v>
      </c>
      <c r="C9" s="5">
        <f>AVERAGE(H9,K9,N9,Q9,T9,W9,Z9,AC9,AF9,AI9,AL9)</f>
        <v>0.96667782261464197</v>
      </c>
      <c r="D9" s="5">
        <f>AVERAGE(H9,K9,N9)</f>
        <v>1.0165096475585924</v>
      </c>
      <c r="E9">
        <v>466</v>
      </c>
      <c r="F9">
        <v>207</v>
      </c>
      <c r="G9">
        <v>219.75451755633401</v>
      </c>
      <c r="H9" s="3">
        <f>Table1[[#This Row],[h_obWins]]/Table1[[#This Row],[h_exWins]]</f>
        <v>0.94196015764242758</v>
      </c>
      <c r="I9">
        <v>134</v>
      </c>
      <c r="J9">
        <v>119.49910867695699</v>
      </c>
      <c r="K9" s="13">
        <f>Table1[[#This Row],[obDraws]]/Table1[[#This Row],[exDraws]]</f>
        <v>1.1213472760055758</v>
      </c>
      <c r="L9">
        <v>125</v>
      </c>
      <c r="M9">
        <v>126.74637376670699</v>
      </c>
      <c r="N9" s="3">
        <f>Table1[[#This Row],[a_obWins]]/Table1[[#This Row],[a_exWins]]</f>
        <v>0.98622150902777372</v>
      </c>
      <c r="O9">
        <v>687</v>
      </c>
      <c r="P9">
        <v>724.19363048724404</v>
      </c>
      <c r="Q9" s="3">
        <f>Table1[[#This Row],[h_obSG]]/Table1[[#This Row],[h_exSG]]</f>
        <v>0.94864131784448336</v>
      </c>
      <c r="R9">
        <v>508</v>
      </c>
      <c r="S9">
        <v>507.922151658328</v>
      </c>
      <c r="T9" s="3">
        <f>Table1[[#This Row],[a_obSG]]/Table1[[#This Row],[a_exSG]]</f>
        <v>1.0001532682546288</v>
      </c>
      <c r="U9">
        <v>1195</v>
      </c>
      <c r="V9">
        <v>1232.1157821455699</v>
      </c>
      <c r="W9" s="3">
        <f>Table1[[#This Row],[obSG]]/Table1[[#This Row],[exSG]]</f>
        <v>0.96987638444096735</v>
      </c>
      <c r="X9">
        <v>11632</v>
      </c>
      <c r="Y9">
        <v>12114.733044680999</v>
      </c>
      <c r="Z9" s="3">
        <f>Table1[[#This Row],[obFouls]]/Table1[[#This Row],[exFouls]]</f>
        <v>0.96015322476354981</v>
      </c>
      <c r="AA9">
        <v>5635</v>
      </c>
      <c r="AB9">
        <v>5899.3110690343001</v>
      </c>
      <c r="AC9" s="3">
        <f>Table1[[#This Row],[h_obFouls]]/Table1[[#This Row],[h_exFouls]]</f>
        <v>0.95519628208424567</v>
      </c>
      <c r="AD9">
        <v>5997</v>
      </c>
      <c r="AE9">
        <v>6215.4219756467201</v>
      </c>
      <c r="AF9" s="3">
        <f>Table1[[#This Row],[a_obFouls]]/Table1[[#This Row],[a_exFouls]]</f>
        <v>0.96485806168872501</v>
      </c>
      <c r="AG9">
        <v>1529</v>
      </c>
      <c r="AH9">
        <v>1605.66121316059</v>
      </c>
      <c r="AI9" s="3">
        <f>Table1[[#This Row],[obYC]]/Table1[[#This Row],[exYC]]</f>
        <v>0.95225567353047669</v>
      </c>
      <c r="AJ9">
        <v>80</v>
      </c>
      <c r="AK9">
        <v>96.0622990739936</v>
      </c>
      <c r="AL9" s="3">
        <f>Table1[[#This Row],[obRC]]/Table1[[#This Row],[exRC]]</f>
        <v>0.83279289347820684</v>
      </c>
    </row>
    <row r="10" spans="1:38" x14ac:dyDescent="0.45">
      <c r="A10">
        <v>99</v>
      </c>
      <c r="B10" t="s">
        <v>121</v>
      </c>
      <c r="C10" s="5">
        <f>AVERAGE(H10,K10,N10,Q10,T10,W10,Z10,AC10,AF10,AI10,AL10)</f>
        <v>0.92505086737281816</v>
      </c>
      <c r="D10" s="5">
        <f>AVERAGE(H10,K10,N10)</f>
        <v>1.014224159069822</v>
      </c>
      <c r="E10">
        <v>375</v>
      </c>
      <c r="F10">
        <v>151</v>
      </c>
      <c r="G10">
        <v>161.15123942599899</v>
      </c>
      <c r="H10" s="3">
        <f>Table1[[#This Row],[h_obWins]]/Table1[[#This Row],[h_exWins]]</f>
        <v>0.93700799657417178</v>
      </c>
      <c r="I10">
        <v>116</v>
      </c>
      <c r="J10">
        <v>100.95979669773401</v>
      </c>
      <c r="K10" s="13">
        <f>Table1[[#This Row],[obDraws]]/Table1[[#This Row],[exDraws]]</f>
        <v>1.1489722027402176</v>
      </c>
      <c r="L10">
        <v>108</v>
      </c>
      <c r="M10">
        <v>112.888963876266</v>
      </c>
      <c r="N10" s="3">
        <f>Table1[[#This Row],[a_obWins]]/Table1[[#This Row],[a_exWins]]</f>
        <v>0.95669227789507716</v>
      </c>
      <c r="O10">
        <v>542</v>
      </c>
      <c r="P10">
        <v>535.53145445020505</v>
      </c>
      <c r="Q10" s="3">
        <f>Table1[[#This Row],[h_obSG]]/Table1[[#This Row],[h_exSG]]</f>
        <v>1.0120787406529386</v>
      </c>
      <c r="R10">
        <v>440</v>
      </c>
      <c r="S10">
        <v>428.361789622007</v>
      </c>
      <c r="T10" s="3">
        <f>Table1[[#This Row],[a_obSG]]/Table1[[#This Row],[a_exSG]]</f>
        <v>1.0271691141926145</v>
      </c>
      <c r="U10">
        <v>982</v>
      </c>
      <c r="V10">
        <v>963.89324407221295</v>
      </c>
      <c r="W10" s="3">
        <f>Table1[[#This Row],[obSG]]/Table1[[#This Row],[exSG]]</f>
        <v>1.0187850221371928</v>
      </c>
      <c r="X10">
        <v>8207</v>
      </c>
      <c r="Y10">
        <v>9790.7058374236494</v>
      </c>
      <c r="Z10" s="3">
        <f>Table1[[#This Row],[obFouls]]/Table1[[#This Row],[exFouls]]</f>
        <v>0.8382439566951192</v>
      </c>
      <c r="AA10">
        <v>4028</v>
      </c>
      <c r="AB10">
        <v>4789.3164803196796</v>
      </c>
      <c r="AC10" s="3">
        <f>Table1[[#This Row],[h_obFouls]]/Table1[[#This Row],[h_exFouls]]</f>
        <v>0.84103859424448335</v>
      </c>
      <c r="AD10">
        <v>4179</v>
      </c>
      <c r="AE10">
        <v>5001.3893571039698</v>
      </c>
      <c r="AF10" s="3">
        <f>Table1[[#This Row],[a_obFouls]]/Table1[[#This Row],[a_exFouls]]</f>
        <v>0.8355678195828028</v>
      </c>
      <c r="AG10">
        <v>1076</v>
      </c>
      <c r="AH10">
        <v>1302.26015064696</v>
      </c>
      <c r="AI10" s="3">
        <f>Table1[[#This Row],[obYC]]/Table1[[#This Row],[exYC]]</f>
        <v>0.8262557980181191</v>
      </c>
      <c r="AJ10">
        <v>58</v>
      </c>
      <c r="AK10">
        <v>79.046210072202499</v>
      </c>
      <c r="AL10" s="3">
        <f>Table1[[#This Row],[obRC]]/Table1[[#This Row],[exRC]]</f>
        <v>0.73374801836826287</v>
      </c>
    </row>
    <row r="11" spans="1:38" x14ac:dyDescent="0.45">
      <c r="A11">
        <v>12</v>
      </c>
      <c r="B11" t="s">
        <v>34</v>
      </c>
      <c r="C11" s="5">
        <f>AVERAGE(H11,K11,N11,Q11,T11,W11,Z11,AC11,AF11,AI11,AL11)</f>
        <v>0.91736270735458125</v>
      </c>
      <c r="D11" s="5">
        <f>AVERAGE(H11,K11,N11)</f>
        <v>1.0151303741517299</v>
      </c>
      <c r="E11">
        <v>368</v>
      </c>
      <c r="F11">
        <v>155</v>
      </c>
      <c r="G11">
        <v>165.259293697902</v>
      </c>
      <c r="H11" s="3">
        <f>Table1[[#This Row],[h_obWins]]/Table1[[#This Row],[h_exWins]]</f>
        <v>0.93792001969549599</v>
      </c>
      <c r="I11">
        <v>114</v>
      </c>
      <c r="J11">
        <v>98.355464843847201</v>
      </c>
      <c r="K11" s="13">
        <f>Table1[[#This Row],[obDraws]]/Table1[[#This Row],[exDraws]]</f>
        <v>1.1590611683955807</v>
      </c>
      <c r="L11">
        <v>99</v>
      </c>
      <c r="M11">
        <v>104.385241458249</v>
      </c>
      <c r="N11" s="3">
        <f>Table1[[#This Row],[a_obWins]]/Table1[[#This Row],[a_exWins]]</f>
        <v>0.94840993436411281</v>
      </c>
      <c r="O11">
        <v>531</v>
      </c>
      <c r="P11">
        <v>540.947071743175</v>
      </c>
      <c r="Q11" s="3">
        <f>Table1[[#This Row],[h_obSG]]/Table1[[#This Row],[h_exSG]]</f>
        <v>0.98161174676272656</v>
      </c>
      <c r="R11">
        <v>411</v>
      </c>
      <c r="S11">
        <v>406.579419170216</v>
      </c>
      <c r="T11" s="3">
        <f>Table1[[#This Row],[a_obSG]]/Table1[[#This Row],[a_exSG]]</f>
        <v>1.0108726133723294</v>
      </c>
      <c r="U11">
        <v>942</v>
      </c>
      <c r="V11">
        <v>947.52649091339197</v>
      </c>
      <c r="W11" s="3">
        <f>Table1[[#This Row],[obSG]]/Table1[[#This Row],[exSG]]</f>
        <v>0.99416745498264159</v>
      </c>
      <c r="X11">
        <v>7849</v>
      </c>
      <c r="Y11">
        <v>9628.5924727615293</v>
      </c>
      <c r="Z11" s="3">
        <f>Table1[[#This Row],[obFouls]]/Table1[[#This Row],[exFouls]]</f>
        <v>0.815176259895115</v>
      </c>
      <c r="AA11">
        <v>3839</v>
      </c>
      <c r="AB11">
        <v>4696.9372674657898</v>
      </c>
      <c r="AC11" s="3">
        <f>Table1[[#This Row],[h_obFouls]]/Table1[[#This Row],[h_exFouls]]</f>
        <v>0.81734112707690354</v>
      </c>
      <c r="AD11">
        <v>4010</v>
      </c>
      <c r="AE11">
        <v>4931.6552052957304</v>
      </c>
      <c r="AF11" s="3">
        <f>Table1[[#This Row],[a_obFouls]]/Table1[[#This Row],[a_exFouls]]</f>
        <v>0.81311442772681375</v>
      </c>
      <c r="AG11">
        <v>1066</v>
      </c>
      <c r="AH11">
        <v>1275.3680016324299</v>
      </c>
      <c r="AI11" s="3">
        <f>Table1[[#This Row],[obYC]]/Table1[[#This Row],[exYC]]</f>
        <v>0.83583718474632762</v>
      </c>
      <c r="AJ11">
        <v>60</v>
      </c>
      <c r="AK11">
        <v>77.172617164740203</v>
      </c>
      <c r="AL11" s="3">
        <f>Table1[[#This Row],[obRC]]/Table1[[#This Row],[exRC]]</f>
        <v>0.77747784388234675</v>
      </c>
    </row>
    <row r="12" spans="1:38" x14ac:dyDescent="0.45">
      <c r="A12">
        <v>274</v>
      </c>
      <c r="B12" t="s">
        <v>296</v>
      </c>
      <c r="C12" s="5">
        <f>AVERAGE(H12,K12,N12,Q12,T12,W12,Z12,AC12,AF12,AI12,AL12)</f>
        <v>0.93266954344718722</v>
      </c>
      <c r="D12" s="5">
        <f>AVERAGE(H12,K12,N12)</f>
        <v>1.0395591699130529</v>
      </c>
      <c r="E12">
        <v>355</v>
      </c>
      <c r="F12">
        <v>131</v>
      </c>
      <c r="G12">
        <v>160.27819506025301</v>
      </c>
      <c r="H12" s="13">
        <f>Table1[[#This Row],[h_obWins]]/Table1[[#This Row],[h_exWins]]</f>
        <v>0.81732889461821978</v>
      </c>
      <c r="I12">
        <v>110</v>
      </c>
      <c r="J12">
        <v>94.661022027109993</v>
      </c>
      <c r="K12" s="13">
        <f>Table1[[#This Row],[obDraws]]/Table1[[#This Row],[exDraws]]</f>
        <v>1.1620411194007294</v>
      </c>
      <c r="L12">
        <v>114</v>
      </c>
      <c r="M12">
        <v>100.06078291263699</v>
      </c>
      <c r="N12" s="13">
        <f>Table1[[#This Row],[a_obWins]]/Table1[[#This Row],[a_exWins]]</f>
        <v>1.1393074957202096</v>
      </c>
      <c r="O12">
        <v>500</v>
      </c>
      <c r="P12">
        <v>523.05307526108095</v>
      </c>
      <c r="Q12" s="3">
        <f>Table1[[#This Row],[h_obSG]]/Table1[[#This Row],[h_exSG]]</f>
        <v>0.95592593495492972</v>
      </c>
      <c r="R12">
        <v>429</v>
      </c>
      <c r="S12">
        <v>391.206296412249</v>
      </c>
      <c r="T12" s="3">
        <f>Table1[[#This Row],[a_obSG]]/Table1[[#This Row],[a_exSG]]</f>
        <v>1.0966081168282742</v>
      </c>
      <c r="U12">
        <v>929</v>
      </c>
      <c r="V12">
        <v>914.25937167333097</v>
      </c>
      <c r="W12" s="3">
        <f>Table1[[#This Row],[obSG]]/Table1[[#This Row],[exSG]]</f>
        <v>1.0161230267726868</v>
      </c>
      <c r="X12">
        <v>7993</v>
      </c>
      <c r="Y12">
        <v>9282.93699689395</v>
      </c>
      <c r="Z12" s="3">
        <f>Table1[[#This Row],[obFouls]]/Table1[[#This Row],[exFouls]]</f>
        <v>0.86104214675532542</v>
      </c>
      <c r="AA12">
        <v>3867</v>
      </c>
      <c r="AB12">
        <v>4526.0365707623496</v>
      </c>
      <c r="AC12" s="3">
        <f>Table1[[#This Row],[h_obFouls]]/Table1[[#This Row],[h_exFouls]]</f>
        <v>0.85438991478335669</v>
      </c>
      <c r="AD12">
        <v>4126</v>
      </c>
      <c r="AE12">
        <v>4756.9004261315904</v>
      </c>
      <c r="AF12" s="3">
        <f>Table1[[#This Row],[a_obFouls]]/Table1[[#This Row],[a_exFouls]]</f>
        <v>0.86737152985885568</v>
      </c>
      <c r="AG12">
        <v>846</v>
      </c>
      <c r="AH12">
        <v>1230.26237191062</v>
      </c>
      <c r="AI12" s="3">
        <f>Table1[[#This Row],[obYC]]/Table1[[#This Row],[exYC]]</f>
        <v>0.68765819333817912</v>
      </c>
      <c r="AJ12">
        <v>60</v>
      </c>
      <c r="AK12">
        <v>74.853231069799307</v>
      </c>
      <c r="AL12" s="3">
        <f>Table1[[#This Row],[obRC]]/Table1[[#This Row],[exRC]]</f>
        <v>0.80156860488829218</v>
      </c>
    </row>
    <row r="13" spans="1:38" x14ac:dyDescent="0.45">
      <c r="A13">
        <v>154</v>
      </c>
      <c r="B13" t="s">
        <v>176</v>
      </c>
      <c r="C13" s="5">
        <f>AVERAGE(H13,K13,N13,Q13,T13,W13,Z13,AC13,AF13,AI13,AL13)</f>
        <v>0.92201629741225555</v>
      </c>
      <c r="D13" s="5">
        <f>AVERAGE(H13,K13,N13)</f>
        <v>0.98820394754911955</v>
      </c>
      <c r="E13">
        <v>354</v>
      </c>
      <c r="F13">
        <v>166</v>
      </c>
      <c r="G13">
        <v>160.16130054041301</v>
      </c>
      <c r="H13" s="3">
        <f>Table1[[#This Row],[h_obWins]]/Table1[[#This Row],[h_exWins]]</f>
        <v>1.0364551201812557</v>
      </c>
      <c r="I13">
        <v>79</v>
      </c>
      <c r="J13">
        <v>91.141492292138807</v>
      </c>
      <c r="K13" s="13">
        <f>Table1[[#This Row],[obDraws]]/Table1[[#This Row],[exDraws]]</f>
        <v>0.86678413983807412</v>
      </c>
      <c r="L13">
        <v>109</v>
      </c>
      <c r="M13">
        <v>102.697207167448</v>
      </c>
      <c r="N13" s="3">
        <f>Table1[[#This Row],[a_obWins]]/Table1[[#This Row],[a_exWins]]</f>
        <v>1.0613725826280289</v>
      </c>
      <c r="O13">
        <v>524</v>
      </c>
      <c r="P13">
        <v>536.35680378121401</v>
      </c>
      <c r="Q13" s="3">
        <f>Table1[[#This Row],[h_obSG]]/Table1[[#This Row],[h_exSG]]</f>
        <v>0.97696159777576996</v>
      </c>
      <c r="R13">
        <v>398</v>
      </c>
      <c r="S13">
        <v>400.77979115655103</v>
      </c>
      <c r="T13" s="3">
        <f>Table1[[#This Row],[a_obSG]]/Table1[[#This Row],[a_exSG]]</f>
        <v>0.9930640436022754</v>
      </c>
      <c r="U13">
        <v>922</v>
      </c>
      <c r="V13">
        <v>937.13659493776595</v>
      </c>
      <c r="W13" s="3">
        <f>Table1[[#This Row],[obSG]]/Table1[[#This Row],[exSG]]</f>
        <v>0.98384803771453277</v>
      </c>
      <c r="X13">
        <v>8151</v>
      </c>
      <c r="Y13">
        <v>9196.2319382778405</v>
      </c>
      <c r="Z13" s="3">
        <f>Table1[[#This Row],[obFouls]]/Table1[[#This Row],[exFouls]]</f>
        <v>0.88634128137555668</v>
      </c>
      <c r="AA13">
        <v>3988</v>
      </c>
      <c r="AB13">
        <v>4497.3306808408797</v>
      </c>
      <c r="AC13" s="3">
        <f>Table1[[#This Row],[h_obFouls]]/Table1[[#This Row],[h_exFouls]]</f>
        <v>0.88674822533938091</v>
      </c>
      <c r="AD13">
        <v>4163</v>
      </c>
      <c r="AE13">
        <v>4698.9012574369599</v>
      </c>
      <c r="AF13" s="3">
        <f>Table1[[#This Row],[a_obFouls]]/Table1[[#This Row],[a_exFouls]]</f>
        <v>0.88595179424364623</v>
      </c>
      <c r="AG13">
        <v>973</v>
      </c>
      <c r="AH13">
        <v>1224.0279692888</v>
      </c>
      <c r="AI13" s="3">
        <f>Table1[[#This Row],[obYC]]/Table1[[#This Row],[exYC]]</f>
        <v>0.79491647610417315</v>
      </c>
      <c r="AJ13">
        <v>56</v>
      </c>
      <c r="AK13">
        <v>72.752218921551005</v>
      </c>
      <c r="AL13" s="3">
        <f>Table1[[#This Row],[obRC]]/Table1[[#This Row],[exRC]]</f>
        <v>0.76973597273211714</v>
      </c>
    </row>
    <row r="14" spans="1:38" x14ac:dyDescent="0.45">
      <c r="A14" s="1">
        <v>259</v>
      </c>
      <c r="B14" s="1" t="s">
        <v>281</v>
      </c>
      <c r="C14" s="6">
        <f>AVERAGE(H14,K14,N14,Q14,T14,W14,Z14,AC14,AF14,AI14,AL14)</f>
        <v>0.92218107253753945</v>
      </c>
      <c r="D14" s="6">
        <f>AVERAGE(H14,K14,N14)</f>
        <v>0.97957139419966699</v>
      </c>
      <c r="E14" s="1">
        <v>354</v>
      </c>
      <c r="F14" s="1">
        <v>169</v>
      </c>
      <c r="G14" s="1">
        <v>156.14255529233299</v>
      </c>
      <c r="H14" s="4">
        <f>Table1[[#This Row],[h_obWins]]/Table1[[#This Row],[h_exWins]]</f>
        <v>1.0823442698474806</v>
      </c>
      <c r="I14" s="1">
        <v>75</v>
      </c>
      <c r="J14" s="1">
        <v>93.604699370253797</v>
      </c>
      <c r="K14" s="14">
        <f>Table1[[#This Row],[obDraws]]/Table1[[#This Row],[exDraws]]</f>
        <v>0.8012418233761659</v>
      </c>
      <c r="L14" s="1">
        <v>110</v>
      </c>
      <c r="M14" s="1">
        <v>104.252745337413</v>
      </c>
      <c r="N14" s="4">
        <f>Table1[[#This Row],[a_obWins]]/Table1[[#This Row],[a_exWins]]</f>
        <v>1.0551280893753547</v>
      </c>
      <c r="O14" s="1">
        <v>521</v>
      </c>
      <c r="P14" s="1">
        <v>519.57100137044097</v>
      </c>
      <c r="Q14" s="4">
        <f>Table1[[#This Row],[h_obSG]]/Table1[[#This Row],[h_exSG]]</f>
        <v>1.0027503433135989</v>
      </c>
      <c r="R14" s="1">
        <v>397</v>
      </c>
      <c r="S14" s="1">
        <v>401.54473099817</v>
      </c>
      <c r="T14" s="4">
        <f>Table1[[#This Row],[a_obSG]]/Table1[[#This Row],[a_exSG]]</f>
        <v>0.98868188112723432</v>
      </c>
      <c r="U14" s="1">
        <v>918</v>
      </c>
      <c r="V14" s="1">
        <v>921.11573236861102</v>
      </c>
      <c r="W14" s="4">
        <f>Table1[[#This Row],[obSG]]/Table1[[#This Row],[exSG]]</f>
        <v>0.99661743659442337</v>
      </c>
      <c r="X14" s="1">
        <v>7623</v>
      </c>
      <c r="Y14" s="1">
        <v>9213.7372467961195</v>
      </c>
      <c r="Z14" s="4">
        <f>Table1[[#This Row],[obFouls]]/Table1[[#This Row],[exFouls]]</f>
        <v>0.82735157252837177</v>
      </c>
      <c r="AA14" s="1">
        <v>3593</v>
      </c>
      <c r="AB14" s="1">
        <v>4501.0059835224201</v>
      </c>
      <c r="AC14" s="4">
        <f>Table1[[#This Row],[h_obFouls]]/Table1[[#This Row],[h_exFouls]]</f>
        <v>0.79826599057043945</v>
      </c>
      <c r="AD14" s="1">
        <v>4030</v>
      </c>
      <c r="AE14" s="1">
        <v>4712.7312632736903</v>
      </c>
      <c r="AF14" s="4">
        <f>Table1[[#This Row],[a_obFouls]]/Table1[[#This Row],[a_exFouls]]</f>
        <v>0.85513044874970612</v>
      </c>
      <c r="AG14" s="1">
        <v>1048</v>
      </c>
      <c r="AH14" s="1">
        <v>1229.04045401036</v>
      </c>
      <c r="AI14" s="4">
        <f>Table1[[#This Row],[obYC]]/Table1[[#This Row],[exYC]]</f>
        <v>0.85269772575863967</v>
      </c>
      <c r="AJ14" s="1">
        <v>65</v>
      </c>
      <c r="AK14" s="1">
        <v>73.547531025009206</v>
      </c>
      <c r="AL14" s="4">
        <f>Table1[[#This Row],[obRC]]/Table1[[#This Row],[exRC]]</f>
        <v>0.88378221667151968</v>
      </c>
    </row>
    <row r="15" spans="1:38" hidden="1" x14ac:dyDescent="0.45">
      <c r="A15">
        <v>108</v>
      </c>
      <c r="B15" t="s">
        <v>130</v>
      </c>
      <c r="C15" s="5">
        <f>AVERAGE(H15,K15,N15,Q15,T15,W15,Z15,AC15,AF15,AI15,AL15)</f>
        <v>1.0309902239367859</v>
      </c>
      <c r="D15" s="5">
        <f>AVERAGE(H15,K15,N15)</f>
        <v>1.049102209219666</v>
      </c>
      <c r="E15">
        <v>64</v>
      </c>
      <c r="F15">
        <v>26</v>
      </c>
      <c r="G15">
        <v>31.124133287044899</v>
      </c>
      <c r="H15" s="3">
        <f>Table1[[#This Row],[h_obWins]]/Table1[[#This Row],[h_exWins]]</f>
        <v>0.83536462719179505</v>
      </c>
      <c r="I15">
        <v>19</v>
      </c>
      <c r="J15">
        <v>16.596773123521</v>
      </c>
      <c r="K15" s="3">
        <f>Table1[[#This Row],[obDraws]]/Table1[[#This Row],[exDraws]]</f>
        <v>1.1448008512614503</v>
      </c>
      <c r="L15">
        <v>19</v>
      </c>
      <c r="M15">
        <v>16.279093589434002</v>
      </c>
      <c r="N15" s="3">
        <f>Table1[[#This Row],[a_obWins]]/Table1[[#This Row],[a_exWins]]</f>
        <v>1.1671411492057526</v>
      </c>
      <c r="O15">
        <v>87</v>
      </c>
      <c r="P15">
        <v>99.488762427606801</v>
      </c>
      <c r="Q15" s="3">
        <f>Table1[[#This Row],[h_obSG]]/Table1[[#This Row],[h_exSG]]</f>
        <v>0.87447062238115314</v>
      </c>
      <c r="R15">
        <v>67</v>
      </c>
      <c r="S15">
        <v>67.108702231368</v>
      </c>
      <c r="T15" s="3">
        <f>Table1[[#This Row],[a_obSG]]/Table1[[#This Row],[a_exSG]]</f>
        <v>0.99838020662367699</v>
      </c>
      <c r="U15">
        <v>154</v>
      </c>
      <c r="V15">
        <v>166.59746465897399</v>
      </c>
      <c r="W15" s="3">
        <f>Table1[[#This Row],[obSG]]/Table1[[#This Row],[exSG]]</f>
        <v>0.92438381529538238</v>
      </c>
      <c r="X15">
        <v>1628</v>
      </c>
      <c r="Y15">
        <v>1671.39767543572</v>
      </c>
      <c r="Z15" s="3">
        <f>Table1[[#This Row],[obFouls]]/Table1[[#This Row],[exFouls]]</f>
        <v>0.97403509884360318</v>
      </c>
      <c r="AA15">
        <v>771</v>
      </c>
      <c r="AB15">
        <v>811.55324586016502</v>
      </c>
      <c r="AC15" s="3">
        <f>Table1[[#This Row],[h_obFouls]]/Table1[[#This Row],[h_exFouls]]</f>
        <v>0.95003008605161499</v>
      </c>
      <c r="AD15">
        <v>857</v>
      </c>
      <c r="AE15">
        <v>859.84442957555598</v>
      </c>
      <c r="AF15" s="3">
        <f>Table1[[#This Row],[a_obFouls]]/Table1[[#This Row],[a_exFouls]]</f>
        <v>0.99669192533239992</v>
      </c>
      <c r="AG15">
        <v>196</v>
      </c>
      <c r="AH15">
        <v>220.53833342102399</v>
      </c>
      <c r="AI15" s="3">
        <f>Table1[[#This Row],[obYC]]/Table1[[#This Row],[exYC]]</f>
        <v>0.8887343844474489</v>
      </c>
      <c r="AJ15">
        <v>21</v>
      </c>
      <c r="AK15">
        <v>13.233684139853899</v>
      </c>
      <c r="AL15" s="3">
        <f>Table1[[#This Row],[obRC]]/Table1[[#This Row],[exRC]]</f>
        <v>1.5868596966703665</v>
      </c>
    </row>
    <row r="16" spans="1:38" x14ac:dyDescent="0.45">
      <c r="A16">
        <v>32</v>
      </c>
      <c r="B16" t="s">
        <v>54</v>
      </c>
      <c r="C16" s="5">
        <f>AVERAGE(H16,K16,N16,Q16,T16,W16,Z16,AC16,AF16,AI16,AL16)</f>
        <v>0.97124223880790383</v>
      </c>
      <c r="D16" s="5">
        <f>AVERAGE(H16,K16,N16)</f>
        <v>0.99482881197718098</v>
      </c>
      <c r="E16">
        <v>351</v>
      </c>
      <c r="F16">
        <v>154</v>
      </c>
      <c r="G16">
        <v>153.44971752274699</v>
      </c>
      <c r="H16" s="3">
        <f>Table1[[#This Row],[h_obWins]]/Table1[[#This Row],[h_exWins]]</f>
        <v>1.0035860768343965</v>
      </c>
      <c r="I16">
        <v>78</v>
      </c>
      <c r="J16">
        <v>94.787598102281905</v>
      </c>
      <c r="K16" s="13">
        <f>Table1[[#This Row],[obDraws]]/Table1[[#This Row],[exDraws]]</f>
        <v>0.82289246232226487</v>
      </c>
      <c r="L16">
        <v>119</v>
      </c>
      <c r="M16">
        <v>102.76268437496999</v>
      </c>
      <c r="N16" s="13">
        <f>Table1[[#This Row],[a_obWins]]/Table1[[#This Row],[a_exWins]]</f>
        <v>1.1580078967748817</v>
      </c>
      <c r="O16">
        <v>517</v>
      </c>
      <c r="P16">
        <v>506.75360159734601</v>
      </c>
      <c r="Q16" s="3">
        <f>Table1[[#This Row],[h_obSG]]/Table1[[#This Row],[h_exSG]]</f>
        <v>1.0202196854059964</v>
      </c>
      <c r="R16">
        <v>436</v>
      </c>
      <c r="S16">
        <v>396.22819427402499</v>
      </c>
      <c r="T16" s="3">
        <f>Table1[[#This Row],[a_obSG]]/Table1[[#This Row],[a_exSG]]</f>
        <v>1.1003760113508467</v>
      </c>
      <c r="U16">
        <v>953</v>
      </c>
      <c r="V16">
        <v>902.98179587137099</v>
      </c>
      <c r="W16" s="3">
        <f>Table1[[#This Row],[obSG]]/Table1[[#This Row],[exSG]]</f>
        <v>1.0553922619008744</v>
      </c>
      <c r="X16">
        <v>8517</v>
      </c>
      <c r="Y16">
        <v>9170.1161405455405</v>
      </c>
      <c r="Z16" s="3">
        <f>Table1[[#This Row],[obFouls]]/Table1[[#This Row],[exFouls]]</f>
        <v>0.92877776785641819</v>
      </c>
      <c r="AA16">
        <v>4143</v>
      </c>
      <c r="AB16">
        <v>4480.6232399293003</v>
      </c>
      <c r="AC16" s="3">
        <f>Table1[[#This Row],[h_obFouls]]/Table1[[#This Row],[h_exFouls]]</f>
        <v>0.92464815231047459</v>
      </c>
      <c r="AD16">
        <v>4374</v>
      </c>
      <c r="AE16">
        <v>4689.4929006162301</v>
      </c>
      <c r="AF16" s="3">
        <f>Table1[[#This Row],[a_obFouls]]/Table1[[#This Row],[a_exFouls]]</f>
        <v>0.93272345063689677</v>
      </c>
      <c r="AG16">
        <v>1080</v>
      </c>
      <c r="AH16">
        <v>1219.0872249737899</v>
      </c>
      <c r="AI16" s="3">
        <f>Table1[[#This Row],[obYC]]/Table1[[#This Row],[exYC]]</f>
        <v>0.88590871750232614</v>
      </c>
      <c r="AJ16">
        <v>63</v>
      </c>
      <c r="AK16">
        <v>74.019058550118899</v>
      </c>
      <c r="AL16" s="3">
        <f>Table1[[#This Row],[obRC]]/Table1[[#This Row],[exRC]]</f>
        <v>0.85113214399156667</v>
      </c>
    </row>
    <row r="17" spans="1:38" hidden="1" x14ac:dyDescent="0.45">
      <c r="A17">
        <v>120</v>
      </c>
      <c r="B17" t="s">
        <v>142</v>
      </c>
      <c r="C17" s="5">
        <f>AVERAGE(H17,K17,N17,Q17,T17,W17,Z17,AC17,AF17,AI17,AL17)</f>
        <v>0.92667218242027682</v>
      </c>
      <c r="D17" s="5">
        <f>AVERAGE(H17,K17,N17)</f>
        <v>1.0392073148070631</v>
      </c>
      <c r="E17">
        <v>77</v>
      </c>
      <c r="F17">
        <v>26</v>
      </c>
      <c r="G17">
        <v>32.798198595243399</v>
      </c>
      <c r="H17" s="13">
        <f>Table1[[#This Row],[h_obWins]]/Table1[[#This Row],[h_exWins]]</f>
        <v>0.79272646406167824</v>
      </c>
      <c r="I17">
        <v>24</v>
      </c>
      <c r="J17">
        <v>19.443165565215502</v>
      </c>
      <c r="K17" s="3">
        <f>Table1[[#This Row],[obDraws]]/Table1[[#This Row],[exDraws]]</f>
        <v>1.234366899746862</v>
      </c>
      <c r="L17">
        <v>27</v>
      </c>
      <c r="M17">
        <v>24.758635839540901</v>
      </c>
      <c r="N17" s="3">
        <f>Table1[[#This Row],[a_obWins]]/Table1[[#This Row],[a_exWins]]</f>
        <v>1.090528580612649</v>
      </c>
      <c r="O17">
        <v>98</v>
      </c>
      <c r="P17">
        <v>110.801418574137</v>
      </c>
      <c r="Q17" s="3">
        <f>Table1[[#This Row],[h_obSG]]/Table1[[#This Row],[h_exSG]]</f>
        <v>0.88446521047407345</v>
      </c>
      <c r="R17">
        <v>104</v>
      </c>
      <c r="S17">
        <v>91.238208451924095</v>
      </c>
      <c r="T17" s="3">
        <f>Table1[[#This Row],[a_obSG]]/Table1[[#This Row],[a_exSG]]</f>
        <v>1.1398733246148782</v>
      </c>
      <c r="U17">
        <v>202</v>
      </c>
      <c r="V17">
        <v>202.039627026061</v>
      </c>
      <c r="W17" s="3">
        <f>Table1[[#This Row],[obSG]]/Table1[[#This Row],[exSG]]</f>
        <v>0.99980386508011176</v>
      </c>
      <c r="X17">
        <v>1706</v>
      </c>
      <c r="Y17">
        <v>2010.1937022536299</v>
      </c>
      <c r="Z17" s="3">
        <f>Table1[[#This Row],[obFouls]]/Table1[[#This Row],[exFouls]]</f>
        <v>0.84867443276108268</v>
      </c>
      <c r="AA17">
        <v>858</v>
      </c>
      <c r="AB17">
        <v>986.66261525669404</v>
      </c>
      <c r="AC17" s="3">
        <f>Table1[[#This Row],[h_obFouls]]/Table1[[#This Row],[h_exFouls]]</f>
        <v>0.86959816530271528</v>
      </c>
      <c r="AD17">
        <v>848</v>
      </c>
      <c r="AE17">
        <v>1023.53108699694</v>
      </c>
      <c r="AF17" s="3">
        <f>Table1[[#This Row],[a_obFouls]]/Table1[[#This Row],[a_exFouls]]</f>
        <v>0.82850439109577845</v>
      </c>
      <c r="AG17">
        <v>254</v>
      </c>
      <c r="AH17">
        <v>268.52001899728401</v>
      </c>
      <c r="AI17" s="3">
        <f>Table1[[#This Row],[obYC]]/Table1[[#This Row],[exYC]]</f>
        <v>0.94592574865924284</v>
      </c>
      <c r="AJ17">
        <v>9</v>
      </c>
      <c r="AK17">
        <v>16.102283876656699</v>
      </c>
      <c r="AL17" s="3">
        <f>Table1[[#This Row],[obRC]]/Table1[[#This Row],[exRC]]</f>
        <v>0.55892692421397439</v>
      </c>
    </row>
    <row r="18" spans="1:38" hidden="1" x14ac:dyDescent="0.45">
      <c r="A18">
        <v>174</v>
      </c>
      <c r="B18" t="s">
        <v>196</v>
      </c>
      <c r="C18" s="5">
        <f>AVERAGE(H18,K18,N18,Q18,T18,W18,Z18,AC18,AF18,AI18,AL18)</f>
        <v>1.0747623130482487</v>
      </c>
      <c r="D18" s="5">
        <f>AVERAGE(H18,K18,N18)</f>
        <v>1.0304645284366905</v>
      </c>
      <c r="E18">
        <v>74</v>
      </c>
      <c r="F18">
        <v>31</v>
      </c>
      <c r="G18">
        <v>34.531928315141499</v>
      </c>
      <c r="H18" s="13">
        <f>Table1[[#This Row],[h_obWins]]/Table1[[#This Row],[h_exWins]]</f>
        <v>0.89771992218596075</v>
      </c>
      <c r="I18">
        <v>23</v>
      </c>
      <c r="J18">
        <v>18.663773584619602</v>
      </c>
      <c r="K18" s="3">
        <f>Table1[[#This Row],[obDraws]]/Table1[[#This Row],[exDraws]]</f>
        <v>1.2323338523005758</v>
      </c>
      <c r="L18">
        <v>20</v>
      </c>
      <c r="M18">
        <v>20.8042981002388</v>
      </c>
      <c r="N18" s="3">
        <f>Table1[[#This Row],[a_obWins]]/Table1[[#This Row],[a_exWins]]</f>
        <v>0.96133981082353515</v>
      </c>
      <c r="O18">
        <v>113</v>
      </c>
      <c r="P18">
        <v>114.055380218218</v>
      </c>
      <c r="Q18" s="3">
        <f>Table1[[#This Row],[h_obSG]]/Table1[[#This Row],[h_exSG]]</f>
        <v>0.99074677392509858</v>
      </c>
      <c r="R18">
        <v>88</v>
      </c>
      <c r="S18">
        <v>81.654571145351397</v>
      </c>
      <c r="T18" s="3">
        <f>Table1[[#This Row],[a_obSG]]/Table1[[#This Row],[a_exSG]]</f>
        <v>1.0777106384326389</v>
      </c>
      <c r="U18">
        <v>201</v>
      </c>
      <c r="V18">
        <v>195.70995136357001</v>
      </c>
      <c r="W18" s="3">
        <f>Table1[[#This Row],[obSG]]/Table1[[#This Row],[exSG]]</f>
        <v>1.02703004420354</v>
      </c>
      <c r="X18">
        <v>1893</v>
      </c>
      <c r="Y18">
        <v>1927.06978816592</v>
      </c>
      <c r="Z18" s="3">
        <f>Table1[[#This Row],[obFouls]]/Table1[[#This Row],[exFouls]]</f>
        <v>0.98232041809012749</v>
      </c>
      <c r="AA18">
        <v>940</v>
      </c>
      <c r="AB18">
        <v>938.98812076007096</v>
      </c>
      <c r="AC18" s="3">
        <f>Table1[[#This Row],[h_obFouls]]/Table1[[#This Row],[h_exFouls]]</f>
        <v>1.0010776273070525</v>
      </c>
      <c r="AD18">
        <v>953</v>
      </c>
      <c r="AE18">
        <v>988.08166740585602</v>
      </c>
      <c r="AF18" s="3">
        <f>Table1[[#This Row],[a_obFouls]]/Table1[[#This Row],[a_exFouls]]</f>
        <v>0.96449517427242559</v>
      </c>
      <c r="AG18">
        <v>284</v>
      </c>
      <c r="AH18">
        <v>256.11311678518302</v>
      </c>
      <c r="AI18" s="3">
        <f>Table1[[#This Row],[obYC]]/Table1[[#This Row],[exYC]]</f>
        <v>1.1088850253546652</v>
      </c>
      <c r="AJ18">
        <v>24</v>
      </c>
      <c r="AK18">
        <v>15.202129830516901</v>
      </c>
      <c r="AL18" s="3">
        <f>Table1[[#This Row],[obRC]]/Table1[[#This Row],[exRC]]</f>
        <v>1.5787261566351163</v>
      </c>
    </row>
    <row r="19" spans="1:38" x14ac:dyDescent="0.45">
      <c r="A19">
        <v>87</v>
      </c>
      <c r="B19" t="s">
        <v>109</v>
      </c>
      <c r="C19" s="5">
        <f>AVERAGE(H19,K19,N19,Q19,T19,W19,Z19,AC19,AF19,AI19,AL19)</f>
        <v>0.944842256172297</v>
      </c>
      <c r="D19" s="5">
        <f>AVERAGE(H19,K19,N19)</f>
        <v>1.0295616944794497</v>
      </c>
      <c r="E19">
        <v>345</v>
      </c>
      <c r="F19">
        <v>129</v>
      </c>
      <c r="G19">
        <v>151.36045865647401</v>
      </c>
      <c r="H19" s="13">
        <f>Table1[[#This Row],[h_obWins]]/Table1[[#This Row],[h_exWins]]</f>
        <v>0.85227014469331752</v>
      </c>
      <c r="I19">
        <v>110</v>
      </c>
      <c r="J19">
        <v>92.8448405859925</v>
      </c>
      <c r="K19" s="13">
        <f>Table1[[#This Row],[obDraws]]/Table1[[#This Row],[exDraws]]</f>
        <v>1.1847723503614449</v>
      </c>
      <c r="L19">
        <v>106</v>
      </c>
      <c r="M19">
        <v>100.794700757532</v>
      </c>
      <c r="N19" s="3">
        <f>Table1[[#This Row],[a_obWins]]/Table1[[#This Row],[a_exWins]]</f>
        <v>1.0516425883835865</v>
      </c>
      <c r="O19">
        <v>450</v>
      </c>
      <c r="P19">
        <v>498.866554362111</v>
      </c>
      <c r="Q19" s="3">
        <f>Table1[[#This Row],[h_obSG]]/Table1[[#This Row],[h_exSG]]</f>
        <v>0.90204483757265408</v>
      </c>
      <c r="R19">
        <v>395</v>
      </c>
      <c r="S19">
        <v>387.87985550618998</v>
      </c>
      <c r="T19" s="3">
        <f>Table1[[#This Row],[a_obSG]]/Table1[[#This Row],[a_exSG]]</f>
        <v>1.0183565719970635</v>
      </c>
      <c r="U19">
        <v>845</v>
      </c>
      <c r="V19">
        <v>886.74640986830195</v>
      </c>
      <c r="W19" s="3">
        <f>Table1[[#This Row],[obSG]]/Table1[[#This Row],[exSG]]</f>
        <v>0.95292181687603106</v>
      </c>
      <c r="X19">
        <v>7228</v>
      </c>
      <c r="Y19">
        <v>9024.0047139715807</v>
      </c>
      <c r="Z19" s="3">
        <f>Table1[[#This Row],[obFouls]]/Table1[[#This Row],[exFouls]]</f>
        <v>0.80097475889048642</v>
      </c>
      <c r="AA19">
        <v>3527</v>
      </c>
      <c r="AB19">
        <v>4408.5389736914103</v>
      </c>
      <c r="AC19" s="3">
        <f>Table1[[#This Row],[h_obFouls]]/Table1[[#This Row],[h_exFouls]]</f>
        <v>0.80003829410330252</v>
      </c>
      <c r="AD19">
        <v>3701</v>
      </c>
      <c r="AE19">
        <v>4615.4657402801704</v>
      </c>
      <c r="AF19" s="3">
        <f>Table1[[#This Row],[a_obFouls]]/Table1[[#This Row],[a_exFouls]]</f>
        <v>0.80186923882904615</v>
      </c>
      <c r="AG19">
        <v>1191</v>
      </c>
      <c r="AH19">
        <v>1197.9958575851599</v>
      </c>
      <c r="AI19" s="3">
        <f>Table1[[#This Row],[obYC]]/Table1[[#This Row],[exYC]]</f>
        <v>0.99416036579687206</v>
      </c>
      <c r="AJ19">
        <v>75</v>
      </c>
      <c r="AK19">
        <v>72.518850885251297</v>
      </c>
      <c r="AL19" s="3">
        <f>Table1[[#This Row],[obRC]]/Table1[[#This Row],[exRC]]</f>
        <v>1.0342138503914617</v>
      </c>
    </row>
    <row r="20" spans="1:38" x14ac:dyDescent="0.45">
      <c r="A20">
        <v>62</v>
      </c>
      <c r="B20" t="s">
        <v>84</v>
      </c>
      <c r="C20" s="5">
        <f>AVERAGE(H20,K20,N20,Q20,T20,W20,Z20,AC20,AF20,AI20,AL20)</f>
        <v>0.93180606561965496</v>
      </c>
      <c r="D20" s="5">
        <f>AVERAGE(H20,K20,N20)</f>
        <v>1.0136356267402997</v>
      </c>
      <c r="E20">
        <v>328</v>
      </c>
      <c r="F20">
        <v>140</v>
      </c>
      <c r="G20">
        <v>147.070996217013</v>
      </c>
      <c r="H20" s="3">
        <f>Table1[[#This Row],[h_obWins]]/Table1[[#This Row],[h_exWins]]</f>
        <v>0.95192120541170955</v>
      </c>
      <c r="I20">
        <v>97</v>
      </c>
      <c r="J20">
        <v>85.232731213290194</v>
      </c>
      <c r="K20" s="13">
        <f>Table1[[#This Row],[obDraws]]/Table1[[#This Row],[exDraws]]</f>
        <v>1.1380604448455707</v>
      </c>
      <c r="L20">
        <v>91</v>
      </c>
      <c r="M20">
        <v>95.696272569696703</v>
      </c>
      <c r="N20" s="3">
        <f>Table1[[#This Row],[a_obWins]]/Table1[[#This Row],[a_exWins]]</f>
        <v>0.95092522996361895</v>
      </c>
      <c r="O20">
        <v>473</v>
      </c>
      <c r="P20">
        <v>491.05064177558103</v>
      </c>
      <c r="Q20" s="3">
        <f>Table1[[#This Row],[h_obSG]]/Table1[[#This Row],[h_exSG]]</f>
        <v>0.96324077347641368</v>
      </c>
      <c r="R20">
        <v>375</v>
      </c>
      <c r="S20">
        <v>370.76933416898601</v>
      </c>
      <c r="T20" s="3">
        <f>Table1[[#This Row],[a_obSG]]/Table1[[#This Row],[a_exSG]]</f>
        <v>1.011410506320584</v>
      </c>
      <c r="U20">
        <v>848</v>
      </c>
      <c r="V20">
        <v>861.81997594456698</v>
      </c>
      <c r="W20" s="3">
        <f>Table1[[#This Row],[obSG]]/Table1[[#This Row],[exSG]]</f>
        <v>0.98396419631673071</v>
      </c>
      <c r="X20">
        <v>6940</v>
      </c>
      <c r="Y20">
        <v>8528.2571773574</v>
      </c>
      <c r="Z20" s="3">
        <f>Table1[[#This Row],[obFouls]]/Table1[[#This Row],[exFouls]]</f>
        <v>0.81376532809373558</v>
      </c>
      <c r="AA20">
        <v>3387</v>
      </c>
      <c r="AB20">
        <v>4167.1117907343496</v>
      </c>
      <c r="AC20" s="3">
        <f>Table1[[#This Row],[h_obFouls]]/Table1[[#This Row],[h_exFouls]]</f>
        <v>0.81279316948757108</v>
      </c>
      <c r="AD20">
        <v>3553</v>
      </c>
      <c r="AE20">
        <v>4361.1453866230504</v>
      </c>
      <c r="AF20" s="3">
        <f>Table1[[#This Row],[a_obFouls]]/Table1[[#This Row],[a_exFouls]]</f>
        <v>0.81469423397305751</v>
      </c>
      <c r="AG20">
        <v>1034</v>
      </c>
      <c r="AH20">
        <v>1138.2792763903301</v>
      </c>
      <c r="AI20" s="3">
        <f>Table1[[#This Row],[obYC]]/Table1[[#This Row],[exYC]]</f>
        <v>0.90838867178447036</v>
      </c>
      <c r="AJ20">
        <v>61</v>
      </c>
      <c r="AK20">
        <v>67.724879970288001</v>
      </c>
      <c r="AL20" s="3">
        <f>Table1[[#This Row],[obRC]]/Table1[[#This Row],[exRC]]</f>
        <v>0.90070296214274115</v>
      </c>
    </row>
    <row r="21" spans="1:38" x14ac:dyDescent="0.45">
      <c r="A21" s="1">
        <v>40</v>
      </c>
      <c r="B21" s="1" t="s">
        <v>62</v>
      </c>
      <c r="C21" s="6">
        <f>AVERAGE(H21,K21,N21,Q21,T21,W21,Z21,AC21,AF21,AI21,AL21)</f>
        <v>0.93251460957545718</v>
      </c>
      <c r="D21" s="6">
        <f>AVERAGE(H21,K21,N21)</f>
        <v>1.0137355757960602</v>
      </c>
      <c r="E21" s="1">
        <v>321</v>
      </c>
      <c r="F21" s="1">
        <v>128</v>
      </c>
      <c r="G21" s="1">
        <v>140.88351822799299</v>
      </c>
      <c r="H21" s="4">
        <f>Table1[[#This Row],[h_obWins]]/Table1[[#This Row],[h_exWins]]</f>
        <v>0.90855198400750126</v>
      </c>
      <c r="I21" s="1">
        <v>83</v>
      </c>
      <c r="J21" s="1">
        <v>83.015021614309902</v>
      </c>
      <c r="K21" s="4">
        <f>Table1[[#This Row],[obDraws]]/Table1[[#This Row],[exDraws]]</f>
        <v>0.99981904944409106</v>
      </c>
      <c r="L21" s="1">
        <v>110</v>
      </c>
      <c r="M21" s="1">
        <v>97.101460157696394</v>
      </c>
      <c r="N21" s="14">
        <f>Table1[[#This Row],[a_obWins]]/Table1[[#This Row],[a_exWins]]</f>
        <v>1.1328356939365885</v>
      </c>
      <c r="O21" s="1">
        <v>429</v>
      </c>
      <c r="P21" s="1">
        <v>473.24703000360603</v>
      </c>
      <c r="Q21" s="4">
        <f>Table1[[#This Row],[h_obSG]]/Table1[[#This Row],[h_exSG]]</f>
        <v>0.90650331180468502</v>
      </c>
      <c r="R21" s="1">
        <v>395</v>
      </c>
      <c r="S21" s="1">
        <v>369.299033310531</v>
      </c>
      <c r="T21" s="4">
        <f>Table1[[#This Row],[a_obSG]]/Table1[[#This Row],[a_exSG]]</f>
        <v>1.0695939181293712</v>
      </c>
      <c r="U21" s="1">
        <v>824</v>
      </c>
      <c r="V21" s="1">
        <v>842.54606331413697</v>
      </c>
      <c r="W21" s="4">
        <f>Table1[[#This Row],[obSG]]/Table1[[#This Row],[exSG]]</f>
        <v>0.97798807196227777</v>
      </c>
      <c r="X21" s="1">
        <v>7098</v>
      </c>
      <c r="Y21" s="1">
        <v>8338.6772243297291</v>
      </c>
      <c r="Z21" s="4">
        <f>Table1[[#This Row],[obFouls]]/Table1[[#This Row],[exFouls]]</f>
        <v>0.85121414452764643</v>
      </c>
      <c r="AA21" s="1">
        <v>3465</v>
      </c>
      <c r="AB21" s="1">
        <v>4080.10688929547</v>
      </c>
      <c r="AC21" s="4">
        <f>Table1[[#This Row],[h_obFouls]]/Table1[[#This Row],[h_exFouls]]</f>
        <v>0.8492424571255085</v>
      </c>
      <c r="AD21" s="1">
        <v>3633</v>
      </c>
      <c r="AE21" s="1">
        <v>4258.5703350342601</v>
      </c>
      <c r="AF21" s="4">
        <f>Table1[[#This Row],[a_obFouls]]/Table1[[#This Row],[a_exFouls]]</f>
        <v>0.85310320463939748</v>
      </c>
      <c r="AG21" s="1">
        <v>971</v>
      </c>
      <c r="AH21" s="1">
        <v>1113.9257473723301</v>
      </c>
      <c r="AI21" s="4">
        <f>Table1[[#This Row],[obYC]]/Table1[[#This Row],[exYC]]</f>
        <v>0.87169185404908578</v>
      </c>
      <c r="AJ21" s="1">
        <v>56</v>
      </c>
      <c r="AK21" s="1">
        <v>66.896262947078299</v>
      </c>
      <c r="AL21" s="4">
        <f>Table1[[#This Row],[obRC]]/Table1[[#This Row],[exRC]]</f>
        <v>0.83711701570387653</v>
      </c>
    </row>
    <row r="22" spans="1:38" x14ac:dyDescent="0.45">
      <c r="A22">
        <v>201</v>
      </c>
      <c r="B22" t="s">
        <v>223</v>
      </c>
      <c r="C22" s="5">
        <f>AVERAGE(H22,K22,N22,Q22,T22,W22,Z22,AC22,AF22,AI22,AL22)</f>
        <v>0.95396354512289783</v>
      </c>
      <c r="D22" s="5">
        <f>AVERAGE(H22,K22,N22)</f>
        <v>0.99091477974888997</v>
      </c>
      <c r="E22">
        <v>321</v>
      </c>
      <c r="F22">
        <v>143</v>
      </c>
      <c r="G22">
        <v>138.757929071196</v>
      </c>
      <c r="H22" s="3">
        <f>Table1[[#This Row],[h_obWins]]/Table1[[#This Row],[h_exWins]]</f>
        <v>1.0305717371050371</v>
      </c>
      <c r="I22">
        <v>74</v>
      </c>
      <c r="J22">
        <v>86.782293207944704</v>
      </c>
      <c r="K22" s="13">
        <f>Table1[[#This Row],[obDraws]]/Table1[[#This Row],[exDraws]]</f>
        <v>0.85270851074059295</v>
      </c>
      <c r="L22">
        <v>104</v>
      </c>
      <c r="M22">
        <v>95.459777720858199</v>
      </c>
      <c r="N22" s="3">
        <f>Table1[[#This Row],[a_obWins]]/Table1[[#This Row],[a_exWins]]</f>
        <v>1.0894640914010398</v>
      </c>
      <c r="O22">
        <v>476</v>
      </c>
      <c r="P22">
        <v>462.80223314257898</v>
      </c>
      <c r="Q22" s="3">
        <f>Table1[[#This Row],[h_obSG]]/Table1[[#This Row],[h_exSG]]</f>
        <v>1.0285170768684582</v>
      </c>
      <c r="R22">
        <v>376</v>
      </c>
      <c r="S22">
        <v>366.92972719411102</v>
      </c>
      <c r="T22" s="3">
        <f>Table1[[#This Row],[a_obSG]]/Table1[[#This Row],[a_exSG]]</f>
        <v>1.024719373039761</v>
      </c>
      <c r="U22">
        <v>852</v>
      </c>
      <c r="V22">
        <v>829.73196033669001</v>
      </c>
      <c r="W22" s="3">
        <f>Table1[[#This Row],[obSG]]/Table1[[#This Row],[exSG]]</f>
        <v>1.0268376303767714</v>
      </c>
      <c r="X22">
        <v>7585</v>
      </c>
      <c r="Y22">
        <v>8387.8834648705997</v>
      </c>
      <c r="Z22" s="3">
        <f>Table1[[#This Row],[obFouls]]/Table1[[#This Row],[exFouls]]</f>
        <v>0.90428056514695676</v>
      </c>
      <c r="AA22">
        <v>3736</v>
      </c>
      <c r="AB22">
        <v>4101.4802984746302</v>
      </c>
      <c r="AC22" s="3">
        <f>Table1[[#This Row],[h_obFouls]]/Table1[[#This Row],[h_exFouls]]</f>
        <v>0.91089063658051583</v>
      </c>
      <c r="AD22">
        <v>3849</v>
      </c>
      <c r="AE22">
        <v>4286.4031663959604</v>
      </c>
      <c r="AF22" s="3">
        <f>Table1[[#This Row],[a_obFouls]]/Table1[[#This Row],[a_exFouls]]</f>
        <v>0.89795566366107082</v>
      </c>
      <c r="AG22">
        <v>918</v>
      </c>
      <c r="AH22">
        <v>1117.15326223176</v>
      </c>
      <c r="AI22" s="3">
        <f>Table1[[#This Row],[obYC]]/Table1[[#This Row],[exYC]]</f>
        <v>0.82173147681285252</v>
      </c>
      <c r="AJ22">
        <v>61</v>
      </c>
      <c r="AK22">
        <v>67.334697912196205</v>
      </c>
      <c r="AL22" s="3">
        <f>Table1[[#This Row],[obRC]]/Table1[[#This Row],[exRC]]</f>
        <v>0.90592223461882027</v>
      </c>
    </row>
    <row r="23" spans="1:38" x14ac:dyDescent="0.45">
      <c r="A23">
        <v>8</v>
      </c>
      <c r="B23" t="s">
        <v>30</v>
      </c>
      <c r="C23" s="5">
        <f>AVERAGE(H23,K23,N23,Q23,T23,W23,Z23,AC23,AF23,AI23,AL23)</f>
        <v>0.91917599738492539</v>
      </c>
      <c r="D23" s="5">
        <f>AVERAGE(H23,K23,N23)</f>
        <v>1.0098501001994702</v>
      </c>
      <c r="E23">
        <v>313</v>
      </c>
      <c r="F23">
        <v>141</v>
      </c>
      <c r="G23">
        <v>143.74436748547501</v>
      </c>
      <c r="H23" s="3">
        <f>Table1[[#This Row],[h_obWins]]/Table1[[#This Row],[h_exWins]]</f>
        <v>0.98090799985083021</v>
      </c>
      <c r="I23">
        <v>97</v>
      </c>
      <c r="J23">
        <v>80.749959276592193</v>
      </c>
      <c r="K23" s="13">
        <f>Table1[[#This Row],[obDraws]]/Table1[[#This Row],[exDraws]]</f>
        <v>1.2012389958953003</v>
      </c>
      <c r="L23">
        <v>75</v>
      </c>
      <c r="M23">
        <v>88.505673237932498</v>
      </c>
      <c r="N23" s="13">
        <f>Table1[[#This Row],[a_obWins]]/Table1[[#This Row],[a_exWins]]</f>
        <v>0.8474033048522801</v>
      </c>
      <c r="O23">
        <v>484</v>
      </c>
      <c r="P23">
        <v>477.65007837670998</v>
      </c>
      <c r="Q23" s="3">
        <f>Table1[[#This Row],[h_obSG]]/Table1[[#This Row],[h_exSG]]</f>
        <v>1.0132940868446418</v>
      </c>
      <c r="R23">
        <v>347</v>
      </c>
      <c r="S23">
        <v>350.16114171640902</v>
      </c>
      <c r="T23" s="3">
        <f>Table1[[#This Row],[a_obSG]]/Table1[[#This Row],[a_exSG]]</f>
        <v>0.99097232291134918</v>
      </c>
      <c r="U23">
        <v>831</v>
      </c>
      <c r="V23">
        <v>827.811220093119</v>
      </c>
      <c r="W23" s="3">
        <f>Table1[[#This Row],[obSG]]/Table1[[#This Row],[exSG]]</f>
        <v>1.0038520617134452</v>
      </c>
      <c r="X23">
        <v>6922</v>
      </c>
      <c r="Y23">
        <v>8144.5062756411198</v>
      </c>
      <c r="Z23" s="3">
        <f>Table1[[#This Row],[obFouls]]/Table1[[#This Row],[exFouls]]</f>
        <v>0.84989804976915106</v>
      </c>
      <c r="AA23">
        <v>3376</v>
      </c>
      <c r="AB23">
        <v>3979.00025230141</v>
      </c>
      <c r="AC23" s="3">
        <f>Table1[[#This Row],[h_obFouls]]/Table1[[#This Row],[h_exFouls]]</f>
        <v>0.84845433172500018</v>
      </c>
      <c r="AD23">
        <v>3546</v>
      </c>
      <c r="AE23">
        <v>4165.5060233396998</v>
      </c>
      <c r="AF23" s="3">
        <f>Table1[[#This Row],[a_obFouls]]/Table1[[#This Row],[a_exFouls]]</f>
        <v>0.85127712698804114</v>
      </c>
      <c r="AG23">
        <v>895</v>
      </c>
      <c r="AH23">
        <v>1083.2184956886999</v>
      </c>
      <c r="AI23" s="3">
        <f>Table1[[#This Row],[obYC]]/Table1[[#This Row],[exYC]]</f>
        <v>0.82624143103369707</v>
      </c>
      <c r="AJ23">
        <v>45</v>
      </c>
      <c r="AK23">
        <v>64.525726052152095</v>
      </c>
      <c r="AL23" s="3">
        <f>Table1[[#This Row],[obRC]]/Table1[[#This Row],[exRC]]</f>
        <v>0.69739625965044272</v>
      </c>
    </row>
    <row r="24" spans="1:38" x14ac:dyDescent="0.45">
      <c r="A24" s="1">
        <v>105</v>
      </c>
      <c r="B24" s="1" t="s">
        <v>127</v>
      </c>
      <c r="C24" s="6">
        <f>AVERAGE(H24,K24,N24,Q24,T24,W24,Z24,AC24,AF24,AI24,AL24)</f>
        <v>0.91706552616607728</v>
      </c>
      <c r="D24" s="6">
        <f>AVERAGE(H24,K24,N24)</f>
        <v>0.99010802465641523</v>
      </c>
      <c r="E24" s="1">
        <v>294</v>
      </c>
      <c r="F24" s="1">
        <v>131</v>
      </c>
      <c r="G24" s="1">
        <v>126.882652061824</v>
      </c>
      <c r="H24" s="4">
        <f>Table1[[#This Row],[h_obWins]]/Table1[[#This Row],[h_exWins]]</f>
        <v>1.0324500463323372</v>
      </c>
      <c r="I24" s="1">
        <v>67</v>
      </c>
      <c r="J24" s="1">
        <v>79.188340547446899</v>
      </c>
      <c r="K24" s="14">
        <f>Table1[[#This Row],[obDraws]]/Table1[[#This Row],[exDraws]]</f>
        <v>0.84608415250040414</v>
      </c>
      <c r="L24" s="1">
        <v>96</v>
      </c>
      <c r="M24" s="1">
        <v>87.929007390728302</v>
      </c>
      <c r="N24" s="4">
        <f>Table1[[#This Row],[a_obWins]]/Table1[[#This Row],[a_exWins]]</f>
        <v>1.0917898751365041</v>
      </c>
      <c r="O24" s="1">
        <v>410</v>
      </c>
      <c r="P24" s="1">
        <v>422.944504064753</v>
      </c>
      <c r="Q24" s="4">
        <f>Table1[[#This Row],[h_obSG]]/Table1[[#This Row],[h_exSG]]</f>
        <v>0.96939432019958061</v>
      </c>
      <c r="R24" s="1">
        <v>344</v>
      </c>
      <c r="S24" s="1">
        <v>336.96329042973503</v>
      </c>
      <c r="T24" s="4">
        <f>Table1[[#This Row],[a_obSG]]/Table1[[#This Row],[a_exSG]]</f>
        <v>1.0208827185931468</v>
      </c>
      <c r="U24" s="1">
        <v>754</v>
      </c>
      <c r="V24" s="1">
        <v>759.90779449448905</v>
      </c>
      <c r="W24" s="4">
        <f>Table1[[#This Row],[obSG]]/Table1[[#This Row],[exSG]]</f>
        <v>0.9922256429828844</v>
      </c>
      <c r="X24" s="1">
        <v>6783</v>
      </c>
      <c r="Y24" s="1">
        <v>7680.3596714034202</v>
      </c>
      <c r="Z24" s="4">
        <f>Table1[[#This Row],[obFouls]]/Table1[[#This Row],[exFouls]]</f>
        <v>0.8831617645792561</v>
      </c>
      <c r="AA24" s="1">
        <v>3301</v>
      </c>
      <c r="AB24" s="1">
        <v>3756.3834672010198</v>
      </c>
      <c r="AC24" s="4">
        <f>Table1[[#This Row],[h_obFouls]]/Table1[[#This Row],[h_exFouls]]</f>
        <v>0.87877077215965438</v>
      </c>
      <c r="AD24" s="1">
        <v>3482</v>
      </c>
      <c r="AE24" s="1">
        <v>3923.9762042023999</v>
      </c>
      <c r="AF24" s="4">
        <f>Table1[[#This Row],[a_obFouls]]/Table1[[#This Row],[a_exFouls]]</f>
        <v>0.88736521803341628</v>
      </c>
      <c r="AG24" s="1">
        <v>874</v>
      </c>
      <c r="AH24" s="1">
        <v>1023.76856214442</v>
      </c>
      <c r="AI24" s="4">
        <f>Table1[[#This Row],[obYC]]/Table1[[#This Row],[exYC]]</f>
        <v>0.85370857468927375</v>
      </c>
      <c r="AJ24" s="1">
        <v>39</v>
      </c>
      <c r="AK24" s="1">
        <v>61.719827491925798</v>
      </c>
      <c r="AL24" s="4">
        <f>Table1[[#This Row],[obRC]]/Table1[[#This Row],[exRC]]</f>
        <v>0.63188770262039351</v>
      </c>
    </row>
    <row r="25" spans="1:38" hidden="1" x14ac:dyDescent="0.45">
      <c r="A25">
        <v>199</v>
      </c>
      <c r="B25" t="s">
        <v>221</v>
      </c>
      <c r="C25" s="5">
        <f>AVERAGE(H25,K25,N25,Q25,T25,W25,Z25,AC25,AF25,AI25,AL25)</f>
        <v>0.9694549578323689</v>
      </c>
      <c r="D25" s="5">
        <f>AVERAGE(H25,K25,N25)</f>
        <v>1.0226619195900146</v>
      </c>
      <c r="E25">
        <v>72</v>
      </c>
      <c r="F25">
        <v>27</v>
      </c>
      <c r="G25">
        <v>30.580896941279001</v>
      </c>
      <c r="H25" s="13">
        <f>Table1[[#This Row],[h_obWins]]/Table1[[#This Row],[h_exWins]]</f>
        <v>0.88290412318006928</v>
      </c>
      <c r="I25">
        <v>23</v>
      </c>
      <c r="J25">
        <v>19.3759045076044</v>
      </c>
      <c r="K25" s="3">
        <f>Table1[[#This Row],[obDraws]]/Table1[[#This Row],[exDraws]]</f>
        <v>1.18704135804206</v>
      </c>
      <c r="L25">
        <v>22</v>
      </c>
      <c r="M25">
        <v>22.043198551116401</v>
      </c>
      <c r="N25" s="3">
        <f>Table1[[#This Row],[a_obWins]]/Table1[[#This Row],[a_exWins]]</f>
        <v>0.99804027754791458</v>
      </c>
      <c r="O25">
        <v>113</v>
      </c>
      <c r="P25">
        <v>102.118728646157</v>
      </c>
      <c r="Q25" s="3">
        <f>Table1[[#This Row],[h_obSG]]/Table1[[#This Row],[h_exSG]]</f>
        <v>1.1065551001084901</v>
      </c>
      <c r="R25">
        <v>91</v>
      </c>
      <c r="S25">
        <v>83.137408593255003</v>
      </c>
      <c r="T25" s="3">
        <f>Table1[[#This Row],[a_obSG]]/Table1[[#This Row],[a_exSG]]</f>
        <v>1.09457344822007</v>
      </c>
      <c r="U25">
        <v>204</v>
      </c>
      <c r="V25">
        <v>185.256137239412</v>
      </c>
      <c r="W25" s="3">
        <f>Table1[[#This Row],[obSG]]/Table1[[#This Row],[exSG]]</f>
        <v>1.1011780934218915</v>
      </c>
      <c r="X25">
        <v>1526</v>
      </c>
      <c r="Y25">
        <v>1878.5913865995101</v>
      </c>
      <c r="Z25" s="3">
        <f>Table1[[#This Row],[obFouls]]/Table1[[#This Row],[exFouls]]</f>
        <v>0.81231076160859794</v>
      </c>
      <c r="AA25">
        <v>724</v>
      </c>
      <c r="AB25">
        <v>919.09227252086703</v>
      </c>
      <c r="AC25" s="3">
        <f>Table1[[#This Row],[h_obFouls]]/Table1[[#This Row],[h_exFouls]]</f>
        <v>0.78773374735730062</v>
      </c>
      <c r="AD25">
        <v>802</v>
      </c>
      <c r="AE25">
        <v>959.49911407864704</v>
      </c>
      <c r="AF25" s="3">
        <f>Table1[[#This Row],[a_obFouls]]/Table1[[#This Row],[a_exFouls]]</f>
        <v>0.83585277800919644</v>
      </c>
      <c r="AG25">
        <v>185</v>
      </c>
      <c r="AH25">
        <v>250.08273427888301</v>
      </c>
      <c r="AI25" s="3">
        <f>Table1[[#This Row],[obYC]]/Table1[[#This Row],[exYC]]</f>
        <v>0.73975518755203162</v>
      </c>
      <c r="AJ25">
        <v>17</v>
      </c>
      <c r="AK25">
        <v>15.2049131109393</v>
      </c>
      <c r="AL25" s="3">
        <f>Table1[[#This Row],[obRC]]/Table1[[#This Row],[exRC]]</f>
        <v>1.1180596611084355</v>
      </c>
    </row>
    <row r="26" spans="1:38" x14ac:dyDescent="0.45">
      <c r="A26">
        <v>247</v>
      </c>
      <c r="B26" t="s">
        <v>269</v>
      </c>
      <c r="C26" s="5">
        <f>AVERAGE(H26,K26,N26,Q26,T26,W26,Z26,AC26,AF26,AI26,AL26)</f>
        <v>0.88069911279430813</v>
      </c>
      <c r="D26" s="5">
        <f>AVERAGE(H26,K26,N26)</f>
        <v>1.0132494316944873</v>
      </c>
      <c r="E26">
        <v>276</v>
      </c>
      <c r="F26">
        <v>118</v>
      </c>
      <c r="G26">
        <v>124.988823902909</v>
      </c>
      <c r="H26" s="3">
        <f>Table1[[#This Row],[h_obWins]]/Table1[[#This Row],[h_exWins]]</f>
        <v>0.94408440943217531</v>
      </c>
      <c r="I26">
        <v>83</v>
      </c>
      <c r="J26">
        <v>73.937788450338104</v>
      </c>
      <c r="K26" s="13">
        <f>Table1[[#This Row],[obDraws]]/Table1[[#This Row],[exDraws]]</f>
        <v>1.1225653585209507</v>
      </c>
      <c r="L26">
        <v>75</v>
      </c>
      <c r="M26">
        <v>77.073387646752195</v>
      </c>
      <c r="N26" s="3">
        <f>Table1[[#This Row],[a_obWins]]/Table1[[#This Row],[a_exWins]]</f>
        <v>0.97309852713033607</v>
      </c>
      <c r="O26">
        <v>394</v>
      </c>
      <c r="P26">
        <v>406.41952636164001</v>
      </c>
      <c r="Q26" s="3">
        <f>Table1[[#This Row],[h_obSG]]/Table1[[#This Row],[h_exSG]]</f>
        <v>0.9694416100702089</v>
      </c>
      <c r="R26">
        <v>286</v>
      </c>
      <c r="S26">
        <v>301.69185562960502</v>
      </c>
      <c r="T26" s="3">
        <f>Table1[[#This Row],[a_obSG]]/Table1[[#This Row],[a_exSG]]</f>
        <v>0.94798714205639567</v>
      </c>
      <c r="U26">
        <v>680</v>
      </c>
      <c r="V26">
        <v>708.11138199124503</v>
      </c>
      <c r="W26" s="3">
        <f>Table1[[#This Row],[obSG]]/Table1[[#This Row],[exSG]]</f>
        <v>0.96030090363440512</v>
      </c>
      <c r="X26">
        <v>6236</v>
      </c>
      <c r="Y26">
        <v>7216.4872829689202</v>
      </c>
      <c r="Z26" s="3">
        <f>Table1[[#This Row],[obFouls]]/Table1[[#This Row],[exFouls]]</f>
        <v>0.86413233412287815</v>
      </c>
      <c r="AA26">
        <v>2952</v>
      </c>
      <c r="AB26">
        <v>3516.35311330787</v>
      </c>
      <c r="AC26" s="3">
        <f>Table1[[#This Row],[h_obFouls]]/Table1[[#This Row],[h_exFouls]]</f>
        <v>0.83950613174426691</v>
      </c>
      <c r="AD26">
        <v>3284</v>
      </c>
      <c r="AE26">
        <v>3700.1341696610498</v>
      </c>
      <c r="AF26" s="3">
        <f>Table1[[#This Row],[a_obFouls]]/Table1[[#This Row],[a_exFouls]]</f>
        <v>0.8875353836968648</v>
      </c>
      <c r="AG26">
        <v>716</v>
      </c>
      <c r="AH26">
        <v>955.36889028773805</v>
      </c>
      <c r="AI26" s="3">
        <f>Table1[[#This Row],[obYC]]/Table1[[#This Row],[exYC]]</f>
        <v>0.74944872842191368</v>
      </c>
      <c r="AJ26">
        <v>25</v>
      </c>
      <c r="AK26">
        <v>58.195062188576102</v>
      </c>
      <c r="AL26" s="3">
        <f>Table1[[#This Row],[obRC]]/Table1[[#This Row],[exRC]]</f>
        <v>0.42958971190699385</v>
      </c>
    </row>
    <row r="27" spans="1:38" hidden="1" x14ac:dyDescent="0.45">
      <c r="A27">
        <v>18</v>
      </c>
      <c r="B27" t="s">
        <v>40</v>
      </c>
      <c r="C27" s="5">
        <f>AVERAGE(H27,K27,N27,Q27,T27,W27,Z27,AC27,AF27,AI27,AL27)</f>
        <v>1.0025650123160936</v>
      </c>
      <c r="D27" s="5">
        <f>AVERAGE(H27,K27,N27)</f>
        <v>0.97861327934508535</v>
      </c>
      <c r="E27">
        <v>59</v>
      </c>
      <c r="F27">
        <v>24</v>
      </c>
      <c r="G27">
        <v>24.445215946918498</v>
      </c>
      <c r="H27" s="3">
        <f>Table1[[#This Row],[h_obWins]]/Table1[[#This Row],[h_exWins]]</f>
        <v>0.98178719517613333</v>
      </c>
      <c r="I27">
        <v>11</v>
      </c>
      <c r="J27">
        <v>14.2818218735181</v>
      </c>
      <c r="K27" s="3">
        <f>Table1[[#This Row],[obDraws]]/Table1[[#This Row],[exDraws]]</f>
        <v>0.77020985819719689</v>
      </c>
      <c r="L27">
        <v>24</v>
      </c>
      <c r="M27">
        <v>20.272962179563201</v>
      </c>
      <c r="N27" s="3">
        <f>Table1[[#This Row],[a_obWins]]/Table1[[#This Row],[a_exWins]]</f>
        <v>1.1838427846619255</v>
      </c>
      <c r="O27">
        <v>95</v>
      </c>
      <c r="P27">
        <v>84.284763274828293</v>
      </c>
      <c r="Q27" s="3">
        <f>Table1[[#This Row],[h_obSG]]/Table1[[#This Row],[h_exSG]]</f>
        <v>1.1271313616938379</v>
      </c>
      <c r="R27">
        <v>105</v>
      </c>
      <c r="S27">
        <v>71.499238603116794</v>
      </c>
      <c r="T27" s="3">
        <f>Table1[[#This Row],[a_obSG]]/Table1[[#This Row],[a_exSG]]</f>
        <v>1.4685471069537073</v>
      </c>
      <c r="U27">
        <v>200</v>
      </c>
      <c r="V27">
        <v>155.784001877945</v>
      </c>
      <c r="W27" s="3">
        <f>Table1[[#This Row],[obSG]]/Table1[[#This Row],[exSG]]</f>
        <v>1.2838288758090688</v>
      </c>
      <c r="X27">
        <v>1141</v>
      </c>
      <c r="Y27">
        <v>1534.5156630645199</v>
      </c>
      <c r="Z27" s="3">
        <f>Table1[[#This Row],[obFouls]]/Table1[[#This Row],[exFouls]]</f>
        <v>0.74355708935636045</v>
      </c>
      <c r="AA27">
        <v>576</v>
      </c>
      <c r="AB27">
        <v>753.81943741001805</v>
      </c>
      <c r="AC27" s="3">
        <f>Table1[[#This Row],[h_obFouls]]/Table1[[#This Row],[h_exFouls]]</f>
        <v>0.76410871279603476</v>
      </c>
      <c r="AD27">
        <v>565</v>
      </c>
      <c r="AE27">
        <v>780.69622565450504</v>
      </c>
      <c r="AF27" s="3">
        <f>Table1[[#This Row],[a_obFouls]]/Table1[[#This Row],[a_exFouls]]</f>
        <v>0.7237129903200521</v>
      </c>
      <c r="AG27">
        <v>207</v>
      </c>
      <c r="AH27">
        <v>206.0447011624</v>
      </c>
      <c r="AI27" s="3">
        <f>Table1[[#This Row],[obYC]]/Table1[[#This Row],[exYC]]</f>
        <v>1.0046363669252869</v>
      </c>
      <c r="AJ27">
        <v>12</v>
      </c>
      <c r="AK27">
        <v>12.284348346828001</v>
      </c>
      <c r="AL27" s="3">
        <f>Table1[[#This Row],[obRC]]/Table1[[#This Row],[exRC]]</f>
        <v>0.97685279358742516</v>
      </c>
    </row>
    <row r="28" spans="1:38" x14ac:dyDescent="0.45">
      <c r="A28" s="1">
        <v>146</v>
      </c>
      <c r="B28" s="1" t="s">
        <v>168</v>
      </c>
      <c r="C28" s="6">
        <f>AVERAGE(H28,K28,N28,Q28,T28,W28,Z28,AC28,AF28,AI28,AL28)</f>
        <v>0.92821696016907895</v>
      </c>
      <c r="D28" s="6">
        <f>AVERAGE(H28,K28,N28)</f>
        <v>0.98072536246573294</v>
      </c>
      <c r="E28" s="1">
        <v>275</v>
      </c>
      <c r="F28" s="1">
        <v>128</v>
      </c>
      <c r="G28" s="1">
        <v>118.68013321444199</v>
      </c>
      <c r="H28" s="4">
        <f>Table1[[#This Row],[h_obWins]]/Table1[[#This Row],[h_exWins]]</f>
        <v>1.0785292915766957</v>
      </c>
      <c r="I28" s="1">
        <v>57</v>
      </c>
      <c r="J28" s="1">
        <v>74.0278762366557</v>
      </c>
      <c r="K28" s="14">
        <f>Table1[[#This Row],[obDraws]]/Table1[[#This Row],[exDraws]]</f>
        <v>0.76998021418012574</v>
      </c>
      <c r="L28" s="1">
        <v>90</v>
      </c>
      <c r="M28" s="1">
        <v>82.291990548902106</v>
      </c>
      <c r="N28" s="4">
        <f>Table1[[#This Row],[a_obWins]]/Table1[[#This Row],[a_exWins]]</f>
        <v>1.0936665816403772</v>
      </c>
      <c r="O28" s="1">
        <v>398</v>
      </c>
      <c r="P28" s="1">
        <v>395.58019335662999</v>
      </c>
      <c r="Q28" s="4">
        <f>Table1[[#This Row],[h_obSG]]/Table1[[#This Row],[h_exSG]]</f>
        <v>1.0061171076914572</v>
      </c>
      <c r="R28" s="1">
        <v>321</v>
      </c>
      <c r="S28" s="1">
        <v>314.83417661253401</v>
      </c>
      <c r="T28" s="4">
        <f>Table1[[#This Row],[a_obSG]]/Table1[[#This Row],[a_exSG]]</f>
        <v>1.0195843521621677</v>
      </c>
      <c r="U28" s="1">
        <v>719</v>
      </c>
      <c r="V28" s="1">
        <v>710.414369969164</v>
      </c>
      <c r="W28" s="4">
        <f>Table1[[#This Row],[obSG]]/Table1[[#This Row],[exSG]]</f>
        <v>1.0120853833956212</v>
      </c>
      <c r="X28" s="1">
        <v>6514</v>
      </c>
      <c r="Y28" s="1">
        <v>7185.4701394303302</v>
      </c>
      <c r="Z28" s="4">
        <f>Table1[[#This Row],[obFouls]]/Table1[[#This Row],[exFouls]]</f>
        <v>0.906551676313338</v>
      </c>
      <c r="AA28" s="1">
        <v>3157</v>
      </c>
      <c r="AB28" s="1">
        <v>3515.97868248949</v>
      </c>
      <c r="AC28" s="4">
        <f>Table1[[#This Row],[h_obFouls]]/Table1[[#This Row],[h_exFouls]]</f>
        <v>0.89790077958171377</v>
      </c>
      <c r="AD28" s="1">
        <v>3357</v>
      </c>
      <c r="AE28" s="1">
        <v>3669.4914569408402</v>
      </c>
      <c r="AF28" s="4">
        <f>Table1[[#This Row],[a_obFouls]]/Table1[[#This Row],[a_exFouls]]</f>
        <v>0.91484066372473416</v>
      </c>
      <c r="AG28" s="1">
        <v>784</v>
      </c>
      <c r="AH28" s="1">
        <v>957.509046646868</v>
      </c>
      <c r="AI28" s="4">
        <f>Table1[[#This Row],[obYC]]/Table1[[#This Row],[exYC]]</f>
        <v>0.81879121951433775</v>
      </c>
      <c r="AJ28" s="1">
        <v>40</v>
      </c>
      <c r="AK28" s="1">
        <v>57.7751406826387</v>
      </c>
      <c r="AL28" s="4">
        <f>Table1[[#This Row],[obRC]]/Table1[[#This Row],[exRC]]</f>
        <v>0.69233929207929923</v>
      </c>
    </row>
    <row r="29" spans="1:38" hidden="1" x14ac:dyDescent="0.45">
      <c r="A29">
        <v>209</v>
      </c>
      <c r="B29" t="s">
        <v>231</v>
      </c>
      <c r="C29" s="5">
        <f>AVERAGE(H29,K29,N29,Q29,T29,W29,Z29,AC29,AF29,AI29,AL29)</f>
        <v>1.0006795485615081</v>
      </c>
      <c r="D29" s="5">
        <f>AVERAGE(H29,K29,N29)</f>
        <v>0.97621212220149822</v>
      </c>
      <c r="E29">
        <v>65</v>
      </c>
      <c r="F29">
        <v>33</v>
      </c>
      <c r="G29">
        <v>29.945590033081</v>
      </c>
      <c r="H29" s="3">
        <f>Table1[[#This Row],[h_obWins]]/Table1[[#This Row],[h_exWins]]</f>
        <v>1.1019986570157669</v>
      </c>
      <c r="I29">
        <v>16</v>
      </c>
      <c r="J29">
        <v>17.137178935517198</v>
      </c>
      <c r="K29" s="3">
        <f>Table1[[#This Row],[obDraws]]/Table1[[#This Row],[exDraws]]</f>
        <v>0.93364258260965172</v>
      </c>
      <c r="L29">
        <v>16</v>
      </c>
      <c r="M29">
        <v>17.917231031401698</v>
      </c>
      <c r="N29" s="3">
        <f>Table1[[#This Row],[a_obWins]]/Table1[[#This Row],[a_exWins]]</f>
        <v>0.89299512697907601</v>
      </c>
      <c r="O29">
        <v>106</v>
      </c>
      <c r="P29">
        <v>98.377630183597901</v>
      </c>
      <c r="Q29" s="3">
        <f>Table1[[#This Row],[h_obSG]]/Table1[[#This Row],[h_exSG]]</f>
        <v>1.0774807220114655</v>
      </c>
      <c r="R29">
        <v>67</v>
      </c>
      <c r="S29">
        <v>72.022583738258305</v>
      </c>
      <c r="T29" s="3">
        <f>Table1[[#This Row],[a_obSG]]/Table1[[#This Row],[a_exSG]]</f>
        <v>0.93026376620267903</v>
      </c>
      <c r="U29">
        <v>173</v>
      </c>
      <c r="V29">
        <v>170.40021392185599</v>
      </c>
      <c r="W29" s="3">
        <f>Table1[[#This Row],[obSG]]/Table1[[#This Row],[exSG]]</f>
        <v>1.0152569413987722</v>
      </c>
      <c r="X29">
        <v>1731</v>
      </c>
      <c r="Y29">
        <v>1689.1566270524199</v>
      </c>
      <c r="Z29" s="3">
        <f>Table1[[#This Row],[obFouls]]/Table1[[#This Row],[exFouls]]</f>
        <v>1.0247717543047483</v>
      </c>
      <c r="AA29">
        <v>848</v>
      </c>
      <c r="AB29">
        <v>823.65917718511002</v>
      </c>
      <c r="AC29" s="3">
        <f>Table1[[#This Row],[h_obFouls]]/Table1[[#This Row],[h_exFouls]]</f>
        <v>1.029552056832628</v>
      </c>
      <c r="AD29">
        <v>883</v>
      </c>
      <c r="AE29">
        <v>865.49744986731105</v>
      </c>
      <c r="AF29" s="3">
        <f>Table1[[#This Row],[a_obFouls]]/Table1[[#This Row],[a_exFouls]]</f>
        <v>1.0202225322967413</v>
      </c>
      <c r="AG29">
        <v>163</v>
      </c>
      <c r="AH29">
        <v>223.83120172840401</v>
      </c>
      <c r="AI29" s="3">
        <f>Table1[[#This Row],[obYC]]/Table1[[#This Row],[exYC]]</f>
        <v>0.72822733712426579</v>
      </c>
      <c r="AJ29">
        <v>17</v>
      </c>
      <c r="AK29">
        <v>13.5667499861402</v>
      </c>
      <c r="AL29" s="3">
        <f>Table1[[#This Row],[obRC]]/Table1[[#This Row],[exRC]]</f>
        <v>1.2530635574007931</v>
      </c>
    </row>
    <row r="30" spans="1:38" hidden="1" x14ac:dyDescent="0.45">
      <c r="A30">
        <v>222</v>
      </c>
      <c r="B30" t="s">
        <v>244</v>
      </c>
      <c r="C30" s="5">
        <f>AVERAGE(H30,K30,N30,Q30,T30,W30,Z30,AC30,AF30,AI30,AL30)</f>
        <v>1.0004520218505728</v>
      </c>
      <c r="D30" s="5">
        <f>AVERAGE(H30,K30,N30)</f>
        <v>1.0486705532345855</v>
      </c>
      <c r="E30">
        <v>64</v>
      </c>
      <c r="F30">
        <v>27</v>
      </c>
      <c r="G30">
        <v>31.6991095660421</v>
      </c>
      <c r="H30" s="3">
        <f>Table1[[#This Row],[h_obWins]]/Table1[[#This Row],[h_exWins]]</f>
        <v>0.85175894116987894</v>
      </c>
      <c r="I30">
        <v>18</v>
      </c>
      <c r="J30">
        <v>16.5821390010722</v>
      </c>
      <c r="K30" s="3">
        <f>Table1[[#This Row],[obDraws]]/Table1[[#This Row],[exDraws]]</f>
        <v>1.085505313810005</v>
      </c>
      <c r="L30">
        <v>19</v>
      </c>
      <c r="M30">
        <v>15.718751432885499</v>
      </c>
      <c r="N30" s="3">
        <f>Table1[[#This Row],[a_obWins]]/Table1[[#This Row],[a_exWins]]</f>
        <v>1.2087474047238727</v>
      </c>
      <c r="O30">
        <v>91</v>
      </c>
      <c r="P30">
        <v>101.00940246610701</v>
      </c>
      <c r="Q30" s="3">
        <f>Table1[[#This Row],[h_obSG]]/Table1[[#This Row],[h_exSG]]</f>
        <v>0.90090623029409966</v>
      </c>
      <c r="R30">
        <v>75</v>
      </c>
      <c r="S30">
        <v>65.918956027970907</v>
      </c>
      <c r="T30" s="3">
        <f>Table1[[#This Row],[a_obSG]]/Table1[[#This Row],[a_exSG]]</f>
        <v>1.1377607371114282</v>
      </c>
      <c r="U30">
        <v>166</v>
      </c>
      <c r="V30">
        <v>166.928358494078</v>
      </c>
      <c r="W30" s="3">
        <f>Table1[[#This Row],[obSG]]/Table1[[#This Row],[exSG]]</f>
        <v>0.99443858130246376</v>
      </c>
      <c r="X30">
        <v>1662</v>
      </c>
      <c r="Y30">
        <v>1665.6292612965599</v>
      </c>
      <c r="Z30" s="3">
        <f>Table1[[#This Row],[obFouls]]/Table1[[#This Row],[exFouls]]</f>
        <v>0.99782108697241856</v>
      </c>
      <c r="AA30">
        <v>820</v>
      </c>
      <c r="AB30">
        <v>807.95420653011695</v>
      </c>
      <c r="AC30" s="3">
        <f>Table1[[#This Row],[h_obFouls]]/Table1[[#This Row],[h_exFouls]]</f>
        <v>1.0149090052041632</v>
      </c>
      <c r="AD30">
        <v>842</v>
      </c>
      <c r="AE30">
        <v>857.67505476644203</v>
      </c>
      <c r="AF30" s="3">
        <f>Table1[[#This Row],[a_obFouls]]/Table1[[#This Row],[a_exFouls]]</f>
        <v>0.98172378375781189</v>
      </c>
      <c r="AG30">
        <v>185</v>
      </c>
      <c r="AH30">
        <v>219.39816761322399</v>
      </c>
      <c r="AI30" s="3">
        <f>Table1[[#This Row],[obYC]]/Table1[[#This Row],[exYC]]</f>
        <v>0.84321579351626874</v>
      </c>
      <c r="AJ30">
        <v>13</v>
      </c>
      <c r="AK30">
        <v>13.1554265964756</v>
      </c>
      <c r="AL30" s="3">
        <f>Table1[[#This Row],[obRC]]/Table1[[#This Row],[exRC]]</f>
        <v>0.98818536249388989</v>
      </c>
    </row>
    <row r="31" spans="1:38" x14ac:dyDescent="0.45">
      <c r="A31">
        <v>26</v>
      </c>
      <c r="B31" t="s">
        <v>48</v>
      </c>
      <c r="C31" s="5">
        <f>AVERAGE(H31,K31,N31,Q31,T31,W31,Z31,AC31,AF31,AI31,AL31)</f>
        <v>0.99177771514032453</v>
      </c>
      <c r="D31" s="5">
        <f>AVERAGE(H31,K31,N31)</f>
        <v>1.0049828673151804</v>
      </c>
      <c r="E31">
        <v>260</v>
      </c>
      <c r="F31">
        <v>108</v>
      </c>
      <c r="G31">
        <v>109.83461206626799</v>
      </c>
      <c r="H31" s="3">
        <f>Table1[[#This Row],[h_obWins]]/Table1[[#This Row],[h_exWins]]</f>
        <v>0.98329659447277795</v>
      </c>
      <c r="I31">
        <v>74</v>
      </c>
      <c r="J31">
        <v>69.516132440642707</v>
      </c>
      <c r="K31" s="3">
        <f>Table1[[#This Row],[obDraws]]/Table1[[#This Row],[exDraws]]</f>
        <v>1.0645011079001827</v>
      </c>
      <c r="L31">
        <v>78</v>
      </c>
      <c r="M31">
        <v>80.6492554930891</v>
      </c>
      <c r="N31" s="3">
        <f>Table1[[#This Row],[a_obWins]]/Table1[[#This Row],[a_exWins]]</f>
        <v>0.96715089957258049</v>
      </c>
      <c r="O31">
        <v>372</v>
      </c>
      <c r="P31">
        <v>368.18200840224398</v>
      </c>
      <c r="Q31" s="3">
        <f>Table1[[#This Row],[h_obSG]]/Table1[[#This Row],[h_exSG]]</f>
        <v>1.0103698483647381</v>
      </c>
      <c r="R31">
        <v>321</v>
      </c>
      <c r="S31">
        <v>301.19432426064498</v>
      </c>
      <c r="T31" s="3">
        <f>Table1[[#This Row],[a_obSG]]/Table1[[#This Row],[a_exSG]]</f>
        <v>1.0657571346603987</v>
      </c>
      <c r="U31">
        <v>693</v>
      </c>
      <c r="V31">
        <v>669.37633266288901</v>
      </c>
      <c r="W31" s="3">
        <f>Table1[[#This Row],[obSG]]/Table1[[#This Row],[exSG]]</f>
        <v>1.0352920564776054</v>
      </c>
      <c r="X31">
        <v>6187</v>
      </c>
      <c r="Y31">
        <v>6794.06580343521</v>
      </c>
      <c r="Z31" s="3">
        <f>Table1[[#This Row],[obFouls]]/Table1[[#This Row],[exFouls]]</f>
        <v>0.91064764148615307</v>
      </c>
      <c r="AA31">
        <v>2979</v>
      </c>
      <c r="AB31">
        <v>3326.4362820863498</v>
      </c>
      <c r="AC31" s="3">
        <f>Table1[[#This Row],[h_obFouls]]/Table1[[#This Row],[h_exFouls]]</f>
        <v>0.89555300248576031</v>
      </c>
      <c r="AD31">
        <v>3208</v>
      </c>
      <c r="AE31">
        <v>3467.6295213488502</v>
      </c>
      <c r="AF31" s="3">
        <f>Table1[[#This Row],[a_obFouls]]/Table1[[#This Row],[a_exFouls]]</f>
        <v>0.92512766437405958</v>
      </c>
      <c r="AG31">
        <v>968</v>
      </c>
      <c r="AH31">
        <v>906.08478175875598</v>
      </c>
      <c r="AI31" s="3">
        <f>Table1[[#This Row],[obYC]]/Table1[[#This Row],[exYC]]</f>
        <v>1.0683326985373969</v>
      </c>
      <c r="AJ31">
        <v>54</v>
      </c>
      <c r="AK31">
        <v>54.904484496787198</v>
      </c>
      <c r="AL31" s="3">
        <f>Table1[[#This Row],[obRC]]/Table1[[#This Row],[exRC]]</f>
        <v>0.9835262182119181</v>
      </c>
    </row>
    <row r="32" spans="1:38" x14ac:dyDescent="0.45">
      <c r="A32">
        <v>155</v>
      </c>
      <c r="B32" t="s">
        <v>177</v>
      </c>
      <c r="C32" s="5">
        <f>AVERAGE(H32,K32,N32,Q32,T32,W32,Z32,AC32,AF32,AI32,AL32)</f>
        <v>0.95142650483741054</v>
      </c>
      <c r="D32" s="5">
        <f>AVERAGE(H32,K32,N32)</f>
        <v>0.99915039869134947</v>
      </c>
      <c r="E32">
        <v>260</v>
      </c>
      <c r="F32">
        <v>119</v>
      </c>
      <c r="G32">
        <v>112.861359919861</v>
      </c>
      <c r="H32" s="3">
        <f>Table1[[#This Row],[h_obWins]]/Table1[[#This Row],[h_exWins]]</f>
        <v>1.0543909809743373</v>
      </c>
      <c r="I32">
        <v>86</v>
      </c>
      <c r="J32">
        <v>69.822439700379405</v>
      </c>
      <c r="K32" s="13">
        <f>Table1[[#This Row],[obDraws]]/Table1[[#This Row],[exDraws]]</f>
        <v>1.2316957180104477</v>
      </c>
      <c r="L32">
        <v>55</v>
      </c>
      <c r="M32">
        <v>77.316200379758996</v>
      </c>
      <c r="N32" s="13">
        <f>Table1[[#This Row],[a_obWins]]/Table1[[#This Row],[a_exWins]]</f>
        <v>0.71136449708926375</v>
      </c>
      <c r="O32">
        <v>397</v>
      </c>
      <c r="P32">
        <v>373.60781429701501</v>
      </c>
      <c r="Q32" s="3">
        <f>Table1[[#This Row],[h_obSG]]/Table1[[#This Row],[h_exSG]]</f>
        <v>1.0626116071661937</v>
      </c>
      <c r="R32">
        <v>265</v>
      </c>
      <c r="S32">
        <v>294.99767944971001</v>
      </c>
      <c r="T32" s="3">
        <f>Table1[[#This Row],[a_obSG]]/Table1[[#This Row],[a_exSG]]</f>
        <v>0.89831215111363649</v>
      </c>
      <c r="U32">
        <v>662</v>
      </c>
      <c r="V32">
        <v>668.60549374672598</v>
      </c>
      <c r="W32" s="3">
        <f>Table1[[#This Row],[obSG]]/Table1[[#This Row],[exSG]]</f>
        <v>0.99012049136822045</v>
      </c>
      <c r="X32">
        <v>6378</v>
      </c>
      <c r="Y32">
        <v>6790.3280420661104</v>
      </c>
      <c r="Z32" s="3">
        <f>Table1[[#This Row],[obFouls]]/Table1[[#This Row],[exFouls]]</f>
        <v>0.93927715428301306</v>
      </c>
      <c r="AA32">
        <v>3108</v>
      </c>
      <c r="AB32">
        <v>3320.4178920221998</v>
      </c>
      <c r="AC32" s="3">
        <f>Table1[[#This Row],[h_obFouls]]/Table1[[#This Row],[h_exFouls]]</f>
        <v>0.936026759603794</v>
      </c>
      <c r="AD32">
        <v>3270</v>
      </c>
      <c r="AE32">
        <v>3469.9101500439101</v>
      </c>
      <c r="AF32" s="3">
        <f>Table1[[#This Row],[a_obFouls]]/Table1[[#This Row],[a_exFouls]]</f>
        <v>0.94238751397024489</v>
      </c>
      <c r="AG32">
        <v>810</v>
      </c>
      <c r="AH32">
        <v>902.55488291376503</v>
      </c>
      <c r="AI32" s="3">
        <f>Table1[[#This Row],[obYC]]/Table1[[#This Row],[exYC]]</f>
        <v>0.89745234925219697</v>
      </c>
      <c r="AJ32">
        <v>44</v>
      </c>
      <c r="AK32">
        <v>54.859263334032299</v>
      </c>
      <c r="AL32" s="3">
        <f>Table1[[#This Row],[obRC]]/Table1[[#This Row],[exRC]]</f>
        <v>0.80205233038016965</v>
      </c>
    </row>
    <row r="33" spans="1:38" x14ac:dyDescent="0.45">
      <c r="A33">
        <v>122</v>
      </c>
      <c r="B33" t="s">
        <v>144</v>
      </c>
      <c r="C33" s="5">
        <f>AVERAGE(H33,K33,N33,Q33,T33,W33,Z33,AC33,AF33,AI33,AL33)</f>
        <v>0.9906053060914547</v>
      </c>
      <c r="D33" s="5">
        <f>AVERAGE(H33,K33,N33)</f>
        <v>1.0037954712701176</v>
      </c>
      <c r="E33">
        <v>246</v>
      </c>
      <c r="F33">
        <v>109</v>
      </c>
      <c r="G33">
        <v>111.73123003749799</v>
      </c>
      <c r="H33" s="3">
        <f>Table1[[#This Row],[h_obWins]]/Table1[[#This Row],[h_exWins]]</f>
        <v>0.9755553569348393</v>
      </c>
      <c r="I33">
        <v>58</v>
      </c>
      <c r="J33">
        <v>65.959158296305802</v>
      </c>
      <c r="K33" s="13">
        <f>Table1[[#This Row],[obDraws]]/Table1[[#This Row],[exDraws]]</f>
        <v>0.87933202148288214</v>
      </c>
      <c r="L33">
        <v>79</v>
      </c>
      <c r="M33">
        <v>68.309611666195195</v>
      </c>
      <c r="N33" s="13">
        <f>Table1[[#This Row],[a_obWins]]/Table1[[#This Row],[a_exWins]]</f>
        <v>1.1564990353926317</v>
      </c>
      <c r="O33">
        <v>332</v>
      </c>
      <c r="P33">
        <v>363.00801928713599</v>
      </c>
      <c r="Q33" s="3">
        <f>Table1[[#This Row],[h_obSG]]/Table1[[#This Row],[h_exSG]]</f>
        <v>0.91458034632945961</v>
      </c>
      <c r="R33">
        <v>277</v>
      </c>
      <c r="S33">
        <v>268.63733765877498</v>
      </c>
      <c r="T33" s="3">
        <f>Table1[[#This Row],[a_obSG]]/Table1[[#This Row],[a_exSG]]</f>
        <v>1.0311299330692718</v>
      </c>
      <c r="U33">
        <v>609</v>
      </c>
      <c r="V33">
        <v>631.64535694591098</v>
      </c>
      <c r="W33" s="3">
        <f>Table1[[#This Row],[obSG]]/Table1[[#This Row],[exSG]]</f>
        <v>0.96414862122092648</v>
      </c>
      <c r="X33">
        <v>6148</v>
      </c>
      <c r="Y33">
        <v>6429.1671157051196</v>
      </c>
      <c r="Z33" s="3">
        <f>Table1[[#This Row],[obFouls]]/Table1[[#This Row],[exFouls]]</f>
        <v>0.95626694552420533</v>
      </c>
      <c r="AA33">
        <v>2892</v>
      </c>
      <c r="AB33">
        <v>3134.0683897827098</v>
      </c>
      <c r="AC33" s="3">
        <f>Table1[[#This Row],[h_obFouls]]/Table1[[#This Row],[h_exFouls]]</f>
        <v>0.9227622503159566</v>
      </c>
      <c r="AD33">
        <v>3256</v>
      </c>
      <c r="AE33">
        <v>3295.0987259224098</v>
      </c>
      <c r="AF33" s="3">
        <f>Table1[[#This Row],[a_obFouls]]/Table1[[#This Row],[a_exFouls]]</f>
        <v>0.98813427785491781</v>
      </c>
      <c r="AG33">
        <v>793</v>
      </c>
      <c r="AH33">
        <v>851.105929496974</v>
      </c>
      <c r="AI33" s="3">
        <f>Table1[[#This Row],[obYC]]/Table1[[#This Row],[exYC]]</f>
        <v>0.93172891001791502</v>
      </c>
      <c r="AJ33">
        <v>61</v>
      </c>
      <c r="AK33">
        <v>51.847792915488</v>
      </c>
      <c r="AL33" s="3">
        <f>Table1[[#This Row],[obRC]]/Table1[[#This Row],[exRC]]</f>
        <v>1.176520668862995</v>
      </c>
    </row>
    <row r="34" spans="1:38" x14ac:dyDescent="0.45">
      <c r="A34">
        <v>283</v>
      </c>
      <c r="B34" t="s">
        <v>305</v>
      </c>
      <c r="C34" s="5">
        <f>AVERAGE(H34,K34,N34,Q34,T34,W34,Z34,AC34,AF34,AI34,AL34)</f>
        <v>0.86277458965438991</v>
      </c>
      <c r="D34" s="5">
        <f>AVERAGE(H34,K34,N34)</f>
        <v>0.96464388855159156</v>
      </c>
      <c r="E34">
        <v>245</v>
      </c>
      <c r="F34">
        <v>131</v>
      </c>
      <c r="G34">
        <v>115.001641579177</v>
      </c>
      <c r="H34" s="13">
        <f>Table1[[#This Row],[h_obWins]]/Table1[[#This Row],[h_exWins]]</f>
        <v>1.1391141743816617</v>
      </c>
      <c r="I34">
        <v>50</v>
      </c>
      <c r="J34">
        <v>65.276017758630701</v>
      </c>
      <c r="K34" s="13">
        <f>Table1[[#This Row],[obDraws]]/Table1[[#This Row],[exDraws]]</f>
        <v>0.76597809910652936</v>
      </c>
      <c r="L34">
        <v>64</v>
      </c>
      <c r="M34">
        <v>64.722340662191499</v>
      </c>
      <c r="N34" s="3">
        <f>Table1[[#This Row],[a_obWins]]/Table1[[#This Row],[a_exWins]]</f>
        <v>0.98883939216658356</v>
      </c>
      <c r="O34">
        <v>396</v>
      </c>
      <c r="P34">
        <v>368.74088661413498</v>
      </c>
      <c r="Q34" s="3">
        <f>Table1[[#This Row],[h_obSG]]/Table1[[#This Row],[h_exSG]]</f>
        <v>1.0739248463498707</v>
      </c>
      <c r="R34">
        <v>258</v>
      </c>
      <c r="S34">
        <v>260.846819056485</v>
      </c>
      <c r="T34" s="3">
        <f>Table1[[#This Row],[a_obSG]]/Table1[[#This Row],[a_exSG]]</f>
        <v>0.98908624200677508</v>
      </c>
      <c r="U34">
        <v>654</v>
      </c>
      <c r="V34">
        <v>629.58770567062095</v>
      </c>
      <c r="W34" s="3">
        <f>Table1[[#This Row],[obSG]]/Table1[[#This Row],[exSG]]</f>
        <v>1.0387750493052841</v>
      </c>
      <c r="X34">
        <v>5402</v>
      </c>
      <c r="Y34">
        <v>6411.97960175143</v>
      </c>
      <c r="Z34" s="3">
        <f>Table1[[#This Row],[obFouls]]/Table1[[#This Row],[exFouls]]</f>
        <v>0.84248552483299322</v>
      </c>
      <c r="AA34">
        <v>2612</v>
      </c>
      <c r="AB34">
        <v>3119.2433565052002</v>
      </c>
      <c r="AC34" s="3">
        <f>Table1[[#This Row],[h_obFouls]]/Table1[[#This Row],[h_exFouls]]</f>
        <v>0.83738256412493717</v>
      </c>
      <c r="AD34">
        <v>2790</v>
      </c>
      <c r="AE34">
        <v>3292.7362452462298</v>
      </c>
      <c r="AF34" s="3">
        <f>Table1[[#This Row],[a_obFouls]]/Table1[[#This Row],[a_exFouls]]</f>
        <v>0.84731961268624623</v>
      </c>
      <c r="AG34">
        <v>490</v>
      </c>
      <c r="AH34">
        <v>845.16138538769201</v>
      </c>
      <c r="AI34" s="3">
        <f>Table1[[#This Row],[obYC]]/Table1[[#This Row],[exYC]]</f>
        <v>0.57977092715283896</v>
      </c>
      <c r="AJ34">
        <v>20</v>
      </c>
      <c r="AK34">
        <v>51.567117735518998</v>
      </c>
      <c r="AL34" s="3">
        <f>Table1[[#This Row],[obRC]]/Table1[[#This Row],[exRC]]</f>
        <v>0.38784405408456962</v>
      </c>
    </row>
    <row r="35" spans="1:38" x14ac:dyDescent="0.45">
      <c r="A35">
        <v>214</v>
      </c>
      <c r="B35" t="s">
        <v>236</v>
      </c>
      <c r="C35" s="5">
        <f>AVERAGE(H35,K35,N35,Q35,T35,W35,Z35,AC35,AF35,AI35,AL35)</f>
        <v>0.97735642052753302</v>
      </c>
      <c r="D35" s="5">
        <f>AVERAGE(H35,K35,N35)</f>
        <v>0.99030249660061342</v>
      </c>
      <c r="E35">
        <v>245</v>
      </c>
      <c r="F35">
        <v>110</v>
      </c>
      <c r="G35">
        <v>102.525628736616</v>
      </c>
      <c r="H35" s="3">
        <f>Table1[[#This Row],[h_obWins]]/Table1[[#This Row],[h_exWins]]</f>
        <v>1.0729024669781382</v>
      </c>
      <c r="I35">
        <v>64</v>
      </c>
      <c r="J35">
        <v>66.042411989428302</v>
      </c>
      <c r="K35" s="3">
        <f>Table1[[#This Row],[obDraws]]/Table1[[#This Row],[exDraws]]</f>
        <v>0.96907423687440064</v>
      </c>
      <c r="L35">
        <v>71</v>
      </c>
      <c r="M35">
        <v>76.431959273955002</v>
      </c>
      <c r="N35" s="3">
        <f>Table1[[#This Row],[a_obWins]]/Table1[[#This Row],[a_exWins]]</f>
        <v>0.92893078594930123</v>
      </c>
      <c r="O35">
        <v>383</v>
      </c>
      <c r="P35">
        <v>344.32410680346402</v>
      </c>
      <c r="Q35" s="3">
        <f>Table1[[#This Row],[h_obSG]]/Table1[[#This Row],[h_exSG]]</f>
        <v>1.1123240935860808</v>
      </c>
      <c r="R35">
        <v>306</v>
      </c>
      <c r="S35">
        <v>284.79808168878799</v>
      </c>
      <c r="T35" s="3">
        <f>Table1[[#This Row],[a_obSG]]/Table1[[#This Row],[a_exSG]]</f>
        <v>1.0744454393284162</v>
      </c>
      <c r="U35">
        <v>689</v>
      </c>
      <c r="V35">
        <v>629.12218849225201</v>
      </c>
      <c r="W35" s="3">
        <f>Table1[[#This Row],[obSG]]/Table1[[#This Row],[exSG]]</f>
        <v>1.0951767599411024</v>
      </c>
      <c r="X35">
        <v>5627</v>
      </c>
      <c r="Y35">
        <v>6396.5914293133501</v>
      </c>
      <c r="Z35" s="3">
        <f>Table1[[#This Row],[obFouls]]/Table1[[#This Row],[exFouls]]</f>
        <v>0.87968726190849389</v>
      </c>
      <c r="AA35">
        <v>2749</v>
      </c>
      <c r="AB35">
        <v>3132.5528782353399</v>
      </c>
      <c r="AC35" s="3">
        <f>Table1[[#This Row],[h_obFouls]]/Table1[[#This Row],[h_exFouls]]</f>
        <v>0.87755900917100982</v>
      </c>
      <c r="AD35">
        <v>2878</v>
      </c>
      <c r="AE35">
        <v>3264.0385510780002</v>
      </c>
      <c r="AF35" s="3">
        <f>Table1[[#This Row],[a_obFouls]]/Table1[[#This Row],[a_exFouls]]</f>
        <v>0.88172978197499996</v>
      </c>
      <c r="AG35">
        <v>809</v>
      </c>
      <c r="AH35">
        <v>853.47414867360203</v>
      </c>
      <c r="AI35" s="3">
        <f>Table1[[#This Row],[obYC]]/Table1[[#This Row],[exYC]]</f>
        <v>0.94789045603464384</v>
      </c>
      <c r="AJ35">
        <v>47</v>
      </c>
      <c r="AK35">
        <v>51.580314716058197</v>
      </c>
      <c r="AL35" s="3">
        <f>Table1[[#This Row],[obRC]]/Table1[[#This Row],[exRC]]</f>
        <v>0.91120033405627443</v>
      </c>
    </row>
    <row r="36" spans="1:38" x14ac:dyDescent="0.45">
      <c r="A36">
        <v>272</v>
      </c>
      <c r="B36" t="s">
        <v>294</v>
      </c>
      <c r="C36" s="5">
        <f>AVERAGE(H36,K36,N36,Q36,T36,W36,Z36,AC36,AF36,AI36,AL36)</f>
        <v>0.96262266489416348</v>
      </c>
      <c r="D36" s="5">
        <f>AVERAGE(H36,K36,N36)</f>
        <v>1.0257875976799278</v>
      </c>
      <c r="E36">
        <v>233</v>
      </c>
      <c r="F36">
        <v>87</v>
      </c>
      <c r="G36">
        <v>100.77860222198601</v>
      </c>
      <c r="H36" s="13">
        <f>Table1[[#This Row],[h_obWins]]/Table1[[#This Row],[h_exWins]]</f>
        <v>0.86327849446020555</v>
      </c>
      <c r="I36">
        <v>74</v>
      </c>
      <c r="J36">
        <v>63.187292021472203</v>
      </c>
      <c r="K36" s="13">
        <f>Table1[[#This Row],[obDraws]]/Table1[[#This Row],[exDraws]]</f>
        <v>1.1711215599309659</v>
      </c>
      <c r="L36">
        <v>72</v>
      </c>
      <c r="M36">
        <v>69.034105756541095</v>
      </c>
      <c r="N36" s="3">
        <f>Table1[[#This Row],[a_obWins]]/Table1[[#This Row],[a_exWins]]</f>
        <v>1.0429627386486118</v>
      </c>
      <c r="O36">
        <v>316</v>
      </c>
      <c r="P36">
        <v>332.24171864619899</v>
      </c>
      <c r="Q36" s="3">
        <f>Table1[[#This Row],[h_obSG]]/Table1[[#This Row],[h_exSG]]</f>
        <v>0.95111475249893396</v>
      </c>
      <c r="R36">
        <v>283</v>
      </c>
      <c r="S36">
        <v>263.74223853774402</v>
      </c>
      <c r="T36" s="3">
        <f>Table1[[#This Row],[a_obSG]]/Table1[[#This Row],[a_exSG]]</f>
        <v>1.0730173580425573</v>
      </c>
      <c r="U36">
        <v>599</v>
      </c>
      <c r="V36">
        <v>595.98395718394295</v>
      </c>
      <c r="W36" s="3">
        <f>Table1[[#This Row],[obSG]]/Table1[[#This Row],[exSG]]</f>
        <v>1.0050606107424569</v>
      </c>
      <c r="X36">
        <v>5813</v>
      </c>
      <c r="Y36">
        <v>6089.32346146494</v>
      </c>
      <c r="Z36" s="3">
        <f>Table1[[#This Row],[obFouls]]/Table1[[#This Row],[exFouls]]</f>
        <v>0.95462164833029528</v>
      </c>
      <c r="AA36">
        <v>2824</v>
      </c>
      <c r="AB36">
        <v>2975.4353953827099</v>
      </c>
      <c r="AC36" s="3">
        <f>Table1[[#This Row],[h_obFouls]]/Table1[[#This Row],[h_exFouls]]</f>
        <v>0.94910479467384579</v>
      </c>
      <c r="AD36">
        <v>2989</v>
      </c>
      <c r="AE36">
        <v>3113.8880660822301</v>
      </c>
      <c r="AF36" s="3">
        <f>Table1[[#This Row],[a_obFouls]]/Table1[[#This Row],[a_exFouls]]</f>
        <v>0.95989320636070286</v>
      </c>
      <c r="AG36">
        <v>719</v>
      </c>
      <c r="AH36">
        <v>809.93711460468398</v>
      </c>
      <c r="AI36" s="3">
        <f>Table1[[#This Row],[obYC]]/Table1[[#This Row],[exYC]]</f>
        <v>0.88772324052705154</v>
      </c>
      <c r="AJ36">
        <v>36</v>
      </c>
      <c r="AK36">
        <v>49.250913469287603</v>
      </c>
      <c r="AL36" s="3">
        <f>Table1[[#This Row],[obRC]]/Table1[[#This Row],[exRC]]</f>
        <v>0.73095090962016884</v>
      </c>
    </row>
    <row r="37" spans="1:38" hidden="1" x14ac:dyDescent="0.45">
      <c r="A37">
        <v>282</v>
      </c>
      <c r="B37" t="s">
        <v>304</v>
      </c>
      <c r="C37" s="5">
        <f>AVERAGE(H37,K37,N37,Q37,T37,W37,Z37,AC37,AF37,AI37,AL37)</f>
        <v>0.99626199979102603</v>
      </c>
      <c r="D37" s="5">
        <f>AVERAGE(H37,K37,N37)</f>
        <v>0.94027669058377494</v>
      </c>
      <c r="E37">
        <v>57</v>
      </c>
      <c r="F37">
        <v>25</v>
      </c>
      <c r="G37">
        <v>23.809246467524499</v>
      </c>
      <c r="H37" s="3">
        <f>Table1[[#This Row],[h_obWins]]/Table1[[#This Row],[h_exWins]]</f>
        <v>1.0500122309246398</v>
      </c>
      <c r="I37">
        <v>7</v>
      </c>
      <c r="J37">
        <v>12.673345506142599</v>
      </c>
      <c r="K37" s="3">
        <f>Table1[[#This Row],[obDraws]]/Table1[[#This Row],[exDraws]]</f>
        <v>0.55234034269855536</v>
      </c>
      <c r="L37">
        <v>25</v>
      </c>
      <c r="M37">
        <v>20.517408026332799</v>
      </c>
      <c r="N37" s="3">
        <f>Table1[[#This Row],[a_obWins]]/Table1[[#This Row],[a_exWins]]</f>
        <v>1.2184774981281299</v>
      </c>
      <c r="O37">
        <v>92</v>
      </c>
      <c r="P37">
        <v>84.281975464893506</v>
      </c>
      <c r="Q37" s="3">
        <f>Table1[[#This Row],[h_obSG]]/Table1[[#This Row],[h_exSG]]</f>
        <v>1.0915738447341132</v>
      </c>
      <c r="R37">
        <v>86</v>
      </c>
      <c r="S37">
        <v>74.829043177956393</v>
      </c>
      <c r="T37" s="3">
        <f>Table1[[#This Row],[a_obSG]]/Table1[[#This Row],[a_exSG]]</f>
        <v>1.1492863779572478</v>
      </c>
      <c r="U37">
        <v>178</v>
      </c>
      <c r="V37">
        <v>159.11101864285001</v>
      </c>
      <c r="W37" s="3">
        <f>Table1[[#This Row],[obSG]]/Table1[[#This Row],[exSG]]</f>
        <v>1.1187157339464295</v>
      </c>
      <c r="X37">
        <v>1600</v>
      </c>
      <c r="Y37">
        <v>1462.63735393055</v>
      </c>
      <c r="Z37" s="3">
        <f>Table1[[#This Row],[obFouls]]/Table1[[#This Row],[exFouls]]</f>
        <v>1.0939143566245693</v>
      </c>
      <c r="AA37">
        <v>814</v>
      </c>
      <c r="AB37">
        <v>730.10874162010202</v>
      </c>
      <c r="AC37" s="3">
        <f>Table1[[#This Row],[h_obFouls]]/Table1[[#This Row],[h_exFouls]]</f>
        <v>1.1149024160342804</v>
      </c>
      <c r="AD37">
        <v>786</v>
      </c>
      <c r="AE37">
        <v>732.52861231045301</v>
      </c>
      <c r="AF37" s="3">
        <f>Table1[[#This Row],[a_obFouls]]/Table1[[#This Row],[a_exFouls]]</f>
        <v>1.0729956301923744</v>
      </c>
      <c r="AG37">
        <v>172</v>
      </c>
      <c r="AH37">
        <v>196.718465527673</v>
      </c>
      <c r="AI37" s="3">
        <f>Table1[[#This Row],[obYC]]/Table1[[#This Row],[exYC]]</f>
        <v>0.87434598241009676</v>
      </c>
      <c r="AJ37">
        <v>7</v>
      </c>
      <c r="AK37">
        <v>11.248276088287399</v>
      </c>
      <c r="AL37" s="3">
        <f>Table1[[#This Row],[obRC]]/Table1[[#This Row],[exRC]]</f>
        <v>0.62231758405085358</v>
      </c>
    </row>
    <row r="38" spans="1:38" hidden="1" x14ac:dyDescent="0.45">
      <c r="A38">
        <v>168</v>
      </c>
      <c r="B38" t="s">
        <v>190</v>
      </c>
      <c r="C38" s="5">
        <f>AVERAGE(H38,K38,N38,Q38,T38,W38,Z38,AC38,AF38,AI38,AL38)</f>
        <v>0.99590582585583476</v>
      </c>
      <c r="D38" s="5">
        <f>AVERAGE(H38,K38,N38)</f>
        <v>1.0008335330752558</v>
      </c>
      <c r="E38">
        <v>60</v>
      </c>
      <c r="F38">
        <v>20</v>
      </c>
      <c r="G38">
        <v>23.871534407023798</v>
      </c>
      <c r="H38" s="3">
        <f>Table1[[#This Row],[h_obWins]]/Table1[[#This Row],[h_exWins]]</f>
        <v>0.83781794915182894</v>
      </c>
      <c r="I38">
        <v>14</v>
      </c>
      <c r="J38">
        <v>15.739700748658001</v>
      </c>
      <c r="K38" s="3">
        <f>Table1[[#This Row],[obDraws]]/Table1[[#This Row],[exDraws]]</f>
        <v>0.88947053209977123</v>
      </c>
      <c r="L38">
        <v>26</v>
      </c>
      <c r="M38">
        <v>20.388764844318001</v>
      </c>
      <c r="N38" s="3">
        <f>Table1[[#This Row],[a_obWins]]/Table1[[#This Row],[a_exWins]]</f>
        <v>1.2752121179741673</v>
      </c>
      <c r="O38">
        <v>80</v>
      </c>
      <c r="P38">
        <v>82.037706623583802</v>
      </c>
      <c r="Q38" s="3">
        <f>Table1[[#This Row],[h_obSG]]/Table1[[#This Row],[h_exSG]]</f>
        <v>0.97516134095589146</v>
      </c>
      <c r="R38">
        <v>82</v>
      </c>
      <c r="S38">
        <v>73.953577227985804</v>
      </c>
      <c r="T38" s="3">
        <f>Table1[[#This Row],[a_obSG]]/Table1[[#This Row],[a_exSG]]</f>
        <v>1.1088036992072541</v>
      </c>
      <c r="U38">
        <v>162</v>
      </c>
      <c r="V38">
        <v>155.99128385156899</v>
      </c>
      <c r="W38" s="3">
        <f>Table1[[#This Row],[obSG]]/Table1[[#This Row],[exSG]]</f>
        <v>1.0385195634016866</v>
      </c>
      <c r="X38">
        <v>1357</v>
      </c>
      <c r="Y38">
        <v>1564.4113860426801</v>
      </c>
      <c r="Z38" s="3">
        <f>Table1[[#This Row],[obFouls]]/Table1[[#This Row],[exFouls]]</f>
        <v>0.8674188976805226</v>
      </c>
      <c r="AA38">
        <v>677</v>
      </c>
      <c r="AB38">
        <v>770.37977274574405</v>
      </c>
      <c r="AC38" s="3">
        <f>Table1[[#This Row],[h_obFouls]]/Table1[[#This Row],[h_exFouls]]</f>
        <v>0.87878735131774666</v>
      </c>
      <c r="AD38">
        <v>680</v>
      </c>
      <c r="AE38">
        <v>794.03161329694206</v>
      </c>
      <c r="AF38" s="3">
        <f>Table1[[#This Row],[a_obFouls]]/Table1[[#This Row],[a_exFouls]]</f>
        <v>0.85638907647081564</v>
      </c>
      <c r="AG38">
        <v>185</v>
      </c>
      <c r="AH38">
        <v>210.09938349036099</v>
      </c>
      <c r="AI38" s="3">
        <f>Table1[[#This Row],[obYC]]/Table1[[#This Row],[exYC]]</f>
        <v>0.88053566329711519</v>
      </c>
      <c r="AJ38">
        <v>17</v>
      </c>
      <c r="AK38">
        <v>12.6220637758388</v>
      </c>
      <c r="AL38" s="3">
        <f>Table1[[#This Row],[obRC]]/Table1[[#This Row],[exRC]]</f>
        <v>1.3468478928573837</v>
      </c>
    </row>
    <row r="39" spans="1:38" hidden="1" x14ac:dyDescent="0.45">
      <c r="A39">
        <v>179</v>
      </c>
      <c r="B39" t="s">
        <v>201</v>
      </c>
      <c r="C39" s="5">
        <f>AVERAGE(H39,K39,N39,Q39,T39,W39,Z39,AC39,AF39,AI39,AL39)</f>
        <v>0.99401435107093827</v>
      </c>
      <c r="D39" s="5">
        <f>AVERAGE(H39,K39,N39)</f>
        <v>1.010916151201801</v>
      </c>
      <c r="E39">
        <v>56</v>
      </c>
      <c r="F39">
        <v>26</v>
      </c>
      <c r="G39">
        <v>25.582289651260702</v>
      </c>
      <c r="H39" s="3">
        <f>Table1[[#This Row],[h_obWins]]/Table1[[#This Row],[h_exWins]]</f>
        <v>1.0163281064530796</v>
      </c>
      <c r="I39">
        <v>20</v>
      </c>
      <c r="J39">
        <v>14.3444232147001</v>
      </c>
      <c r="K39" s="3">
        <f>Table1[[#This Row],[obDraws]]/Table1[[#This Row],[exDraws]]</f>
        <v>1.394270072811578</v>
      </c>
      <c r="L39">
        <v>10</v>
      </c>
      <c r="M39">
        <v>16.073287134039099</v>
      </c>
      <c r="N39" s="3">
        <f>Table1[[#This Row],[a_obWins]]/Table1[[#This Row],[a_exWins]]</f>
        <v>0.62215027434074543</v>
      </c>
      <c r="O39">
        <v>81</v>
      </c>
      <c r="P39">
        <v>84.135142612208298</v>
      </c>
      <c r="Q39" s="3">
        <f>Table1[[#This Row],[h_obSG]]/Table1[[#This Row],[h_exSG]]</f>
        <v>0.96273682417514106</v>
      </c>
      <c r="R39">
        <v>46</v>
      </c>
      <c r="S39">
        <v>62.288789229577297</v>
      </c>
      <c r="T39" s="3">
        <f>Table1[[#This Row],[a_obSG]]/Table1[[#This Row],[a_exSG]]</f>
        <v>0.73849565176902321</v>
      </c>
      <c r="U39">
        <v>127</v>
      </c>
      <c r="V39">
        <v>146.42393184178499</v>
      </c>
      <c r="W39" s="3">
        <f>Table1[[#This Row],[obSG]]/Table1[[#This Row],[exSG]]</f>
        <v>0.86734455496815188</v>
      </c>
      <c r="X39">
        <v>1350</v>
      </c>
      <c r="Y39">
        <v>1459.58219244628</v>
      </c>
      <c r="Z39" s="3">
        <f>Table1[[#This Row],[obFouls]]/Table1[[#This Row],[exFouls]]</f>
        <v>0.92492221882851366</v>
      </c>
      <c r="AA39">
        <v>652</v>
      </c>
      <c r="AB39">
        <v>710.95376044228203</v>
      </c>
      <c r="AC39" s="3">
        <f>Table1[[#This Row],[h_obFouls]]/Table1[[#This Row],[h_exFouls]]</f>
        <v>0.91707792584765702</v>
      </c>
      <c r="AD39">
        <v>698</v>
      </c>
      <c r="AE39">
        <v>748.62843200399698</v>
      </c>
      <c r="AF39" s="3">
        <f>Table1[[#This Row],[a_obFouls]]/Table1[[#This Row],[a_exFouls]]</f>
        <v>0.93237174833385617</v>
      </c>
      <c r="AG39">
        <v>179</v>
      </c>
      <c r="AH39">
        <v>193.562620179872</v>
      </c>
      <c r="AI39" s="3">
        <f>Table1[[#This Row],[obYC]]/Table1[[#This Row],[exYC]]</f>
        <v>0.92476532831421998</v>
      </c>
      <c r="AJ39">
        <v>19</v>
      </c>
      <c r="AK39">
        <v>11.630076719598801</v>
      </c>
      <c r="AL39" s="3">
        <f>Table1[[#This Row],[obRC]]/Table1[[#This Row],[exRC]]</f>
        <v>1.6336951559383555</v>
      </c>
    </row>
    <row r="40" spans="1:38" x14ac:dyDescent="0.45">
      <c r="A40">
        <v>22</v>
      </c>
      <c r="B40" t="s">
        <v>44</v>
      </c>
      <c r="C40" s="5">
        <f>AVERAGE(H40,K40,N40,Q40,T40,W40,Z40,AC40,AF40,AI40,AL40)</f>
        <v>0.93299549446554653</v>
      </c>
      <c r="D40" s="5">
        <f>AVERAGE(H40,K40,N40)</f>
        <v>0.9909775487744662</v>
      </c>
      <c r="E40">
        <v>233</v>
      </c>
      <c r="F40">
        <v>113</v>
      </c>
      <c r="G40">
        <v>108.895280644229</v>
      </c>
      <c r="H40" s="3">
        <f>Table1[[#This Row],[h_obWins]]/Table1[[#This Row],[h_exWins]]</f>
        <v>1.0376941896057139</v>
      </c>
      <c r="I40">
        <v>60</v>
      </c>
      <c r="J40">
        <v>60.390686118284698</v>
      </c>
      <c r="K40" s="3">
        <f>Table1[[#This Row],[obDraws]]/Table1[[#This Row],[exDraws]]</f>
        <v>0.99353068919403431</v>
      </c>
      <c r="L40">
        <v>60</v>
      </c>
      <c r="M40">
        <v>63.714033237485403</v>
      </c>
      <c r="N40" s="3">
        <f>Table1[[#This Row],[a_obWins]]/Table1[[#This Row],[a_exWins]]</f>
        <v>0.94170776752364982</v>
      </c>
      <c r="O40">
        <v>359</v>
      </c>
      <c r="P40">
        <v>357.41180969659598</v>
      </c>
      <c r="Q40" s="3">
        <f>Table1[[#This Row],[h_obSG]]/Table1[[#This Row],[h_exSG]]</f>
        <v>1.0044435865304848</v>
      </c>
      <c r="R40">
        <v>237</v>
      </c>
      <c r="S40">
        <v>254.41518155713101</v>
      </c>
      <c r="T40" s="3">
        <f>Table1[[#This Row],[a_obSG]]/Table1[[#This Row],[a_exSG]]</f>
        <v>0.93154818257879679</v>
      </c>
      <c r="U40">
        <v>596</v>
      </c>
      <c r="V40">
        <v>611.82699125372699</v>
      </c>
      <c r="W40" s="3">
        <f>Table1[[#This Row],[obSG]]/Table1[[#This Row],[exSG]]</f>
        <v>0.97413159033521046</v>
      </c>
      <c r="X40">
        <v>5164</v>
      </c>
      <c r="Y40">
        <v>6068.1512449338197</v>
      </c>
      <c r="Z40" s="3">
        <f>Table1[[#This Row],[obFouls]]/Table1[[#This Row],[exFouls]]</f>
        <v>0.85100054226751887</v>
      </c>
      <c r="AA40">
        <v>2453</v>
      </c>
      <c r="AB40">
        <v>2955.3871249976</v>
      </c>
      <c r="AC40" s="3">
        <f>Table1[[#This Row],[h_obFouls]]/Table1[[#This Row],[h_exFouls]]</f>
        <v>0.83000970642788197</v>
      </c>
      <c r="AD40">
        <v>2711</v>
      </c>
      <c r="AE40">
        <v>3112.7641199362101</v>
      </c>
      <c r="AF40" s="3">
        <f>Table1[[#This Row],[a_obFouls]]/Table1[[#This Row],[a_exFouls]]</f>
        <v>0.87093011084166461</v>
      </c>
      <c r="AG40">
        <v>718</v>
      </c>
      <c r="AH40">
        <v>804.78085692330797</v>
      </c>
      <c r="AI40" s="3">
        <f>Table1[[#This Row],[obYC]]/Table1[[#This Row],[exYC]]</f>
        <v>0.89216833852749333</v>
      </c>
      <c r="AJ40">
        <v>45</v>
      </c>
      <c r="AK40">
        <v>48.087931139625297</v>
      </c>
      <c r="AL40" s="3">
        <f>Table1[[#This Row],[obRC]]/Table1[[#This Row],[exRC]]</f>
        <v>0.93578573528856213</v>
      </c>
    </row>
    <row r="41" spans="1:38" x14ac:dyDescent="0.45">
      <c r="A41">
        <v>89</v>
      </c>
      <c r="B41" t="s">
        <v>111</v>
      </c>
      <c r="C41" s="5">
        <f>AVERAGE(H41,K41,N41,Q41,T41,W41,Z41,AC41,AF41,AI41,AL41)</f>
        <v>0.97641921086858718</v>
      </c>
      <c r="D41" s="5">
        <f>AVERAGE(H41,K41,N41)</f>
        <v>1.0109286751434798</v>
      </c>
      <c r="E41">
        <v>231</v>
      </c>
      <c r="F41">
        <v>102</v>
      </c>
      <c r="G41">
        <v>105.22081279889299</v>
      </c>
      <c r="H41" s="3">
        <f>Table1[[#This Row],[h_obWins]]/Table1[[#This Row],[h_exWins]]</f>
        <v>0.96938996465415184</v>
      </c>
      <c r="I41">
        <v>68</v>
      </c>
      <c r="J41">
        <v>59.464485298480298</v>
      </c>
      <c r="K41" s="13">
        <f>Table1[[#This Row],[obDraws]]/Table1[[#This Row],[exDraws]]</f>
        <v>1.1435397054002221</v>
      </c>
      <c r="L41">
        <v>61</v>
      </c>
      <c r="M41">
        <v>66.314701902626197</v>
      </c>
      <c r="N41" s="3">
        <f>Table1[[#This Row],[a_obWins]]/Table1[[#This Row],[a_exWins]]</f>
        <v>0.91985635537606592</v>
      </c>
      <c r="O41">
        <v>316</v>
      </c>
      <c r="P41">
        <v>352.30244677458597</v>
      </c>
      <c r="Q41" s="3">
        <f>Table1[[#This Row],[h_obSG]]/Table1[[#This Row],[h_exSG]]</f>
        <v>0.89695658628844721</v>
      </c>
      <c r="R41">
        <v>228</v>
      </c>
      <c r="S41">
        <v>263.11449401809699</v>
      </c>
      <c r="T41" s="3">
        <f>Table1[[#This Row],[a_obSG]]/Table1[[#This Row],[a_exSG]]</f>
        <v>0.86654291262387917</v>
      </c>
      <c r="U41">
        <v>544</v>
      </c>
      <c r="V41">
        <v>615.41694079268302</v>
      </c>
      <c r="W41" s="3">
        <f>Table1[[#This Row],[obSG]]/Table1[[#This Row],[exSG]]</f>
        <v>0.88395356699038052</v>
      </c>
      <c r="X41">
        <v>5272</v>
      </c>
      <c r="Y41">
        <v>5998.3479818031601</v>
      </c>
      <c r="Z41" s="3">
        <f>Table1[[#This Row],[obFouls]]/Table1[[#This Row],[exFouls]]</f>
        <v>0.87890866218388131</v>
      </c>
      <c r="AA41">
        <v>2550</v>
      </c>
      <c r="AB41">
        <v>2934.3578404702498</v>
      </c>
      <c r="AC41" s="3">
        <f>Table1[[#This Row],[h_obFouls]]/Table1[[#This Row],[h_exFouls]]</f>
        <v>0.86901466645640801</v>
      </c>
      <c r="AD41">
        <v>2722</v>
      </c>
      <c r="AE41">
        <v>3063.9901413329098</v>
      </c>
      <c r="AF41" s="3">
        <f>Table1[[#This Row],[a_obFouls]]/Table1[[#This Row],[a_exFouls]]</f>
        <v>0.88838405949173982</v>
      </c>
      <c r="AG41">
        <v>775</v>
      </c>
      <c r="AH41">
        <v>800.20247065033402</v>
      </c>
      <c r="AI41" s="3">
        <f>Table1[[#This Row],[obYC]]/Table1[[#This Row],[exYC]]</f>
        <v>0.9685048827331767</v>
      </c>
      <c r="AJ41">
        <v>69</v>
      </c>
      <c r="AK41">
        <v>47.404436795123402</v>
      </c>
      <c r="AL41" s="3">
        <f>Table1[[#This Row],[obRC]]/Table1[[#This Row],[exRC]]</f>
        <v>1.4555599573561051</v>
      </c>
    </row>
    <row r="42" spans="1:38" x14ac:dyDescent="0.45">
      <c r="A42">
        <v>177</v>
      </c>
      <c r="B42" t="s">
        <v>199</v>
      </c>
      <c r="C42" s="5">
        <f>AVERAGE(H42,K42,N42,Q42,T42,W42,Z42,AC42,AF42,AI42,AL42)</f>
        <v>0.86998192469296431</v>
      </c>
      <c r="D42" s="5">
        <f>AVERAGE(H42,K42,N42)</f>
        <v>1.0079329278462961</v>
      </c>
      <c r="E42">
        <v>228</v>
      </c>
      <c r="F42">
        <v>101</v>
      </c>
      <c r="G42">
        <v>104.205745349821</v>
      </c>
      <c r="H42" s="3">
        <f>Table1[[#This Row],[h_obWins]]/Table1[[#This Row],[h_exWins]]</f>
        <v>0.96923638577643445</v>
      </c>
      <c r="I42">
        <v>67</v>
      </c>
      <c r="J42">
        <v>60.760048312056398</v>
      </c>
      <c r="K42" s="13">
        <f>Table1[[#This Row],[obDraws]]/Table1[[#This Row],[exDraws]]</f>
        <v>1.1026982673860948</v>
      </c>
      <c r="L42">
        <v>60</v>
      </c>
      <c r="M42">
        <v>63.0342063381215</v>
      </c>
      <c r="N42" s="3">
        <f>Table1[[#This Row],[a_obWins]]/Table1[[#This Row],[a_exWins]]</f>
        <v>0.95186413037635897</v>
      </c>
      <c r="O42">
        <v>318</v>
      </c>
      <c r="P42">
        <v>337.883683411748</v>
      </c>
      <c r="Q42" s="3">
        <f>Table1[[#This Row],[h_obSG]]/Table1[[#This Row],[h_exSG]]</f>
        <v>0.94115228290702169</v>
      </c>
      <c r="R42">
        <v>246</v>
      </c>
      <c r="S42">
        <v>247.4504310316</v>
      </c>
      <c r="T42" s="3">
        <f>Table1[[#This Row],[a_obSG]]/Table1[[#This Row],[a_exSG]]</f>
        <v>0.99413849866596193</v>
      </c>
      <c r="U42">
        <v>564</v>
      </c>
      <c r="V42">
        <v>585.33411444334797</v>
      </c>
      <c r="W42" s="3">
        <f>Table1[[#This Row],[obSG]]/Table1[[#This Row],[exSG]]</f>
        <v>0.96355224491974689</v>
      </c>
      <c r="X42">
        <v>4863</v>
      </c>
      <c r="Y42">
        <v>5960.0820844439104</v>
      </c>
      <c r="Z42" s="3">
        <f>Table1[[#This Row],[obFouls]]/Table1[[#This Row],[exFouls]]</f>
        <v>0.815928359895018</v>
      </c>
      <c r="AA42">
        <v>2277</v>
      </c>
      <c r="AB42">
        <v>2903.5322775140498</v>
      </c>
      <c r="AC42" s="3">
        <f>Table1[[#This Row],[h_obFouls]]/Table1[[#This Row],[h_exFouls]]</f>
        <v>0.78421721626236751</v>
      </c>
      <c r="AD42">
        <v>2586</v>
      </c>
      <c r="AE42">
        <v>3056.5498069298601</v>
      </c>
      <c r="AF42" s="3">
        <f>Table1[[#This Row],[a_obFouls]]/Table1[[#This Row],[a_exFouls]]</f>
        <v>0.84605197472554783</v>
      </c>
      <c r="AG42">
        <v>552</v>
      </c>
      <c r="AH42">
        <v>788.01562509355904</v>
      </c>
      <c r="AI42" s="3">
        <f>Table1[[#This Row],[obYC]]/Table1[[#This Row],[exYC]]</f>
        <v>0.70049372426398582</v>
      </c>
      <c r="AJ42">
        <v>24</v>
      </c>
      <c r="AK42">
        <v>47.955105730167503</v>
      </c>
      <c r="AL42" s="3">
        <f>Table1[[#This Row],[obRC]]/Table1[[#This Row],[exRC]]</f>
        <v>0.50046808644407026</v>
      </c>
    </row>
    <row r="43" spans="1:38" x14ac:dyDescent="0.45">
      <c r="A43">
        <v>212</v>
      </c>
      <c r="B43" t="s">
        <v>234</v>
      </c>
      <c r="C43" s="5">
        <f>AVERAGE(H43,K43,N43,Q43,T43,W43,Z43,AC43,AF43,AI43,AL43)</f>
        <v>0.96709348189724975</v>
      </c>
      <c r="D43" s="5">
        <f>AVERAGE(H43,K43,N43)</f>
        <v>1.0004776178008754</v>
      </c>
      <c r="E43">
        <v>225</v>
      </c>
      <c r="F43">
        <v>95</v>
      </c>
      <c r="G43">
        <v>98.416962402276198</v>
      </c>
      <c r="H43" s="3">
        <f>Table1[[#This Row],[h_obWins]]/Table1[[#This Row],[h_exWins]]</f>
        <v>0.96528075731183949</v>
      </c>
      <c r="I43">
        <v>52</v>
      </c>
      <c r="J43">
        <v>59.288992846799303</v>
      </c>
      <c r="K43" s="13">
        <f>Table1[[#This Row],[obDraws]]/Table1[[#This Row],[exDraws]]</f>
        <v>0.87705993141705396</v>
      </c>
      <c r="L43">
        <v>78</v>
      </c>
      <c r="M43">
        <v>67.2940447509244</v>
      </c>
      <c r="N43" s="13">
        <f>Table1[[#This Row],[a_obWins]]/Table1[[#This Row],[a_exWins]]</f>
        <v>1.1590921646737327</v>
      </c>
      <c r="O43">
        <v>329</v>
      </c>
      <c r="P43">
        <v>325.17855379271901</v>
      </c>
      <c r="Q43" s="3">
        <f>Table1[[#This Row],[h_obSG]]/Table1[[#This Row],[h_exSG]]</f>
        <v>1.0117518396053786</v>
      </c>
      <c r="R43">
        <v>291</v>
      </c>
      <c r="S43">
        <v>255.16785563424301</v>
      </c>
      <c r="T43" s="3">
        <f>Table1[[#This Row],[a_obSG]]/Table1[[#This Row],[a_exSG]]</f>
        <v>1.1404257768937742</v>
      </c>
      <c r="U43">
        <v>620</v>
      </c>
      <c r="V43">
        <v>580.34640942696205</v>
      </c>
      <c r="W43" s="3">
        <f>Table1[[#This Row],[obSG]]/Table1[[#This Row],[exSG]]</f>
        <v>1.0683274505173421</v>
      </c>
      <c r="X43">
        <v>4665</v>
      </c>
      <c r="Y43">
        <v>5886.23770748069</v>
      </c>
      <c r="Z43" s="3">
        <f>Table1[[#This Row],[obFouls]]/Table1[[#This Row],[exFouls]]</f>
        <v>0.79252660728793778</v>
      </c>
      <c r="AA43">
        <v>2238</v>
      </c>
      <c r="AB43">
        <v>2877.1976518440802</v>
      </c>
      <c r="AC43" s="3">
        <f>Table1[[#This Row],[h_obFouls]]/Table1[[#This Row],[h_exFouls]]</f>
        <v>0.77784020106008367</v>
      </c>
      <c r="AD43">
        <v>2427</v>
      </c>
      <c r="AE43">
        <v>3009.0400556365998</v>
      </c>
      <c r="AF43" s="3">
        <f>Table1[[#This Row],[a_obFouls]]/Table1[[#This Row],[a_exFouls]]</f>
        <v>0.8065695222147975</v>
      </c>
      <c r="AG43">
        <v>707</v>
      </c>
      <c r="AH43">
        <v>782.47463323644195</v>
      </c>
      <c r="AI43" s="3">
        <f>Table1[[#This Row],[obYC]]/Table1[[#This Row],[exYC]]</f>
        <v>0.90354366770425942</v>
      </c>
      <c r="AJ43">
        <v>54</v>
      </c>
      <c r="AK43">
        <v>47.551520175580798</v>
      </c>
      <c r="AL43" s="3">
        <f>Table1[[#This Row],[obRC]]/Table1[[#This Row],[exRC]]</f>
        <v>1.1356103821835479</v>
      </c>
    </row>
    <row r="44" spans="1:38" x14ac:dyDescent="0.45">
      <c r="A44">
        <v>35</v>
      </c>
      <c r="B44" t="s">
        <v>57</v>
      </c>
      <c r="C44" s="5">
        <f>AVERAGE(H44,K44,N44,Q44,T44,W44,Z44,AC44,AF44,AI44,AL44)</f>
        <v>0.99962447404227717</v>
      </c>
      <c r="D44" s="5">
        <f>AVERAGE(H44,K44,N44)</f>
        <v>0.99341582614395041</v>
      </c>
      <c r="E44">
        <v>214</v>
      </c>
      <c r="F44">
        <v>85</v>
      </c>
      <c r="G44">
        <v>87.946198187644598</v>
      </c>
      <c r="H44" s="3">
        <f>Table1[[#This Row],[h_obWins]]/Table1[[#This Row],[h_exWins]]</f>
        <v>0.9664999937648413</v>
      </c>
      <c r="I44">
        <v>48</v>
      </c>
      <c r="J44">
        <v>53.403496502197797</v>
      </c>
      <c r="K44" s="13">
        <f>Table1[[#This Row],[obDraws]]/Table1[[#This Row],[exDraws]]</f>
        <v>0.89881755210587344</v>
      </c>
      <c r="L44">
        <v>81</v>
      </c>
      <c r="M44">
        <v>72.650305310157606</v>
      </c>
      <c r="N44" s="13">
        <f>Table1[[#This Row],[a_obWins]]/Table1[[#This Row],[a_exWins]]</f>
        <v>1.1149299325611366</v>
      </c>
      <c r="O44">
        <v>322</v>
      </c>
      <c r="P44">
        <v>305.71722053015799</v>
      </c>
      <c r="Q44" s="3">
        <f>Table1[[#This Row],[h_obSG]]/Table1[[#This Row],[h_exSG]]</f>
        <v>1.0532609168747684</v>
      </c>
      <c r="R44">
        <v>291</v>
      </c>
      <c r="S44">
        <v>262.31296470803102</v>
      </c>
      <c r="T44" s="3">
        <f>Table1[[#This Row],[a_obSG]]/Table1[[#This Row],[a_exSG]]</f>
        <v>1.1093618659828699</v>
      </c>
      <c r="U44">
        <v>613</v>
      </c>
      <c r="V44">
        <v>568.03018523818901</v>
      </c>
      <c r="W44" s="3">
        <f>Table1[[#This Row],[obSG]]/Table1[[#This Row],[exSG]]</f>
        <v>1.0791680018605949</v>
      </c>
      <c r="X44">
        <v>5126</v>
      </c>
      <c r="Y44">
        <v>5552.5535414591996</v>
      </c>
      <c r="Z44" s="3">
        <f>Table1[[#This Row],[obFouls]]/Table1[[#This Row],[exFouls]]</f>
        <v>0.92317885126649279</v>
      </c>
      <c r="AA44">
        <v>2524</v>
      </c>
      <c r="AB44">
        <v>2735.5683985416599</v>
      </c>
      <c r="AC44" s="3">
        <f>Table1[[#This Row],[h_obFouls]]/Table1[[#This Row],[h_exFouls]]</f>
        <v>0.92266016866752532</v>
      </c>
      <c r="AD44">
        <v>2602</v>
      </c>
      <c r="AE44">
        <v>2816.9851429175401</v>
      </c>
      <c r="AF44" s="3">
        <f>Table1[[#This Row],[a_obFouls]]/Table1[[#This Row],[a_exFouls]]</f>
        <v>0.9236825428568356</v>
      </c>
      <c r="AG44">
        <v>724</v>
      </c>
      <c r="AH44">
        <v>746.95306511769797</v>
      </c>
      <c r="AI44" s="3">
        <f>Table1[[#This Row],[obYC]]/Table1[[#This Row],[exYC]]</f>
        <v>0.9692710744629166</v>
      </c>
      <c r="AJ44">
        <v>46</v>
      </c>
      <c r="AK44">
        <v>44.442799242386698</v>
      </c>
      <c r="AL44" s="3">
        <f>Table1[[#This Row],[obRC]]/Table1[[#This Row],[exRC]]</f>
        <v>1.0350383140611932</v>
      </c>
    </row>
    <row r="45" spans="1:38" x14ac:dyDescent="0.45">
      <c r="A45" s="1">
        <v>23</v>
      </c>
      <c r="B45" s="1" t="s">
        <v>45</v>
      </c>
      <c r="C45" s="6">
        <f>AVERAGE(H45,K45,N45,Q45,T45,W45,Z45,AC45,AF45,AI45,AL45)</f>
        <v>0.89609662615954944</v>
      </c>
      <c r="D45" s="6">
        <f>AVERAGE(H45,K45,N45)</f>
        <v>0.98053316710303406</v>
      </c>
      <c r="E45" s="1">
        <v>209</v>
      </c>
      <c r="F45" s="1">
        <v>101</v>
      </c>
      <c r="G45" s="1">
        <v>93.181457783381504</v>
      </c>
      <c r="H45" s="4">
        <f>Table1[[#This Row],[h_obWins]]/Table1[[#This Row],[h_exWins]]</f>
        <v>1.083906631239814</v>
      </c>
      <c r="I45" s="1">
        <v>47</v>
      </c>
      <c r="J45" s="1">
        <v>53.124988875071303</v>
      </c>
      <c r="K45" s="14">
        <f>Table1[[#This Row],[obDraws]]/Table1[[#This Row],[exDraws]]</f>
        <v>0.88470606761961257</v>
      </c>
      <c r="L45" s="1">
        <v>61</v>
      </c>
      <c r="M45" s="1">
        <v>62.693553341547002</v>
      </c>
      <c r="N45" s="4">
        <f>Table1[[#This Row],[a_obWins]]/Table1[[#This Row],[a_exWins]]</f>
        <v>0.97298680244967573</v>
      </c>
      <c r="O45" s="1">
        <v>309</v>
      </c>
      <c r="P45" s="1">
        <v>312.81301307509699</v>
      </c>
      <c r="Q45" s="4">
        <f>Table1[[#This Row],[h_obSG]]/Table1[[#This Row],[h_exSG]]</f>
        <v>0.98781056760518593</v>
      </c>
      <c r="R45" s="1">
        <v>229</v>
      </c>
      <c r="S45" s="1">
        <v>239.819196889278</v>
      </c>
      <c r="T45" s="4">
        <f>Table1[[#This Row],[a_obSG]]/Table1[[#This Row],[a_exSG]]</f>
        <v>0.95488602651657983</v>
      </c>
      <c r="U45" s="1">
        <v>538</v>
      </c>
      <c r="V45" s="1">
        <v>552.63220996437497</v>
      </c>
      <c r="W45" s="4">
        <f>Table1[[#This Row],[obSG]]/Table1[[#This Row],[exSG]]</f>
        <v>0.97352269791636248</v>
      </c>
      <c r="X45" s="1">
        <v>4553</v>
      </c>
      <c r="Y45" s="1">
        <v>5439.8330137867997</v>
      </c>
      <c r="Z45" s="4">
        <f>Table1[[#This Row],[obFouls]]/Table1[[#This Row],[exFouls]]</f>
        <v>0.83697422116833442</v>
      </c>
      <c r="AA45" s="1">
        <v>2211</v>
      </c>
      <c r="AB45" s="1">
        <v>2661.0970651365701</v>
      </c>
      <c r="AC45" s="4">
        <f>Table1[[#This Row],[h_obFouls]]/Table1[[#This Row],[h_exFouls]]</f>
        <v>0.8308603353731967</v>
      </c>
      <c r="AD45" s="1">
        <v>2342</v>
      </c>
      <c r="AE45" s="1">
        <v>2778.7359486502201</v>
      </c>
      <c r="AF45" s="4">
        <f>Table1[[#This Row],[a_obFouls]]/Table1[[#This Row],[a_exFouls]]</f>
        <v>0.84282927319439405</v>
      </c>
      <c r="AG45" s="1">
        <v>674</v>
      </c>
      <c r="AH45" s="1">
        <v>725.42825181162095</v>
      </c>
      <c r="AI45" s="4">
        <f>Table1[[#This Row],[obYC]]/Table1[[#This Row],[exYC]]</f>
        <v>0.92910635657876772</v>
      </c>
      <c r="AJ45" s="1">
        <v>24</v>
      </c>
      <c r="AK45" s="1">
        <v>42.897442852697601</v>
      </c>
      <c r="AL45" s="4">
        <f>Table1[[#This Row],[obRC]]/Table1[[#This Row],[exRC]]</f>
        <v>0.55947390809311992</v>
      </c>
    </row>
    <row r="46" spans="1:38" hidden="1" x14ac:dyDescent="0.45">
      <c r="A46">
        <v>68</v>
      </c>
      <c r="B46" t="s">
        <v>90</v>
      </c>
      <c r="C46" s="5">
        <f>AVERAGE(H46,K46,N46,Q46,T46,W46,Z46,AC46,AF46,AI46,AL46)</f>
        <v>0.98796953784607122</v>
      </c>
      <c r="D46" s="5">
        <f>AVERAGE(H46,K46,N46)</f>
        <v>1.0382834790701516</v>
      </c>
      <c r="E46">
        <v>56</v>
      </c>
      <c r="F46">
        <v>22</v>
      </c>
      <c r="G46">
        <v>26.028146008963098</v>
      </c>
      <c r="H46" s="3">
        <f>Table1[[#This Row],[h_obWins]]/Table1[[#This Row],[h_exWins]]</f>
        <v>0.84523884230648016</v>
      </c>
      <c r="I46">
        <v>17</v>
      </c>
      <c r="J46">
        <v>14.701713689920901</v>
      </c>
      <c r="K46" s="3">
        <f>Table1[[#This Row],[obDraws]]/Table1[[#This Row],[exDraws]]</f>
        <v>1.1563277831790959</v>
      </c>
      <c r="L46">
        <v>17</v>
      </c>
      <c r="M46">
        <v>15.2701403011159</v>
      </c>
      <c r="N46" s="3">
        <f>Table1[[#This Row],[a_obWins]]/Table1[[#This Row],[a_exWins]]</f>
        <v>1.1132838117248789</v>
      </c>
      <c r="O46">
        <v>77</v>
      </c>
      <c r="P46">
        <v>83.792173804576294</v>
      </c>
      <c r="Q46" s="3">
        <f>Table1[[#This Row],[h_obSG]]/Table1[[#This Row],[h_exSG]]</f>
        <v>0.91894023634692557</v>
      </c>
      <c r="R46">
        <v>62</v>
      </c>
      <c r="S46">
        <v>59.717004007165201</v>
      </c>
      <c r="T46" s="3">
        <f>Table1[[#This Row],[a_obSG]]/Table1[[#This Row],[a_exSG]]</f>
        <v>1.0382302500065286</v>
      </c>
      <c r="U46">
        <v>139</v>
      </c>
      <c r="V46">
        <v>143.50917781174101</v>
      </c>
      <c r="W46" s="3">
        <f>Table1[[#This Row],[obSG]]/Table1[[#This Row],[exSG]]</f>
        <v>0.96857916768461827</v>
      </c>
      <c r="X46">
        <v>1388</v>
      </c>
      <c r="Y46">
        <v>1468.4872426408699</v>
      </c>
      <c r="Z46" s="3">
        <f>Table1[[#This Row],[obFouls]]/Table1[[#This Row],[exFouls]]</f>
        <v>0.94519036985563132</v>
      </c>
      <c r="AA46">
        <v>674</v>
      </c>
      <c r="AB46">
        <v>714.96377388084704</v>
      </c>
      <c r="AC46" s="3">
        <f>Table1[[#This Row],[h_obFouls]]/Table1[[#This Row],[h_exFouls]]</f>
        <v>0.94270510566081644</v>
      </c>
      <c r="AD46">
        <v>714</v>
      </c>
      <c r="AE46">
        <v>753.52346876002503</v>
      </c>
      <c r="AF46" s="3">
        <f>Table1[[#This Row],[a_obFouls]]/Table1[[#This Row],[a_exFouls]]</f>
        <v>0.94754845681838729</v>
      </c>
      <c r="AG46">
        <v>156</v>
      </c>
      <c r="AH46">
        <v>193.20096258475101</v>
      </c>
      <c r="AI46" s="3">
        <f>Table1[[#This Row],[obYC]]/Table1[[#This Row],[exYC]]</f>
        <v>0.80744939317560516</v>
      </c>
      <c r="AJ46">
        <v>14</v>
      </c>
      <c r="AK46">
        <v>11.8226118474782</v>
      </c>
      <c r="AL46" s="3">
        <f>Table1[[#This Row],[obRC]]/Table1[[#This Row],[exRC]]</f>
        <v>1.184171499547813</v>
      </c>
    </row>
    <row r="47" spans="1:38" x14ac:dyDescent="0.45">
      <c r="A47" s="1">
        <v>49</v>
      </c>
      <c r="B47" s="1" t="s">
        <v>71</v>
      </c>
      <c r="C47" s="6">
        <f>AVERAGE(H47,K47,N47,Q47,T47,W47,Z47,AC47,AF47,AI47,AL47)</f>
        <v>0.92852320513046116</v>
      </c>
      <c r="D47" s="6">
        <f>AVERAGE(H47,K47,N47)</f>
        <v>1.0132964060907532</v>
      </c>
      <c r="E47" s="1">
        <v>206</v>
      </c>
      <c r="F47" s="1">
        <v>88</v>
      </c>
      <c r="G47" s="1">
        <v>86.827651387520504</v>
      </c>
      <c r="H47" s="4">
        <f>Table1[[#This Row],[h_obWins]]/Table1[[#This Row],[h_exWins]]</f>
        <v>1.013502019158012</v>
      </c>
      <c r="I47" s="1">
        <v>71</v>
      </c>
      <c r="J47" s="1">
        <v>54.748134700660003</v>
      </c>
      <c r="K47" s="14">
        <f>Table1[[#This Row],[obDraws]]/Table1[[#This Row],[exDraws]]</f>
        <v>1.2968478357883502</v>
      </c>
      <c r="L47" s="1">
        <v>47</v>
      </c>
      <c r="M47" s="1">
        <v>64.424213911819194</v>
      </c>
      <c r="N47" s="14">
        <f>Table1[[#This Row],[a_obWins]]/Table1[[#This Row],[a_exWins]]</f>
        <v>0.72953936332589742</v>
      </c>
      <c r="O47" s="1">
        <v>299</v>
      </c>
      <c r="P47" s="1">
        <v>291.47459295103602</v>
      </c>
      <c r="Q47" s="4">
        <f>Table1[[#This Row],[h_obSG]]/Table1[[#This Row],[h_exSG]]</f>
        <v>1.0258183980043438</v>
      </c>
      <c r="R47" s="1">
        <v>219</v>
      </c>
      <c r="S47" s="1">
        <v>238.809607694687</v>
      </c>
      <c r="T47" s="4">
        <f>Table1[[#This Row],[a_obSG]]/Table1[[#This Row],[a_exSG]]</f>
        <v>0.91704853131364306</v>
      </c>
      <c r="U47" s="1">
        <v>518</v>
      </c>
      <c r="V47" s="1">
        <v>530.28420064572299</v>
      </c>
      <c r="W47" s="4">
        <f>Table1[[#This Row],[obSG]]/Table1[[#This Row],[exSG]]</f>
        <v>0.97683468481473779</v>
      </c>
      <c r="X47" s="1">
        <v>4592</v>
      </c>
      <c r="Y47" s="1">
        <v>5376.3434242161802</v>
      </c>
      <c r="Z47" s="4">
        <f>Table1[[#This Row],[obFouls]]/Table1[[#This Row],[exFouls]]</f>
        <v>0.85411210513760472</v>
      </c>
      <c r="AA47" s="1">
        <v>2228</v>
      </c>
      <c r="AB47" s="1">
        <v>2632.8742608280299</v>
      </c>
      <c r="AC47" s="4">
        <f>Table1[[#This Row],[h_obFouls]]/Table1[[#This Row],[h_exFouls]]</f>
        <v>0.8462234726315041</v>
      </c>
      <c r="AD47" s="1">
        <v>2364</v>
      </c>
      <c r="AE47" s="1">
        <v>2743.4691633881498</v>
      </c>
      <c r="AF47" s="4">
        <f>Table1[[#This Row],[a_obFouls]]/Table1[[#This Row],[a_exFouls]]</f>
        <v>0.86168273059081513</v>
      </c>
      <c r="AG47" s="1">
        <v>685</v>
      </c>
      <c r="AH47" s="1">
        <v>718.05834673273296</v>
      </c>
      <c r="AI47" s="4">
        <f>Table1[[#This Row],[obYC]]/Table1[[#This Row],[exYC]]</f>
        <v>0.95396147557764199</v>
      </c>
      <c r="AJ47" s="1">
        <v>32</v>
      </c>
      <c r="AK47" s="1">
        <v>43.349587978407598</v>
      </c>
      <c r="AL47" s="4">
        <f>Table1[[#This Row],[obRC]]/Table1[[#This Row],[exRC]]</f>
        <v>0.7381846400925236</v>
      </c>
    </row>
    <row r="48" spans="1:38" x14ac:dyDescent="0.45">
      <c r="A48">
        <v>234</v>
      </c>
      <c r="B48" t="s">
        <v>256</v>
      </c>
      <c r="C48" s="5">
        <f>AVERAGE(H48,K48,N48,Q48,T48,W48,Z48,AC48,AF48,AI48,AL48)</f>
        <v>0.94612288453951587</v>
      </c>
      <c r="D48" s="5">
        <f>AVERAGE(H48,K48,N48)</f>
        <v>0.97663311906795158</v>
      </c>
      <c r="E48">
        <v>204</v>
      </c>
      <c r="F48">
        <v>104</v>
      </c>
      <c r="G48">
        <v>95.090499127325501</v>
      </c>
      <c r="H48" s="3">
        <f>Table1[[#This Row],[h_obWins]]/Table1[[#This Row],[h_exWins]]</f>
        <v>1.0936949637917532</v>
      </c>
      <c r="I48">
        <v>48</v>
      </c>
      <c r="J48">
        <v>54.309657449459799</v>
      </c>
      <c r="K48" s="13">
        <f>Table1[[#This Row],[obDraws]]/Table1[[#This Row],[exDraws]]</f>
        <v>0.88382070987408601</v>
      </c>
      <c r="L48">
        <v>52</v>
      </c>
      <c r="M48">
        <v>54.599843423214601</v>
      </c>
      <c r="N48" s="3">
        <f>Table1[[#This Row],[a_obWins]]/Table1[[#This Row],[a_exWins]]</f>
        <v>0.95238368353801528</v>
      </c>
      <c r="O48">
        <v>296</v>
      </c>
      <c r="P48">
        <v>306.79211297646299</v>
      </c>
      <c r="Q48" s="3">
        <f>Table1[[#This Row],[h_obSG]]/Table1[[#This Row],[h_exSG]]</f>
        <v>0.96482271701264055</v>
      </c>
      <c r="R48">
        <v>184</v>
      </c>
      <c r="S48">
        <v>219.06904920936401</v>
      </c>
      <c r="T48" s="3">
        <f>Table1[[#This Row],[a_obSG]]/Table1[[#This Row],[a_exSG]]</f>
        <v>0.83991782802759796</v>
      </c>
      <c r="U48">
        <v>480</v>
      </c>
      <c r="V48">
        <v>525.86116218582799</v>
      </c>
      <c r="W48" s="3">
        <f>Table1[[#This Row],[obSG]]/Table1[[#This Row],[exSG]]</f>
        <v>0.91278845922905094</v>
      </c>
      <c r="X48">
        <v>5430</v>
      </c>
      <c r="Y48">
        <v>5337.1165189488602</v>
      </c>
      <c r="Z48" s="3">
        <f>Table1[[#This Row],[obFouls]]/Table1[[#This Row],[exFouls]]</f>
        <v>1.0174033077077045</v>
      </c>
      <c r="AA48">
        <v>2601</v>
      </c>
      <c r="AB48">
        <v>2598.3415591937</v>
      </c>
      <c r="AC48" s="3">
        <f>Table1[[#This Row],[h_obFouls]]/Table1[[#This Row],[h_exFouls]]</f>
        <v>1.0010231298486889</v>
      </c>
      <c r="AD48">
        <v>2829</v>
      </c>
      <c r="AE48">
        <v>2738.7749597551601</v>
      </c>
      <c r="AF48" s="3">
        <f>Table1[[#This Row],[a_obFouls]]/Table1[[#This Row],[a_exFouls]]</f>
        <v>1.0329435757120058</v>
      </c>
      <c r="AG48">
        <v>547</v>
      </c>
      <c r="AH48">
        <v>705.19075588649798</v>
      </c>
      <c r="AI48" s="3">
        <f>Table1[[#This Row],[obYC]]/Table1[[#This Row],[exYC]]</f>
        <v>0.77567664555154903</v>
      </c>
      <c r="AJ48">
        <v>40</v>
      </c>
      <c r="AK48">
        <v>42.878120534672099</v>
      </c>
      <c r="AL48" s="3">
        <f>Table1[[#This Row],[obRC]]/Table1[[#This Row],[exRC]]</f>
        <v>0.93287670964158065</v>
      </c>
    </row>
    <row r="49" spans="1:38" x14ac:dyDescent="0.45">
      <c r="A49" s="1">
        <v>203</v>
      </c>
      <c r="B49" s="1" t="s">
        <v>225</v>
      </c>
      <c r="C49" s="6">
        <f>AVERAGE(H49,K49,N49,Q49,T49,W49,Z49,AC49,AF49,AI49,AL49)</f>
        <v>0.92135130131187593</v>
      </c>
      <c r="D49" s="6">
        <f>AVERAGE(H49,K49,N49)</f>
        <v>0.99716492919268029</v>
      </c>
      <c r="E49" s="1">
        <v>204</v>
      </c>
      <c r="F49" s="1">
        <v>91</v>
      </c>
      <c r="G49" s="1">
        <v>88.633123736562197</v>
      </c>
      <c r="H49" s="4">
        <f>Table1[[#This Row],[h_obWins]]/Table1[[#This Row],[h_exWins]]</f>
        <v>1.0267041954932412</v>
      </c>
      <c r="I49" s="1">
        <v>56</v>
      </c>
      <c r="J49" s="1">
        <v>54.278463693399701</v>
      </c>
      <c r="K49" s="4">
        <f>Table1[[#This Row],[obDraws]]/Table1[[#This Row],[exDraws]]</f>
        <v>1.0317167471121633</v>
      </c>
      <c r="L49" s="1">
        <v>57</v>
      </c>
      <c r="M49" s="1">
        <v>61.088412570037903</v>
      </c>
      <c r="N49" s="4">
        <f>Table1[[#This Row],[a_obWins]]/Table1[[#This Row],[a_exWins]]</f>
        <v>0.93307384497263646</v>
      </c>
      <c r="O49" s="1">
        <v>288</v>
      </c>
      <c r="P49" s="1">
        <v>295.39797435330502</v>
      </c>
      <c r="Q49" s="4">
        <f>Table1[[#This Row],[h_obSG]]/Table1[[#This Row],[h_exSG]]</f>
        <v>0.97495590696076739</v>
      </c>
      <c r="R49" s="1">
        <v>234</v>
      </c>
      <c r="S49" s="1">
        <v>232.590133638232</v>
      </c>
      <c r="T49" s="4">
        <f>Table1[[#This Row],[a_obSG]]/Table1[[#This Row],[a_exSG]]</f>
        <v>1.0060615914343163</v>
      </c>
      <c r="U49" s="1">
        <v>522</v>
      </c>
      <c r="V49" s="1">
        <v>527.98810799153796</v>
      </c>
      <c r="W49" s="4">
        <f>Table1[[#This Row],[obSG]]/Table1[[#This Row],[exSG]]</f>
        <v>0.98865863094091899</v>
      </c>
      <c r="X49" s="1">
        <v>4710</v>
      </c>
      <c r="Y49" s="1">
        <v>5331.01949992345</v>
      </c>
      <c r="Z49" s="4">
        <f>Table1[[#This Row],[obFouls]]/Table1[[#This Row],[exFouls]]</f>
        <v>0.88350830456869134</v>
      </c>
      <c r="AA49" s="1">
        <v>2409</v>
      </c>
      <c r="AB49" s="1">
        <v>2606.7211234646102</v>
      </c>
      <c r="AC49" s="4">
        <f>Table1[[#This Row],[h_obFouls]]/Table1[[#This Row],[h_exFouls]]</f>
        <v>0.92414949121913825</v>
      </c>
      <c r="AD49" s="1">
        <v>2301</v>
      </c>
      <c r="AE49" s="1">
        <v>2724.2983764588398</v>
      </c>
      <c r="AF49" s="4">
        <f>Table1[[#This Row],[a_obFouls]]/Table1[[#This Row],[a_exFouls]]</f>
        <v>0.84462113984406462</v>
      </c>
      <c r="AG49" s="1">
        <v>650</v>
      </c>
      <c r="AH49" s="1">
        <v>709.89137373597998</v>
      </c>
      <c r="AI49" s="4">
        <f>Table1[[#This Row],[obYC]]/Table1[[#This Row],[exYC]]</f>
        <v>0.91563304478432139</v>
      </c>
      <c r="AJ49" s="1">
        <v>26</v>
      </c>
      <c r="AK49" s="1">
        <v>42.919771498523701</v>
      </c>
      <c r="AL49" s="4">
        <f>Table1[[#This Row],[obRC]]/Table1[[#This Row],[exRC]]</f>
        <v>0.60578141710037559</v>
      </c>
    </row>
    <row r="50" spans="1:38" x14ac:dyDescent="0.45">
      <c r="A50">
        <v>216</v>
      </c>
      <c r="B50" t="s">
        <v>238</v>
      </c>
      <c r="C50" s="5">
        <f>AVERAGE(H50,K50,N50,Q50,T50,W50,Z50,AC50,AF50,AI50,AL50)</f>
        <v>0.975700456705346</v>
      </c>
      <c r="D50" s="5">
        <f>AVERAGE(H50,K50,N50)</f>
        <v>1.0151878689261331</v>
      </c>
      <c r="E50">
        <v>203</v>
      </c>
      <c r="F50">
        <v>87</v>
      </c>
      <c r="G50">
        <v>89.335910484484202</v>
      </c>
      <c r="H50" s="3">
        <f>Table1[[#This Row],[h_obWins]]/Table1[[#This Row],[h_exWins]]</f>
        <v>0.97385250262950085</v>
      </c>
      <c r="I50">
        <v>57</v>
      </c>
      <c r="J50">
        <v>49.424481696996999</v>
      </c>
      <c r="K50" s="13">
        <f>Table1[[#This Row],[obDraws]]/Table1[[#This Row],[exDraws]]</f>
        <v>1.1532746129629778</v>
      </c>
      <c r="L50">
        <v>59</v>
      </c>
      <c r="M50">
        <v>64.239607818518706</v>
      </c>
      <c r="N50" s="3">
        <f>Table1[[#This Row],[a_obWins]]/Table1[[#This Row],[a_exWins]]</f>
        <v>0.9184364911859213</v>
      </c>
      <c r="O50">
        <v>291</v>
      </c>
      <c r="P50">
        <v>304.05340059008199</v>
      </c>
      <c r="Q50" s="3">
        <f>Table1[[#This Row],[h_obSG]]/Table1[[#This Row],[h_exSG]]</f>
        <v>0.95706872357043526</v>
      </c>
      <c r="R50">
        <v>226</v>
      </c>
      <c r="S50">
        <v>241.961532513793</v>
      </c>
      <c r="T50" s="3">
        <f>Table1[[#This Row],[a_obSG]]/Table1[[#This Row],[a_exSG]]</f>
        <v>0.93403276815134606</v>
      </c>
      <c r="U50">
        <v>517</v>
      </c>
      <c r="V50">
        <v>546.01493310387502</v>
      </c>
      <c r="W50" s="3">
        <f>Table1[[#This Row],[obSG]]/Table1[[#This Row],[exSG]]</f>
        <v>0.94686055024367777</v>
      </c>
      <c r="X50">
        <v>5048</v>
      </c>
      <c r="Y50">
        <v>5252.6516992765</v>
      </c>
      <c r="Z50" s="3">
        <f>Table1[[#This Row],[obFouls]]/Table1[[#This Row],[exFouls]]</f>
        <v>0.96103840288807107</v>
      </c>
      <c r="AA50">
        <v>2471</v>
      </c>
      <c r="AB50">
        <v>2580.15400548038</v>
      </c>
      <c r="AC50" s="3">
        <f>Table1[[#This Row],[h_obFouls]]/Table1[[#This Row],[h_exFouls]]</f>
        <v>0.95769477122352731</v>
      </c>
      <c r="AD50">
        <v>2577</v>
      </c>
      <c r="AE50">
        <v>2672.4976937961201</v>
      </c>
      <c r="AF50" s="3">
        <f>Table1[[#This Row],[a_obFouls]]/Table1[[#This Row],[a_exFouls]]</f>
        <v>0.96426650095234645</v>
      </c>
      <c r="AG50">
        <v>705</v>
      </c>
      <c r="AH50">
        <v>704.14586528491998</v>
      </c>
      <c r="AI50" s="3">
        <f>Table1[[#This Row],[obYC]]/Table1[[#This Row],[exYC]]</f>
        <v>1.0012130082092217</v>
      </c>
      <c r="AJ50">
        <v>40</v>
      </c>
      <c r="AK50">
        <v>41.452207980152501</v>
      </c>
      <c r="AL50" s="3">
        <f>Table1[[#This Row],[obRC]]/Table1[[#This Row],[exRC]]</f>
        <v>0.96496669174178074</v>
      </c>
    </row>
    <row r="51" spans="1:38" hidden="1" x14ac:dyDescent="0.45">
      <c r="A51">
        <v>133</v>
      </c>
      <c r="B51" t="s">
        <v>155</v>
      </c>
      <c r="C51" s="5">
        <f>AVERAGE(H51,K51,N51,Q51,T51,W51,Z51,AC51,AF51,AI51,AL51)</f>
        <v>0.98507314224910014</v>
      </c>
      <c r="D51" s="5">
        <f>AVERAGE(H51,K51,N51)</f>
        <v>1.0659653651793364</v>
      </c>
      <c r="E51">
        <v>55</v>
      </c>
      <c r="F51">
        <v>19</v>
      </c>
      <c r="G51">
        <v>26.270899042035602</v>
      </c>
      <c r="H51" s="3">
        <f>Table1[[#This Row],[h_obWins]]/Table1[[#This Row],[h_exWins]]</f>
        <v>0.72323371840447626</v>
      </c>
      <c r="I51">
        <v>13</v>
      </c>
      <c r="J51">
        <v>13.5503971602257</v>
      </c>
      <c r="K51" s="3">
        <f>Table1[[#This Row],[obDraws]]/Table1[[#This Row],[exDraws]]</f>
        <v>0.95938147393633055</v>
      </c>
      <c r="L51">
        <v>23</v>
      </c>
      <c r="M51">
        <v>15.1787037977385</v>
      </c>
      <c r="N51" s="3">
        <f>Table1[[#This Row],[a_obWins]]/Table1[[#This Row],[a_exWins]]</f>
        <v>1.5152809031972023</v>
      </c>
      <c r="O51">
        <v>64</v>
      </c>
      <c r="P51">
        <v>88.3484042917339</v>
      </c>
      <c r="Q51" s="3">
        <f>Table1[[#This Row],[h_obSG]]/Table1[[#This Row],[h_exSG]]</f>
        <v>0.72440470785037148</v>
      </c>
      <c r="R51">
        <v>74</v>
      </c>
      <c r="S51">
        <v>60.4234887985277</v>
      </c>
      <c r="T51" s="3">
        <f>Table1[[#This Row],[a_obSG]]/Table1[[#This Row],[a_exSG]]</f>
        <v>1.2246892966862766</v>
      </c>
      <c r="U51">
        <v>138</v>
      </c>
      <c r="V51">
        <v>148.77189309026099</v>
      </c>
      <c r="W51" s="3">
        <f>Table1[[#This Row],[obSG]]/Table1[[#This Row],[exSG]]</f>
        <v>0.92759456866139622</v>
      </c>
      <c r="X51">
        <v>1316</v>
      </c>
      <c r="Y51">
        <v>1411.88925844767</v>
      </c>
      <c r="Z51" s="3">
        <f>Table1[[#This Row],[obFouls]]/Table1[[#This Row],[exFouls]]</f>
        <v>0.93208443376564998</v>
      </c>
      <c r="AA51">
        <v>665</v>
      </c>
      <c r="AB51">
        <v>688.46744728674605</v>
      </c>
      <c r="AC51" s="3">
        <f>Table1[[#This Row],[h_obFouls]]/Table1[[#This Row],[h_exFouls]]</f>
        <v>0.96591349761091627</v>
      </c>
      <c r="AD51">
        <v>651</v>
      </c>
      <c r="AE51">
        <v>723.42181116092797</v>
      </c>
      <c r="AF51" s="3">
        <f>Table1[[#This Row],[a_obFouls]]/Table1[[#This Row],[a_exFouls]]</f>
        <v>0.89988992584463634</v>
      </c>
      <c r="AG51">
        <v>168</v>
      </c>
      <c r="AH51">
        <v>188.575750621841</v>
      </c>
      <c r="AI51" s="3">
        <f>Table1[[#This Row],[obYC]]/Table1[[#This Row],[exYC]]</f>
        <v>0.89088867177253117</v>
      </c>
      <c r="AJ51">
        <v>12</v>
      </c>
      <c r="AK51">
        <v>11.1894020412964</v>
      </c>
      <c r="AL51" s="3">
        <f>Table1[[#This Row],[obRC]]/Table1[[#This Row],[exRC]]</f>
        <v>1.0724433670103146</v>
      </c>
    </row>
    <row r="52" spans="1:38" x14ac:dyDescent="0.45">
      <c r="A52">
        <v>37</v>
      </c>
      <c r="B52" t="s">
        <v>59</v>
      </c>
      <c r="C52" s="5">
        <f>AVERAGE(H52,K52,N52,Q52,T52,W52,Z52,AC52,AF52,AI52,AL52)</f>
        <v>0.96957301702737719</v>
      </c>
      <c r="D52" s="5">
        <f>AVERAGE(H52,K52,N52)</f>
        <v>0.97273474029637674</v>
      </c>
      <c r="E52">
        <v>196</v>
      </c>
      <c r="F52">
        <v>85</v>
      </c>
      <c r="G52">
        <v>84.116582499712393</v>
      </c>
      <c r="H52" s="3">
        <f>Table1[[#This Row],[h_obWins]]/Table1[[#This Row],[h_exWins]]</f>
        <v>1.0105022990002075</v>
      </c>
      <c r="I52">
        <v>33</v>
      </c>
      <c r="J52">
        <v>47.835392983139201</v>
      </c>
      <c r="K52" s="13">
        <f>Table1[[#This Row],[obDraws]]/Table1[[#This Row],[exDraws]]</f>
        <v>0.68986576553539947</v>
      </c>
      <c r="L52">
        <v>78</v>
      </c>
      <c r="M52">
        <v>64.048024517148207</v>
      </c>
      <c r="N52" s="13">
        <f>Table1[[#This Row],[a_obWins]]/Table1[[#This Row],[a_exWins]]</f>
        <v>1.2178361563535234</v>
      </c>
      <c r="O52">
        <v>292</v>
      </c>
      <c r="P52">
        <v>290.20471976646598</v>
      </c>
      <c r="Q52" s="3">
        <f>Table1[[#This Row],[h_obSG]]/Table1[[#This Row],[h_exSG]]</f>
        <v>1.0061862544309366</v>
      </c>
      <c r="R52">
        <v>261</v>
      </c>
      <c r="S52">
        <v>237.11985549008099</v>
      </c>
      <c r="T52" s="3">
        <f>Table1[[#This Row],[a_obSG]]/Table1[[#This Row],[a_exSG]]</f>
        <v>1.1007091728381977</v>
      </c>
      <c r="U52">
        <v>553</v>
      </c>
      <c r="V52">
        <v>527.32457525654797</v>
      </c>
      <c r="W52" s="3">
        <f>Table1[[#This Row],[obSG]]/Table1[[#This Row],[exSG]]</f>
        <v>1.0486899832630798</v>
      </c>
      <c r="X52">
        <v>4658</v>
      </c>
      <c r="Y52">
        <v>5073.5063313526398</v>
      </c>
      <c r="Z52" s="3">
        <f>Table1[[#This Row],[obFouls]]/Table1[[#This Row],[exFouls]]</f>
        <v>0.91810272734165244</v>
      </c>
      <c r="AA52">
        <v>2311</v>
      </c>
      <c r="AB52">
        <v>2495.4749396467801</v>
      </c>
      <c r="AC52" s="3">
        <f>Table1[[#This Row],[h_obFouls]]/Table1[[#This Row],[h_exFouls]]</f>
        <v>0.92607622031544368</v>
      </c>
      <c r="AD52">
        <v>2347</v>
      </c>
      <c r="AE52">
        <v>2578.0313917058502</v>
      </c>
      <c r="AF52" s="3">
        <f>Table1[[#This Row],[a_obFouls]]/Table1[[#This Row],[a_exFouls]]</f>
        <v>0.91038457000596118</v>
      </c>
      <c r="AG52">
        <v>552</v>
      </c>
      <c r="AH52">
        <v>683.50395535927498</v>
      </c>
      <c r="AI52" s="3">
        <f>Table1[[#This Row],[obYC]]/Table1[[#This Row],[exYC]]</f>
        <v>0.80760322697744791</v>
      </c>
      <c r="AJ52">
        <v>41</v>
      </c>
      <c r="AK52">
        <v>39.831084676541003</v>
      </c>
      <c r="AL52" s="3">
        <f>Table1[[#This Row],[obRC]]/Table1[[#This Row],[exRC]]</f>
        <v>1.0293468112392994</v>
      </c>
    </row>
    <row r="53" spans="1:38" x14ac:dyDescent="0.45">
      <c r="A53">
        <v>180</v>
      </c>
      <c r="B53" t="s">
        <v>202</v>
      </c>
      <c r="C53" s="5">
        <f>AVERAGE(H53,K53,N53,Q53,T53,W53,Z53,AC53,AF53,AI53,AL53)</f>
        <v>0.94674528063555352</v>
      </c>
      <c r="D53" s="5">
        <f>AVERAGE(H53,K53,N53)</f>
        <v>0.99936506999959196</v>
      </c>
      <c r="E53">
        <v>195</v>
      </c>
      <c r="F53">
        <v>84</v>
      </c>
      <c r="G53">
        <v>85.977341650973898</v>
      </c>
      <c r="H53" s="3">
        <f>Table1[[#This Row],[h_obWins]]/Table1[[#This Row],[h_exWins]]</f>
        <v>0.97700159585067259</v>
      </c>
      <c r="I53">
        <v>45</v>
      </c>
      <c r="J53">
        <v>51.477484225877099</v>
      </c>
      <c r="K53" s="13">
        <f>Table1[[#This Row],[obDraws]]/Table1[[#This Row],[exDraws]]</f>
        <v>0.87416859383697409</v>
      </c>
      <c r="L53">
        <v>66</v>
      </c>
      <c r="M53">
        <v>57.545174123148897</v>
      </c>
      <c r="N53" s="13">
        <f>Table1[[#This Row],[a_obWins]]/Table1[[#This Row],[a_exWins]]</f>
        <v>1.146925020311129</v>
      </c>
      <c r="O53">
        <v>289</v>
      </c>
      <c r="P53">
        <v>284.26112381015099</v>
      </c>
      <c r="Q53" s="3">
        <f>Table1[[#This Row],[h_obSG]]/Table1[[#This Row],[h_exSG]]</f>
        <v>1.0166708557481605</v>
      </c>
      <c r="R53">
        <v>235</v>
      </c>
      <c r="S53">
        <v>218.977930370286</v>
      </c>
      <c r="T53" s="3">
        <f>Table1[[#This Row],[a_obSG]]/Table1[[#This Row],[a_exSG]]</f>
        <v>1.073167508719354</v>
      </c>
      <c r="U53">
        <v>524</v>
      </c>
      <c r="V53">
        <v>503.23905418043802</v>
      </c>
      <c r="W53" s="3">
        <f>Table1[[#This Row],[obSG]]/Table1[[#This Row],[exSG]]</f>
        <v>1.04125463961332</v>
      </c>
      <c r="X53">
        <v>4579</v>
      </c>
      <c r="Y53">
        <v>5093.1650231117501</v>
      </c>
      <c r="Z53" s="3">
        <f>Table1[[#This Row],[obFouls]]/Table1[[#This Row],[exFouls]]</f>
        <v>0.89904803382993215</v>
      </c>
      <c r="AA53">
        <v>2185</v>
      </c>
      <c r="AB53">
        <v>2487.5113421083302</v>
      </c>
      <c r="AC53" s="3">
        <f>Table1[[#This Row],[h_obFouls]]/Table1[[#This Row],[h_exFouls]]</f>
        <v>0.87838795466478881</v>
      </c>
      <c r="AD53">
        <v>2394</v>
      </c>
      <c r="AE53">
        <v>2605.6536810034099</v>
      </c>
      <c r="AF53" s="3">
        <f>Table1[[#This Row],[a_obFouls]]/Table1[[#This Row],[a_exFouls]]</f>
        <v>0.91877136913992952</v>
      </c>
      <c r="AG53">
        <v>510</v>
      </c>
      <c r="AH53">
        <v>676.27835336041801</v>
      </c>
      <c r="AI53" s="3">
        <f>Table1[[#This Row],[obYC]]/Table1[[#This Row],[exYC]]</f>
        <v>0.75412734632983136</v>
      </c>
      <c r="AJ53">
        <v>34</v>
      </c>
      <c r="AK53">
        <v>40.734409342611102</v>
      </c>
      <c r="AL53" s="3">
        <f>Table1[[#This Row],[obRC]]/Table1[[#This Row],[exRC]]</f>
        <v>0.83467516894699567</v>
      </c>
    </row>
    <row r="54" spans="1:38" x14ac:dyDescent="0.45">
      <c r="A54" s="1">
        <v>280</v>
      </c>
      <c r="B54" s="1" t="s">
        <v>302</v>
      </c>
      <c r="C54" s="6">
        <f>AVERAGE(H54,K54,N54,Q54,T54,W54,Z54,AC54,AF54,AI54,AL54)</f>
        <v>0.95742757271865608</v>
      </c>
      <c r="D54" s="6">
        <f>AVERAGE(H54,K54,N54)</f>
        <v>1.0185349230861276</v>
      </c>
      <c r="E54" s="1">
        <v>195</v>
      </c>
      <c r="F54" s="1">
        <v>76</v>
      </c>
      <c r="G54" s="1">
        <v>80.472835411323999</v>
      </c>
      <c r="H54" s="4">
        <f>Table1[[#This Row],[h_obWins]]/Table1[[#This Row],[h_exWins]]</f>
        <v>0.94441807116076104</v>
      </c>
      <c r="I54" s="1">
        <v>65</v>
      </c>
      <c r="J54" s="1">
        <v>52.2423102274822</v>
      </c>
      <c r="K54" s="14">
        <f>Table1[[#This Row],[obDraws]]/Table1[[#This Row],[exDraws]]</f>
        <v>1.2442022513354813</v>
      </c>
      <c r="L54" s="1">
        <v>54</v>
      </c>
      <c r="M54" s="1">
        <v>62.284854361193702</v>
      </c>
      <c r="N54" s="14">
        <f>Table1[[#This Row],[a_obWins]]/Table1[[#This Row],[a_exWins]]</f>
        <v>0.86698444676214026</v>
      </c>
      <c r="O54" s="1">
        <v>273</v>
      </c>
      <c r="P54" s="1">
        <v>272.11132469604001</v>
      </c>
      <c r="Q54" s="4">
        <f>Table1[[#This Row],[h_obSG]]/Table1[[#This Row],[h_exSG]]</f>
        <v>1.0032658519631723</v>
      </c>
      <c r="R54" s="1">
        <v>233</v>
      </c>
      <c r="S54" s="1">
        <v>231.392958705365</v>
      </c>
      <c r="T54" s="4">
        <f>Table1[[#This Row],[a_obSG]]/Table1[[#This Row],[a_exSG]]</f>
        <v>1.0069450743169814</v>
      </c>
      <c r="U54" s="1">
        <v>506</v>
      </c>
      <c r="V54" s="1">
        <v>503.50428340140502</v>
      </c>
      <c r="W54" s="4">
        <f>Table1[[#This Row],[obSG]]/Table1[[#This Row],[exSG]]</f>
        <v>1.0049566938770318</v>
      </c>
      <c r="X54" s="1">
        <v>4806</v>
      </c>
      <c r="Y54" s="1">
        <v>5095.4039744669699</v>
      </c>
      <c r="Z54" s="4">
        <f>Table1[[#This Row],[obFouls]]/Table1[[#This Row],[exFouls]]</f>
        <v>0.94320293819348355</v>
      </c>
      <c r="AA54" s="1">
        <v>2382</v>
      </c>
      <c r="AB54" s="1">
        <v>2500.7605340177502</v>
      </c>
      <c r="AC54" s="4">
        <f>Table1[[#This Row],[h_obFouls]]/Table1[[#This Row],[h_exFouls]]</f>
        <v>0.95251023342608976</v>
      </c>
      <c r="AD54" s="1">
        <v>2424</v>
      </c>
      <c r="AE54" s="1">
        <v>2594.6434404492102</v>
      </c>
      <c r="AF54" s="4">
        <f>Table1[[#This Row],[a_obFouls]]/Table1[[#This Row],[a_exFouls]]</f>
        <v>0.93423241213456798</v>
      </c>
      <c r="AG54" s="1">
        <v>661</v>
      </c>
      <c r="AH54" s="1">
        <v>679.79799916654599</v>
      </c>
      <c r="AI54" s="4">
        <f>Table1[[#This Row],[obYC]]/Table1[[#This Row],[exYC]]</f>
        <v>0.9723476691758538</v>
      </c>
      <c r="AJ54" s="1">
        <v>27</v>
      </c>
      <c r="AK54" s="1">
        <v>40.993708285734499</v>
      </c>
      <c r="AL54" s="4">
        <f>Table1[[#This Row],[obRC]]/Table1[[#This Row],[exRC]]</f>
        <v>0.6586376575596552</v>
      </c>
    </row>
    <row r="55" spans="1:38" x14ac:dyDescent="0.45">
      <c r="A55">
        <v>114</v>
      </c>
      <c r="B55" t="s">
        <v>136</v>
      </c>
      <c r="C55" s="5">
        <f>AVERAGE(H55,K55,N55,Q55,T55,W55,Z55,AC55,AF55,AI55,AL55)</f>
        <v>1.0245310234924008</v>
      </c>
      <c r="D55" s="5">
        <f>AVERAGE(H55,K55,N55)</f>
        <v>0.976361957757376</v>
      </c>
      <c r="E55">
        <v>194</v>
      </c>
      <c r="F55">
        <v>100</v>
      </c>
      <c r="G55">
        <v>92.029425867442498</v>
      </c>
      <c r="H55" s="3">
        <f>Table1[[#This Row],[h_obWins]]/Table1[[#This Row],[h_exWins]]</f>
        <v>1.0866089737866904</v>
      </c>
      <c r="I55">
        <v>44</v>
      </c>
      <c r="J55">
        <v>50.341465754761202</v>
      </c>
      <c r="K55" s="13">
        <f>Table1[[#This Row],[obDraws]]/Table1[[#This Row],[exDraws]]</f>
        <v>0.87403096712253681</v>
      </c>
      <c r="L55">
        <v>50</v>
      </c>
      <c r="M55">
        <v>51.629108377796101</v>
      </c>
      <c r="N55" s="3">
        <f>Table1[[#This Row],[a_obWins]]/Table1[[#This Row],[a_exWins]]</f>
        <v>0.96844593236290089</v>
      </c>
      <c r="O55">
        <v>289</v>
      </c>
      <c r="P55">
        <v>303.58326285594001</v>
      </c>
      <c r="Q55" s="3">
        <f>Table1[[#This Row],[h_obSG]]/Table1[[#This Row],[h_exSG]]</f>
        <v>0.95196288913048466</v>
      </c>
      <c r="R55">
        <v>191</v>
      </c>
      <c r="S55">
        <v>212.19935000795701</v>
      </c>
      <c r="T55" s="3">
        <f>Table1[[#This Row],[a_obSG]]/Table1[[#This Row],[a_exSG]]</f>
        <v>0.90009700780345425</v>
      </c>
      <c r="U55">
        <v>480</v>
      </c>
      <c r="V55">
        <v>515.78261286389795</v>
      </c>
      <c r="W55" s="3">
        <f>Table1[[#This Row],[obSG]]/Table1[[#This Row],[exSG]]</f>
        <v>0.93062462368552135</v>
      </c>
      <c r="X55">
        <v>5623</v>
      </c>
      <c r="Y55">
        <v>5042.6603581110903</v>
      </c>
      <c r="Z55" s="3">
        <f>Table1[[#This Row],[obFouls]]/Table1[[#This Row],[exFouls]]</f>
        <v>1.1150860063290673</v>
      </c>
      <c r="AA55">
        <v>2801</v>
      </c>
      <c r="AB55">
        <v>2456.7018842831499</v>
      </c>
      <c r="AC55" s="3">
        <f>Table1[[#This Row],[h_obFouls]]/Table1[[#This Row],[h_exFouls]]</f>
        <v>1.1401464776493686</v>
      </c>
      <c r="AD55">
        <v>2822</v>
      </c>
      <c r="AE55">
        <v>2585.95847382793</v>
      </c>
      <c r="AF55" s="3">
        <f>Table1[[#This Row],[a_obFouls]]/Table1[[#This Row],[a_exFouls]]</f>
        <v>1.0912781580064059</v>
      </c>
      <c r="AG55">
        <v>693</v>
      </c>
      <c r="AH55">
        <v>670.08707409330805</v>
      </c>
      <c r="AI55" s="3">
        <f>Table1[[#This Row],[obYC]]/Table1[[#This Row],[exYC]]</f>
        <v>1.0341939529839392</v>
      </c>
      <c r="AJ55">
        <v>47</v>
      </c>
      <c r="AK55">
        <v>39.919608039835197</v>
      </c>
      <c r="AL55" s="3">
        <f>Table1[[#This Row],[obRC]]/Table1[[#This Row],[exRC]]</f>
        <v>1.1773662695560383</v>
      </c>
    </row>
    <row r="56" spans="1:38" hidden="1" x14ac:dyDescent="0.45">
      <c r="A56">
        <v>109</v>
      </c>
      <c r="B56" t="s">
        <v>131</v>
      </c>
      <c r="C56" s="5">
        <f>AVERAGE(H56,K56,N56,Q56,T56,W56,Z56,AC56,AF56,AI56,AL56)</f>
        <v>0.97937740879345336</v>
      </c>
      <c r="D56" s="5">
        <f>AVERAGE(H56,K56,N56)</f>
        <v>0.96906274028190376</v>
      </c>
      <c r="E56">
        <v>53</v>
      </c>
      <c r="F56">
        <v>28</v>
      </c>
      <c r="G56">
        <v>24.743737439016499</v>
      </c>
      <c r="H56" s="3">
        <f>Table1[[#This Row],[h_obWins]]/Table1[[#This Row],[h_exWins]]</f>
        <v>1.1315994630564157</v>
      </c>
      <c r="I56">
        <v>15</v>
      </c>
      <c r="J56">
        <v>13.903715415789099</v>
      </c>
      <c r="K56" s="3">
        <f>Table1[[#This Row],[obDraws]]/Table1[[#This Row],[exDraws]]</f>
        <v>1.078848318699472</v>
      </c>
      <c r="L56">
        <v>10</v>
      </c>
      <c r="M56">
        <v>14.352547145194199</v>
      </c>
      <c r="N56" s="3">
        <f>Table1[[#This Row],[a_obWins]]/Table1[[#This Row],[a_exWins]]</f>
        <v>0.69674043908982353</v>
      </c>
      <c r="O56">
        <v>83</v>
      </c>
      <c r="P56">
        <v>79.484289912989993</v>
      </c>
      <c r="Q56" s="3">
        <f>Table1[[#This Row],[h_obSG]]/Table1[[#This Row],[h_exSG]]</f>
        <v>1.044231509029754</v>
      </c>
      <c r="R56">
        <v>46</v>
      </c>
      <c r="S56">
        <v>56.436625523558</v>
      </c>
      <c r="T56" s="3">
        <f>Table1[[#This Row],[a_obSG]]/Table1[[#This Row],[a_exSG]]</f>
        <v>0.81507353732193821</v>
      </c>
      <c r="U56">
        <v>129</v>
      </c>
      <c r="V56">
        <v>135.920915436548</v>
      </c>
      <c r="W56" s="3">
        <f>Table1[[#This Row],[obSG]]/Table1[[#This Row],[exSG]]</f>
        <v>0.94908130647649369</v>
      </c>
      <c r="X56">
        <v>1437</v>
      </c>
      <c r="Y56">
        <v>1387.1824725357701</v>
      </c>
      <c r="Z56" s="3">
        <f>Table1[[#This Row],[obFouls]]/Table1[[#This Row],[exFouls]]</f>
        <v>1.0359127428802957</v>
      </c>
      <c r="AA56">
        <v>709</v>
      </c>
      <c r="AB56">
        <v>675.32793268824605</v>
      </c>
      <c r="AC56" s="3">
        <f>Table1[[#This Row],[h_obFouls]]/Table1[[#This Row],[h_exFouls]]</f>
        <v>1.0498603207151778</v>
      </c>
      <c r="AD56">
        <v>728</v>
      </c>
      <c r="AE56">
        <v>711.85453984752905</v>
      </c>
      <c r="AF56" s="3">
        <f>Table1[[#This Row],[a_obFouls]]/Table1[[#This Row],[a_exFouls]]</f>
        <v>1.0226808417291673</v>
      </c>
      <c r="AG56">
        <v>174</v>
      </c>
      <c r="AH56">
        <v>182.455770156673</v>
      </c>
      <c r="AI56" s="3">
        <f>Table1[[#This Row],[obYC]]/Table1[[#This Row],[exYC]]</f>
        <v>0.95365578107279314</v>
      </c>
      <c r="AJ56">
        <v>11</v>
      </c>
      <c r="AK56">
        <v>11.0500874312491</v>
      </c>
      <c r="AL56" s="3">
        <f>Table1[[#This Row],[obRC]]/Table1[[#This Row],[exRC]]</f>
        <v>0.99546723665665715</v>
      </c>
    </row>
    <row r="57" spans="1:38" x14ac:dyDescent="0.45">
      <c r="A57">
        <v>206</v>
      </c>
      <c r="B57" t="s">
        <v>228</v>
      </c>
      <c r="C57" s="5">
        <f>AVERAGE(H57,K57,N57,Q57,T57,W57,Z57,AC57,AF57,AI57,AL57)</f>
        <v>0.9248223509325052</v>
      </c>
      <c r="D57" s="5">
        <f>AVERAGE(H57,K57,N57)</f>
        <v>0.98056447530179058</v>
      </c>
      <c r="E57">
        <v>194</v>
      </c>
      <c r="F57">
        <v>93</v>
      </c>
      <c r="G57">
        <v>84.362233840862302</v>
      </c>
      <c r="H57" s="13">
        <f>Table1[[#This Row],[h_obWins]]/Table1[[#This Row],[h_exWins]]</f>
        <v>1.1023890165762047</v>
      </c>
      <c r="I57">
        <v>46</v>
      </c>
      <c r="J57">
        <v>51.435445113242899</v>
      </c>
      <c r="K57" s="13">
        <f>Table1[[#This Row],[obDraws]]/Table1[[#This Row],[exDraws]]</f>
        <v>0.8943249134662693</v>
      </c>
      <c r="L57">
        <v>55</v>
      </c>
      <c r="M57">
        <v>58.2023210458946</v>
      </c>
      <c r="N57" s="3">
        <f>Table1[[#This Row],[a_obWins]]/Table1[[#This Row],[a_exWins]]</f>
        <v>0.94497949586289776</v>
      </c>
      <c r="O57">
        <v>295</v>
      </c>
      <c r="P57">
        <v>279.64273316410203</v>
      </c>
      <c r="Q57" s="3">
        <f>Table1[[#This Row],[h_obSG]]/Table1[[#This Row],[h_exSG]]</f>
        <v>1.0549174536457055</v>
      </c>
      <c r="R57">
        <v>210</v>
      </c>
      <c r="S57">
        <v>220.788531704599</v>
      </c>
      <c r="T57" s="3">
        <f>Table1[[#This Row],[a_obSG]]/Table1[[#This Row],[a_exSG]]</f>
        <v>0.95113635830037868</v>
      </c>
      <c r="U57">
        <v>505</v>
      </c>
      <c r="V57">
        <v>500.43126486870199</v>
      </c>
      <c r="W57" s="3">
        <f>Table1[[#This Row],[obSG]]/Table1[[#This Row],[exSG]]</f>
        <v>1.0091295957148014</v>
      </c>
      <c r="X57">
        <v>4201</v>
      </c>
      <c r="Y57">
        <v>5061.77196636176</v>
      </c>
      <c r="Z57" s="3">
        <f>Table1[[#This Row],[obFouls]]/Table1[[#This Row],[exFouls]]</f>
        <v>0.82994651436649858</v>
      </c>
      <c r="AA57">
        <v>2009</v>
      </c>
      <c r="AB57">
        <v>2476.0448620765201</v>
      </c>
      <c r="AC57" s="3">
        <f>Table1[[#This Row],[h_obFouls]]/Table1[[#This Row],[h_exFouls]]</f>
        <v>0.81137463653027853</v>
      </c>
      <c r="AD57">
        <v>2192</v>
      </c>
      <c r="AE57">
        <v>2585.7271042852399</v>
      </c>
      <c r="AF57" s="3">
        <f>Table1[[#This Row],[a_obFouls]]/Table1[[#This Row],[a_exFouls]]</f>
        <v>0.84773060404064726</v>
      </c>
      <c r="AG57">
        <v>600</v>
      </c>
      <c r="AH57">
        <v>673.11642233023099</v>
      </c>
      <c r="AI57" s="3">
        <f>Table1[[#This Row],[obYC]]/Table1[[#This Row],[exYC]]</f>
        <v>0.89137626136484294</v>
      </c>
      <c r="AJ57">
        <v>34</v>
      </c>
      <c r="AK57">
        <v>40.682459730165903</v>
      </c>
      <c r="AL57" s="3">
        <f>Table1[[#This Row],[obRC]]/Table1[[#This Row],[exRC]]</f>
        <v>0.83574101038903303</v>
      </c>
    </row>
    <row r="58" spans="1:38" hidden="1" x14ac:dyDescent="0.45">
      <c r="A58">
        <v>65</v>
      </c>
      <c r="B58" t="s">
        <v>87</v>
      </c>
      <c r="C58" s="5">
        <f>AVERAGE(H58,K58,N58,Q58,T58,W58,Z58,AC58,AF58,AI58,AL58)</f>
        <v>0.97663617533288882</v>
      </c>
      <c r="D58" s="5">
        <f>AVERAGE(H58,K58,N58)</f>
        <v>1.0176344853615884</v>
      </c>
      <c r="E58">
        <v>74</v>
      </c>
      <c r="F58">
        <v>32</v>
      </c>
      <c r="G58">
        <v>34.330378365877202</v>
      </c>
      <c r="H58" s="3">
        <f>Table1[[#This Row],[h_obWins]]/Table1[[#This Row],[h_exWins]]</f>
        <v>0.93211905965494724</v>
      </c>
      <c r="I58">
        <v>19</v>
      </c>
      <c r="J58">
        <v>17.666774691046999</v>
      </c>
      <c r="K58" s="3">
        <f>Table1[[#This Row],[obDraws]]/Table1[[#This Row],[exDraws]]</f>
        <v>1.0754651220875444</v>
      </c>
      <c r="L58">
        <v>23</v>
      </c>
      <c r="M58">
        <v>22.002846943075699</v>
      </c>
      <c r="N58" s="3">
        <f>Table1[[#This Row],[a_obWins]]/Table1[[#This Row],[a_exWins]]</f>
        <v>1.0453192743422735</v>
      </c>
      <c r="O58">
        <v>110</v>
      </c>
      <c r="P58">
        <v>113.640931628846</v>
      </c>
      <c r="Q58" s="3">
        <f>Table1[[#This Row],[h_obSG]]/Table1[[#This Row],[h_exSG]]</f>
        <v>0.96796108957697236</v>
      </c>
      <c r="R58">
        <v>87</v>
      </c>
      <c r="S58">
        <v>82.623409121682101</v>
      </c>
      <c r="T58" s="3">
        <f>Table1[[#This Row],[a_obSG]]/Table1[[#This Row],[a_exSG]]</f>
        <v>1.0529703497452199</v>
      </c>
      <c r="U58">
        <v>197</v>
      </c>
      <c r="V58">
        <v>196.26434075052799</v>
      </c>
      <c r="W58" s="3">
        <f>Table1[[#This Row],[obSG]]/Table1[[#This Row],[exSG]]</f>
        <v>1.0037483082594565</v>
      </c>
      <c r="X58">
        <v>1724</v>
      </c>
      <c r="Y58">
        <v>1928.8862078929401</v>
      </c>
      <c r="Z58" s="3">
        <f>Table1[[#This Row],[obFouls]]/Table1[[#This Row],[exFouls]]</f>
        <v>0.89378004412362311</v>
      </c>
      <c r="AA58">
        <v>874</v>
      </c>
      <c r="AB58">
        <v>941.58789859839305</v>
      </c>
      <c r="AC58" s="3">
        <f>Table1[[#This Row],[h_obFouls]]/Table1[[#This Row],[h_exFouls]]</f>
        <v>0.92821923614460056</v>
      </c>
      <c r="AD58">
        <v>850</v>
      </c>
      <c r="AE58">
        <v>987.29830929454704</v>
      </c>
      <c r="AF58" s="3">
        <f>Table1[[#This Row],[a_obFouls]]/Table1[[#This Row],[a_exFouls]]</f>
        <v>0.86093533433410763</v>
      </c>
      <c r="AG58">
        <v>224</v>
      </c>
      <c r="AH58">
        <v>256.86199514881599</v>
      </c>
      <c r="AI58" s="3">
        <f>Table1[[#This Row],[obYC]]/Table1[[#This Row],[exYC]]</f>
        <v>0.87206361482251582</v>
      </c>
      <c r="AJ58">
        <v>17</v>
      </c>
      <c r="AK58">
        <v>15.3095708392423</v>
      </c>
      <c r="AL58" s="3">
        <f>Table1[[#This Row],[obRC]]/Table1[[#This Row],[exRC]]</f>
        <v>1.1104164955705162</v>
      </c>
    </row>
    <row r="59" spans="1:38" hidden="1" x14ac:dyDescent="0.45">
      <c r="A59">
        <v>25</v>
      </c>
      <c r="B59" t="s">
        <v>47</v>
      </c>
      <c r="C59" s="5">
        <f>AVERAGE(H59,K59,N59,Q59,T59,W59,Z59,AC59,AF59,AI59,AL59)</f>
        <v>0.97649359283337978</v>
      </c>
      <c r="D59" s="5">
        <f>AVERAGE(H59,K59,N59)</f>
        <v>1.0198035070913596</v>
      </c>
      <c r="E59">
        <v>64</v>
      </c>
      <c r="F59">
        <v>25</v>
      </c>
      <c r="G59">
        <v>29.348078643444001</v>
      </c>
      <c r="H59" s="3">
        <f>Table1[[#This Row],[h_obWins]]/Table1[[#This Row],[h_exWins]]</f>
        <v>0.8518445211943948</v>
      </c>
      <c r="I59">
        <v>14</v>
      </c>
      <c r="J59">
        <v>15.388410228117101</v>
      </c>
      <c r="K59" s="3">
        <f>Table1[[#This Row],[obDraws]]/Table1[[#This Row],[exDraws]]</f>
        <v>0.90977559036083844</v>
      </c>
      <c r="L59">
        <v>25</v>
      </c>
      <c r="M59">
        <v>19.263511128438701</v>
      </c>
      <c r="N59" s="3">
        <f>Table1[[#This Row],[a_obWins]]/Table1[[#This Row],[a_exWins]]</f>
        <v>1.2977904097188455</v>
      </c>
      <c r="O59">
        <v>89</v>
      </c>
      <c r="P59">
        <v>98.122340654657293</v>
      </c>
      <c r="Q59" s="3">
        <f>Table1[[#This Row],[h_obSG]]/Table1[[#This Row],[h_exSG]]</f>
        <v>0.90703095142457435</v>
      </c>
      <c r="R59">
        <v>84</v>
      </c>
      <c r="S59">
        <v>72.269504729983097</v>
      </c>
      <c r="T59" s="3">
        <f>Table1[[#This Row],[a_obSG]]/Table1[[#This Row],[a_exSG]]</f>
        <v>1.1623159770340887</v>
      </c>
      <c r="U59">
        <v>173</v>
      </c>
      <c r="V59">
        <v>170.39184538463999</v>
      </c>
      <c r="W59" s="3">
        <f>Table1[[#This Row],[obSG]]/Table1[[#This Row],[exSG]]</f>
        <v>1.0153068042045814</v>
      </c>
      <c r="X59">
        <v>1434</v>
      </c>
      <c r="Y59">
        <v>1661.46026945003</v>
      </c>
      <c r="Z59" s="3">
        <f>Table1[[#This Row],[obFouls]]/Table1[[#This Row],[exFouls]]</f>
        <v>0.86309617290738894</v>
      </c>
      <c r="AA59">
        <v>727</v>
      </c>
      <c r="AB59">
        <v>811.17010529699303</v>
      </c>
      <c r="AC59" s="3">
        <f>Table1[[#This Row],[h_obFouls]]/Table1[[#This Row],[h_exFouls]]</f>
        <v>0.89623618431281327</v>
      </c>
      <c r="AD59">
        <v>707</v>
      </c>
      <c r="AE59">
        <v>850.29016415304204</v>
      </c>
      <c r="AF59" s="3">
        <f>Table1[[#This Row],[a_obFouls]]/Table1[[#This Row],[a_exFouls]]</f>
        <v>0.8314808635993447</v>
      </c>
      <c r="AG59">
        <v>207</v>
      </c>
      <c r="AH59">
        <v>221.48860003316901</v>
      </c>
      <c r="AI59" s="3">
        <f>Table1[[#This Row],[obYC]]/Table1[[#This Row],[exYC]]</f>
        <v>0.93458534646478753</v>
      </c>
      <c r="AJ59">
        <v>14</v>
      </c>
      <c r="AK59">
        <v>13.0601071849634</v>
      </c>
      <c r="AL59" s="3">
        <f>Table1[[#This Row],[obRC]]/Table1[[#This Row],[exRC]]</f>
        <v>1.0719666999455206</v>
      </c>
    </row>
    <row r="60" spans="1:38" x14ac:dyDescent="0.45">
      <c r="A60">
        <v>136</v>
      </c>
      <c r="B60" t="s">
        <v>158</v>
      </c>
      <c r="C60" s="5">
        <f>AVERAGE(H60,K60,N60,Q60,T60,W60,Z60,AC60,AF60,AI60,AL60)</f>
        <v>0.99681995804644619</v>
      </c>
      <c r="D60" s="5">
        <f>AVERAGE(H60,K60,N60)</f>
        <v>1.0051303930854509</v>
      </c>
      <c r="E60">
        <v>190</v>
      </c>
      <c r="F60">
        <v>83</v>
      </c>
      <c r="G60">
        <v>84.073703237569902</v>
      </c>
      <c r="H60" s="3">
        <f>Table1[[#This Row],[h_obWins]]/Table1[[#This Row],[h_exWins]]</f>
        <v>0.98722902410357849</v>
      </c>
      <c r="I60">
        <v>57</v>
      </c>
      <c r="J60">
        <v>50.9619462357185</v>
      </c>
      <c r="K60" s="13">
        <f>Table1[[#This Row],[obDraws]]/Table1[[#This Row],[exDraws]]</f>
        <v>1.1184816163879061</v>
      </c>
      <c r="L60">
        <v>50</v>
      </c>
      <c r="M60">
        <v>54.964350526711499</v>
      </c>
      <c r="N60" s="3">
        <f>Table1[[#This Row],[a_obWins]]/Table1[[#This Row],[a_exWins]]</f>
        <v>0.90968053876486854</v>
      </c>
      <c r="O60">
        <v>269</v>
      </c>
      <c r="P60">
        <v>274.54817804946401</v>
      </c>
      <c r="Q60" s="3">
        <f>Table1[[#This Row],[h_obSG]]/Table1[[#This Row],[h_exSG]]</f>
        <v>0.9797916049238381</v>
      </c>
      <c r="R60">
        <v>207</v>
      </c>
      <c r="S60">
        <v>210.28737474715101</v>
      </c>
      <c r="T60" s="3">
        <f>Table1[[#This Row],[a_obSG]]/Table1[[#This Row],[a_exSG]]</f>
        <v>0.98436722722368031</v>
      </c>
      <c r="U60">
        <v>476</v>
      </c>
      <c r="V60">
        <v>484.83555279661601</v>
      </c>
      <c r="W60" s="3">
        <f>Table1[[#This Row],[obSG]]/Table1[[#This Row],[exSG]]</f>
        <v>0.98177618628491459</v>
      </c>
      <c r="X60">
        <v>4933</v>
      </c>
      <c r="Y60">
        <v>4968.7597774443602</v>
      </c>
      <c r="Z60" s="3">
        <f>Table1[[#This Row],[obFouls]]/Table1[[#This Row],[exFouls]]</f>
        <v>0.99280307782101052</v>
      </c>
      <c r="AA60">
        <v>2415</v>
      </c>
      <c r="AB60">
        <v>2425.4348384688201</v>
      </c>
      <c r="AC60" s="3">
        <f>Table1[[#This Row],[h_obFouls]]/Table1[[#This Row],[h_exFouls]]</f>
        <v>0.99569774528537425</v>
      </c>
      <c r="AD60">
        <v>2518</v>
      </c>
      <c r="AE60">
        <v>2543.3249389755301</v>
      </c>
      <c r="AF60" s="3">
        <f>Table1[[#This Row],[a_obFouls]]/Table1[[#This Row],[a_exFouls]]</f>
        <v>0.99004258614877139</v>
      </c>
      <c r="AG60">
        <v>643</v>
      </c>
      <c r="AH60">
        <v>659.10903389685598</v>
      </c>
      <c r="AI60" s="3">
        <f>Table1[[#This Row],[obYC]]/Table1[[#This Row],[exYC]]</f>
        <v>0.97555937930085046</v>
      </c>
      <c r="AJ60">
        <v>42</v>
      </c>
      <c r="AK60">
        <v>40.015604093729699</v>
      </c>
      <c r="AL60" s="3">
        <f>Table1[[#This Row],[obRC]]/Table1[[#This Row],[exRC]]</f>
        <v>1.0495905522661158</v>
      </c>
    </row>
    <row r="61" spans="1:38" hidden="1" x14ac:dyDescent="0.45">
      <c r="A61">
        <v>82</v>
      </c>
      <c r="B61" t="s">
        <v>104</v>
      </c>
      <c r="C61" s="5">
        <f>AVERAGE(H61,K61,N61,Q61,T61,W61,Z61,AC61,AF61,AI61,AL61)</f>
        <v>0.97582184203784406</v>
      </c>
      <c r="D61" s="5">
        <f>AVERAGE(H61,K61,N61)</f>
        <v>1.0262287835901269</v>
      </c>
      <c r="E61">
        <v>66</v>
      </c>
      <c r="F61">
        <v>26</v>
      </c>
      <c r="G61">
        <v>28.0590191728874</v>
      </c>
      <c r="H61" s="3">
        <f>Table1[[#This Row],[h_obWins]]/Table1[[#This Row],[h_exWins]]</f>
        <v>0.92661827698963306</v>
      </c>
      <c r="I61">
        <v>26</v>
      </c>
      <c r="J61">
        <v>17.8787708907651</v>
      </c>
      <c r="K61" s="3">
        <f>Table1[[#This Row],[obDraws]]/Table1[[#This Row],[exDraws]]</f>
        <v>1.4542386699205228</v>
      </c>
      <c r="L61">
        <v>14</v>
      </c>
      <c r="M61">
        <v>20.062209936347401</v>
      </c>
      <c r="N61" s="3">
        <f>Table1[[#This Row],[a_obWins]]/Table1[[#This Row],[a_exWins]]</f>
        <v>0.69782940386022552</v>
      </c>
      <c r="O61">
        <v>105</v>
      </c>
      <c r="P61">
        <v>93.212949416089501</v>
      </c>
      <c r="Q61" s="3">
        <f>Table1[[#This Row],[h_obSG]]/Table1[[#This Row],[h_exSG]]</f>
        <v>1.1264529301749133</v>
      </c>
      <c r="R61">
        <v>74</v>
      </c>
      <c r="S61">
        <v>75.750899088785502</v>
      </c>
      <c r="T61" s="3">
        <f>Table1[[#This Row],[a_obSG]]/Table1[[#This Row],[a_exSG]]</f>
        <v>0.97688609495270384</v>
      </c>
      <c r="U61">
        <v>179</v>
      </c>
      <c r="V61">
        <v>168.96384850487499</v>
      </c>
      <c r="W61" s="3">
        <f>Table1[[#This Row],[obSG]]/Table1[[#This Row],[exSG]]</f>
        <v>1.0593982179260995</v>
      </c>
      <c r="X61">
        <v>1609</v>
      </c>
      <c r="Y61">
        <v>1729.31118801412</v>
      </c>
      <c r="Z61" s="3">
        <f>Table1[[#This Row],[obFouls]]/Table1[[#This Row],[exFouls]]</f>
        <v>0.93042826019515834</v>
      </c>
      <c r="AA61">
        <v>785</v>
      </c>
      <c r="AB61">
        <v>846.40039956709995</v>
      </c>
      <c r="AC61" s="3">
        <f>Table1[[#This Row],[h_obFouls]]/Table1[[#This Row],[h_exFouls]]</f>
        <v>0.92745702908634753</v>
      </c>
      <c r="AD61">
        <v>824</v>
      </c>
      <c r="AE61">
        <v>882.91078844702099</v>
      </c>
      <c r="AF61" s="3">
        <f>Table1[[#This Row],[a_obFouls]]/Table1[[#This Row],[a_exFouls]]</f>
        <v>0.93327662407360434</v>
      </c>
      <c r="AG61">
        <v>211</v>
      </c>
      <c r="AH61">
        <v>229.52809761819299</v>
      </c>
      <c r="AI61" s="3">
        <f>Table1[[#This Row],[obYC]]/Table1[[#This Row],[exYC]]</f>
        <v>0.91927743134518791</v>
      </c>
      <c r="AJ61">
        <v>11</v>
      </c>
      <c r="AK61">
        <v>14.0633072118061</v>
      </c>
      <c r="AL61" s="3">
        <f>Table1[[#This Row],[obRC]]/Table1[[#This Row],[exRC]]</f>
        <v>0.7821773238918891</v>
      </c>
    </row>
    <row r="62" spans="1:38" x14ac:dyDescent="0.45">
      <c r="A62">
        <v>279</v>
      </c>
      <c r="B62" t="s">
        <v>301</v>
      </c>
      <c r="C62" s="5">
        <f>AVERAGE(H62,K62,N62,Q62,T62,W62,Z62,AC62,AF62,AI62,AL62)</f>
        <v>0.94339453769184523</v>
      </c>
      <c r="D62" s="5">
        <f>AVERAGE(H62,K62,N62)</f>
        <v>0.99791101628304835</v>
      </c>
      <c r="E62">
        <v>190</v>
      </c>
      <c r="F62">
        <v>83</v>
      </c>
      <c r="G62">
        <v>78.529603611914396</v>
      </c>
      <c r="H62" s="3">
        <f>Table1[[#This Row],[h_obWins]]/Table1[[#This Row],[h_exWins]]</f>
        <v>1.0569262568824092</v>
      </c>
      <c r="I62">
        <v>55</v>
      </c>
      <c r="J62">
        <v>51.2286470465937</v>
      </c>
      <c r="K62" s="3">
        <f>Table1[[#This Row],[obDraws]]/Table1[[#This Row],[exDraws]]</f>
        <v>1.0736180471441332</v>
      </c>
      <c r="L62">
        <v>52</v>
      </c>
      <c r="M62">
        <v>60.241749341491598</v>
      </c>
      <c r="N62" s="13">
        <f>Table1[[#This Row],[a_obWins]]/Table1[[#This Row],[a_exWins]]</f>
        <v>0.86318874482260299</v>
      </c>
      <c r="O62">
        <v>259</v>
      </c>
      <c r="P62">
        <v>264.25171843412397</v>
      </c>
      <c r="Q62" s="3">
        <f>Table1[[#This Row],[h_obSG]]/Table1[[#This Row],[h_exSG]]</f>
        <v>0.98012607651051775</v>
      </c>
      <c r="R62">
        <v>201</v>
      </c>
      <c r="S62">
        <v>223.329278030898</v>
      </c>
      <c r="T62" s="3">
        <f>Table1[[#This Row],[a_obSG]]/Table1[[#This Row],[a_exSG]]</f>
        <v>0.90001634256029472</v>
      </c>
      <c r="U62">
        <v>460</v>
      </c>
      <c r="V62">
        <v>487.580996465022</v>
      </c>
      <c r="W62" s="3">
        <f>Table1[[#This Row],[obSG]]/Table1[[#This Row],[exSG]]</f>
        <v>0.9434329954100239</v>
      </c>
      <c r="X62">
        <v>4582</v>
      </c>
      <c r="Y62">
        <v>4967.49723197412</v>
      </c>
      <c r="Z62" s="3">
        <f>Table1[[#This Row],[obFouls]]/Table1[[#This Row],[exFouls]]</f>
        <v>0.92239608519702776</v>
      </c>
      <c r="AA62">
        <v>2224</v>
      </c>
      <c r="AB62">
        <v>2436.3648276200902</v>
      </c>
      <c r="AC62" s="3">
        <f>Table1[[#This Row],[h_obFouls]]/Table1[[#This Row],[h_exFouls]]</f>
        <v>0.91283537456599462</v>
      </c>
      <c r="AD62">
        <v>2358</v>
      </c>
      <c r="AE62">
        <v>2531.1324043540299</v>
      </c>
      <c r="AF62" s="3">
        <f>Table1[[#This Row],[a_obFouls]]/Table1[[#This Row],[a_exFouls]]</f>
        <v>0.9315988353449195</v>
      </c>
      <c r="AG62">
        <v>545</v>
      </c>
      <c r="AH62">
        <v>662.59455051124996</v>
      </c>
      <c r="AI62" s="3">
        <f>Table1[[#This Row],[obYC]]/Table1[[#This Row],[exYC]]</f>
        <v>0.82252412063981595</v>
      </c>
      <c r="AJ62">
        <v>39</v>
      </c>
      <c r="AK62">
        <v>40.178142237188901</v>
      </c>
      <c r="AL62" s="3">
        <f>Table1[[#This Row],[obRC]]/Table1[[#This Row],[exRC]]</f>
        <v>0.97067703553255846</v>
      </c>
    </row>
    <row r="63" spans="1:38" x14ac:dyDescent="0.45">
      <c r="A63">
        <v>111</v>
      </c>
      <c r="B63" t="s">
        <v>133</v>
      </c>
      <c r="C63" s="5">
        <f>AVERAGE(H63,K63,N63,Q63,T63,W63,Z63,AC63,AF63,AI63,AL63)</f>
        <v>0.95125977990103072</v>
      </c>
      <c r="D63" s="5">
        <f>AVERAGE(H63,K63,N63)</f>
        <v>0.97255767540599314</v>
      </c>
      <c r="E63">
        <v>183</v>
      </c>
      <c r="F63">
        <v>83</v>
      </c>
      <c r="G63">
        <v>77.464874692507905</v>
      </c>
      <c r="H63" s="3">
        <f>Table1[[#This Row],[h_obWins]]/Table1[[#This Row],[h_exWins]]</f>
        <v>1.0714533564981992</v>
      </c>
      <c r="I63">
        <v>34</v>
      </c>
      <c r="J63">
        <v>45.276088823863802</v>
      </c>
      <c r="K63" s="13">
        <f>Table1[[#This Row],[obDraws]]/Table1[[#This Row],[exDraws]]</f>
        <v>0.75094825730793957</v>
      </c>
      <c r="L63">
        <v>66</v>
      </c>
      <c r="M63">
        <v>60.259036483628101</v>
      </c>
      <c r="N63" s="13">
        <f>Table1[[#This Row],[a_obWins]]/Table1[[#This Row],[a_exWins]]</f>
        <v>1.0952714124118408</v>
      </c>
      <c r="O63">
        <v>259</v>
      </c>
      <c r="P63">
        <v>264.93064901645801</v>
      </c>
      <c r="Q63" s="3">
        <f>Table1[[#This Row],[h_obSG]]/Table1[[#This Row],[h_exSG]]</f>
        <v>0.97761433402109099</v>
      </c>
      <c r="R63">
        <v>234</v>
      </c>
      <c r="S63">
        <v>221.636358830982</v>
      </c>
      <c r="T63" s="3">
        <f>Table1[[#This Row],[a_obSG]]/Table1[[#This Row],[a_exSG]]</f>
        <v>1.0557834519310363</v>
      </c>
      <c r="U63">
        <v>493</v>
      </c>
      <c r="V63">
        <v>486.56700784743998</v>
      </c>
      <c r="W63" s="3">
        <f>Table1[[#This Row],[obSG]]/Table1[[#This Row],[exSG]]</f>
        <v>1.0132211844387464</v>
      </c>
      <c r="X63">
        <v>4304</v>
      </c>
      <c r="Y63">
        <v>4755.5843993149301</v>
      </c>
      <c r="Z63" s="3">
        <f>Table1[[#This Row],[obFouls]]/Table1[[#This Row],[exFouls]]</f>
        <v>0.90504123964659666</v>
      </c>
      <c r="AA63">
        <v>2164</v>
      </c>
      <c r="AB63">
        <v>2341.5711551791001</v>
      </c>
      <c r="AC63" s="3">
        <f>Table1[[#This Row],[h_obFouls]]/Table1[[#This Row],[h_exFouls]]</f>
        <v>0.92416580859123276</v>
      </c>
      <c r="AD63">
        <v>2140</v>
      </c>
      <c r="AE63">
        <v>2414.0132441358301</v>
      </c>
      <c r="AF63" s="3">
        <f>Table1[[#This Row],[a_obFouls]]/Table1[[#This Row],[a_exFouls]]</f>
        <v>0.88649057961820688</v>
      </c>
      <c r="AG63">
        <v>615</v>
      </c>
      <c r="AH63">
        <v>637.98478739848395</v>
      </c>
      <c r="AI63" s="3">
        <f>Table1[[#This Row],[obYC]]/Table1[[#This Row],[exYC]]</f>
        <v>0.96397282842399867</v>
      </c>
      <c r="AJ63">
        <v>31</v>
      </c>
      <c r="AK63">
        <v>37.8097137256932</v>
      </c>
      <c r="AL63" s="3">
        <f>Table1[[#This Row],[obRC]]/Table1[[#This Row],[exRC]]</f>
        <v>0.8198951260224504</v>
      </c>
    </row>
    <row r="64" spans="1:38" x14ac:dyDescent="0.45">
      <c r="A64" s="1">
        <v>107</v>
      </c>
      <c r="B64" s="1" t="s">
        <v>129</v>
      </c>
      <c r="C64" s="6">
        <f>AVERAGE(H64,K64,N64,Q64,T64,W64,Z64,AC64,AF64,AI64,AL64)</f>
        <v>0.89713323820494795</v>
      </c>
      <c r="D64" s="6">
        <f>AVERAGE(H64,K64,N64)</f>
        <v>0.98588238205359102</v>
      </c>
      <c r="E64" s="1">
        <v>183</v>
      </c>
      <c r="F64" s="1">
        <v>83</v>
      </c>
      <c r="G64" s="1">
        <v>79.254284677290102</v>
      </c>
      <c r="H64" s="4">
        <f>Table1[[#This Row],[h_obWins]]/Table1[[#This Row],[h_exWins]]</f>
        <v>1.0472619914237042</v>
      </c>
      <c r="I64" s="1">
        <v>40</v>
      </c>
      <c r="J64" s="1">
        <v>48.336829300277103</v>
      </c>
      <c r="K64" s="14">
        <f>Table1[[#This Row],[obDraws]]/Table1[[#This Row],[exDraws]]</f>
        <v>0.82752635162544042</v>
      </c>
      <c r="L64" s="1">
        <v>60</v>
      </c>
      <c r="M64" s="1">
        <v>55.408886022432597</v>
      </c>
      <c r="N64" s="4">
        <f>Table1[[#This Row],[a_obWins]]/Table1[[#This Row],[a_exWins]]</f>
        <v>1.0828588031116284</v>
      </c>
      <c r="O64" s="1">
        <v>244</v>
      </c>
      <c r="P64" s="1">
        <v>265.18072124428102</v>
      </c>
      <c r="Q64" s="4">
        <f>Table1[[#This Row],[h_obSG]]/Table1[[#This Row],[h_exSG]]</f>
        <v>0.92012722061808705</v>
      </c>
      <c r="R64" s="1">
        <v>194</v>
      </c>
      <c r="S64" s="1">
        <v>210.377722203199</v>
      </c>
      <c r="T64" s="4">
        <f>Table1[[#This Row],[a_obSG]]/Table1[[#This Row],[a_exSG]]</f>
        <v>0.92215087209956514</v>
      </c>
      <c r="U64" s="1">
        <v>438</v>
      </c>
      <c r="V64" s="1">
        <v>475.55844344747999</v>
      </c>
      <c r="W64" s="4">
        <f>Table1[[#This Row],[obSG]]/Table1[[#This Row],[exSG]]</f>
        <v>0.92102244431787095</v>
      </c>
      <c r="X64" s="1">
        <v>4520</v>
      </c>
      <c r="Y64" s="1">
        <v>4779.3412360634302</v>
      </c>
      <c r="Z64" s="4">
        <f>Table1[[#This Row],[obFouls]]/Table1[[#This Row],[exFouls]]</f>
        <v>0.94573703293949352</v>
      </c>
      <c r="AA64" s="1">
        <v>2141</v>
      </c>
      <c r="AB64" s="1">
        <v>2337.4933475799498</v>
      </c>
      <c r="AC64" s="4">
        <f>Table1[[#This Row],[h_obFouls]]/Table1[[#This Row],[h_exFouls]]</f>
        <v>0.91593843559666899</v>
      </c>
      <c r="AD64" s="1">
        <v>2379</v>
      </c>
      <c r="AE64" s="1">
        <v>2441.8478884834799</v>
      </c>
      <c r="AF64" s="4">
        <f>Table1[[#This Row],[a_obFouls]]/Table1[[#This Row],[a_exFouls]]</f>
        <v>0.97426216072676342</v>
      </c>
      <c r="AG64" s="1">
        <v>536</v>
      </c>
      <c r="AH64" s="1">
        <v>638.01082912352695</v>
      </c>
      <c r="AI64" s="4">
        <f>Table1[[#This Row],[obYC]]/Table1[[#This Row],[exYC]]</f>
        <v>0.84011113218303013</v>
      </c>
      <c r="AJ64" s="1">
        <v>18</v>
      </c>
      <c r="AK64" s="1">
        <v>38.178529861741303</v>
      </c>
      <c r="AL64" s="4">
        <f>Table1[[#This Row],[obRC]]/Table1[[#This Row],[exRC]]</f>
        <v>0.47146917561217561</v>
      </c>
    </row>
    <row r="65" spans="1:38" x14ac:dyDescent="0.45">
      <c r="A65">
        <v>5</v>
      </c>
      <c r="B65" t="s">
        <v>27</v>
      </c>
      <c r="C65" s="5">
        <f>AVERAGE(H65,K65,N65,Q65,T65,W65,Z65,AC65,AF65,AI65,AL65)</f>
        <v>0.9262473247987999</v>
      </c>
      <c r="D65" s="5">
        <f>AVERAGE(H65,K65,N65)</f>
        <v>1.000433386417904</v>
      </c>
      <c r="E65">
        <v>181</v>
      </c>
      <c r="F65">
        <v>71</v>
      </c>
      <c r="G65">
        <v>75.211616039360905</v>
      </c>
      <c r="H65" s="3">
        <f>Table1[[#This Row],[h_obWins]]/Table1[[#This Row],[h_exWins]]</f>
        <v>0.94400311732223896</v>
      </c>
      <c r="I65">
        <v>43</v>
      </c>
      <c r="J65">
        <v>48.974462845400502</v>
      </c>
      <c r="K65" s="13">
        <f>Table1[[#This Row],[obDraws]]/Table1[[#This Row],[exDraws]]</f>
        <v>0.87800860901200062</v>
      </c>
      <c r="L65">
        <v>67</v>
      </c>
      <c r="M65">
        <v>56.813921115238401</v>
      </c>
      <c r="N65" s="13">
        <f>Table1[[#This Row],[a_obWins]]/Table1[[#This Row],[a_exWins]]</f>
        <v>1.1792884329194722</v>
      </c>
      <c r="O65">
        <v>235</v>
      </c>
      <c r="P65">
        <v>253.05899654586801</v>
      </c>
      <c r="Q65" s="3">
        <f>Table1[[#This Row],[h_obSG]]/Table1[[#This Row],[h_exSG]]</f>
        <v>0.92863720795401661</v>
      </c>
      <c r="R65">
        <v>217</v>
      </c>
      <c r="S65">
        <v>211.63192179614899</v>
      </c>
      <c r="T65" s="3">
        <f>Table1[[#This Row],[a_obSG]]/Table1[[#This Row],[a_exSG]]</f>
        <v>1.025365163054285</v>
      </c>
      <c r="U65">
        <v>452</v>
      </c>
      <c r="V65">
        <v>464.69091834201799</v>
      </c>
      <c r="W65" s="3">
        <f>Table1[[#This Row],[obSG]]/Table1[[#This Row],[exSG]]</f>
        <v>0.97268954945945962</v>
      </c>
      <c r="X65">
        <v>3947</v>
      </c>
      <c r="Y65">
        <v>4734.3613073032802</v>
      </c>
      <c r="Z65" s="3">
        <f>Table1[[#This Row],[obFouls]]/Table1[[#This Row],[exFouls]]</f>
        <v>0.83369218017038804</v>
      </c>
      <c r="AA65">
        <v>1964</v>
      </c>
      <c r="AB65">
        <v>2320.5064438971199</v>
      </c>
      <c r="AC65" s="3">
        <f>Table1[[#This Row],[h_obFouls]]/Table1[[#This Row],[h_exFouls]]</f>
        <v>0.84636696664440481</v>
      </c>
      <c r="AD65">
        <v>1983</v>
      </c>
      <c r="AE65">
        <v>2413.8548634061499</v>
      </c>
      <c r="AF65" s="3">
        <f>Table1[[#This Row],[a_obFouls]]/Table1[[#This Row],[a_exFouls]]</f>
        <v>0.8215075521159636</v>
      </c>
      <c r="AG65">
        <v>615</v>
      </c>
      <c r="AH65">
        <v>631.66423155940004</v>
      </c>
      <c r="AI65" s="3">
        <f>Table1[[#This Row],[obYC]]/Table1[[#This Row],[exYC]]</f>
        <v>0.97361852907475732</v>
      </c>
      <c r="AJ65">
        <v>30</v>
      </c>
      <c r="AK65">
        <v>38.190130746924297</v>
      </c>
      <c r="AL65" s="3">
        <f>Table1[[#This Row],[obRC]]/Table1[[#This Row],[exRC]]</f>
        <v>0.7855432650598112</v>
      </c>
    </row>
    <row r="66" spans="1:38" x14ac:dyDescent="0.45">
      <c r="A66">
        <v>118</v>
      </c>
      <c r="B66" t="s">
        <v>140</v>
      </c>
      <c r="C66" s="5">
        <f>AVERAGE(H66,K66,N66,Q66,T66,W66,Z66,AC66,AF66,AI66,AL66)</f>
        <v>0.9702330942599956</v>
      </c>
      <c r="D66" s="5">
        <f>AVERAGE(H66,K66,N66)</f>
        <v>1.0219913848429913</v>
      </c>
      <c r="E66">
        <v>181</v>
      </c>
      <c r="F66">
        <v>75</v>
      </c>
      <c r="G66">
        <v>83.184484458775898</v>
      </c>
      <c r="H66" s="13">
        <f>Table1[[#This Row],[h_obWins]]/Table1[[#This Row],[h_exWins]]</f>
        <v>0.90161044439925675</v>
      </c>
      <c r="I66">
        <v>46</v>
      </c>
      <c r="J66">
        <v>42.996811180355003</v>
      </c>
      <c r="K66" s="3">
        <f>Table1[[#This Row],[obDraws]]/Table1[[#This Row],[exDraws]]</f>
        <v>1.0698467801960425</v>
      </c>
      <c r="L66">
        <v>60</v>
      </c>
      <c r="M66">
        <v>54.8187043608689</v>
      </c>
      <c r="N66" s="3">
        <f>Table1[[#This Row],[a_obWins]]/Table1[[#This Row],[a_exWins]]</f>
        <v>1.0945169299336752</v>
      </c>
      <c r="O66">
        <v>256</v>
      </c>
      <c r="P66">
        <v>283.98136570902699</v>
      </c>
      <c r="Q66" s="3">
        <f>Table1[[#This Row],[h_obSG]]/Table1[[#This Row],[h_exSG]]</f>
        <v>0.90146759932939668</v>
      </c>
      <c r="R66">
        <v>204</v>
      </c>
      <c r="S66">
        <v>211.396492221805</v>
      </c>
      <c r="T66" s="3">
        <f>Table1[[#This Row],[a_obSG]]/Table1[[#This Row],[a_exSG]]</f>
        <v>0.96501128214538046</v>
      </c>
      <c r="U66">
        <v>460</v>
      </c>
      <c r="V66">
        <v>495.37785793083299</v>
      </c>
      <c r="W66" s="3">
        <f>Table1[[#This Row],[obSG]]/Table1[[#This Row],[exSG]]</f>
        <v>0.92858409522257535</v>
      </c>
      <c r="X66">
        <v>4765</v>
      </c>
      <c r="Y66">
        <v>4670.6119051987798</v>
      </c>
      <c r="Z66" s="3">
        <f>Table1[[#This Row],[obFouls]]/Table1[[#This Row],[exFouls]]</f>
        <v>1.0202089355136013</v>
      </c>
      <c r="AA66">
        <v>2299</v>
      </c>
      <c r="AB66">
        <v>2289.6356932201302</v>
      </c>
      <c r="AC66" s="3">
        <f>Table1[[#This Row],[h_obFouls]]/Table1[[#This Row],[h_exFouls]]</f>
        <v>1.004089867574828</v>
      </c>
      <c r="AD66">
        <v>2466</v>
      </c>
      <c r="AE66">
        <v>2380.9762119786401</v>
      </c>
      <c r="AF66" s="3">
        <f>Table1[[#This Row],[a_obFouls]]/Table1[[#This Row],[a_exFouls]]</f>
        <v>1.035709633550141</v>
      </c>
      <c r="AG66">
        <v>593</v>
      </c>
      <c r="AH66">
        <v>623.79635432581495</v>
      </c>
      <c r="AI66" s="3">
        <f>Table1[[#This Row],[obYC]]/Table1[[#This Row],[exYC]]</f>
        <v>0.95063075615583081</v>
      </c>
      <c r="AJ66">
        <v>29</v>
      </c>
      <c r="AK66">
        <v>36.209820097242201</v>
      </c>
      <c r="AL66" s="3">
        <f>Table1[[#This Row],[obRC]]/Table1[[#This Row],[exRC]]</f>
        <v>0.800887712839222</v>
      </c>
    </row>
    <row r="67" spans="1:38" hidden="1" x14ac:dyDescent="0.45">
      <c r="A67">
        <v>277</v>
      </c>
      <c r="B67" t="s">
        <v>299</v>
      </c>
      <c r="C67" s="5">
        <f>AVERAGE(H67,K67,N67,Q67,T67,W67,Z67,AC67,AF67,AI67,AL67)</f>
        <v>0.8782510470510162</v>
      </c>
      <c r="D67" s="5">
        <f>AVERAGE(H67,K67,N67)</f>
        <v>1.0028345105716021</v>
      </c>
      <c r="E67">
        <v>400</v>
      </c>
      <c r="F67">
        <v>175</v>
      </c>
      <c r="G67">
        <v>174.92790451174</v>
      </c>
      <c r="H67" s="3">
        <f>Table1[[#This Row],[h_obWins]]/Table1[[#This Row],[h_exWins]]</f>
        <v>1.0004121440113356</v>
      </c>
      <c r="I67">
        <v>117</v>
      </c>
      <c r="J67">
        <v>107.025092131246</v>
      </c>
      <c r="K67" s="3">
        <f>Table1[[#This Row],[obDraws]]/Table1[[#This Row],[exDraws]]</f>
        <v>1.0932015817049863</v>
      </c>
      <c r="L67">
        <v>108</v>
      </c>
      <c r="M67">
        <v>118.047003357013</v>
      </c>
      <c r="N67" s="3">
        <f>Table1[[#This Row],[a_obWins]]/Table1[[#This Row],[a_exWins]]</f>
        <v>0.91488980599848391</v>
      </c>
      <c r="O67">
        <v>620</v>
      </c>
      <c r="P67">
        <v>579.03410194088406</v>
      </c>
      <c r="Q67" s="3">
        <f>Table1[[#This Row],[h_obSG]]/Table1[[#This Row],[h_exSG]]</f>
        <v>1.0707486794332164</v>
      </c>
      <c r="R67">
        <v>465</v>
      </c>
      <c r="S67">
        <v>451.72688036091103</v>
      </c>
      <c r="T67" s="3">
        <f>Table1[[#This Row],[a_obSG]]/Table1[[#This Row],[a_exSG]]</f>
        <v>1.0293830635637276</v>
      </c>
      <c r="U67">
        <v>1085</v>
      </c>
      <c r="V67">
        <v>1030.7609823017899</v>
      </c>
      <c r="W67" s="3">
        <f>Table1[[#This Row],[obSG]]/Table1[[#This Row],[exSG]]</f>
        <v>1.0526203636240568</v>
      </c>
      <c r="X67">
        <v>7319</v>
      </c>
      <c r="Y67">
        <v>10447.591812508599</v>
      </c>
      <c r="Z67" s="3">
        <f>Table1[[#This Row],[obFouls]]/Table1[[#This Row],[exFouls]]</f>
        <v>0.70054421452771276</v>
      </c>
      <c r="AA67">
        <v>3514</v>
      </c>
      <c r="AB67">
        <v>5106.1145991170697</v>
      </c>
      <c r="AC67" s="3">
        <f>Table1[[#This Row],[h_obFouls]]/Table1[[#This Row],[h_exFouls]]</f>
        <v>0.68819450323493092</v>
      </c>
      <c r="AD67">
        <v>3805</v>
      </c>
      <c r="AE67">
        <v>5341.4772133915603</v>
      </c>
      <c r="AF67" s="3">
        <f>Table1[[#This Row],[a_obFouls]]/Table1[[#This Row],[a_exFouls]]</f>
        <v>0.71234975793971844</v>
      </c>
      <c r="AG67">
        <v>967</v>
      </c>
      <c r="AH67">
        <v>1389.5258341476299</v>
      </c>
      <c r="AI67" s="3">
        <f>Table1[[#This Row],[obYC]]/Table1[[#This Row],[exYC]]</f>
        <v>0.69592085029004314</v>
      </c>
      <c r="AJ67">
        <v>59</v>
      </c>
      <c r="AK67">
        <v>83.986177196849496</v>
      </c>
      <c r="AL67" s="3">
        <f>Table1[[#This Row],[obRC]]/Table1[[#This Row],[exRC]]</f>
        <v>0.70249655323296722</v>
      </c>
    </row>
    <row r="68" spans="1:38" hidden="1" x14ac:dyDescent="0.45">
      <c r="A68">
        <v>38</v>
      </c>
      <c r="B68" t="s">
        <v>60</v>
      </c>
      <c r="C68" s="5">
        <f>AVERAGE(H68,K68,N68,Q68,T68,W68,Z68,AC68,AF68,AI68,AL68)</f>
        <v>0.97232935015504307</v>
      </c>
      <c r="D68" s="5">
        <f>AVERAGE(H68,K68,N68)</f>
        <v>1.0687399327453051</v>
      </c>
      <c r="E68">
        <v>62</v>
      </c>
      <c r="F68">
        <v>20</v>
      </c>
      <c r="G68">
        <v>28.3030769742426</v>
      </c>
      <c r="H68" s="3">
        <f>Table1[[#This Row],[h_obWins]]/Table1[[#This Row],[h_exWins]]</f>
        <v>0.70663695039946117</v>
      </c>
      <c r="I68">
        <v>23</v>
      </c>
      <c r="J68">
        <v>16.461381047050601</v>
      </c>
      <c r="K68" s="3">
        <f>Table1[[#This Row],[obDraws]]/Table1[[#This Row],[exDraws]]</f>
        <v>1.3972096225863704</v>
      </c>
      <c r="L68">
        <v>19</v>
      </c>
      <c r="M68">
        <v>17.2355419787066</v>
      </c>
      <c r="N68" s="3">
        <f>Table1[[#This Row],[a_obWins]]/Table1[[#This Row],[a_exWins]]</f>
        <v>1.1023732252500835</v>
      </c>
      <c r="O68">
        <v>74</v>
      </c>
      <c r="P68">
        <v>91.838664577545998</v>
      </c>
      <c r="Q68" s="3">
        <f>Table1[[#This Row],[h_obSG]]/Table1[[#This Row],[h_exSG]]</f>
        <v>0.8057608452866436</v>
      </c>
      <c r="R68">
        <v>78</v>
      </c>
      <c r="S68">
        <v>67.864116702776002</v>
      </c>
      <c r="T68" s="3">
        <f>Table1[[#This Row],[a_obSG]]/Table1[[#This Row],[a_exSG]]</f>
        <v>1.1493555621097384</v>
      </c>
      <c r="U68">
        <v>152</v>
      </c>
      <c r="V68">
        <v>159.702781280322</v>
      </c>
      <c r="W68" s="3">
        <f>Table1[[#This Row],[obSG]]/Table1[[#This Row],[exSG]]</f>
        <v>0.95176802045293429</v>
      </c>
      <c r="X68">
        <v>1258</v>
      </c>
      <c r="Y68">
        <v>1625.9563692648101</v>
      </c>
      <c r="Z68" s="3">
        <f>Table1[[#This Row],[obFouls]]/Table1[[#This Row],[exFouls]]</f>
        <v>0.77369849756104792</v>
      </c>
      <c r="AA68">
        <v>588</v>
      </c>
      <c r="AB68">
        <v>792.64140817616601</v>
      </c>
      <c r="AC68" s="3">
        <f>Table1[[#This Row],[h_obFouls]]/Table1[[#This Row],[h_exFouls]]</f>
        <v>0.74182347015274264</v>
      </c>
      <c r="AD68">
        <v>670</v>
      </c>
      <c r="AE68">
        <v>833.31496108864906</v>
      </c>
      <c r="AF68" s="3">
        <f>Table1[[#This Row],[a_obFouls]]/Table1[[#This Row],[a_exFouls]]</f>
        <v>0.80401772593246956</v>
      </c>
      <c r="AG68">
        <v>191</v>
      </c>
      <c r="AH68">
        <v>215.22360541328399</v>
      </c>
      <c r="AI68" s="3">
        <f>Table1[[#This Row],[obYC]]/Table1[[#This Row],[exYC]]</f>
        <v>0.8874491235904699</v>
      </c>
      <c r="AJ68">
        <v>18</v>
      </c>
      <c r="AK68">
        <v>13.0858669076413</v>
      </c>
      <c r="AL68" s="3">
        <f>Table1[[#This Row],[obRC]]/Table1[[#This Row],[exRC]]</f>
        <v>1.3755298083835137</v>
      </c>
    </row>
    <row r="69" spans="1:38" hidden="1" x14ac:dyDescent="0.45">
      <c r="A69">
        <v>238</v>
      </c>
      <c r="B69" t="s">
        <v>260</v>
      </c>
      <c r="C69" s="5">
        <f>AVERAGE(H69,K69,N69,Q69,T69,W69,Z69,AC69,AF69,AI69,AL69)</f>
        <v>0.91822588410230099</v>
      </c>
      <c r="D69" s="5">
        <f>AVERAGE(H69,K69,N69)</f>
        <v>1.014360731890126</v>
      </c>
      <c r="E69">
        <v>456</v>
      </c>
      <c r="F69">
        <v>186</v>
      </c>
      <c r="G69">
        <v>200.31044905427001</v>
      </c>
      <c r="H69" s="3">
        <f>Table1[[#This Row],[h_obWins]]/Table1[[#This Row],[h_exWins]]</f>
        <v>0.92855864922756537</v>
      </c>
      <c r="I69">
        <v>134</v>
      </c>
      <c r="J69">
        <v>122.874834028178</v>
      </c>
      <c r="K69" s="3">
        <f>Table1[[#This Row],[obDraws]]/Table1[[#This Row],[exDraws]]</f>
        <v>1.0905406388526291</v>
      </c>
      <c r="L69">
        <v>136</v>
      </c>
      <c r="M69">
        <v>132.81471691754999</v>
      </c>
      <c r="N69" s="3">
        <f>Table1[[#This Row],[a_obWins]]/Table1[[#This Row],[a_exWins]]</f>
        <v>1.0239829075901836</v>
      </c>
      <c r="O69">
        <v>633</v>
      </c>
      <c r="P69">
        <v>660.13424746576402</v>
      </c>
      <c r="Q69" s="3">
        <f>Table1[[#This Row],[h_obSG]]/Table1[[#This Row],[h_exSG]]</f>
        <v>0.95889586463672871</v>
      </c>
      <c r="R69">
        <v>525</v>
      </c>
      <c r="S69">
        <v>511.45158093677298</v>
      </c>
      <c r="T69" s="3">
        <f>Table1[[#This Row],[a_obSG]]/Table1[[#This Row],[a_exSG]]</f>
        <v>1.0264901303822578</v>
      </c>
      <c r="U69">
        <v>1158</v>
      </c>
      <c r="V69">
        <v>1171.5858284025301</v>
      </c>
      <c r="W69" s="3">
        <f>Table1[[#This Row],[obSG]]/Table1[[#This Row],[exSG]]</f>
        <v>0.98840389831186803</v>
      </c>
      <c r="X69">
        <v>10586</v>
      </c>
      <c r="Y69">
        <v>11922.8895166449</v>
      </c>
      <c r="Z69" s="3">
        <f>Table1[[#This Row],[obFouls]]/Table1[[#This Row],[exFouls]]</f>
        <v>0.88787202005197308</v>
      </c>
      <c r="AA69">
        <v>5366</v>
      </c>
      <c r="AB69">
        <v>5825.2863367067202</v>
      </c>
      <c r="AC69" s="3">
        <f>Table1[[#This Row],[h_obFouls]]/Table1[[#This Row],[h_exFouls]]</f>
        <v>0.92115643589695639</v>
      </c>
      <c r="AD69">
        <v>5220</v>
      </c>
      <c r="AE69">
        <v>6097.6031799382599</v>
      </c>
      <c r="AF69" s="3">
        <f>Table1[[#This Row],[a_obFouls]]/Table1[[#This Row],[a_exFouls]]</f>
        <v>0.85607407467483876</v>
      </c>
      <c r="AG69">
        <v>1322</v>
      </c>
      <c r="AH69">
        <v>1583.86050005946</v>
      </c>
      <c r="AI69" s="3">
        <f>Table1[[#This Row],[obYC]]/Table1[[#This Row],[exYC]]</f>
        <v>0.83466946738703973</v>
      </c>
      <c r="AJ69">
        <v>56</v>
      </c>
      <c r="AK69">
        <v>95.916584671065095</v>
      </c>
      <c r="AL69" s="3">
        <f>Table1[[#This Row],[obRC]]/Table1[[#This Row],[exRC]]</f>
        <v>0.58384063811326858</v>
      </c>
    </row>
    <row r="70" spans="1:38" hidden="1" x14ac:dyDescent="0.45">
      <c r="A70">
        <v>185</v>
      </c>
      <c r="B70" t="s">
        <v>207</v>
      </c>
      <c r="C70" s="5">
        <f>AVERAGE(H70,K70,N70,Q70,T70,W70,Z70,AC70,AF70,AI70,AL70)</f>
        <v>0.97180923304611799</v>
      </c>
      <c r="D70" s="5">
        <f>AVERAGE(H70,K70,N70)</f>
        <v>1.0234775956867672</v>
      </c>
      <c r="E70">
        <v>67</v>
      </c>
      <c r="F70">
        <v>29</v>
      </c>
      <c r="G70">
        <v>31.768360381471801</v>
      </c>
      <c r="H70" s="3">
        <f>Table1[[#This Row],[h_obWins]]/Table1[[#This Row],[h_exWins]]</f>
        <v>0.91285793952758143</v>
      </c>
      <c r="I70">
        <v>19</v>
      </c>
      <c r="J70">
        <v>17.369193713897801</v>
      </c>
      <c r="K70" s="3">
        <f>Table1[[#This Row],[obDraws]]/Table1[[#This Row],[exDraws]]</f>
        <v>1.0938907305062366</v>
      </c>
      <c r="L70">
        <v>19</v>
      </c>
      <c r="M70">
        <v>17.862445904630299</v>
      </c>
      <c r="N70" s="3">
        <f>Table1[[#This Row],[a_obWins]]/Table1[[#This Row],[a_exWins]]</f>
        <v>1.0636841170264832</v>
      </c>
      <c r="O70">
        <v>94</v>
      </c>
      <c r="P70">
        <v>102.926291697975</v>
      </c>
      <c r="Q70" s="3">
        <f>Table1[[#This Row],[h_obSG]]/Table1[[#This Row],[h_exSG]]</f>
        <v>0.91327491206845235</v>
      </c>
      <c r="R70">
        <v>75</v>
      </c>
      <c r="S70">
        <v>72.141623322624895</v>
      </c>
      <c r="T70" s="3">
        <f>Table1[[#This Row],[a_obSG]]/Table1[[#This Row],[a_exSG]]</f>
        <v>1.0396217404838832</v>
      </c>
      <c r="U70">
        <v>169</v>
      </c>
      <c r="V70">
        <v>175.0679150206</v>
      </c>
      <c r="W70" s="3">
        <f>Table1[[#This Row],[obSG]]/Table1[[#This Row],[exSG]]</f>
        <v>0.96533965107263664</v>
      </c>
      <c r="X70">
        <v>1714</v>
      </c>
      <c r="Y70">
        <v>1750.8309729520099</v>
      </c>
      <c r="Z70" s="3">
        <f>Table1[[#This Row],[obFouls]]/Table1[[#This Row],[exFouls]]</f>
        <v>0.97896371864503251</v>
      </c>
      <c r="AA70">
        <v>899</v>
      </c>
      <c r="AB70">
        <v>852.56669760997204</v>
      </c>
      <c r="AC70" s="3">
        <f>Table1[[#This Row],[h_obFouls]]/Table1[[#This Row],[h_exFouls]]</f>
        <v>1.0544629558252696</v>
      </c>
      <c r="AD70">
        <v>815</v>
      </c>
      <c r="AE70">
        <v>898.26427534204595</v>
      </c>
      <c r="AF70" s="3">
        <f>Table1[[#This Row],[a_obFouls]]/Table1[[#This Row],[a_exFouls]]</f>
        <v>0.90730536922406257</v>
      </c>
      <c r="AG70">
        <v>225</v>
      </c>
      <c r="AH70">
        <v>231.489911017873</v>
      </c>
      <c r="AI70" s="3">
        <f>Table1[[#This Row],[obYC]]/Table1[[#This Row],[exYC]]</f>
        <v>0.97196460532842865</v>
      </c>
      <c r="AJ70">
        <v>11</v>
      </c>
      <c r="AK70">
        <v>13.9499052141995</v>
      </c>
      <c r="AL70" s="3">
        <f>Table1[[#This Row],[obRC]]/Table1[[#This Row],[exRC]]</f>
        <v>0.78853582379923171</v>
      </c>
    </row>
    <row r="71" spans="1:38" x14ac:dyDescent="0.45">
      <c r="A71">
        <v>124</v>
      </c>
      <c r="B71" t="s">
        <v>146</v>
      </c>
      <c r="C71" s="5">
        <f>AVERAGE(H71,K71,N71,Q71,T71,W71,Z71,AC71,AF71,AI71,AL71)</f>
        <v>0.93213031322470097</v>
      </c>
      <c r="D71" s="5">
        <f>AVERAGE(H71,K71,N71)</f>
        <v>0.99449203708991118</v>
      </c>
      <c r="E71">
        <v>175</v>
      </c>
      <c r="F71">
        <v>74</v>
      </c>
      <c r="G71">
        <v>75.698463098286098</v>
      </c>
      <c r="H71" s="3">
        <f>Table1[[#This Row],[h_obWins]]/Table1[[#This Row],[h_exWins]]</f>
        <v>0.97756277962894922</v>
      </c>
      <c r="I71">
        <v>37</v>
      </c>
      <c r="J71">
        <v>46.164252698207903</v>
      </c>
      <c r="K71" s="13">
        <f>Table1[[#This Row],[obDraws]]/Table1[[#This Row],[exDraws]]</f>
        <v>0.80148595151928759</v>
      </c>
      <c r="L71">
        <v>64</v>
      </c>
      <c r="M71">
        <v>53.137284203505899</v>
      </c>
      <c r="N71" s="13">
        <f>Table1[[#This Row],[a_obWins]]/Table1[[#This Row],[a_exWins]]</f>
        <v>1.2044273801214966</v>
      </c>
      <c r="O71">
        <v>255</v>
      </c>
      <c r="P71">
        <v>252.872097068128</v>
      </c>
      <c r="Q71" s="3">
        <f>Table1[[#This Row],[h_obSG]]/Table1[[#This Row],[h_exSG]]</f>
        <v>1.0084149376564022</v>
      </c>
      <c r="R71">
        <v>208</v>
      </c>
      <c r="S71">
        <v>199.65529107477801</v>
      </c>
      <c r="T71" s="3">
        <f>Table1[[#This Row],[a_obSG]]/Table1[[#This Row],[a_exSG]]</f>
        <v>1.04179558117544</v>
      </c>
      <c r="U71">
        <v>463</v>
      </c>
      <c r="V71">
        <v>452.52738814290598</v>
      </c>
      <c r="W71" s="3">
        <f>Table1[[#This Row],[obSG]]/Table1[[#This Row],[exSG]]</f>
        <v>1.0231424928777721</v>
      </c>
      <c r="X71">
        <v>4055</v>
      </c>
      <c r="Y71">
        <v>4572.9767164161203</v>
      </c>
      <c r="Z71" s="3">
        <f>Table1[[#This Row],[obFouls]]/Table1[[#This Row],[exFouls]]</f>
        <v>0.88673095260759105</v>
      </c>
      <c r="AA71">
        <v>2022</v>
      </c>
      <c r="AB71">
        <v>2234.8193831357798</v>
      </c>
      <c r="AC71" s="3">
        <f>Table1[[#This Row],[h_obFouls]]/Table1[[#This Row],[h_exFouls]]</f>
        <v>0.90477110376715864</v>
      </c>
      <c r="AD71">
        <v>2033</v>
      </c>
      <c r="AE71">
        <v>2338.15733328033</v>
      </c>
      <c r="AF71" s="3">
        <f>Table1[[#This Row],[a_obFouls]]/Table1[[#This Row],[a_exFouls]]</f>
        <v>0.86948810974486135</v>
      </c>
      <c r="AG71">
        <v>489</v>
      </c>
      <c r="AH71">
        <v>609.22391251040597</v>
      </c>
      <c r="AI71" s="3">
        <f>Table1[[#This Row],[obYC]]/Table1[[#This Row],[exYC]]</f>
        <v>0.80266054886945615</v>
      </c>
      <c r="AJ71">
        <v>27</v>
      </c>
      <c r="AK71">
        <v>36.837256442425797</v>
      </c>
      <c r="AL71" s="3">
        <f>Table1[[#This Row],[obRC]]/Table1[[#This Row],[exRC]]</f>
        <v>0.73295360750329541</v>
      </c>
    </row>
    <row r="72" spans="1:38" hidden="1" x14ac:dyDescent="0.45">
      <c r="A72">
        <v>64</v>
      </c>
      <c r="B72" t="s">
        <v>86</v>
      </c>
      <c r="C72" s="5">
        <f>AVERAGE(H72,K72,N72,Q72,T72,W72,Z72,AC72,AF72,AI72,AL72)</f>
        <v>0.96128195657024063</v>
      </c>
      <c r="D72" s="5">
        <f>AVERAGE(H72,K72,N72)</f>
        <v>0.98529708578411801</v>
      </c>
      <c r="E72">
        <v>215</v>
      </c>
      <c r="F72">
        <v>104</v>
      </c>
      <c r="G72">
        <v>95.0533702367009</v>
      </c>
      <c r="H72" s="3">
        <f>Table1[[#This Row],[h_obWins]]/Table1[[#This Row],[h_exWins]]</f>
        <v>1.0941221730594117</v>
      </c>
      <c r="I72">
        <v>63</v>
      </c>
      <c r="J72">
        <v>57.8882373530774</v>
      </c>
      <c r="K72" s="3">
        <f>Table1[[#This Row],[obDraws]]/Table1[[#This Row],[exDraws]]</f>
        <v>1.0883039954342444</v>
      </c>
      <c r="L72">
        <v>48</v>
      </c>
      <c r="M72">
        <v>62.0583924102216</v>
      </c>
      <c r="N72" s="3">
        <f>Table1[[#This Row],[a_obWins]]/Table1[[#This Row],[a_exWins]]</f>
        <v>0.77346508885869802</v>
      </c>
      <c r="O72">
        <v>351</v>
      </c>
      <c r="P72">
        <v>311.472202481566</v>
      </c>
      <c r="Q72" s="3">
        <f>Table1[[#This Row],[h_obSG]]/Table1[[#This Row],[h_exSG]]</f>
        <v>1.1269063409302902</v>
      </c>
      <c r="R72">
        <v>248</v>
      </c>
      <c r="S72">
        <v>239.27744441364899</v>
      </c>
      <c r="T72" s="3">
        <f>Table1[[#This Row],[a_obSG]]/Table1[[#This Row],[a_exSG]]</f>
        <v>1.0364537309721178</v>
      </c>
      <c r="U72">
        <v>599</v>
      </c>
      <c r="V72">
        <v>550.74964689521596</v>
      </c>
      <c r="W72" s="3">
        <f>Table1[[#This Row],[obSG]]/Table1[[#This Row],[exSG]]</f>
        <v>1.0876085048384316</v>
      </c>
      <c r="X72">
        <v>4987</v>
      </c>
      <c r="Y72">
        <v>5625.9196125869003</v>
      </c>
      <c r="Z72" s="3">
        <f>Table1[[#This Row],[obFouls]]/Table1[[#This Row],[exFouls]]</f>
        <v>0.88643285781093606</v>
      </c>
      <c r="AA72">
        <v>2502</v>
      </c>
      <c r="AB72">
        <v>2746.2078211455701</v>
      </c>
      <c r="AC72" s="3">
        <f>Table1[[#This Row],[h_obFouls]]/Table1[[#This Row],[h_exFouls]]</f>
        <v>0.91107453002457051</v>
      </c>
      <c r="AD72">
        <v>2485</v>
      </c>
      <c r="AE72">
        <v>2879.7117914413302</v>
      </c>
      <c r="AF72" s="3">
        <f>Table1[[#This Row],[a_obFouls]]/Table1[[#This Row],[a_exFouls]]</f>
        <v>0.86293357807040394</v>
      </c>
      <c r="AG72">
        <v>599</v>
      </c>
      <c r="AH72">
        <v>745.62751517996003</v>
      </c>
      <c r="AI72" s="3">
        <f>Table1[[#This Row],[obYC]]/Table1[[#This Row],[exYC]]</f>
        <v>0.80335018196777397</v>
      </c>
      <c r="AJ72">
        <v>41</v>
      </c>
      <c r="AK72">
        <v>45.381565642900398</v>
      </c>
      <c r="AL72" s="3">
        <f>Table1[[#This Row],[obRC]]/Table1[[#This Row],[exRC]]</f>
        <v>0.9034505403057671</v>
      </c>
    </row>
    <row r="73" spans="1:38" hidden="1" x14ac:dyDescent="0.45">
      <c r="A73" s="1">
        <v>57</v>
      </c>
      <c r="B73" s="1" t="s">
        <v>79</v>
      </c>
      <c r="C73" s="6">
        <f>AVERAGE(H73,K73,N73,Q73,T73,W73,Z73,AC73,AF73,AI73,AL73)</f>
        <v>0.96259742926819947</v>
      </c>
      <c r="D73" s="6">
        <f>AVERAGE(H73,K73,N73)</f>
        <v>1.0049642255698554</v>
      </c>
      <c r="E73" s="1">
        <v>323</v>
      </c>
      <c r="F73" s="1">
        <v>140</v>
      </c>
      <c r="G73" s="1">
        <v>141.745669434429</v>
      </c>
      <c r="H73" s="4">
        <f>Table1[[#This Row],[h_obWins]]/Table1[[#This Row],[h_exWins]]</f>
        <v>0.98768449546716808</v>
      </c>
      <c r="I73" s="1">
        <v>93</v>
      </c>
      <c r="J73" s="1">
        <v>85.6451024102481</v>
      </c>
      <c r="K73" s="4">
        <f>Table1[[#This Row],[obDraws]]/Table1[[#This Row],[exDraws]]</f>
        <v>1.0858764527424025</v>
      </c>
      <c r="L73" s="1">
        <v>90</v>
      </c>
      <c r="M73" s="1">
        <v>95.609228155322299</v>
      </c>
      <c r="N73" s="4">
        <f>Table1[[#This Row],[a_obWins]]/Table1[[#This Row],[a_exWins]]</f>
        <v>0.9413317284999958</v>
      </c>
      <c r="O73" s="1">
        <v>462</v>
      </c>
      <c r="P73" s="1">
        <v>471.16889187929098</v>
      </c>
      <c r="Q73" s="4">
        <f>Table1[[#This Row],[h_obSG]]/Table1[[#This Row],[h_exSG]]</f>
        <v>0.98054011621454851</v>
      </c>
      <c r="R73" s="1">
        <v>361</v>
      </c>
      <c r="S73" s="1">
        <v>366.75522562485799</v>
      </c>
      <c r="T73" s="4">
        <f>Table1[[#This Row],[a_obSG]]/Table1[[#This Row],[a_exSG]]</f>
        <v>0.98430772018298429</v>
      </c>
      <c r="U73" s="1">
        <v>823</v>
      </c>
      <c r="V73" s="1">
        <v>837.92411750414897</v>
      </c>
      <c r="W73" s="4">
        <f>Table1[[#This Row],[obSG]]/Table1[[#This Row],[exSG]]</f>
        <v>0.98218917776396975</v>
      </c>
      <c r="X73" s="1">
        <v>7858</v>
      </c>
      <c r="Y73" s="1">
        <v>8430.4545998516605</v>
      </c>
      <c r="Z73" s="4">
        <f>Table1[[#This Row],[obFouls]]/Table1[[#This Row],[exFouls]]</f>
        <v>0.93209682905335456</v>
      </c>
      <c r="AA73" s="1">
        <v>3907</v>
      </c>
      <c r="AB73" s="1">
        <v>4120.1401540646702</v>
      </c>
      <c r="AC73" s="4">
        <f>Table1[[#This Row],[h_obFouls]]/Table1[[#This Row],[h_exFouls]]</f>
        <v>0.94826871269065938</v>
      </c>
      <c r="AD73" s="1">
        <v>3951</v>
      </c>
      <c r="AE73" s="1">
        <v>4310.3144457869903</v>
      </c>
      <c r="AF73" s="4">
        <f>Table1[[#This Row],[a_obFouls]]/Table1[[#This Row],[a_exFouls]]</f>
        <v>0.91663846099715685</v>
      </c>
      <c r="AG73" s="1">
        <v>1126</v>
      </c>
      <c r="AH73" s="1">
        <v>1123.2807952826499</v>
      </c>
      <c r="AI73" s="4">
        <f>Table1[[#This Row],[obYC]]/Table1[[#This Row],[exYC]]</f>
        <v>1.0024207702372991</v>
      </c>
      <c r="AJ73" s="1">
        <v>56</v>
      </c>
      <c r="AK73" s="1">
        <v>67.696846809724093</v>
      </c>
      <c r="AL73" s="4">
        <f>Table1[[#This Row],[obRC]]/Table1[[#This Row],[exRC]]</f>
        <v>0.82721725810065438</v>
      </c>
    </row>
    <row r="74" spans="1:38" hidden="1" x14ac:dyDescent="0.45">
      <c r="A74">
        <v>90</v>
      </c>
      <c r="B74" t="s">
        <v>112</v>
      </c>
      <c r="C74" s="5">
        <f>AVERAGE(H74,K74,N74,Q74,T74,W74,Z74,AC74,AF74,AI74,AL74)</f>
        <v>0.93057695219597603</v>
      </c>
      <c r="D74" s="5">
        <f>AVERAGE(H74,K74,N74)</f>
        <v>1.0160368231582806</v>
      </c>
      <c r="E74">
        <v>370</v>
      </c>
      <c r="F74">
        <v>143</v>
      </c>
      <c r="G74">
        <v>158.088518043075</v>
      </c>
      <c r="H74" s="13">
        <f>Table1[[#This Row],[h_obWins]]/Table1[[#This Row],[h_exWins]]</f>
        <v>0.90455652168892009</v>
      </c>
      <c r="I74">
        <v>108</v>
      </c>
      <c r="J74">
        <v>99.839362417567699</v>
      </c>
      <c r="K74" s="3">
        <f>Table1[[#This Row],[obDraws]]/Table1[[#This Row],[exDraws]]</f>
        <v>1.0817376772529985</v>
      </c>
      <c r="L74">
        <v>119</v>
      </c>
      <c r="M74">
        <v>112.072119539357</v>
      </c>
      <c r="N74" s="3">
        <f>Table1[[#This Row],[a_obWins]]/Table1[[#This Row],[a_exWins]]</f>
        <v>1.061816270532923</v>
      </c>
      <c r="O74">
        <v>542</v>
      </c>
      <c r="P74">
        <v>526.237165325398</v>
      </c>
      <c r="Q74" s="3">
        <f>Table1[[#This Row],[h_obSG]]/Table1[[#This Row],[h_exSG]]</f>
        <v>1.029953860565616</v>
      </c>
      <c r="R74">
        <v>470</v>
      </c>
      <c r="S74">
        <v>424.13613917414699</v>
      </c>
      <c r="T74" s="3">
        <f>Table1[[#This Row],[a_obSG]]/Table1[[#This Row],[a_exSG]]</f>
        <v>1.1081347628503349</v>
      </c>
      <c r="U74">
        <v>1012</v>
      </c>
      <c r="V74">
        <v>950.37330449954504</v>
      </c>
      <c r="W74" s="3">
        <f>Table1[[#This Row],[obSG]]/Table1[[#This Row],[exSG]]</f>
        <v>1.0648447249188115</v>
      </c>
      <c r="X74">
        <v>7736</v>
      </c>
      <c r="Y74">
        <v>9659.8432875406306</v>
      </c>
      <c r="Z74" s="3">
        <f>Table1[[#This Row],[obFouls]]/Table1[[#This Row],[exFouls]]</f>
        <v>0.8008411492532157</v>
      </c>
      <c r="AA74">
        <v>3689</v>
      </c>
      <c r="AB74">
        <v>4727.5459467887504</v>
      </c>
      <c r="AC74" s="3">
        <f>Table1[[#This Row],[h_obFouls]]/Table1[[#This Row],[h_exFouls]]</f>
        <v>0.78032028488391603</v>
      </c>
      <c r="AD74">
        <v>4047</v>
      </c>
      <c r="AE74">
        <v>4932.2973407518703</v>
      </c>
      <c r="AF74" s="3">
        <f>Table1[[#This Row],[a_obFouls]]/Table1[[#This Row],[a_exFouls]]</f>
        <v>0.82051014373417375</v>
      </c>
      <c r="AG74">
        <v>1061</v>
      </c>
      <c r="AH74">
        <v>1286.94694180178</v>
      </c>
      <c r="AI74" s="3">
        <f>Table1[[#This Row],[obYC]]/Table1[[#This Row],[exYC]]</f>
        <v>0.82443181263910947</v>
      </c>
      <c r="AJ74">
        <v>59</v>
      </c>
      <c r="AK74">
        <v>77.713457658647201</v>
      </c>
      <c r="AL74" s="3">
        <f>Table1[[#This Row],[obRC]]/Table1[[#This Row],[exRC]]</f>
        <v>0.75919926583571662</v>
      </c>
    </row>
    <row r="75" spans="1:38" hidden="1" x14ac:dyDescent="0.45">
      <c r="A75">
        <v>34</v>
      </c>
      <c r="B75" t="s">
        <v>56</v>
      </c>
      <c r="C75" s="5">
        <f>AVERAGE(H75,K75,N75,Q75,T75,W75,Z75,AC75,AF75,AI75,AL75)</f>
        <v>0.95439004024775409</v>
      </c>
      <c r="D75" s="5">
        <f>AVERAGE(H75,K75,N75)</f>
        <v>1.0043339522000669</v>
      </c>
      <c r="E75">
        <v>105</v>
      </c>
      <c r="F75">
        <v>46</v>
      </c>
      <c r="G75">
        <v>45.929516554998301</v>
      </c>
      <c r="H75" s="3">
        <f>Table1[[#This Row],[h_obWins]]/Table1[[#This Row],[h_exWins]]</f>
        <v>1.0015346001936967</v>
      </c>
      <c r="I75">
        <v>29</v>
      </c>
      <c r="J75">
        <v>26.822963831233501</v>
      </c>
      <c r="K75" s="3">
        <f>Table1[[#This Row],[obDraws]]/Table1[[#This Row],[exDraws]]</f>
        <v>1.0811631474606653</v>
      </c>
      <c r="L75">
        <v>30</v>
      </c>
      <c r="M75">
        <v>32.247519613768098</v>
      </c>
      <c r="N75" s="3">
        <f>Table1[[#This Row],[a_obWins]]/Table1[[#This Row],[a_exWins]]</f>
        <v>0.93030410894583915</v>
      </c>
      <c r="O75">
        <v>131</v>
      </c>
      <c r="P75">
        <v>154.73482160568301</v>
      </c>
      <c r="Q75" s="3">
        <f>Table1[[#This Row],[h_obSG]]/Table1[[#This Row],[h_exSG]]</f>
        <v>0.84660969418915022</v>
      </c>
      <c r="R75">
        <v>102</v>
      </c>
      <c r="S75">
        <v>120.12212759872099</v>
      </c>
      <c r="T75" s="3">
        <f>Table1[[#This Row],[a_obSG]]/Table1[[#This Row],[a_exSG]]</f>
        <v>0.84913580902213437</v>
      </c>
      <c r="U75">
        <v>233</v>
      </c>
      <c r="V75">
        <v>274.85694920440397</v>
      </c>
      <c r="W75" s="3">
        <f>Table1[[#This Row],[obSG]]/Table1[[#This Row],[exSG]]</f>
        <v>0.84771369497637827</v>
      </c>
      <c r="X75">
        <v>2550</v>
      </c>
      <c r="Y75">
        <v>2730.2532069710501</v>
      </c>
      <c r="Z75" s="3">
        <f>Table1[[#This Row],[obFouls]]/Table1[[#This Row],[exFouls]]</f>
        <v>0.93397930766611081</v>
      </c>
      <c r="AA75">
        <v>1247</v>
      </c>
      <c r="AB75">
        <v>1335.4657668238799</v>
      </c>
      <c r="AC75" s="3">
        <f>Table1[[#This Row],[h_obFouls]]/Table1[[#This Row],[h_exFouls]]</f>
        <v>0.93375661958428424</v>
      </c>
      <c r="AD75">
        <v>1303</v>
      </c>
      <c r="AE75">
        <v>1394.7874401471599</v>
      </c>
      <c r="AF75" s="3">
        <f>Table1[[#This Row],[a_obFouls]]/Table1[[#This Row],[a_exFouls]]</f>
        <v>0.93419252460613234</v>
      </c>
      <c r="AG75">
        <v>393</v>
      </c>
      <c r="AH75">
        <v>363.409428754386</v>
      </c>
      <c r="AI75" s="3">
        <f>Table1[[#This Row],[obYC]]/Table1[[#This Row],[exYC]]</f>
        <v>1.0814248858292916</v>
      </c>
      <c r="AJ75">
        <v>23</v>
      </c>
      <c r="AK75">
        <v>21.729353247560599</v>
      </c>
      <c r="AL75" s="3">
        <f>Table1[[#This Row],[obRC]]/Table1[[#This Row],[exRC]]</f>
        <v>1.0584760502516128</v>
      </c>
    </row>
    <row r="76" spans="1:38" hidden="1" x14ac:dyDescent="0.45">
      <c r="A76" s="1">
        <v>150</v>
      </c>
      <c r="B76" s="1" t="s">
        <v>172</v>
      </c>
      <c r="C76" s="6">
        <f>AVERAGE(H76,K76,N76,Q76,T76,W76,Z76,AC76,AF76,AI76,AL76)</f>
        <v>0.94599354524088841</v>
      </c>
      <c r="D76" s="6">
        <f>AVERAGE(H76,K76,N76)</f>
        <v>1.007485575725876</v>
      </c>
      <c r="E76" s="1">
        <v>418</v>
      </c>
      <c r="F76" s="1">
        <v>183</v>
      </c>
      <c r="G76" s="1">
        <v>186.982229225033</v>
      </c>
      <c r="H76" s="4">
        <f>Table1[[#This Row],[h_obWins]]/Table1[[#This Row],[h_exWins]]</f>
        <v>0.97870263264301771</v>
      </c>
      <c r="I76" s="1">
        <v>114</v>
      </c>
      <c r="J76" s="1">
        <v>105.82726285230299</v>
      </c>
      <c r="K76" s="4">
        <f>Table1[[#This Row],[obDraws]]/Table1[[#This Row],[exDraws]]</f>
        <v>1.0772271428686881</v>
      </c>
      <c r="L76" s="1">
        <v>121</v>
      </c>
      <c r="M76" s="1">
        <v>125.190507922663</v>
      </c>
      <c r="N76" s="4">
        <f>Table1[[#This Row],[a_obWins]]/Table1[[#This Row],[a_exWins]]</f>
        <v>0.96652695166592262</v>
      </c>
      <c r="O76" s="1">
        <v>663</v>
      </c>
      <c r="P76" s="1">
        <v>627.84335805618502</v>
      </c>
      <c r="Q76" s="4">
        <f>Table1[[#This Row],[h_obSG]]/Table1[[#This Row],[h_exSG]]</f>
        <v>1.0559958809672856</v>
      </c>
      <c r="R76" s="1">
        <v>513</v>
      </c>
      <c r="S76" s="1">
        <v>481.68201833319603</v>
      </c>
      <c r="T76" s="4">
        <f>Table1[[#This Row],[a_obSG]]/Table1[[#This Row],[a_exSG]]</f>
        <v>1.065017958891586</v>
      </c>
      <c r="U76" s="1">
        <v>1176</v>
      </c>
      <c r="V76" s="1">
        <v>1109.52537638938</v>
      </c>
      <c r="W76" s="4">
        <f>Table1[[#This Row],[obSG]]/Table1[[#This Row],[exSG]]</f>
        <v>1.0599126662852381</v>
      </c>
      <c r="X76" s="1">
        <v>9530</v>
      </c>
      <c r="Y76" s="1">
        <v>10880.3294558671</v>
      </c>
      <c r="Z76" s="4">
        <f>Table1[[#This Row],[obFouls]]/Table1[[#This Row],[exFouls]]</f>
        <v>0.87589259485713922</v>
      </c>
      <c r="AA76" s="1">
        <v>4684</v>
      </c>
      <c r="AB76" s="1">
        <v>5324.4439178276798</v>
      </c>
      <c r="AC76" s="4">
        <f>Table1[[#This Row],[h_obFouls]]/Table1[[#This Row],[h_exFouls]]</f>
        <v>0.87971628066485963</v>
      </c>
      <c r="AD76" s="1">
        <v>4846</v>
      </c>
      <c r="AE76" s="1">
        <v>5555.8855380394598</v>
      </c>
      <c r="AF76" s="4">
        <f>Table1[[#This Row],[a_obFouls]]/Table1[[#This Row],[a_exFouls]]</f>
        <v>0.8722281923954176</v>
      </c>
      <c r="AG76" s="1">
        <v>1257</v>
      </c>
      <c r="AH76" s="1">
        <v>1452.5605818644599</v>
      </c>
      <c r="AI76" s="4">
        <f>Table1[[#This Row],[obYC]]/Table1[[#This Row],[exYC]]</f>
        <v>0.86536838166608887</v>
      </c>
      <c r="AJ76" s="1">
        <v>61</v>
      </c>
      <c r="AK76" s="1">
        <v>85.995394216342305</v>
      </c>
      <c r="AL76" s="4">
        <f>Table1[[#This Row],[obRC]]/Table1[[#This Row],[exRC]]</f>
        <v>0.70934031474452786</v>
      </c>
    </row>
    <row r="77" spans="1:38" x14ac:dyDescent="0.45">
      <c r="A77">
        <v>127</v>
      </c>
      <c r="B77" t="s">
        <v>149</v>
      </c>
      <c r="C77" s="5">
        <f>AVERAGE(H77,K77,N77,Q77,T77,W77,Z77,AC77,AF77,AI77,AL77)</f>
        <v>0.96688041277739001</v>
      </c>
      <c r="D77" s="5">
        <f>AVERAGE(H77,K77,N77)</f>
        <v>1.0142308694664008</v>
      </c>
      <c r="E77">
        <v>172</v>
      </c>
      <c r="F77">
        <v>72</v>
      </c>
      <c r="G77">
        <v>73.737737526332594</v>
      </c>
      <c r="H77" s="3">
        <f>Table1[[#This Row],[h_obWins]]/Table1[[#This Row],[h_exWins]]</f>
        <v>0.97643353885502615</v>
      </c>
      <c r="I77">
        <v>46</v>
      </c>
      <c r="J77">
        <v>40.883857314920398</v>
      </c>
      <c r="K77" s="13">
        <f>Table1[[#This Row],[obDraws]]/Table1[[#This Row],[exDraws]]</f>
        <v>1.1251384536853006</v>
      </c>
      <c r="L77">
        <v>54</v>
      </c>
      <c r="M77">
        <v>57.378405158746901</v>
      </c>
      <c r="N77" s="3">
        <f>Table1[[#This Row],[a_obWins]]/Table1[[#This Row],[a_exWins]]</f>
        <v>0.94112061585887619</v>
      </c>
      <c r="O77">
        <v>257</v>
      </c>
      <c r="P77">
        <v>254.84515376337899</v>
      </c>
      <c r="Q77" s="3">
        <f>Table1[[#This Row],[h_obSG]]/Table1[[#This Row],[h_exSG]]</f>
        <v>1.0084555119247893</v>
      </c>
      <c r="R77">
        <v>192</v>
      </c>
      <c r="S77">
        <v>210.73529383190899</v>
      </c>
      <c r="T77" s="3">
        <f>Table1[[#This Row],[a_obSG]]/Table1[[#This Row],[a_exSG]]</f>
        <v>0.91109560486411445</v>
      </c>
      <c r="U77">
        <v>449</v>
      </c>
      <c r="V77">
        <v>465.58044759528798</v>
      </c>
      <c r="W77" s="3">
        <f>Table1[[#This Row],[obSG]]/Table1[[#This Row],[exSG]]</f>
        <v>0.96438757752623505</v>
      </c>
      <c r="X77">
        <v>4116</v>
      </c>
      <c r="Y77">
        <v>4441.7324290379202</v>
      </c>
      <c r="Z77" s="3">
        <f>Table1[[#This Row],[obFouls]]/Table1[[#This Row],[exFouls]]</f>
        <v>0.92666545447257531</v>
      </c>
      <c r="AA77">
        <v>1999</v>
      </c>
      <c r="AB77">
        <v>2190.6314540913199</v>
      </c>
      <c r="AC77" s="3">
        <f>Table1[[#This Row],[h_obFouls]]/Table1[[#This Row],[h_exFouls]]</f>
        <v>0.9125222758335636</v>
      </c>
      <c r="AD77">
        <v>2117</v>
      </c>
      <c r="AE77">
        <v>2251.1009749466002</v>
      </c>
      <c r="AF77" s="3">
        <f>Table1[[#This Row],[a_obFouls]]/Table1[[#This Row],[a_exFouls]]</f>
        <v>0.94042871624193525</v>
      </c>
      <c r="AG77">
        <v>690</v>
      </c>
      <c r="AH77">
        <v>598.01111945796595</v>
      </c>
      <c r="AI77" s="3">
        <f>Table1[[#This Row],[obYC]]/Table1[[#This Row],[exYC]]</f>
        <v>1.1538246991551131</v>
      </c>
      <c r="AJ77">
        <v>27</v>
      </c>
      <c r="AK77">
        <v>34.8112159078402</v>
      </c>
      <c r="AL77" s="3">
        <f>Table1[[#This Row],[obRC]]/Table1[[#This Row],[exRC]]</f>
        <v>0.77561209213376103</v>
      </c>
    </row>
    <row r="78" spans="1:38" x14ac:dyDescent="0.45">
      <c r="A78">
        <v>56</v>
      </c>
      <c r="B78" t="s">
        <v>78</v>
      </c>
      <c r="C78" s="5">
        <f>AVERAGE(H78,K78,N78,Q78,T78,W78,Z78,AC78,AF78,AI78,AL78)</f>
        <v>0.97282332682708905</v>
      </c>
      <c r="D78" s="5">
        <f>AVERAGE(H78,K78,N78)</f>
        <v>0.98246428236873662</v>
      </c>
      <c r="E78">
        <v>166</v>
      </c>
      <c r="F78">
        <v>78</v>
      </c>
      <c r="G78">
        <v>70.977442474411006</v>
      </c>
      <c r="H78" s="13">
        <f>Table1[[#This Row],[h_obWins]]/Table1[[#This Row],[h_exWins]]</f>
        <v>1.0989406955332433</v>
      </c>
      <c r="I78">
        <v>40</v>
      </c>
      <c r="J78">
        <v>45.006777555495297</v>
      </c>
      <c r="K78" s="13">
        <f>Table1[[#This Row],[obDraws]]/Table1[[#This Row],[exDraws]]</f>
        <v>0.88875503141006429</v>
      </c>
      <c r="L78">
        <v>48</v>
      </c>
      <c r="M78">
        <v>50.015779970093398</v>
      </c>
      <c r="N78" s="3">
        <f>Table1[[#This Row],[a_obWins]]/Table1[[#This Row],[a_exWins]]</f>
        <v>0.95969712016290221</v>
      </c>
      <c r="O78">
        <v>245</v>
      </c>
      <c r="P78">
        <v>235.11794854450801</v>
      </c>
      <c r="Q78" s="3">
        <f>Table1[[#This Row],[h_obSG]]/Table1[[#This Row],[h_exSG]]</f>
        <v>1.042030187472571</v>
      </c>
      <c r="R78">
        <v>183</v>
      </c>
      <c r="S78">
        <v>188.98330378768699</v>
      </c>
      <c r="T78" s="3">
        <f>Table1[[#This Row],[a_obSG]]/Table1[[#This Row],[a_exSG]]</f>
        <v>0.96833951112205696</v>
      </c>
      <c r="U78">
        <v>428</v>
      </c>
      <c r="V78">
        <v>424.101252332196</v>
      </c>
      <c r="W78" s="3">
        <f>Table1[[#This Row],[obSG]]/Table1[[#This Row],[exSG]]</f>
        <v>1.0091929642894573</v>
      </c>
      <c r="X78">
        <v>3930</v>
      </c>
      <c r="Y78">
        <v>4340.3734303070396</v>
      </c>
      <c r="Z78" s="3">
        <f>Table1[[#This Row],[obFouls]]/Table1[[#This Row],[exFouls]]</f>
        <v>0.90545204533748846</v>
      </c>
      <c r="AA78">
        <v>1899</v>
      </c>
      <c r="AB78">
        <v>2121.6285110855401</v>
      </c>
      <c r="AC78" s="3">
        <f>Table1[[#This Row],[h_obFouls]]/Table1[[#This Row],[h_exFouls]]</f>
        <v>0.89506715717558338</v>
      </c>
      <c r="AD78">
        <v>2031</v>
      </c>
      <c r="AE78">
        <v>2218.7449192214999</v>
      </c>
      <c r="AF78" s="3">
        <f>Table1[[#This Row],[a_obFouls]]/Table1[[#This Row],[a_exFouls]]</f>
        <v>0.91538237785018806</v>
      </c>
      <c r="AG78">
        <v>478</v>
      </c>
      <c r="AH78">
        <v>576.944267690527</v>
      </c>
      <c r="AI78" s="3">
        <f>Table1[[#This Row],[obYC]]/Table1[[#This Row],[exYC]]</f>
        <v>0.82850290187196951</v>
      </c>
      <c r="AJ78">
        <v>42</v>
      </c>
      <c r="AK78">
        <v>35.303118373704201</v>
      </c>
      <c r="AL78" s="3">
        <f>Table1[[#This Row],[obRC]]/Table1[[#This Row],[exRC]]</f>
        <v>1.189696602872454</v>
      </c>
    </row>
    <row r="79" spans="1:38" hidden="1" x14ac:dyDescent="0.45">
      <c r="A79">
        <v>192</v>
      </c>
      <c r="B79" t="s">
        <v>214</v>
      </c>
      <c r="C79" s="5">
        <f>AVERAGE(H79,K79,N79,Q79,T79,W79,Z79,AC79,AF79,AI79,AL79)</f>
        <v>0.91729822241082093</v>
      </c>
      <c r="D79" s="5">
        <f>AVERAGE(H79,K79,N79)</f>
        <v>1.0111291418019162</v>
      </c>
      <c r="E79">
        <v>236</v>
      </c>
      <c r="F79">
        <v>99</v>
      </c>
      <c r="G79">
        <v>104.513175896696</v>
      </c>
      <c r="H79" s="3">
        <f>Table1[[#This Row],[h_obWins]]/Table1[[#This Row],[h_exWins]]</f>
        <v>0.94724898703542038</v>
      </c>
      <c r="I79">
        <v>68</v>
      </c>
      <c r="J79">
        <v>63.317376859303103</v>
      </c>
      <c r="K79" s="3">
        <f>Table1[[#This Row],[obDraws]]/Table1[[#This Row],[exDraws]]</f>
        <v>1.0739547873422191</v>
      </c>
      <c r="L79">
        <v>69</v>
      </c>
      <c r="M79">
        <v>68.169447243999997</v>
      </c>
      <c r="N79" s="3">
        <f>Table1[[#This Row],[a_obWins]]/Table1[[#This Row],[a_exWins]]</f>
        <v>1.0121836510281093</v>
      </c>
      <c r="O79">
        <v>343</v>
      </c>
      <c r="P79">
        <v>345.40078800890097</v>
      </c>
      <c r="Q79" s="3">
        <f>Table1[[#This Row],[h_obSG]]/Table1[[#This Row],[h_exSG]]</f>
        <v>0.99304926887185008</v>
      </c>
      <c r="R79">
        <v>267</v>
      </c>
      <c r="S79">
        <v>264.94632153324898</v>
      </c>
      <c r="T79" s="3">
        <f>Table1[[#This Row],[a_obSG]]/Table1[[#This Row],[a_exSG]]</f>
        <v>1.0077513001685261</v>
      </c>
      <c r="U79">
        <v>610</v>
      </c>
      <c r="V79">
        <v>610.34710954215097</v>
      </c>
      <c r="W79" s="3">
        <f>Table1[[#This Row],[obSG]]/Table1[[#This Row],[exSG]]</f>
        <v>0.99943129157699895</v>
      </c>
      <c r="X79">
        <v>4947</v>
      </c>
      <c r="Y79">
        <v>6154.5170784560496</v>
      </c>
      <c r="Z79" s="3">
        <f>Table1[[#This Row],[obFouls]]/Table1[[#This Row],[exFouls]]</f>
        <v>0.80379986551942872</v>
      </c>
      <c r="AA79">
        <v>2366</v>
      </c>
      <c r="AB79">
        <v>3004.6771827836801</v>
      </c>
      <c r="AC79" s="3">
        <f>Table1[[#This Row],[h_obFouls]]/Table1[[#This Row],[h_exFouls]]</f>
        <v>0.78743900128666122</v>
      </c>
      <c r="AD79">
        <v>2581</v>
      </c>
      <c r="AE79">
        <v>3149.8398956723599</v>
      </c>
      <c r="AF79" s="3">
        <f>Table1[[#This Row],[a_obFouls]]/Table1[[#This Row],[a_exFouls]]</f>
        <v>0.81940672716289398</v>
      </c>
      <c r="AG79">
        <v>637</v>
      </c>
      <c r="AH79">
        <v>819.72154664515301</v>
      </c>
      <c r="AI79" s="3">
        <f>Table1[[#This Row],[obYC]]/Table1[[#This Row],[exYC]]</f>
        <v>0.77709315145738045</v>
      </c>
      <c r="AJ79">
        <v>43</v>
      </c>
      <c r="AK79">
        <v>49.486581602983001</v>
      </c>
      <c r="AL79" s="3">
        <f>Table1[[#This Row],[obRC]]/Table1[[#This Row],[exRC]]</f>
        <v>0.86892241506954293</v>
      </c>
    </row>
    <row r="80" spans="1:38" hidden="1" x14ac:dyDescent="0.45">
      <c r="A80">
        <v>10</v>
      </c>
      <c r="B80" t="s">
        <v>32</v>
      </c>
      <c r="C80" s="5">
        <f>AVERAGE(H80,K80,N80,Q80,T80,W80,Z80,AC80,AF80,AI80,AL80)</f>
        <v>0.97365771679028701</v>
      </c>
      <c r="D80" s="5">
        <f>AVERAGE(H80,K80,N80)</f>
        <v>0.98911741308173984</v>
      </c>
      <c r="E80">
        <v>168</v>
      </c>
      <c r="F80">
        <v>82</v>
      </c>
      <c r="G80">
        <v>78.630471623077995</v>
      </c>
      <c r="H80" s="3">
        <f>Table1[[#This Row],[h_obWins]]/Table1[[#This Row],[h_exWins]]</f>
        <v>1.0428527046495935</v>
      </c>
      <c r="I80">
        <v>48</v>
      </c>
      <c r="J80">
        <v>44.703564581375502</v>
      </c>
      <c r="K80" s="3">
        <f>Table1[[#This Row],[obDraws]]/Table1[[#This Row],[exDraws]]</f>
        <v>1.0737398784525085</v>
      </c>
      <c r="L80">
        <v>38</v>
      </c>
      <c r="M80">
        <v>44.665963795546404</v>
      </c>
      <c r="N80" s="3">
        <f>Table1[[#This Row],[a_obWins]]/Table1[[#This Row],[a_exWins]]</f>
        <v>0.85075965614311766</v>
      </c>
      <c r="O80">
        <v>272</v>
      </c>
      <c r="P80">
        <v>253.12576290091801</v>
      </c>
      <c r="Q80" s="3">
        <f>Table1[[#This Row],[h_obSG]]/Table1[[#This Row],[h_exSG]]</f>
        <v>1.0745646625723753</v>
      </c>
      <c r="R80">
        <v>182</v>
      </c>
      <c r="S80">
        <v>180.00354642851701</v>
      </c>
      <c r="T80" s="3">
        <f>Table1[[#This Row],[a_obSG]]/Table1[[#This Row],[a_exSG]]</f>
        <v>1.0110911902076096</v>
      </c>
      <c r="U80">
        <v>454</v>
      </c>
      <c r="V80">
        <v>433.12930932943601</v>
      </c>
      <c r="W80" s="3">
        <f>Table1[[#This Row],[obSG]]/Table1[[#This Row],[exSG]]</f>
        <v>1.0481858193869993</v>
      </c>
      <c r="X80">
        <v>3864</v>
      </c>
      <c r="Y80">
        <v>4389.6673120243304</v>
      </c>
      <c r="Z80" s="3">
        <f>Table1[[#This Row],[obFouls]]/Table1[[#This Row],[exFouls]]</f>
        <v>0.88024894037313395</v>
      </c>
      <c r="AA80">
        <v>1942</v>
      </c>
      <c r="AB80">
        <v>2135.35942164058</v>
      </c>
      <c r="AC80" s="3">
        <f>Table1[[#This Row],[h_obFouls]]/Table1[[#This Row],[h_exFouls]]</f>
        <v>0.90944877022528436</v>
      </c>
      <c r="AD80">
        <v>1922</v>
      </c>
      <c r="AE80">
        <v>2254.30789038375</v>
      </c>
      <c r="AF80" s="3">
        <f>Table1[[#This Row],[a_obFouls]]/Table1[[#This Row],[a_exFouls]]</f>
        <v>0.85258983841502622</v>
      </c>
      <c r="AG80">
        <v>517</v>
      </c>
      <c r="AH80">
        <v>579.89790144594099</v>
      </c>
      <c r="AI80" s="3">
        <f>Table1[[#This Row],[obYC]]/Table1[[#This Row],[exYC]]</f>
        <v>0.89153624924472252</v>
      </c>
      <c r="AJ80">
        <v>38</v>
      </c>
      <c r="AK80">
        <v>35.341697363785798</v>
      </c>
      <c r="AL80" s="3">
        <f>Table1[[#This Row],[obRC]]/Table1[[#This Row],[exRC]]</f>
        <v>1.0752171750227857</v>
      </c>
    </row>
    <row r="81" spans="1:38" x14ac:dyDescent="0.45">
      <c r="A81">
        <v>223</v>
      </c>
      <c r="B81" t="s">
        <v>245</v>
      </c>
      <c r="C81" s="5">
        <f>AVERAGE(H81,K81,N81,Q81,T81,W81,Z81,AC81,AF81,AI81,AL81)</f>
        <v>0.94344977167516686</v>
      </c>
      <c r="D81" s="5">
        <f>AVERAGE(H81,K81,N81)</f>
        <v>0.98826252507041745</v>
      </c>
      <c r="E81">
        <v>164</v>
      </c>
      <c r="F81">
        <v>69</v>
      </c>
      <c r="G81">
        <v>68.239150020622503</v>
      </c>
      <c r="H81" s="3">
        <f>Table1[[#This Row],[h_obWins]]/Table1[[#This Row],[h_exWins]]</f>
        <v>1.0111497575680173</v>
      </c>
      <c r="I81">
        <v>35</v>
      </c>
      <c r="J81">
        <v>43.758296429729498</v>
      </c>
      <c r="K81" s="13">
        <f>Table1[[#This Row],[obDraws]]/Table1[[#This Row],[exDraws]]</f>
        <v>0.79984832261936301</v>
      </c>
      <c r="L81">
        <v>60</v>
      </c>
      <c r="M81">
        <v>52.0025535496478</v>
      </c>
      <c r="N81" s="13">
        <f>Table1[[#This Row],[a_obWins]]/Table1[[#This Row],[a_exWins]]</f>
        <v>1.1537894950238721</v>
      </c>
      <c r="O81">
        <v>216</v>
      </c>
      <c r="P81">
        <v>230.342615896316</v>
      </c>
      <c r="Q81" s="3">
        <f>Table1[[#This Row],[h_obSG]]/Table1[[#This Row],[h_exSG]]</f>
        <v>0.93773355468546016</v>
      </c>
      <c r="R81">
        <v>187</v>
      </c>
      <c r="S81">
        <v>192.31413580774199</v>
      </c>
      <c r="T81" s="3">
        <f>Table1[[#This Row],[a_obSG]]/Table1[[#This Row],[a_exSG]]</f>
        <v>0.97236741966251206</v>
      </c>
      <c r="U81">
        <v>403</v>
      </c>
      <c r="V81">
        <v>422.65675170405899</v>
      </c>
      <c r="W81" s="3">
        <f>Table1[[#This Row],[obSG]]/Table1[[#This Row],[exSG]]</f>
        <v>0.95349239867857949</v>
      </c>
      <c r="X81">
        <v>3919</v>
      </c>
      <c r="Y81">
        <v>4285.1265531386798</v>
      </c>
      <c r="Z81" s="3">
        <f>Table1[[#This Row],[obFouls]]/Table1[[#This Row],[exFouls]]</f>
        <v>0.91455875372676987</v>
      </c>
      <c r="AA81">
        <v>1915</v>
      </c>
      <c r="AB81">
        <v>2098.9144190750299</v>
      </c>
      <c r="AC81" s="3">
        <f>Table1[[#This Row],[h_obFouls]]/Table1[[#This Row],[h_exFouls]]</f>
        <v>0.91237640877417048</v>
      </c>
      <c r="AD81">
        <v>2004</v>
      </c>
      <c r="AE81">
        <v>2186.21213406364</v>
      </c>
      <c r="AF81" s="3">
        <f>Table1[[#This Row],[a_obFouls]]/Table1[[#This Row],[a_exFouls]]</f>
        <v>0.91665395538494632</v>
      </c>
      <c r="AG81">
        <v>488</v>
      </c>
      <c r="AH81">
        <v>572.31635905166399</v>
      </c>
      <c r="AI81" s="3">
        <f>Table1[[#This Row],[obYC]]/Table1[[#This Row],[exYC]]</f>
        <v>0.85267525955159251</v>
      </c>
      <c r="AJ81">
        <v>33</v>
      </c>
      <c r="AK81">
        <v>34.616516451353498</v>
      </c>
      <c r="AL81" s="3">
        <f>Table1[[#This Row],[obRC]]/Table1[[#This Row],[exRC]]</f>
        <v>0.95330216275155288</v>
      </c>
    </row>
    <row r="82" spans="1:38" x14ac:dyDescent="0.45">
      <c r="A82">
        <v>160</v>
      </c>
      <c r="B82" t="s">
        <v>182</v>
      </c>
      <c r="C82" s="5">
        <f>AVERAGE(H82,K82,N82,Q82,T82,W82,Z82,AC82,AF82,AI82,AL82)</f>
        <v>0.91826067364464758</v>
      </c>
      <c r="D82" s="5">
        <f>AVERAGE(H82,K82,N82)</f>
        <v>0.98818571718664427</v>
      </c>
      <c r="E82">
        <v>164</v>
      </c>
      <c r="F82">
        <v>77</v>
      </c>
      <c r="G82">
        <v>72.754562799665507</v>
      </c>
      <c r="H82" s="3">
        <f>Table1[[#This Row],[h_obWins]]/Table1[[#This Row],[h_exWins]]</f>
        <v>1.0583528652632357</v>
      </c>
      <c r="I82">
        <v>41</v>
      </c>
      <c r="J82">
        <v>43.356429979795102</v>
      </c>
      <c r="K82" s="3">
        <f>Table1[[#This Row],[obDraws]]/Table1[[#This Row],[exDraws]]</f>
        <v>0.94564981524324665</v>
      </c>
      <c r="L82">
        <v>46</v>
      </c>
      <c r="M82">
        <v>47.889007220539298</v>
      </c>
      <c r="N82" s="3">
        <f>Table1[[#This Row],[a_obWins]]/Table1[[#This Row],[a_exWins]]</f>
        <v>0.9605544710534506</v>
      </c>
      <c r="O82">
        <v>229</v>
      </c>
      <c r="P82">
        <v>240.26701352094801</v>
      </c>
      <c r="Q82" s="3">
        <f>Table1[[#This Row],[h_obSG]]/Table1[[#This Row],[h_exSG]]</f>
        <v>0.95310628223226457</v>
      </c>
      <c r="R82">
        <v>171</v>
      </c>
      <c r="S82">
        <v>185.911195360421</v>
      </c>
      <c r="T82" s="3">
        <f>Table1[[#This Row],[a_obSG]]/Table1[[#This Row],[a_exSG]]</f>
        <v>0.91979398910585741</v>
      </c>
      <c r="U82">
        <v>400</v>
      </c>
      <c r="V82">
        <v>426.17820888136998</v>
      </c>
      <c r="W82" s="3">
        <f>Table1[[#This Row],[obSG]]/Table1[[#This Row],[exSG]]</f>
        <v>0.93857450161498779</v>
      </c>
      <c r="X82">
        <v>3940</v>
      </c>
      <c r="Y82">
        <v>4280.39307942084</v>
      </c>
      <c r="Z82" s="3">
        <f>Table1[[#This Row],[obFouls]]/Table1[[#This Row],[exFouls]]</f>
        <v>0.92047621022065174</v>
      </c>
      <c r="AA82">
        <v>1912</v>
      </c>
      <c r="AB82">
        <v>2093.7406186323701</v>
      </c>
      <c r="AC82" s="3">
        <f>Table1[[#This Row],[h_obFouls]]/Table1[[#This Row],[h_exFouls]]</f>
        <v>0.9131981215748286</v>
      </c>
      <c r="AD82">
        <v>2028</v>
      </c>
      <c r="AE82">
        <v>2186.6524607884699</v>
      </c>
      <c r="AF82" s="3">
        <f>Table1[[#This Row],[a_obFouls]]/Table1[[#This Row],[a_exFouls]]</f>
        <v>0.92744504962107122</v>
      </c>
      <c r="AG82">
        <v>387</v>
      </c>
      <c r="AH82">
        <v>568.19512104606497</v>
      </c>
      <c r="AI82" s="3">
        <f>Table1[[#This Row],[obYC]]/Table1[[#This Row],[exYC]]</f>
        <v>0.68110405328282464</v>
      </c>
      <c r="AJ82">
        <v>30</v>
      </c>
      <c r="AK82">
        <v>33.990018570597201</v>
      </c>
      <c r="AL82" s="3">
        <f>Table1[[#This Row],[obRC]]/Table1[[#This Row],[exRC]]</f>
        <v>0.88261205087870309</v>
      </c>
    </row>
    <row r="83" spans="1:38" hidden="1" x14ac:dyDescent="0.45">
      <c r="A83">
        <v>255</v>
      </c>
      <c r="B83" t="s">
        <v>277</v>
      </c>
      <c r="C83" s="5">
        <f>AVERAGE(H83,K83,N83,Q83,T83,W83,Z83,AC83,AF83,AI83,AL83)</f>
        <v>0.91688007281721051</v>
      </c>
      <c r="D83" s="5">
        <f>AVERAGE(H83,K83,N83)</f>
        <v>1.005856826679423</v>
      </c>
      <c r="E83">
        <v>449</v>
      </c>
      <c r="F83">
        <v>188</v>
      </c>
      <c r="G83">
        <v>192.80233524705201</v>
      </c>
      <c r="H83" s="3">
        <f>Table1[[#This Row],[h_obWins]]/Table1[[#This Row],[h_exWins]]</f>
        <v>0.97509192385611709</v>
      </c>
      <c r="I83">
        <v>130</v>
      </c>
      <c r="J83">
        <v>121.518124246654</v>
      </c>
      <c r="K83" s="3">
        <f>Table1[[#This Row],[obDraws]]/Table1[[#This Row],[exDraws]]</f>
        <v>1.0697992649732622</v>
      </c>
      <c r="L83">
        <v>131</v>
      </c>
      <c r="M83">
        <v>134.67954050629299</v>
      </c>
      <c r="N83" s="3">
        <f>Table1[[#This Row],[a_obWins]]/Table1[[#This Row],[a_exWins]]</f>
        <v>0.97267929120888952</v>
      </c>
      <c r="O83">
        <v>612</v>
      </c>
      <c r="P83">
        <v>640.22776194297603</v>
      </c>
      <c r="Q83" s="3">
        <f>Table1[[#This Row],[h_obSG]]/Table1[[#This Row],[h_exSG]]</f>
        <v>0.95590981269336106</v>
      </c>
      <c r="R83">
        <v>493</v>
      </c>
      <c r="S83">
        <v>510.91840747441699</v>
      </c>
      <c r="T83" s="3">
        <f>Table1[[#This Row],[a_obSG]]/Table1[[#This Row],[a_exSG]]</f>
        <v>0.96492902347560416</v>
      </c>
      <c r="U83">
        <v>1105</v>
      </c>
      <c r="V83">
        <v>1151.14616941739</v>
      </c>
      <c r="W83" s="3">
        <f>Table1[[#This Row],[obSG]]/Table1[[#This Row],[exSG]]</f>
        <v>0.95991284978106206</v>
      </c>
      <c r="X83">
        <v>10201</v>
      </c>
      <c r="Y83">
        <v>11737.5263791786</v>
      </c>
      <c r="Z83" s="3">
        <f>Table1[[#This Row],[obFouls]]/Table1[[#This Row],[exFouls]]</f>
        <v>0.86909282845964286</v>
      </c>
      <c r="AA83">
        <v>4855</v>
      </c>
      <c r="AB83">
        <v>5740.6818494715399</v>
      </c>
      <c r="AC83" s="3">
        <f>Table1[[#This Row],[h_obFouls]]/Table1[[#This Row],[h_exFouls]]</f>
        <v>0.8457183532034489</v>
      </c>
      <c r="AD83">
        <v>5346</v>
      </c>
      <c r="AE83">
        <v>5996.8445297071103</v>
      </c>
      <c r="AF83" s="3">
        <f>Table1[[#This Row],[a_obFouls]]/Table1[[#This Row],[a_exFouls]]</f>
        <v>0.89146883390373677</v>
      </c>
      <c r="AG83">
        <v>1248</v>
      </c>
      <c r="AH83">
        <v>1561.88887776106</v>
      </c>
      <c r="AI83" s="3">
        <f>Table1[[#This Row],[obYC]]/Table1[[#This Row],[exYC]]</f>
        <v>0.79903251618577742</v>
      </c>
      <c r="AJ83">
        <v>74</v>
      </c>
      <c r="AK83">
        <v>94.623577424174101</v>
      </c>
      <c r="AL83" s="3">
        <f>Table1[[#This Row],[obRC]]/Table1[[#This Row],[exRC]]</f>
        <v>0.7820461032484145</v>
      </c>
    </row>
    <row r="84" spans="1:38" hidden="1" x14ac:dyDescent="0.45">
      <c r="A84">
        <v>138</v>
      </c>
      <c r="B84" t="s">
        <v>160</v>
      </c>
      <c r="C84" s="5">
        <f>AVERAGE(H84,K84,N84,Q84,T84,W84,Z84,AC84,AF84,AI84,AL84)</f>
        <v>0.9594330348534541</v>
      </c>
      <c r="D84" s="5">
        <f>AVERAGE(H84,K84,N84)</f>
        <v>1.0151744872802855</v>
      </c>
      <c r="E84">
        <v>189</v>
      </c>
      <c r="F84">
        <v>80</v>
      </c>
      <c r="G84">
        <v>85.816953833418097</v>
      </c>
      <c r="H84" s="3">
        <f>Table1[[#This Row],[h_obWins]]/Table1[[#This Row],[h_exWins]]</f>
        <v>0.9322167290543828</v>
      </c>
      <c r="I84">
        <v>54</v>
      </c>
      <c r="J84">
        <v>50.4849031074382</v>
      </c>
      <c r="K84" s="3">
        <f>Table1[[#This Row],[obDraws]]/Table1[[#This Row],[exDraws]]</f>
        <v>1.069626693847094</v>
      </c>
      <c r="L84">
        <v>55</v>
      </c>
      <c r="M84">
        <v>52.698143059143597</v>
      </c>
      <c r="N84" s="3">
        <f>Table1[[#This Row],[a_obWins]]/Table1[[#This Row],[a_exWins]]</f>
        <v>1.0436800389393799</v>
      </c>
      <c r="O84">
        <v>286</v>
      </c>
      <c r="P84">
        <v>278.301786218811</v>
      </c>
      <c r="Q84" s="3">
        <f>Table1[[#This Row],[h_obSG]]/Table1[[#This Row],[h_exSG]]</f>
        <v>1.0276613883287704</v>
      </c>
      <c r="R84">
        <v>204</v>
      </c>
      <c r="S84">
        <v>205.50906181866699</v>
      </c>
      <c r="T84" s="3">
        <f>Table1[[#This Row],[a_obSG]]/Table1[[#This Row],[a_exSG]]</f>
        <v>0.99265695728785663</v>
      </c>
      <c r="U84">
        <v>490</v>
      </c>
      <c r="V84">
        <v>483.81084803747899</v>
      </c>
      <c r="W84" s="3">
        <f>Table1[[#This Row],[obSG]]/Table1[[#This Row],[exSG]]</f>
        <v>1.012792503491037</v>
      </c>
      <c r="X84">
        <v>4924</v>
      </c>
      <c r="Y84">
        <v>4937.9816869691304</v>
      </c>
      <c r="Z84" s="3">
        <f>Table1[[#This Row],[obFouls]]/Table1[[#This Row],[exFouls]]</f>
        <v>0.99716854215842343</v>
      </c>
      <c r="AA84">
        <v>2449</v>
      </c>
      <c r="AB84">
        <v>2406.7439352818201</v>
      </c>
      <c r="AC84" s="3">
        <f>Table1[[#This Row],[h_obFouls]]/Table1[[#This Row],[h_exFouls]]</f>
        <v>1.017557357930241</v>
      </c>
      <c r="AD84">
        <v>2475</v>
      </c>
      <c r="AE84">
        <v>2531.2377516872998</v>
      </c>
      <c r="AF84" s="3">
        <f>Table1[[#This Row],[a_obFouls]]/Table1[[#This Row],[a_exFouls]]</f>
        <v>0.97778250911048858</v>
      </c>
      <c r="AG84">
        <v>507</v>
      </c>
      <c r="AH84">
        <v>652.82085096528999</v>
      </c>
      <c r="AI84" s="3">
        <f>Table1[[#This Row],[obYC]]/Table1[[#This Row],[exYC]]</f>
        <v>0.77662960558065386</v>
      </c>
      <c r="AJ84">
        <v>28</v>
      </c>
      <c r="AK84">
        <v>39.660559005972097</v>
      </c>
      <c r="AL84" s="3">
        <f>Table1[[#This Row],[obRC]]/Table1[[#This Row],[exRC]]</f>
        <v>0.70599105765967018</v>
      </c>
    </row>
    <row r="85" spans="1:38" hidden="1" x14ac:dyDescent="0.45">
      <c r="A85">
        <v>67</v>
      </c>
      <c r="B85" t="s">
        <v>89</v>
      </c>
      <c r="C85" s="5">
        <f>AVERAGE(H85,K85,N85,Q85,T85,W85,Z85,AC85,AF85,AI85,AL85)</f>
        <v>0.89457258179309807</v>
      </c>
      <c r="D85" s="5">
        <f>AVERAGE(H85,K85,N85)</f>
        <v>1.0179894949300736</v>
      </c>
      <c r="E85">
        <v>171</v>
      </c>
      <c r="F85">
        <v>73</v>
      </c>
      <c r="G85">
        <v>78.951058519836394</v>
      </c>
      <c r="H85" s="3">
        <f>Table1[[#This Row],[h_obWins]]/Table1[[#This Row],[h_exWins]]</f>
        <v>0.92462344860973344</v>
      </c>
      <c r="I85">
        <v>49</v>
      </c>
      <c r="J85">
        <v>45.8176857987267</v>
      </c>
      <c r="K85" s="3">
        <f>Table1[[#This Row],[obDraws]]/Table1[[#This Row],[exDraws]]</f>
        <v>1.0694560221843796</v>
      </c>
      <c r="L85">
        <v>49</v>
      </c>
      <c r="M85">
        <v>46.231255681436799</v>
      </c>
      <c r="N85" s="3">
        <f>Table1[[#This Row],[a_obWins]]/Table1[[#This Row],[a_exWins]]</f>
        <v>1.0598890139961077</v>
      </c>
      <c r="O85">
        <v>224</v>
      </c>
      <c r="P85">
        <v>254.55252379648701</v>
      </c>
      <c r="Q85" s="3">
        <f>Table1[[#This Row],[h_obSG]]/Table1[[#This Row],[h_exSG]]</f>
        <v>0.87997556126800169</v>
      </c>
      <c r="R85">
        <v>175</v>
      </c>
      <c r="S85">
        <v>183.881077354589</v>
      </c>
      <c r="T85" s="3">
        <f>Table1[[#This Row],[a_obSG]]/Table1[[#This Row],[a_exSG]]</f>
        <v>0.95170205938339658</v>
      </c>
      <c r="U85">
        <v>399</v>
      </c>
      <c r="V85">
        <v>438.433601151076</v>
      </c>
      <c r="W85" s="3">
        <f>Table1[[#This Row],[obSG]]/Table1[[#This Row],[exSG]]</f>
        <v>0.91005798586708242</v>
      </c>
      <c r="X85">
        <v>4135</v>
      </c>
      <c r="Y85">
        <v>4476.17878533362</v>
      </c>
      <c r="Z85" s="3">
        <f>Table1[[#This Row],[obFouls]]/Table1[[#This Row],[exFouls]]</f>
        <v>0.92377900845884309</v>
      </c>
      <c r="AA85">
        <v>2022</v>
      </c>
      <c r="AB85">
        <v>2179.6185013928098</v>
      </c>
      <c r="AC85" s="3">
        <f>Table1[[#This Row],[h_obFouls]]/Table1[[#This Row],[h_exFouls]]</f>
        <v>0.92768528011113449</v>
      </c>
      <c r="AD85">
        <v>2113</v>
      </c>
      <c r="AE85">
        <v>2296.5602839408102</v>
      </c>
      <c r="AF85" s="3">
        <f>Table1[[#This Row],[a_obFouls]]/Table1[[#This Row],[a_exFouls]]</f>
        <v>0.92007164574585965</v>
      </c>
      <c r="AG85">
        <v>408</v>
      </c>
      <c r="AH85">
        <v>592.08810312395599</v>
      </c>
      <c r="AI85" s="3">
        <f>Table1[[#This Row],[obYC]]/Table1[[#This Row],[exYC]]</f>
        <v>0.68908663735569697</v>
      </c>
      <c r="AJ85">
        <v>21</v>
      </c>
      <c r="AK85">
        <v>35.960644460455399</v>
      </c>
      <c r="AL85" s="3">
        <f>Table1[[#This Row],[obRC]]/Table1[[#This Row],[exRC]]</f>
        <v>0.58397173674384306</v>
      </c>
    </row>
    <row r="86" spans="1:38" x14ac:dyDescent="0.45">
      <c r="A86">
        <v>254</v>
      </c>
      <c r="B86" t="s">
        <v>276</v>
      </c>
      <c r="C86" s="5">
        <f>AVERAGE(H86,K86,N86,Q86,T86,W86,Z86,AC86,AF86,AI86,AL86)</f>
        <v>0.9239008039634623</v>
      </c>
      <c r="D86" s="5">
        <f>AVERAGE(H86,K86,N86)</f>
        <v>0.96275724473745206</v>
      </c>
      <c r="E86">
        <v>162</v>
      </c>
      <c r="F86">
        <v>85</v>
      </c>
      <c r="G86">
        <v>72.051649965934402</v>
      </c>
      <c r="H86" s="13">
        <f>Table1[[#This Row],[h_obWins]]/Table1[[#This Row],[h_exWins]]</f>
        <v>1.1797092785548631</v>
      </c>
      <c r="I86">
        <v>35</v>
      </c>
      <c r="J86">
        <v>42.799304753015598</v>
      </c>
      <c r="K86" s="13">
        <f>Table1[[#This Row],[obDraws]]/Table1[[#This Row],[exDraws]]</f>
        <v>0.81777029327874617</v>
      </c>
      <c r="L86">
        <v>42</v>
      </c>
      <c r="M86">
        <v>47.14904528105</v>
      </c>
      <c r="N86" s="13">
        <f>Table1[[#This Row],[a_obWins]]/Table1[[#This Row],[a_exWins]]</f>
        <v>0.89079216237874725</v>
      </c>
      <c r="O86">
        <v>257</v>
      </c>
      <c r="P86">
        <v>237.86050810998199</v>
      </c>
      <c r="Q86" s="3">
        <f>Table1[[#This Row],[h_obSG]]/Table1[[#This Row],[h_exSG]]</f>
        <v>1.0804651938318752</v>
      </c>
      <c r="R86">
        <v>180</v>
      </c>
      <c r="S86">
        <v>182.24959559215199</v>
      </c>
      <c r="T86" s="3">
        <f>Table1[[#This Row],[a_obSG]]/Table1[[#This Row],[a_exSG]]</f>
        <v>0.9876565125708906</v>
      </c>
      <c r="U86">
        <v>437</v>
      </c>
      <c r="V86">
        <v>420.11010370213501</v>
      </c>
      <c r="W86" s="3">
        <f>Table1[[#This Row],[obSG]]/Table1[[#This Row],[exSG]]</f>
        <v>1.0402034993898652</v>
      </c>
      <c r="X86">
        <v>3536</v>
      </c>
      <c r="Y86">
        <v>4225.4202244567396</v>
      </c>
      <c r="Z86" s="3">
        <f>Table1[[#This Row],[obFouls]]/Table1[[#This Row],[exFouls]]</f>
        <v>0.83683984365238417</v>
      </c>
      <c r="AA86">
        <v>1685</v>
      </c>
      <c r="AB86">
        <v>2062.52147531528</v>
      </c>
      <c r="AC86" s="3">
        <f>Table1[[#This Row],[h_obFouls]]/Table1[[#This Row],[h_exFouls]]</f>
        <v>0.81696119054587224</v>
      </c>
      <c r="AD86">
        <v>1851</v>
      </c>
      <c r="AE86">
        <v>2162.89874914145</v>
      </c>
      <c r="AF86" s="3">
        <f>Table1[[#This Row],[a_obFouls]]/Table1[[#This Row],[a_exFouls]]</f>
        <v>0.85579595472730452</v>
      </c>
      <c r="AG86">
        <v>453</v>
      </c>
      <c r="AH86">
        <v>563.10285980180902</v>
      </c>
      <c r="AI86" s="3">
        <f>Table1[[#This Row],[obYC]]/Table1[[#This Row],[exYC]]</f>
        <v>0.80447114077779491</v>
      </c>
      <c r="AJ86">
        <v>29</v>
      </c>
      <c r="AK86">
        <v>34.027822658815701</v>
      </c>
      <c r="AL86" s="3">
        <f>Table1[[#This Row],[obRC]]/Table1[[#This Row],[exRC]]</f>
        <v>0.85224377388974293</v>
      </c>
    </row>
    <row r="87" spans="1:38" hidden="1" x14ac:dyDescent="0.45">
      <c r="A87">
        <v>81</v>
      </c>
      <c r="B87" t="s">
        <v>103</v>
      </c>
      <c r="C87" s="5">
        <f>AVERAGE(H87,K87,N87,Q87,T87,W87,Z87,AC87,AF87,AI87,AL87)</f>
        <v>0.96524136568275765</v>
      </c>
      <c r="D87" s="5">
        <f>AVERAGE(H87,K87,N87)</f>
        <v>0.98500093467472238</v>
      </c>
      <c r="E87">
        <v>71</v>
      </c>
      <c r="F87">
        <v>33</v>
      </c>
      <c r="G87">
        <v>30.7716460895642</v>
      </c>
      <c r="H87" s="3">
        <f>Table1[[#This Row],[h_obWins]]/Table1[[#This Row],[h_exWins]]</f>
        <v>1.0724158175987706</v>
      </c>
      <c r="I87">
        <v>16</v>
      </c>
      <c r="J87">
        <v>17.464662955670001</v>
      </c>
      <c r="K87" s="3">
        <f>Table1[[#This Row],[obDraws]]/Table1[[#This Row],[exDraws]]</f>
        <v>0.91613563002116283</v>
      </c>
      <c r="L87">
        <v>22</v>
      </c>
      <c r="M87">
        <v>22.7636909547656</v>
      </c>
      <c r="N87" s="3">
        <f>Table1[[#This Row],[a_obWins]]/Table1[[#This Row],[a_exWins]]</f>
        <v>0.96645135640423374</v>
      </c>
      <c r="O87">
        <v>91</v>
      </c>
      <c r="P87">
        <v>103.64045097997401</v>
      </c>
      <c r="Q87" s="3">
        <f>Table1[[#This Row],[h_obSG]]/Table1[[#This Row],[h_exSG]]</f>
        <v>0.87803554634843817</v>
      </c>
      <c r="R87">
        <v>85</v>
      </c>
      <c r="S87">
        <v>83.381824971893394</v>
      </c>
      <c r="T87" s="3">
        <f>Table1[[#This Row],[a_obSG]]/Table1[[#This Row],[a_exSG]]</f>
        <v>1.0194068075225273</v>
      </c>
      <c r="U87">
        <v>176</v>
      </c>
      <c r="V87">
        <v>187.02227595186699</v>
      </c>
      <c r="W87" s="3">
        <f>Table1[[#This Row],[obSG]]/Table1[[#This Row],[exSG]]</f>
        <v>0.94106436842473384</v>
      </c>
      <c r="X87">
        <v>1584</v>
      </c>
      <c r="Y87">
        <v>1853.87588735277</v>
      </c>
      <c r="Z87" s="3">
        <f>Table1[[#This Row],[obFouls]]/Table1[[#This Row],[exFouls]]</f>
        <v>0.85442613003714207</v>
      </c>
      <c r="AA87">
        <v>763</v>
      </c>
      <c r="AB87">
        <v>908.14428074120201</v>
      </c>
      <c r="AC87" s="3">
        <f>Table1[[#This Row],[h_obFouls]]/Table1[[#This Row],[h_exFouls]]</f>
        <v>0.84017486668226404</v>
      </c>
      <c r="AD87">
        <v>821</v>
      </c>
      <c r="AE87">
        <v>945.73160661157499</v>
      </c>
      <c r="AF87" s="3">
        <f>Table1[[#This Row],[a_obFouls]]/Table1[[#This Row],[a_exFouls]]</f>
        <v>0.86811098863611946</v>
      </c>
      <c r="AG87">
        <v>255</v>
      </c>
      <c r="AH87">
        <v>248.009207391985</v>
      </c>
      <c r="AI87" s="3">
        <f>Table1[[#This Row],[obYC]]/Table1[[#This Row],[exYC]]</f>
        <v>1.0281876333605868</v>
      </c>
      <c r="AJ87">
        <v>18</v>
      </c>
      <c r="AK87">
        <v>14.595629572963499</v>
      </c>
      <c r="AL87" s="3">
        <f>Table1[[#This Row],[obRC]]/Table1[[#This Row],[exRC]]</f>
        <v>1.233245877474354</v>
      </c>
    </row>
    <row r="88" spans="1:38" hidden="1" x14ac:dyDescent="0.45">
      <c r="A88">
        <v>60</v>
      </c>
      <c r="B88" t="s">
        <v>82</v>
      </c>
      <c r="C88" s="5">
        <f>AVERAGE(H88,K88,N88,Q88,T88,W88,Z88,AC88,AF88,AI88,AL88)</f>
        <v>1.0430795631849874</v>
      </c>
      <c r="D88" s="5">
        <f>AVERAGE(H88,K88,N88)</f>
        <v>1.0257621223019331</v>
      </c>
      <c r="E88">
        <v>242</v>
      </c>
      <c r="F88">
        <v>97</v>
      </c>
      <c r="G88">
        <v>109.97183793562699</v>
      </c>
      <c r="H88" s="13">
        <f>Table1[[#This Row],[h_obWins]]/Table1[[#This Row],[h_exWins]]</f>
        <v>0.88204400163594454</v>
      </c>
      <c r="I88">
        <v>69</v>
      </c>
      <c r="J88">
        <v>64.627715224857496</v>
      </c>
      <c r="K88" s="3">
        <f>Table1[[#This Row],[obDraws]]/Table1[[#This Row],[exDraws]]</f>
        <v>1.0676534016393762</v>
      </c>
      <c r="L88">
        <v>76</v>
      </c>
      <c r="M88">
        <v>67.400446839515098</v>
      </c>
      <c r="N88" s="3">
        <f>Table1[[#This Row],[a_obWins]]/Table1[[#This Row],[a_exWins]]</f>
        <v>1.1275889636304786</v>
      </c>
      <c r="O88">
        <v>316</v>
      </c>
      <c r="P88">
        <v>357.55473917037199</v>
      </c>
      <c r="Q88" s="3">
        <f>Table1[[#This Row],[h_obSG]]/Table1[[#This Row],[h_exSG]]</f>
        <v>0.88378076244551895</v>
      </c>
      <c r="R88">
        <v>275</v>
      </c>
      <c r="S88">
        <v>262.97025795455397</v>
      </c>
      <c r="T88" s="3">
        <f>Table1[[#This Row],[a_obSG]]/Table1[[#This Row],[a_exSG]]</f>
        <v>1.0457456373166163</v>
      </c>
      <c r="U88">
        <v>591</v>
      </c>
      <c r="V88">
        <v>620.52499712492704</v>
      </c>
      <c r="W88" s="3">
        <f>Table1[[#This Row],[obSG]]/Table1[[#This Row],[exSG]]</f>
        <v>0.95241932676084773</v>
      </c>
      <c r="X88">
        <v>6183</v>
      </c>
      <c r="Y88">
        <v>6329.8756657682898</v>
      </c>
      <c r="Z88" s="3">
        <f>Table1[[#This Row],[obFouls]]/Table1[[#This Row],[exFouls]]</f>
        <v>0.97679643747781852</v>
      </c>
      <c r="AA88">
        <v>2952</v>
      </c>
      <c r="AB88">
        <v>3084.7621483022299</v>
      </c>
      <c r="AC88" s="3">
        <f>Table1[[#This Row],[h_obFouls]]/Table1[[#This Row],[h_exFouls]]</f>
        <v>0.95696194976481452</v>
      </c>
      <c r="AD88">
        <v>3231</v>
      </c>
      <c r="AE88">
        <v>3245.1135174660499</v>
      </c>
      <c r="AF88" s="3">
        <f>Table1[[#This Row],[a_obFouls]]/Table1[[#This Row],[a_exFouls]]</f>
        <v>0.99565084013545679</v>
      </c>
      <c r="AG88">
        <v>866</v>
      </c>
      <c r="AH88">
        <v>838.06109026077104</v>
      </c>
      <c r="AI88" s="3">
        <f>Table1[[#This Row],[obYC]]/Table1[[#This Row],[exYC]]</f>
        <v>1.0333375574452879</v>
      </c>
      <c r="AJ88">
        <v>79</v>
      </c>
      <c r="AK88">
        <v>50.905462656022102</v>
      </c>
      <c r="AL88" s="3">
        <f>Table1[[#This Row],[obRC]]/Table1[[#This Row],[exRC]]</f>
        <v>1.5518963167827005</v>
      </c>
    </row>
    <row r="89" spans="1:38" x14ac:dyDescent="0.45">
      <c r="A89">
        <v>71</v>
      </c>
      <c r="B89" t="s">
        <v>93</v>
      </c>
      <c r="C89" s="5">
        <f>AVERAGE(H89,K89,N89,Q89,T89,W89,Z89,AC89,AF89,AI89,AL89)</f>
        <v>0.95385272836515622</v>
      </c>
      <c r="D89" s="5">
        <f>AVERAGE(H89,K89,N89)</f>
        <v>1.0061553068906517</v>
      </c>
      <c r="E89">
        <v>161</v>
      </c>
      <c r="F89">
        <v>65</v>
      </c>
      <c r="G89">
        <v>70.698517776467199</v>
      </c>
      <c r="H89" s="3">
        <f>Table1[[#This Row],[h_obWins]]/Table1[[#This Row],[h_exWins]]</f>
        <v>0.9193969271819159</v>
      </c>
      <c r="I89">
        <v>35</v>
      </c>
      <c r="J89">
        <v>42.421054055640496</v>
      </c>
      <c r="K89" s="13">
        <f>Table1[[#This Row],[obDraws]]/Table1[[#This Row],[exDraws]]</f>
        <v>0.82506200704237898</v>
      </c>
      <c r="L89">
        <v>61</v>
      </c>
      <c r="M89">
        <v>47.880428167892198</v>
      </c>
      <c r="N89" s="13">
        <f>Table1[[#This Row],[a_obWins]]/Table1[[#This Row],[a_exWins]]</f>
        <v>1.2740069864476602</v>
      </c>
      <c r="O89">
        <v>213</v>
      </c>
      <c r="P89">
        <v>234.03568437883399</v>
      </c>
      <c r="Q89" s="3">
        <f>Table1[[#This Row],[h_obSG]]/Table1[[#This Row],[h_exSG]]</f>
        <v>0.91011761973535843</v>
      </c>
      <c r="R89">
        <v>176</v>
      </c>
      <c r="S89">
        <v>182.73724605608601</v>
      </c>
      <c r="T89" s="3">
        <f>Table1[[#This Row],[a_obSG]]/Table1[[#This Row],[a_exSG]]</f>
        <v>0.96313151149263676</v>
      </c>
      <c r="U89">
        <v>389</v>
      </c>
      <c r="V89">
        <v>416.77293043492102</v>
      </c>
      <c r="W89" s="3">
        <f>Table1[[#This Row],[obSG]]/Table1[[#This Row],[exSG]]</f>
        <v>0.93336196185789044</v>
      </c>
      <c r="X89">
        <v>4169</v>
      </c>
      <c r="Y89">
        <v>4206.4535113131096</v>
      </c>
      <c r="Z89" s="3">
        <f>Table1[[#This Row],[obFouls]]/Table1[[#This Row],[exFouls]]</f>
        <v>0.99109617847614873</v>
      </c>
      <c r="AA89">
        <v>2066</v>
      </c>
      <c r="AB89">
        <v>2055.2149455388799</v>
      </c>
      <c r="AC89" s="3">
        <f>Table1[[#This Row],[h_obFouls]]/Table1[[#This Row],[h_exFouls]]</f>
        <v>1.0052476527988135</v>
      </c>
      <c r="AD89">
        <v>2103</v>
      </c>
      <c r="AE89">
        <v>2151.2385657742202</v>
      </c>
      <c r="AF89" s="3">
        <f>Table1[[#This Row],[a_obFouls]]/Table1[[#This Row],[a_exFouls]]</f>
        <v>0.97757637551609278</v>
      </c>
      <c r="AG89">
        <v>502</v>
      </c>
      <c r="AH89">
        <v>560.34378452698195</v>
      </c>
      <c r="AI89" s="3">
        <f>Table1[[#This Row],[obYC]]/Table1[[#This Row],[exYC]]</f>
        <v>0.89587859071867237</v>
      </c>
      <c r="AJ89">
        <v>27</v>
      </c>
      <c r="AK89">
        <v>33.855621042042102</v>
      </c>
      <c r="AL89" s="3">
        <f>Table1[[#This Row],[obRC]]/Table1[[#This Row],[exRC]]</f>
        <v>0.79750420074915318</v>
      </c>
    </row>
    <row r="90" spans="1:38" hidden="1" x14ac:dyDescent="0.45">
      <c r="A90">
        <v>27</v>
      </c>
      <c r="B90" t="s">
        <v>49</v>
      </c>
      <c r="C90" s="5">
        <f>AVERAGE(H90,K90,N90,Q90,T90,W90,Z90,AC90,AF90,AI90,AL90)</f>
        <v>1.09667127909127</v>
      </c>
      <c r="D90" s="5">
        <f>AVERAGE(H90,K90,N90)</f>
        <v>1.0397582056386003</v>
      </c>
      <c r="E90">
        <v>75</v>
      </c>
      <c r="F90">
        <v>29</v>
      </c>
      <c r="G90">
        <v>34.803939531984803</v>
      </c>
      <c r="H90" s="13">
        <f>Table1[[#This Row],[h_obWins]]/Table1[[#This Row],[h_exWins]]</f>
        <v>0.83323900655984695</v>
      </c>
      <c r="I90">
        <v>21</v>
      </c>
      <c r="J90">
        <v>19.752514369886601</v>
      </c>
      <c r="K90" s="3">
        <f>Table1[[#This Row],[obDraws]]/Table1[[#This Row],[exDraws]]</f>
        <v>1.0631557890176875</v>
      </c>
      <c r="L90">
        <v>25</v>
      </c>
      <c r="M90">
        <v>20.4435460981285</v>
      </c>
      <c r="N90" s="3">
        <f>Table1[[#This Row],[a_obWins]]/Table1[[#This Row],[a_exWins]]</f>
        <v>1.2228798213382668</v>
      </c>
      <c r="O90">
        <v>117</v>
      </c>
      <c r="P90">
        <v>112.206425804099</v>
      </c>
      <c r="Q90" s="3">
        <f>Table1[[#This Row],[h_obSG]]/Table1[[#This Row],[h_exSG]]</f>
        <v>1.0427210310064603</v>
      </c>
      <c r="R90">
        <v>98</v>
      </c>
      <c r="S90">
        <v>80.635510043135895</v>
      </c>
      <c r="T90" s="3">
        <f>Table1[[#This Row],[a_obSG]]/Table1[[#This Row],[a_exSG]]</f>
        <v>1.2153454470316487</v>
      </c>
      <c r="U90">
        <v>215</v>
      </c>
      <c r="V90">
        <v>192.84193584723499</v>
      </c>
      <c r="W90" s="3">
        <f>Table1[[#This Row],[obSG]]/Table1[[#This Row],[exSG]]</f>
        <v>1.1149027261908329</v>
      </c>
      <c r="X90">
        <v>1934</v>
      </c>
      <c r="Y90">
        <v>1964.9284322963599</v>
      </c>
      <c r="Z90" s="3">
        <f>Table1[[#This Row],[obFouls]]/Table1[[#This Row],[exFouls]]</f>
        <v>0.9842597665197329</v>
      </c>
      <c r="AA90">
        <v>980</v>
      </c>
      <c r="AB90">
        <v>957.08343780487405</v>
      </c>
      <c r="AC90" s="3">
        <f>Table1[[#This Row],[h_obFouls]]/Table1[[#This Row],[h_exFouls]]</f>
        <v>1.0239441633716768</v>
      </c>
      <c r="AD90">
        <v>954</v>
      </c>
      <c r="AE90">
        <v>1007.84499449149</v>
      </c>
      <c r="AF90" s="3">
        <f>Table1[[#This Row],[a_obFouls]]/Table1[[#This Row],[a_exFouls]]</f>
        <v>0.94657413115529976</v>
      </c>
      <c r="AG90">
        <v>233</v>
      </c>
      <c r="AH90">
        <v>258.98321063212501</v>
      </c>
      <c r="AI90" s="3">
        <f>Table1[[#This Row],[obYC]]/Table1[[#This Row],[exYC]]</f>
        <v>0.89967221979870704</v>
      </c>
      <c r="AJ90">
        <v>27</v>
      </c>
      <c r="AK90">
        <v>15.727941855009901</v>
      </c>
      <c r="AL90" s="3">
        <f>Table1[[#This Row],[obRC]]/Table1[[#This Row],[exRC]]</f>
        <v>1.7166899680138095</v>
      </c>
    </row>
    <row r="91" spans="1:38" hidden="1" x14ac:dyDescent="0.45">
      <c r="A91">
        <v>148</v>
      </c>
      <c r="B91" t="s">
        <v>170</v>
      </c>
      <c r="C91" s="5">
        <f>AVERAGE(H91,K91,N91,Q91,T91,W91,Z91,AC91,AF91,AI91,AL91)</f>
        <v>0.93437360066152653</v>
      </c>
      <c r="D91" s="5">
        <f>AVERAGE(H91,K91,N91)</f>
        <v>1.0247610561755387</v>
      </c>
      <c r="E91">
        <v>99</v>
      </c>
      <c r="F91">
        <v>39</v>
      </c>
      <c r="G91">
        <v>44.426755140320502</v>
      </c>
      <c r="H91" s="13">
        <f>Table1[[#This Row],[h_obWins]]/Table1[[#This Row],[h_exWins]]</f>
        <v>0.87784939225968073</v>
      </c>
      <c r="I91">
        <v>28</v>
      </c>
      <c r="J91">
        <v>26.3752603271342</v>
      </c>
      <c r="K91" s="3">
        <f>Table1[[#This Row],[obDraws]]/Table1[[#This Row],[exDraws]]</f>
        <v>1.0616008961698971</v>
      </c>
      <c r="L91">
        <v>32</v>
      </c>
      <c r="M91">
        <v>28.197984532545199</v>
      </c>
      <c r="N91" s="3">
        <f>Table1[[#This Row],[a_obWins]]/Table1[[#This Row],[a_exWins]]</f>
        <v>1.134832880097038</v>
      </c>
      <c r="O91">
        <v>139</v>
      </c>
      <c r="P91">
        <v>144.16002373836901</v>
      </c>
      <c r="Q91" s="3">
        <f>Table1[[#This Row],[h_obSG]]/Table1[[#This Row],[h_exSG]]</f>
        <v>0.96420627851911467</v>
      </c>
      <c r="R91">
        <v>122</v>
      </c>
      <c r="S91">
        <v>108.55125482917001</v>
      </c>
      <c r="T91" s="3">
        <f>Table1[[#This Row],[a_obSG]]/Table1[[#This Row],[a_exSG]]</f>
        <v>1.1238930419735327</v>
      </c>
      <c r="U91">
        <v>261</v>
      </c>
      <c r="V91">
        <v>252.71127856754001</v>
      </c>
      <c r="W91" s="3">
        <f>Table1[[#This Row],[obSG]]/Table1[[#This Row],[exSG]]</f>
        <v>1.0327991749297598</v>
      </c>
      <c r="X91">
        <v>2383</v>
      </c>
      <c r="Y91">
        <v>2590.5633453824098</v>
      </c>
      <c r="Z91" s="3">
        <f>Table1[[#This Row],[obFouls]]/Table1[[#This Row],[exFouls]]</f>
        <v>0.91987713956024875</v>
      </c>
      <c r="AA91">
        <v>1137</v>
      </c>
      <c r="AB91">
        <v>1263.5150335588801</v>
      </c>
      <c r="AC91" s="3">
        <f>Table1[[#This Row],[h_obFouls]]/Table1[[#This Row],[h_exFouls]]</f>
        <v>0.89987057518221092</v>
      </c>
      <c r="AD91">
        <v>1246</v>
      </c>
      <c r="AE91">
        <v>1327.04831182352</v>
      </c>
      <c r="AF91" s="3">
        <f>Table1[[#This Row],[a_obFouls]]/Table1[[#This Row],[a_exFouls]]</f>
        <v>0.93892587699979813</v>
      </c>
      <c r="AG91">
        <v>241</v>
      </c>
      <c r="AH91">
        <v>342.36528687760102</v>
      </c>
      <c r="AI91" s="3">
        <f>Table1[[#This Row],[obYC]]/Table1[[#This Row],[exYC]]</f>
        <v>0.70392650551093949</v>
      </c>
      <c r="AJ91">
        <v>13</v>
      </c>
      <c r="AK91">
        <v>20.956660388960302</v>
      </c>
      <c r="AL91" s="3">
        <f>Table1[[#This Row],[obRC]]/Table1[[#This Row],[exRC]]</f>
        <v>0.62032784607456981</v>
      </c>
    </row>
    <row r="92" spans="1:38" hidden="1" x14ac:dyDescent="0.45">
      <c r="A92">
        <v>55</v>
      </c>
      <c r="B92" t="s">
        <v>77</v>
      </c>
      <c r="C92" s="5">
        <f>AVERAGE(H92,K92,N92,Q92,T92,W92,Z92,AC92,AF92,AI92,AL92)</f>
        <v>0.96146207108759685</v>
      </c>
      <c r="D92" s="5">
        <f>AVERAGE(H92,K92,N92)</f>
        <v>0.98111587270163658</v>
      </c>
      <c r="E92">
        <v>58</v>
      </c>
      <c r="F92">
        <v>26</v>
      </c>
      <c r="G92">
        <v>25.979680579212399</v>
      </c>
      <c r="H92" s="3">
        <f>Table1[[#This Row],[h_obWins]]/Table1[[#This Row],[h_exWins]]</f>
        <v>1.0007821274293827</v>
      </c>
      <c r="I92">
        <v>9</v>
      </c>
      <c r="J92">
        <v>14.7676007888507</v>
      </c>
      <c r="K92" s="3">
        <f>Table1[[#This Row],[obDraws]]/Table1[[#This Row],[exDraws]]</f>
        <v>0.60944226003149105</v>
      </c>
      <c r="L92">
        <v>23</v>
      </c>
      <c r="M92">
        <v>17.252718631936698</v>
      </c>
      <c r="N92" s="3">
        <f>Table1[[#This Row],[a_obWins]]/Table1[[#This Row],[a_exWins]]</f>
        <v>1.3331232306440357</v>
      </c>
      <c r="O92">
        <v>79</v>
      </c>
      <c r="P92">
        <v>87.653012725631498</v>
      </c>
      <c r="Q92" s="3">
        <f>Table1[[#This Row],[h_obSG]]/Table1[[#This Row],[h_exSG]]</f>
        <v>0.90128105747241261</v>
      </c>
      <c r="R92">
        <v>68</v>
      </c>
      <c r="S92">
        <v>66.300653673439697</v>
      </c>
      <c r="T92" s="3">
        <f>Table1[[#This Row],[a_obSG]]/Table1[[#This Row],[a_exSG]]</f>
        <v>1.0256309136095452</v>
      </c>
      <c r="U92">
        <v>147</v>
      </c>
      <c r="V92">
        <v>153.95366639907101</v>
      </c>
      <c r="W92" s="3">
        <f>Table1[[#This Row],[obSG]]/Table1[[#This Row],[exSG]]</f>
        <v>0.95483273271942704</v>
      </c>
      <c r="X92">
        <v>1410</v>
      </c>
      <c r="Y92">
        <v>1502.97329403719</v>
      </c>
      <c r="Z92" s="3">
        <f>Table1[[#This Row],[obFouls]]/Table1[[#This Row],[exFouls]]</f>
        <v>0.93814042178523938</v>
      </c>
      <c r="AA92">
        <v>714</v>
      </c>
      <c r="AB92">
        <v>734.85552853985905</v>
      </c>
      <c r="AC92" s="3">
        <f>Table1[[#This Row],[h_obFouls]]/Table1[[#This Row],[h_exFouls]]</f>
        <v>0.9716195527829824</v>
      </c>
      <c r="AD92">
        <v>696</v>
      </c>
      <c r="AE92">
        <v>768.11776549733599</v>
      </c>
      <c r="AF92" s="3">
        <f>Table1[[#This Row],[a_obFouls]]/Table1[[#This Row],[a_exFouls]]</f>
        <v>0.90611105648540535</v>
      </c>
      <c r="AG92">
        <v>221</v>
      </c>
      <c r="AH92">
        <v>201.03180096223301</v>
      </c>
      <c r="AI92" s="3">
        <f>Table1[[#This Row],[obYC]]/Table1[[#This Row],[exYC]]</f>
        <v>1.0993285586767356</v>
      </c>
      <c r="AJ92">
        <v>10</v>
      </c>
      <c r="AK92">
        <v>11.9647155227822</v>
      </c>
      <c r="AL92" s="3">
        <f>Table1[[#This Row],[obRC]]/Table1[[#This Row],[exRC]]</f>
        <v>0.83579087032690791</v>
      </c>
    </row>
    <row r="93" spans="1:38" hidden="1" x14ac:dyDescent="0.45">
      <c r="A93">
        <v>273</v>
      </c>
      <c r="B93" t="s">
        <v>295</v>
      </c>
      <c r="C93" s="5">
        <f>AVERAGE(H93,K93,N93,Q93,T93,W93,Z93,AC93,AF93,AI93,AL93)</f>
        <v>1.0235534925736067</v>
      </c>
      <c r="D93" s="5">
        <f>AVERAGE(H93,K93,N93)</f>
        <v>1.0083250902160465</v>
      </c>
      <c r="E93">
        <v>236</v>
      </c>
      <c r="F93">
        <v>89</v>
      </c>
      <c r="G93">
        <v>95.213553495200699</v>
      </c>
      <c r="H93" s="3">
        <f>Table1[[#This Row],[h_obWins]]/Table1[[#This Row],[h_exWins]]</f>
        <v>0.93474087178655818</v>
      </c>
      <c r="I93">
        <v>68</v>
      </c>
      <c r="J93">
        <v>64.358640163411096</v>
      </c>
      <c r="K93" s="3">
        <f>Table1[[#This Row],[obDraws]]/Table1[[#This Row],[exDraws]]</f>
        <v>1.0565791916569902</v>
      </c>
      <c r="L93">
        <v>79</v>
      </c>
      <c r="M93">
        <v>76.427806341388205</v>
      </c>
      <c r="N93" s="3">
        <f>Table1[[#This Row],[a_obWins]]/Table1[[#This Row],[a_exWins]]</f>
        <v>1.0336552072045913</v>
      </c>
      <c r="O93">
        <v>313</v>
      </c>
      <c r="P93">
        <v>323.71543037602902</v>
      </c>
      <c r="Q93" s="3">
        <f>Table1[[#This Row],[h_obSG]]/Table1[[#This Row],[h_exSG]]</f>
        <v>0.96689861103135577</v>
      </c>
      <c r="R93">
        <v>287</v>
      </c>
      <c r="S93">
        <v>280.71479426861799</v>
      </c>
      <c r="T93" s="3">
        <f>Table1[[#This Row],[a_obSG]]/Table1[[#This Row],[a_exSG]]</f>
        <v>1.0223900052997124</v>
      </c>
      <c r="U93">
        <v>600</v>
      </c>
      <c r="V93">
        <v>604.43022464464798</v>
      </c>
      <c r="W93" s="3">
        <f>Table1[[#This Row],[obSG]]/Table1[[#This Row],[exSG]]</f>
        <v>0.99267041179608029</v>
      </c>
      <c r="X93">
        <v>6101</v>
      </c>
      <c r="Y93">
        <v>6166.5150821788702</v>
      </c>
      <c r="Z93" s="3">
        <f>Table1[[#This Row],[obFouls]]/Table1[[#This Row],[exFouls]]</f>
        <v>0.98937567146017247</v>
      </c>
      <c r="AA93">
        <v>2906</v>
      </c>
      <c r="AB93">
        <v>3026.3537800234699</v>
      </c>
      <c r="AC93" s="3">
        <f>Table1[[#This Row],[h_obFouls]]/Table1[[#This Row],[h_exFouls]]</f>
        <v>0.96023142409261331</v>
      </c>
      <c r="AD93">
        <v>3195</v>
      </c>
      <c r="AE93">
        <v>3140.1613021553899</v>
      </c>
      <c r="AF93" s="3">
        <f>Table1[[#This Row],[a_obFouls]]/Table1[[#This Row],[a_exFouls]]</f>
        <v>1.0174636563436945</v>
      </c>
      <c r="AG93">
        <v>863</v>
      </c>
      <c r="AH93">
        <v>825.15209695269004</v>
      </c>
      <c r="AI93" s="3">
        <f>Table1[[#This Row],[obYC]]/Table1[[#This Row],[exYC]]</f>
        <v>1.0458677899348294</v>
      </c>
      <c r="AJ93">
        <v>62</v>
      </c>
      <c r="AK93">
        <v>50.0316499530445</v>
      </c>
      <c r="AL93" s="3">
        <f>Table1[[#This Row],[obRC]]/Table1[[#This Row],[exRC]]</f>
        <v>1.2392155777030738</v>
      </c>
    </row>
    <row r="94" spans="1:38" hidden="1" x14ac:dyDescent="0.45">
      <c r="A94">
        <v>141</v>
      </c>
      <c r="B94" t="s">
        <v>163</v>
      </c>
      <c r="C94" s="5">
        <f>AVERAGE(H94,K94,N94,Q94,T94,W94,Z94,AC94,AF94,AI94,AL94)</f>
        <v>0.95944533026837542</v>
      </c>
      <c r="D94" s="5">
        <f>AVERAGE(H94,K94,N94)</f>
        <v>1.0337606077562853</v>
      </c>
      <c r="E94">
        <v>199</v>
      </c>
      <c r="F94">
        <v>79</v>
      </c>
      <c r="G94">
        <v>92.058241154702998</v>
      </c>
      <c r="H94" s="13">
        <f>Table1[[#This Row],[h_obWins]]/Table1[[#This Row],[h_exWins]]</f>
        <v>0.85815239362700024</v>
      </c>
      <c r="I94">
        <v>56</v>
      </c>
      <c r="J94">
        <v>53.029209069554597</v>
      </c>
      <c r="K94" s="3">
        <f>Table1[[#This Row],[obDraws]]/Table1[[#This Row],[exDraws]]</f>
        <v>1.0560217846460587</v>
      </c>
      <c r="L94">
        <v>64</v>
      </c>
      <c r="M94">
        <v>53.9125497757422</v>
      </c>
      <c r="N94" s="3">
        <f>Table1[[#This Row],[a_obWins]]/Table1[[#This Row],[a_exWins]]</f>
        <v>1.1871076449957969</v>
      </c>
      <c r="O94">
        <v>272</v>
      </c>
      <c r="P94">
        <v>297.17208956713802</v>
      </c>
      <c r="Q94" s="3">
        <f>Table1[[#This Row],[h_obSG]]/Table1[[#This Row],[h_exSG]]</f>
        <v>0.9152945702141686</v>
      </c>
      <c r="R94">
        <v>242</v>
      </c>
      <c r="S94">
        <v>214.47086189748899</v>
      </c>
      <c r="T94" s="3">
        <f>Table1[[#This Row],[a_obSG]]/Table1[[#This Row],[a_exSG]]</f>
        <v>1.1283584066336674</v>
      </c>
      <c r="U94">
        <v>514</v>
      </c>
      <c r="V94">
        <v>511.64295146462803</v>
      </c>
      <c r="W94" s="3">
        <f>Table1[[#This Row],[obSG]]/Table1[[#This Row],[exSG]]</f>
        <v>1.0046068230366991</v>
      </c>
      <c r="X94">
        <v>4979</v>
      </c>
      <c r="Y94">
        <v>5193.3070315361301</v>
      </c>
      <c r="Z94" s="3">
        <f>Table1[[#This Row],[obFouls]]/Table1[[#This Row],[exFouls]]</f>
        <v>0.95873399546093463</v>
      </c>
      <c r="AA94">
        <v>2375</v>
      </c>
      <c r="AB94">
        <v>2529.23481889509</v>
      </c>
      <c r="AC94" s="3">
        <f>Table1[[#This Row],[h_obFouls]]/Table1[[#This Row],[h_exFouls]]</f>
        <v>0.93901917775967181</v>
      </c>
      <c r="AD94">
        <v>2604</v>
      </c>
      <c r="AE94">
        <v>2664.0722126410301</v>
      </c>
      <c r="AF94" s="3">
        <f>Table1[[#This Row],[a_obFouls]]/Table1[[#This Row],[a_exFouls]]</f>
        <v>0.97745098186303392</v>
      </c>
      <c r="AG94">
        <v>571</v>
      </c>
      <c r="AH94">
        <v>686.42980253191502</v>
      </c>
      <c r="AI94" s="3">
        <f>Table1[[#This Row],[obYC]]/Table1[[#This Row],[exYC]]</f>
        <v>0.83184033952758307</v>
      </c>
      <c r="AJ94">
        <v>29</v>
      </c>
      <c r="AK94">
        <v>41.5882396606657</v>
      </c>
      <c r="AL94" s="3">
        <f>Table1[[#This Row],[obRC]]/Table1[[#This Row],[exRC]]</f>
        <v>0.6973125151875158</v>
      </c>
    </row>
    <row r="95" spans="1:38" hidden="1" x14ac:dyDescent="0.45">
      <c r="A95" s="1">
        <v>59</v>
      </c>
      <c r="B95" s="1" t="s">
        <v>81</v>
      </c>
      <c r="C95" s="6">
        <f>AVERAGE(H95,K95,N95,Q95,T95,W95,Z95,AC95,AF95,AI95,AL95)</f>
        <v>0.95541695557257933</v>
      </c>
      <c r="D95" s="6">
        <f>AVERAGE(H95,K95,N95)</f>
        <v>1.0085432934936804</v>
      </c>
      <c r="E95" s="1">
        <v>505</v>
      </c>
      <c r="F95" s="1">
        <v>222</v>
      </c>
      <c r="G95" s="1">
        <v>229.42180290444</v>
      </c>
      <c r="H95" s="4">
        <f>Table1[[#This Row],[h_obWins]]/Table1[[#This Row],[h_exWins]]</f>
        <v>0.96764996695832184</v>
      </c>
      <c r="I95" s="1">
        <v>134</v>
      </c>
      <c r="J95" s="1">
        <v>126.985337465399</v>
      </c>
      <c r="K95" s="4">
        <f>Table1[[#This Row],[obDraws]]/Table1[[#This Row],[exDraws]]</f>
        <v>1.055239940883036</v>
      </c>
      <c r="L95" s="1">
        <v>149</v>
      </c>
      <c r="M95" s="1">
        <v>148.592859630161</v>
      </c>
      <c r="N95" s="4">
        <f>Table1[[#This Row],[a_obWins]]/Table1[[#This Row],[a_exWins]]</f>
        <v>1.0027399726396837</v>
      </c>
      <c r="O95" s="1">
        <v>785</v>
      </c>
      <c r="P95" s="1">
        <v>768.99921174815199</v>
      </c>
      <c r="Q95" s="4">
        <f>Table1[[#This Row],[h_obSG]]/Table1[[#This Row],[h_exSG]]</f>
        <v>1.0208072882356716</v>
      </c>
      <c r="R95" s="1">
        <v>618</v>
      </c>
      <c r="S95" s="1">
        <v>576.48585672246895</v>
      </c>
      <c r="T95" s="4">
        <f>Table1[[#This Row],[a_obSG]]/Table1[[#This Row],[a_exSG]]</f>
        <v>1.0720124228433876</v>
      </c>
      <c r="U95" s="1">
        <v>1403</v>
      </c>
      <c r="V95" s="1">
        <v>1345.48506847062</v>
      </c>
      <c r="W95" s="4">
        <f>Table1[[#This Row],[obSG]]/Table1[[#This Row],[exSG]]</f>
        <v>1.0427466144940247</v>
      </c>
      <c r="X95" s="1">
        <v>11737</v>
      </c>
      <c r="Y95" s="1">
        <v>13104.209539711601</v>
      </c>
      <c r="Z95" s="4">
        <f>Table1[[#This Row],[obFouls]]/Table1[[#This Row],[exFouls]]</f>
        <v>0.89566638601371984</v>
      </c>
      <c r="AA95" s="1">
        <v>5624</v>
      </c>
      <c r="AB95" s="1">
        <v>6408.4055863318499</v>
      </c>
      <c r="AC95" s="4">
        <f>Table1[[#This Row],[h_obFouls]]/Table1[[#This Row],[h_exFouls]]</f>
        <v>0.87759738740555571</v>
      </c>
      <c r="AD95" s="1">
        <v>6113</v>
      </c>
      <c r="AE95" s="1">
        <v>6695.8039533797501</v>
      </c>
      <c r="AF95" s="4">
        <f>Table1[[#This Row],[a_obFouls]]/Table1[[#This Row],[a_exFouls]]</f>
        <v>0.91295982417681509</v>
      </c>
      <c r="AG95" s="1">
        <v>1605</v>
      </c>
      <c r="AH95" s="1">
        <v>1747.5853459928201</v>
      </c>
      <c r="AI95" s="4">
        <f>Table1[[#This Row],[obYC]]/Table1[[#This Row],[exYC]]</f>
        <v>0.91841008147626924</v>
      </c>
      <c r="AJ95" s="1">
        <v>77</v>
      </c>
      <c r="AK95" s="1">
        <v>103.528489415037</v>
      </c>
      <c r="AL95" s="4">
        <f>Table1[[#This Row],[obRC]]/Table1[[#This Row],[exRC]]</f>
        <v>0.74375662617188865</v>
      </c>
    </row>
    <row r="96" spans="1:38" hidden="1" x14ac:dyDescent="0.45">
      <c r="A96">
        <v>137</v>
      </c>
      <c r="B96" t="s">
        <v>159</v>
      </c>
      <c r="C96" s="5">
        <f>AVERAGE(H96,K96,N96,Q96,T96,W96,Z96,AC96,AF96,AI96,AL96)</f>
        <v>0.94975962328288654</v>
      </c>
      <c r="D96" s="5">
        <f>AVERAGE(H96,K96,N96)</f>
        <v>1.0090698752225207</v>
      </c>
      <c r="E96">
        <v>186</v>
      </c>
      <c r="F96">
        <v>79</v>
      </c>
      <c r="G96">
        <v>82.624179487326401</v>
      </c>
      <c r="H96" s="3">
        <f>Table1[[#This Row],[h_obWins]]/Table1[[#This Row],[h_exWins]]</f>
        <v>0.95613657515494832</v>
      </c>
      <c r="I96">
        <v>53</v>
      </c>
      <c r="J96">
        <v>50.309779029074697</v>
      </c>
      <c r="K96" s="3">
        <f>Table1[[#This Row],[obDraws]]/Table1[[#This Row],[exDraws]]</f>
        <v>1.0534731223798575</v>
      </c>
      <c r="L96">
        <v>54</v>
      </c>
      <c r="M96">
        <v>53.066041483598802</v>
      </c>
      <c r="N96" s="3">
        <f>Table1[[#This Row],[a_obWins]]/Table1[[#This Row],[a_exWins]]</f>
        <v>1.0175999281327561</v>
      </c>
      <c r="O96">
        <v>276</v>
      </c>
      <c r="P96">
        <v>270.34068890985702</v>
      </c>
      <c r="Q96" s="3">
        <f>Table1[[#This Row],[h_obSG]]/Table1[[#This Row],[h_exSG]]</f>
        <v>1.0209339967023241</v>
      </c>
      <c r="R96">
        <v>211</v>
      </c>
      <c r="S96">
        <v>205.63669366644999</v>
      </c>
      <c r="T96" s="3">
        <f>Table1[[#This Row],[a_obSG]]/Table1[[#This Row],[a_exSG]]</f>
        <v>1.0260814655104769</v>
      </c>
      <c r="U96">
        <v>487</v>
      </c>
      <c r="V96">
        <v>475.977382576308</v>
      </c>
      <c r="W96" s="3">
        <f>Table1[[#This Row],[obSG]]/Table1[[#This Row],[exSG]]</f>
        <v>1.0231578596529738</v>
      </c>
      <c r="X96">
        <v>4297</v>
      </c>
      <c r="Y96">
        <v>4864.8609702342201</v>
      </c>
      <c r="Z96" s="3">
        <f>Table1[[#This Row],[obFouls]]/Table1[[#This Row],[exFouls]]</f>
        <v>0.8832729293378182</v>
      </c>
      <c r="AA96">
        <v>2004</v>
      </c>
      <c r="AB96">
        <v>2373.07633216456</v>
      </c>
      <c r="AC96" s="3">
        <f>Table1[[#This Row],[h_obFouls]]/Table1[[#This Row],[h_exFouls]]</f>
        <v>0.844473467978203</v>
      </c>
      <c r="AD96">
        <v>2293</v>
      </c>
      <c r="AE96">
        <v>2491.7846380696501</v>
      </c>
      <c r="AF96" s="3">
        <f>Table1[[#This Row],[a_obFouls]]/Table1[[#This Row],[a_exFouls]]</f>
        <v>0.92022398925147653</v>
      </c>
      <c r="AG96">
        <v>525</v>
      </c>
      <c r="AH96">
        <v>645.12956824921002</v>
      </c>
      <c r="AI96" s="3">
        <f>Table1[[#This Row],[obYC]]/Table1[[#This Row],[exYC]]</f>
        <v>0.81379001341509649</v>
      </c>
      <c r="AJ96">
        <v>35</v>
      </c>
      <c r="AK96">
        <v>39.4049843492202</v>
      </c>
      <c r="AL96" s="3">
        <f>Table1[[#This Row],[obRC]]/Table1[[#This Row],[exRC]]</f>
        <v>0.88821250859582257</v>
      </c>
    </row>
    <row r="97" spans="1:38" hidden="1" x14ac:dyDescent="0.45">
      <c r="A97">
        <v>186</v>
      </c>
      <c r="B97" t="s">
        <v>208</v>
      </c>
      <c r="C97" s="5">
        <f>AVERAGE(H97,K97,N97,Q97,T97,W97,Z97,AC97,AF97,AI97,AL97)</f>
        <v>0.96723243701166439</v>
      </c>
      <c r="D97" s="5">
        <f>AVERAGE(H97,K97,N97)</f>
        <v>1.0029239107148393</v>
      </c>
      <c r="E97">
        <v>301</v>
      </c>
      <c r="F97">
        <v>129</v>
      </c>
      <c r="G97">
        <v>130.22475958323801</v>
      </c>
      <c r="H97" s="3">
        <f>Table1[[#This Row],[h_obWins]]/Table1[[#This Row],[h_exWins]]</f>
        <v>0.99059503287118633</v>
      </c>
      <c r="I97">
        <v>86</v>
      </c>
      <c r="J97">
        <v>81.666321605769298</v>
      </c>
      <c r="K97" s="3">
        <f>Table1[[#This Row],[obDraws]]/Table1[[#This Row],[exDraws]]</f>
        <v>1.0530656739402422</v>
      </c>
      <c r="L97">
        <v>86</v>
      </c>
      <c r="M97">
        <v>89.108918810992506</v>
      </c>
      <c r="N97" s="3">
        <f>Table1[[#This Row],[a_obWins]]/Table1[[#This Row],[a_exWins]]</f>
        <v>0.96511102533308946</v>
      </c>
      <c r="O97">
        <v>416</v>
      </c>
      <c r="P97">
        <v>432.28645895144598</v>
      </c>
      <c r="Q97" s="3">
        <f>Table1[[#This Row],[h_obSG]]/Table1[[#This Row],[h_exSG]]</f>
        <v>0.96232484591131906</v>
      </c>
      <c r="R97">
        <v>330</v>
      </c>
      <c r="S97">
        <v>341.857744216519</v>
      </c>
      <c r="T97" s="3">
        <f>Table1[[#This Row],[a_obSG]]/Table1[[#This Row],[a_exSG]]</f>
        <v>0.96531380547281453</v>
      </c>
      <c r="U97">
        <v>746</v>
      </c>
      <c r="V97">
        <v>774.14420316796497</v>
      </c>
      <c r="W97" s="3">
        <f>Table1[[#This Row],[obSG]]/Table1[[#This Row],[exSG]]</f>
        <v>0.96364475371281888</v>
      </c>
      <c r="X97">
        <v>7225</v>
      </c>
      <c r="Y97">
        <v>7869.9157170952503</v>
      </c>
      <c r="Z97" s="3">
        <f>Table1[[#This Row],[obFouls]]/Table1[[#This Row],[exFouls]]</f>
        <v>0.91805303382165249</v>
      </c>
      <c r="AA97">
        <v>3592</v>
      </c>
      <c r="AB97">
        <v>3848.92508475762</v>
      </c>
      <c r="AC97" s="3">
        <f>Table1[[#This Row],[h_obFouls]]/Table1[[#This Row],[h_exFouls]]</f>
        <v>0.9332475745565727</v>
      </c>
      <c r="AD97">
        <v>3633</v>
      </c>
      <c r="AE97">
        <v>4020.9906323376299</v>
      </c>
      <c r="AF97" s="3">
        <f>Table1[[#This Row],[a_obFouls]]/Table1[[#This Row],[a_exFouls]]</f>
        <v>0.90350869529082467</v>
      </c>
      <c r="AG97">
        <v>1038</v>
      </c>
      <c r="AH97">
        <v>1047.2308258057401</v>
      </c>
      <c r="AI97" s="3">
        <f>Table1[[#This Row],[obYC]]/Table1[[#This Row],[exYC]]</f>
        <v>0.99118549074542583</v>
      </c>
      <c r="AJ97">
        <v>63</v>
      </c>
      <c r="AK97">
        <v>63.411740326454002</v>
      </c>
      <c r="AL97" s="3">
        <f>Table1[[#This Row],[obRC]]/Table1[[#This Row],[exRC]]</f>
        <v>0.99350687547236061</v>
      </c>
    </row>
    <row r="98" spans="1:38" hidden="1" x14ac:dyDescent="0.45">
      <c r="A98">
        <v>248</v>
      </c>
      <c r="B98" t="s">
        <v>270</v>
      </c>
      <c r="C98" s="5">
        <f>AVERAGE(H98,K98,N98,Q98,T98,W98,Z98,AC98,AF98,AI98,AL98)</f>
        <v>0.91416434453362749</v>
      </c>
      <c r="D98" s="5">
        <f>AVERAGE(H98,K98,N98)</f>
        <v>1.0049660653845451</v>
      </c>
      <c r="E98">
        <v>309</v>
      </c>
      <c r="F98">
        <v>126</v>
      </c>
      <c r="G98">
        <v>129.148096387392</v>
      </c>
      <c r="H98" s="3">
        <f>Table1[[#This Row],[h_obWins]]/Table1[[#This Row],[h_exWins]]</f>
        <v>0.97562413635622636</v>
      </c>
      <c r="I98">
        <v>88</v>
      </c>
      <c r="J98">
        <v>83.752751997481596</v>
      </c>
      <c r="K98" s="3">
        <f>Table1[[#This Row],[obDraws]]/Table1[[#This Row],[exDraws]]</f>
        <v>1.0507117426140948</v>
      </c>
      <c r="L98">
        <v>95</v>
      </c>
      <c r="M98">
        <v>96.099151615126402</v>
      </c>
      <c r="N98" s="3">
        <f>Table1[[#This Row],[a_obWins]]/Table1[[#This Row],[a_exWins]]</f>
        <v>0.98856231718331433</v>
      </c>
      <c r="O98">
        <v>431</v>
      </c>
      <c r="P98">
        <v>434.80317005523301</v>
      </c>
      <c r="Q98" s="3">
        <f>Table1[[#This Row],[h_obSG]]/Table1[[#This Row],[h_exSG]]</f>
        <v>0.99125312252265807</v>
      </c>
      <c r="R98">
        <v>380</v>
      </c>
      <c r="S98">
        <v>362.11792206945802</v>
      </c>
      <c r="T98" s="3">
        <f>Table1[[#This Row],[a_obSG]]/Table1[[#This Row],[a_exSG]]</f>
        <v>1.0493819190951614</v>
      </c>
      <c r="U98">
        <v>811</v>
      </c>
      <c r="V98">
        <v>796.92109212469097</v>
      </c>
      <c r="W98" s="3">
        <f>Table1[[#This Row],[obSG]]/Table1[[#This Row],[exSG]]</f>
        <v>1.0176666272413155</v>
      </c>
      <c r="X98">
        <v>7206</v>
      </c>
      <c r="Y98">
        <v>8070.1483490542996</v>
      </c>
      <c r="Z98" s="3">
        <f>Table1[[#This Row],[obFouls]]/Table1[[#This Row],[exFouls]]</f>
        <v>0.89292038861273659</v>
      </c>
      <c r="AA98">
        <v>3496</v>
      </c>
      <c r="AB98">
        <v>3955.95425562726</v>
      </c>
      <c r="AC98" s="3">
        <f>Table1[[#This Row],[h_obFouls]]/Table1[[#This Row],[h_exFouls]]</f>
        <v>0.88373114907155847</v>
      </c>
      <c r="AD98">
        <v>3710</v>
      </c>
      <c r="AE98">
        <v>4114.1940934270297</v>
      </c>
      <c r="AF98" s="3">
        <f>Table1[[#This Row],[a_obFouls]]/Table1[[#This Row],[a_exFouls]]</f>
        <v>0.9017561922825218</v>
      </c>
      <c r="AG98">
        <v>794</v>
      </c>
      <c r="AH98">
        <v>1077.92354792218</v>
      </c>
      <c r="AI98" s="3">
        <f>Table1[[#This Row],[obYC]]/Table1[[#This Row],[exYC]]</f>
        <v>0.73660140510941163</v>
      </c>
      <c r="AJ98">
        <v>37</v>
      </c>
      <c r="AK98">
        <v>65.186890222726106</v>
      </c>
      <c r="AL98" s="3">
        <f>Table1[[#This Row],[obRC]]/Table1[[#This Row],[exRC]]</f>
        <v>0.56759878978090428</v>
      </c>
    </row>
    <row r="99" spans="1:38" hidden="1" x14ac:dyDescent="0.45">
      <c r="A99">
        <v>98</v>
      </c>
      <c r="B99" t="s">
        <v>120</v>
      </c>
      <c r="C99" s="5">
        <f>AVERAGE(H99,K99,N99,Q99,T99,W99,Z99,AC99,AF99,AI99,AL99)</f>
        <v>0.99700010229843938</v>
      </c>
      <c r="D99" s="5">
        <f>AVERAGE(H99,K99,N99)</f>
        <v>1.0216273688532169</v>
      </c>
      <c r="E99">
        <v>312</v>
      </c>
      <c r="F99">
        <v>123</v>
      </c>
      <c r="G99">
        <v>138.60894961834501</v>
      </c>
      <c r="H99" s="13">
        <f>Table1[[#This Row],[h_obWins]]/Table1[[#This Row],[h_exWins]]</f>
        <v>0.88738858737964821</v>
      </c>
      <c r="I99">
        <v>88</v>
      </c>
      <c r="J99">
        <v>84.041392889197496</v>
      </c>
      <c r="K99" s="3">
        <f>Table1[[#This Row],[obDraws]]/Table1[[#This Row],[exDraws]]</f>
        <v>1.0471030640344294</v>
      </c>
      <c r="L99">
        <v>101</v>
      </c>
      <c r="M99">
        <v>89.349657492457396</v>
      </c>
      <c r="N99" s="3">
        <f>Table1[[#This Row],[a_obWins]]/Table1[[#This Row],[a_exWins]]</f>
        <v>1.1303904551455732</v>
      </c>
      <c r="O99">
        <v>437</v>
      </c>
      <c r="P99">
        <v>454.15657663060102</v>
      </c>
      <c r="Q99" s="3">
        <f>Table1[[#This Row],[h_obSG]]/Table1[[#This Row],[h_exSG]]</f>
        <v>0.96222321218403117</v>
      </c>
      <c r="R99">
        <v>382</v>
      </c>
      <c r="S99">
        <v>345.35214870149298</v>
      </c>
      <c r="T99" s="3">
        <f>Table1[[#This Row],[a_obSG]]/Table1[[#This Row],[a_exSG]]</f>
        <v>1.1061173397539328</v>
      </c>
      <c r="U99">
        <v>819</v>
      </c>
      <c r="V99">
        <v>799.50872533209395</v>
      </c>
      <c r="W99" s="3">
        <f>Table1[[#This Row],[obSG]]/Table1[[#This Row],[exSG]]</f>
        <v>1.0243790643558142</v>
      </c>
      <c r="X99">
        <v>8073</v>
      </c>
      <c r="Y99">
        <v>8159.8907654570203</v>
      </c>
      <c r="Z99" s="3">
        <f>Table1[[#This Row],[obFouls]]/Table1[[#This Row],[exFouls]]</f>
        <v>0.98935147933292789</v>
      </c>
      <c r="AA99">
        <v>3941</v>
      </c>
      <c r="AB99">
        <v>3982.7326343652398</v>
      </c>
      <c r="AC99" s="3">
        <f>Table1[[#This Row],[h_obFouls]]/Table1[[#This Row],[h_exFouls]]</f>
        <v>0.98952160785156718</v>
      </c>
      <c r="AD99">
        <v>4132</v>
      </c>
      <c r="AE99">
        <v>4177.15813109178</v>
      </c>
      <c r="AF99" s="3">
        <f>Table1[[#This Row],[a_obFouls]]/Table1[[#This Row],[a_exFouls]]</f>
        <v>0.98918926943281005</v>
      </c>
      <c r="AG99">
        <v>1087</v>
      </c>
      <c r="AH99">
        <v>1082.3280801818501</v>
      </c>
      <c r="AI99" s="3">
        <f>Table1[[#This Row],[obYC]]/Table1[[#This Row],[exYC]]</f>
        <v>1.0043165468065514</v>
      </c>
      <c r="AJ99">
        <v>55</v>
      </c>
      <c r="AK99">
        <v>65.709262873901906</v>
      </c>
      <c r="AL99" s="3">
        <f>Table1[[#This Row],[obRC]]/Table1[[#This Row],[exRC]]</f>
        <v>0.83702049900554643</v>
      </c>
    </row>
    <row r="100" spans="1:38" hidden="1" x14ac:dyDescent="0.45">
      <c r="A100" s="1">
        <v>11</v>
      </c>
      <c r="B100" s="1" t="s">
        <v>33</v>
      </c>
      <c r="C100" s="6">
        <f>AVERAGE(H100,K100,N100,Q100,T100,W100,Z100,AC100,AF100,AI100,AL100)</f>
        <v>0.9296750579698444</v>
      </c>
      <c r="D100" s="6">
        <f>AVERAGE(H100,K100,N100)</f>
        <v>1.0013793764140126</v>
      </c>
      <c r="E100" s="1">
        <v>366</v>
      </c>
      <c r="F100" s="1">
        <v>162</v>
      </c>
      <c r="G100" s="1">
        <v>161.561194197183</v>
      </c>
      <c r="H100" s="4">
        <f>Table1[[#This Row],[h_obWins]]/Table1[[#This Row],[h_exWins]]</f>
        <v>1.0027160346579356</v>
      </c>
      <c r="I100" s="1">
        <v>100</v>
      </c>
      <c r="J100" s="1">
        <v>95.667258870337506</v>
      </c>
      <c r="K100" s="4">
        <f>Table1[[#This Row],[obDraws]]/Table1[[#This Row],[exDraws]]</f>
        <v>1.045289696609107</v>
      </c>
      <c r="L100" s="1">
        <v>104</v>
      </c>
      <c r="M100" s="1">
        <v>108.771546932478</v>
      </c>
      <c r="N100" s="4">
        <f>Table1[[#This Row],[a_obWins]]/Table1[[#This Row],[a_exWins]]</f>
        <v>0.95613239797499583</v>
      </c>
      <c r="O100" s="1">
        <v>539</v>
      </c>
      <c r="P100" s="1">
        <v>542.30312001933896</v>
      </c>
      <c r="Q100" s="4">
        <f>Table1[[#This Row],[h_obSG]]/Table1[[#This Row],[h_exSG]]</f>
        <v>0.99390908903636555</v>
      </c>
      <c r="R100" s="1">
        <v>402</v>
      </c>
      <c r="S100" s="1">
        <v>422.47854119761399</v>
      </c>
      <c r="T100" s="4">
        <f>Table1[[#This Row],[a_obSG]]/Table1[[#This Row],[a_exSG]]</f>
        <v>0.95152761809022823</v>
      </c>
      <c r="U100" s="1">
        <v>941</v>
      </c>
      <c r="V100" s="1">
        <v>964.78166121695403</v>
      </c>
      <c r="W100" s="4">
        <f>Table1[[#This Row],[obSG]]/Table1[[#This Row],[exSG]]</f>
        <v>0.97535021427857949</v>
      </c>
      <c r="X100" s="1">
        <v>8844</v>
      </c>
      <c r="Y100" s="1">
        <v>9529.2033816896692</v>
      </c>
      <c r="Z100" s="4">
        <f>Table1[[#This Row],[obFouls]]/Table1[[#This Row],[exFouls]]</f>
        <v>0.92809436904177267</v>
      </c>
      <c r="AA100" s="1">
        <v>4339</v>
      </c>
      <c r="AB100" s="1">
        <v>4668.9039012958801</v>
      </c>
      <c r="AC100" s="4">
        <f>Table1[[#This Row],[h_obFouls]]/Table1[[#This Row],[h_exFouls]]</f>
        <v>0.92934018170639288</v>
      </c>
      <c r="AD100" s="1">
        <v>4505</v>
      </c>
      <c r="AE100" s="1">
        <v>4860.29948039378</v>
      </c>
      <c r="AF100" s="4">
        <f>Table1[[#This Row],[a_obFouls]]/Table1[[#This Row],[a_exFouls]]</f>
        <v>0.92689761570721285</v>
      </c>
      <c r="AG100" s="1">
        <v>1204</v>
      </c>
      <c r="AH100" s="1">
        <v>1269.6088258428799</v>
      </c>
      <c r="AI100" s="4">
        <f>Table1[[#This Row],[obYC]]/Table1[[#This Row],[exYC]]</f>
        <v>0.94832359030008873</v>
      </c>
      <c r="AJ100" s="1">
        <v>43</v>
      </c>
      <c r="AK100" s="1">
        <v>75.591791842288799</v>
      </c>
      <c r="AL100" s="4">
        <f>Table1[[#This Row],[obRC]]/Table1[[#This Row],[exRC]]</f>
        <v>0.56884483026560873</v>
      </c>
    </row>
    <row r="101" spans="1:38" hidden="1" x14ac:dyDescent="0.45">
      <c r="A101">
        <v>96</v>
      </c>
      <c r="B101" t="s">
        <v>118</v>
      </c>
      <c r="C101" s="5">
        <f>AVERAGE(H101,K101,N101,Q101,T101,W101,Z101,AC101,AF101,AI101,AL101)</f>
        <v>0.89743623480447876</v>
      </c>
      <c r="D101" s="5">
        <f>AVERAGE(H101,K101,N101)</f>
        <v>0.99492371117350142</v>
      </c>
      <c r="E101">
        <v>376</v>
      </c>
      <c r="F101">
        <v>172</v>
      </c>
      <c r="G101">
        <v>166.13017493084899</v>
      </c>
      <c r="H101" s="3">
        <f>Table1[[#This Row],[h_obWins]]/Table1[[#This Row],[h_exWins]]</f>
        <v>1.0353326845745772</v>
      </c>
      <c r="I101">
        <v>105</v>
      </c>
      <c r="J101">
        <v>100.75231231039</v>
      </c>
      <c r="K101" s="3">
        <f>Table1[[#This Row],[obDraws]]/Table1[[#This Row],[exDraws]]</f>
        <v>1.0421597042509958</v>
      </c>
      <c r="L101">
        <v>99</v>
      </c>
      <c r="M101">
        <v>109.11751275875901</v>
      </c>
      <c r="N101" s="3">
        <f>Table1[[#This Row],[a_obWins]]/Table1[[#This Row],[a_exWins]]</f>
        <v>0.90727874469493108</v>
      </c>
      <c r="O101">
        <v>589</v>
      </c>
      <c r="P101">
        <v>546.57594630466701</v>
      </c>
      <c r="Q101" s="3">
        <f>Table1[[#This Row],[h_obSG]]/Table1[[#This Row],[h_exSG]]</f>
        <v>1.0776178571013906</v>
      </c>
      <c r="R101">
        <v>434</v>
      </c>
      <c r="S101">
        <v>419.60320735727402</v>
      </c>
      <c r="T101" s="3">
        <f>Table1[[#This Row],[a_obSG]]/Table1[[#This Row],[a_exSG]]</f>
        <v>1.0343104923658692</v>
      </c>
      <c r="U101">
        <v>1023</v>
      </c>
      <c r="V101">
        <v>966.17915366194097</v>
      </c>
      <c r="W101" s="3">
        <f>Table1[[#This Row],[obSG]]/Table1[[#This Row],[exSG]]</f>
        <v>1.0588098450713834</v>
      </c>
      <c r="X101">
        <v>6933</v>
      </c>
      <c r="Y101">
        <v>9829.3350350976907</v>
      </c>
      <c r="Z101" s="3">
        <f>Table1[[#This Row],[obFouls]]/Table1[[#This Row],[exFouls]]</f>
        <v>0.70533764239842045</v>
      </c>
      <c r="AA101">
        <v>3419</v>
      </c>
      <c r="AB101">
        <v>4797.8291545162701</v>
      </c>
      <c r="AC101" s="3">
        <f>Table1[[#This Row],[h_obFouls]]/Table1[[#This Row],[h_exFouls]]</f>
        <v>0.7126139530795178</v>
      </c>
      <c r="AD101">
        <v>3514</v>
      </c>
      <c r="AE101">
        <v>5031.5058805814097</v>
      </c>
      <c r="AF101" s="3">
        <f>Table1[[#This Row],[a_obFouls]]/Table1[[#This Row],[a_exFouls]]</f>
        <v>0.69839926324282542</v>
      </c>
      <c r="AG101">
        <v>918</v>
      </c>
      <c r="AH101">
        <v>1306.1718776615</v>
      </c>
      <c r="AI101" s="3">
        <f>Table1[[#This Row],[obYC]]/Table1[[#This Row],[exYC]]</f>
        <v>0.70281715270392886</v>
      </c>
      <c r="AJ101">
        <v>71</v>
      </c>
      <c r="AK101">
        <v>79.142034061810307</v>
      </c>
      <c r="AL101" s="3">
        <f>Table1[[#This Row],[obRC]]/Table1[[#This Row],[exRC]]</f>
        <v>0.89712124336542398</v>
      </c>
    </row>
    <row r="102" spans="1:38" hidden="1" x14ac:dyDescent="0.45">
      <c r="A102">
        <v>217</v>
      </c>
      <c r="B102" t="s">
        <v>239</v>
      </c>
      <c r="C102" s="5">
        <f>AVERAGE(H102,K102,N102,Q102,T102,W102,Z102,AC102,AF102,AI102,AL102)</f>
        <v>0.9406197949964219</v>
      </c>
      <c r="D102" s="5">
        <f>AVERAGE(H102,K102,N102)</f>
        <v>1.0181934587765578</v>
      </c>
      <c r="E102">
        <v>192</v>
      </c>
      <c r="F102">
        <v>83</v>
      </c>
      <c r="G102">
        <v>89.560549260469699</v>
      </c>
      <c r="H102" s="3">
        <f>Table1[[#This Row],[h_obWins]]/Table1[[#This Row],[h_exWins]]</f>
        <v>0.92674733111127316</v>
      </c>
      <c r="I102">
        <v>53</v>
      </c>
      <c r="J102">
        <v>50.944433507960703</v>
      </c>
      <c r="K102" s="3">
        <f>Table1[[#This Row],[obDraws]]/Table1[[#This Row],[exDraws]]</f>
        <v>1.0403491873497444</v>
      </c>
      <c r="L102">
        <v>56</v>
      </c>
      <c r="M102">
        <v>51.495017231569399</v>
      </c>
      <c r="N102" s="3">
        <f>Table1[[#This Row],[a_obWins]]/Table1[[#This Row],[a_exWins]]</f>
        <v>1.0874838578686559</v>
      </c>
      <c r="O102">
        <v>275</v>
      </c>
      <c r="P102">
        <v>287.64565646577501</v>
      </c>
      <c r="Q102" s="3">
        <f>Table1[[#This Row],[h_obSG]]/Table1[[#This Row],[h_exSG]]</f>
        <v>0.95603738077901546</v>
      </c>
      <c r="R102">
        <v>205</v>
      </c>
      <c r="S102">
        <v>204.601440822396</v>
      </c>
      <c r="T102" s="3">
        <f>Table1[[#This Row],[a_obSG]]/Table1[[#This Row],[a_exSG]]</f>
        <v>1.0019479783524592</v>
      </c>
      <c r="U102">
        <v>480</v>
      </c>
      <c r="V102">
        <v>492.24709728817101</v>
      </c>
      <c r="W102" s="3">
        <f>Table1[[#This Row],[obSG]]/Table1[[#This Row],[exSG]]</f>
        <v>0.97512002131522713</v>
      </c>
      <c r="X102">
        <v>4929</v>
      </c>
      <c r="Y102">
        <v>5025.8970564855299</v>
      </c>
      <c r="Z102" s="3">
        <f>Table1[[#This Row],[obFouls]]/Table1[[#This Row],[exFouls]]</f>
        <v>0.98072044544555648</v>
      </c>
      <c r="AA102">
        <v>2318</v>
      </c>
      <c r="AB102">
        <v>2445.3935706706202</v>
      </c>
      <c r="AC102" s="3">
        <f>Table1[[#This Row],[h_obFouls]]/Table1[[#This Row],[h_exFouls]]</f>
        <v>0.9479046758777222</v>
      </c>
      <c r="AD102">
        <v>2611</v>
      </c>
      <c r="AE102">
        <v>2580.5034858149102</v>
      </c>
      <c r="AF102" s="3">
        <f>Table1[[#This Row],[a_obFouls]]/Table1[[#This Row],[a_exFouls]]</f>
        <v>1.0118180480486578</v>
      </c>
      <c r="AG102">
        <v>530</v>
      </c>
      <c r="AH102">
        <v>662.32883740666398</v>
      </c>
      <c r="AI102" s="3">
        <f>Table1[[#This Row],[obYC]]/Table1[[#This Row],[exYC]]</f>
        <v>0.80020674031830619</v>
      </c>
      <c r="AJ102">
        <v>25</v>
      </c>
      <c r="AK102">
        <v>40.421543112249701</v>
      </c>
      <c r="AL102" s="3">
        <f>Table1[[#This Row],[obRC]]/Table1[[#This Row],[exRC]]</f>
        <v>0.61848207849402415</v>
      </c>
    </row>
    <row r="103" spans="1:38" hidden="1" x14ac:dyDescent="0.45">
      <c r="A103">
        <v>165</v>
      </c>
      <c r="B103" t="s">
        <v>187</v>
      </c>
      <c r="C103" s="5">
        <f>AVERAGE(H103,K103,N103,Q103,T103,W103,Z103,AC103,AF103,AI103,AL103)</f>
        <v>0.94283108069179267</v>
      </c>
      <c r="D103" s="5">
        <f>AVERAGE(H103,K103,N103)</f>
        <v>1.0152179386327231</v>
      </c>
      <c r="E103">
        <v>297</v>
      </c>
      <c r="F103">
        <v>114</v>
      </c>
      <c r="G103">
        <v>126.874061563525</v>
      </c>
      <c r="H103" s="13">
        <f>Table1[[#This Row],[h_obWins]]/Table1[[#This Row],[h_exWins]]</f>
        <v>0.89852881349527025</v>
      </c>
      <c r="I103">
        <v>83</v>
      </c>
      <c r="J103">
        <v>79.903110617458694</v>
      </c>
      <c r="K103" s="3">
        <f>Table1[[#This Row],[obDraws]]/Table1[[#This Row],[exDraws]]</f>
        <v>1.0387580578354185</v>
      </c>
      <c r="L103">
        <v>100</v>
      </c>
      <c r="M103">
        <v>90.222827819015393</v>
      </c>
      <c r="N103" s="3">
        <f>Table1[[#This Row],[a_obWins]]/Table1[[#This Row],[a_exWins]]</f>
        <v>1.1083669445674809</v>
      </c>
      <c r="O103">
        <v>405</v>
      </c>
      <c r="P103">
        <v>424.17199875109299</v>
      </c>
      <c r="Q103" s="3">
        <f>Table1[[#This Row],[h_obSG]]/Table1[[#This Row],[h_exSG]]</f>
        <v>0.95480135697890978</v>
      </c>
      <c r="R103">
        <v>357</v>
      </c>
      <c r="S103">
        <v>342.828527102858</v>
      </c>
      <c r="T103" s="3">
        <f>Table1[[#This Row],[a_obSG]]/Table1[[#This Row],[a_exSG]]</f>
        <v>1.0413369127035632</v>
      </c>
      <c r="U103">
        <v>762</v>
      </c>
      <c r="V103">
        <v>767.00052585395201</v>
      </c>
      <c r="W103" s="3">
        <f>Table1[[#This Row],[obSG]]/Table1[[#This Row],[exSG]]</f>
        <v>0.99348041404745502</v>
      </c>
      <c r="X103">
        <v>6930</v>
      </c>
      <c r="Y103">
        <v>7754.0449072725196</v>
      </c>
      <c r="Z103" s="3">
        <f>Table1[[#This Row],[obFouls]]/Table1[[#This Row],[exFouls]]</f>
        <v>0.89372709119860172</v>
      </c>
      <c r="AA103">
        <v>3363</v>
      </c>
      <c r="AB103">
        <v>3794.4439094696199</v>
      </c>
      <c r="AC103" s="3">
        <f>Table1[[#This Row],[h_obFouls]]/Table1[[#This Row],[h_exFouls]]</f>
        <v>0.88629587898429985</v>
      </c>
      <c r="AD103">
        <v>3567</v>
      </c>
      <c r="AE103">
        <v>3959.6009978028901</v>
      </c>
      <c r="AF103" s="3">
        <f>Table1[[#This Row],[a_obFouls]]/Table1[[#This Row],[a_exFouls]]</f>
        <v>0.90084834355261123</v>
      </c>
      <c r="AG103">
        <v>965</v>
      </c>
      <c r="AH103">
        <v>1034.4466204938899</v>
      </c>
      <c r="AI103" s="3">
        <f>Table1[[#This Row],[obYC]]/Table1[[#This Row],[exYC]]</f>
        <v>0.93286592162606419</v>
      </c>
      <c r="AJ103">
        <v>45</v>
      </c>
      <c r="AK103">
        <v>62.315463778659797</v>
      </c>
      <c r="AL103" s="3">
        <f>Table1[[#This Row],[obRC]]/Table1[[#This Row],[exRC]]</f>
        <v>0.72213215262004427</v>
      </c>
    </row>
    <row r="104" spans="1:38" hidden="1" x14ac:dyDescent="0.45">
      <c r="A104">
        <v>100</v>
      </c>
      <c r="B104" t="s">
        <v>122</v>
      </c>
      <c r="C104" s="5">
        <f>AVERAGE(H104,K104,N104,Q104,T104,W104,Z104,AC104,AF104,AI104,AL104)</f>
        <v>0.90344637564708818</v>
      </c>
      <c r="D104" s="5">
        <f>AVERAGE(H104,K104,N104)</f>
        <v>0.99961766191958856</v>
      </c>
      <c r="E104">
        <v>156</v>
      </c>
      <c r="F104">
        <v>67</v>
      </c>
      <c r="G104">
        <v>65.635843602607693</v>
      </c>
      <c r="H104" s="3">
        <f>Table1[[#This Row],[h_obWins]]/Table1[[#This Row],[h_exWins]]</f>
        <v>1.0207837108890014</v>
      </c>
      <c r="I104">
        <v>43</v>
      </c>
      <c r="J104">
        <v>41.406921304358796</v>
      </c>
      <c r="K104" s="3">
        <f>Table1[[#This Row],[obDraws]]/Table1[[#This Row],[exDraws]]</f>
        <v>1.0384737296436841</v>
      </c>
      <c r="L104">
        <v>46</v>
      </c>
      <c r="M104">
        <v>48.957235093033297</v>
      </c>
      <c r="N104" s="3">
        <f>Table1[[#This Row],[a_obWins]]/Table1[[#This Row],[a_exWins]]</f>
        <v>0.93959554522608002</v>
      </c>
      <c r="O104">
        <v>232</v>
      </c>
      <c r="P104">
        <v>219.587801290096</v>
      </c>
      <c r="Q104" s="3">
        <f>Table1[[#This Row],[h_obSG]]/Table1[[#This Row],[h_exSG]]</f>
        <v>1.0565249919940058</v>
      </c>
      <c r="R104">
        <v>175</v>
      </c>
      <c r="S104">
        <v>180.871147698903</v>
      </c>
      <c r="T104" s="3">
        <f>Table1[[#This Row],[a_obSG]]/Table1[[#This Row],[a_exSG]]</f>
        <v>0.96753961163183011</v>
      </c>
      <c r="U104">
        <v>407</v>
      </c>
      <c r="V104">
        <v>400.458948988999</v>
      </c>
      <c r="W104" s="3">
        <f>Table1[[#This Row],[obSG]]/Table1[[#This Row],[exSG]]</f>
        <v>1.0163338864757914</v>
      </c>
      <c r="X104">
        <v>3504</v>
      </c>
      <c r="Y104">
        <v>4085.9063440909899</v>
      </c>
      <c r="Z104" s="3">
        <f>Table1[[#This Row],[obFouls]]/Table1[[#This Row],[exFouls]]</f>
        <v>0.85758206500926315</v>
      </c>
      <c r="AA104">
        <v>1698</v>
      </c>
      <c r="AB104">
        <v>2001.810900468</v>
      </c>
      <c r="AC104" s="3">
        <f>Table1[[#This Row],[h_obFouls]]/Table1[[#This Row],[h_exFouls]]</f>
        <v>0.84823196816593782</v>
      </c>
      <c r="AD104">
        <v>1806</v>
      </c>
      <c r="AE104">
        <v>2084.0954436229899</v>
      </c>
      <c r="AF104" s="3">
        <f>Table1[[#This Row],[a_obFouls]]/Table1[[#This Row],[a_exFouls]]</f>
        <v>0.86656300004209552</v>
      </c>
      <c r="AG104">
        <v>424</v>
      </c>
      <c r="AH104">
        <v>544.04427451655101</v>
      </c>
      <c r="AI104" s="3">
        <f>Table1[[#This Row],[obYC]]/Table1[[#This Row],[exYC]]</f>
        <v>0.77934833589927066</v>
      </c>
      <c r="AJ104">
        <v>18</v>
      </c>
      <c r="AK104">
        <v>32.910778011138397</v>
      </c>
      <c r="AL104" s="3">
        <f>Table1[[#This Row],[obRC]]/Table1[[#This Row],[exRC]]</f>
        <v>0.54693328714101019</v>
      </c>
    </row>
    <row r="105" spans="1:38" hidden="1" x14ac:dyDescent="0.45">
      <c r="A105">
        <v>149</v>
      </c>
      <c r="B105" t="s">
        <v>171</v>
      </c>
      <c r="C105" s="5">
        <f>AVERAGE(H105,K105,N105,Q105,T105,W105,Z105,AC105,AF105,AI105,AL105)</f>
        <v>0.98579516133728096</v>
      </c>
      <c r="D105" s="5">
        <f>AVERAGE(H105,K105,N105)</f>
        <v>1.0073045911615144</v>
      </c>
      <c r="E105">
        <v>299</v>
      </c>
      <c r="F105">
        <v>128</v>
      </c>
      <c r="G105">
        <v>132.569074360825</v>
      </c>
      <c r="H105" s="3">
        <f>Table1[[#This Row],[h_obWins]]/Table1[[#This Row],[h_exWins]]</f>
        <v>0.96553438739121811</v>
      </c>
      <c r="I105">
        <v>80</v>
      </c>
      <c r="J105">
        <v>77.060452039350594</v>
      </c>
      <c r="K105" s="3">
        <f>Table1[[#This Row],[obDraws]]/Table1[[#This Row],[exDraws]]</f>
        <v>1.0381459994440254</v>
      </c>
      <c r="L105">
        <v>91</v>
      </c>
      <c r="M105">
        <v>89.370473599823399</v>
      </c>
      <c r="N105" s="3">
        <f>Table1[[#This Row],[a_obWins]]/Table1[[#This Row],[a_exWins]]</f>
        <v>1.0182333866492996</v>
      </c>
      <c r="O105">
        <v>432</v>
      </c>
      <c r="P105">
        <v>446.09152708800201</v>
      </c>
      <c r="Q105" s="3">
        <f>Table1[[#This Row],[h_obSG]]/Table1[[#This Row],[h_exSG]]</f>
        <v>0.96841113037947901</v>
      </c>
      <c r="R105">
        <v>325</v>
      </c>
      <c r="S105">
        <v>346.90127671858698</v>
      </c>
      <c r="T105" s="3">
        <f>Table1[[#This Row],[a_obSG]]/Table1[[#This Row],[a_exSG]]</f>
        <v>0.93686596680832135</v>
      </c>
      <c r="U105">
        <v>757</v>
      </c>
      <c r="V105">
        <v>792.992803806589</v>
      </c>
      <c r="W105" s="3">
        <f>Table1[[#This Row],[obSG]]/Table1[[#This Row],[exSG]]</f>
        <v>0.9546114370347204</v>
      </c>
      <c r="X105">
        <v>7360</v>
      </c>
      <c r="Y105">
        <v>7766.47745626094</v>
      </c>
      <c r="Z105" s="3">
        <f>Table1[[#This Row],[obFouls]]/Table1[[#This Row],[exFouls]]</f>
        <v>0.94766257179652813</v>
      </c>
      <c r="AA105">
        <v>3676</v>
      </c>
      <c r="AB105">
        <v>3804.2811730773701</v>
      </c>
      <c r="AC105" s="3">
        <f>Table1[[#This Row],[h_obFouls]]/Table1[[#This Row],[h_exFouls]]</f>
        <v>0.96627978657697366</v>
      </c>
      <c r="AD105">
        <v>3684</v>
      </c>
      <c r="AE105">
        <v>3962.1962831835699</v>
      </c>
      <c r="AF105" s="3">
        <f>Table1[[#This Row],[a_obFouls]]/Table1[[#This Row],[a_exFouls]]</f>
        <v>0.92978735446189376</v>
      </c>
      <c r="AG105">
        <v>1021</v>
      </c>
      <c r="AH105">
        <v>1037.7598962294101</v>
      </c>
      <c r="AI105" s="3">
        <f>Table1[[#This Row],[obYC]]/Table1[[#This Row],[exYC]]</f>
        <v>0.98384992878381083</v>
      </c>
      <c r="AJ105">
        <v>70</v>
      </c>
      <c r="AK105">
        <v>61.708542466763198</v>
      </c>
      <c r="AL105" s="3">
        <f>Table1[[#This Row],[obRC]]/Table1[[#This Row],[exRC]]</f>
        <v>1.1343648253838221</v>
      </c>
    </row>
    <row r="106" spans="1:38" hidden="1" x14ac:dyDescent="0.45">
      <c r="A106">
        <v>158</v>
      </c>
      <c r="B106" t="s">
        <v>180</v>
      </c>
      <c r="C106" s="5">
        <f>AVERAGE(H106,K106,N106,Q106,T106,W106,Z106,AC106,AF106,AI106,AL106)</f>
        <v>0.95251087252724209</v>
      </c>
      <c r="D106" s="5">
        <f>AVERAGE(H106,K106,N106)</f>
        <v>1.0235422636647782</v>
      </c>
      <c r="E106">
        <v>128</v>
      </c>
      <c r="F106">
        <v>55</v>
      </c>
      <c r="G106">
        <v>60.421537207081798</v>
      </c>
      <c r="H106" s="3">
        <f>Table1[[#This Row],[h_obWins]]/Table1[[#This Row],[h_exWins]]</f>
        <v>0.91027144528778459</v>
      </c>
      <c r="I106">
        <v>35</v>
      </c>
      <c r="J106">
        <v>33.751567398910602</v>
      </c>
      <c r="K106" s="3">
        <f>Table1[[#This Row],[obDraws]]/Table1[[#This Row],[exDraws]]</f>
        <v>1.0369888777707459</v>
      </c>
      <c r="L106">
        <v>38</v>
      </c>
      <c r="M106">
        <v>33.826895394007401</v>
      </c>
      <c r="N106" s="3">
        <f>Table1[[#This Row],[a_obWins]]/Table1[[#This Row],[a_exWins]]</f>
        <v>1.1233664679358037</v>
      </c>
      <c r="O106">
        <v>184</v>
      </c>
      <c r="P106">
        <v>194.29272482455201</v>
      </c>
      <c r="Q106" s="3">
        <f>Table1[[#This Row],[h_obSG]]/Table1[[#This Row],[h_exSG]]</f>
        <v>0.94702465141787251</v>
      </c>
      <c r="R106">
        <v>146</v>
      </c>
      <c r="S106">
        <v>135.89551276731399</v>
      </c>
      <c r="T106" s="3">
        <f>Table1[[#This Row],[a_obSG]]/Table1[[#This Row],[a_exSG]]</f>
        <v>1.0743548261964126</v>
      </c>
      <c r="U106">
        <v>330</v>
      </c>
      <c r="V106">
        <v>330.18823759186603</v>
      </c>
      <c r="W106" s="3">
        <f>Table1[[#This Row],[obSG]]/Table1[[#This Row],[exSG]]</f>
        <v>0.99942990824494871</v>
      </c>
      <c r="X106">
        <v>3176</v>
      </c>
      <c r="Y106">
        <v>3345.5204853027899</v>
      </c>
      <c r="Z106" s="3">
        <f>Table1[[#This Row],[obFouls]]/Table1[[#This Row],[exFouls]]</f>
        <v>0.94932911454360824</v>
      </c>
      <c r="AA106">
        <v>1486</v>
      </c>
      <c r="AB106">
        <v>1626.9317696678099</v>
      </c>
      <c r="AC106" s="3">
        <f>Table1[[#This Row],[h_obFouls]]/Table1[[#This Row],[h_exFouls]]</f>
        <v>0.91337573443747699</v>
      </c>
      <c r="AD106">
        <v>1690</v>
      </c>
      <c r="AE106">
        <v>1718.58871563497</v>
      </c>
      <c r="AF106" s="3">
        <f>Table1[[#This Row],[a_obFouls]]/Table1[[#This Row],[a_exFouls]]</f>
        <v>0.98336500445110442</v>
      </c>
      <c r="AG106">
        <v>334</v>
      </c>
      <c r="AH106">
        <v>441.484146342092</v>
      </c>
      <c r="AI106" s="3">
        <f>Table1[[#This Row],[obYC]]/Table1[[#This Row],[exYC]]</f>
        <v>0.75653905755699336</v>
      </c>
      <c r="AJ106">
        <v>21</v>
      </c>
      <c r="AK106">
        <v>26.800259239105099</v>
      </c>
      <c r="AL106" s="3">
        <f>Table1[[#This Row],[obRC]]/Table1[[#This Row],[exRC]]</f>
        <v>0.78357450995691269</v>
      </c>
    </row>
    <row r="107" spans="1:38" hidden="1" x14ac:dyDescent="0.45">
      <c r="A107">
        <v>142</v>
      </c>
      <c r="B107" t="s">
        <v>164</v>
      </c>
      <c r="C107" s="5">
        <f>AVERAGE(H107,K107,N107,Q107,T107,W107,Z107,AC107,AF107,AI107,AL107)</f>
        <v>0.9275644553198884</v>
      </c>
      <c r="D107" s="5">
        <f>AVERAGE(H107,K107,N107)</f>
        <v>1.0126956496195618</v>
      </c>
      <c r="E107">
        <v>147</v>
      </c>
      <c r="F107">
        <v>59</v>
      </c>
      <c r="G107">
        <v>64.241715901364302</v>
      </c>
      <c r="H107" s="3">
        <f>Table1[[#This Row],[h_obWins]]/Table1[[#This Row],[h_exWins]]</f>
        <v>0.91840635282201444</v>
      </c>
      <c r="I107">
        <v>37</v>
      </c>
      <c r="J107">
        <v>35.784258086148299</v>
      </c>
      <c r="K107" s="3">
        <f>Table1[[#This Row],[obDraws]]/Table1[[#This Row],[exDraws]]</f>
        <v>1.0339742104174656</v>
      </c>
      <c r="L107">
        <v>51</v>
      </c>
      <c r="M107">
        <v>46.974026012487201</v>
      </c>
      <c r="N107" s="3">
        <f>Table1[[#This Row],[a_obWins]]/Table1[[#This Row],[a_exWins]]</f>
        <v>1.0857063856192051</v>
      </c>
      <c r="O107">
        <v>190</v>
      </c>
      <c r="P107">
        <v>221.76509665364901</v>
      </c>
      <c r="Q107" s="3">
        <f>Table1[[#This Row],[h_obSG]]/Table1[[#This Row],[h_exSG]]</f>
        <v>0.85676241602951841</v>
      </c>
      <c r="R107">
        <v>152</v>
      </c>
      <c r="S107">
        <v>175.29715670679499</v>
      </c>
      <c r="T107" s="3">
        <f>Table1[[#This Row],[a_obSG]]/Table1[[#This Row],[a_exSG]]</f>
        <v>0.86709906113444724</v>
      </c>
      <c r="U107">
        <v>342</v>
      </c>
      <c r="V107">
        <v>397.06225336044503</v>
      </c>
      <c r="W107" s="3">
        <f>Table1[[#This Row],[obSG]]/Table1[[#This Row],[exSG]]</f>
        <v>0.86132589312018881</v>
      </c>
      <c r="X107">
        <v>3591</v>
      </c>
      <c r="Y107">
        <v>3801.4252578083001</v>
      </c>
      <c r="Z107" s="3">
        <f>Table1[[#This Row],[obFouls]]/Table1[[#This Row],[exFouls]]</f>
        <v>0.94464569377601804</v>
      </c>
      <c r="AA107">
        <v>1758</v>
      </c>
      <c r="AB107">
        <v>1868.58295952716</v>
      </c>
      <c r="AC107" s="3">
        <f>Table1[[#This Row],[h_obFouls]]/Table1[[#This Row],[h_exFouls]]</f>
        <v>0.94081988227317304</v>
      </c>
      <c r="AD107">
        <v>1833</v>
      </c>
      <c r="AE107">
        <v>1932.8422982811301</v>
      </c>
      <c r="AF107" s="3">
        <f>Table1[[#This Row],[a_obFouls]]/Table1[[#This Row],[a_exFouls]]</f>
        <v>0.94834431222354798</v>
      </c>
      <c r="AG107">
        <v>445</v>
      </c>
      <c r="AH107">
        <v>508.99049501805501</v>
      </c>
      <c r="AI107" s="3">
        <f>Table1[[#This Row],[obYC]]/Table1[[#This Row],[exYC]]</f>
        <v>0.87427958744929979</v>
      </c>
      <c r="AJ107">
        <v>26</v>
      </c>
      <c r="AK107">
        <v>29.821807349304901</v>
      </c>
      <c r="AL107" s="3">
        <f>Table1[[#This Row],[obRC]]/Table1[[#This Row],[exRC]]</f>
        <v>0.87184521365389411</v>
      </c>
    </row>
    <row r="108" spans="1:38" hidden="1" x14ac:dyDescent="0.45">
      <c r="A108">
        <v>225</v>
      </c>
      <c r="B108" t="s">
        <v>247</v>
      </c>
      <c r="C108" s="5">
        <f>AVERAGE(H108,K108,N108,Q108,T108,W108,Z108,AC108,AF108,AI108,AL108)</f>
        <v>0.96543450773183537</v>
      </c>
      <c r="D108" s="5">
        <f>AVERAGE(H108,K108,N108)</f>
        <v>1.0018729140469793</v>
      </c>
      <c r="E108">
        <v>255</v>
      </c>
      <c r="F108">
        <v>108</v>
      </c>
      <c r="G108">
        <v>108.44499689742101</v>
      </c>
      <c r="H108" s="3">
        <f>Table1[[#This Row],[h_obWins]]/Table1[[#This Row],[h_exWins]]</f>
        <v>0.99589656590758235</v>
      </c>
      <c r="I108">
        <v>71</v>
      </c>
      <c r="J108">
        <v>68.672305958709003</v>
      </c>
      <c r="K108" s="3">
        <f>Table1[[#This Row],[obDraws]]/Table1[[#This Row],[exDraws]]</f>
        <v>1.0338956732090894</v>
      </c>
      <c r="L108">
        <v>76</v>
      </c>
      <c r="M108">
        <v>77.882697143869294</v>
      </c>
      <c r="N108" s="3">
        <f>Table1[[#This Row],[a_obWins]]/Table1[[#This Row],[a_exWins]]</f>
        <v>0.97582650302426643</v>
      </c>
      <c r="O108">
        <v>372</v>
      </c>
      <c r="P108">
        <v>363.670052070238</v>
      </c>
      <c r="Q108" s="3">
        <f>Table1[[#This Row],[h_obSG]]/Table1[[#This Row],[h_exSG]]</f>
        <v>1.0229052347927543</v>
      </c>
      <c r="R108">
        <v>287</v>
      </c>
      <c r="S108">
        <v>295.22630530669301</v>
      </c>
      <c r="T108" s="3">
        <f>Table1[[#This Row],[a_obSG]]/Table1[[#This Row],[a_exSG]]</f>
        <v>0.9721355951050934</v>
      </c>
      <c r="U108">
        <v>659</v>
      </c>
      <c r="V108">
        <v>658.89635737693197</v>
      </c>
      <c r="W108" s="3">
        <f>Table1[[#This Row],[obSG]]/Table1[[#This Row],[exSG]]</f>
        <v>1.0001572973076989</v>
      </c>
      <c r="X108">
        <v>6030</v>
      </c>
      <c r="Y108">
        <v>6661.43219926033</v>
      </c>
      <c r="Z108" s="3">
        <f>Table1[[#This Row],[obFouls]]/Table1[[#This Row],[exFouls]]</f>
        <v>0.90521074442063032</v>
      </c>
      <c r="AA108">
        <v>2940</v>
      </c>
      <c r="AB108">
        <v>3259.9836648628202</v>
      </c>
      <c r="AC108" s="3">
        <f>Table1[[#This Row],[h_obFouls]]/Table1[[#This Row],[h_exFouls]]</f>
        <v>0.90184500974292914</v>
      </c>
      <c r="AD108">
        <v>3090</v>
      </c>
      <c r="AE108">
        <v>3401.4485343975002</v>
      </c>
      <c r="AF108" s="3">
        <f>Table1[[#This Row],[a_obFouls]]/Table1[[#This Row],[a_exFouls]]</f>
        <v>0.90843649955366235</v>
      </c>
      <c r="AG108">
        <v>865</v>
      </c>
      <c r="AH108">
        <v>889.56435686810801</v>
      </c>
      <c r="AI108" s="3">
        <f>Table1[[#This Row],[obYC]]/Table1[[#This Row],[exYC]]</f>
        <v>0.97238608238015312</v>
      </c>
      <c r="AJ108">
        <v>50</v>
      </c>
      <c r="AK108">
        <v>53.700825720156999</v>
      </c>
      <c r="AL108" s="3">
        <f>Table1[[#This Row],[obRC]]/Table1[[#This Row],[exRC]]</f>
        <v>0.9310843796063295</v>
      </c>
    </row>
    <row r="109" spans="1:38" hidden="1" x14ac:dyDescent="0.45">
      <c r="A109">
        <v>233</v>
      </c>
      <c r="B109" t="s">
        <v>255</v>
      </c>
      <c r="C109" s="5">
        <f>AVERAGE(H109,K109,N109,Q109,T109,W109,Z109,AC109,AF109,AI109,AL109)</f>
        <v>0.93231858011891555</v>
      </c>
      <c r="D109" s="5">
        <f>AVERAGE(H109,K109,N109)</f>
        <v>1.0251625281330143</v>
      </c>
      <c r="E109">
        <v>366</v>
      </c>
      <c r="F109">
        <v>144</v>
      </c>
      <c r="G109">
        <v>164.597899849599</v>
      </c>
      <c r="H109" s="13">
        <f>Table1[[#This Row],[h_obWins]]/Table1[[#This Row],[h_exWins]]</f>
        <v>0.87485927907694883</v>
      </c>
      <c r="I109">
        <v>101</v>
      </c>
      <c r="J109">
        <v>97.769562382238206</v>
      </c>
      <c r="K109" s="3">
        <f>Table1[[#This Row],[obDraws]]/Table1[[#This Row],[exDraws]]</f>
        <v>1.0330413427149456</v>
      </c>
      <c r="L109">
        <v>121</v>
      </c>
      <c r="M109">
        <v>103.632537768163</v>
      </c>
      <c r="N109" s="3">
        <f>Table1[[#This Row],[a_obWins]]/Table1[[#This Row],[a_exWins]]</f>
        <v>1.167586962607148</v>
      </c>
      <c r="O109">
        <v>459</v>
      </c>
      <c r="P109">
        <v>539.61114543475401</v>
      </c>
      <c r="Q109" s="3">
        <f>Table1[[#This Row],[h_obSG]]/Table1[[#This Row],[h_exSG]]</f>
        <v>0.85061252697105205</v>
      </c>
      <c r="R109">
        <v>392</v>
      </c>
      <c r="S109">
        <v>404.31120978488201</v>
      </c>
      <c r="T109" s="3">
        <f>Table1[[#This Row],[a_obSG]]/Table1[[#This Row],[a_exSG]]</f>
        <v>0.96955016460851451</v>
      </c>
      <c r="U109">
        <v>851</v>
      </c>
      <c r="V109">
        <v>943.92235521963698</v>
      </c>
      <c r="W109" s="3">
        <f>Table1[[#This Row],[obSG]]/Table1[[#This Row],[exSG]]</f>
        <v>0.90155720467281941</v>
      </c>
      <c r="X109">
        <v>8856</v>
      </c>
      <c r="Y109">
        <v>9571.7279955992399</v>
      </c>
      <c r="Z109" s="3">
        <f>Table1[[#This Row],[obFouls]]/Table1[[#This Row],[exFouls]]</f>
        <v>0.92522478742309566</v>
      </c>
      <c r="AA109">
        <v>4326</v>
      </c>
      <c r="AB109">
        <v>4669.9032659874501</v>
      </c>
      <c r="AC109" s="3">
        <f>Table1[[#This Row],[h_obFouls]]/Table1[[#This Row],[h_exFouls]]</f>
        <v>0.9263575182611985</v>
      </c>
      <c r="AD109">
        <v>4530</v>
      </c>
      <c r="AE109">
        <v>4901.8247296117797</v>
      </c>
      <c r="AF109" s="3">
        <f>Table1[[#This Row],[a_obFouls]]/Table1[[#This Row],[a_exFouls]]</f>
        <v>0.92414564980963165</v>
      </c>
      <c r="AG109">
        <v>997</v>
      </c>
      <c r="AH109">
        <v>1269.4477146016</v>
      </c>
      <c r="AI109" s="3">
        <f>Table1[[#This Row],[obYC]]/Table1[[#This Row],[exYC]]</f>
        <v>0.78538090898284518</v>
      </c>
      <c r="AJ109">
        <v>69</v>
      </c>
      <c r="AK109">
        <v>76.906955083567993</v>
      </c>
      <c r="AL109" s="3">
        <f>Table1[[#This Row],[obRC]]/Table1[[#This Row],[exRC]]</f>
        <v>0.89718803617987208</v>
      </c>
    </row>
    <row r="110" spans="1:38" x14ac:dyDescent="0.45">
      <c r="A110">
        <v>0</v>
      </c>
      <c r="B110" t="s">
        <v>22</v>
      </c>
      <c r="C110" s="5">
        <f>AVERAGE(H110,K110,N110,Q110,T110,W110,Z110,AC110,AF110,AI110,AL110)</f>
        <v>0.84525161382173652</v>
      </c>
      <c r="D110" s="5">
        <f>AVERAGE(H110,K110,N110)</f>
        <v>1.0148256086906742</v>
      </c>
      <c r="E110">
        <v>158</v>
      </c>
      <c r="F110">
        <v>69</v>
      </c>
      <c r="G110">
        <v>72.309255752872801</v>
      </c>
      <c r="H110" s="3">
        <f>Table1[[#This Row],[h_obWins]]/Table1[[#This Row],[h_exWins]]</f>
        <v>0.95423468657757105</v>
      </c>
      <c r="I110">
        <v>56</v>
      </c>
      <c r="J110">
        <v>41.890291116348699</v>
      </c>
      <c r="K110" s="13">
        <f>Table1[[#This Row],[obDraws]]/Table1[[#This Row],[exDraws]]</f>
        <v>1.3368252763978679</v>
      </c>
      <c r="L110">
        <v>33</v>
      </c>
      <c r="M110">
        <v>43.800453130778401</v>
      </c>
      <c r="N110" s="13">
        <f>Table1[[#This Row],[a_obWins]]/Table1[[#This Row],[a_exWins]]</f>
        <v>0.75341686309658362</v>
      </c>
      <c r="O110">
        <v>246</v>
      </c>
      <c r="P110">
        <v>234.65725884786099</v>
      </c>
      <c r="Q110" s="3">
        <f>Table1[[#This Row],[h_obSG]]/Table1[[#This Row],[h_exSG]]</f>
        <v>1.0483374825387057</v>
      </c>
      <c r="R110">
        <v>154</v>
      </c>
      <c r="S110">
        <v>170.99981676430201</v>
      </c>
      <c r="T110" s="3">
        <f>Table1[[#This Row],[a_obSG]]/Table1[[#This Row],[a_exSG]]</f>
        <v>0.90058576034772164</v>
      </c>
      <c r="U110">
        <v>400</v>
      </c>
      <c r="V110">
        <v>405.657075612163</v>
      </c>
      <c r="W110" s="3">
        <f>Table1[[#This Row],[obSG]]/Table1[[#This Row],[exSG]]</f>
        <v>0.98605453731177717</v>
      </c>
      <c r="X110">
        <v>3109</v>
      </c>
      <c r="Y110">
        <v>4136.5142865473899</v>
      </c>
      <c r="Z110" s="3">
        <f>Table1[[#This Row],[obFouls]]/Table1[[#This Row],[exFouls]]</f>
        <v>0.75159899969666932</v>
      </c>
      <c r="AA110">
        <v>1493</v>
      </c>
      <c r="AB110">
        <v>2015.5786255384</v>
      </c>
      <c r="AC110" s="3">
        <f>Table1[[#This Row],[h_obFouls]]/Table1[[#This Row],[h_exFouls]]</f>
        <v>0.74073022063388416</v>
      </c>
      <c r="AD110">
        <v>1616</v>
      </c>
      <c r="AE110">
        <v>2120.9356610089899</v>
      </c>
      <c r="AF110" s="3">
        <f>Table1[[#This Row],[a_obFouls]]/Table1[[#This Row],[a_exFouls]]</f>
        <v>0.76192787443218457</v>
      </c>
      <c r="AG110">
        <v>300</v>
      </c>
      <c r="AH110">
        <v>546.25868104932499</v>
      </c>
      <c r="AI110" s="3">
        <f>Table1[[#This Row],[obYC]]/Table1[[#This Row],[exYC]]</f>
        <v>0.54919035689047691</v>
      </c>
      <c r="AJ110">
        <v>17</v>
      </c>
      <c r="AK110">
        <v>33.018319523500999</v>
      </c>
      <c r="AL110" s="3">
        <f>Table1[[#This Row],[obRC]]/Table1[[#This Row],[exRC]]</f>
        <v>0.5148656941156603</v>
      </c>
    </row>
    <row r="111" spans="1:38" hidden="1" x14ac:dyDescent="0.45">
      <c r="A111" s="1">
        <v>7</v>
      </c>
      <c r="B111" s="1" t="s">
        <v>29</v>
      </c>
      <c r="C111" s="6">
        <f>AVERAGE(H111,K111,N111,Q111,T111,W111,Z111,AC111,AF111,AI111,AL111)</f>
        <v>0.93436631487651911</v>
      </c>
      <c r="D111" s="6">
        <f>AVERAGE(H111,K111,N111)</f>
        <v>1.0007939381726587</v>
      </c>
      <c r="E111" s="1">
        <v>335</v>
      </c>
      <c r="F111" s="1">
        <v>146</v>
      </c>
      <c r="G111" s="1">
        <v>144.722192171622</v>
      </c>
      <c r="H111" s="4">
        <f>Table1[[#This Row],[h_obWins]]/Table1[[#This Row],[h_exWins]]</f>
        <v>1.0088293841407729</v>
      </c>
      <c r="I111" s="1">
        <v>87</v>
      </c>
      <c r="J111" s="1">
        <v>84.604726994534701</v>
      </c>
      <c r="K111" s="4">
        <f>Table1[[#This Row],[obDraws]]/Table1[[#This Row],[exDraws]]</f>
        <v>1.0283113378005466</v>
      </c>
      <c r="L111" s="1">
        <v>102</v>
      </c>
      <c r="M111" s="1">
        <v>105.673080833843</v>
      </c>
      <c r="N111" s="4">
        <f>Table1[[#This Row],[a_obWins]]/Table1[[#This Row],[a_exWins]]</f>
        <v>0.96524109257665691</v>
      </c>
      <c r="O111" s="1">
        <v>491</v>
      </c>
      <c r="P111" s="1">
        <v>493.685032454549</v>
      </c>
      <c r="Q111" s="4">
        <f>Table1[[#This Row],[h_obSG]]/Table1[[#This Row],[h_exSG]]</f>
        <v>0.99456124395507939</v>
      </c>
      <c r="R111" s="1">
        <v>387</v>
      </c>
      <c r="S111" s="1">
        <v>396.52424872735003</v>
      </c>
      <c r="T111" s="4">
        <f>Table1[[#This Row],[a_obSG]]/Table1[[#This Row],[a_exSG]]</f>
        <v>0.97598066509698145</v>
      </c>
      <c r="U111" s="1">
        <v>878</v>
      </c>
      <c r="V111" s="1">
        <v>890.2092811819</v>
      </c>
      <c r="W111" s="4">
        <f>Table1[[#This Row],[obSG]]/Table1[[#This Row],[exSG]]</f>
        <v>0.98628493159980302</v>
      </c>
      <c r="X111" s="1">
        <v>7706</v>
      </c>
      <c r="Y111" s="1">
        <v>8698.7805236610893</v>
      </c>
      <c r="Z111" s="4">
        <f>Table1[[#This Row],[obFouls]]/Table1[[#This Row],[exFouls]]</f>
        <v>0.88587129874576331</v>
      </c>
      <c r="AA111" s="1">
        <v>3783</v>
      </c>
      <c r="AB111" s="1">
        <v>4268.5244817272296</v>
      </c>
      <c r="AC111" s="4">
        <f>Table1[[#This Row],[h_obFouls]]/Table1[[#This Row],[h_exFouls]]</f>
        <v>0.886254727176646</v>
      </c>
      <c r="AD111" s="1">
        <v>3923</v>
      </c>
      <c r="AE111" s="1">
        <v>4430.2560419338597</v>
      </c>
      <c r="AF111" s="4">
        <f>Table1[[#This Row],[a_obFouls]]/Table1[[#This Row],[a_exFouls]]</f>
        <v>0.88550186780797513</v>
      </c>
      <c r="AG111" s="1">
        <v>1058</v>
      </c>
      <c r="AH111" s="1">
        <v>1165.65168264367</v>
      </c>
      <c r="AI111" s="4">
        <f>Table1[[#This Row],[obYC]]/Table1[[#This Row],[exYC]]</f>
        <v>0.90764678312862845</v>
      </c>
      <c r="AJ111" s="1">
        <v>52</v>
      </c>
      <c r="AK111" s="1">
        <v>69.007055863589201</v>
      </c>
      <c r="AL111" s="4">
        <f>Table1[[#This Row],[obRC]]/Table1[[#This Row],[exRC]]</f>
        <v>0.75354613161285755</v>
      </c>
    </row>
    <row r="112" spans="1:38" hidden="1" x14ac:dyDescent="0.45">
      <c r="A112">
        <v>169</v>
      </c>
      <c r="B112" t="s">
        <v>191</v>
      </c>
      <c r="C112" s="5">
        <f>AVERAGE(H112,K112,N112,Q112,T112,W112,Z112,AC112,AF112,AI112,AL112)</f>
        <v>0.93245136124386674</v>
      </c>
      <c r="D112" s="5">
        <f>AVERAGE(H112,K112,N112)</f>
        <v>0.99158617171528274</v>
      </c>
      <c r="E112">
        <v>124</v>
      </c>
      <c r="F112">
        <v>57</v>
      </c>
      <c r="G112">
        <v>53.412857882455697</v>
      </c>
      <c r="H112" s="3">
        <f>Table1[[#This Row],[h_obWins]]/Table1[[#This Row],[h_exWins]]</f>
        <v>1.0671587752416924</v>
      </c>
      <c r="I112">
        <v>34</v>
      </c>
      <c r="J112">
        <v>33.0857941286027</v>
      </c>
      <c r="K112" s="3">
        <f>Table1[[#This Row],[obDraws]]/Table1[[#This Row],[exDraws]]</f>
        <v>1.0276313715742724</v>
      </c>
      <c r="L112">
        <v>33</v>
      </c>
      <c r="M112">
        <v>37.501347988941497</v>
      </c>
      <c r="N112" s="3">
        <f>Table1[[#This Row],[a_obWins]]/Table1[[#This Row],[a_exWins]]</f>
        <v>0.87996836832988334</v>
      </c>
      <c r="O112">
        <v>196</v>
      </c>
      <c r="P112">
        <v>177.57301074591399</v>
      </c>
      <c r="Q112" s="3">
        <f>Table1[[#This Row],[h_obSG]]/Table1[[#This Row],[h_exSG]]</f>
        <v>1.1037713398938358</v>
      </c>
      <c r="R112">
        <v>131</v>
      </c>
      <c r="S112">
        <v>141.464314373093</v>
      </c>
      <c r="T112" s="3">
        <f>Table1[[#This Row],[a_obSG]]/Table1[[#This Row],[a_exSG]]</f>
        <v>0.92602859300971985</v>
      </c>
      <c r="U112">
        <v>327</v>
      </c>
      <c r="V112">
        <v>319.03732511900699</v>
      </c>
      <c r="W112" s="3">
        <f>Table1[[#This Row],[obSG]]/Table1[[#This Row],[exSG]]</f>
        <v>1.0249584429596843</v>
      </c>
      <c r="X112">
        <v>2840</v>
      </c>
      <c r="Y112">
        <v>3242.1404451133199</v>
      </c>
      <c r="Z112" s="3">
        <f>Table1[[#This Row],[obFouls]]/Table1[[#This Row],[exFouls]]</f>
        <v>0.87596452037744332</v>
      </c>
      <c r="AA112">
        <v>1395</v>
      </c>
      <c r="AB112">
        <v>1586.04701114671</v>
      </c>
      <c r="AC112" s="3">
        <f>Table1[[#This Row],[h_obFouls]]/Table1[[#This Row],[h_exFouls]]</f>
        <v>0.87954517753633088</v>
      </c>
      <c r="AD112">
        <v>1445</v>
      </c>
      <c r="AE112">
        <v>1656.0934339666001</v>
      </c>
      <c r="AF112" s="3">
        <f>Table1[[#This Row],[a_obFouls]]/Table1[[#This Row],[a_exFouls]]</f>
        <v>0.87253531133143947</v>
      </c>
      <c r="AG112">
        <v>359</v>
      </c>
      <c r="AH112">
        <v>431.95554118395398</v>
      </c>
      <c r="AI112" s="3">
        <f>Table1[[#This Row],[obYC]]/Table1[[#This Row],[exYC]]</f>
        <v>0.83110405069931748</v>
      </c>
      <c r="AJ112">
        <v>20</v>
      </c>
      <c r="AK112">
        <v>26.031531224603299</v>
      </c>
      <c r="AL112" s="3">
        <f>Table1[[#This Row],[obRC]]/Table1[[#This Row],[exRC]]</f>
        <v>0.76829902272891692</v>
      </c>
    </row>
    <row r="113" spans="1:38" hidden="1" x14ac:dyDescent="0.45">
      <c r="A113">
        <v>78</v>
      </c>
      <c r="B113" t="s">
        <v>100</v>
      </c>
      <c r="C113" s="5">
        <f>AVERAGE(H113,K113,N113,Q113,T113,W113,Z113,AC113,AF113,AI113,AL113)</f>
        <v>0.95067571481801094</v>
      </c>
      <c r="D113" s="5">
        <f>AVERAGE(H113,K113,N113)</f>
        <v>0.96470751169035018</v>
      </c>
      <c r="E113">
        <v>51</v>
      </c>
      <c r="F113">
        <v>27</v>
      </c>
      <c r="G113">
        <v>23.369090702024099</v>
      </c>
      <c r="H113" s="3">
        <f>Table1[[#This Row],[h_obWins]]/Table1[[#This Row],[h_exWins]]</f>
        <v>1.155372296863113</v>
      </c>
      <c r="I113">
        <v>12</v>
      </c>
      <c r="J113">
        <v>13.400937341081899</v>
      </c>
      <c r="K113" s="3">
        <f>Table1[[#This Row],[obDraws]]/Table1[[#This Row],[exDraws]]</f>
        <v>0.8954597499096435</v>
      </c>
      <c r="L113">
        <v>12</v>
      </c>
      <c r="M113">
        <v>14.229971956893801</v>
      </c>
      <c r="N113" s="3">
        <f>Table1[[#This Row],[a_obWins]]/Table1[[#This Row],[a_exWins]]</f>
        <v>0.84329048829829378</v>
      </c>
      <c r="O113">
        <v>75</v>
      </c>
      <c r="P113">
        <v>76.068120443906395</v>
      </c>
      <c r="Q113" s="3">
        <f>Table1[[#This Row],[h_obSG]]/Table1[[#This Row],[h_exSG]]</f>
        <v>0.98595836944999793</v>
      </c>
      <c r="R113">
        <v>53</v>
      </c>
      <c r="S113">
        <v>55.226055222514702</v>
      </c>
      <c r="T113" s="3">
        <f>Table1[[#This Row],[a_obSG]]/Table1[[#This Row],[a_exSG]]</f>
        <v>0.95969193864118008</v>
      </c>
      <c r="U113">
        <v>128</v>
      </c>
      <c r="V113">
        <v>131.29417566642101</v>
      </c>
      <c r="W113" s="3">
        <f>Table1[[#This Row],[obSG]]/Table1[[#This Row],[exSG]]</f>
        <v>0.97490996344886982</v>
      </c>
      <c r="X113">
        <v>1281</v>
      </c>
      <c r="Y113">
        <v>1331.82775516125</v>
      </c>
      <c r="Z113" s="3">
        <f>Table1[[#This Row],[obFouls]]/Table1[[#This Row],[exFouls]]</f>
        <v>0.96183608956617961</v>
      </c>
      <c r="AA113">
        <v>623</v>
      </c>
      <c r="AB113">
        <v>648.48737962697101</v>
      </c>
      <c r="AC113" s="3">
        <f>Table1[[#This Row],[h_obFouls]]/Table1[[#This Row],[h_exFouls]]</f>
        <v>0.96069718482165056</v>
      </c>
      <c r="AD113">
        <v>658</v>
      </c>
      <c r="AE113">
        <v>683.340375534283</v>
      </c>
      <c r="AF113" s="3">
        <f>Table1[[#This Row],[a_obFouls]]/Table1[[#This Row],[a_exFouls]]</f>
        <v>0.96291690577412448</v>
      </c>
      <c r="AG113">
        <v>160</v>
      </c>
      <c r="AH113">
        <v>176.28585051351001</v>
      </c>
      <c r="AI113" s="3">
        <f>Table1[[#This Row],[obYC]]/Table1[[#This Row],[exYC]]</f>
        <v>0.90761680267548239</v>
      </c>
      <c r="AJ113">
        <v>9</v>
      </c>
      <c r="AK113">
        <v>10.592184639388099</v>
      </c>
      <c r="AL113" s="3">
        <f>Table1[[#This Row],[obRC]]/Table1[[#This Row],[exRC]]</f>
        <v>0.84968307354958661</v>
      </c>
    </row>
    <row r="114" spans="1:38" hidden="1" x14ac:dyDescent="0.45">
      <c r="A114">
        <v>140</v>
      </c>
      <c r="B114" t="s">
        <v>162</v>
      </c>
      <c r="C114" s="5">
        <f>AVERAGE(H114,K114,N114,Q114,T114,W114,Z114,AC114,AF114,AI114,AL114)</f>
        <v>0.94766162982296109</v>
      </c>
      <c r="D114" s="5">
        <f>AVERAGE(H114,K114,N114)</f>
        <v>0.99388255253434199</v>
      </c>
      <c r="E114">
        <v>408</v>
      </c>
      <c r="F114">
        <v>190</v>
      </c>
      <c r="G114">
        <v>182.720953352919</v>
      </c>
      <c r="H114" s="3">
        <f>Table1[[#This Row],[h_obWins]]/Table1[[#This Row],[h_exWins]]</f>
        <v>1.0398369563726049</v>
      </c>
      <c r="I114">
        <v>107</v>
      </c>
      <c r="J114">
        <v>105.04488730093</v>
      </c>
      <c r="K114" s="3">
        <f>Table1[[#This Row],[obDraws]]/Table1[[#This Row],[exDraws]]</f>
        <v>1.0186121642785817</v>
      </c>
      <c r="L114">
        <v>111</v>
      </c>
      <c r="M114">
        <v>120.23415934614999</v>
      </c>
      <c r="N114" s="3">
        <f>Table1[[#This Row],[a_obWins]]/Table1[[#This Row],[a_exWins]]</f>
        <v>0.9231985369518394</v>
      </c>
      <c r="O114">
        <v>623</v>
      </c>
      <c r="P114">
        <v>613.35563603314404</v>
      </c>
      <c r="Q114" s="3">
        <f>Table1[[#This Row],[h_obSG]]/Table1[[#This Row],[h_exSG]]</f>
        <v>1.0157239346967293</v>
      </c>
      <c r="R114">
        <v>476</v>
      </c>
      <c r="S114">
        <v>467.88637115240198</v>
      </c>
      <c r="T114" s="3">
        <f>Table1[[#This Row],[a_obSG]]/Table1[[#This Row],[a_exSG]]</f>
        <v>1.0173410241200533</v>
      </c>
      <c r="U114">
        <v>1099</v>
      </c>
      <c r="V114">
        <v>1081.2420071855399</v>
      </c>
      <c r="W114" s="3">
        <f>Table1[[#This Row],[obSG]]/Table1[[#This Row],[exSG]]</f>
        <v>1.0164236985766804</v>
      </c>
      <c r="X114">
        <v>9438</v>
      </c>
      <c r="Y114">
        <v>10615.317219660001</v>
      </c>
      <c r="Z114" s="3">
        <f>Table1[[#This Row],[obFouls]]/Table1[[#This Row],[exFouls]]</f>
        <v>0.88909260125740175</v>
      </c>
      <c r="AA114">
        <v>4656</v>
      </c>
      <c r="AB114">
        <v>5196.9800571700898</v>
      </c>
      <c r="AC114" s="3">
        <f>Table1[[#This Row],[h_obFouls]]/Table1[[#This Row],[h_exFouls]]</f>
        <v>0.89590491954578144</v>
      </c>
      <c r="AD114">
        <v>4782</v>
      </c>
      <c r="AE114">
        <v>5418.3371624899601</v>
      </c>
      <c r="AF114" s="3">
        <f>Table1[[#This Row],[a_obFouls]]/Table1[[#This Row],[a_exFouls]]</f>
        <v>0.88255858884249727</v>
      </c>
      <c r="AG114">
        <v>1333</v>
      </c>
      <c r="AH114">
        <v>1415.71121509508</v>
      </c>
      <c r="AI114" s="3">
        <f>Table1[[#This Row],[obYC]]/Table1[[#This Row],[exYC]]</f>
        <v>0.94157620974308309</v>
      </c>
      <c r="AJ114">
        <v>66</v>
      </c>
      <c r="AK114">
        <v>84.182675553851197</v>
      </c>
      <c r="AL114" s="3">
        <f>Table1[[#This Row],[obRC]]/Table1[[#This Row],[exRC]]</f>
        <v>0.78400929366731953</v>
      </c>
    </row>
    <row r="115" spans="1:38" hidden="1" x14ac:dyDescent="0.45">
      <c r="A115">
        <v>178</v>
      </c>
      <c r="B115" t="s">
        <v>200</v>
      </c>
      <c r="C115" s="5">
        <f>AVERAGE(H115,K115,N115,Q115,T115,W115,Z115,AC115,AF115,AI115,AL115)</f>
        <v>0.9325431474924375</v>
      </c>
      <c r="D115" s="5">
        <f>AVERAGE(H115,K115,N115)</f>
        <v>1.0124512348476171</v>
      </c>
      <c r="E115">
        <v>201</v>
      </c>
      <c r="F115">
        <v>81</v>
      </c>
      <c r="G115">
        <v>87.595501977591695</v>
      </c>
      <c r="H115" s="3">
        <f>Table1[[#This Row],[h_obWins]]/Table1[[#This Row],[h_exWins]]</f>
        <v>0.92470501534109673</v>
      </c>
      <c r="I115">
        <v>55</v>
      </c>
      <c r="J115">
        <v>54.205803071143698</v>
      </c>
      <c r="K115" s="3">
        <f>Table1[[#This Row],[obDraws]]/Table1[[#This Row],[exDraws]]</f>
        <v>1.0146515111641079</v>
      </c>
      <c r="L115">
        <v>65</v>
      </c>
      <c r="M115">
        <v>59.198694951264599</v>
      </c>
      <c r="N115" s="3">
        <f>Table1[[#This Row],[a_obWins]]/Table1[[#This Row],[a_exWins]]</f>
        <v>1.0979971780376465</v>
      </c>
      <c r="O115">
        <v>295</v>
      </c>
      <c r="P115">
        <v>289.73386214233</v>
      </c>
      <c r="Q115" s="3">
        <f>Table1[[#This Row],[h_obSG]]/Table1[[#This Row],[h_exSG]]</f>
        <v>1.0181757762752737</v>
      </c>
      <c r="R115">
        <v>233</v>
      </c>
      <c r="S115">
        <v>226.19660839391699</v>
      </c>
      <c r="T115" s="3">
        <f>Table1[[#This Row],[a_obSG]]/Table1[[#This Row],[a_exSG]]</f>
        <v>1.0300773369432448</v>
      </c>
      <c r="U115">
        <v>528</v>
      </c>
      <c r="V115">
        <v>515.93047053624798</v>
      </c>
      <c r="W115" s="3">
        <f>Table1[[#This Row],[obSG]]/Table1[[#This Row],[exSG]]</f>
        <v>1.0233937132094701</v>
      </c>
      <c r="X115">
        <v>4750</v>
      </c>
      <c r="Y115">
        <v>5249.8191276902498</v>
      </c>
      <c r="Z115" s="3">
        <f>Table1[[#This Row],[obFouls]]/Table1[[#This Row],[exFouls]]</f>
        <v>0.90479307657402019</v>
      </c>
      <c r="AA115">
        <v>2280</v>
      </c>
      <c r="AB115">
        <v>2565.2966735520399</v>
      </c>
      <c r="AC115" s="3">
        <f>Table1[[#This Row],[h_obFouls]]/Table1[[#This Row],[h_exFouls]]</f>
        <v>0.88878608993126562</v>
      </c>
      <c r="AD115">
        <v>2470</v>
      </c>
      <c r="AE115">
        <v>2684.5224541382099</v>
      </c>
      <c r="AF115" s="3">
        <f>Table1[[#This Row],[a_obFouls]]/Table1[[#This Row],[a_exFouls]]</f>
        <v>0.92008915633858002</v>
      </c>
      <c r="AG115">
        <v>574</v>
      </c>
      <c r="AH115">
        <v>698.27848998344598</v>
      </c>
      <c r="AI115" s="3">
        <f>Table1[[#This Row],[obYC]]/Table1[[#This Row],[exYC]]</f>
        <v>0.8220215977347487</v>
      </c>
      <c r="AJ115">
        <v>26</v>
      </c>
      <c r="AK115">
        <v>42.394702545850201</v>
      </c>
      <c r="AL115" s="3">
        <f>Table1[[#This Row],[obRC]]/Table1[[#This Row],[exRC]]</f>
        <v>0.61328417086735776</v>
      </c>
    </row>
    <row r="116" spans="1:38" hidden="1" x14ac:dyDescent="0.45">
      <c r="A116">
        <v>143</v>
      </c>
      <c r="B116" t="s">
        <v>165</v>
      </c>
      <c r="C116" s="5">
        <f>AVERAGE(H116,K116,N116,Q116,T116,W116,Z116,AC116,AF116,AI116,AL116)</f>
        <v>0.93585569257503676</v>
      </c>
      <c r="D116" s="5">
        <f>AVERAGE(H116,K116,N116)</f>
        <v>1.0149745581157414</v>
      </c>
      <c r="E116">
        <v>364</v>
      </c>
      <c r="F116">
        <v>151</v>
      </c>
      <c r="G116">
        <v>164.05402508890799</v>
      </c>
      <c r="H116" s="3">
        <f>Table1[[#This Row],[h_obWins]]/Table1[[#This Row],[h_exWins]]</f>
        <v>0.92042849858859943</v>
      </c>
      <c r="I116">
        <v>95</v>
      </c>
      <c r="J116">
        <v>93.725442310580604</v>
      </c>
      <c r="K116" s="3">
        <f>Table1[[#This Row],[obDraws]]/Table1[[#This Row],[exDraws]]</f>
        <v>1.0135988442198636</v>
      </c>
      <c r="L116">
        <v>118</v>
      </c>
      <c r="M116">
        <v>106.22053260051</v>
      </c>
      <c r="N116" s="3">
        <f>Table1[[#This Row],[a_obWins]]/Table1[[#This Row],[a_exWins]]</f>
        <v>1.1108963315387617</v>
      </c>
      <c r="O116">
        <v>547</v>
      </c>
      <c r="P116">
        <v>546.01101712184004</v>
      </c>
      <c r="Q116" s="3">
        <f>Table1[[#This Row],[h_obSG]]/Table1[[#This Row],[h_exSG]]</f>
        <v>1.0018112874047362</v>
      </c>
      <c r="R116">
        <v>457</v>
      </c>
      <c r="S116">
        <v>412.03405244811103</v>
      </c>
      <c r="T116" s="3">
        <f>Table1[[#This Row],[a_obSG]]/Table1[[#This Row],[a_exSG]]</f>
        <v>1.1091316294969376</v>
      </c>
      <c r="U116">
        <v>1004</v>
      </c>
      <c r="V116">
        <v>958.04506956995101</v>
      </c>
      <c r="W116" s="3">
        <f>Table1[[#This Row],[obSG]]/Table1[[#This Row],[exSG]]</f>
        <v>1.0479673993319305</v>
      </c>
      <c r="X116">
        <v>7966</v>
      </c>
      <c r="Y116">
        <v>9477.2862443286504</v>
      </c>
      <c r="Z116" s="3">
        <f>Table1[[#This Row],[obFouls]]/Table1[[#This Row],[exFouls]]</f>
        <v>0.84053597144087244</v>
      </c>
      <c r="AA116">
        <v>3896</v>
      </c>
      <c r="AB116">
        <v>4633.0225741191398</v>
      </c>
      <c r="AC116" s="3">
        <f>Table1[[#This Row],[h_obFouls]]/Table1[[#This Row],[h_exFouls]]</f>
        <v>0.84091971011834166</v>
      </c>
      <c r="AD116">
        <v>4070</v>
      </c>
      <c r="AE116">
        <v>4844.2636702095097</v>
      </c>
      <c r="AF116" s="3">
        <f>Table1[[#This Row],[a_obFouls]]/Table1[[#This Row],[a_exFouls]]</f>
        <v>0.8401689662412567</v>
      </c>
      <c r="AG116">
        <v>1076</v>
      </c>
      <c r="AH116">
        <v>1263.48136111914</v>
      </c>
      <c r="AI116" s="3">
        <f>Table1[[#This Row],[obYC]]/Table1[[#This Row],[exYC]]</f>
        <v>0.85161525378334291</v>
      </c>
      <c r="AJ116">
        <v>54</v>
      </c>
      <c r="AK116">
        <v>75.278244475955006</v>
      </c>
      <c r="AL116" s="3">
        <f>Table1[[#This Row],[obRC]]/Table1[[#This Row],[exRC]]</f>
        <v>0.71733872616076222</v>
      </c>
    </row>
    <row r="117" spans="1:38" hidden="1" x14ac:dyDescent="0.45">
      <c r="A117">
        <v>116</v>
      </c>
      <c r="B117" t="s">
        <v>138</v>
      </c>
      <c r="C117" s="5">
        <f>AVERAGE(H117,K117,N117,Q117,T117,W117,Z117,AC117,AF117,AI117,AL117)</f>
        <v>0.93690616527179038</v>
      </c>
      <c r="D117" s="5">
        <f>AVERAGE(H117,K117,N117)</f>
        <v>1.001730462672862</v>
      </c>
      <c r="E117">
        <v>341</v>
      </c>
      <c r="F117">
        <v>153</v>
      </c>
      <c r="G117">
        <v>154.13686588273501</v>
      </c>
      <c r="H117" s="3">
        <f>Table1[[#This Row],[h_obWins]]/Table1[[#This Row],[h_exWins]]</f>
        <v>0.99262430907606547</v>
      </c>
      <c r="I117">
        <v>92</v>
      </c>
      <c r="J117">
        <v>90.788877600726707</v>
      </c>
      <c r="K117" s="3">
        <f>Table1[[#This Row],[obDraws]]/Table1[[#This Row],[exDraws]]</f>
        <v>1.0133399864749908</v>
      </c>
      <c r="L117">
        <v>96</v>
      </c>
      <c r="M117">
        <v>96.0742565165381</v>
      </c>
      <c r="N117" s="3">
        <f>Table1[[#This Row],[a_obWins]]/Table1[[#This Row],[a_exWins]]</f>
        <v>0.99922709246752983</v>
      </c>
      <c r="O117">
        <v>532</v>
      </c>
      <c r="P117">
        <v>506.80769307649399</v>
      </c>
      <c r="Q117" s="3">
        <f>Table1[[#This Row],[h_obSG]]/Table1[[#This Row],[h_exSG]]</f>
        <v>1.0497078226468508</v>
      </c>
      <c r="R117">
        <v>413</v>
      </c>
      <c r="S117">
        <v>377.50755105103599</v>
      </c>
      <c r="T117" s="3">
        <f>Table1[[#This Row],[a_obSG]]/Table1[[#This Row],[a_exSG]]</f>
        <v>1.0940178516963379</v>
      </c>
      <c r="U117">
        <v>945</v>
      </c>
      <c r="V117">
        <v>884.31524412753004</v>
      </c>
      <c r="W117" s="3">
        <f>Table1[[#This Row],[obSG]]/Table1[[#This Row],[exSG]]</f>
        <v>1.0686234420083325</v>
      </c>
      <c r="X117">
        <v>7870</v>
      </c>
      <c r="Y117">
        <v>8892.3868590967504</v>
      </c>
      <c r="Z117" s="3">
        <f>Table1[[#This Row],[obFouls]]/Table1[[#This Row],[exFouls]]</f>
        <v>0.88502672282516959</v>
      </c>
      <c r="AA117">
        <v>3786</v>
      </c>
      <c r="AB117">
        <v>4338.1383501710698</v>
      </c>
      <c r="AC117" s="3">
        <f>Table1[[#This Row],[h_obFouls]]/Table1[[#This Row],[h_exFouls]]</f>
        <v>0.87272458699956013</v>
      </c>
      <c r="AD117">
        <v>4084</v>
      </c>
      <c r="AE117">
        <v>4554.2485089256797</v>
      </c>
      <c r="AF117" s="3">
        <f>Table1[[#This Row],[a_obFouls]]/Table1[[#This Row],[a_exFouls]]</f>
        <v>0.89674509241117184</v>
      </c>
      <c r="AG117">
        <v>1080</v>
      </c>
      <c r="AH117">
        <v>1180.5911278070801</v>
      </c>
      <c r="AI117" s="3">
        <f>Table1[[#This Row],[obYC]]/Table1[[#This Row],[exYC]]</f>
        <v>0.91479596497228832</v>
      </c>
      <c r="AJ117">
        <v>37</v>
      </c>
      <c r="AK117">
        <v>71.272412415631806</v>
      </c>
      <c r="AL117" s="3">
        <f>Table1[[#This Row],[obRC]]/Table1[[#This Row],[exRC]]</f>
        <v>0.5191349464113969</v>
      </c>
    </row>
    <row r="118" spans="1:38" hidden="1" x14ac:dyDescent="0.45">
      <c r="A118">
        <v>91</v>
      </c>
      <c r="B118" t="s">
        <v>113</v>
      </c>
      <c r="C118" s="5">
        <f>AVERAGE(H118,K118,N118,Q118,T118,W118,Z118,AC118,AF118,AI118,AL118)</f>
        <v>0.99717202142818306</v>
      </c>
      <c r="D118" s="5">
        <f>AVERAGE(H118,K118,N118)</f>
        <v>1.0018891294954868</v>
      </c>
      <c r="E118">
        <v>318</v>
      </c>
      <c r="F118">
        <v>130</v>
      </c>
      <c r="G118">
        <v>131.39158400433499</v>
      </c>
      <c r="H118" s="3">
        <f>Table1[[#This Row],[h_obWins]]/Table1[[#This Row],[h_exWins]]</f>
        <v>0.98940888021953466</v>
      </c>
      <c r="I118">
        <v>79</v>
      </c>
      <c r="J118">
        <v>78.044862209356694</v>
      </c>
      <c r="K118" s="3">
        <f>Table1[[#This Row],[obDraws]]/Table1[[#This Row],[exDraws]]</f>
        <v>1.0122383173421605</v>
      </c>
      <c r="L118">
        <v>109</v>
      </c>
      <c r="M118">
        <v>108.56355378630801</v>
      </c>
      <c r="N118" s="3">
        <f>Table1[[#This Row],[a_obWins]]/Table1[[#This Row],[a_exWins]]</f>
        <v>1.0040201909247655</v>
      </c>
      <c r="O118">
        <v>452</v>
      </c>
      <c r="P118">
        <v>458.13289783824501</v>
      </c>
      <c r="Q118" s="3">
        <f>Table1[[#This Row],[h_obSG]]/Table1[[#This Row],[h_exSG]]</f>
        <v>0.98661327779082486</v>
      </c>
      <c r="R118">
        <v>390</v>
      </c>
      <c r="S118">
        <v>395.19168007047898</v>
      </c>
      <c r="T118" s="3">
        <f>Table1[[#This Row],[a_obSG]]/Table1[[#This Row],[a_exSG]]</f>
        <v>0.98686288114781895</v>
      </c>
      <c r="U118">
        <v>842</v>
      </c>
      <c r="V118">
        <v>853.324577908724</v>
      </c>
      <c r="W118" s="3">
        <f>Table1[[#This Row],[obSG]]/Table1[[#This Row],[exSG]]</f>
        <v>0.98672887409796917</v>
      </c>
      <c r="X118">
        <v>7509</v>
      </c>
      <c r="Y118">
        <v>8236.4620111941604</v>
      </c>
      <c r="Z118" s="3">
        <f>Table1[[#This Row],[obFouls]]/Table1[[#This Row],[exFouls]]</f>
        <v>0.91167785267442891</v>
      </c>
      <c r="AA118">
        <v>3735</v>
      </c>
      <c r="AB118">
        <v>4065.7415731227102</v>
      </c>
      <c r="AC118" s="3">
        <f>Table1[[#This Row],[h_obFouls]]/Table1[[#This Row],[h_exFouls]]</f>
        <v>0.9186515996714758</v>
      </c>
      <c r="AD118">
        <v>3774</v>
      </c>
      <c r="AE118">
        <v>4170.7204380714402</v>
      </c>
      <c r="AF118" s="3">
        <f>Table1[[#This Row],[a_obFouls]]/Table1[[#This Row],[a_exFouls]]</f>
        <v>0.90487963795173831</v>
      </c>
      <c r="AG118">
        <v>962</v>
      </c>
      <c r="AH118">
        <v>1107.74680088525</v>
      </c>
      <c r="AI118" s="3">
        <f>Table1[[#This Row],[obYC]]/Table1[[#This Row],[exYC]]</f>
        <v>0.86842949962141425</v>
      </c>
      <c r="AJ118">
        <v>91</v>
      </c>
      <c r="AK118">
        <v>65.028741576555404</v>
      </c>
      <c r="AL118" s="3">
        <f>Table1[[#This Row],[obRC]]/Table1[[#This Row],[exRC]]</f>
        <v>1.3993812242678847</v>
      </c>
    </row>
    <row r="119" spans="1:38" x14ac:dyDescent="0.45">
      <c r="A119">
        <v>202</v>
      </c>
      <c r="B119" t="s">
        <v>224</v>
      </c>
      <c r="C119" s="5">
        <f>AVERAGE(H119,K119,N119,Q119,T119,W119,Z119,AC119,AF119,AI119,AL119)</f>
        <v>0.94204810017195229</v>
      </c>
      <c r="D119" s="5">
        <f>AVERAGE(H119,K119,N119)</f>
        <v>0.98556391157248024</v>
      </c>
      <c r="E119">
        <v>150</v>
      </c>
      <c r="F119">
        <v>72</v>
      </c>
      <c r="G119">
        <v>68.007802077545904</v>
      </c>
      <c r="H119" s="3">
        <f>Table1[[#This Row],[h_obWins]]/Table1[[#This Row],[h_exWins]]</f>
        <v>1.0587020577124664</v>
      </c>
      <c r="I119">
        <v>34</v>
      </c>
      <c r="J119">
        <v>40.0468624165145</v>
      </c>
      <c r="K119" s="13">
        <f>Table1[[#This Row],[obDraws]]/Table1[[#This Row],[exDraws]]</f>
        <v>0.84900533895457186</v>
      </c>
      <c r="L119">
        <v>44</v>
      </c>
      <c r="M119">
        <v>41.945335505939497</v>
      </c>
      <c r="N119" s="3">
        <f>Table1[[#This Row],[a_obWins]]/Table1[[#This Row],[a_exWins]]</f>
        <v>1.0489843380504027</v>
      </c>
      <c r="O119">
        <v>213</v>
      </c>
      <c r="P119">
        <v>220.76795016195999</v>
      </c>
      <c r="Q119" s="3">
        <f>Table1[[#This Row],[h_obSG]]/Table1[[#This Row],[h_exSG]]</f>
        <v>0.96481395892718458</v>
      </c>
      <c r="R119">
        <v>148</v>
      </c>
      <c r="S119">
        <v>163.38864266993599</v>
      </c>
      <c r="T119" s="3">
        <f>Table1[[#This Row],[a_obSG]]/Table1[[#This Row],[a_exSG]]</f>
        <v>0.90581571388029192</v>
      </c>
      <c r="U119">
        <v>361</v>
      </c>
      <c r="V119">
        <v>384.15659283189598</v>
      </c>
      <c r="W119" s="3">
        <f>Table1[[#This Row],[obSG]]/Table1[[#This Row],[exSG]]</f>
        <v>0.9397209542567212</v>
      </c>
      <c r="X119">
        <v>3782</v>
      </c>
      <c r="Y119">
        <v>3922.2836101821199</v>
      </c>
      <c r="Z119" s="3">
        <f>Table1[[#This Row],[obFouls]]/Table1[[#This Row],[exFouls]]</f>
        <v>0.96423420024550288</v>
      </c>
      <c r="AA119">
        <v>1815</v>
      </c>
      <c r="AB119">
        <v>1912.9253643296299</v>
      </c>
      <c r="AC119" s="3">
        <f>Table1[[#This Row],[h_obFouls]]/Table1[[#This Row],[h_exFouls]]</f>
        <v>0.94880858074462981</v>
      </c>
      <c r="AD119">
        <v>1967</v>
      </c>
      <c r="AE119">
        <v>2009.35824585249</v>
      </c>
      <c r="AF119" s="3">
        <f>Table1[[#This Row],[a_obFouls]]/Table1[[#This Row],[a_exFouls]]</f>
        <v>0.97891951525322995</v>
      </c>
      <c r="AG119">
        <v>489</v>
      </c>
      <c r="AH119">
        <v>518.83288682298996</v>
      </c>
      <c r="AI119" s="3">
        <f>Table1[[#This Row],[obYC]]/Table1[[#This Row],[exYC]]</f>
        <v>0.94250000803598244</v>
      </c>
      <c r="AJ119">
        <v>24</v>
      </c>
      <c r="AK119">
        <v>31.536438082713101</v>
      </c>
      <c r="AL119" s="3">
        <f>Table1[[#This Row],[obRC]]/Table1[[#This Row],[exRC]]</f>
        <v>0.76102443583049262</v>
      </c>
    </row>
    <row r="120" spans="1:38" hidden="1" x14ac:dyDescent="0.45">
      <c r="A120">
        <v>244</v>
      </c>
      <c r="B120" t="s">
        <v>266</v>
      </c>
      <c r="C120" s="5">
        <f>AVERAGE(H120,K120,N120,Q120,T120,W120,Z120,AC120,AF120,AI120,AL120)</f>
        <v>1.0163420287039993</v>
      </c>
      <c r="D120" s="5">
        <f>AVERAGE(H120,K120,N120)</f>
        <v>1.0014533158579881</v>
      </c>
      <c r="E120">
        <v>303</v>
      </c>
      <c r="F120">
        <v>135</v>
      </c>
      <c r="G120">
        <v>135.918158510637</v>
      </c>
      <c r="H120" s="3">
        <f>Table1[[#This Row],[h_obWins]]/Table1[[#This Row],[h_exWins]]</f>
        <v>0.99324476934724548</v>
      </c>
      <c r="I120">
        <v>82</v>
      </c>
      <c r="J120">
        <v>81.354156435815796</v>
      </c>
      <c r="K120" s="3">
        <f>Table1[[#This Row],[obDraws]]/Table1[[#This Row],[exDraws]]</f>
        <v>1.0079386670881867</v>
      </c>
      <c r="L120">
        <v>86</v>
      </c>
      <c r="M120">
        <v>85.727685053546793</v>
      </c>
      <c r="N120" s="3">
        <f>Table1[[#This Row],[a_obWins]]/Table1[[#This Row],[a_exWins]]</f>
        <v>1.0031765111385327</v>
      </c>
      <c r="O120">
        <v>471</v>
      </c>
      <c r="P120">
        <v>444.00312547936602</v>
      </c>
      <c r="Q120" s="3">
        <f>Table1[[#This Row],[h_obSG]]/Table1[[#This Row],[h_exSG]]</f>
        <v>1.0608033434257629</v>
      </c>
      <c r="R120">
        <v>356</v>
      </c>
      <c r="S120">
        <v>333.82729599653197</v>
      </c>
      <c r="T120" s="3">
        <f>Table1[[#This Row],[a_obSG]]/Table1[[#This Row],[a_exSG]]</f>
        <v>1.0664196854762242</v>
      </c>
      <c r="U120">
        <v>827</v>
      </c>
      <c r="V120">
        <v>777.83042147589799</v>
      </c>
      <c r="W120" s="3">
        <f>Table1[[#This Row],[obSG]]/Table1[[#This Row],[exSG]]</f>
        <v>1.0632137509237618</v>
      </c>
      <c r="X120">
        <v>8038</v>
      </c>
      <c r="Y120">
        <v>7920.5159982278901</v>
      </c>
      <c r="Z120" s="3">
        <f>Table1[[#This Row],[obFouls]]/Table1[[#This Row],[exFouls]]</f>
        <v>1.014832872226809</v>
      </c>
      <c r="AA120">
        <v>3920</v>
      </c>
      <c r="AB120">
        <v>3862.26475864862</v>
      </c>
      <c r="AC120" s="3">
        <f>Table1[[#This Row],[h_obFouls]]/Table1[[#This Row],[h_exFouls]]</f>
        <v>1.0149485457262077</v>
      </c>
      <c r="AD120">
        <v>4118</v>
      </c>
      <c r="AE120">
        <v>4058.2512395792601</v>
      </c>
      <c r="AF120" s="3">
        <f>Table1[[#This Row],[a_obFouls]]/Table1[[#This Row],[a_exFouls]]</f>
        <v>1.0147227849863072</v>
      </c>
      <c r="AG120">
        <v>1116</v>
      </c>
      <c r="AH120">
        <v>1050.46316610602</v>
      </c>
      <c r="AI120" s="3">
        <f>Table1[[#This Row],[obYC]]/Table1[[#This Row],[exYC]]</f>
        <v>1.0623885120474235</v>
      </c>
      <c r="AJ120">
        <v>56</v>
      </c>
      <c r="AK120">
        <v>63.776027820868798</v>
      </c>
      <c r="AL120" s="3">
        <f>Table1[[#This Row],[obRC]]/Table1[[#This Row],[exRC]]</f>
        <v>0.87807287335752937</v>
      </c>
    </row>
    <row r="121" spans="1:38" hidden="1" x14ac:dyDescent="0.45">
      <c r="A121">
        <v>15</v>
      </c>
      <c r="B121" t="s">
        <v>37</v>
      </c>
      <c r="C121" s="5">
        <f>AVERAGE(H121,K121,N121,Q121,T121,W121,Z121,AC121,AF121,AI121,AL121)</f>
        <v>0.86671582606886988</v>
      </c>
      <c r="D121" s="5">
        <f>AVERAGE(H121,K121,N121)</f>
        <v>1.0103355728738812</v>
      </c>
      <c r="E121">
        <v>75</v>
      </c>
      <c r="F121">
        <v>31</v>
      </c>
      <c r="G121">
        <v>33.397457840516402</v>
      </c>
      <c r="H121" s="3">
        <f>Table1[[#This Row],[h_obWins]]/Table1[[#This Row],[h_exWins]]</f>
        <v>0.92821436134555413</v>
      </c>
      <c r="I121">
        <v>18</v>
      </c>
      <c r="J121">
        <v>17.8724080290872</v>
      </c>
      <c r="K121" s="3">
        <f>Table1[[#This Row],[obDraws]]/Table1[[#This Row],[exDraws]]</f>
        <v>1.0071390475589603</v>
      </c>
      <c r="L121">
        <v>26</v>
      </c>
      <c r="M121">
        <v>23.730134130396198</v>
      </c>
      <c r="N121" s="3">
        <f>Table1[[#This Row],[a_obWins]]/Table1[[#This Row],[a_exWins]]</f>
        <v>1.095653309717129</v>
      </c>
      <c r="O121">
        <v>105</v>
      </c>
      <c r="P121">
        <v>112.19029519207</v>
      </c>
      <c r="Q121" s="3">
        <f>Table1[[#This Row],[h_obSG]]/Table1[[#This Row],[h_exSG]]</f>
        <v>0.9359098291009913</v>
      </c>
      <c r="R121">
        <v>90</v>
      </c>
      <c r="S121">
        <v>85.926977947467506</v>
      </c>
      <c r="T121" s="3">
        <f>Table1[[#This Row],[a_obSG]]/Table1[[#This Row],[a_exSG]]</f>
        <v>1.0474009694024453</v>
      </c>
      <c r="U121">
        <v>195</v>
      </c>
      <c r="V121">
        <v>198.11727313953801</v>
      </c>
      <c r="W121" s="3">
        <f>Table1[[#This Row],[obSG]]/Table1[[#This Row],[exSG]]</f>
        <v>0.98426551562042519</v>
      </c>
      <c r="X121">
        <v>1499</v>
      </c>
      <c r="Y121">
        <v>1946.9587263490801</v>
      </c>
      <c r="Z121" s="3">
        <f>Table1[[#This Row],[obFouls]]/Table1[[#This Row],[exFouls]]</f>
        <v>0.76991873516030396</v>
      </c>
      <c r="AA121">
        <v>740</v>
      </c>
      <c r="AB121">
        <v>951.70451859516402</v>
      </c>
      <c r="AC121" s="3">
        <f>Table1[[#This Row],[h_obFouls]]/Table1[[#This Row],[h_exFouls]]</f>
        <v>0.77755226075035699</v>
      </c>
      <c r="AD121">
        <v>759</v>
      </c>
      <c r="AE121">
        <v>995.25420775391603</v>
      </c>
      <c r="AF121" s="3">
        <f>Table1[[#This Row],[a_obFouls]]/Table1[[#This Row],[a_exFouls]]</f>
        <v>0.76261923244002838</v>
      </c>
      <c r="AG121">
        <v>234</v>
      </c>
      <c r="AH121">
        <v>259.30365596271997</v>
      </c>
      <c r="AI121" s="3">
        <f>Table1[[#This Row],[obYC]]/Table1[[#This Row],[exYC]]</f>
        <v>0.90241689470680708</v>
      </c>
      <c r="AJ121">
        <v>5</v>
      </c>
      <c r="AK121">
        <v>15.490238269338599</v>
      </c>
      <c r="AL121" s="3">
        <f>Table1[[#This Row],[obRC]]/Table1[[#This Row],[exRC]]</f>
        <v>0.3227839309545682</v>
      </c>
    </row>
    <row r="122" spans="1:38" hidden="1" x14ac:dyDescent="0.45">
      <c r="A122">
        <v>20</v>
      </c>
      <c r="B122" t="s">
        <v>42</v>
      </c>
      <c r="C122" s="5">
        <f>AVERAGE(H122,K122,N122,Q122,T122,W122,Z122,AC122,AF122,AI122,AL122)</f>
        <v>1.0503238444919825</v>
      </c>
      <c r="D122" s="5">
        <f>AVERAGE(H122,K122,N122)</f>
        <v>1.0073148455297165</v>
      </c>
      <c r="E122">
        <v>160</v>
      </c>
      <c r="F122">
        <v>60</v>
      </c>
      <c r="G122">
        <v>66.630229872447998</v>
      </c>
      <c r="H122" s="13">
        <f>Table1[[#This Row],[h_obWins]]/Table1[[#This Row],[h_exWins]]</f>
        <v>0.90049216571606583</v>
      </c>
      <c r="I122">
        <v>38</v>
      </c>
      <c r="J122">
        <v>37.732190286741101</v>
      </c>
      <c r="K122" s="3">
        <f>Table1[[#This Row],[obDraws]]/Table1[[#This Row],[exDraws]]</f>
        <v>1.0070976455706311</v>
      </c>
      <c r="L122">
        <v>62</v>
      </c>
      <c r="M122">
        <v>55.637579840810801</v>
      </c>
      <c r="N122" s="3">
        <f>Table1[[#This Row],[a_obWins]]/Table1[[#This Row],[a_exWins]]</f>
        <v>1.1143547253024526</v>
      </c>
      <c r="O122">
        <v>236</v>
      </c>
      <c r="P122">
        <v>233.76780734265299</v>
      </c>
      <c r="Q122" s="3">
        <f>Table1[[#This Row],[h_obSG]]/Table1[[#This Row],[h_exSG]]</f>
        <v>1.0095487598686979</v>
      </c>
      <c r="R122">
        <v>223</v>
      </c>
      <c r="S122">
        <v>203.68089771348301</v>
      </c>
      <c r="T122" s="3">
        <f>Table1[[#This Row],[a_obSG]]/Table1[[#This Row],[a_exSG]]</f>
        <v>1.0948498484806026</v>
      </c>
      <c r="U122">
        <v>459</v>
      </c>
      <c r="V122">
        <v>437.44870505613699</v>
      </c>
      <c r="W122" s="3">
        <f>Table1[[#This Row],[obSG]]/Table1[[#This Row],[exSG]]</f>
        <v>1.0492658789356739</v>
      </c>
      <c r="X122">
        <v>4283</v>
      </c>
      <c r="Y122">
        <v>4129.5604813290001</v>
      </c>
      <c r="Z122" s="3">
        <f>Table1[[#This Row],[obFouls]]/Table1[[#This Row],[exFouls]]</f>
        <v>1.0371563800469195</v>
      </c>
      <c r="AA122">
        <v>2099</v>
      </c>
      <c r="AB122">
        <v>2047.78892368528</v>
      </c>
      <c r="AC122" s="3">
        <f>Table1[[#This Row],[h_obFouls]]/Table1[[#This Row],[h_exFouls]]</f>
        <v>1.0250079857950196</v>
      </c>
      <c r="AD122">
        <v>2184</v>
      </c>
      <c r="AE122">
        <v>2081.7715576437199</v>
      </c>
      <c r="AF122" s="3">
        <f>Table1[[#This Row],[a_obFouls]]/Table1[[#This Row],[a_exFouls]]</f>
        <v>1.0491064651070499</v>
      </c>
      <c r="AG122">
        <v>518</v>
      </c>
      <c r="AH122">
        <v>556.72152891244696</v>
      </c>
      <c r="AI122" s="3">
        <f>Table1[[#This Row],[obYC]]/Table1[[#This Row],[exYC]]</f>
        <v>0.93044722199249363</v>
      </c>
      <c r="AJ122">
        <v>43</v>
      </c>
      <c r="AK122">
        <v>32.179963224030303</v>
      </c>
      <c r="AL122" s="3">
        <f>Table1[[#This Row],[obRC]]/Table1[[#This Row],[exRC]]</f>
        <v>1.3362352125961992</v>
      </c>
    </row>
    <row r="123" spans="1:38" hidden="1" x14ac:dyDescent="0.45">
      <c r="A123" s="1">
        <v>54</v>
      </c>
      <c r="B123" s="1" t="s">
        <v>76</v>
      </c>
      <c r="C123" s="6">
        <f>AVERAGE(H123,K123,N123,Q123,T123,W123,Z123,AC123,AF123,AI123,AL123)</f>
        <v>0.9508220737426597</v>
      </c>
      <c r="D123" s="6">
        <f>AVERAGE(H123,K123,N123)</f>
        <v>1.0086985253186247</v>
      </c>
      <c r="E123" s="1">
        <v>443</v>
      </c>
      <c r="F123" s="1">
        <v>187</v>
      </c>
      <c r="G123" s="1">
        <v>197.35867419044601</v>
      </c>
      <c r="H123" s="4">
        <f>Table1[[#This Row],[h_obWins]]/Table1[[#This Row],[h_exWins]]</f>
        <v>0.94751345876771464</v>
      </c>
      <c r="I123" s="1">
        <v>113</v>
      </c>
      <c r="J123" s="1">
        <v>112.396132080809</v>
      </c>
      <c r="K123" s="4">
        <f>Table1[[#This Row],[obDraws]]/Table1[[#This Row],[exDraws]]</f>
        <v>1.0053726752692596</v>
      </c>
      <c r="L123" s="1">
        <v>143</v>
      </c>
      <c r="M123" s="1">
        <v>133.245193728743</v>
      </c>
      <c r="N123" s="4">
        <f>Table1[[#This Row],[a_obWins]]/Table1[[#This Row],[a_exWins]]</f>
        <v>1.0732094419189</v>
      </c>
      <c r="O123" s="1">
        <v>681</v>
      </c>
      <c r="P123" s="1">
        <v>662.88552844818298</v>
      </c>
      <c r="Q123" s="4">
        <f>Table1[[#This Row],[h_obSG]]/Table1[[#This Row],[h_exSG]]</f>
        <v>1.0273266963516658</v>
      </c>
      <c r="R123" s="1">
        <v>534</v>
      </c>
      <c r="S123" s="1">
        <v>510.15637591289197</v>
      </c>
      <c r="T123" s="4">
        <f>Table1[[#This Row],[a_obSG]]/Table1[[#This Row],[a_exSG]]</f>
        <v>1.046737873351953</v>
      </c>
      <c r="U123" s="1">
        <v>1215</v>
      </c>
      <c r="V123" s="1">
        <v>1173.04190436107</v>
      </c>
      <c r="W123" s="4">
        <f>Table1[[#This Row],[obSG]]/Table1[[#This Row],[exSG]]</f>
        <v>1.0357686247038069</v>
      </c>
      <c r="X123" s="1">
        <v>9614</v>
      </c>
      <c r="Y123" s="1">
        <v>11525.509467255701</v>
      </c>
      <c r="Z123" s="4">
        <f>Table1[[#This Row],[obFouls]]/Table1[[#This Row],[exFouls]]</f>
        <v>0.83414967705450649</v>
      </c>
      <c r="AA123" s="1">
        <v>4960</v>
      </c>
      <c r="AB123" s="1">
        <v>5638.6498092642896</v>
      </c>
      <c r="AC123" s="4">
        <f>Table1[[#This Row],[h_obFouls]]/Table1[[#This Row],[h_exFouls]]</f>
        <v>0.87964320675682517</v>
      </c>
      <c r="AD123" s="1">
        <v>4654</v>
      </c>
      <c r="AE123" s="1">
        <v>5886.8596579914802</v>
      </c>
      <c r="AF123" s="4">
        <f>Table1[[#This Row],[a_obFouls]]/Table1[[#This Row],[a_exFouls]]</f>
        <v>0.79057430793039907</v>
      </c>
      <c r="AG123" s="1">
        <v>1433</v>
      </c>
      <c r="AH123" s="1">
        <v>1539.06119519956</v>
      </c>
      <c r="AI123" s="4">
        <f>Table1[[#This Row],[obYC]]/Table1[[#This Row],[exYC]]</f>
        <v>0.93108708378174154</v>
      </c>
      <c r="AJ123" s="1">
        <v>81</v>
      </c>
      <c r="AK123" s="1">
        <v>91.251178850291794</v>
      </c>
      <c r="AL123" s="4">
        <f>Table1[[#This Row],[obRC]]/Table1[[#This Row],[exRC]]</f>
        <v>0.88765976528248425</v>
      </c>
    </row>
    <row r="124" spans="1:38" hidden="1" x14ac:dyDescent="0.45">
      <c r="A124">
        <v>66</v>
      </c>
      <c r="B124" t="s">
        <v>88</v>
      </c>
      <c r="C124" s="5">
        <f>AVERAGE(H124,K124,N124,Q124,T124,W124,Z124,AC124,AF124,AI124,AL124)</f>
        <v>1.0146763274802504</v>
      </c>
      <c r="D124" s="5">
        <f>AVERAGE(H124,K124,N124)</f>
        <v>0.99940990257063345</v>
      </c>
      <c r="E124">
        <v>397</v>
      </c>
      <c r="F124">
        <v>181</v>
      </c>
      <c r="G124">
        <v>180.42124431410599</v>
      </c>
      <c r="H124" s="3">
        <f>Table1[[#This Row],[h_obWins]]/Table1[[#This Row],[h_exWins]]</f>
        <v>1.0032078023189244</v>
      </c>
      <c r="I124">
        <v>102</v>
      </c>
      <c r="J124">
        <v>101.93542486621099</v>
      </c>
      <c r="K124" s="3">
        <f>Table1[[#This Row],[obDraws]]/Table1[[#This Row],[exDraws]]</f>
        <v>1.0006334906032301</v>
      </c>
      <c r="L124">
        <v>114</v>
      </c>
      <c r="M124">
        <v>114.64333081968201</v>
      </c>
      <c r="N124" s="3">
        <f>Table1[[#This Row],[a_obWins]]/Table1[[#This Row],[a_exWins]]</f>
        <v>0.99438841478974582</v>
      </c>
      <c r="O124">
        <v>608</v>
      </c>
      <c r="P124">
        <v>604.34532578282199</v>
      </c>
      <c r="Q124" s="3">
        <f>Table1[[#This Row],[h_obSG]]/Table1[[#This Row],[h_exSG]]</f>
        <v>1.0060473276804847</v>
      </c>
      <c r="R124">
        <v>468</v>
      </c>
      <c r="S124">
        <v>452.92540554340798</v>
      </c>
      <c r="T124" s="3">
        <f>Table1[[#This Row],[a_obSG]]/Table1[[#This Row],[a_exSG]]</f>
        <v>1.0332827310459787</v>
      </c>
      <c r="U124">
        <v>1076</v>
      </c>
      <c r="V124">
        <v>1057.2707313262299</v>
      </c>
      <c r="W124" s="3">
        <f>Table1[[#This Row],[obSG]]/Table1[[#This Row],[exSG]]</f>
        <v>1.017714732961799</v>
      </c>
      <c r="X124">
        <v>10337</v>
      </c>
      <c r="Y124">
        <v>10309.5399212189</v>
      </c>
      <c r="Z124" s="3">
        <f>Table1[[#This Row],[obFouls]]/Table1[[#This Row],[exFouls]]</f>
        <v>1.0026635600609666</v>
      </c>
      <c r="AA124">
        <v>4901</v>
      </c>
      <c r="AB124">
        <v>5042.6346354961397</v>
      </c>
      <c r="AC124" s="3">
        <f>Table1[[#This Row],[h_obFouls]]/Table1[[#This Row],[h_exFouls]]</f>
        <v>0.97191257234875905</v>
      </c>
      <c r="AD124">
        <v>5436</v>
      </c>
      <c r="AE124">
        <v>5266.9052857228098</v>
      </c>
      <c r="AF124" s="3">
        <f>Table1[[#This Row],[a_obFouls]]/Table1[[#This Row],[a_exFouls]]</f>
        <v>1.0321051367176777</v>
      </c>
      <c r="AG124">
        <v>1432</v>
      </c>
      <c r="AH124">
        <v>1373.9286644574199</v>
      </c>
      <c r="AI124" s="3">
        <f>Table1[[#This Row],[obYC]]/Table1[[#This Row],[exYC]]</f>
        <v>1.0422666307537249</v>
      </c>
      <c r="AJ124">
        <v>86</v>
      </c>
      <c r="AK124">
        <v>81.345630543888205</v>
      </c>
      <c r="AL124" s="3">
        <f>Table1[[#This Row],[obRC]]/Table1[[#This Row],[exRC]]</f>
        <v>1.0572172030014646</v>
      </c>
    </row>
    <row r="125" spans="1:38" x14ac:dyDescent="0.45">
      <c r="A125">
        <v>232</v>
      </c>
      <c r="B125" t="s">
        <v>254</v>
      </c>
      <c r="C125" s="5">
        <f>AVERAGE(H125,K125,N125,Q125,T125,W125,Z125,AC125,AF125,AI125,AL125)</f>
        <v>0.94800187799588687</v>
      </c>
      <c r="D125" s="5">
        <f>AVERAGE(H125,K125,N125)</f>
        <v>1.0220228707689036</v>
      </c>
      <c r="E125">
        <v>146</v>
      </c>
      <c r="F125">
        <v>53</v>
      </c>
      <c r="G125">
        <v>61.725291830859497</v>
      </c>
      <c r="H125" s="13">
        <f>Table1[[#This Row],[h_obWins]]/Table1[[#This Row],[h_exWins]]</f>
        <v>0.85864316600124524</v>
      </c>
      <c r="I125">
        <v>38</v>
      </c>
      <c r="J125">
        <v>34.3989064300725</v>
      </c>
      <c r="K125" s="13">
        <f>Table1[[#This Row],[obDraws]]/Table1[[#This Row],[exDraws]]</f>
        <v>1.104686280572551</v>
      </c>
      <c r="L125">
        <v>55</v>
      </c>
      <c r="M125">
        <v>49.875801739067903</v>
      </c>
      <c r="N125" s="13">
        <f>Table1[[#This Row],[a_obWins]]/Table1[[#This Row],[a_exWins]]</f>
        <v>1.1027391657329149</v>
      </c>
      <c r="O125">
        <v>184</v>
      </c>
      <c r="P125">
        <v>216.17197594576501</v>
      </c>
      <c r="Q125" s="3">
        <f>Table1[[#This Row],[h_obSG]]/Table1[[#This Row],[h_exSG]]</f>
        <v>0.8511741598095186</v>
      </c>
      <c r="R125">
        <v>186</v>
      </c>
      <c r="S125">
        <v>181.74995862387999</v>
      </c>
      <c r="T125" s="3">
        <f>Table1[[#This Row],[a_obSG]]/Table1[[#This Row],[a_exSG]]</f>
        <v>1.0233840018908351</v>
      </c>
      <c r="U125">
        <v>370</v>
      </c>
      <c r="V125">
        <v>397.92193456964497</v>
      </c>
      <c r="W125" s="3">
        <f>Table1[[#This Row],[obSG]]/Table1[[#This Row],[exSG]]</f>
        <v>0.92983062218009493</v>
      </c>
      <c r="X125">
        <v>3469</v>
      </c>
      <c r="Y125">
        <v>3768.12553955569</v>
      </c>
      <c r="Z125" s="3">
        <f>Table1[[#This Row],[obFouls]]/Table1[[#This Row],[exFouls]]</f>
        <v>0.92061688592494173</v>
      </c>
      <c r="AA125">
        <v>1751</v>
      </c>
      <c r="AB125">
        <v>1858.6785634559401</v>
      </c>
      <c r="AC125" s="3">
        <f>Table1[[#This Row],[h_obFouls]]/Table1[[#This Row],[h_exFouls]]</f>
        <v>0.94206714083164134</v>
      </c>
      <c r="AD125">
        <v>1718</v>
      </c>
      <c r="AE125">
        <v>1909.4469760997499</v>
      </c>
      <c r="AF125" s="3">
        <f>Table1[[#This Row],[a_obFouls]]/Table1[[#This Row],[a_exFouls]]</f>
        <v>0.89973695080509597</v>
      </c>
      <c r="AG125">
        <v>478</v>
      </c>
      <c r="AH125">
        <v>509.43238546785</v>
      </c>
      <c r="AI125" s="3">
        <f>Table1[[#This Row],[obYC]]/Table1[[#This Row],[exYC]]</f>
        <v>0.93829920051316862</v>
      </c>
      <c r="AJ125">
        <v>25</v>
      </c>
      <c r="AK125">
        <v>29.1768708597812</v>
      </c>
      <c r="AL125" s="3">
        <f>Table1[[#This Row],[obRC]]/Table1[[#This Row],[exRC]]</f>
        <v>0.85684308369274786</v>
      </c>
    </row>
    <row r="126" spans="1:38" hidden="1" x14ac:dyDescent="0.45">
      <c r="A126">
        <v>262</v>
      </c>
      <c r="B126" t="s">
        <v>284</v>
      </c>
      <c r="C126" s="5">
        <f>AVERAGE(H126,K126,N126,Q126,T126,W126,Z126,AC126,AF126,AI126,AL126)</f>
        <v>0.90461199410286786</v>
      </c>
      <c r="D126" s="5">
        <f>AVERAGE(H126,K126,N126)</f>
        <v>1.0108537878417729</v>
      </c>
      <c r="E126">
        <v>244</v>
      </c>
      <c r="F126">
        <v>104</v>
      </c>
      <c r="G126">
        <v>110.011111610703</v>
      </c>
      <c r="H126" s="3">
        <f>Table1[[#This Row],[h_obWins]]/Table1[[#This Row],[h_exWins]]</f>
        <v>0.94535905034779977</v>
      </c>
      <c r="I126">
        <v>65</v>
      </c>
      <c r="J126">
        <v>65.158205710602601</v>
      </c>
      <c r="K126" s="3">
        <f>Table1[[#This Row],[obDraws]]/Table1[[#This Row],[exDraws]]</f>
        <v>0.99757197564179001</v>
      </c>
      <c r="L126">
        <v>75</v>
      </c>
      <c r="M126">
        <v>68.830682678694004</v>
      </c>
      <c r="N126" s="3">
        <f>Table1[[#This Row],[a_obWins]]/Table1[[#This Row],[a_exWins]]</f>
        <v>1.089630337535729</v>
      </c>
      <c r="O126">
        <v>382</v>
      </c>
      <c r="P126">
        <v>360.34413446497501</v>
      </c>
      <c r="Q126" s="3">
        <f>Table1[[#This Row],[h_obSG]]/Table1[[#This Row],[h_exSG]]</f>
        <v>1.0600977328718804</v>
      </c>
      <c r="R126">
        <v>302</v>
      </c>
      <c r="S126">
        <v>268.834445708234</v>
      </c>
      <c r="T126" s="3">
        <f>Table1[[#This Row],[a_obSG]]/Table1[[#This Row],[a_exSG]]</f>
        <v>1.1233679493875595</v>
      </c>
      <c r="U126">
        <v>684</v>
      </c>
      <c r="V126">
        <v>629.17858017320896</v>
      </c>
      <c r="W126" s="3">
        <f>Table1[[#This Row],[obSG]]/Table1[[#This Row],[exSG]]</f>
        <v>1.0871317326341579</v>
      </c>
      <c r="X126">
        <v>4792</v>
      </c>
      <c r="Y126">
        <v>6375.6947186052403</v>
      </c>
      <c r="Z126" s="3">
        <f>Table1[[#This Row],[obFouls]]/Table1[[#This Row],[exFouls]]</f>
        <v>0.7516043680724267</v>
      </c>
      <c r="AA126">
        <v>2316</v>
      </c>
      <c r="AB126">
        <v>3108.8359899626498</v>
      </c>
      <c r="AC126" s="3">
        <f>Table1[[#This Row],[h_obFouls]]/Table1[[#This Row],[h_exFouls]]</f>
        <v>0.74497336220937949</v>
      </c>
      <c r="AD126">
        <v>2476</v>
      </c>
      <c r="AE126">
        <v>3266.85872864258</v>
      </c>
      <c r="AF126" s="3">
        <f>Table1[[#This Row],[a_obFouls]]/Table1[[#This Row],[a_exFouls]]</f>
        <v>0.75791462247552055</v>
      </c>
      <c r="AG126">
        <v>666</v>
      </c>
      <c r="AH126">
        <v>845.39027975050101</v>
      </c>
      <c r="AI126" s="3">
        <f>Table1[[#This Row],[obYC]]/Table1[[#This Row],[exYC]]</f>
        <v>0.78780181881977129</v>
      </c>
      <c r="AJ126">
        <v>31</v>
      </c>
      <c r="AK126">
        <v>51.2160520376543</v>
      </c>
      <c r="AL126" s="3">
        <f>Table1[[#This Row],[obRC]]/Table1[[#This Row],[exRC]]</f>
        <v>0.60527898513553213</v>
      </c>
    </row>
    <row r="127" spans="1:38" hidden="1" x14ac:dyDescent="0.45">
      <c r="A127">
        <v>251</v>
      </c>
      <c r="B127" t="s">
        <v>273</v>
      </c>
      <c r="C127" s="5">
        <f>AVERAGE(H127,K127,N127,Q127,T127,W127,Z127,AC127,AF127,AI127,AL127)</f>
        <v>0.91726817884769141</v>
      </c>
      <c r="D127" s="5">
        <f>AVERAGE(H127,K127,N127)</f>
        <v>0.98610980178094865</v>
      </c>
      <c r="E127">
        <v>191</v>
      </c>
      <c r="F127">
        <v>90</v>
      </c>
      <c r="G127">
        <v>81.533625383757197</v>
      </c>
      <c r="H127" s="13">
        <f>Table1[[#This Row],[h_obWins]]/Table1[[#This Row],[h_exWins]]</f>
        <v>1.1038390550695349</v>
      </c>
      <c r="I127">
        <v>51</v>
      </c>
      <c r="J127">
        <v>51.1435797878529</v>
      </c>
      <c r="K127" s="3">
        <f>Table1[[#This Row],[obDraws]]/Table1[[#This Row],[exDraws]]</f>
        <v>0.99719261364870271</v>
      </c>
      <c r="L127">
        <v>50</v>
      </c>
      <c r="M127">
        <v>58.322794828389803</v>
      </c>
      <c r="N127" s="3">
        <f>Table1[[#This Row],[a_obWins]]/Table1[[#This Row],[a_exWins]]</f>
        <v>0.85729773662460851</v>
      </c>
      <c r="O127">
        <v>299</v>
      </c>
      <c r="P127">
        <v>272.53326534881302</v>
      </c>
      <c r="Q127" s="3">
        <f>Table1[[#This Row],[h_obSG]]/Table1[[#This Row],[h_exSG]]</f>
        <v>1.0971137766148014</v>
      </c>
      <c r="R127">
        <v>225</v>
      </c>
      <c r="S127">
        <v>220.41257459823501</v>
      </c>
      <c r="T127" s="3">
        <f>Table1[[#This Row],[a_obSG]]/Table1[[#This Row],[a_exSG]]</f>
        <v>1.0208129023950965</v>
      </c>
      <c r="U127">
        <v>524</v>
      </c>
      <c r="V127">
        <v>492.94583994704902</v>
      </c>
      <c r="W127" s="3">
        <f>Table1[[#This Row],[obSG]]/Table1[[#This Row],[exSG]]</f>
        <v>1.0629971034065056</v>
      </c>
      <c r="X127">
        <v>4057</v>
      </c>
      <c r="Y127">
        <v>4983.1136265428704</v>
      </c>
      <c r="Z127" s="3">
        <f>Table1[[#This Row],[obFouls]]/Table1[[#This Row],[exFouls]]</f>
        <v>0.81414960686229032</v>
      </c>
      <c r="AA127">
        <v>2007</v>
      </c>
      <c r="AB127">
        <v>2439.87476638007</v>
      </c>
      <c r="AC127" s="3">
        <f>Table1[[#This Row],[h_obFouls]]/Table1[[#This Row],[h_exFouls]]</f>
        <v>0.82258320289843956</v>
      </c>
      <c r="AD127">
        <v>2050</v>
      </c>
      <c r="AE127">
        <v>2543.2388601627899</v>
      </c>
      <c r="AF127" s="3">
        <f>Table1[[#This Row],[a_obFouls]]/Table1[[#This Row],[a_exFouls]]</f>
        <v>0.8060587749389696</v>
      </c>
      <c r="AG127">
        <v>537</v>
      </c>
      <c r="AH127">
        <v>663.45944787960298</v>
      </c>
      <c r="AI127" s="3">
        <f>Table1[[#This Row],[obYC]]/Table1[[#This Row],[exYC]]</f>
        <v>0.80939385476570769</v>
      </c>
      <c r="AJ127">
        <v>28</v>
      </c>
      <c r="AK127">
        <v>40.085247572349402</v>
      </c>
      <c r="AL127" s="3">
        <f>Table1[[#This Row],[obRC]]/Table1[[#This Row],[exRC]]</f>
        <v>0.69851134009994875</v>
      </c>
    </row>
    <row r="128" spans="1:38" hidden="1" x14ac:dyDescent="0.45">
      <c r="A128" s="1">
        <v>265</v>
      </c>
      <c r="B128" s="1" t="s">
        <v>287</v>
      </c>
      <c r="C128" s="6">
        <f>AVERAGE(H128,K128,N128,Q128,T128,W128,Z128,AC128,AF128,AI128,AL128)</f>
        <v>0.94385716507478723</v>
      </c>
      <c r="D128" s="6">
        <f>AVERAGE(H128,K128,N128)</f>
        <v>0.99205253569425667</v>
      </c>
      <c r="E128" s="1">
        <v>497</v>
      </c>
      <c r="F128" s="1">
        <v>228</v>
      </c>
      <c r="G128" s="1">
        <v>214.411800012724</v>
      </c>
      <c r="H128" s="4">
        <f>Table1[[#This Row],[h_obWins]]/Table1[[#This Row],[h_exWins]]</f>
        <v>1.0633743104925644</v>
      </c>
      <c r="I128" s="1">
        <v>125</v>
      </c>
      <c r="J128" s="1">
        <v>125.459673920028</v>
      </c>
      <c r="K128" s="4">
        <f>Table1[[#This Row],[obDraws]]/Table1[[#This Row],[exDraws]]</f>
        <v>0.996336082299074</v>
      </c>
      <c r="L128" s="1">
        <v>144</v>
      </c>
      <c r="M128" s="1">
        <v>157.12852606724701</v>
      </c>
      <c r="N128" s="4">
        <f>Table1[[#This Row],[a_obWins]]/Table1[[#This Row],[a_exWins]]</f>
        <v>0.91644721429113174</v>
      </c>
      <c r="O128" s="1">
        <v>780</v>
      </c>
      <c r="P128" s="1">
        <v>734.02108808201001</v>
      </c>
      <c r="Q128" s="4">
        <f>Table1[[#This Row],[h_obSG]]/Table1[[#This Row],[h_exSG]]</f>
        <v>1.0626397697076149</v>
      </c>
      <c r="R128" s="1">
        <v>618</v>
      </c>
      <c r="S128" s="1">
        <v>591.85772196171501</v>
      </c>
      <c r="T128" s="4">
        <f>Table1[[#This Row],[a_obSG]]/Table1[[#This Row],[a_exSG]]</f>
        <v>1.044169868987493</v>
      </c>
      <c r="U128" s="1">
        <v>1398</v>
      </c>
      <c r="V128" s="1">
        <v>1325.87881004372</v>
      </c>
      <c r="W128" s="4">
        <f>Table1[[#This Row],[obSG]]/Table1[[#This Row],[exSG]]</f>
        <v>1.0543950091139187</v>
      </c>
      <c r="X128" s="1">
        <v>10659</v>
      </c>
      <c r="Y128" s="1">
        <v>12902.520413849201</v>
      </c>
      <c r="Z128" s="4">
        <f>Table1[[#This Row],[obFouls]]/Table1[[#This Row],[exFouls]]</f>
        <v>0.82611766213978866</v>
      </c>
      <c r="AA128" s="1">
        <v>5208</v>
      </c>
      <c r="AB128" s="1">
        <v>6338.2297159228801</v>
      </c>
      <c r="AC128" s="4">
        <f>Table1[[#This Row],[h_obFouls]]/Table1[[#This Row],[h_exFouls]]</f>
        <v>0.82168053753502801</v>
      </c>
      <c r="AD128" s="1">
        <v>5451</v>
      </c>
      <c r="AE128" s="1">
        <v>6564.2906979263298</v>
      </c>
      <c r="AF128" s="4">
        <f>Table1[[#This Row],[a_obFouls]]/Table1[[#This Row],[a_exFouls]]</f>
        <v>0.83040198108867724</v>
      </c>
      <c r="AG128" s="1">
        <v>1503</v>
      </c>
      <c r="AH128" s="1">
        <v>1729.3219001939599</v>
      </c>
      <c r="AI128" s="4">
        <f>Table1[[#This Row],[obYC]]/Table1[[#This Row],[exYC]]</f>
        <v>0.86912679463055675</v>
      </c>
      <c r="AJ128" s="1">
        <v>92</v>
      </c>
      <c r="AK128" s="1">
        <v>102.479607095623</v>
      </c>
      <c r="AL128" s="4">
        <f>Table1[[#This Row],[obRC]]/Table1[[#This Row],[exRC]]</f>
        <v>0.89773958553681277</v>
      </c>
    </row>
    <row r="129" spans="1:38" hidden="1" x14ac:dyDescent="0.45">
      <c r="A129">
        <v>80</v>
      </c>
      <c r="B129" t="s">
        <v>102</v>
      </c>
      <c r="C129" s="5">
        <f>AVERAGE(H129,K129,N129,Q129,T129,W129,Z129,AC129,AF129,AI129,AL129)</f>
        <v>0.9437616291150096</v>
      </c>
      <c r="D129" s="5">
        <f>AVERAGE(H129,K129,N129)</f>
        <v>1.012889931276425</v>
      </c>
      <c r="E129">
        <v>51</v>
      </c>
      <c r="F129">
        <v>20</v>
      </c>
      <c r="G129">
        <v>22.158208135732199</v>
      </c>
      <c r="H129" s="3">
        <f>Table1[[#This Row],[h_obWins]]/Table1[[#This Row],[h_exWins]]</f>
        <v>0.90260006032473872</v>
      </c>
      <c r="I129">
        <v>13</v>
      </c>
      <c r="J129">
        <v>13.034148013291199</v>
      </c>
      <c r="K129" s="3">
        <f>Table1[[#This Row],[obDraws]]/Table1[[#This Row],[exDraws]]</f>
        <v>0.9973801115917682</v>
      </c>
      <c r="L129">
        <v>18</v>
      </c>
      <c r="M129">
        <v>15.807643850976399</v>
      </c>
      <c r="N129" s="3">
        <f>Table1[[#This Row],[a_obWins]]/Table1[[#This Row],[a_exWins]]</f>
        <v>1.1386896219127676</v>
      </c>
      <c r="O129">
        <v>79</v>
      </c>
      <c r="P129">
        <v>74.303442262511595</v>
      </c>
      <c r="Q129" s="3">
        <f>Table1[[#This Row],[h_obSG]]/Table1[[#This Row],[h_exSG]]</f>
        <v>1.0632078083394256</v>
      </c>
      <c r="R129">
        <v>81</v>
      </c>
      <c r="S129">
        <v>58.9291893837418</v>
      </c>
      <c r="T129" s="3">
        <f>Table1[[#This Row],[a_obSG]]/Table1[[#This Row],[a_exSG]]</f>
        <v>1.3745310405092286</v>
      </c>
      <c r="U129">
        <v>160</v>
      </c>
      <c r="V129">
        <v>133.232631646253</v>
      </c>
      <c r="W129" s="3">
        <f>Table1[[#This Row],[obSG]]/Table1[[#This Row],[exSG]]</f>
        <v>1.2009070002071058</v>
      </c>
      <c r="X129">
        <v>986</v>
      </c>
      <c r="Y129">
        <v>1331.19491202526</v>
      </c>
      <c r="Z129" s="3">
        <f>Table1[[#This Row],[obFouls]]/Table1[[#This Row],[exFouls]]</f>
        <v>0.74068792713451281</v>
      </c>
      <c r="AA129">
        <v>478</v>
      </c>
      <c r="AB129">
        <v>651.40355118879199</v>
      </c>
      <c r="AC129" s="3">
        <f>Table1[[#This Row],[h_obFouls]]/Table1[[#This Row],[h_exFouls]]</f>
        <v>0.73380011381218957</v>
      </c>
      <c r="AD129">
        <v>508</v>
      </c>
      <c r="AE129">
        <v>679.79136083646995</v>
      </c>
      <c r="AF129" s="3">
        <f>Table1[[#This Row],[a_obFouls]]/Table1[[#This Row],[a_exFouls]]</f>
        <v>0.74728810818501124</v>
      </c>
      <c r="AG129">
        <v>130</v>
      </c>
      <c r="AH129">
        <v>178.01030913199199</v>
      </c>
      <c r="AI129" s="3">
        <f>Table1[[#This Row],[obYC]]/Table1[[#This Row],[exYC]]</f>
        <v>0.73029478255445834</v>
      </c>
      <c r="AJ129">
        <v>8</v>
      </c>
      <c r="AK129">
        <v>10.638420303385301</v>
      </c>
      <c r="AL129" s="3">
        <f>Table1[[#This Row],[obRC]]/Table1[[#This Row],[exRC]]</f>
        <v>0.75199134569389814</v>
      </c>
    </row>
    <row r="130" spans="1:38" hidden="1" x14ac:dyDescent="0.45">
      <c r="A130">
        <v>13</v>
      </c>
      <c r="B130" t="s">
        <v>35</v>
      </c>
      <c r="C130" s="5">
        <f>AVERAGE(H130,K130,N130,Q130,T130,W130,Z130,AC130,AF130,AI130,AL130)</f>
        <v>0.93567460890451148</v>
      </c>
      <c r="D130" s="5">
        <f>AVERAGE(H130,K130,N130)</f>
        <v>1.0082595890370922</v>
      </c>
      <c r="E130">
        <v>77</v>
      </c>
      <c r="F130">
        <v>31</v>
      </c>
      <c r="G130">
        <v>33.143083353577701</v>
      </c>
      <c r="H130" s="3">
        <f>Table1[[#This Row],[h_obWins]]/Table1[[#This Row],[h_exWins]]</f>
        <v>0.93533844359877993</v>
      </c>
      <c r="I130">
        <v>20</v>
      </c>
      <c r="J130">
        <v>20.100777718096499</v>
      </c>
      <c r="K130" s="3">
        <f>Table1[[#This Row],[obDraws]]/Table1[[#This Row],[exDraws]]</f>
        <v>0.9949863771685924</v>
      </c>
      <c r="L130">
        <v>26</v>
      </c>
      <c r="M130">
        <v>23.756138928325601</v>
      </c>
      <c r="N130" s="3">
        <f>Table1[[#This Row],[a_obWins]]/Table1[[#This Row],[a_exWins]]</f>
        <v>1.0944539463439042</v>
      </c>
      <c r="O130">
        <v>112</v>
      </c>
      <c r="P130">
        <v>110.604795476139</v>
      </c>
      <c r="Q130" s="3">
        <f>Table1[[#This Row],[h_obSG]]/Table1[[#This Row],[h_exSG]]</f>
        <v>1.0126143221716095</v>
      </c>
      <c r="R130">
        <v>95</v>
      </c>
      <c r="S130">
        <v>89.4192252642613</v>
      </c>
      <c r="T130" s="3">
        <f>Table1[[#This Row],[a_obSG]]/Table1[[#This Row],[a_exSG]]</f>
        <v>1.0624113519128107</v>
      </c>
      <c r="U130">
        <v>207</v>
      </c>
      <c r="V130">
        <v>200.0240207404</v>
      </c>
      <c r="W130" s="3">
        <f>Table1[[#This Row],[obSG]]/Table1[[#This Row],[exSG]]</f>
        <v>1.0348757075964077</v>
      </c>
      <c r="X130">
        <v>1710</v>
      </c>
      <c r="Y130">
        <v>2004.22683561648</v>
      </c>
      <c r="Z130" s="3">
        <f>Table1[[#This Row],[obFouls]]/Table1[[#This Row],[exFouls]]</f>
        <v>0.85319683860735318</v>
      </c>
      <c r="AA130">
        <v>797</v>
      </c>
      <c r="AB130">
        <v>980.47800052279399</v>
      </c>
      <c r="AC130" s="3">
        <f>Table1[[#This Row],[h_obFouls]]/Table1[[#This Row],[h_exFouls]]</f>
        <v>0.81286882477224076</v>
      </c>
      <c r="AD130">
        <v>913</v>
      </c>
      <c r="AE130">
        <v>1023.74883509369</v>
      </c>
      <c r="AF130" s="3">
        <f>Table1[[#This Row],[a_obFouls]]/Table1[[#This Row],[a_exFouls]]</f>
        <v>0.89182030660522837</v>
      </c>
      <c r="AG130">
        <v>212</v>
      </c>
      <c r="AH130">
        <v>267.04911381692898</v>
      </c>
      <c r="AI130" s="3">
        <f>Table1[[#This Row],[obYC]]/Table1[[#This Row],[exYC]]</f>
        <v>0.79386146229765442</v>
      </c>
      <c r="AJ130">
        <v>13</v>
      </c>
      <c r="AK130">
        <v>16.129169998874101</v>
      </c>
      <c r="AL130" s="3">
        <f>Table1[[#This Row],[obRC]]/Table1[[#This Row],[exRC]]</f>
        <v>0.80599311687504482</v>
      </c>
    </row>
    <row r="131" spans="1:38" hidden="1" x14ac:dyDescent="0.45">
      <c r="A131">
        <v>50</v>
      </c>
      <c r="B131" t="s">
        <v>72</v>
      </c>
      <c r="C131" s="5">
        <f>AVERAGE(H131,K131,N131,Q131,T131,W131,Z131,AC131,AF131,AI131,AL131)</f>
        <v>0.92646807326175218</v>
      </c>
      <c r="D131" s="5">
        <f>AVERAGE(H131,K131,N131)</f>
        <v>0.96304226980056307</v>
      </c>
      <c r="E131">
        <v>210</v>
      </c>
      <c r="F131">
        <v>112</v>
      </c>
      <c r="G131">
        <v>94.405365370682702</v>
      </c>
      <c r="H131" s="13">
        <f>Table1[[#This Row],[h_obWins]]/Table1[[#This Row],[h_exWins]]</f>
        <v>1.1863732485990808</v>
      </c>
      <c r="I131">
        <v>56</v>
      </c>
      <c r="J131">
        <v>56.342987659010703</v>
      </c>
      <c r="K131" s="3">
        <f>Table1[[#This Row],[obDraws]]/Table1[[#This Row],[exDraws]]</f>
        <v>0.99391250494051764</v>
      </c>
      <c r="L131">
        <v>42</v>
      </c>
      <c r="M131">
        <v>59.251646970306602</v>
      </c>
      <c r="N131" s="3">
        <f>Table1[[#This Row],[a_obWins]]/Table1[[#This Row],[a_exWins]]</f>
        <v>0.70884105586209101</v>
      </c>
      <c r="O131">
        <v>327</v>
      </c>
      <c r="P131">
        <v>307.82832967357899</v>
      </c>
      <c r="Q131" s="3">
        <f>Table1[[#This Row],[h_obSG]]/Table1[[#This Row],[h_exSG]]</f>
        <v>1.0622803961765008</v>
      </c>
      <c r="R131">
        <v>202</v>
      </c>
      <c r="S131">
        <v>230.91238919192099</v>
      </c>
      <c r="T131" s="3">
        <f>Table1[[#This Row],[a_obSG]]/Table1[[#This Row],[a_exSG]]</f>
        <v>0.87479065418230684</v>
      </c>
      <c r="U131">
        <v>529</v>
      </c>
      <c r="V131">
        <v>538.74071886550098</v>
      </c>
      <c r="W131" s="3">
        <f>Table1[[#This Row],[obSG]]/Table1[[#This Row],[exSG]]</f>
        <v>0.98191946789169138</v>
      </c>
      <c r="X131">
        <v>4643</v>
      </c>
      <c r="Y131">
        <v>5488.6021177483599</v>
      </c>
      <c r="Z131" s="3">
        <f>Table1[[#This Row],[obFouls]]/Table1[[#This Row],[exFouls]]</f>
        <v>0.84593488476529266</v>
      </c>
      <c r="AA131">
        <v>2263</v>
      </c>
      <c r="AB131">
        <v>2676.3157054797398</v>
      </c>
      <c r="AC131" s="3">
        <f>Table1[[#This Row],[h_obFouls]]/Table1[[#This Row],[h_exFouls]]</f>
        <v>0.8455654149346139</v>
      </c>
      <c r="AD131">
        <v>2380</v>
      </c>
      <c r="AE131">
        <v>2812.2864122686201</v>
      </c>
      <c r="AF131" s="3">
        <f>Table1[[#This Row],[a_obFouls]]/Table1[[#This Row],[a_exFouls]]</f>
        <v>0.84628649116862087</v>
      </c>
      <c r="AG131">
        <v>633</v>
      </c>
      <c r="AH131">
        <v>726.72708983742405</v>
      </c>
      <c r="AI131" s="3">
        <f>Table1[[#This Row],[obYC]]/Table1[[#This Row],[exYC]]</f>
        <v>0.87102849040842589</v>
      </c>
      <c r="AJ131">
        <v>43</v>
      </c>
      <c r="AK131">
        <v>44.138046703201198</v>
      </c>
      <c r="AL131" s="3">
        <f>Table1[[#This Row],[obRC]]/Table1[[#This Row],[exRC]]</f>
        <v>0.9742161969501324</v>
      </c>
    </row>
    <row r="132" spans="1:38" x14ac:dyDescent="0.45">
      <c r="A132">
        <v>112</v>
      </c>
      <c r="B132" t="s">
        <v>134</v>
      </c>
      <c r="C132" s="5">
        <f>AVERAGE(H132,K132,N132,Q132,T132,W132,Z132,AC132,AF132,AI132,AL132)</f>
        <v>0.97404100018474582</v>
      </c>
      <c r="D132" s="5">
        <f>AVERAGE(H132,K132,N132)</f>
        <v>0.97743495711582662</v>
      </c>
      <c r="E132">
        <v>129</v>
      </c>
      <c r="F132">
        <v>66</v>
      </c>
      <c r="G132">
        <v>55.572646395893599</v>
      </c>
      <c r="H132" s="3">
        <f>Table1[[#This Row],[h_obWins]]/Table1[[#This Row],[h_exWins]]</f>
        <v>1.1876346418672066</v>
      </c>
      <c r="I132">
        <v>38</v>
      </c>
      <c r="J132">
        <v>34.435609080599797</v>
      </c>
      <c r="K132" s="13">
        <f>Table1[[#This Row],[obDraws]]/Table1[[#This Row],[exDraws]]</f>
        <v>1.1035088681329088</v>
      </c>
      <c r="L132">
        <v>25</v>
      </c>
      <c r="M132">
        <v>38.991744523506398</v>
      </c>
      <c r="N132" s="13">
        <f>Table1[[#This Row],[a_obWins]]/Table1[[#This Row],[a_exWins]]</f>
        <v>0.64116136134736434</v>
      </c>
      <c r="O132">
        <v>224</v>
      </c>
      <c r="P132">
        <v>185.25563035830399</v>
      </c>
      <c r="Q132" s="3">
        <f>Table1[[#This Row],[h_obSG]]/Table1[[#This Row],[h_exSG]]</f>
        <v>1.2091400383716291</v>
      </c>
      <c r="R132">
        <v>147</v>
      </c>
      <c r="S132">
        <v>147.60301268144499</v>
      </c>
      <c r="T132" s="3">
        <f>Table1[[#This Row],[a_obSG]]/Table1[[#This Row],[a_exSG]]</f>
        <v>0.99591463161564042</v>
      </c>
      <c r="U132">
        <v>371</v>
      </c>
      <c r="V132">
        <v>332.85864303975001</v>
      </c>
      <c r="W132" s="3">
        <f>Table1[[#This Row],[obSG]]/Table1[[#This Row],[exSG]]</f>
        <v>1.1145872512485582</v>
      </c>
      <c r="X132">
        <v>2740</v>
      </c>
      <c r="Y132">
        <v>3360.6626840499898</v>
      </c>
      <c r="Z132" s="3">
        <f>Table1[[#This Row],[obFouls]]/Table1[[#This Row],[exFouls]]</f>
        <v>0.81531538794544567</v>
      </c>
      <c r="AA132">
        <v>1292</v>
      </c>
      <c r="AB132">
        <v>1643.4860008778401</v>
      </c>
      <c r="AC132" s="3">
        <f>Table1[[#This Row],[h_obFouls]]/Table1[[#This Row],[h_exFouls]]</f>
        <v>0.78613386381745887</v>
      </c>
      <c r="AD132">
        <v>1448</v>
      </c>
      <c r="AE132">
        <v>1717.17668317215</v>
      </c>
      <c r="AF132" s="3">
        <f>Table1[[#This Row],[a_obFouls]]/Table1[[#This Row],[a_exFouls]]</f>
        <v>0.84324462018963686</v>
      </c>
      <c r="AG132">
        <v>389</v>
      </c>
      <c r="AH132">
        <v>447.94146459628701</v>
      </c>
      <c r="AI132" s="3">
        <f>Table1[[#This Row],[obYC]]/Table1[[#This Row],[exYC]]</f>
        <v>0.86841703826322769</v>
      </c>
      <c r="AJ132">
        <v>31</v>
      </c>
      <c r="AK132">
        <v>26.9707505870124</v>
      </c>
      <c r="AL132" s="3">
        <f>Table1[[#This Row],[obRC]]/Table1[[#This Row],[exRC]]</f>
        <v>1.1493932992331277</v>
      </c>
    </row>
    <row r="133" spans="1:38" hidden="1" x14ac:dyDescent="0.45">
      <c r="A133">
        <v>230</v>
      </c>
      <c r="B133" t="s">
        <v>252</v>
      </c>
      <c r="C133" s="5">
        <f>AVERAGE(H133,K133,N133,Q133,T133,W133,Z133,AC133,AF133,AI133,AL133)</f>
        <v>0.96709874814103136</v>
      </c>
      <c r="D133" s="5">
        <f>AVERAGE(H133,K133,N133)</f>
        <v>0.99195991223685576</v>
      </c>
      <c r="E133">
        <v>279</v>
      </c>
      <c r="F133">
        <v>130</v>
      </c>
      <c r="G133">
        <v>124.774046729479</v>
      </c>
      <c r="H133" s="3">
        <f>Table1[[#This Row],[h_obWins]]/Table1[[#This Row],[h_exWins]]</f>
        <v>1.0418833355774004</v>
      </c>
      <c r="I133">
        <v>74</v>
      </c>
      <c r="J133">
        <v>74.509615875866501</v>
      </c>
      <c r="K133" s="3">
        <f>Table1[[#This Row],[obDraws]]/Table1[[#This Row],[exDraws]]</f>
        <v>0.99316040124652472</v>
      </c>
      <c r="L133">
        <v>75</v>
      </c>
      <c r="M133">
        <v>79.716337394653806</v>
      </c>
      <c r="N133" s="3">
        <f>Table1[[#This Row],[a_obWins]]/Table1[[#This Row],[a_exWins]]</f>
        <v>0.94083599988664168</v>
      </c>
      <c r="O133">
        <v>395</v>
      </c>
      <c r="P133">
        <v>409.09561665555998</v>
      </c>
      <c r="Q133" s="3">
        <f>Table1[[#This Row],[h_obSG]]/Table1[[#This Row],[h_exSG]]</f>
        <v>0.965544444668475</v>
      </c>
      <c r="R133">
        <v>287</v>
      </c>
      <c r="S133">
        <v>309.447945102029</v>
      </c>
      <c r="T133" s="3">
        <f>Table1[[#This Row],[a_obSG]]/Table1[[#This Row],[a_exSG]]</f>
        <v>0.92745808961624343</v>
      </c>
      <c r="U133">
        <v>682</v>
      </c>
      <c r="V133">
        <v>718.54356175759006</v>
      </c>
      <c r="W133" s="3">
        <f>Table1[[#This Row],[obSG]]/Table1[[#This Row],[exSG]]</f>
        <v>0.9491421763376422</v>
      </c>
      <c r="X133">
        <v>7286</v>
      </c>
      <c r="Y133">
        <v>7285.0654495723402</v>
      </c>
      <c r="Z133" s="3">
        <f>Table1[[#This Row],[obFouls]]/Table1[[#This Row],[exFouls]]</f>
        <v>1.0001282830516938</v>
      </c>
      <c r="AA133">
        <v>3403</v>
      </c>
      <c r="AB133">
        <v>3555.36259533374</v>
      </c>
      <c r="AC133" s="3">
        <f>Table1[[#This Row],[h_obFouls]]/Table1[[#This Row],[h_exFouls]]</f>
        <v>0.95714569435654484</v>
      </c>
      <c r="AD133">
        <v>3883</v>
      </c>
      <c r="AE133">
        <v>3729.7028542385901</v>
      </c>
      <c r="AF133" s="3">
        <f>Table1[[#This Row],[a_obFouls]]/Table1[[#This Row],[a_exFouls]]</f>
        <v>1.0411017048146869</v>
      </c>
      <c r="AG133">
        <v>818</v>
      </c>
      <c r="AH133">
        <v>965.93742804632097</v>
      </c>
      <c r="AI133" s="3">
        <f>Table1[[#This Row],[obYC]]/Table1[[#This Row],[exYC]]</f>
        <v>0.84684574409179358</v>
      </c>
      <c r="AJ133">
        <v>57</v>
      </c>
      <c r="AK133">
        <v>58.471112377328502</v>
      </c>
      <c r="AL133" s="3">
        <f>Table1[[#This Row],[obRC]]/Table1[[#This Row],[exRC]]</f>
        <v>0.97484035590369733</v>
      </c>
    </row>
    <row r="134" spans="1:38" hidden="1" x14ac:dyDescent="0.45">
      <c r="A134">
        <v>163</v>
      </c>
      <c r="B134" t="s">
        <v>185</v>
      </c>
      <c r="C134" s="5">
        <f>AVERAGE(H134,K134,N134,Q134,T134,W134,Z134,AC134,AF134,AI134,AL134)</f>
        <v>0.92793925372264219</v>
      </c>
      <c r="D134" s="5">
        <f>AVERAGE(H134,K134,N134)</f>
        <v>1.0106687826923231</v>
      </c>
      <c r="E134">
        <v>244</v>
      </c>
      <c r="F134">
        <v>93</v>
      </c>
      <c r="G134">
        <v>102.62127078067699</v>
      </c>
      <c r="H134" s="3">
        <f>Table1[[#This Row],[h_obWins]]/Table1[[#This Row],[h_exWins]]</f>
        <v>0.9062448680718479</v>
      </c>
      <c r="I134">
        <v>65</v>
      </c>
      <c r="J134">
        <v>65.466635595256193</v>
      </c>
      <c r="K134" s="3">
        <f>Table1[[#This Row],[obDraws]]/Table1[[#This Row],[exDraws]]</f>
        <v>0.9928721616589381</v>
      </c>
      <c r="L134">
        <v>86</v>
      </c>
      <c r="M134">
        <v>75.912093624066202</v>
      </c>
      <c r="N134" s="3">
        <f>Table1[[#This Row],[a_obWins]]/Table1[[#This Row],[a_exWins]]</f>
        <v>1.1328893183461832</v>
      </c>
      <c r="O134">
        <v>307</v>
      </c>
      <c r="P134">
        <v>343.57800732540301</v>
      </c>
      <c r="Q134" s="3">
        <f>Table1[[#This Row],[h_obSG]]/Table1[[#This Row],[h_exSG]]</f>
        <v>0.89353798396426476</v>
      </c>
      <c r="R134">
        <v>276</v>
      </c>
      <c r="S134">
        <v>283.14453991703499</v>
      </c>
      <c r="T134" s="3">
        <f>Table1[[#This Row],[a_obSG]]/Table1[[#This Row],[a_exSG]]</f>
        <v>0.97476716337483171</v>
      </c>
      <c r="U134">
        <v>583</v>
      </c>
      <c r="V134">
        <v>626.72254724243896</v>
      </c>
      <c r="W134" s="3">
        <f>Table1[[#This Row],[obSG]]/Table1[[#This Row],[exSG]]</f>
        <v>0.93023619872172003</v>
      </c>
      <c r="X134">
        <v>5376</v>
      </c>
      <c r="Y134">
        <v>6371.4414154808401</v>
      </c>
      <c r="Z134" s="3">
        <f>Table1[[#This Row],[obFouls]]/Table1[[#This Row],[exFouls]]</f>
        <v>0.84376511521204722</v>
      </c>
      <c r="AA134">
        <v>2667</v>
      </c>
      <c r="AB134">
        <v>3119.67259445118</v>
      </c>
      <c r="AC134" s="3">
        <f>Table1[[#This Row],[h_obFouls]]/Table1[[#This Row],[h_exFouls]]</f>
        <v>0.85489740325432606</v>
      </c>
      <c r="AD134">
        <v>2709</v>
      </c>
      <c r="AE134">
        <v>3251.7688210296501</v>
      </c>
      <c r="AF134" s="3">
        <f>Table1[[#This Row],[a_obFouls]]/Table1[[#This Row],[a_exFouls]]</f>
        <v>0.83308505281203049</v>
      </c>
      <c r="AG134">
        <v>763</v>
      </c>
      <c r="AH134">
        <v>850.83559130484298</v>
      </c>
      <c r="AI134" s="3">
        <f>Table1[[#This Row],[obYC]]/Table1[[#This Row],[exYC]]</f>
        <v>0.89676549476481326</v>
      </c>
      <c r="AJ134">
        <v>49</v>
      </c>
      <c r="AK134">
        <v>51.672990537643997</v>
      </c>
      <c r="AL134" s="3">
        <f>Table1[[#This Row],[obRC]]/Table1[[#This Row],[exRC]]</f>
        <v>0.9482710307680623</v>
      </c>
    </row>
    <row r="135" spans="1:38" hidden="1" x14ac:dyDescent="0.45">
      <c r="A135">
        <v>235</v>
      </c>
      <c r="B135" t="s">
        <v>257</v>
      </c>
      <c r="C135" s="5">
        <f>AVERAGE(H135,K135,N135,Q135,T135,W135,Z135,AC135,AF135,AI135,AL135)</f>
        <v>0.89089599306057221</v>
      </c>
      <c r="D135" s="5">
        <f>AVERAGE(H135,K135,N135)</f>
        <v>0.99874498634848363</v>
      </c>
      <c r="E135">
        <v>139</v>
      </c>
      <c r="F135">
        <v>62</v>
      </c>
      <c r="G135">
        <v>61.629049278593101</v>
      </c>
      <c r="H135" s="3">
        <f>Table1[[#This Row],[h_obWins]]/Table1[[#This Row],[h_exWins]]</f>
        <v>1.0060190888184892</v>
      </c>
      <c r="I135">
        <v>37</v>
      </c>
      <c r="J135">
        <v>37.282765547633197</v>
      </c>
      <c r="K135" s="3">
        <f>Table1[[#This Row],[obDraws]]/Table1[[#This Row],[exDraws]]</f>
        <v>0.99241564987254149</v>
      </c>
      <c r="L135">
        <v>40</v>
      </c>
      <c r="M135">
        <v>40.088185173773503</v>
      </c>
      <c r="N135" s="3">
        <f>Table1[[#This Row],[a_obWins]]/Table1[[#This Row],[a_exWins]]</f>
        <v>0.99780022035442018</v>
      </c>
      <c r="O135">
        <v>211</v>
      </c>
      <c r="P135">
        <v>201.03228397819899</v>
      </c>
      <c r="Q135" s="3">
        <f>Table1[[#This Row],[h_obSG]]/Table1[[#This Row],[h_exSG]]</f>
        <v>1.0495826631650962</v>
      </c>
      <c r="R135">
        <v>144</v>
      </c>
      <c r="S135">
        <v>153.02044927632201</v>
      </c>
      <c r="T135" s="3">
        <f>Table1[[#This Row],[a_obSG]]/Table1[[#This Row],[a_exSG]]</f>
        <v>0.9410506940805472</v>
      </c>
      <c r="U135">
        <v>355</v>
      </c>
      <c r="V135">
        <v>354.052733254521</v>
      </c>
      <c r="W135" s="3">
        <f>Table1[[#This Row],[obSG]]/Table1[[#This Row],[exSG]]</f>
        <v>1.0026754962086342</v>
      </c>
      <c r="X135">
        <v>3205</v>
      </c>
      <c r="Y135">
        <v>3640.3423541048201</v>
      </c>
      <c r="Z135" s="3">
        <f>Table1[[#This Row],[obFouls]]/Table1[[#This Row],[exFouls]]</f>
        <v>0.88041169984632583</v>
      </c>
      <c r="AA135">
        <v>1629</v>
      </c>
      <c r="AB135">
        <v>1777.07259998224</v>
      </c>
      <c r="AC135" s="3">
        <f>Table1[[#This Row],[h_obFouls]]/Table1[[#This Row],[h_exFouls]]</f>
        <v>0.91667611104705582</v>
      </c>
      <c r="AD135">
        <v>1576</v>
      </c>
      <c r="AE135">
        <v>1863.26975412257</v>
      </c>
      <c r="AF135" s="3">
        <f>Table1[[#This Row],[a_obFouls]]/Table1[[#This Row],[a_exFouls]]</f>
        <v>0.84582492498095219</v>
      </c>
      <c r="AG135">
        <v>349</v>
      </c>
      <c r="AH135">
        <v>480.62446743020803</v>
      </c>
      <c r="AI135" s="3">
        <f>Table1[[#This Row],[obYC]]/Table1[[#This Row],[exYC]]</f>
        <v>0.72613864597036692</v>
      </c>
      <c r="AJ135">
        <v>13</v>
      </c>
      <c r="AK135">
        <v>29.461040006842602</v>
      </c>
      <c r="AL135" s="3">
        <f>Table1[[#This Row],[obRC]]/Table1[[#This Row],[exRC]]</f>
        <v>0.44126072932186472</v>
      </c>
    </row>
    <row r="136" spans="1:38" hidden="1" x14ac:dyDescent="0.45">
      <c r="A136">
        <v>156</v>
      </c>
      <c r="B136" t="s">
        <v>178</v>
      </c>
      <c r="C136" s="5">
        <f>AVERAGE(H136,K136,N136,Q136,T136,W136,Z136,AC136,AF136,AI136,AL136)</f>
        <v>0.87390710407895211</v>
      </c>
      <c r="D136" s="5">
        <f>AVERAGE(H136,K136,N136)</f>
        <v>1.0006816947209882</v>
      </c>
      <c r="E136">
        <v>309</v>
      </c>
      <c r="F136">
        <v>132</v>
      </c>
      <c r="G136">
        <v>132.87196124752001</v>
      </c>
      <c r="H136" s="3">
        <f>Table1[[#This Row],[h_obWins]]/Table1[[#This Row],[h_exWins]]</f>
        <v>0.9934375827726688</v>
      </c>
      <c r="I136">
        <v>83</v>
      </c>
      <c r="J136">
        <v>83.744072653500197</v>
      </c>
      <c r="K136" s="3">
        <f>Table1[[#This Row],[obDraws]]/Table1[[#This Row],[exDraws]]</f>
        <v>0.99111492157088088</v>
      </c>
      <c r="L136">
        <v>94</v>
      </c>
      <c r="M136">
        <v>92.383966098979499</v>
      </c>
      <c r="N136" s="3">
        <f>Table1[[#This Row],[a_obWins]]/Table1[[#This Row],[a_exWins]]</f>
        <v>1.0174925798194148</v>
      </c>
      <c r="O136">
        <v>444</v>
      </c>
      <c r="P136">
        <v>439.56634870123298</v>
      </c>
      <c r="Q136" s="3">
        <f>Table1[[#This Row],[h_obSG]]/Table1[[#This Row],[h_exSG]]</f>
        <v>1.0100864211099574</v>
      </c>
      <c r="R136">
        <v>378</v>
      </c>
      <c r="S136">
        <v>351.576806879049</v>
      </c>
      <c r="T136" s="3">
        <f>Table1[[#This Row],[a_obSG]]/Table1[[#This Row],[a_exSG]]</f>
        <v>1.0751562463847089</v>
      </c>
      <c r="U136">
        <v>822</v>
      </c>
      <c r="V136">
        <v>791.14315558028204</v>
      </c>
      <c r="W136" s="3">
        <f>Table1[[#This Row],[obSG]]/Table1[[#This Row],[exSG]]</f>
        <v>1.0390028583348929</v>
      </c>
      <c r="X136">
        <v>6124</v>
      </c>
      <c r="Y136">
        <v>8086.3746356935299</v>
      </c>
      <c r="Z136" s="3">
        <f>Table1[[#This Row],[obFouls]]/Table1[[#This Row],[exFouls]]</f>
        <v>0.75732330938124703</v>
      </c>
      <c r="AA136">
        <v>2974</v>
      </c>
      <c r="AB136">
        <v>3955.1506337778601</v>
      </c>
      <c r="AC136" s="3">
        <f>Table1[[#This Row],[h_obFouls]]/Table1[[#This Row],[h_exFouls]]</f>
        <v>0.75193090614587044</v>
      </c>
      <c r="AD136">
        <v>3150</v>
      </c>
      <c r="AE136">
        <v>4131.2240019156598</v>
      </c>
      <c r="AF136" s="3">
        <f>Table1[[#This Row],[a_obFouls]]/Table1[[#This Row],[a_exFouls]]</f>
        <v>0.76248588760603064</v>
      </c>
      <c r="AG136">
        <v>733</v>
      </c>
      <c r="AH136">
        <v>1075.2807412304101</v>
      </c>
      <c r="AI136" s="3">
        <f>Table1[[#This Row],[obYC]]/Table1[[#This Row],[exYC]]</f>
        <v>0.68168244058872574</v>
      </c>
      <c r="AJ136">
        <v>35</v>
      </c>
      <c r="AK136">
        <v>65.633410369306503</v>
      </c>
      <c r="AL136" s="3">
        <f>Table1[[#This Row],[obRC]]/Table1[[#This Row],[exRC]]</f>
        <v>0.53326499115407489</v>
      </c>
    </row>
    <row r="137" spans="1:38" hidden="1" x14ac:dyDescent="0.45">
      <c r="A137">
        <v>6</v>
      </c>
      <c r="B137" t="s">
        <v>28</v>
      </c>
      <c r="C137" s="5">
        <f>AVERAGE(H137,K137,N137,Q137,T137,W137,Z137,AC137,AF137,AI137,AL137)</f>
        <v>0.93401846606048256</v>
      </c>
      <c r="D137" s="5">
        <f>AVERAGE(H137,K137,N137)</f>
        <v>1.0089241880907085</v>
      </c>
      <c r="E137">
        <v>529</v>
      </c>
      <c r="F137">
        <v>216</v>
      </c>
      <c r="G137">
        <v>229.70318876086799</v>
      </c>
      <c r="H137" s="3">
        <f>Table1[[#This Row],[h_obWins]]/Table1[[#This Row],[h_exWins]]</f>
        <v>0.940343933252343</v>
      </c>
      <c r="I137">
        <v>141</v>
      </c>
      <c r="J137">
        <v>142.333419934674</v>
      </c>
      <c r="K137" s="3">
        <f>Table1[[#This Row],[obDraws]]/Table1[[#This Row],[exDraws]]</f>
        <v>0.99063171576088038</v>
      </c>
      <c r="L137">
        <v>172</v>
      </c>
      <c r="M137">
        <v>156.96339130445699</v>
      </c>
      <c r="N137" s="3">
        <f>Table1[[#This Row],[a_obWins]]/Table1[[#This Row],[a_exWins]]</f>
        <v>1.0957969152589024</v>
      </c>
      <c r="O137">
        <v>747</v>
      </c>
      <c r="P137">
        <v>759.83170675346503</v>
      </c>
      <c r="Q137" s="3">
        <f>Table1[[#This Row],[h_obSG]]/Table1[[#This Row],[h_exSG]]</f>
        <v>0.98311243576779506</v>
      </c>
      <c r="R137">
        <v>639</v>
      </c>
      <c r="S137">
        <v>597.71238776980999</v>
      </c>
      <c r="T137" s="3">
        <f>Table1[[#This Row],[a_obSG]]/Table1[[#This Row],[a_exSG]]</f>
        <v>1.0690760524208687</v>
      </c>
      <c r="U137">
        <v>1386</v>
      </c>
      <c r="V137">
        <v>1357.5440945232699</v>
      </c>
      <c r="W137" s="3">
        <f>Table1[[#This Row],[obSG]]/Table1[[#This Row],[exSG]]</f>
        <v>1.0209613121161438</v>
      </c>
      <c r="X137">
        <v>11394</v>
      </c>
      <c r="Y137">
        <v>13833.453581846299</v>
      </c>
      <c r="Z137" s="3">
        <f>Table1[[#This Row],[obFouls]]/Table1[[#This Row],[exFouls]]</f>
        <v>0.82365549084231537</v>
      </c>
      <c r="AA137">
        <v>5665</v>
      </c>
      <c r="AB137">
        <v>6760.5580445509604</v>
      </c>
      <c r="AC137" s="3">
        <f>Table1[[#This Row],[h_obFouls]]/Table1[[#This Row],[h_exFouls]]</f>
        <v>0.8379485780121384</v>
      </c>
      <c r="AD137">
        <v>5729</v>
      </c>
      <c r="AE137">
        <v>7072.8955372953797</v>
      </c>
      <c r="AF137" s="3">
        <f>Table1[[#This Row],[a_obFouls]]/Table1[[#This Row],[a_exFouls]]</f>
        <v>0.80999358322075898</v>
      </c>
      <c r="AG137">
        <v>1599</v>
      </c>
      <c r="AH137">
        <v>1839.10966485974</v>
      </c>
      <c r="AI137" s="3">
        <f>Table1[[#This Row],[obYC]]/Table1[[#This Row],[exYC]]</f>
        <v>0.86944244302144325</v>
      </c>
      <c r="AJ137">
        <v>93</v>
      </c>
      <c r="AK137">
        <v>111.612411256596</v>
      </c>
      <c r="AL137" s="3">
        <f>Table1[[#This Row],[obRC]]/Table1[[#This Row],[exRC]]</f>
        <v>0.83324066699171806</v>
      </c>
    </row>
    <row r="138" spans="1:38" hidden="1" x14ac:dyDescent="0.45">
      <c r="A138" s="1">
        <v>242</v>
      </c>
      <c r="B138" s="1" t="s">
        <v>264</v>
      </c>
      <c r="C138" s="6">
        <f>AVERAGE(H138,K138,N138,Q138,T138,W138,Z138,AC138,AF138,AI138,AL138)</f>
        <v>0.93507103129895686</v>
      </c>
      <c r="D138" s="6">
        <f>AVERAGE(H138,K138,N138)</f>
        <v>0.99573372355647072</v>
      </c>
      <c r="E138" s="1">
        <v>156</v>
      </c>
      <c r="F138" s="1">
        <v>69</v>
      </c>
      <c r="G138" s="1">
        <v>67.135457510379396</v>
      </c>
      <c r="H138" s="4">
        <f>Table1[[#This Row],[h_obWins]]/Table1[[#This Row],[h_exWins]]</f>
        <v>1.0277728425300794</v>
      </c>
      <c r="I138" s="1">
        <v>41</v>
      </c>
      <c r="J138" s="1">
        <v>41.415579669946197</v>
      </c>
      <c r="K138" s="4">
        <f>Table1[[#This Row],[obDraws]]/Table1[[#This Row],[exDraws]]</f>
        <v>0.98996561986435827</v>
      </c>
      <c r="L138" s="1">
        <v>46</v>
      </c>
      <c r="M138" s="1">
        <v>47.4489628196743</v>
      </c>
      <c r="N138" s="4">
        <f>Table1[[#This Row],[a_obWins]]/Table1[[#This Row],[a_exWins]]</f>
        <v>0.96946270827497416</v>
      </c>
      <c r="O138" s="1">
        <v>217</v>
      </c>
      <c r="P138" s="1">
        <v>223.66987840377601</v>
      </c>
      <c r="Q138" s="4">
        <f>Table1[[#This Row],[h_obSG]]/Table1[[#This Row],[h_exSG]]</f>
        <v>0.97017980940761572</v>
      </c>
      <c r="R138" s="1">
        <v>180</v>
      </c>
      <c r="S138" s="1">
        <v>178.597791136084</v>
      </c>
      <c r="T138" s="4">
        <f>Table1[[#This Row],[a_obSG]]/Table1[[#This Row],[a_exSG]]</f>
        <v>1.0078512105608719</v>
      </c>
      <c r="U138" s="1">
        <v>397</v>
      </c>
      <c r="V138" s="1">
        <v>402.26766953985998</v>
      </c>
      <c r="W138" s="4">
        <f>Table1[[#This Row],[obSG]]/Table1[[#This Row],[exSG]]</f>
        <v>0.98690506362123143</v>
      </c>
      <c r="X138" s="1">
        <v>3670</v>
      </c>
      <c r="Y138" s="1">
        <v>4081.5018793382101</v>
      </c>
      <c r="Z138" s="4">
        <f>Table1[[#This Row],[obFouls]]/Table1[[#This Row],[exFouls]]</f>
        <v>0.89917880929533411</v>
      </c>
      <c r="AA138" s="1">
        <v>1799</v>
      </c>
      <c r="AB138" s="1">
        <v>1995.54646165996</v>
      </c>
      <c r="AC138" s="4">
        <f>Table1[[#This Row],[h_obFouls]]/Table1[[#This Row],[h_exFouls]]</f>
        <v>0.90150744899396318</v>
      </c>
      <c r="AD138" s="1">
        <v>1871</v>
      </c>
      <c r="AE138" s="1">
        <v>2085.9554176782499</v>
      </c>
      <c r="AF138" s="4">
        <f>Table1[[#This Row],[a_obFouls]]/Table1[[#This Row],[a_exFouls]]</f>
        <v>0.89695109691390063</v>
      </c>
      <c r="AG138" s="1">
        <v>411</v>
      </c>
      <c r="AH138" s="1">
        <v>543.59812109930704</v>
      </c>
      <c r="AI138" s="4">
        <f>Table1[[#This Row],[obYC]]/Table1[[#This Row],[exYC]]</f>
        <v>0.75607325347049281</v>
      </c>
      <c r="AJ138" s="1">
        <v>29</v>
      </c>
      <c r="AK138" s="1">
        <v>32.957036656134598</v>
      </c>
      <c r="AL138" s="4">
        <f>Table1[[#This Row],[obRC]]/Table1[[#This Row],[exRC]]</f>
        <v>0.87993348135570204</v>
      </c>
    </row>
    <row r="139" spans="1:38" hidden="1" x14ac:dyDescent="0.45">
      <c r="A139">
        <v>241</v>
      </c>
      <c r="B139" t="s">
        <v>263</v>
      </c>
      <c r="C139" s="5">
        <f>AVERAGE(H139,K139,N139,Q139,T139,W139,Z139,AC139,AF139,AI139,AL139)</f>
        <v>1.0360329863264874</v>
      </c>
      <c r="D139" s="5">
        <f>AVERAGE(H139,K139,N139)</f>
        <v>1.0173923723875706</v>
      </c>
      <c r="E139">
        <v>236</v>
      </c>
      <c r="F139">
        <v>100</v>
      </c>
      <c r="G139">
        <v>108.45940355910901</v>
      </c>
      <c r="H139" s="3">
        <f>Table1[[#This Row],[h_obWins]]/Table1[[#This Row],[h_exWins]]</f>
        <v>0.92200396386562522</v>
      </c>
      <c r="I139">
        <v>62</v>
      </c>
      <c r="J139">
        <v>62.741636048996298</v>
      </c>
      <c r="K139" s="3">
        <f>Table1[[#This Row],[obDraws]]/Table1[[#This Row],[exDraws]]</f>
        <v>0.98817952326877256</v>
      </c>
      <c r="L139">
        <v>74</v>
      </c>
      <c r="M139">
        <v>64.798960391893999</v>
      </c>
      <c r="N139" s="3">
        <f>Table1[[#This Row],[a_obWins]]/Table1[[#This Row],[a_exWins]]</f>
        <v>1.1419936300283144</v>
      </c>
      <c r="O139">
        <v>317</v>
      </c>
      <c r="P139">
        <v>350.869983949877</v>
      </c>
      <c r="Q139" s="3">
        <f>Table1[[#This Row],[h_obSG]]/Table1[[#This Row],[h_exSG]]</f>
        <v>0.90346856243275731</v>
      </c>
      <c r="R139">
        <v>263</v>
      </c>
      <c r="S139">
        <v>255.161435897134</v>
      </c>
      <c r="T139" s="3">
        <f>Table1[[#This Row],[a_obSG]]/Table1[[#This Row],[a_exSG]]</f>
        <v>1.0307200187806831</v>
      </c>
      <c r="U139">
        <v>580</v>
      </c>
      <c r="V139">
        <v>606.03141984701199</v>
      </c>
      <c r="W139" s="3">
        <f>Table1[[#This Row],[obSG]]/Table1[[#This Row],[exSG]]</f>
        <v>0.95704608871008134</v>
      </c>
      <c r="X139">
        <v>6404</v>
      </c>
      <c r="Y139">
        <v>6170.2855761420997</v>
      </c>
      <c r="Z139" s="3">
        <f>Table1[[#This Row],[obFouls]]/Table1[[#This Row],[exFouls]]</f>
        <v>1.037877407937418</v>
      </c>
      <c r="AA139">
        <v>3070</v>
      </c>
      <c r="AB139">
        <v>3005.5619609147602</v>
      </c>
      <c r="AC139" s="3">
        <f>Table1[[#This Row],[h_obFouls]]/Table1[[#This Row],[h_exFouls]]</f>
        <v>1.02143959762707</v>
      </c>
      <c r="AD139">
        <v>3334</v>
      </c>
      <c r="AE139">
        <v>3164.7236152273299</v>
      </c>
      <c r="AF139" s="3">
        <f>Table1[[#This Row],[a_obFouls]]/Table1[[#This Row],[a_exFouls]]</f>
        <v>1.0534885207536553</v>
      </c>
      <c r="AG139">
        <v>840</v>
      </c>
      <c r="AH139">
        <v>815.48871356404197</v>
      </c>
      <c r="AI139" s="3">
        <f>Table1[[#This Row],[obYC]]/Table1[[#This Row],[exYC]]</f>
        <v>1.0300571743400753</v>
      </c>
      <c r="AJ139">
        <v>65</v>
      </c>
      <c r="AK139">
        <v>49.614973991804398</v>
      </c>
      <c r="AL139" s="3">
        <f>Table1[[#This Row],[obRC]]/Table1[[#This Row],[exRC]]</f>
        <v>1.3100883618469086</v>
      </c>
    </row>
    <row r="140" spans="1:38" hidden="1" x14ac:dyDescent="0.45">
      <c r="A140">
        <v>9</v>
      </c>
      <c r="B140" t="s">
        <v>31</v>
      </c>
      <c r="C140" s="5">
        <f>AVERAGE(H140,K140,N140,Q140,T140,W140,Z140,AC140,AF140,AI140,AL140)</f>
        <v>0.91992489514338227</v>
      </c>
      <c r="D140" s="5">
        <f>AVERAGE(H140,K140,N140)</f>
        <v>1.0135156850295266</v>
      </c>
      <c r="E140">
        <v>406</v>
      </c>
      <c r="F140">
        <v>159</v>
      </c>
      <c r="G140">
        <v>175.37740162841399</v>
      </c>
      <c r="H140" s="3">
        <f>Table1[[#This Row],[h_obWins]]/Table1[[#This Row],[h_exWins]]</f>
        <v>0.90661623746077569</v>
      </c>
      <c r="I140">
        <v>108</v>
      </c>
      <c r="J140">
        <v>109.566674146683</v>
      </c>
      <c r="K140" s="3">
        <f>Table1[[#This Row],[obDraws]]/Table1[[#This Row],[exDraws]]</f>
        <v>0.98570118004507823</v>
      </c>
      <c r="L140">
        <v>139</v>
      </c>
      <c r="M140">
        <v>121.05592422490101</v>
      </c>
      <c r="N140" s="3">
        <f>Table1[[#This Row],[a_obWins]]/Table1[[#This Row],[a_exWins]]</f>
        <v>1.1482296375827259</v>
      </c>
      <c r="O140">
        <v>562</v>
      </c>
      <c r="P140">
        <v>582.77967945306295</v>
      </c>
      <c r="Q140" s="3">
        <f>Table1[[#This Row],[h_obSG]]/Table1[[#This Row],[h_exSG]]</f>
        <v>0.96434385036800763</v>
      </c>
      <c r="R140">
        <v>466</v>
      </c>
      <c r="S140">
        <v>462.41409369246202</v>
      </c>
      <c r="T140" s="3">
        <f>Table1[[#This Row],[a_obSG]]/Table1[[#This Row],[a_exSG]]</f>
        <v>1.0077547513288443</v>
      </c>
      <c r="U140">
        <v>1028</v>
      </c>
      <c r="V140">
        <v>1045.19377314552</v>
      </c>
      <c r="W140" s="3">
        <f>Table1[[#This Row],[obSG]]/Table1[[#This Row],[exSG]]</f>
        <v>0.98354967893295497</v>
      </c>
      <c r="X140">
        <v>8919</v>
      </c>
      <c r="Y140">
        <v>10599.701048844599</v>
      </c>
      <c r="Z140" s="3">
        <f>Table1[[#This Row],[obFouls]]/Table1[[#This Row],[exFouls]]</f>
        <v>0.84143882538764614</v>
      </c>
      <c r="AA140">
        <v>4322</v>
      </c>
      <c r="AB140">
        <v>5183.86529351839</v>
      </c>
      <c r="AC140" s="3">
        <f>Table1[[#This Row],[h_obFouls]]/Table1[[#This Row],[h_exFouls]]</f>
        <v>0.83374080059603062</v>
      </c>
      <c r="AD140">
        <v>4597</v>
      </c>
      <c r="AE140">
        <v>5415.8357553262604</v>
      </c>
      <c r="AF140" s="3">
        <f>Table1[[#This Row],[a_obFouls]]/Table1[[#This Row],[a_exFouls]]</f>
        <v>0.84880712925591073</v>
      </c>
      <c r="AG140">
        <v>1133</v>
      </c>
      <c r="AH140">
        <v>1410.7693336524601</v>
      </c>
      <c r="AI140" s="3">
        <f>Table1[[#This Row],[obYC]]/Table1[[#This Row],[exYC]]</f>
        <v>0.80310790217326344</v>
      </c>
      <c r="AJ140">
        <v>68</v>
      </c>
      <c r="AK140">
        <v>85.439602406278198</v>
      </c>
      <c r="AL140" s="3">
        <f>Table1[[#This Row],[obRC]]/Table1[[#This Row],[exRC]]</f>
        <v>0.7958838534459669</v>
      </c>
    </row>
    <row r="141" spans="1:38" hidden="1" x14ac:dyDescent="0.45">
      <c r="A141">
        <v>139</v>
      </c>
      <c r="B141" t="s">
        <v>161</v>
      </c>
      <c r="C141" s="5">
        <f>AVERAGE(H141,K141,N141,Q141,T141,W141,Z141,AC141,AF141,AI141,AL141)</f>
        <v>0.94469264982717438</v>
      </c>
      <c r="D141" s="5">
        <f>AVERAGE(H141,K141,N141)</f>
        <v>0.99339625487017835</v>
      </c>
      <c r="E141">
        <v>308</v>
      </c>
      <c r="F141">
        <v>142</v>
      </c>
      <c r="G141">
        <v>137.362820740264</v>
      </c>
      <c r="H141" s="3">
        <f>Table1[[#This Row],[h_obWins]]/Table1[[#This Row],[h_exWins]]</f>
        <v>1.0337586199434876</v>
      </c>
      <c r="I141">
        <v>81</v>
      </c>
      <c r="J141">
        <v>82.296479641612706</v>
      </c>
      <c r="K141" s="3">
        <f>Table1[[#This Row],[obDraws]]/Table1[[#This Row],[exDraws]]</f>
        <v>0.98424623207142448</v>
      </c>
      <c r="L141">
        <v>85</v>
      </c>
      <c r="M141">
        <v>88.340699618122798</v>
      </c>
      <c r="N141" s="3">
        <f>Table1[[#This Row],[a_obWins]]/Table1[[#This Row],[a_exWins]]</f>
        <v>0.96218391259562241</v>
      </c>
      <c r="O141">
        <v>445</v>
      </c>
      <c r="P141">
        <v>449.49472627282</v>
      </c>
      <c r="Q141" s="3">
        <f>Table1[[#This Row],[h_obSG]]/Table1[[#This Row],[h_exSG]]</f>
        <v>0.99000049164071402</v>
      </c>
      <c r="R141">
        <v>348</v>
      </c>
      <c r="S141">
        <v>340.89176272134898</v>
      </c>
      <c r="T141" s="3">
        <f>Table1[[#This Row],[a_obSG]]/Table1[[#This Row],[a_exSG]]</f>
        <v>1.0208518892387006</v>
      </c>
      <c r="U141">
        <v>793</v>
      </c>
      <c r="V141">
        <v>790.38648899416899</v>
      </c>
      <c r="W141" s="3">
        <f>Table1[[#This Row],[obSG]]/Table1[[#This Row],[exSG]]</f>
        <v>1.0033066240911543</v>
      </c>
      <c r="X141">
        <v>7247</v>
      </c>
      <c r="Y141">
        <v>8048.0582351809699</v>
      </c>
      <c r="Z141" s="3">
        <f>Table1[[#This Row],[obFouls]]/Table1[[#This Row],[exFouls]]</f>
        <v>0.90046565124501021</v>
      </c>
      <c r="AA141">
        <v>3564</v>
      </c>
      <c r="AB141">
        <v>3926.5382285600799</v>
      </c>
      <c r="AC141" s="3">
        <f>Table1[[#This Row],[h_obFouls]]/Table1[[#This Row],[h_exFouls]]</f>
        <v>0.90766975705899899</v>
      </c>
      <c r="AD141">
        <v>3683</v>
      </c>
      <c r="AE141">
        <v>4121.5200066208799</v>
      </c>
      <c r="AF141" s="3">
        <f>Table1[[#This Row],[a_obFouls]]/Table1[[#This Row],[a_exFouls]]</f>
        <v>0.89360235885876227</v>
      </c>
      <c r="AG141">
        <v>871</v>
      </c>
      <c r="AH141">
        <v>1066.2103934230599</v>
      </c>
      <c r="AI141" s="3">
        <f>Table1[[#This Row],[obYC]]/Table1[[#This Row],[exYC]]</f>
        <v>0.81691193911894022</v>
      </c>
      <c r="AJ141">
        <v>57</v>
      </c>
      <c r="AK141">
        <v>64.874338752576307</v>
      </c>
      <c r="AL141" s="3">
        <f>Table1[[#This Row],[obRC]]/Table1[[#This Row],[exRC]]</f>
        <v>0.87862167223610277</v>
      </c>
    </row>
    <row r="142" spans="1:38" hidden="1" x14ac:dyDescent="0.45">
      <c r="A142" s="1">
        <v>258</v>
      </c>
      <c r="B142" s="1" t="s">
        <v>280</v>
      </c>
      <c r="C142" s="6">
        <f>AVERAGE(H142,K142,N142,Q142,T142,W142,Z142,AC142,AF142,AI142,AL142)</f>
        <v>0.97288708089024756</v>
      </c>
      <c r="D142" s="6">
        <f>AVERAGE(H142,K142,N142)</f>
        <v>1.0043387534423678</v>
      </c>
      <c r="E142" s="1">
        <v>230</v>
      </c>
      <c r="F142" s="1">
        <v>99</v>
      </c>
      <c r="G142" s="1">
        <v>101.859543106107</v>
      </c>
      <c r="H142" s="4">
        <f>Table1[[#This Row],[h_obWins]]/Table1[[#This Row],[h_exWins]]</f>
        <v>0.9719266058053273</v>
      </c>
      <c r="I142" s="1">
        <v>60</v>
      </c>
      <c r="J142" s="1">
        <v>61.004068220308902</v>
      </c>
      <c r="K142" s="4">
        <f>Table1[[#This Row],[obDraws]]/Table1[[#This Row],[exDraws]]</f>
        <v>0.98354096292917992</v>
      </c>
      <c r="L142" s="1">
        <v>71</v>
      </c>
      <c r="M142" s="1">
        <v>67.136388673583298</v>
      </c>
      <c r="N142" s="4">
        <f>Table1[[#This Row],[a_obWins]]/Table1[[#This Row],[a_exWins]]</f>
        <v>1.057548691592596</v>
      </c>
      <c r="O142" s="1">
        <v>318</v>
      </c>
      <c r="P142" s="1">
        <v>338.63726490807198</v>
      </c>
      <c r="Q142" s="4">
        <f>Table1[[#This Row],[h_obSG]]/Table1[[#This Row],[h_exSG]]</f>
        <v>0.93905790340683781</v>
      </c>
      <c r="R142" s="1">
        <v>260</v>
      </c>
      <c r="S142" s="1">
        <v>260.74148200066702</v>
      </c>
      <c r="T142" s="4">
        <f>Table1[[#This Row],[a_obSG]]/Table1[[#This Row],[a_exSG]]</f>
        <v>0.99715625609328584</v>
      </c>
      <c r="U142" s="1">
        <v>578</v>
      </c>
      <c r="V142" s="1">
        <v>599.378746908739</v>
      </c>
      <c r="W142" s="4">
        <f>Table1[[#This Row],[obSG]]/Table1[[#This Row],[exSG]]</f>
        <v>0.96433182354396341</v>
      </c>
      <c r="X142" s="1">
        <v>5388</v>
      </c>
      <c r="Y142" s="1">
        <v>6002.2979529750301</v>
      </c>
      <c r="Z142" s="4">
        <f>Table1[[#This Row],[obFouls]]/Table1[[#This Row],[exFouls]]</f>
        <v>0.89765620470897245</v>
      </c>
      <c r="AA142" s="1">
        <v>2660</v>
      </c>
      <c r="AB142" s="1">
        <v>2933.7290332402099</v>
      </c>
      <c r="AC142" s="4">
        <f>Table1[[#This Row],[h_obFouls]]/Table1[[#This Row],[h_exFouls]]</f>
        <v>0.90669587063469015</v>
      </c>
      <c r="AD142" s="1">
        <v>2728</v>
      </c>
      <c r="AE142" s="1">
        <v>3068.5689197348102</v>
      </c>
      <c r="AF142" s="4">
        <f>Table1[[#This Row],[a_obFouls]]/Table1[[#This Row],[a_exFouls]]</f>
        <v>0.88901376223146955</v>
      </c>
      <c r="AG142" s="1">
        <v>874</v>
      </c>
      <c r="AH142" s="1">
        <v>799.16875886604805</v>
      </c>
      <c r="AI142" s="4">
        <f>Table1[[#This Row],[obYC]]/Table1[[#This Row],[exYC]]</f>
        <v>1.0936363443938062</v>
      </c>
      <c r="AJ142" s="1">
        <v>48</v>
      </c>
      <c r="AK142" s="1">
        <v>47.942781993931803</v>
      </c>
      <c r="AL142" s="4">
        <f>Table1[[#This Row],[obRC]]/Table1[[#This Row],[exRC]]</f>
        <v>1.0011934644525935</v>
      </c>
    </row>
    <row r="143" spans="1:38" hidden="1" x14ac:dyDescent="0.45">
      <c r="A143">
        <v>93</v>
      </c>
      <c r="B143" t="s">
        <v>115</v>
      </c>
      <c r="C143" s="5">
        <f>AVERAGE(H143,K143,N143,Q143,T143,W143,Z143,AC143,AF143,AI143,AL143)</f>
        <v>0.97105341824479796</v>
      </c>
      <c r="D143" s="5">
        <f>AVERAGE(H143,K143,N143)</f>
        <v>1.0076054489100537</v>
      </c>
      <c r="E143">
        <v>509</v>
      </c>
      <c r="F143">
        <v>217</v>
      </c>
      <c r="G143">
        <v>226.790524878676</v>
      </c>
      <c r="H143" s="3">
        <f>Table1[[#This Row],[h_obWins]]/Table1[[#This Row],[h_exWins]]</f>
        <v>0.95683009736004832</v>
      </c>
      <c r="I143">
        <v>134</v>
      </c>
      <c r="J143">
        <v>136.28841700061099</v>
      </c>
      <c r="K143" s="3">
        <f>Table1[[#This Row],[obDraws]]/Table1[[#This Row],[exDraws]]</f>
        <v>0.98320901327512866</v>
      </c>
      <c r="L143">
        <v>158</v>
      </c>
      <c r="M143">
        <v>145.92105812071199</v>
      </c>
      <c r="N143" s="3">
        <f>Table1[[#This Row],[a_obWins]]/Table1[[#This Row],[a_exWins]]</f>
        <v>1.0827772360949837</v>
      </c>
      <c r="O143">
        <v>750</v>
      </c>
      <c r="P143">
        <v>743.49363891278597</v>
      </c>
      <c r="Q143" s="3">
        <f>Table1[[#This Row],[h_obSG]]/Table1[[#This Row],[h_exSG]]</f>
        <v>1.0087510649004723</v>
      </c>
      <c r="R143">
        <v>616</v>
      </c>
      <c r="S143">
        <v>566.43833213623202</v>
      </c>
      <c r="T143" s="3">
        <f>Table1[[#This Row],[a_obSG]]/Table1[[#This Row],[a_exSG]]</f>
        <v>1.0874970231567027</v>
      </c>
      <c r="U143">
        <v>1366</v>
      </c>
      <c r="V143">
        <v>1309.9319710490099</v>
      </c>
      <c r="W143" s="3">
        <f>Table1[[#This Row],[obSG]]/Table1[[#This Row],[exSG]]</f>
        <v>1.0428022448418373</v>
      </c>
      <c r="X143">
        <v>12293</v>
      </c>
      <c r="Y143">
        <v>13308.223747067001</v>
      </c>
      <c r="Z143" s="3">
        <f>Table1[[#This Row],[obFouls]]/Table1[[#This Row],[exFouls]]</f>
        <v>0.92371455677616288</v>
      </c>
      <c r="AA143">
        <v>5886</v>
      </c>
      <c r="AB143">
        <v>6495.2069667267397</v>
      </c>
      <c r="AC143" s="3">
        <f>Table1[[#This Row],[h_obFouls]]/Table1[[#This Row],[h_exFouls]]</f>
        <v>0.90620668904816293</v>
      </c>
      <c r="AD143">
        <v>6407</v>
      </c>
      <c r="AE143">
        <v>6813.0167803402701</v>
      </c>
      <c r="AF143" s="3">
        <f>Table1[[#This Row],[a_obFouls]]/Table1[[#This Row],[a_exFouls]]</f>
        <v>0.9404057272379136</v>
      </c>
      <c r="AG143">
        <v>1430</v>
      </c>
      <c r="AH143">
        <v>1764.6126052264999</v>
      </c>
      <c r="AI143" s="3">
        <f>Table1[[#This Row],[obYC]]/Table1[[#This Row],[exYC]]</f>
        <v>0.81037616741746543</v>
      </c>
      <c r="AJ143">
        <v>101</v>
      </c>
      <c r="AK143">
        <v>107.559198652443</v>
      </c>
      <c r="AL143" s="3">
        <f>Table1[[#This Row],[obRC]]/Table1[[#This Row],[exRC]]</f>
        <v>0.93901778058390151</v>
      </c>
    </row>
    <row r="144" spans="1:38" hidden="1" x14ac:dyDescent="0.45">
      <c r="A144">
        <v>51</v>
      </c>
      <c r="B144" t="s">
        <v>73</v>
      </c>
      <c r="C144" s="5">
        <f>AVERAGE(H144,K144,N144,Q144,T144,W144,Z144,AC144,AF144,AI144,AL144)</f>
        <v>0.89984451855663261</v>
      </c>
      <c r="D144" s="5">
        <f>AVERAGE(H144,K144,N144)</f>
        <v>1.0082557930476088</v>
      </c>
      <c r="E144">
        <v>280</v>
      </c>
      <c r="F144">
        <v>118</v>
      </c>
      <c r="G144">
        <v>123.99369011109</v>
      </c>
      <c r="H144" s="3">
        <f>Table1[[#This Row],[h_obWins]]/Table1[[#This Row],[h_exWins]]</f>
        <v>0.95166132965540373</v>
      </c>
      <c r="I144">
        <v>74</v>
      </c>
      <c r="J144">
        <v>75.293643211100601</v>
      </c>
      <c r="K144" s="3">
        <f>Table1[[#This Row],[obDraws]]/Table1[[#This Row],[exDraws]]</f>
        <v>0.98281869284139145</v>
      </c>
      <c r="L144">
        <v>88</v>
      </c>
      <c r="M144">
        <v>80.7126666778085</v>
      </c>
      <c r="N144" s="3">
        <f>Table1[[#This Row],[a_obWins]]/Table1[[#This Row],[a_exWins]]</f>
        <v>1.0902873566460307</v>
      </c>
      <c r="O144">
        <v>414</v>
      </c>
      <c r="P144">
        <v>406.74146179085801</v>
      </c>
      <c r="Q144" s="3">
        <f>Table1[[#This Row],[h_obSG]]/Table1[[#This Row],[h_exSG]]</f>
        <v>1.0178455822457417</v>
      </c>
      <c r="R144">
        <v>361</v>
      </c>
      <c r="S144">
        <v>311.81972197014898</v>
      </c>
      <c r="T144" s="3">
        <f>Table1[[#This Row],[a_obSG]]/Table1[[#This Row],[a_exSG]]</f>
        <v>1.1577202292373256</v>
      </c>
      <c r="U144">
        <v>775</v>
      </c>
      <c r="V144">
        <v>718.56118376100801</v>
      </c>
      <c r="W144" s="3">
        <f>Table1[[#This Row],[obSG]]/Table1[[#This Row],[exSG]]</f>
        <v>1.0785442040489672</v>
      </c>
      <c r="X144">
        <v>5753</v>
      </c>
      <c r="Y144">
        <v>7324.91112343842</v>
      </c>
      <c r="Z144" s="3">
        <f>Table1[[#This Row],[obFouls]]/Table1[[#This Row],[exFouls]]</f>
        <v>0.78540202100083067</v>
      </c>
      <c r="AA144">
        <v>2802</v>
      </c>
      <c r="AB144">
        <v>3576.51671625568</v>
      </c>
      <c r="AC144" s="3">
        <f>Table1[[#This Row],[h_obFouls]]/Table1[[#This Row],[h_exFouls]]</f>
        <v>0.78344384279390833</v>
      </c>
      <c r="AD144">
        <v>2951</v>
      </c>
      <c r="AE144">
        <v>3748.39440718274</v>
      </c>
      <c r="AF144" s="3">
        <f>Table1[[#This Row],[a_obFouls]]/Table1[[#This Row],[a_exFouls]]</f>
        <v>0.78727040952393945</v>
      </c>
      <c r="AG144">
        <v>654</v>
      </c>
      <c r="AH144">
        <v>970.93755640369102</v>
      </c>
      <c r="AI144" s="3">
        <f>Table1[[#This Row],[obYC]]/Table1[[#This Row],[exYC]]</f>
        <v>0.67357575745899312</v>
      </c>
      <c r="AJ144">
        <v>35</v>
      </c>
      <c r="AK144">
        <v>59.350172049213498</v>
      </c>
      <c r="AL144" s="3">
        <f>Table1[[#This Row],[obRC]]/Table1[[#This Row],[exRC]]</f>
        <v>0.58972027867042753</v>
      </c>
    </row>
    <row r="145" spans="1:38" hidden="1" x14ac:dyDescent="0.45">
      <c r="A145">
        <v>228</v>
      </c>
      <c r="B145" t="s">
        <v>250</v>
      </c>
      <c r="C145" s="5">
        <f>AVERAGE(H145,K145,N145,Q145,T145,W145,Z145,AC145,AF145,AI145,AL145)</f>
        <v>0.91597074396519929</v>
      </c>
      <c r="D145" s="5">
        <f>AVERAGE(H145,K145,N145)</f>
        <v>1.0119661862718596</v>
      </c>
      <c r="E145">
        <v>140</v>
      </c>
      <c r="F145">
        <v>59</v>
      </c>
      <c r="G145">
        <v>62.874432183186599</v>
      </c>
      <c r="H145" s="3">
        <f>Table1[[#This Row],[h_obWins]]/Table1[[#This Row],[h_exWins]]</f>
        <v>0.93837825569703248</v>
      </c>
      <c r="I145">
        <v>37</v>
      </c>
      <c r="J145">
        <v>37.726343605419402</v>
      </c>
      <c r="K145" s="3">
        <f>Table1[[#This Row],[obDraws]]/Table1[[#This Row],[exDraws]]</f>
        <v>0.98074704474368779</v>
      </c>
      <c r="L145">
        <v>44</v>
      </c>
      <c r="M145">
        <v>39.3992242113939</v>
      </c>
      <c r="N145" s="3">
        <f>Table1[[#This Row],[a_obWins]]/Table1[[#This Row],[a_exWins]]</f>
        <v>1.1167732583748591</v>
      </c>
      <c r="O145">
        <v>188</v>
      </c>
      <c r="P145">
        <v>205.40801226120101</v>
      </c>
      <c r="Q145" s="3">
        <f>Table1[[#This Row],[h_obSG]]/Table1[[#This Row],[h_exSG]]</f>
        <v>0.91525154218879923</v>
      </c>
      <c r="R145">
        <v>167</v>
      </c>
      <c r="S145">
        <v>154.12562214984899</v>
      </c>
      <c r="T145" s="3">
        <f>Table1[[#This Row],[a_obSG]]/Table1[[#This Row],[a_exSG]]</f>
        <v>1.0835317169888461</v>
      </c>
      <c r="U145">
        <v>355</v>
      </c>
      <c r="V145">
        <v>359.53363441105103</v>
      </c>
      <c r="W145" s="3">
        <f>Table1[[#This Row],[obSG]]/Table1[[#This Row],[exSG]]</f>
        <v>0.98739023563545725</v>
      </c>
      <c r="X145">
        <v>3752</v>
      </c>
      <c r="Y145">
        <v>3659.9614894248598</v>
      </c>
      <c r="Z145" s="3">
        <f>Table1[[#This Row],[obFouls]]/Table1[[#This Row],[exFouls]]</f>
        <v>1.0251473986382309</v>
      </c>
      <c r="AA145">
        <v>1815</v>
      </c>
      <c r="AB145">
        <v>1785.0106969185099</v>
      </c>
      <c r="AC145" s="3">
        <f>Table1[[#This Row],[h_obFouls]]/Table1[[#This Row],[h_exFouls]]</f>
        <v>1.01680062933699</v>
      </c>
      <c r="AD145">
        <v>1937</v>
      </c>
      <c r="AE145">
        <v>1874.9507925063399</v>
      </c>
      <c r="AF145" s="3">
        <f>Table1[[#This Row],[a_obFouls]]/Table1[[#This Row],[a_exFouls]]</f>
        <v>1.0330937791763142</v>
      </c>
      <c r="AG145">
        <v>327</v>
      </c>
      <c r="AH145">
        <v>484.87100884725902</v>
      </c>
      <c r="AI145" s="3">
        <f>Table1[[#This Row],[obYC]]/Table1[[#This Row],[exYC]]</f>
        <v>0.67440616995727509</v>
      </c>
      <c r="AJ145">
        <v>9</v>
      </c>
      <c r="AK145">
        <v>29.589869332089101</v>
      </c>
      <c r="AL145" s="3">
        <f>Table1[[#This Row],[obRC]]/Table1[[#This Row],[exRC]]</f>
        <v>0.30415815287970327</v>
      </c>
    </row>
    <row r="146" spans="1:38" hidden="1" x14ac:dyDescent="0.45">
      <c r="A146">
        <v>95</v>
      </c>
      <c r="B146" t="s">
        <v>117</v>
      </c>
      <c r="C146" s="5">
        <f>AVERAGE(H146,K146,N146,Q146,T146,W146,Z146,AC146,AF146,AI146,AL146)</f>
        <v>0.93091707921792122</v>
      </c>
      <c r="D146" s="5">
        <f>AVERAGE(H146,K146,N146)</f>
        <v>1.0017146589550512</v>
      </c>
      <c r="E146">
        <v>301</v>
      </c>
      <c r="F146">
        <v>131</v>
      </c>
      <c r="G146">
        <v>132.74987273167201</v>
      </c>
      <c r="H146" s="3">
        <f>Table1[[#This Row],[h_obWins]]/Table1[[#This Row],[h_exWins]]</f>
        <v>0.98681827186976634</v>
      </c>
      <c r="I146">
        <v>79</v>
      </c>
      <c r="J146">
        <v>80.754179878506093</v>
      </c>
      <c r="K146" s="3">
        <f>Table1[[#This Row],[obDraws]]/Table1[[#This Row],[exDraws]]</f>
        <v>0.97827753459764877</v>
      </c>
      <c r="L146">
        <v>91</v>
      </c>
      <c r="M146">
        <v>87.495947389820898</v>
      </c>
      <c r="N146" s="3">
        <f>Table1[[#This Row],[a_obWins]]/Table1[[#This Row],[a_exWins]]</f>
        <v>1.0400481703977384</v>
      </c>
      <c r="O146">
        <v>439</v>
      </c>
      <c r="P146">
        <v>438.33783687347898</v>
      </c>
      <c r="Q146" s="3">
        <f>Table1[[#This Row],[h_obSG]]/Table1[[#This Row],[h_exSG]]</f>
        <v>1.0015106227909596</v>
      </c>
      <c r="R146">
        <v>338</v>
      </c>
      <c r="S146">
        <v>338.249226251322</v>
      </c>
      <c r="T146" s="3">
        <f>Table1[[#This Row],[a_obSG]]/Table1[[#This Row],[a_exSG]]</f>
        <v>0.99926318751979404</v>
      </c>
      <c r="U146">
        <v>777</v>
      </c>
      <c r="V146">
        <v>776.58706312480194</v>
      </c>
      <c r="W146" s="3">
        <f>Table1[[#This Row],[obSG]]/Table1[[#This Row],[exSG]]</f>
        <v>1.000531732879423</v>
      </c>
      <c r="X146">
        <v>6729</v>
      </c>
      <c r="Y146">
        <v>7860.5343054147597</v>
      </c>
      <c r="Z146" s="3">
        <f>Table1[[#This Row],[obFouls]]/Table1[[#This Row],[exFouls]]</f>
        <v>0.85604867793334383</v>
      </c>
      <c r="AA146">
        <v>3328</v>
      </c>
      <c r="AB146">
        <v>3838.6321985562599</v>
      </c>
      <c r="AC146" s="3">
        <f>Table1[[#This Row],[h_obFouls]]/Table1[[#This Row],[h_exFouls]]</f>
        <v>0.86697548185306406</v>
      </c>
      <c r="AD146">
        <v>3401</v>
      </c>
      <c r="AE146">
        <v>4021.9021068584998</v>
      </c>
      <c r="AF146" s="3">
        <f>Table1[[#This Row],[a_obFouls]]/Table1[[#This Row],[a_exFouls]]</f>
        <v>0.84561978626986389</v>
      </c>
      <c r="AG146">
        <v>910</v>
      </c>
      <c r="AH146">
        <v>1044.81047432274</v>
      </c>
      <c r="AI146" s="3">
        <f>Table1[[#This Row],[obYC]]/Table1[[#This Row],[exYC]]</f>
        <v>0.87097136022671873</v>
      </c>
      <c r="AJ146">
        <v>50</v>
      </c>
      <c r="AK146">
        <v>62.970464536450002</v>
      </c>
      <c r="AL146" s="3">
        <f>Table1[[#This Row],[obRC]]/Table1[[#This Row],[exRC]]</f>
        <v>0.7940230450588126</v>
      </c>
    </row>
    <row r="147" spans="1:38" hidden="1" x14ac:dyDescent="0.45">
      <c r="A147">
        <v>183</v>
      </c>
      <c r="B147" t="s">
        <v>205</v>
      </c>
      <c r="C147" s="5">
        <f>AVERAGE(H147,K147,N147,Q147,T147,W147,Z147,AC147,AF147,AI147,AL147)</f>
        <v>0.938221727981703</v>
      </c>
      <c r="D147" s="5">
        <f>AVERAGE(H147,K147,N147)</f>
        <v>0.98199253178647494</v>
      </c>
      <c r="E147">
        <v>201</v>
      </c>
      <c r="F147">
        <v>97</v>
      </c>
      <c r="G147">
        <v>86.034999797897598</v>
      </c>
      <c r="H147" s="13">
        <f>Table1[[#This Row],[h_obWins]]/Table1[[#This Row],[h_exWins]]</f>
        <v>1.127448134222816</v>
      </c>
      <c r="I147">
        <v>52</v>
      </c>
      <c r="J147">
        <v>53.375509812024397</v>
      </c>
      <c r="K147" s="3">
        <f>Table1[[#This Row],[obDraws]]/Table1[[#This Row],[exDraws]]</f>
        <v>0.97422957051148351</v>
      </c>
      <c r="L147">
        <v>52</v>
      </c>
      <c r="M147">
        <v>61.589490390077898</v>
      </c>
      <c r="N147" s="3">
        <f>Table1[[#This Row],[a_obWins]]/Table1[[#This Row],[a_exWins]]</f>
        <v>0.84429989062512567</v>
      </c>
      <c r="O147">
        <v>306</v>
      </c>
      <c r="P147">
        <v>288.05382042007</v>
      </c>
      <c r="Q147" s="3">
        <f>Table1[[#This Row],[h_obSG]]/Table1[[#This Row],[h_exSG]]</f>
        <v>1.0623014808613163</v>
      </c>
      <c r="R147">
        <v>214</v>
      </c>
      <c r="S147">
        <v>231.00277551634699</v>
      </c>
      <c r="T147" s="3">
        <f>Table1[[#This Row],[a_obSG]]/Table1[[#This Row],[a_exSG]]</f>
        <v>0.92639579555552232</v>
      </c>
      <c r="U147">
        <v>520</v>
      </c>
      <c r="V147">
        <v>519.05659593641701</v>
      </c>
      <c r="W147" s="3">
        <f>Table1[[#This Row],[obSG]]/Table1[[#This Row],[exSG]]</f>
        <v>1.0018175360278025</v>
      </c>
      <c r="X147">
        <v>4768</v>
      </c>
      <c r="Y147">
        <v>5253.0328183600304</v>
      </c>
      <c r="Z147" s="3">
        <f>Table1[[#This Row],[obFouls]]/Table1[[#This Row],[exFouls]]</f>
        <v>0.90766613590062151</v>
      </c>
      <c r="AA147">
        <v>2336</v>
      </c>
      <c r="AB147">
        <v>2570.6185285100701</v>
      </c>
      <c r="AC147" s="3">
        <f>Table1[[#This Row],[h_obFouls]]/Table1[[#This Row],[h_exFouls]]</f>
        <v>0.90873070978522241</v>
      </c>
      <c r="AD147">
        <v>2432</v>
      </c>
      <c r="AE147">
        <v>2682.4142898499499</v>
      </c>
      <c r="AF147" s="3">
        <f>Table1[[#This Row],[a_obFouls]]/Table1[[#This Row],[a_exFouls]]</f>
        <v>0.90664593057176202</v>
      </c>
      <c r="AG147">
        <v>600</v>
      </c>
      <c r="AH147">
        <v>699.53222494433601</v>
      </c>
      <c r="AI147" s="3">
        <f>Table1[[#This Row],[obYC]]/Table1[[#This Row],[exYC]]</f>
        <v>0.85771602594540075</v>
      </c>
      <c r="AJ147">
        <v>34</v>
      </c>
      <c r="AK147">
        <v>42.331320387936501</v>
      </c>
      <c r="AL147" s="3">
        <f>Table1[[#This Row],[obRC]]/Table1[[#This Row],[exRC]]</f>
        <v>0.80318779779166194</v>
      </c>
    </row>
    <row r="148" spans="1:38" hidden="1" x14ac:dyDescent="0.45">
      <c r="A148">
        <v>205</v>
      </c>
      <c r="B148" t="s">
        <v>227</v>
      </c>
      <c r="C148" s="5">
        <f>AVERAGE(H148,K148,N148,Q148,T148,W148,Z148,AC148,AF148,AI148,AL148)</f>
        <v>0.93117529932504473</v>
      </c>
      <c r="D148" s="5">
        <f>AVERAGE(H148,K148,N148)</f>
        <v>0.99812848391246067</v>
      </c>
      <c r="E148">
        <v>411</v>
      </c>
      <c r="F148">
        <v>182</v>
      </c>
      <c r="G148">
        <v>180.839352097746</v>
      </c>
      <c r="H148" s="3">
        <f>Table1[[#This Row],[h_obWins]]/Table1[[#This Row],[h_exWins]]</f>
        <v>1.0064181157960943</v>
      </c>
      <c r="I148">
        <v>107</v>
      </c>
      <c r="J148">
        <v>110.184283650599</v>
      </c>
      <c r="K148" s="3">
        <f>Table1[[#This Row],[obDraws]]/Table1[[#This Row],[exDraws]]</f>
        <v>0.97110038251284048</v>
      </c>
      <c r="L148">
        <v>122</v>
      </c>
      <c r="M148">
        <v>119.976364251653</v>
      </c>
      <c r="N148" s="3">
        <f>Table1[[#This Row],[a_obWins]]/Table1[[#This Row],[a_exWins]]</f>
        <v>1.0168669534284469</v>
      </c>
      <c r="O148">
        <v>576</v>
      </c>
      <c r="P148">
        <v>597.04445482139397</v>
      </c>
      <c r="Q148" s="3">
        <f>Table1[[#This Row],[h_obSG]]/Table1[[#This Row],[h_exSG]]</f>
        <v>0.96475228159067417</v>
      </c>
      <c r="R148">
        <v>443</v>
      </c>
      <c r="S148">
        <v>462.98637204328998</v>
      </c>
      <c r="T148" s="3">
        <f>Table1[[#This Row],[a_obSG]]/Table1[[#This Row],[a_exSG]]</f>
        <v>0.95683161913581938</v>
      </c>
      <c r="U148">
        <v>1019</v>
      </c>
      <c r="V148">
        <v>1060.03082686468</v>
      </c>
      <c r="W148" s="3">
        <f>Table1[[#This Row],[obSG]]/Table1[[#This Row],[exSG]]</f>
        <v>0.96129279844998528</v>
      </c>
      <c r="X148">
        <v>9520</v>
      </c>
      <c r="Y148">
        <v>10734.3283579256</v>
      </c>
      <c r="Z148" s="3">
        <f>Table1[[#This Row],[obFouls]]/Table1[[#This Row],[exFouls]]</f>
        <v>0.8868743048065032</v>
      </c>
      <c r="AA148">
        <v>4585</v>
      </c>
      <c r="AB148">
        <v>5244.3436593386396</v>
      </c>
      <c r="AC148" s="3">
        <f>Table1[[#This Row],[h_obFouls]]/Table1[[#This Row],[h_exFouls]]</f>
        <v>0.87427527596050236</v>
      </c>
      <c r="AD148">
        <v>4935</v>
      </c>
      <c r="AE148">
        <v>5489.9846985870199</v>
      </c>
      <c r="AF148" s="3">
        <f>Table1[[#This Row],[a_obFouls]]/Table1[[#This Row],[a_exFouls]]</f>
        <v>0.89890960921441942</v>
      </c>
      <c r="AG148">
        <v>1324</v>
      </c>
      <c r="AH148">
        <v>1427.5435303532499</v>
      </c>
      <c r="AI148" s="3">
        <f>Table1[[#This Row],[obYC]]/Table1[[#This Row],[exYC]]</f>
        <v>0.92746733941792459</v>
      </c>
      <c r="AJ148">
        <v>67</v>
      </c>
      <c r="AK148">
        <v>86.102800762463701</v>
      </c>
      <c r="AL148" s="3">
        <f>Table1[[#This Row],[obRC]]/Table1[[#This Row],[exRC]]</f>
        <v>0.77813961226228168</v>
      </c>
    </row>
    <row r="149" spans="1:38" x14ac:dyDescent="0.45">
      <c r="A149">
        <v>42</v>
      </c>
      <c r="B149" t="s">
        <v>64</v>
      </c>
      <c r="C149" s="5">
        <f>AVERAGE(H149,K149,N149,Q149,T149,W149,Z149,AC149,AF149,AI149,AL149)</f>
        <v>0.97248676771415399</v>
      </c>
      <c r="D149" s="5">
        <f>AVERAGE(H149,K149,N149)</f>
        <v>1.0044429787127387</v>
      </c>
      <c r="E149">
        <v>127</v>
      </c>
      <c r="F149">
        <v>58</v>
      </c>
      <c r="G149">
        <v>58.8570340739047</v>
      </c>
      <c r="H149" s="3">
        <f>Table1[[#This Row],[h_obWins]]/Table1[[#This Row],[h_exWins]]</f>
        <v>0.98543871454975884</v>
      </c>
      <c r="I149">
        <v>37</v>
      </c>
      <c r="J149">
        <v>33.547542361019502</v>
      </c>
      <c r="K149" s="13">
        <f>Table1[[#This Row],[obDraws]]/Table1[[#This Row],[exDraws]]</f>
        <v>1.1029123863032086</v>
      </c>
      <c r="L149">
        <v>32</v>
      </c>
      <c r="M149">
        <v>34.595423565075698</v>
      </c>
      <c r="N149" s="3">
        <f>Table1[[#This Row],[a_obWins]]/Table1[[#This Row],[a_exWins]]</f>
        <v>0.92497783528524868</v>
      </c>
      <c r="O149">
        <v>183</v>
      </c>
      <c r="P149">
        <v>190.91629651728701</v>
      </c>
      <c r="Q149" s="3">
        <f>Table1[[#This Row],[h_obSG]]/Table1[[#This Row],[h_exSG]]</f>
        <v>0.95853524994095929</v>
      </c>
      <c r="R149">
        <v>133</v>
      </c>
      <c r="S149">
        <v>137.94328879857099</v>
      </c>
      <c r="T149" s="3">
        <f>Table1[[#This Row],[a_obSG]]/Table1[[#This Row],[a_exSG]]</f>
        <v>0.96416433998620021</v>
      </c>
      <c r="U149">
        <v>316</v>
      </c>
      <c r="V149">
        <v>328.85958531585902</v>
      </c>
      <c r="W149" s="3">
        <f>Table1[[#This Row],[obSG]]/Table1[[#This Row],[exSG]]</f>
        <v>0.96089642543486209</v>
      </c>
      <c r="X149">
        <v>3182</v>
      </c>
      <c r="Y149">
        <v>3316.9741378226699</v>
      </c>
      <c r="Z149" s="3">
        <f>Table1[[#This Row],[obFouls]]/Table1[[#This Row],[exFouls]]</f>
        <v>0.95930805239522621</v>
      </c>
      <c r="AA149">
        <v>1525</v>
      </c>
      <c r="AB149">
        <v>1615.2702259581399</v>
      </c>
      <c r="AC149" s="3">
        <f>Table1[[#This Row],[h_obFouls]]/Table1[[#This Row],[h_exFouls]]</f>
        <v>0.94411447415580652</v>
      </c>
      <c r="AD149">
        <v>1657</v>
      </c>
      <c r="AE149">
        <v>1701.70391186452</v>
      </c>
      <c r="AF149" s="3">
        <f>Table1[[#This Row],[a_obFouls]]/Table1[[#This Row],[a_exFouls]]</f>
        <v>0.97372991179438562</v>
      </c>
      <c r="AG149">
        <v>433</v>
      </c>
      <c r="AH149">
        <v>438.94393266918001</v>
      </c>
      <c r="AI149" s="3">
        <f>Table1[[#This Row],[obYC]]/Table1[[#This Row],[exYC]]</f>
        <v>0.98645856058873971</v>
      </c>
      <c r="AJ149">
        <v>25</v>
      </c>
      <c r="AK149">
        <v>26.6860658162425</v>
      </c>
      <c r="AL149" s="3">
        <f>Table1[[#This Row],[obRC]]/Table1[[#This Row],[exRC]]</f>
        <v>0.93681849442129927</v>
      </c>
    </row>
    <row r="150" spans="1:38" hidden="1" x14ac:dyDescent="0.45">
      <c r="A150">
        <v>17</v>
      </c>
      <c r="B150" t="s">
        <v>39</v>
      </c>
      <c r="C150" s="5">
        <f>AVERAGE(H150,K150,N150,Q150,T150,W150,Z150,AC150,AF150,AI150,AL150)</f>
        <v>0.93395790667708178</v>
      </c>
      <c r="D150" s="5">
        <f>AVERAGE(H150,K150,N150)</f>
        <v>0.95658939012796884</v>
      </c>
      <c r="E150">
        <v>64</v>
      </c>
      <c r="F150">
        <v>35</v>
      </c>
      <c r="G150">
        <v>29.189329674347899</v>
      </c>
      <c r="H150" s="3">
        <f>Table1[[#This Row],[h_obWins]]/Table1[[#This Row],[h_exWins]]</f>
        <v>1.1990683030572853</v>
      </c>
      <c r="I150">
        <v>16</v>
      </c>
      <c r="J150">
        <v>17.026422610305801</v>
      </c>
      <c r="K150" s="3">
        <f>Table1[[#This Row],[obDraws]]/Table1[[#This Row],[exDraws]]</f>
        <v>0.93971589723818294</v>
      </c>
      <c r="L150">
        <v>13</v>
      </c>
      <c r="M150">
        <v>17.784247715346201</v>
      </c>
      <c r="N150" s="3">
        <f>Table1[[#This Row],[a_obWins]]/Table1[[#This Row],[a_exWins]]</f>
        <v>0.73098397008843807</v>
      </c>
      <c r="O150">
        <v>108</v>
      </c>
      <c r="P150">
        <v>94.706051056784801</v>
      </c>
      <c r="Q150" s="3">
        <f>Table1[[#This Row],[h_obSG]]/Table1[[#This Row],[h_exSG]]</f>
        <v>1.1403706394139934</v>
      </c>
      <c r="R150">
        <v>60</v>
      </c>
      <c r="S150">
        <v>69.067062298990194</v>
      </c>
      <c r="T150" s="3">
        <f>Table1[[#This Row],[a_obSG]]/Table1[[#This Row],[a_exSG]]</f>
        <v>0.86872089246044626</v>
      </c>
      <c r="U150">
        <v>168</v>
      </c>
      <c r="V150">
        <v>163.773113355775</v>
      </c>
      <c r="W150" s="3">
        <f>Table1[[#This Row],[obSG]]/Table1[[#This Row],[exSG]]</f>
        <v>1.0258094052046423</v>
      </c>
      <c r="X150">
        <v>1571</v>
      </c>
      <c r="Y150">
        <v>1675.0112709381799</v>
      </c>
      <c r="Z150" s="3">
        <f>Table1[[#This Row],[obFouls]]/Table1[[#This Row],[exFouls]]</f>
        <v>0.93790413668086969</v>
      </c>
      <c r="AA150">
        <v>746</v>
      </c>
      <c r="AB150">
        <v>816.47947469147095</v>
      </c>
      <c r="AC150" s="3">
        <f>Table1[[#This Row],[h_obFouls]]/Table1[[#This Row],[h_exFouls]]</f>
        <v>0.91367881633754044</v>
      </c>
      <c r="AD150">
        <v>825</v>
      </c>
      <c r="AE150">
        <v>858.53179624670997</v>
      </c>
      <c r="AF150" s="3">
        <f>Table1[[#This Row],[a_obFouls]]/Table1[[#This Row],[a_exFouls]]</f>
        <v>0.96094286036544863</v>
      </c>
      <c r="AG150">
        <v>130</v>
      </c>
      <c r="AH150">
        <v>220.863951906588</v>
      </c>
      <c r="AI150" s="3">
        <f>Table1[[#This Row],[obYC]]/Table1[[#This Row],[exYC]]</f>
        <v>0.58859763613657556</v>
      </c>
      <c r="AJ150">
        <v>13</v>
      </c>
      <c r="AK150">
        <v>13.4332988946542</v>
      </c>
      <c r="AL150" s="3">
        <f>Table1[[#This Row],[obRC]]/Table1[[#This Row],[exRC]]</f>
        <v>0.96774441646447451</v>
      </c>
    </row>
    <row r="151" spans="1:38" hidden="1" x14ac:dyDescent="0.45">
      <c r="A151">
        <v>285</v>
      </c>
      <c r="B151" t="s">
        <v>307</v>
      </c>
      <c r="C151" s="5">
        <f>AVERAGE(H151,K151,N151,Q151,T151,W151,Z151,AC151,AF151,AI151,AL151)</f>
        <v>0.93351258131218029</v>
      </c>
      <c r="D151" s="5">
        <f>AVERAGE(H151,K151,N151)</f>
        <v>1.0000860781920946</v>
      </c>
      <c r="E151">
        <v>73</v>
      </c>
      <c r="F151">
        <v>31</v>
      </c>
      <c r="G151">
        <v>31.069953136494298</v>
      </c>
      <c r="H151" s="3">
        <f>Table1[[#This Row],[h_obWins]]/Table1[[#This Row],[h_exWins]]</f>
        <v>0.99774852777579082</v>
      </c>
      <c r="I151">
        <v>19</v>
      </c>
      <c r="J151">
        <v>19.0629568976534</v>
      </c>
      <c r="K151" s="3">
        <f>Table1[[#This Row],[obDraws]]/Table1[[#This Row],[exDraws]]</f>
        <v>0.99669742223142987</v>
      </c>
      <c r="L151">
        <v>23</v>
      </c>
      <c r="M151">
        <v>22.867089965852099</v>
      </c>
      <c r="N151" s="3">
        <f>Table1[[#This Row],[a_obWins]]/Table1[[#This Row],[a_exWins]]</f>
        <v>1.0058122845690631</v>
      </c>
      <c r="O151">
        <v>111</v>
      </c>
      <c r="P151">
        <v>104.34911466310101</v>
      </c>
      <c r="Q151" s="3">
        <f>Table1[[#This Row],[h_obSG]]/Table1[[#This Row],[h_exSG]]</f>
        <v>1.0637368640680074</v>
      </c>
      <c r="R151">
        <v>81</v>
      </c>
      <c r="S151">
        <v>84.691577685436997</v>
      </c>
      <c r="T151" s="3">
        <f>Table1[[#This Row],[a_obSG]]/Table1[[#This Row],[a_exSG]]</f>
        <v>0.95641151356102583</v>
      </c>
      <c r="U151">
        <v>192</v>
      </c>
      <c r="V151">
        <v>189.04069234853799</v>
      </c>
      <c r="W151" s="3">
        <f>Table1[[#This Row],[obSG]]/Table1[[#This Row],[exSG]]</f>
        <v>1.0156543420080471</v>
      </c>
      <c r="X151">
        <v>1596</v>
      </c>
      <c r="Y151">
        <v>1904.84402840485</v>
      </c>
      <c r="Z151" s="3">
        <f>Table1[[#This Row],[obFouls]]/Table1[[#This Row],[exFouls]]</f>
        <v>0.83786387557227904</v>
      </c>
      <c r="AA151">
        <v>819</v>
      </c>
      <c r="AB151">
        <v>933.29330879191696</v>
      </c>
      <c r="AC151" s="3">
        <f>Table1[[#This Row],[h_obFouls]]/Table1[[#This Row],[h_exFouls]]</f>
        <v>0.87753763182995315</v>
      </c>
      <c r="AD151">
        <v>777</v>
      </c>
      <c r="AE151">
        <v>971.55071961293299</v>
      </c>
      <c r="AF151" s="3">
        <f>Table1[[#This Row],[a_obFouls]]/Table1[[#This Row],[a_exFouls]]</f>
        <v>0.79975237969002566</v>
      </c>
      <c r="AG151">
        <v>189</v>
      </c>
      <c r="AH151">
        <v>254.15667826076799</v>
      </c>
      <c r="AI151" s="3">
        <f>Table1[[#This Row],[obYC]]/Table1[[#This Row],[exYC]]</f>
        <v>0.74363578125648777</v>
      </c>
      <c r="AJ151">
        <v>15</v>
      </c>
      <c r="AK151">
        <v>15.403767056107201</v>
      </c>
      <c r="AL151" s="3">
        <f>Table1[[#This Row],[obRC]]/Table1[[#This Row],[exRC]]</f>
        <v>0.97378777187187349</v>
      </c>
    </row>
    <row r="152" spans="1:38" hidden="1" x14ac:dyDescent="0.45">
      <c r="A152">
        <v>58</v>
      </c>
      <c r="B152" t="s">
        <v>80</v>
      </c>
      <c r="C152" s="5">
        <f>AVERAGE(H152,K152,N152,Q152,T152,W152,Z152,AC152,AF152,AI152,AL152)</f>
        <v>0.93330320210057605</v>
      </c>
      <c r="D152" s="5">
        <f>AVERAGE(H152,K152,N152)</f>
        <v>0.98798183920750482</v>
      </c>
      <c r="E152">
        <v>58</v>
      </c>
      <c r="F152">
        <v>28</v>
      </c>
      <c r="G152">
        <v>22.741682739881899</v>
      </c>
      <c r="H152" s="3">
        <f>Table1[[#This Row],[h_obWins]]/Table1[[#This Row],[h_exWins]]</f>
        <v>1.2312193569958054</v>
      </c>
      <c r="I152">
        <v>13</v>
      </c>
      <c r="J152">
        <v>13.8495402900326</v>
      </c>
      <c r="K152" s="3">
        <f>Table1[[#This Row],[obDraws]]/Table1[[#This Row],[exDraws]]</f>
        <v>0.93865931487675391</v>
      </c>
      <c r="L152">
        <v>17</v>
      </c>
      <c r="M152">
        <v>21.408776970085398</v>
      </c>
      <c r="N152" s="3">
        <f>Table1[[#This Row],[a_obWins]]/Table1[[#This Row],[a_exWins]]</f>
        <v>0.79406684574995545</v>
      </c>
      <c r="O152">
        <v>93</v>
      </c>
      <c r="P152">
        <v>79.850008244810098</v>
      </c>
      <c r="Q152" s="3">
        <f>Table1[[#This Row],[h_obSG]]/Table1[[#This Row],[h_exSG]]</f>
        <v>1.1646836618334926</v>
      </c>
      <c r="R152">
        <v>78</v>
      </c>
      <c r="S152">
        <v>73.5328662674208</v>
      </c>
      <c r="T152" s="3">
        <f>Table1[[#This Row],[a_obSG]]/Table1[[#This Row],[a_exSG]]</f>
        <v>1.0607501646451989</v>
      </c>
      <c r="U152">
        <v>171</v>
      </c>
      <c r="V152">
        <v>153.38287451222999</v>
      </c>
      <c r="W152" s="3">
        <f>Table1[[#This Row],[obSG]]/Table1[[#This Row],[exSG]]</f>
        <v>1.1148571869173394</v>
      </c>
      <c r="X152">
        <v>1312</v>
      </c>
      <c r="Y152">
        <v>1504.2686326604</v>
      </c>
      <c r="Z152" s="3">
        <f>Table1[[#This Row],[obFouls]]/Table1[[#This Row],[exFouls]]</f>
        <v>0.87218464276532837</v>
      </c>
      <c r="AA152">
        <v>617</v>
      </c>
      <c r="AB152">
        <v>743.85411063226195</v>
      </c>
      <c r="AC152" s="3">
        <f>Table1[[#This Row],[h_obFouls]]/Table1[[#This Row],[h_exFouls]]</f>
        <v>0.82946372303510107</v>
      </c>
      <c r="AD152">
        <v>695</v>
      </c>
      <c r="AE152">
        <v>760.41452202814503</v>
      </c>
      <c r="AF152" s="3">
        <f>Table1[[#This Row],[a_obFouls]]/Table1[[#This Row],[a_exFouls]]</f>
        <v>0.91397518046647208</v>
      </c>
      <c r="AG152">
        <v>205</v>
      </c>
      <c r="AH152">
        <v>202.43891443552201</v>
      </c>
      <c r="AI152" s="3">
        <f>Table1[[#This Row],[obYC]]/Table1[[#This Row],[exYC]]</f>
        <v>1.0126511524309409</v>
      </c>
      <c r="AJ152">
        <v>4</v>
      </c>
      <c r="AK152">
        <v>11.982362200453</v>
      </c>
      <c r="AL152" s="3">
        <f>Table1[[#This Row],[obRC]]/Table1[[#This Row],[exRC]]</f>
        <v>0.33382399338994923</v>
      </c>
    </row>
    <row r="153" spans="1:38" hidden="1" x14ac:dyDescent="0.45">
      <c r="A153">
        <v>219</v>
      </c>
      <c r="B153" t="s">
        <v>241</v>
      </c>
      <c r="C153" s="5">
        <f>AVERAGE(H153,K153,N153,Q153,T153,W153,Z153,AC153,AF153,AI153,AL153)</f>
        <v>0.87818646512908305</v>
      </c>
      <c r="D153" s="5">
        <f>AVERAGE(H153,K153,N153)</f>
        <v>1.0036998808875903</v>
      </c>
      <c r="E153">
        <v>359</v>
      </c>
      <c r="F153">
        <v>147</v>
      </c>
      <c r="G153">
        <v>152.632228913403</v>
      </c>
      <c r="H153" s="3">
        <f>Table1[[#This Row],[h_obWins]]/Table1[[#This Row],[h_exWins]]</f>
        <v>0.96309934701537714</v>
      </c>
      <c r="I153">
        <v>94</v>
      </c>
      <c r="J153">
        <v>97.002577750537696</v>
      </c>
      <c r="K153" s="3">
        <f>Table1[[#This Row],[obDraws]]/Table1[[#This Row],[exDraws]]</f>
        <v>0.96904641278441639</v>
      </c>
      <c r="L153">
        <v>118</v>
      </c>
      <c r="M153">
        <v>109.365193336058</v>
      </c>
      <c r="N153" s="3">
        <f>Table1[[#This Row],[a_obWins]]/Table1[[#This Row],[a_exWins]]</f>
        <v>1.0789538828629774</v>
      </c>
      <c r="O153">
        <v>497</v>
      </c>
      <c r="P153">
        <v>510.39911595825998</v>
      </c>
      <c r="Q153" s="3">
        <f>Table1[[#This Row],[h_obSG]]/Table1[[#This Row],[h_exSG]]</f>
        <v>0.97374776809104868</v>
      </c>
      <c r="R153">
        <v>438</v>
      </c>
      <c r="S153">
        <v>413.70258099545998</v>
      </c>
      <c r="T153" s="3">
        <f>Table1[[#This Row],[a_obSG]]/Table1[[#This Row],[a_exSG]]</f>
        <v>1.0587316108738676</v>
      </c>
      <c r="U153">
        <v>935</v>
      </c>
      <c r="V153">
        <v>924.10169695371997</v>
      </c>
      <c r="W153" s="3">
        <f>Table1[[#This Row],[obSG]]/Table1[[#This Row],[exSG]]</f>
        <v>1.0117934022653632</v>
      </c>
      <c r="X153">
        <v>7283</v>
      </c>
      <c r="Y153">
        <v>9364.6980170558909</v>
      </c>
      <c r="Z153" s="3">
        <f>Table1[[#This Row],[obFouls]]/Table1[[#This Row],[exFouls]]</f>
        <v>0.77770793961914186</v>
      </c>
      <c r="AA153">
        <v>3629</v>
      </c>
      <c r="AB153">
        <v>4582.4836632309298</v>
      </c>
      <c r="AC153" s="3">
        <f>Table1[[#This Row],[h_obFouls]]/Table1[[#This Row],[h_exFouls]]</f>
        <v>0.79192862794437857</v>
      </c>
      <c r="AD153">
        <v>3654</v>
      </c>
      <c r="AE153">
        <v>4782.2143538249602</v>
      </c>
      <c r="AF153" s="3">
        <f>Table1[[#This Row],[a_obFouls]]/Table1[[#This Row],[a_exFouls]]</f>
        <v>0.76408118282640758</v>
      </c>
      <c r="AG153">
        <v>959</v>
      </c>
      <c r="AH153">
        <v>1249.0183481208001</v>
      </c>
      <c r="AI153" s="3">
        <f>Table1[[#This Row],[obYC]]/Table1[[#This Row],[exYC]]</f>
        <v>0.76780297218440008</v>
      </c>
      <c r="AJ153">
        <v>38</v>
      </c>
      <c r="AK153">
        <v>75.523001262575093</v>
      </c>
      <c r="AL153" s="3">
        <f>Table1[[#This Row],[obRC]]/Table1[[#This Row],[exRC]]</f>
        <v>0.5031579699525347</v>
      </c>
    </row>
    <row r="154" spans="1:38" hidden="1" x14ac:dyDescent="0.45">
      <c r="A154">
        <v>84</v>
      </c>
      <c r="B154" t="s">
        <v>106</v>
      </c>
      <c r="C154" s="5">
        <f>AVERAGE(H154,K154,N154,Q154,T154,W154,Z154,AC154,AF154,AI154,AL154)</f>
        <v>0.96298028552378456</v>
      </c>
      <c r="D154" s="5">
        <f>AVERAGE(H154,K154,N154)</f>
        <v>1.0091318973409564</v>
      </c>
      <c r="E154">
        <v>154</v>
      </c>
      <c r="F154">
        <v>63</v>
      </c>
      <c r="G154">
        <v>67.246041258243594</v>
      </c>
      <c r="H154" s="3">
        <f>Table1[[#This Row],[h_obWins]]/Table1[[#This Row],[h_exWins]]</f>
        <v>0.93685812311333527</v>
      </c>
      <c r="I154">
        <v>40</v>
      </c>
      <c r="J154">
        <v>41.300067987767299</v>
      </c>
      <c r="K154" s="3">
        <f>Table1[[#This Row],[obDraws]]/Table1[[#This Row],[exDraws]]</f>
        <v>0.96852140804822962</v>
      </c>
      <c r="L154">
        <v>51</v>
      </c>
      <c r="M154">
        <v>45.4538907539891</v>
      </c>
      <c r="N154" s="3">
        <f>Table1[[#This Row],[a_obWins]]/Table1[[#This Row],[a_exWins]]</f>
        <v>1.1220161608613046</v>
      </c>
      <c r="O154">
        <v>234</v>
      </c>
      <c r="P154">
        <v>222.84439226178</v>
      </c>
      <c r="Q154" s="3">
        <f>Table1[[#This Row],[h_obSG]]/Table1[[#This Row],[h_exSG]]</f>
        <v>1.0500600783577954</v>
      </c>
      <c r="R154">
        <v>197</v>
      </c>
      <c r="S154">
        <v>174.273128944185</v>
      </c>
      <c r="T154" s="3">
        <f>Table1[[#This Row],[a_obSG]]/Table1[[#This Row],[a_exSG]]</f>
        <v>1.1304094968254905</v>
      </c>
      <c r="U154">
        <v>431</v>
      </c>
      <c r="V154">
        <v>397.117521205966</v>
      </c>
      <c r="W154" s="3">
        <f>Table1[[#This Row],[obSG]]/Table1[[#This Row],[exSG]]</f>
        <v>1.0853210371860191</v>
      </c>
      <c r="X154">
        <v>3464</v>
      </c>
      <c r="Y154">
        <v>4028.7535772646002</v>
      </c>
      <c r="Z154" s="3">
        <f>Table1[[#This Row],[obFouls]]/Table1[[#This Row],[exFouls]]</f>
        <v>0.85981927997491214</v>
      </c>
      <c r="AA154">
        <v>1699</v>
      </c>
      <c r="AB154">
        <v>1968.11787721627</v>
      </c>
      <c r="AC154" s="3">
        <f>Table1[[#This Row],[h_obFouls]]/Table1[[#This Row],[h_exFouls]]</f>
        <v>0.86326130140288471</v>
      </c>
      <c r="AD154">
        <v>1765</v>
      </c>
      <c r="AE154">
        <v>2060.6357000483299</v>
      </c>
      <c r="AF154" s="3">
        <f>Table1[[#This Row],[a_obFouls]]/Table1[[#This Row],[a_exFouls]]</f>
        <v>0.85653179742474805</v>
      </c>
      <c r="AG154">
        <v>491</v>
      </c>
      <c r="AH154">
        <v>535.79569837499901</v>
      </c>
      <c r="AI154" s="3">
        <f>Table1[[#This Row],[obYC]]/Table1[[#This Row],[exYC]]</f>
        <v>0.91639406865180384</v>
      </c>
      <c r="AJ154">
        <v>26</v>
      </c>
      <c r="AK154">
        <v>32.354792141182202</v>
      </c>
      <c r="AL154" s="3">
        <f>Table1[[#This Row],[obRC]]/Table1[[#This Row],[exRC]]</f>
        <v>0.80359038891510537</v>
      </c>
    </row>
    <row r="155" spans="1:38" hidden="1" x14ac:dyDescent="0.45">
      <c r="A155">
        <v>200</v>
      </c>
      <c r="B155" t="s">
        <v>222</v>
      </c>
      <c r="C155" s="5">
        <f>AVERAGE(H155,K155,N155,Q155,T155,W155,Z155,AC155,AF155,AI155,AL155)</f>
        <v>0.97015257169854152</v>
      </c>
      <c r="D155" s="5">
        <f>AVERAGE(H155,K155,N155)</f>
        <v>0.99788952138461318</v>
      </c>
      <c r="E155">
        <v>118</v>
      </c>
      <c r="F155">
        <v>49</v>
      </c>
      <c r="G155">
        <v>49.868456830019603</v>
      </c>
      <c r="H155" s="3">
        <f>Table1[[#This Row],[h_obWins]]/Table1[[#This Row],[h_exWins]]</f>
        <v>0.98258504703725236</v>
      </c>
      <c r="I155">
        <v>27</v>
      </c>
      <c r="J155">
        <v>27.9715367500893</v>
      </c>
      <c r="K155" s="3">
        <f>Table1[[#This Row],[obDraws]]/Table1[[#This Row],[exDraws]]</f>
        <v>0.9652669512308365</v>
      </c>
      <c r="L155">
        <v>42</v>
      </c>
      <c r="M155">
        <v>40.160006419890898</v>
      </c>
      <c r="N155" s="3">
        <f>Table1[[#This Row],[a_obWins]]/Table1[[#This Row],[a_exWins]]</f>
        <v>1.0458165658857508</v>
      </c>
      <c r="O155">
        <v>153</v>
      </c>
      <c r="P155">
        <v>172.23608438015</v>
      </c>
      <c r="Q155" s="3">
        <f>Table1[[#This Row],[h_obSG]]/Table1[[#This Row],[h_exSG]]</f>
        <v>0.88831559629692247</v>
      </c>
      <c r="R155">
        <v>143</v>
      </c>
      <c r="S155">
        <v>147.24669189231699</v>
      </c>
      <c r="T155" s="3">
        <f>Table1[[#This Row],[a_obSG]]/Table1[[#This Row],[a_exSG]]</f>
        <v>0.97115933921678432</v>
      </c>
      <c r="U155">
        <v>296</v>
      </c>
      <c r="V155">
        <v>319.48277627246802</v>
      </c>
      <c r="W155" s="3">
        <f>Table1[[#This Row],[obSG]]/Table1[[#This Row],[exSG]]</f>
        <v>0.92649752031564625</v>
      </c>
      <c r="X155">
        <v>2677</v>
      </c>
      <c r="Y155">
        <v>3045.9970869674598</v>
      </c>
      <c r="Z155" s="3">
        <f>Table1[[#This Row],[obFouls]]/Table1[[#This Row],[exFouls]]</f>
        <v>0.87885835854990046</v>
      </c>
      <c r="AA155">
        <v>1258</v>
      </c>
      <c r="AB155">
        <v>1505.9772614661799</v>
      </c>
      <c r="AC155" s="3">
        <f>Table1[[#This Row],[h_obFouls]]/Table1[[#This Row],[h_exFouls]]</f>
        <v>0.83533797766325124</v>
      </c>
      <c r="AD155">
        <v>1419</v>
      </c>
      <c r="AE155">
        <v>1540.0198255012699</v>
      </c>
      <c r="AF155" s="3">
        <f>Table1[[#This Row],[a_obFouls]]/Table1[[#This Row],[a_exFouls]]</f>
        <v>0.92141670938432341</v>
      </c>
      <c r="AG155">
        <v>457</v>
      </c>
      <c r="AH155">
        <v>410.84829416728797</v>
      </c>
      <c r="AI155" s="3">
        <f>Table1[[#This Row],[obYC]]/Table1[[#This Row],[exYC]]</f>
        <v>1.1123327186407159</v>
      </c>
      <c r="AJ155">
        <v>27</v>
      </c>
      <c r="AK155">
        <v>23.599510961042402</v>
      </c>
      <c r="AL155" s="3">
        <f>Table1[[#This Row],[obRC]]/Table1[[#This Row],[exRC]]</f>
        <v>1.1440915044625737</v>
      </c>
    </row>
    <row r="156" spans="1:38" x14ac:dyDescent="0.45">
      <c r="A156">
        <v>153</v>
      </c>
      <c r="B156" t="s">
        <v>175</v>
      </c>
      <c r="C156" s="5">
        <f>AVERAGE(H156,K156,N156,Q156,T156,W156,Z156,AC156,AF156,AI156,AL156)</f>
        <v>1.0229544956424701</v>
      </c>
      <c r="D156" s="5">
        <f>AVERAGE(H156,K156,N156)</f>
        <v>1.0195068090896928</v>
      </c>
      <c r="E156">
        <v>127</v>
      </c>
      <c r="F156">
        <v>54</v>
      </c>
      <c r="G156">
        <v>57.347277568038301</v>
      </c>
      <c r="H156" s="3">
        <f>Table1[[#This Row],[h_obWins]]/Table1[[#This Row],[h_exWins]]</f>
        <v>0.94163144773407936</v>
      </c>
      <c r="I156">
        <v>45</v>
      </c>
      <c r="J156">
        <v>33.547701155295201</v>
      </c>
      <c r="K156" s="13">
        <f>Table1[[#This Row],[obDraws]]/Table1[[#This Row],[exDraws]]</f>
        <v>1.3413735800164406</v>
      </c>
      <c r="L156">
        <v>28</v>
      </c>
      <c r="M156">
        <v>36.105021276666399</v>
      </c>
      <c r="N156" s="13">
        <f>Table1[[#This Row],[a_obWins]]/Table1[[#This Row],[a_exWins]]</f>
        <v>0.77551539951855852</v>
      </c>
      <c r="O156">
        <v>182</v>
      </c>
      <c r="P156">
        <v>187.18075649890099</v>
      </c>
      <c r="Q156" s="3">
        <f>Table1[[#This Row],[h_obSG]]/Table1[[#This Row],[h_exSG]]</f>
        <v>0.97232217351930939</v>
      </c>
      <c r="R156">
        <v>149</v>
      </c>
      <c r="S156">
        <v>138.89674652258199</v>
      </c>
      <c r="T156" s="3">
        <f>Table1[[#This Row],[a_obSG]]/Table1[[#This Row],[a_exSG]]</f>
        <v>1.0727393098136782</v>
      </c>
      <c r="U156">
        <v>331</v>
      </c>
      <c r="V156">
        <v>326.07750302148401</v>
      </c>
      <c r="W156" s="3">
        <f>Table1[[#This Row],[obSG]]/Table1[[#This Row],[exSG]]</f>
        <v>1.0150960950476602</v>
      </c>
      <c r="X156">
        <v>3139</v>
      </c>
      <c r="Y156">
        <v>3314.58108851204</v>
      </c>
      <c r="Z156" s="3">
        <f>Table1[[#This Row],[obFouls]]/Table1[[#This Row],[exFouls]]</f>
        <v>0.94702766840715291</v>
      </c>
      <c r="AA156">
        <v>1522</v>
      </c>
      <c r="AB156">
        <v>1615.4007980030101</v>
      </c>
      <c r="AC156" s="3">
        <f>Table1[[#This Row],[h_obFouls]]/Table1[[#This Row],[h_exFouls]]</f>
        <v>0.94218103759854888</v>
      </c>
      <c r="AD156">
        <v>1617</v>
      </c>
      <c r="AE156">
        <v>1699.1802905090301</v>
      </c>
      <c r="AF156" s="3">
        <f>Table1[[#This Row],[a_obFouls]]/Table1[[#This Row],[a_exFouls]]</f>
        <v>0.95163533206684559</v>
      </c>
      <c r="AG156">
        <v>348</v>
      </c>
      <c r="AH156">
        <v>438.09279167227697</v>
      </c>
      <c r="AI156" s="3">
        <f>Table1[[#This Row],[obYC]]/Table1[[#This Row],[exYC]]</f>
        <v>0.79435226192976838</v>
      </c>
      <c r="AJ156">
        <v>40</v>
      </c>
      <c r="AK156">
        <v>26.691130931363499</v>
      </c>
      <c r="AL156" s="3">
        <f>Table1[[#This Row],[obRC]]/Table1[[#This Row],[exRC]]</f>
        <v>1.4986251464151288</v>
      </c>
    </row>
    <row r="157" spans="1:38" hidden="1" x14ac:dyDescent="0.45">
      <c r="A157">
        <v>69</v>
      </c>
      <c r="B157" t="s">
        <v>91</v>
      </c>
      <c r="C157" s="5">
        <f>AVERAGE(H157,K157,N157,Q157,T157,W157,Z157,AC157,AF157,AI157,AL157)</f>
        <v>0.9438848767203164</v>
      </c>
      <c r="D157" s="5">
        <f>AVERAGE(H157,K157,N157)</f>
        <v>0.99905366487221559</v>
      </c>
      <c r="E157">
        <v>419</v>
      </c>
      <c r="F157">
        <v>191</v>
      </c>
      <c r="G157">
        <v>191.07482762436899</v>
      </c>
      <c r="H157" s="3">
        <f>Table1[[#This Row],[h_obWins]]/Table1[[#This Row],[h_exWins]]</f>
        <v>0.99960838575494571</v>
      </c>
      <c r="I157">
        <v>105</v>
      </c>
      <c r="J157">
        <v>109.112878692468</v>
      </c>
      <c r="K157" s="3">
        <f>Table1[[#This Row],[obDraws]]/Table1[[#This Row],[exDraws]]</f>
        <v>0.96230620306462589</v>
      </c>
      <c r="L157">
        <v>123</v>
      </c>
      <c r="M157">
        <v>118.812293683162</v>
      </c>
      <c r="N157" s="3">
        <f>Table1[[#This Row],[a_obWins]]/Table1[[#This Row],[a_exWins]]</f>
        <v>1.0352464057970752</v>
      </c>
      <c r="O157">
        <v>622</v>
      </c>
      <c r="P157">
        <v>632.07901462207099</v>
      </c>
      <c r="Q157" s="3">
        <f>Table1[[#This Row],[h_obSG]]/Table1[[#This Row],[h_exSG]]</f>
        <v>0.98405418564940439</v>
      </c>
      <c r="R157">
        <v>467</v>
      </c>
      <c r="S157">
        <v>465.80287329950499</v>
      </c>
      <c r="T157" s="3">
        <f>Table1[[#This Row],[a_obSG]]/Table1[[#This Row],[a_exSG]]</f>
        <v>1.0025700285874477</v>
      </c>
      <c r="U157">
        <v>1089</v>
      </c>
      <c r="V157">
        <v>1097.8818879215701</v>
      </c>
      <c r="W157" s="3">
        <f>Table1[[#This Row],[obSG]]/Table1[[#This Row],[exSG]]</f>
        <v>0.99190997864225217</v>
      </c>
      <c r="X157">
        <v>9704</v>
      </c>
      <c r="Y157">
        <v>10915.5374691461</v>
      </c>
      <c r="Z157" s="3">
        <f>Table1[[#This Row],[obFouls]]/Table1[[#This Row],[exFouls]]</f>
        <v>0.88900798768996614</v>
      </c>
      <c r="AA157">
        <v>4638</v>
      </c>
      <c r="AB157">
        <v>5325.4626921440004</v>
      </c>
      <c r="AC157" s="3">
        <f>Table1[[#This Row],[h_obFouls]]/Table1[[#This Row],[h_exFouls]]</f>
        <v>0.87091024162874531</v>
      </c>
      <c r="AD157">
        <v>5066</v>
      </c>
      <c r="AE157">
        <v>5590.0747770021899</v>
      </c>
      <c r="AF157" s="3">
        <f>Table1[[#This Row],[a_obFouls]]/Table1[[#This Row],[a_exFouls]]</f>
        <v>0.90624905785549481</v>
      </c>
      <c r="AG157">
        <v>1178</v>
      </c>
      <c r="AH157">
        <v>1451.2307022569901</v>
      </c>
      <c r="AI157" s="3">
        <f>Table1[[#This Row],[obYC]]/Table1[[#This Row],[exYC]]</f>
        <v>0.81172483338999446</v>
      </c>
      <c r="AJ157">
        <v>81</v>
      </c>
      <c r="AK157">
        <v>87.176795380375097</v>
      </c>
      <c r="AL157" s="3">
        <f>Table1[[#This Row],[obRC]]/Table1[[#This Row],[exRC]]</f>
        <v>0.92914633586352735</v>
      </c>
    </row>
    <row r="158" spans="1:38" hidden="1" x14ac:dyDescent="0.45">
      <c r="A158">
        <v>253</v>
      </c>
      <c r="B158" t="s">
        <v>275</v>
      </c>
      <c r="C158" s="5">
        <f>AVERAGE(H158,K158,N158,Q158,T158,W158,Z158,AC158,AF158,AI158,AL158)</f>
        <v>0.94769469694885278</v>
      </c>
      <c r="D158" s="5">
        <f>AVERAGE(H158,K158,N158)</f>
        <v>1.0059002613734085</v>
      </c>
      <c r="E158">
        <v>154</v>
      </c>
      <c r="F158">
        <v>70</v>
      </c>
      <c r="G158">
        <v>71.818151927030598</v>
      </c>
      <c r="H158" s="3">
        <f>Table1[[#This Row],[h_obWins]]/Table1[[#This Row],[h_exWins]]</f>
        <v>0.97468394997301111</v>
      </c>
      <c r="I158">
        <v>39</v>
      </c>
      <c r="J158">
        <v>40.689996399777698</v>
      </c>
      <c r="K158" s="3">
        <f>Table1[[#This Row],[obDraws]]/Table1[[#This Row],[exDraws]]</f>
        <v>0.95846653847856</v>
      </c>
      <c r="L158">
        <v>45</v>
      </c>
      <c r="M158">
        <v>41.491851673191697</v>
      </c>
      <c r="N158" s="3">
        <f>Table1[[#This Row],[a_obWins]]/Table1[[#This Row],[a_exWins]]</f>
        <v>1.0845502956686541</v>
      </c>
      <c r="O158">
        <v>204</v>
      </c>
      <c r="P158">
        <v>231.61576825597101</v>
      </c>
      <c r="Q158" s="3">
        <f>Table1[[#This Row],[h_obSG]]/Table1[[#This Row],[h_exSG]]</f>
        <v>0.88076904925811728</v>
      </c>
      <c r="R158">
        <v>162</v>
      </c>
      <c r="S158">
        <v>164.364235827014</v>
      </c>
      <c r="T158" s="3">
        <f>Table1[[#This Row],[a_obSG]]/Table1[[#This Row],[a_exSG]]</f>
        <v>0.98561587431038067</v>
      </c>
      <c r="U158">
        <v>366</v>
      </c>
      <c r="V158">
        <v>395.98000408298498</v>
      </c>
      <c r="W158" s="3">
        <f>Table1[[#This Row],[obSG]]/Table1[[#This Row],[exSG]]</f>
        <v>0.92428909597995224</v>
      </c>
      <c r="X158">
        <v>4132</v>
      </c>
      <c r="Y158">
        <v>4030.7576732448101</v>
      </c>
      <c r="Z158" s="3">
        <f>Table1[[#This Row],[obFouls]]/Table1[[#This Row],[exFouls]]</f>
        <v>1.0251174431614214</v>
      </c>
      <c r="AA158">
        <v>2075</v>
      </c>
      <c r="AB158">
        <v>1961.9241981559601</v>
      </c>
      <c r="AC158" s="3">
        <f>Table1[[#This Row],[h_obFouls]]/Table1[[#This Row],[h_exFouls]]</f>
        <v>1.0576351532593977</v>
      </c>
      <c r="AD158">
        <v>2057</v>
      </c>
      <c r="AE158">
        <v>2068.8334750888498</v>
      </c>
      <c r="AF158" s="3">
        <f>Table1[[#This Row],[a_obFouls]]/Table1[[#This Row],[a_exFouls]]</f>
        <v>0.99428012199563742</v>
      </c>
      <c r="AG158">
        <v>390</v>
      </c>
      <c r="AH158">
        <v>531.64485684929502</v>
      </c>
      <c r="AI158" s="3">
        <f>Table1[[#This Row],[obYC]]/Table1[[#This Row],[exYC]]</f>
        <v>0.73357241206332791</v>
      </c>
      <c r="AJ158">
        <v>26</v>
      </c>
      <c r="AK158">
        <v>32.271608490244198</v>
      </c>
      <c r="AL158" s="3">
        <f>Table1[[#This Row],[obRC]]/Table1[[#This Row],[exRC]]</f>
        <v>0.80566173228892124</v>
      </c>
    </row>
    <row r="159" spans="1:38" hidden="1" x14ac:dyDescent="0.45">
      <c r="A159">
        <v>33</v>
      </c>
      <c r="B159" t="s">
        <v>55</v>
      </c>
      <c r="C159" s="5">
        <f>AVERAGE(H159,K159,N159,Q159,T159,W159,Z159,AC159,AF159,AI159,AL159)</f>
        <v>0.98042189902827093</v>
      </c>
      <c r="D159" s="5">
        <f>AVERAGE(H159,K159,N159)</f>
        <v>0.99309584019856556</v>
      </c>
      <c r="E159">
        <v>310</v>
      </c>
      <c r="F159">
        <v>136</v>
      </c>
      <c r="G159">
        <v>131.565533604748</v>
      </c>
      <c r="H159" s="3">
        <f>Table1[[#This Row],[h_obWins]]/Table1[[#This Row],[h_exWins]]</f>
        <v>1.0337053806855989</v>
      </c>
      <c r="I159">
        <v>72</v>
      </c>
      <c r="J159">
        <v>75.170582030072595</v>
      </c>
      <c r="K159" s="3">
        <f>Table1[[#This Row],[obDraws]]/Table1[[#This Row],[exDraws]]</f>
        <v>0.95782150484342166</v>
      </c>
      <c r="L159">
        <v>102</v>
      </c>
      <c r="M159">
        <v>103.263884365178</v>
      </c>
      <c r="N159" s="3">
        <f>Table1[[#This Row],[a_obWins]]/Table1[[#This Row],[a_exWins]]</f>
        <v>0.98776063506667588</v>
      </c>
      <c r="O159">
        <v>479</v>
      </c>
      <c r="P159">
        <v>456.48369618311301</v>
      </c>
      <c r="Q159" s="3">
        <f>Table1[[#This Row],[h_obSG]]/Table1[[#This Row],[h_exSG]]</f>
        <v>1.0493255378125375</v>
      </c>
      <c r="R159">
        <v>368</v>
      </c>
      <c r="S159">
        <v>380.15144564574098</v>
      </c>
      <c r="T159" s="3">
        <f>Table1[[#This Row],[a_obSG]]/Table1[[#This Row],[a_exSG]]</f>
        <v>0.96803525072724628</v>
      </c>
      <c r="U159">
        <v>847</v>
      </c>
      <c r="V159">
        <v>836.63514182885399</v>
      </c>
      <c r="W159" s="3">
        <f>Table1[[#This Row],[obSG]]/Table1[[#This Row],[exSG]]</f>
        <v>1.01238874349515</v>
      </c>
      <c r="X159">
        <v>7732</v>
      </c>
      <c r="Y159">
        <v>8035.2795690869498</v>
      </c>
      <c r="Z159" s="3">
        <f>Table1[[#This Row],[obFouls]]/Table1[[#This Row],[exFouls]]</f>
        <v>0.9622565006631858</v>
      </c>
      <c r="AA159">
        <v>3824</v>
      </c>
      <c r="AB159">
        <v>3961.4369753937799</v>
      </c>
      <c r="AC159" s="3">
        <f>Table1[[#This Row],[h_obFouls]]/Table1[[#This Row],[h_exFouls]]</f>
        <v>0.96530628248096306</v>
      </c>
      <c r="AD159">
        <v>3908</v>
      </c>
      <c r="AE159">
        <v>4073.8425936931599</v>
      </c>
      <c r="AF159" s="3">
        <f>Table1[[#This Row],[a_obFouls]]/Table1[[#This Row],[a_exFouls]]</f>
        <v>0.95929086854020673</v>
      </c>
      <c r="AG159">
        <v>1050</v>
      </c>
      <c r="AH159">
        <v>1082.1211479404101</v>
      </c>
      <c r="AI159" s="3">
        <f>Table1[[#This Row],[obYC]]/Table1[[#This Row],[exYC]]</f>
        <v>0.97031649552220112</v>
      </c>
      <c r="AJ159">
        <v>58</v>
      </c>
      <c r="AK159">
        <v>63.150993549932203</v>
      </c>
      <c r="AL159" s="3">
        <f>Table1[[#This Row],[obRC]]/Table1[[#This Row],[exRC]]</f>
        <v>0.918433689473794</v>
      </c>
    </row>
    <row r="160" spans="1:38" hidden="1" x14ac:dyDescent="0.45">
      <c r="A160">
        <v>190</v>
      </c>
      <c r="B160" t="s">
        <v>212</v>
      </c>
      <c r="C160" s="5">
        <f>AVERAGE(H160,K160,N160,Q160,T160,W160,Z160,AC160,AF160,AI160,AL160)</f>
        <v>0.93204727620319572</v>
      </c>
      <c r="D160" s="5">
        <f>AVERAGE(H160,K160,N160)</f>
        <v>1.0010325725620814</v>
      </c>
      <c r="E160">
        <v>53</v>
      </c>
      <c r="F160">
        <v>22</v>
      </c>
      <c r="G160">
        <v>23.229421999716202</v>
      </c>
      <c r="H160" s="3">
        <f>Table1[[#This Row],[h_obWins]]/Table1[[#This Row],[h_exWins]]</f>
        <v>0.9470747916271347</v>
      </c>
      <c r="I160">
        <v>12</v>
      </c>
      <c r="J160">
        <v>12.9972677614454</v>
      </c>
      <c r="K160" s="3">
        <f>Table1[[#This Row],[obDraws]]/Table1[[#This Row],[exDraws]]</f>
        <v>0.92327096896444216</v>
      </c>
      <c r="L160">
        <v>19</v>
      </c>
      <c r="M160">
        <v>16.773310238838199</v>
      </c>
      <c r="N160" s="3">
        <f>Table1[[#This Row],[a_obWins]]/Table1[[#This Row],[a_exWins]]</f>
        <v>1.1327519570946678</v>
      </c>
      <c r="O160">
        <v>76</v>
      </c>
      <c r="P160">
        <v>77.777936149069802</v>
      </c>
      <c r="Q160" s="3">
        <f>Table1[[#This Row],[h_obSG]]/Table1[[#This Row],[h_exSG]]</f>
        <v>0.97714086748634987</v>
      </c>
      <c r="R160">
        <v>68</v>
      </c>
      <c r="S160">
        <v>61.260398010972402</v>
      </c>
      <c r="T160" s="3">
        <f>Table1[[#This Row],[a_obSG]]/Table1[[#This Row],[a_exSG]]</f>
        <v>1.1100156415539524</v>
      </c>
      <c r="U160">
        <v>144</v>
      </c>
      <c r="V160">
        <v>139.03833416004201</v>
      </c>
      <c r="W160" s="3">
        <f>Table1[[#This Row],[obSG]]/Table1[[#This Row],[exSG]]</f>
        <v>1.035685596133846</v>
      </c>
      <c r="X160">
        <v>1095</v>
      </c>
      <c r="Y160">
        <v>1382.6003757122901</v>
      </c>
      <c r="Z160" s="3">
        <f>Table1[[#This Row],[obFouls]]/Table1[[#This Row],[exFouls]]</f>
        <v>0.79198589790334484</v>
      </c>
      <c r="AA160">
        <v>558</v>
      </c>
      <c r="AB160">
        <v>676.538706916671</v>
      </c>
      <c r="AC160" s="3">
        <f>Table1[[#This Row],[h_obFouls]]/Table1[[#This Row],[h_exFouls]]</f>
        <v>0.82478651154061555</v>
      </c>
      <c r="AD160">
        <v>537</v>
      </c>
      <c r="AE160">
        <v>706.06166879562795</v>
      </c>
      <c r="AF160" s="3">
        <f>Table1[[#This Row],[a_obFouls]]/Table1[[#This Row],[a_exFouls]]</f>
        <v>0.76055679515359242</v>
      </c>
      <c r="AG160">
        <v>189</v>
      </c>
      <c r="AH160">
        <v>184.84532195220399</v>
      </c>
      <c r="AI160" s="3">
        <f>Table1[[#This Row],[obYC]]/Table1[[#This Row],[exYC]]</f>
        <v>1.0224765117337959</v>
      </c>
      <c r="AJ160">
        <v>8</v>
      </c>
      <c r="AK160">
        <v>11.007540867944201</v>
      </c>
      <c r="AL160" s="3">
        <f>Table1[[#This Row],[obRC]]/Table1[[#This Row],[exRC]]</f>
        <v>0.72677449904340918</v>
      </c>
    </row>
    <row r="161" spans="1:38" hidden="1" x14ac:dyDescent="0.45">
      <c r="A161">
        <v>161</v>
      </c>
      <c r="B161" t="s">
        <v>183</v>
      </c>
      <c r="C161" s="5">
        <f>AVERAGE(H161,K161,N161,Q161,T161,W161,Z161,AC161,AF161,AI161,AL161)</f>
        <v>0.9117764236711694</v>
      </c>
      <c r="D161" s="5">
        <f>AVERAGE(H161,K161,N161)</f>
        <v>0.98470053966909832</v>
      </c>
      <c r="E161">
        <v>105</v>
      </c>
      <c r="F161">
        <v>49</v>
      </c>
      <c r="G161">
        <v>43.368517678457799</v>
      </c>
      <c r="H161" s="13">
        <f>Table1[[#This Row],[h_obWins]]/Table1[[#This Row],[h_exWins]]</f>
        <v>1.1298518515964748</v>
      </c>
      <c r="I161">
        <v>27</v>
      </c>
      <c r="J161">
        <v>28.281969203028002</v>
      </c>
      <c r="K161" s="3">
        <f>Table1[[#This Row],[obDraws]]/Table1[[#This Row],[exDraws]]</f>
        <v>0.95467185492547857</v>
      </c>
      <c r="L161">
        <v>29</v>
      </c>
      <c r="M161">
        <v>33.349513118514103</v>
      </c>
      <c r="N161" s="3">
        <f>Table1[[#This Row],[a_obWins]]/Table1[[#This Row],[a_exWins]]</f>
        <v>0.86957791248534133</v>
      </c>
      <c r="O161">
        <v>156</v>
      </c>
      <c r="P161">
        <v>146.329765628003</v>
      </c>
      <c r="Q161" s="3">
        <f>Table1[[#This Row],[h_obSG]]/Table1[[#This Row],[h_exSG]]</f>
        <v>1.0660852173889248</v>
      </c>
      <c r="R161">
        <v>113</v>
      </c>
      <c r="S161">
        <v>122.954009523813</v>
      </c>
      <c r="T161" s="3">
        <f>Table1[[#This Row],[a_obSG]]/Table1[[#This Row],[a_exSG]]</f>
        <v>0.91904282290293948</v>
      </c>
      <c r="U161">
        <v>269</v>
      </c>
      <c r="V161">
        <v>269.28377515181597</v>
      </c>
      <c r="W161" s="3">
        <f>Table1[[#This Row],[obSG]]/Table1[[#This Row],[exSG]]</f>
        <v>0.99894618548163183</v>
      </c>
      <c r="X161">
        <v>2537</v>
      </c>
      <c r="Y161">
        <v>2744.4246039549998</v>
      </c>
      <c r="Z161" s="3">
        <f>Table1[[#This Row],[obFouls]]/Table1[[#This Row],[exFouls]]</f>
        <v>0.92441963839848995</v>
      </c>
      <c r="AA161">
        <v>1237</v>
      </c>
      <c r="AB161">
        <v>1345.80428182436</v>
      </c>
      <c r="AC161" s="3">
        <f>Table1[[#This Row],[h_obFouls]]/Table1[[#This Row],[h_exFouls]]</f>
        <v>0.91915296801042579</v>
      </c>
      <c r="AD161">
        <v>1300</v>
      </c>
      <c r="AE161">
        <v>1398.62032213064</v>
      </c>
      <c r="AF161" s="3">
        <f>Table1[[#This Row],[a_obFouls]]/Table1[[#This Row],[a_exFouls]]</f>
        <v>0.92948742373455351</v>
      </c>
      <c r="AG161">
        <v>318</v>
      </c>
      <c r="AH161">
        <v>366.59795041310002</v>
      </c>
      <c r="AI161" s="3">
        <f>Table1[[#This Row],[obYC]]/Table1[[#This Row],[exYC]]</f>
        <v>0.86743529155485588</v>
      </c>
      <c r="AJ161">
        <v>10</v>
      </c>
      <c r="AK161">
        <v>22.1793670567892</v>
      </c>
      <c r="AL161" s="3">
        <f>Table1[[#This Row],[obRC]]/Table1[[#This Row],[exRC]]</f>
        <v>0.45086949390374764</v>
      </c>
    </row>
    <row r="162" spans="1:38" x14ac:dyDescent="0.45">
      <c r="A162">
        <v>16</v>
      </c>
      <c r="B162" t="s">
        <v>38</v>
      </c>
      <c r="C162" s="5">
        <f>AVERAGE(H162,K162,N162,Q162,T162,W162,Z162,AC162,AF162,AI162,AL162)</f>
        <v>0.95212953063824957</v>
      </c>
      <c r="D162" s="5">
        <f>AVERAGE(H162,K162,N162)</f>
        <v>1.0367527551024363</v>
      </c>
      <c r="E162">
        <v>123</v>
      </c>
      <c r="F162">
        <v>45</v>
      </c>
      <c r="G162">
        <v>54.971666814292</v>
      </c>
      <c r="H162" s="13">
        <f>Table1[[#This Row],[h_obWins]]/Table1[[#This Row],[h_exWins]]</f>
        <v>0.81860352082867016</v>
      </c>
      <c r="I162">
        <v>37</v>
      </c>
      <c r="J162">
        <v>33.1164562970392</v>
      </c>
      <c r="K162" s="13">
        <f>Table1[[#This Row],[obDraws]]/Table1[[#This Row],[exDraws]]</f>
        <v>1.1172693016465054</v>
      </c>
      <c r="L162">
        <v>41</v>
      </c>
      <c r="M162">
        <v>34.911876888668601</v>
      </c>
      <c r="N162" s="13">
        <f>Table1[[#This Row],[a_obWins]]/Table1[[#This Row],[a_exWins]]</f>
        <v>1.1743854428321334</v>
      </c>
      <c r="O162">
        <v>166</v>
      </c>
      <c r="P162">
        <v>179.10917464784501</v>
      </c>
      <c r="Q162" s="3">
        <f>Table1[[#This Row],[h_obSG]]/Table1[[#This Row],[h_exSG]]</f>
        <v>0.92680902765802153</v>
      </c>
      <c r="R162">
        <v>157</v>
      </c>
      <c r="S162">
        <v>135.082520515873</v>
      </c>
      <c r="T162" s="3">
        <f>Table1[[#This Row],[a_obSG]]/Table1[[#This Row],[a_exSG]]</f>
        <v>1.1622525209066674</v>
      </c>
      <c r="U162">
        <v>323</v>
      </c>
      <c r="V162">
        <v>314.19169516371801</v>
      </c>
      <c r="W162" s="3">
        <f>Table1[[#This Row],[obSG]]/Table1[[#This Row],[exSG]]</f>
        <v>1.0280348111419437</v>
      </c>
      <c r="X162">
        <v>2660</v>
      </c>
      <c r="Y162">
        <v>3211.3270560507299</v>
      </c>
      <c r="Z162" s="3">
        <f>Table1[[#This Row],[obFouls]]/Table1[[#This Row],[exFouls]]</f>
        <v>0.82831799862554378</v>
      </c>
      <c r="AA162">
        <v>1317</v>
      </c>
      <c r="AB162">
        <v>1566.02128854588</v>
      </c>
      <c r="AC162" s="3">
        <f>Table1[[#This Row],[h_obFouls]]/Table1[[#This Row],[h_exFouls]]</f>
        <v>0.84098473605227475</v>
      </c>
      <c r="AD162">
        <v>1343</v>
      </c>
      <c r="AE162">
        <v>1645.3057675048501</v>
      </c>
      <c r="AF162" s="3">
        <f>Table1[[#This Row],[a_obFouls]]/Table1[[#This Row],[a_exFouls]]</f>
        <v>0.81626164967299375</v>
      </c>
      <c r="AG162">
        <v>323</v>
      </c>
      <c r="AH162">
        <v>425.70763896860399</v>
      </c>
      <c r="AI162" s="3">
        <f>Table1[[#This Row],[obYC]]/Table1[[#This Row],[exYC]]</f>
        <v>0.758736678492681</v>
      </c>
      <c r="AJ162">
        <v>26</v>
      </c>
      <c r="AK162">
        <v>25.954083355147802</v>
      </c>
      <c r="AL162" s="3">
        <f>Table1[[#This Row],[obRC]]/Table1[[#This Row],[exRC]]</f>
        <v>1.0017691491633085</v>
      </c>
    </row>
    <row r="163" spans="1:38" hidden="1" x14ac:dyDescent="0.45">
      <c r="A163">
        <v>276</v>
      </c>
      <c r="B163" t="s">
        <v>298</v>
      </c>
      <c r="C163" s="5">
        <f>AVERAGE(H163,K163,N163,Q163,T163,W163,Z163,AC163,AF163,AI163,AL163)</f>
        <v>0.98039927549498851</v>
      </c>
      <c r="D163" s="5">
        <f>AVERAGE(H163,K163,N163)</f>
        <v>0.99008012057056438</v>
      </c>
      <c r="E163">
        <v>119</v>
      </c>
      <c r="F163">
        <v>54</v>
      </c>
      <c r="G163">
        <v>51.050213419058302</v>
      </c>
      <c r="H163" s="3">
        <f>Table1[[#This Row],[h_obWins]]/Table1[[#This Row],[h_exWins]]</f>
        <v>1.057782061687532</v>
      </c>
      <c r="I163">
        <v>29</v>
      </c>
      <c r="J163">
        <v>30.437384684271201</v>
      </c>
      <c r="K163" s="3">
        <f>Table1[[#This Row],[obDraws]]/Table1[[#This Row],[exDraws]]</f>
        <v>0.95277568361469689</v>
      </c>
      <c r="L163">
        <v>36</v>
      </c>
      <c r="M163">
        <v>37.512401896670397</v>
      </c>
      <c r="N163" s="3">
        <f>Table1[[#This Row],[a_obWins]]/Table1[[#This Row],[a_exWins]]</f>
        <v>0.9596826164094644</v>
      </c>
      <c r="O163">
        <v>212</v>
      </c>
      <c r="P163">
        <v>172.44968562816399</v>
      </c>
      <c r="Q163" s="3">
        <f>Table1[[#This Row],[h_obSG]]/Table1[[#This Row],[h_exSG]]</f>
        <v>1.2293440792760526</v>
      </c>
      <c r="R163">
        <v>162</v>
      </c>
      <c r="S163">
        <v>138.69658550982999</v>
      </c>
      <c r="T163" s="3">
        <f>Table1[[#This Row],[a_obSG]]/Table1[[#This Row],[a_exSG]]</f>
        <v>1.168017218336773</v>
      </c>
      <c r="U163">
        <v>374</v>
      </c>
      <c r="V163">
        <v>311.14627113799497</v>
      </c>
      <c r="W163" s="3">
        <f>Table1[[#This Row],[obSG]]/Table1[[#This Row],[exSG]]</f>
        <v>1.2020070130749825</v>
      </c>
      <c r="X163">
        <v>2708</v>
      </c>
      <c r="Y163">
        <v>3101.3613814441901</v>
      </c>
      <c r="Z163" s="3">
        <f>Table1[[#This Row],[obFouls]]/Table1[[#This Row],[exFouls]]</f>
        <v>0.87316493208507806</v>
      </c>
      <c r="AA163">
        <v>1318</v>
      </c>
      <c r="AB163">
        <v>1518.74923889877</v>
      </c>
      <c r="AC163" s="3">
        <f>Table1[[#This Row],[h_obFouls]]/Table1[[#This Row],[h_exFouls]]</f>
        <v>0.8678193649372089</v>
      </c>
      <c r="AD163">
        <v>1390</v>
      </c>
      <c r="AE163">
        <v>1582.6121425454101</v>
      </c>
      <c r="AF163" s="3">
        <f>Table1[[#This Row],[a_obFouls]]/Table1[[#This Row],[a_exFouls]]</f>
        <v>0.87829479038646807</v>
      </c>
      <c r="AG163">
        <v>312</v>
      </c>
      <c r="AH163">
        <v>413.920854245491</v>
      </c>
      <c r="AI163" s="3">
        <f>Table1[[#This Row],[obYC]]/Table1[[#This Row],[exYC]]</f>
        <v>0.75376728860091913</v>
      </c>
      <c r="AJ163">
        <v>21</v>
      </c>
      <c r="AK163">
        <v>24.9484107841057</v>
      </c>
      <c r="AL163" s="3">
        <f>Table1[[#This Row],[obRC]]/Table1[[#This Row],[exRC]]</f>
        <v>0.84173698203569824</v>
      </c>
    </row>
    <row r="164" spans="1:38" x14ac:dyDescent="0.45">
      <c r="A164">
        <v>117</v>
      </c>
      <c r="B164" t="s">
        <v>139</v>
      </c>
      <c r="C164" s="5">
        <f>AVERAGE(H164,K164,N164,Q164,T164,W164,Z164,AC164,AF164,AI164,AL164)</f>
        <v>1.0127283501878281</v>
      </c>
      <c r="D164" s="5">
        <f>AVERAGE(H164,K164,N164)</f>
        <v>1.0155435650217586</v>
      </c>
      <c r="E164">
        <v>123</v>
      </c>
      <c r="F164">
        <v>54</v>
      </c>
      <c r="G164">
        <v>55.392077269073702</v>
      </c>
      <c r="H164" s="3">
        <f>Table1[[#This Row],[h_obWins]]/Table1[[#This Row],[h_exWins]]</f>
        <v>0.97486865743793072</v>
      </c>
      <c r="I164">
        <v>34</v>
      </c>
      <c r="J164">
        <v>29.4485375922613</v>
      </c>
      <c r="K164" s="13">
        <f>Table1[[#This Row],[obDraws]]/Table1[[#This Row],[exDraws]]</f>
        <v>1.1545564832711681</v>
      </c>
      <c r="L164">
        <v>35</v>
      </c>
      <c r="M164">
        <v>38.159385138664902</v>
      </c>
      <c r="N164" s="3">
        <f>Table1[[#This Row],[a_obWins]]/Table1[[#This Row],[a_exWins]]</f>
        <v>0.9172055543561769</v>
      </c>
      <c r="O164">
        <v>194</v>
      </c>
      <c r="P164">
        <v>188.90954648612299</v>
      </c>
      <c r="Q164" s="3">
        <f>Table1[[#This Row],[h_obSG]]/Table1[[#This Row],[h_exSG]]</f>
        <v>1.0269465128076571</v>
      </c>
      <c r="R164">
        <v>146</v>
      </c>
      <c r="S164">
        <v>145.50347179997499</v>
      </c>
      <c r="T164" s="3">
        <f>Table1[[#This Row],[a_obSG]]/Table1[[#This Row],[a_exSG]]</f>
        <v>1.0034124835227822</v>
      </c>
      <c r="U164">
        <v>340</v>
      </c>
      <c r="V164">
        <v>334.41301828609801</v>
      </c>
      <c r="W164" s="3">
        <f>Table1[[#This Row],[obSG]]/Table1[[#This Row],[exSG]]</f>
        <v>1.0167068308002358</v>
      </c>
      <c r="X164">
        <v>3492</v>
      </c>
      <c r="Y164">
        <v>3173.4580807665702</v>
      </c>
      <c r="Z164" s="3">
        <f>Table1[[#This Row],[obFouls]]/Table1[[#This Row],[exFouls]]</f>
        <v>1.1003769109678876</v>
      </c>
      <c r="AA164">
        <v>1726</v>
      </c>
      <c r="AB164">
        <v>1558.36441740293</v>
      </c>
      <c r="AC164" s="3">
        <f>Table1[[#This Row],[h_obFouls]]/Table1[[#This Row],[h_exFouls]]</f>
        <v>1.1075714901630267</v>
      </c>
      <c r="AD164">
        <v>1766</v>
      </c>
      <c r="AE164">
        <v>1615.09366336363</v>
      </c>
      <c r="AF164" s="3">
        <f>Table1[[#This Row],[a_obFouls]]/Table1[[#This Row],[a_exFouls]]</f>
        <v>1.0934350372733734</v>
      </c>
      <c r="AG164">
        <v>432</v>
      </c>
      <c r="AH164">
        <v>425.18458374641699</v>
      </c>
      <c r="AI164" s="3">
        <f>Table1[[#This Row],[obYC]]/Table1[[#This Row],[exYC]]</f>
        <v>1.0160293117721497</v>
      </c>
      <c r="AJ164">
        <v>18</v>
      </c>
      <c r="AK164">
        <v>24.6946581085821</v>
      </c>
      <c r="AL164" s="3">
        <f>Table1[[#This Row],[obRC]]/Table1[[#This Row],[exRC]]</f>
        <v>0.72890257969372274</v>
      </c>
    </row>
    <row r="165" spans="1:38" hidden="1" x14ac:dyDescent="0.45">
      <c r="A165">
        <v>43</v>
      </c>
      <c r="B165" t="s">
        <v>65</v>
      </c>
      <c r="C165" s="5">
        <f>AVERAGE(H165,K165,N165,Q165,T165,W165,Z165,AC165,AF165,AI165,AL165)</f>
        <v>0.93028358673862366</v>
      </c>
      <c r="D165" s="5">
        <f>AVERAGE(H165,K165,N165)</f>
        <v>1.0333215961727846</v>
      </c>
      <c r="E165">
        <v>61</v>
      </c>
      <c r="F165">
        <v>19</v>
      </c>
      <c r="G165">
        <v>25.731642208203802</v>
      </c>
      <c r="H165" s="3">
        <f>Table1[[#This Row],[h_obWins]]/Table1[[#This Row],[h_exWins]]</f>
        <v>0.7383904939398851</v>
      </c>
      <c r="I165">
        <v>17</v>
      </c>
      <c r="J165">
        <v>15.4780364128328</v>
      </c>
      <c r="K165" s="3">
        <f>Table1[[#This Row],[obDraws]]/Table1[[#This Row],[exDraws]]</f>
        <v>1.0983305340918661</v>
      </c>
      <c r="L165">
        <v>25</v>
      </c>
      <c r="M165">
        <v>19.790321378963299</v>
      </c>
      <c r="N165" s="3">
        <f>Table1[[#This Row],[a_obWins]]/Table1[[#This Row],[a_exWins]]</f>
        <v>1.2632437604866025</v>
      </c>
      <c r="O165">
        <v>77</v>
      </c>
      <c r="P165">
        <v>87.069301083003893</v>
      </c>
      <c r="Q165" s="3">
        <f>Table1[[#This Row],[h_obSG]]/Table1[[#This Row],[h_exSG]]</f>
        <v>0.88435302732699383</v>
      </c>
      <c r="R165">
        <v>85</v>
      </c>
      <c r="S165">
        <v>71.948626131290496</v>
      </c>
      <c r="T165" s="3">
        <f>Table1[[#This Row],[a_obSG]]/Table1[[#This Row],[a_exSG]]</f>
        <v>1.1813985140577057</v>
      </c>
      <c r="U165">
        <v>162</v>
      </c>
      <c r="V165">
        <v>159.01792721429399</v>
      </c>
      <c r="W165" s="3">
        <f>Table1[[#This Row],[obSG]]/Table1[[#This Row],[exSG]]</f>
        <v>1.018753060349525</v>
      </c>
      <c r="X165">
        <v>1334</v>
      </c>
      <c r="Y165">
        <v>1589.83043180963</v>
      </c>
      <c r="Z165" s="3">
        <f>Table1[[#This Row],[obFouls]]/Table1[[#This Row],[exFouls]]</f>
        <v>0.83908319611266335</v>
      </c>
      <c r="AA165">
        <v>644</v>
      </c>
      <c r="AB165">
        <v>778.68423153433605</v>
      </c>
      <c r="AC165" s="3">
        <f>Table1[[#This Row],[h_obFouls]]/Table1[[#This Row],[h_exFouls]]</f>
        <v>0.82703613855265645</v>
      </c>
      <c r="AD165">
        <v>690</v>
      </c>
      <c r="AE165">
        <v>811.14620027529895</v>
      </c>
      <c r="AF165" s="3">
        <f>Table1[[#This Row],[a_obFouls]]/Table1[[#This Row],[a_exFouls]]</f>
        <v>0.85064813194688882</v>
      </c>
      <c r="AG165">
        <v>143</v>
      </c>
      <c r="AH165">
        <v>212.53967414207801</v>
      </c>
      <c r="AI165" s="3">
        <f>Table1[[#This Row],[obYC]]/Table1[[#This Row],[exYC]]</f>
        <v>0.67281556056403713</v>
      </c>
      <c r="AJ165">
        <v>11</v>
      </c>
      <c r="AK165">
        <v>12.8045886177939</v>
      </c>
      <c r="AL165" s="3">
        <f>Table1[[#This Row],[obRC]]/Table1[[#This Row],[exRC]]</f>
        <v>0.85906703669603623</v>
      </c>
    </row>
    <row r="166" spans="1:38" hidden="1" x14ac:dyDescent="0.45">
      <c r="A166">
        <v>128</v>
      </c>
      <c r="B166" t="s">
        <v>150</v>
      </c>
      <c r="C166" s="5">
        <f>AVERAGE(H166,K166,N166,Q166,T166,W166,Z166,AC166,AF166,AI166,AL166)</f>
        <v>0.99122135434160086</v>
      </c>
      <c r="D166" s="5">
        <f>AVERAGE(H166,K166,N166)</f>
        <v>0.98914494423009147</v>
      </c>
      <c r="E166">
        <v>494</v>
      </c>
      <c r="F166">
        <v>231</v>
      </c>
      <c r="G166">
        <v>219.364361554613</v>
      </c>
      <c r="H166" s="3">
        <f>Table1[[#This Row],[h_obWins]]/Table1[[#This Row],[h_exWins]]</f>
        <v>1.05304251959127</v>
      </c>
      <c r="I166">
        <v>125</v>
      </c>
      <c r="J166">
        <v>132.20973315169101</v>
      </c>
      <c r="K166" s="3">
        <f>Table1[[#This Row],[obDraws]]/Table1[[#This Row],[exDraws]]</f>
        <v>0.94546745553582723</v>
      </c>
      <c r="L166">
        <v>138</v>
      </c>
      <c r="M166">
        <v>142.425905293695</v>
      </c>
      <c r="N166" s="3">
        <f>Table1[[#This Row],[a_obWins]]/Table1[[#This Row],[a_exWins]]</f>
        <v>0.96892485756317726</v>
      </c>
      <c r="O166">
        <v>717</v>
      </c>
      <c r="P166">
        <v>721.92309557864996</v>
      </c>
      <c r="Q166" s="3">
        <f>Table1[[#This Row],[h_obSG]]/Table1[[#This Row],[h_exSG]]</f>
        <v>0.99318058168688461</v>
      </c>
      <c r="R166">
        <v>566</v>
      </c>
      <c r="S166">
        <v>554.24449678427902</v>
      </c>
      <c r="T166" s="3">
        <f>Table1[[#This Row],[a_obSG]]/Table1[[#This Row],[a_exSG]]</f>
        <v>1.0212099592940052</v>
      </c>
      <c r="U166">
        <v>1283</v>
      </c>
      <c r="V166">
        <v>1276.16759236292</v>
      </c>
      <c r="W166" s="3">
        <f>Table1[[#This Row],[obSG]]/Table1[[#This Row],[exSG]]</f>
        <v>1.0053538482547024</v>
      </c>
      <c r="X166">
        <v>12815</v>
      </c>
      <c r="Y166">
        <v>12903.0123773139</v>
      </c>
      <c r="Z166" s="3">
        <f>Table1[[#This Row],[obFouls]]/Table1[[#This Row],[exFouls]]</f>
        <v>0.9931789279324692</v>
      </c>
      <c r="AA166">
        <v>6356</v>
      </c>
      <c r="AB166">
        <v>6301.8256106777199</v>
      </c>
      <c r="AC166" s="3">
        <f>Table1[[#This Row],[h_obFouls]]/Table1[[#This Row],[h_exFouls]]</f>
        <v>1.0085966182927195</v>
      </c>
      <c r="AD166">
        <v>6459</v>
      </c>
      <c r="AE166">
        <v>6601.1867666362596</v>
      </c>
      <c r="AF166" s="3">
        <f>Table1[[#This Row],[a_obFouls]]/Table1[[#This Row],[a_exFouls]]</f>
        <v>0.9784604236082366</v>
      </c>
      <c r="AG166">
        <v>1797</v>
      </c>
      <c r="AH166">
        <v>1715.4908380647501</v>
      </c>
      <c r="AI166" s="3">
        <f>Table1[[#This Row],[obYC]]/Table1[[#This Row],[exYC]]</f>
        <v>1.0475136095901278</v>
      </c>
      <c r="AJ166">
        <v>92</v>
      </c>
      <c r="AK166">
        <v>103.544590602037</v>
      </c>
      <c r="AL166" s="3">
        <f>Table1[[#This Row],[obRC]]/Table1[[#This Row],[exRC]]</f>
        <v>0.88850609640818945</v>
      </c>
    </row>
    <row r="167" spans="1:38" hidden="1" x14ac:dyDescent="0.45">
      <c r="A167" s="1">
        <v>249</v>
      </c>
      <c r="B167" s="1" t="s">
        <v>271</v>
      </c>
      <c r="C167" s="6">
        <f>AVERAGE(H167,K167,N167,Q167,T167,W167,Z167,AC167,AF167,AI167,AL167)</f>
        <v>0.94172403837862761</v>
      </c>
      <c r="D167" s="6">
        <f>AVERAGE(H167,K167,N167)</f>
        <v>0.99211304678674261</v>
      </c>
      <c r="E167" s="1">
        <v>366</v>
      </c>
      <c r="F167" s="1">
        <v>167</v>
      </c>
      <c r="G167" s="1">
        <v>160.869883822616</v>
      </c>
      <c r="H167" s="4">
        <f>Table1[[#This Row],[h_obWins]]/Table1[[#This Row],[h_exWins]]</f>
        <v>1.0381060521193848</v>
      </c>
      <c r="I167" s="1">
        <v>93</v>
      </c>
      <c r="J167" s="1">
        <v>98.580676703340799</v>
      </c>
      <c r="K167" s="4">
        <f>Table1[[#This Row],[obDraws]]/Table1[[#This Row],[exDraws]]</f>
        <v>0.94338975050724438</v>
      </c>
      <c r="L167" s="1">
        <v>106</v>
      </c>
      <c r="M167" s="1">
        <v>106.549439474042</v>
      </c>
      <c r="N167" s="4">
        <f>Table1[[#This Row],[a_obWins]]/Table1[[#This Row],[a_exWins]]</f>
        <v>0.99484333773359868</v>
      </c>
      <c r="O167" s="1">
        <v>537</v>
      </c>
      <c r="P167" s="1">
        <v>531.41868266009396</v>
      </c>
      <c r="Q167" s="4">
        <f>Table1[[#This Row],[h_obSG]]/Table1[[#This Row],[h_exSG]]</f>
        <v>1.0105026742981031</v>
      </c>
      <c r="R167" s="1">
        <v>422</v>
      </c>
      <c r="S167" s="1">
        <v>412.54009418510498</v>
      </c>
      <c r="T167" s="4">
        <f>Table1[[#This Row],[a_obSG]]/Table1[[#This Row],[a_exSG]]</f>
        <v>1.0229308761699425</v>
      </c>
      <c r="U167" s="1">
        <v>959</v>
      </c>
      <c r="V167" s="1">
        <v>943.95877684519996</v>
      </c>
      <c r="W167" s="4">
        <f>Table1[[#This Row],[obSG]]/Table1[[#This Row],[exSG]]</f>
        <v>1.0159341949285849</v>
      </c>
      <c r="X167" s="1">
        <v>8743</v>
      </c>
      <c r="Y167" s="1">
        <v>9560.0048288115104</v>
      </c>
      <c r="Z167" s="4">
        <f>Table1[[#This Row],[obFouls]]/Table1[[#This Row],[exFouls]]</f>
        <v>0.91453928701487075</v>
      </c>
      <c r="AA167" s="1">
        <v>4256</v>
      </c>
      <c r="AB167" s="1">
        <v>4670.3518587369999</v>
      </c>
      <c r="AC167" s="4">
        <f>Table1[[#This Row],[h_obFouls]]/Table1[[#This Row],[h_exFouls]]</f>
        <v>0.91128037645346649</v>
      </c>
      <c r="AD167" s="1">
        <v>4487</v>
      </c>
      <c r="AE167" s="1">
        <v>4889.6529700745004</v>
      </c>
      <c r="AF167" s="4">
        <f>Table1[[#This Row],[a_obFouls]]/Table1[[#This Row],[a_exFouls]]</f>
        <v>0.91765203532054229</v>
      </c>
      <c r="AG167" s="1">
        <v>1112</v>
      </c>
      <c r="AH167" s="1">
        <v>1270.8214457803001</v>
      </c>
      <c r="AI167" s="4">
        <f>Table1[[#This Row],[obYC]]/Table1[[#This Row],[exYC]]</f>
        <v>0.8750245785451144</v>
      </c>
      <c r="AJ167" s="1">
        <v>55</v>
      </c>
      <c r="AK167" s="1">
        <v>76.948770378588407</v>
      </c>
      <c r="AL167" s="4">
        <f>Table1[[#This Row],[obRC]]/Table1[[#This Row],[exRC]]</f>
        <v>0.71476125907405241</v>
      </c>
    </row>
    <row r="168" spans="1:38" hidden="1" x14ac:dyDescent="0.45">
      <c r="A168">
        <v>286</v>
      </c>
      <c r="B168" t="s">
        <v>308</v>
      </c>
      <c r="C168" s="5">
        <f>AVERAGE(H168,K168,N168,Q168,T168,W168,Z168,AC168,AF168,AI168,AL168)</f>
        <v>0.96666912286790641</v>
      </c>
      <c r="D168" s="5">
        <f>AVERAGE(H168,K168,N168)</f>
        <v>1.0022032584791616</v>
      </c>
      <c r="E168">
        <v>171</v>
      </c>
      <c r="F168">
        <v>72</v>
      </c>
      <c r="G168">
        <v>74.142305109222704</v>
      </c>
      <c r="H168" s="3">
        <f>Table1[[#This Row],[h_obWins]]/Table1[[#This Row],[h_exWins]]</f>
        <v>0.97110549630110954</v>
      </c>
      <c r="I168">
        <v>43</v>
      </c>
      <c r="J168">
        <v>45.604589219234299</v>
      </c>
      <c r="K168" s="3">
        <f>Table1[[#This Row],[obDraws]]/Table1[[#This Row],[exDraws]]</f>
        <v>0.94288756320743738</v>
      </c>
      <c r="L168">
        <v>56</v>
      </c>
      <c r="M168">
        <v>51.253105671542897</v>
      </c>
      <c r="N168" s="3">
        <f>Table1[[#This Row],[a_obWins]]/Table1[[#This Row],[a_exWins]]</f>
        <v>1.0926167159289375</v>
      </c>
      <c r="O168">
        <v>252</v>
      </c>
      <c r="P168">
        <v>247.33133036348801</v>
      </c>
      <c r="Q168" s="3">
        <f>Table1[[#This Row],[h_obSG]]/Table1[[#This Row],[h_exSG]]</f>
        <v>1.018876175653326</v>
      </c>
      <c r="R168">
        <v>202</v>
      </c>
      <c r="S168">
        <v>197.70890207953801</v>
      </c>
      <c r="T168" s="3">
        <f>Table1[[#This Row],[a_obSG]]/Table1[[#This Row],[a_exSG]]</f>
        <v>1.0217041209339965</v>
      </c>
      <c r="U168">
        <v>454</v>
      </c>
      <c r="V168">
        <v>445.04023244302601</v>
      </c>
      <c r="W168" s="3">
        <f>Table1[[#This Row],[obSG]]/Table1[[#This Row],[exSG]]</f>
        <v>1.0201324889387859</v>
      </c>
      <c r="X168">
        <v>4560</v>
      </c>
      <c r="Y168">
        <v>4452.7010808351897</v>
      </c>
      <c r="Z168" s="3">
        <f>Table1[[#This Row],[obFouls]]/Table1[[#This Row],[exFouls]]</f>
        <v>1.0240974898644408</v>
      </c>
      <c r="AA168">
        <v>2290</v>
      </c>
      <c r="AB168">
        <v>2182.3109633436002</v>
      </c>
      <c r="AC168" s="3">
        <f>Table1[[#This Row],[h_obFouls]]/Table1[[#This Row],[h_exFouls]]</f>
        <v>1.0493463298609862</v>
      </c>
      <c r="AD168">
        <v>2270</v>
      </c>
      <c r="AE168">
        <v>2270.39011749158</v>
      </c>
      <c r="AF168" s="3">
        <f>Table1[[#This Row],[a_obFouls]]/Table1[[#This Row],[a_exFouls]]</f>
        <v>0.99982817160426551</v>
      </c>
      <c r="AG168">
        <v>453</v>
      </c>
      <c r="AH168">
        <v>593.00380814169898</v>
      </c>
      <c r="AI168" s="3">
        <f>Table1[[#This Row],[obYC]]/Table1[[#This Row],[exYC]]</f>
        <v>0.76390740460768691</v>
      </c>
      <c r="AJ168">
        <v>26</v>
      </c>
      <c r="AK168">
        <v>35.672224112377897</v>
      </c>
      <c r="AL168" s="3">
        <f>Table1[[#This Row],[obRC]]/Table1[[#This Row],[exRC]]</f>
        <v>0.72885839464599755</v>
      </c>
    </row>
    <row r="169" spans="1:38" hidden="1" x14ac:dyDescent="0.45">
      <c r="A169">
        <v>287</v>
      </c>
      <c r="B169" t="s">
        <v>309</v>
      </c>
      <c r="C169" s="5">
        <f>AVERAGE(H169,K169,N169,Q169,T169,W169,Z169,AC169,AF169,AI169,AL169)</f>
        <v>0.9878509292642047</v>
      </c>
      <c r="D169" s="5">
        <f>AVERAGE(H169,K169,N169)</f>
        <v>1.0076721464854577</v>
      </c>
      <c r="E169">
        <v>149</v>
      </c>
      <c r="F169">
        <v>61</v>
      </c>
      <c r="G169">
        <v>65.193471063546298</v>
      </c>
      <c r="H169" s="3">
        <f>Table1[[#This Row],[h_obWins]]/Table1[[#This Row],[h_exWins]]</f>
        <v>0.93567651798354501</v>
      </c>
      <c r="I169">
        <v>37</v>
      </c>
      <c r="J169">
        <v>39.280080318177397</v>
      </c>
      <c r="K169" s="3">
        <f>Table1[[#This Row],[obDraws]]/Table1[[#This Row],[exDraws]]</f>
        <v>0.94195326741421503</v>
      </c>
      <c r="L169">
        <v>51</v>
      </c>
      <c r="M169">
        <v>44.526448618276099</v>
      </c>
      <c r="N169" s="3">
        <f>Table1[[#This Row],[a_obWins]]/Table1[[#This Row],[a_exWins]]</f>
        <v>1.1453866540586126</v>
      </c>
      <c r="O169">
        <v>214</v>
      </c>
      <c r="P169">
        <v>217.02606185592001</v>
      </c>
      <c r="Q169" s="3">
        <f>Table1[[#This Row],[h_obSG]]/Table1[[#This Row],[h_exSG]]</f>
        <v>0.9860566890905067</v>
      </c>
      <c r="R169">
        <v>178</v>
      </c>
      <c r="S169">
        <v>169.24788912440499</v>
      </c>
      <c r="T169" s="3">
        <f>Table1[[#This Row],[a_obSG]]/Table1[[#This Row],[a_exSG]]</f>
        <v>1.0517117874903705</v>
      </c>
      <c r="U169">
        <v>392</v>
      </c>
      <c r="V169">
        <v>386.27395098032599</v>
      </c>
      <c r="W169" s="3">
        <f>Table1[[#This Row],[obSG]]/Table1[[#This Row],[exSG]]</f>
        <v>1.0148238031716657</v>
      </c>
      <c r="X169">
        <v>3701</v>
      </c>
      <c r="Y169">
        <v>3898.4788623407399</v>
      </c>
      <c r="Z169" s="3">
        <f>Table1[[#This Row],[obFouls]]/Table1[[#This Row],[exFouls]]</f>
        <v>0.94934463689199822</v>
      </c>
      <c r="AA169">
        <v>1833</v>
      </c>
      <c r="AB169">
        <v>1905.53462247675</v>
      </c>
      <c r="AC169" s="3">
        <f>Table1[[#This Row],[h_obFouls]]/Table1[[#This Row],[h_exFouls]]</f>
        <v>0.96193476538228839</v>
      </c>
      <c r="AD169">
        <v>1868</v>
      </c>
      <c r="AE169">
        <v>1992.9442398639901</v>
      </c>
      <c r="AF169" s="3">
        <f>Table1[[#This Row],[a_obFouls]]/Table1[[#This Row],[a_exFouls]]</f>
        <v>0.9373067056444504</v>
      </c>
      <c r="AG169">
        <v>427</v>
      </c>
      <c r="AH169">
        <v>519.560597919781</v>
      </c>
      <c r="AI169" s="3">
        <f>Table1[[#This Row],[obYC]]/Table1[[#This Row],[exYC]]</f>
        <v>0.82184831126460411</v>
      </c>
      <c r="AJ169">
        <v>35</v>
      </c>
      <c r="AK169">
        <v>31.241155307762298</v>
      </c>
      <c r="AL169" s="3">
        <f>Table1[[#This Row],[obRC]]/Table1[[#This Row],[exRC]]</f>
        <v>1.1203170835139942</v>
      </c>
    </row>
    <row r="170" spans="1:38" hidden="1" x14ac:dyDescent="0.45">
      <c r="A170">
        <v>229</v>
      </c>
      <c r="B170" t="s">
        <v>251</v>
      </c>
      <c r="C170" s="5">
        <f>AVERAGE(H170,K170,N170,Q170,T170,W170,Z170,AC170,AF170,AI170,AL170)</f>
        <v>0.92799211828862549</v>
      </c>
      <c r="D170" s="5">
        <f>AVERAGE(H170,K170,N170)</f>
        <v>1.0132758735093432</v>
      </c>
      <c r="E170">
        <v>55</v>
      </c>
      <c r="F170">
        <v>26</v>
      </c>
      <c r="G170">
        <v>27.155528827390398</v>
      </c>
      <c r="H170" s="3">
        <f>Table1[[#This Row],[h_obWins]]/Table1[[#This Row],[h_exWins]]</f>
        <v>0.95744775088950307</v>
      </c>
      <c r="I170">
        <v>14</v>
      </c>
      <c r="J170">
        <v>13.6886553409639</v>
      </c>
      <c r="K170" s="3">
        <f>Table1[[#This Row],[obDraws]]/Table1[[#This Row],[exDraws]]</f>
        <v>1.0227447219088341</v>
      </c>
      <c r="L170">
        <v>15</v>
      </c>
      <c r="M170">
        <v>14.1558158316455</v>
      </c>
      <c r="N170" s="3">
        <f>Table1[[#This Row],[a_obWins]]/Table1[[#This Row],[a_exWins]]</f>
        <v>1.0596351477296926</v>
      </c>
      <c r="O170">
        <v>88</v>
      </c>
      <c r="P170">
        <v>88.243947593761902</v>
      </c>
      <c r="Q170" s="3">
        <f>Table1[[#This Row],[h_obSG]]/Table1[[#This Row],[h_exSG]]</f>
        <v>0.99723553172298074</v>
      </c>
      <c r="R170">
        <v>64</v>
      </c>
      <c r="S170">
        <v>58.075031303653802</v>
      </c>
      <c r="T170" s="3">
        <f>Table1[[#This Row],[a_obSG]]/Table1[[#This Row],[a_exSG]]</f>
        <v>1.1020226517893144</v>
      </c>
      <c r="U170">
        <v>152</v>
      </c>
      <c r="V170">
        <v>146.31897889741501</v>
      </c>
      <c r="W170" s="3">
        <f>Table1[[#This Row],[obSG]]/Table1[[#This Row],[exSG]]</f>
        <v>1.0388262762998639</v>
      </c>
      <c r="X170">
        <v>1338</v>
      </c>
      <c r="Y170">
        <v>1430.9472028898001</v>
      </c>
      <c r="Z170" s="3">
        <f>Table1[[#This Row],[obFouls]]/Table1[[#This Row],[exFouls]]</f>
        <v>0.93504498090349308</v>
      </c>
      <c r="AA170">
        <v>656</v>
      </c>
      <c r="AB170">
        <v>693.90974515790504</v>
      </c>
      <c r="AC170" s="3">
        <f>Table1[[#This Row],[h_obFouls]]/Table1[[#This Row],[h_exFouls]]</f>
        <v>0.94536790206155941</v>
      </c>
      <c r="AD170">
        <v>682</v>
      </c>
      <c r="AE170">
        <v>737.03745773189496</v>
      </c>
      <c r="AF170" s="3">
        <f>Table1[[#This Row],[a_obFouls]]/Table1[[#This Row],[a_exFouls]]</f>
        <v>0.92532610499707413</v>
      </c>
      <c r="AG170">
        <v>164</v>
      </c>
      <c r="AH170">
        <v>189.181368276884</v>
      </c>
      <c r="AI170" s="3">
        <f>Table1[[#This Row],[obYC]]/Table1[[#This Row],[exYC]]</f>
        <v>0.86689297943955668</v>
      </c>
      <c r="AJ170">
        <v>4</v>
      </c>
      <c r="AK170">
        <v>11.1929047101134</v>
      </c>
      <c r="AL170" s="3">
        <f>Table1[[#This Row],[obRC]]/Table1[[#This Row],[exRC]]</f>
        <v>0.3573692534330058</v>
      </c>
    </row>
    <row r="171" spans="1:38" hidden="1" x14ac:dyDescent="0.45">
      <c r="A171">
        <v>284</v>
      </c>
      <c r="B171" t="s">
        <v>306</v>
      </c>
      <c r="C171" s="5">
        <f>AVERAGE(H171,K171,N171,Q171,T171,W171,Z171,AC171,AF171,AI171,AL171)</f>
        <v>0.96981179202828116</v>
      </c>
      <c r="D171" s="5">
        <f>AVERAGE(H171,K171,N171)</f>
        <v>0.99654921967503951</v>
      </c>
      <c r="E171">
        <v>154</v>
      </c>
      <c r="F171">
        <v>69</v>
      </c>
      <c r="G171">
        <v>68.455335811297104</v>
      </c>
      <c r="H171" s="3">
        <f>Table1[[#This Row],[h_obWins]]/Table1[[#This Row],[h_exWins]]</f>
        <v>1.0079564899105062</v>
      </c>
      <c r="I171">
        <v>38</v>
      </c>
      <c r="J171">
        <v>40.6009999141667</v>
      </c>
      <c r="K171" s="3">
        <f>Table1[[#This Row],[obDraws]]/Table1[[#This Row],[exDraws]]</f>
        <v>0.93593754046291</v>
      </c>
      <c r="L171">
        <v>47</v>
      </c>
      <c r="M171">
        <v>44.943664274536097</v>
      </c>
      <c r="N171" s="3">
        <f>Table1[[#This Row],[a_obWins]]/Table1[[#This Row],[a_exWins]]</f>
        <v>1.0457536286517022</v>
      </c>
      <c r="O171">
        <v>222</v>
      </c>
      <c r="P171">
        <v>227.930623858198</v>
      </c>
      <c r="Q171" s="3">
        <f>Table1[[#This Row],[h_obSG]]/Table1[[#This Row],[h_exSG]]</f>
        <v>0.97398057462481391</v>
      </c>
      <c r="R171">
        <v>188</v>
      </c>
      <c r="S171">
        <v>175.31739859501801</v>
      </c>
      <c r="T171" s="3">
        <f>Table1[[#This Row],[a_obSG]]/Table1[[#This Row],[a_exSG]]</f>
        <v>1.072340803061302</v>
      </c>
      <c r="U171">
        <v>410</v>
      </c>
      <c r="V171">
        <v>403.248022453217</v>
      </c>
      <c r="W171" s="3">
        <f>Table1[[#This Row],[obSG]]/Table1[[#This Row],[exSG]]</f>
        <v>1.0167439817948922</v>
      </c>
      <c r="X171">
        <v>4231</v>
      </c>
      <c r="Y171">
        <v>4015.2563142932499</v>
      </c>
      <c r="Z171" s="3">
        <f>Table1[[#This Row],[obFouls]]/Table1[[#This Row],[exFouls]]</f>
        <v>1.0537309872196103</v>
      </c>
      <c r="AA171">
        <v>2098</v>
      </c>
      <c r="AB171">
        <v>1964.1498186096801</v>
      </c>
      <c r="AC171" s="3">
        <f>Table1[[#This Row],[h_obFouls]]/Table1[[#This Row],[h_exFouls]]</f>
        <v>1.068146625131206</v>
      </c>
      <c r="AD171">
        <v>2133</v>
      </c>
      <c r="AE171">
        <v>2051.1064956835698</v>
      </c>
      <c r="AF171" s="3">
        <f>Table1[[#This Row],[a_obFouls]]/Table1[[#This Row],[a_exFouls]]</f>
        <v>1.0399265003980875</v>
      </c>
      <c r="AG171">
        <v>477</v>
      </c>
      <c r="AH171">
        <v>535.54515670728699</v>
      </c>
      <c r="AI171" s="3">
        <f>Table1[[#This Row],[obYC]]/Table1[[#This Row],[exYC]]</f>
        <v>0.89068119471522733</v>
      </c>
      <c r="AJ171">
        <v>18</v>
      </c>
      <c r="AK171">
        <v>31.986842100713702</v>
      </c>
      <c r="AL171" s="3">
        <f>Table1[[#This Row],[obRC]]/Table1[[#This Row],[exRC]]</f>
        <v>0.56273138634083475</v>
      </c>
    </row>
    <row r="172" spans="1:38" hidden="1" x14ac:dyDescent="0.45">
      <c r="A172">
        <v>134</v>
      </c>
      <c r="B172" t="s">
        <v>156</v>
      </c>
      <c r="C172" s="5">
        <f>AVERAGE(H172,K172,N172,Q172,T172,W172,Z172,AC172,AF172,AI172,AL172)</f>
        <v>0.89174789476494465</v>
      </c>
      <c r="D172" s="5">
        <f>AVERAGE(H172,K172,N172)</f>
        <v>0.98708304823819548</v>
      </c>
      <c r="E172">
        <v>216</v>
      </c>
      <c r="F172">
        <v>101</v>
      </c>
      <c r="G172">
        <v>94.649419796023693</v>
      </c>
      <c r="H172" s="3">
        <f>Table1[[#This Row],[h_obWins]]/Table1[[#This Row],[h_exWins]]</f>
        <v>1.0670958175724929</v>
      </c>
      <c r="I172">
        <v>54</v>
      </c>
      <c r="J172">
        <v>57.770306704173599</v>
      </c>
      <c r="K172" s="3">
        <f>Table1[[#This Row],[obDraws]]/Table1[[#This Row],[exDraws]]</f>
        <v>0.93473625259633231</v>
      </c>
      <c r="L172">
        <v>61</v>
      </c>
      <c r="M172">
        <v>63.580273499802601</v>
      </c>
      <c r="N172" s="3">
        <f>Table1[[#This Row],[a_obWins]]/Table1[[#This Row],[a_exWins]]</f>
        <v>0.95941707454576119</v>
      </c>
      <c r="O172">
        <v>327</v>
      </c>
      <c r="P172">
        <v>312.79468356784997</v>
      </c>
      <c r="Q172" s="3">
        <f>Table1[[#This Row],[h_obSG]]/Table1[[#This Row],[h_exSG]]</f>
        <v>1.0454141875754377</v>
      </c>
      <c r="R172">
        <v>238</v>
      </c>
      <c r="S172">
        <v>243.88800841725001</v>
      </c>
      <c r="T172" s="3">
        <f>Table1[[#This Row],[a_obSG]]/Table1[[#This Row],[a_exSG]]</f>
        <v>0.9758577371004783</v>
      </c>
      <c r="U172">
        <v>565</v>
      </c>
      <c r="V172">
        <v>556.68269198509995</v>
      </c>
      <c r="W172" s="3">
        <f>Table1[[#This Row],[obSG]]/Table1[[#This Row],[exSG]]</f>
        <v>1.0149408417661432</v>
      </c>
      <c r="X172">
        <v>4392</v>
      </c>
      <c r="Y172">
        <v>5638.8678960910102</v>
      </c>
      <c r="Z172" s="3">
        <f>Table1[[#This Row],[obFouls]]/Table1[[#This Row],[exFouls]]</f>
        <v>0.77887974695144624</v>
      </c>
      <c r="AA172">
        <v>2146</v>
      </c>
      <c r="AB172">
        <v>2754.5133625399098</v>
      </c>
      <c r="AC172" s="3">
        <f>Table1[[#This Row],[h_obFouls]]/Table1[[#This Row],[h_exFouls]]</f>
        <v>0.77908498436950557</v>
      </c>
      <c r="AD172">
        <v>2246</v>
      </c>
      <c r="AE172">
        <v>2884.3545335510998</v>
      </c>
      <c r="AF172" s="3">
        <f>Table1[[#This Row],[a_obFouls]]/Table1[[#This Row],[a_exFouls]]</f>
        <v>0.77868374843463373</v>
      </c>
      <c r="AG172">
        <v>561</v>
      </c>
      <c r="AH172">
        <v>748.95906798619797</v>
      </c>
      <c r="AI172" s="3">
        <f>Table1[[#This Row],[obYC]]/Table1[[#This Row],[exYC]]</f>
        <v>0.74903959906436202</v>
      </c>
      <c r="AJ172">
        <v>33</v>
      </c>
      <c r="AK172">
        <v>45.449734266011603</v>
      </c>
      <c r="AL172" s="3">
        <f>Table1[[#This Row],[obRC]]/Table1[[#This Row],[exRC]]</f>
        <v>0.72607685243779718</v>
      </c>
    </row>
    <row r="173" spans="1:38" hidden="1" x14ac:dyDescent="0.45">
      <c r="A173">
        <v>267</v>
      </c>
      <c r="B173" t="s">
        <v>289</v>
      </c>
      <c r="C173" s="5">
        <f>AVERAGE(H173,K173,N173,Q173,T173,W173,Z173,AC173,AF173,AI173,AL173)</f>
        <v>0.99929166970085748</v>
      </c>
      <c r="D173" s="5">
        <f>AVERAGE(H173,K173,N173)</f>
        <v>0.98375026292428325</v>
      </c>
      <c r="E173">
        <v>472</v>
      </c>
      <c r="F173">
        <v>228</v>
      </c>
      <c r="G173">
        <v>211.54483965442</v>
      </c>
      <c r="H173" s="3">
        <f>Table1[[#This Row],[h_obWins]]/Table1[[#This Row],[h_exWins]]</f>
        <v>1.077785685401077</v>
      </c>
      <c r="I173">
        <v>118</v>
      </c>
      <c r="J173">
        <v>126.375590361044</v>
      </c>
      <c r="K173" s="3">
        <f>Table1[[#This Row],[obDraws]]/Table1[[#This Row],[exDraws]]</f>
        <v>0.93372461931045647</v>
      </c>
      <c r="L173">
        <v>126</v>
      </c>
      <c r="M173">
        <v>134.079569984535</v>
      </c>
      <c r="N173" s="3">
        <f>Table1[[#This Row],[a_obWins]]/Table1[[#This Row],[a_exWins]]</f>
        <v>0.93974048406131594</v>
      </c>
      <c r="O173">
        <v>731</v>
      </c>
      <c r="P173">
        <v>692.38349295388196</v>
      </c>
      <c r="Q173" s="3">
        <f>Table1[[#This Row],[h_obSG]]/Table1[[#This Row],[h_exSG]]</f>
        <v>1.055773292458736</v>
      </c>
      <c r="R173">
        <v>545</v>
      </c>
      <c r="S173">
        <v>523.11831388986002</v>
      </c>
      <c r="T173" s="3">
        <f>Table1[[#This Row],[a_obSG]]/Table1[[#This Row],[a_exSG]]</f>
        <v>1.0418293252771629</v>
      </c>
      <c r="U173">
        <v>1276</v>
      </c>
      <c r="V173">
        <v>1215.50180684374</v>
      </c>
      <c r="W173" s="3">
        <f>Table1[[#This Row],[obSG]]/Table1[[#This Row],[exSG]]</f>
        <v>1.0497721951671581</v>
      </c>
      <c r="X173">
        <v>11519</v>
      </c>
      <c r="Y173">
        <v>12333.188428511699</v>
      </c>
      <c r="Z173" s="3">
        <f>Table1[[#This Row],[obFouls]]/Table1[[#This Row],[exFouls]]</f>
        <v>0.93398394638733728</v>
      </c>
      <c r="AA173">
        <v>5616</v>
      </c>
      <c r="AB173">
        <v>6016.6529577830597</v>
      </c>
      <c r="AC173" s="3">
        <f>Table1[[#This Row],[h_obFouls]]/Table1[[#This Row],[h_exFouls]]</f>
        <v>0.93340932897504403</v>
      </c>
      <c r="AD173">
        <v>5903</v>
      </c>
      <c r="AE173">
        <v>6316.5354707286397</v>
      </c>
      <c r="AF173" s="3">
        <f>Table1[[#This Row],[a_obFouls]]/Table1[[#This Row],[a_exFouls]]</f>
        <v>0.9345312833839059</v>
      </c>
      <c r="AG173">
        <v>1675</v>
      </c>
      <c r="AH173">
        <v>1636.06025125669</v>
      </c>
      <c r="AI173" s="3">
        <f>Table1[[#This Row],[obYC]]/Table1[[#This Row],[exYC]]</f>
        <v>1.0238009258604013</v>
      </c>
      <c r="AJ173">
        <v>106</v>
      </c>
      <c r="AK173">
        <v>99.264201258833097</v>
      </c>
      <c r="AL173" s="3">
        <f>Table1[[#This Row],[obRC]]/Table1[[#This Row],[exRC]]</f>
        <v>1.0678572804268398</v>
      </c>
    </row>
    <row r="174" spans="1:38" hidden="1" x14ac:dyDescent="0.45">
      <c r="A174">
        <v>221</v>
      </c>
      <c r="B174" t="s">
        <v>243</v>
      </c>
      <c r="C174" s="5">
        <f>AVERAGE(H174,K174,N174,Q174,T174,W174,Z174,AC174,AF174,AI174,AL174)</f>
        <v>0.92655871171429716</v>
      </c>
      <c r="D174" s="5">
        <f>AVERAGE(H174,K174,N174)</f>
        <v>1.035324950646858</v>
      </c>
      <c r="E174">
        <v>64</v>
      </c>
      <c r="F174">
        <v>24</v>
      </c>
      <c r="G174">
        <v>28.1903545093543</v>
      </c>
      <c r="H174" s="3">
        <f>Table1[[#This Row],[h_obWins]]/Table1[[#This Row],[h_exWins]]</f>
        <v>0.85135502613265002</v>
      </c>
      <c r="I174">
        <v>20</v>
      </c>
      <c r="J174">
        <v>16.193990744830501</v>
      </c>
      <c r="K174" s="3">
        <f>Table1[[#This Row],[obDraws]]/Table1[[#This Row],[exDraws]]</f>
        <v>1.2350260238591568</v>
      </c>
      <c r="L174">
        <v>20</v>
      </c>
      <c r="M174">
        <v>19.6156547458151</v>
      </c>
      <c r="N174" s="3">
        <f>Table1[[#This Row],[a_obWins]]/Table1[[#This Row],[a_exWins]]</f>
        <v>1.0195938019487674</v>
      </c>
      <c r="O174">
        <v>96</v>
      </c>
      <c r="P174">
        <v>94.246737742410602</v>
      </c>
      <c r="Q174" s="3">
        <f>Table1[[#This Row],[h_obSG]]/Table1[[#This Row],[h_exSG]]</f>
        <v>1.0186028959684663</v>
      </c>
      <c r="R174">
        <v>89</v>
      </c>
      <c r="S174">
        <v>74.229775279045199</v>
      </c>
      <c r="T174" s="3">
        <f>Table1[[#This Row],[a_obSG]]/Table1[[#This Row],[a_exSG]]</f>
        <v>1.1989797849371151</v>
      </c>
      <c r="U174">
        <v>185</v>
      </c>
      <c r="V174">
        <v>168.47651302145499</v>
      </c>
      <c r="W174" s="3">
        <f>Table1[[#This Row],[obSG]]/Table1[[#This Row],[exSG]]</f>
        <v>1.098075907924571</v>
      </c>
      <c r="X174">
        <v>1345</v>
      </c>
      <c r="Y174">
        <v>1668.8180561649499</v>
      </c>
      <c r="Z174" s="3">
        <f>Table1[[#This Row],[obFouls]]/Table1[[#This Row],[exFouls]]</f>
        <v>0.80595964013650212</v>
      </c>
      <c r="AA174">
        <v>655</v>
      </c>
      <c r="AB174">
        <v>815.48721666785696</v>
      </c>
      <c r="AC174" s="3">
        <f>Table1[[#This Row],[h_obFouls]]/Table1[[#This Row],[h_exFouls]]</f>
        <v>0.80320081861783199</v>
      </c>
      <c r="AD174">
        <v>690</v>
      </c>
      <c r="AE174">
        <v>853.33083949709896</v>
      </c>
      <c r="AF174" s="3">
        <f>Table1[[#This Row],[a_obFouls]]/Table1[[#This Row],[a_exFouls]]</f>
        <v>0.8085961130933037</v>
      </c>
      <c r="AG174">
        <v>152</v>
      </c>
      <c r="AH174">
        <v>223.040144136218</v>
      </c>
      <c r="AI174" s="3">
        <f>Table1[[#This Row],[obYC]]/Table1[[#This Row],[exYC]]</f>
        <v>0.68149166863508015</v>
      </c>
      <c r="AJ174">
        <v>9</v>
      </c>
      <c r="AK174">
        <v>13.4075386449981</v>
      </c>
      <c r="AL174" s="3">
        <f>Table1[[#This Row],[obRC]]/Table1[[#This Row],[exRC]]</f>
        <v>0.67126414760382558</v>
      </c>
    </row>
    <row r="175" spans="1:38" hidden="1" x14ac:dyDescent="0.45">
      <c r="A175">
        <v>184</v>
      </c>
      <c r="B175" t="s">
        <v>206</v>
      </c>
      <c r="C175" s="5">
        <f>AVERAGE(H175,K175,N175,Q175,T175,W175,Z175,AC175,AF175,AI175,AL175)</f>
        <v>0.94533657678780447</v>
      </c>
      <c r="D175" s="5">
        <f>AVERAGE(H175,K175,N175)</f>
        <v>0.9851923160935212</v>
      </c>
      <c r="E175">
        <v>255</v>
      </c>
      <c r="F175">
        <v>123</v>
      </c>
      <c r="G175">
        <v>115.507703910015</v>
      </c>
      <c r="H175" s="3">
        <f>Table1[[#This Row],[h_obWins]]/Table1[[#This Row],[h_exWins]]</f>
        <v>1.0648640379504193</v>
      </c>
      <c r="I175">
        <v>61</v>
      </c>
      <c r="J175">
        <v>65.619838908754105</v>
      </c>
      <c r="K175" s="3">
        <f>Table1[[#This Row],[obDraws]]/Table1[[#This Row],[exDraws]]</f>
        <v>0.92959691785927578</v>
      </c>
      <c r="L175">
        <v>71</v>
      </c>
      <c r="M175">
        <v>73.872457181230402</v>
      </c>
      <c r="N175" s="3">
        <f>Table1[[#This Row],[a_obWins]]/Table1[[#This Row],[a_exWins]]</f>
        <v>0.96111599247086854</v>
      </c>
      <c r="O175">
        <v>383</v>
      </c>
      <c r="P175">
        <v>388.617421960348</v>
      </c>
      <c r="Q175" s="3">
        <f>Table1[[#This Row],[h_obSG]]/Table1[[#This Row],[h_exSG]]</f>
        <v>0.98554511032466996</v>
      </c>
      <c r="R175">
        <v>278</v>
      </c>
      <c r="S175">
        <v>291.43074378023903</v>
      </c>
      <c r="T175" s="3">
        <f>Table1[[#This Row],[a_obSG]]/Table1[[#This Row],[a_exSG]]</f>
        <v>0.95391445800801711</v>
      </c>
      <c r="U175">
        <v>661</v>
      </c>
      <c r="V175">
        <v>680.04816574058805</v>
      </c>
      <c r="W175" s="3">
        <f>Table1[[#This Row],[obSG]]/Table1[[#This Row],[exSG]]</f>
        <v>0.9719899755632101</v>
      </c>
      <c r="X175">
        <v>6716</v>
      </c>
      <c r="Y175">
        <v>6625.3522904093898</v>
      </c>
      <c r="Z175" s="3">
        <f>Table1[[#This Row],[obFouls]]/Table1[[#This Row],[exFouls]]</f>
        <v>1.0136819455958332</v>
      </c>
      <c r="AA175">
        <v>3318</v>
      </c>
      <c r="AB175">
        <v>3242.1247671630899</v>
      </c>
      <c r="AC175" s="3">
        <f>Table1[[#This Row],[h_obFouls]]/Table1[[#This Row],[h_exFouls]]</f>
        <v>1.0234029342748898</v>
      </c>
      <c r="AD175">
        <v>3398</v>
      </c>
      <c r="AE175">
        <v>3383.2275232462898</v>
      </c>
      <c r="AF175" s="3">
        <f>Table1[[#This Row],[a_obFouls]]/Table1[[#This Row],[a_exFouls]]</f>
        <v>1.0043663858408007</v>
      </c>
      <c r="AG175">
        <v>792</v>
      </c>
      <c r="AH175">
        <v>882.78007660453102</v>
      </c>
      <c r="AI175" s="3">
        <f>Table1[[#This Row],[obYC]]/Table1[[#This Row],[exYC]]</f>
        <v>0.89716569391359424</v>
      </c>
      <c r="AJ175">
        <v>31</v>
      </c>
      <c r="AK175">
        <v>52.271368616159897</v>
      </c>
      <c r="AL175" s="3">
        <f>Table1[[#This Row],[obRC]]/Table1[[#This Row],[exRC]]</f>
        <v>0.59305889286427116</v>
      </c>
    </row>
    <row r="176" spans="1:38" hidden="1" x14ac:dyDescent="0.45">
      <c r="A176">
        <v>213</v>
      </c>
      <c r="B176" t="s">
        <v>235</v>
      </c>
      <c r="C176" s="5">
        <f>AVERAGE(H176,K176,N176,Q176,T176,W176,Z176,AC176,AF176,AI176,AL176)</f>
        <v>0.8773166649436045</v>
      </c>
      <c r="D176" s="5">
        <f>AVERAGE(H176,K176,N176)</f>
        <v>0.99909063255582897</v>
      </c>
      <c r="E176">
        <v>316</v>
      </c>
      <c r="F176">
        <v>135</v>
      </c>
      <c r="G176">
        <v>138.01633096503201</v>
      </c>
      <c r="H176" s="3">
        <f>Table1[[#This Row],[h_obWins]]/Table1[[#This Row],[h_exWins]]</f>
        <v>0.97814511555305561</v>
      </c>
      <c r="I176">
        <v>75</v>
      </c>
      <c r="J176">
        <v>82.318850125761401</v>
      </c>
      <c r="K176" s="3">
        <f>Table1[[#This Row],[obDraws]]/Table1[[#This Row],[exDraws]]</f>
        <v>0.91109144364164296</v>
      </c>
      <c r="L176">
        <v>106</v>
      </c>
      <c r="M176">
        <v>95.664818909205906</v>
      </c>
      <c r="N176" s="3">
        <f>Table1[[#This Row],[a_obWins]]/Table1[[#This Row],[a_exWins]]</f>
        <v>1.1080353384727886</v>
      </c>
      <c r="O176">
        <v>444</v>
      </c>
      <c r="P176">
        <v>467.01010877830498</v>
      </c>
      <c r="Q176" s="3">
        <f>Table1[[#This Row],[h_obSG]]/Table1[[#This Row],[h_exSG]]</f>
        <v>0.95072888499458985</v>
      </c>
      <c r="R176">
        <v>396</v>
      </c>
      <c r="S176">
        <v>368.45260126470703</v>
      </c>
      <c r="T176" s="3">
        <f>Table1[[#This Row],[a_obSG]]/Table1[[#This Row],[a_exSG]]</f>
        <v>1.0747651085668468</v>
      </c>
      <c r="U176">
        <v>840</v>
      </c>
      <c r="V176">
        <v>835.46271004301195</v>
      </c>
      <c r="W176" s="3">
        <f>Table1[[#This Row],[obSG]]/Table1[[#This Row],[exSG]]</f>
        <v>1.0054308707048749</v>
      </c>
      <c r="X176">
        <v>6926</v>
      </c>
      <c r="Y176">
        <v>8209.9732471291809</v>
      </c>
      <c r="Z176" s="3">
        <f>Table1[[#This Row],[obFouls]]/Table1[[#This Row],[exFouls]]</f>
        <v>0.84360810827512089</v>
      </c>
      <c r="AA176">
        <v>3334</v>
      </c>
      <c r="AB176">
        <v>4023.1623557035</v>
      </c>
      <c r="AC176" s="3">
        <f>Table1[[#This Row],[h_obFouls]]/Table1[[#This Row],[h_exFouls]]</f>
        <v>0.82870133124841505</v>
      </c>
      <c r="AD176">
        <v>3592</v>
      </c>
      <c r="AE176">
        <v>4186.81089142568</v>
      </c>
      <c r="AF176" s="3">
        <f>Table1[[#This Row],[a_obFouls]]/Table1[[#This Row],[a_exFouls]]</f>
        <v>0.85793222888480236</v>
      </c>
      <c r="AG176">
        <v>626</v>
      </c>
      <c r="AH176">
        <v>1096.5875126635899</v>
      </c>
      <c r="AI176" s="3">
        <f>Table1[[#This Row],[obYC]]/Table1[[#This Row],[exYC]]</f>
        <v>0.57086187173466718</v>
      </c>
      <c r="AJ176">
        <v>34</v>
      </c>
      <c r="AK176">
        <v>65.236201482797895</v>
      </c>
      <c r="AL176" s="3">
        <f>Table1[[#This Row],[obRC]]/Table1[[#This Row],[exRC]]</f>
        <v>0.52118301230284603</v>
      </c>
    </row>
    <row r="177" spans="1:38" hidden="1" x14ac:dyDescent="0.45">
      <c r="A177">
        <v>14</v>
      </c>
      <c r="B177" t="s">
        <v>36</v>
      </c>
      <c r="C177" s="5">
        <f>AVERAGE(H177,K177,N177,Q177,T177,W177,Z177,AC177,AF177,AI177,AL177)</f>
        <v>0.98056415304939726</v>
      </c>
      <c r="D177" s="5">
        <f>AVERAGE(H177,K177,N177)</f>
        <v>1.0108014370490164</v>
      </c>
      <c r="E177">
        <v>137</v>
      </c>
      <c r="F177">
        <v>58</v>
      </c>
      <c r="G177">
        <v>61.966485127656703</v>
      </c>
      <c r="H177" s="3">
        <f>Table1[[#This Row],[h_obWins]]/Table1[[#This Row],[h_exWins]]</f>
        <v>0.93598983193115803</v>
      </c>
      <c r="I177">
        <v>33</v>
      </c>
      <c r="J177">
        <v>36.249764124955803</v>
      </c>
      <c r="K177" s="3">
        <f>Table1[[#This Row],[obDraws]]/Table1[[#This Row],[exDraws]]</f>
        <v>0.91035075114548036</v>
      </c>
      <c r="L177">
        <v>46</v>
      </c>
      <c r="M177">
        <v>38.783750747387501</v>
      </c>
      <c r="N177" s="3">
        <f>Table1[[#This Row],[a_obWins]]/Table1[[#This Row],[a_exWins]]</f>
        <v>1.1860637280704107</v>
      </c>
      <c r="O177">
        <v>193</v>
      </c>
      <c r="P177">
        <v>202.49262805759901</v>
      </c>
      <c r="Q177" s="3">
        <f>Table1[[#This Row],[h_obSG]]/Table1[[#This Row],[h_exSG]]</f>
        <v>0.95312111779743991</v>
      </c>
      <c r="R177">
        <v>165</v>
      </c>
      <c r="S177">
        <v>151.29045895883701</v>
      </c>
      <c r="T177" s="3">
        <f>Table1[[#This Row],[a_obSG]]/Table1[[#This Row],[a_exSG]]</f>
        <v>1.0906173537677817</v>
      </c>
      <c r="U177">
        <v>358</v>
      </c>
      <c r="V177">
        <v>353.78308701643698</v>
      </c>
      <c r="W177" s="3">
        <f>Table1[[#This Row],[obSG]]/Table1[[#This Row],[exSG]]</f>
        <v>1.0119194872177908</v>
      </c>
      <c r="X177">
        <v>3707</v>
      </c>
      <c r="Y177">
        <v>3576.5363829215698</v>
      </c>
      <c r="Z177" s="3">
        <f>Table1[[#This Row],[obFouls]]/Table1[[#This Row],[exFouls]]</f>
        <v>1.0364776429233074</v>
      </c>
      <c r="AA177">
        <v>1846</v>
      </c>
      <c r="AB177">
        <v>1744.88928522683</v>
      </c>
      <c r="AC177" s="3">
        <f>Table1[[#This Row],[h_obFouls]]/Table1[[#This Row],[h_exFouls]]</f>
        <v>1.0579467795631663</v>
      </c>
      <c r="AD177">
        <v>1861</v>
      </c>
      <c r="AE177">
        <v>1831.6470976947401</v>
      </c>
      <c r="AF177" s="3">
        <f>Table1[[#This Row],[a_obFouls]]/Table1[[#This Row],[a_exFouls]]</f>
        <v>1.0160254135975224</v>
      </c>
      <c r="AG177">
        <v>390</v>
      </c>
      <c r="AH177">
        <v>474.89216556725302</v>
      </c>
      <c r="AI177" s="3">
        <f>Table1[[#This Row],[obYC]]/Table1[[#This Row],[exYC]]</f>
        <v>0.82123906915615186</v>
      </c>
      <c r="AJ177">
        <v>22</v>
      </c>
      <c r="AK177">
        <v>28.7035952684212</v>
      </c>
      <c r="AL177" s="3">
        <f>Table1[[#This Row],[obRC]]/Table1[[#This Row],[exRC]]</f>
        <v>0.76645450837316231</v>
      </c>
    </row>
    <row r="178" spans="1:38" x14ac:dyDescent="0.45">
      <c r="A178">
        <v>46</v>
      </c>
      <c r="B178" t="s">
        <v>68</v>
      </c>
      <c r="C178" s="5">
        <f>AVERAGE(H178,K178,N178,Q178,T178,W178,Z178,AC178,AF178,AI178,AL178)</f>
        <v>0.93920855901446343</v>
      </c>
      <c r="D178" s="5">
        <f>AVERAGE(H178,K178,N178)</f>
        <v>1.0109626758294417</v>
      </c>
      <c r="E178">
        <v>120</v>
      </c>
      <c r="F178">
        <v>50</v>
      </c>
      <c r="G178">
        <v>52.164318336339399</v>
      </c>
      <c r="H178" s="3">
        <f>Table1[[#This Row],[h_obWins]]/Table1[[#This Row],[h_exWins]]</f>
        <v>0.95850960186262679</v>
      </c>
      <c r="I178">
        <v>34</v>
      </c>
      <c r="J178">
        <v>30.967338885660499</v>
      </c>
      <c r="K178" s="13">
        <f>Table1[[#This Row],[obDraws]]/Table1[[#This Row],[exDraws]]</f>
        <v>1.0979309564033537</v>
      </c>
      <c r="L178">
        <v>36</v>
      </c>
      <c r="M178">
        <v>36.868342777999999</v>
      </c>
      <c r="N178" s="3">
        <f>Table1[[#This Row],[a_obWins]]/Table1[[#This Row],[a_exWins]]</f>
        <v>0.97644746922234449</v>
      </c>
      <c r="O178">
        <v>179</v>
      </c>
      <c r="P178">
        <v>173.548329591879</v>
      </c>
      <c r="Q178" s="3">
        <f>Table1[[#This Row],[h_obSG]]/Table1[[#This Row],[h_exSG]]</f>
        <v>1.0314129811617392</v>
      </c>
      <c r="R178">
        <v>145</v>
      </c>
      <c r="S178">
        <v>137.11995860662799</v>
      </c>
      <c r="T178" s="3">
        <f>Table1[[#This Row],[a_obSG]]/Table1[[#This Row],[a_exSG]]</f>
        <v>1.057468230543873</v>
      </c>
      <c r="U178">
        <v>324</v>
      </c>
      <c r="V178">
        <v>310.66828819850798</v>
      </c>
      <c r="W178" s="3">
        <f>Table1[[#This Row],[obSG]]/Table1[[#This Row],[exSG]]</f>
        <v>1.0429130114270737</v>
      </c>
      <c r="X178">
        <v>2632</v>
      </c>
      <c r="Y178">
        <v>3136.7633649355898</v>
      </c>
      <c r="Z178" s="3">
        <f>Table1[[#This Row],[obFouls]]/Table1[[#This Row],[exFouls]]</f>
        <v>0.83908146512481518</v>
      </c>
      <c r="AA178">
        <v>1272</v>
      </c>
      <c r="AB178">
        <v>1533.26781684977</v>
      </c>
      <c r="AC178" s="3">
        <f>Table1[[#This Row],[h_obFouls]]/Table1[[#This Row],[h_exFouls]]</f>
        <v>0.82960066468585569</v>
      </c>
      <c r="AD178">
        <v>1360</v>
      </c>
      <c r="AE178">
        <v>1603.49554808581</v>
      </c>
      <c r="AF178" s="3">
        <f>Table1[[#This Row],[a_obFouls]]/Table1[[#This Row],[a_exFouls]]</f>
        <v>0.848147038277415</v>
      </c>
      <c r="AG178">
        <v>377</v>
      </c>
      <c r="AH178">
        <v>417.77733136860098</v>
      </c>
      <c r="AI178" s="3">
        <f>Table1[[#This Row],[obYC]]/Table1[[#This Row],[exYC]]</f>
        <v>0.90239458125930838</v>
      </c>
      <c r="AJ178">
        <v>19</v>
      </c>
      <c r="AK178">
        <v>25.421864155290798</v>
      </c>
      <c r="AL178" s="3">
        <f>Table1[[#This Row],[obRC]]/Table1[[#This Row],[exRC]]</f>
        <v>0.74738814919069263</v>
      </c>
    </row>
    <row r="179" spans="1:38" x14ac:dyDescent="0.45">
      <c r="A179">
        <v>263</v>
      </c>
      <c r="B179" t="s">
        <v>285</v>
      </c>
      <c r="C179" s="5">
        <f>AVERAGE(H179,K179,N179,Q179,T179,W179,Z179,AC179,AF179,AI179,AL179)</f>
        <v>0.94804888308519186</v>
      </c>
      <c r="D179" s="5">
        <f>AVERAGE(H179,K179,N179)</f>
        <v>1.0189914002009104</v>
      </c>
      <c r="E179">
        <v>117</v>
      </c>
      <c r="F179">
        <v>49</v>
      </c>
      <c r="G179">
        <v>53.384108622729798</v>
      </c>
      <c r="H179" s="3">
        <f>Table1[[#This Row],[h_obWins]]/Table1[[#This Row],[h_exWins]]</f>
        <v>0.91787614824267871</v>
      </c>
      <c r="I179">
        <v>31</v>
      </c>
      <c r="J179">
        <v>28.8034974172174</v>
      </c>
      <c r="K179" s="3">
        <f>Table1[[#This Row],[obDraws]]/Table1[[#This Row],[exDraws]]</f>
        <v>1.076258190141508</v>
      </c>
      <c r="L179">
        <v>37</v>
      </c>
      <c r="M179">
        <v>34.812393960052603</v>
      </c>
      <c r="N179" s="3">
        <f>Table1[[#This Row],[a_obWins]]/Table1[[#This Row],[a_exWins]]</f>
        <v>1.0628398622185444</v>
      </c>
      <c r="O179">
        <v>174</v>
      </c>
      <c r="P179">
        <v>180.40256181892599</v>
      </c>
      <c r="Q179" s="3">
        <f>Table1[[#This Row],[h_obSG]]/Table1[[#This Row],[h_exSG]]</f>
        <v>0.96450958481757931</v>
      </c>
      <c r="R179">
        <v>140</v>
      </c>
      <c r="S179">
        <v>131.93552926005</v>
      </c>
      <c r="T179" s="3">
        <f>Table1[[#This Row],[a_obSG]]/Table1[[#This Row],[a_exSG]]</f>
        <v>1.0611243293234123</v>
      </c>
      <c r="U179">
        <v>314</v>
      </c>
      <c r="V179">
        <v>312.33809107897702</v>
      </c>
      <c r="W179" s="3">
        <f>Table1[[#This Row],[obSG]]/Table1[[#This Row],[exSG]]</f>
        <v>1.0053208653330814</v>
      </c>
      <c r="X179">
        <v>2628</v>
      </c>
      <c r="Y179">
        <v>3026.3304541689999</v>
      </c>
      <c r="Z179" s="3">
        <f>Table1[[#This Row],[obFouls]]/Table1[[#This Row],[exFouls]]</f>
        <v>0.86837840077237116</v>
      </c>
      <c r="AA179">
        <v>1279</v>
      </c>
      <c r="AB179">
        <v>1478.4000644017599</v>
      </c>
      <c r="AC179" s="3">
        <f>Table1[[#This Row],[h_obFouls]]/Table1[[#This Row],[h_exFouls]]</f>
        <v>0.86512442118808497</v>
      </c>
      <c r="AD179">
        <v>1349</v>
      </c>
      <c r="AE179">
        <v>1547.9303897672401</v>
      </c>
      <c r="AF179" s="3">
        <f>Table1[[#This Row],[a_obFouls]]/Table1[[#This Row],[a_exFouls]]</f>
        <v>0.871486217285809</v>
      </c>
      <c r="AG179">
        <v>400</v>
      </c>
      <c r="AH179">
        <v>404.34458593915701</v>
      </c>
      <c r="AI179" s="3">
        <f>Table1[[#This Row],[obYC]]/Table1[[#This Row],[exYC]]</f>
        <v>0.98925523899605083</v>
      </c>
      <c r="AJ179">
        <v>18</v>
      </c>
      <c r="AK179">
        <v>24.116904100284401</v>
      </c>
      <c r="AL179" s="3">
        <f>Table1[[#This Row],[obRC]]/Table1[[#This Row],[exRC]]</f>
        <v>0.74636445561798848</v>
      </c>
    </row>
    <row r="180" spans="1:38" x14ac:dyDescent="0.45">
      <c r="A180">
        <v>257</v>
      </c>
      <c r="B180" t="s">
        <v>279</v>
      </c>
      <c r="C180" s="5">
        <f>AVERAGE(H180,K180,N180,Q180,T180,W180,Z180,AC180,AF180,AI180,AL180)</f>
        <v>0.97200732535794687</v>
      </c>
      <c r="D180" s="5">
        <f>AVERAGE(H180,K180,N180)</f>
        <v>1.0286082430632426</v>
      </c>
      <c r="E180">
        <v>117</v>
      </c>
      <c r="F180">
        <v>44</v>
      </c>
      <c r="G180">
        <v>49.845208305662901</v>
      </c>
      <c r="H180" s="13">
        <f>Table1[[#This Row],[h_obWins]]/Table1[[#This Row],[h_exWins]]</f>
        <v>0.88273279409690364</v>
      </c>
      <c r="I180">
        <v>33</v>
      </c>
      <c r="J180">
        <v>27.8209827587077</v>
      </c>
      <c r="K180" s="13">
        <f>Table1[[#This Row],[obDraws]]/Table1[[#This Row],[exDraws]]</f>
        <v>1.18615507892766</v>
      </c>
      <c r="L180">
        <v>40</v>
      </c>
      <c r="M180">
        <v>39.3338089356292</v>
      </c>
      <c r="N180" s="3">
        <f>Table1[[#This Row],[a_obWins]]/Table1[[#This Row],[a_exWins]]</f>
        <v>1.0169368561651642</v>
      </c>
      <c r="O180">
        <v>162</v>
      </c>
      <c r="P180">
        <v>172.67940591021099</v>
      </c>
      <c r="Q180" s="3">
        <f>Table1[[#This Row],[h_obSG]]/Table1[[#This Row],[h_exSG]]</f>
        <v>0.9381547217288666</v>
      </c>
      <c r="R180">
        <v>143</v>
      </c>
      <c r="S180">
        <v>144.862267263587</v>
      </c>
      <c r="T180" s="3">
        <f>Table1[[#This Row],[a_obSG]]/Table1[[#This Row],[a_exSG]]</f>
        <v>0.98714456636110437</v>
      </c>
      <c r="U180">
        <v>305</v>
      </c>
      <c r="V180">
        <v>317.54167317379802</v>
      </c>
      <c r="W180" s="3">
        <f>Table1[[#This Row],[obSG]]/Table1[[#This Row],[exSG]]</f>
        <v>0.96050385120023707</v>
      </c>
      <c r="X180">
        <v>3223</v>
      </c>
      <c r="Y180">
        <v>3019.0338397331602</v>
      </c>
      <c r="Z180" s="3">
        <f>Table1[[#This Row],[obFouls]]/Table1[[#This Row],[exFouls]]</f>
        <v>1.0675600775262815</v>
      </c>
      <c r="AA180">
        <v>1537</v>
      </c>
      <c r="AB180">
        <v>1491.8478739911</v>
      </c>
      <c r="AC180" s="3">
        <f>Table1[[#This Row],[h_obFouls]]/Table1[[#This Row],[h_exFouls]]</f>
        <v>1.0302659049867502</v>
      </c>
      <c r="AD180">
        <v>1686</v>
      </c>
      <c r="AE180">
        <v>1527.18596574206</v>
      </c>
      <c r="AF180" s="3">
        <f>Table1[[#This Row],[a_obFouls]]/Table1[[#This Row],[a_exFouls]]</f>
        <v>1.1039912871257773</v>
      </c>
      <c r="AG180">
        <v>309</v>
      </c>
      <c r="AH180">
        <v>405.61747989634898</v>
      </c>
      <c r="AI180" s="3">
        <f>Table1[[#This Row],[obYC]]/Table1[[#This Row],[exYC]]</f>
        <v>0.76180148863150943</v>
      </c>
      <c r="AJ180">
        <v>18</v>
      </c>
      <c r="AK180">
        <v>23.783288194170101</v>
      </c>
      <c r="AL180" s="3">
        <f>Table1[[#This Row],[obRC]]/Table1[[#This Row],[exRC]]</f>
        <v>0.75683395218716076</v>
      </c>
    </row>
    <row r="181" spans="1:38" x14ac:dyDescent="0.45">
      <c r="A181">
        <v>208</v>
      </c>
      <c r="B181" t="s">
        <v>230</v>
      </c>
      <c r="C181" s="5">
        <f>AVERAGE(H181,K181,N181,Q181,T181,W181,Z181,AC181,AF181,AI181,AL181)</f>
        <v>0.97177608107967639</v>
      </c>
      <c r="D181" s="5">
        <f>AVERAGE(H181,K181,N181)</f>
        <v>0.9749813129776449</v>
      </c>
      <c r="E181">
        <v>117</v>
      </c>
      <c r="F181">
        <v>56</v>
      </c>
      <c r="G181">
        <v>51.127814123645301</v>
      </c>
      <c r="H181" s="13">
        <f>Table1[[#This Row],[h_obWins]]/Table1[[#This Row],[h_exWins]]</f>
        <v>1.0952942338698857</v>
      </c>
      <c r="I181">
        <v>23</v>
      </c>
      <c r="J181">
        <v>26.963647496636298</v>
      </c>
      <c r="K181" s="13">
        <f>Table1[[#This Row],[obDraws]]/Table1[[#This Row],[exDraws]]</f>
        <v>0.85300032211403298</v>
      </c>
      <c r="L181">
        <v>38</v>
      </c>
      <c r="M181">
        <v>38.908538379718301</v>
      </c>
      <c r="N181" s="3">
        <f>Table1[[#This Row],[a_obWins]]/Table1[[#This Row],[a_exWins]]</f>
        <v>0.97664938294901638</v>
      </c>
      <c r="O181">
        <v>194</v>
      </c>
      <c r="P181">
        <v>179.96291089498499</v>
      </c>
      <c r="Q181" s="3">
        <f>Table1[[#This Row],[h_obSG]]/Table1[[#This Row],[h_exSG]]</f>
        <v>1.0779999002861549</v>
      </c>
      <c r="R181">
        <v>136</v>
      </c>
      <c r="S181">
        <v>144.386533427237</v>
      </c>
      <c r="T181" s="3">
        <f>Table1[[#This Row],[a_obSG]]/Table1[[#This Row],[a_exSG]]</f>
        <v>0.94191609682586253</v>
      </c>
      <c r="U181">
        <v>330</v>
      </c>
      <c r="V181">
        <v>324.34944432222301</v>
      </c>
      <c r="W181" s="3">
        <f>Table1[[#This Row],[obSG]]/Table1[[#This Row],[exSG]]</f>
        <v>1.0174211973434537</v>
      </c>
      <c r="X181">
        <v>2775</v>
      </c>
      <c r="Y181">
        <v>3003.80075642473</v>
      </c>
      <c r="Z181" s="3">
        <f>Table1[[#This Row],[obFouls]]/Table1[[#This Row],[exFouls]]</f>
        <v>0.92382958292577977</v>
      </c>
      <c r="AA181">
        <v>1410</v>
      </c>
      <c r="AB181">
        <v>1481.6410901796901</v>
      </c>
      <c r="AC181" s="3">
        <f>Table1[[#This Row],[h_obFouls]]/Table1[[#This Row],[h_exFouls]]</f>
        <v>0.95164747343028833</v>
      </c>
      <c r="AD181">
        <v>1365</v>
      </c>
      <c r="AE181">
        <v>1522.1596662450299</v>
      </c>
      <c r="AF181" s="3">
        <f>Table1[[#This Row],[a_obFouls]]/Table1[[#This Row],[a_exFouls]]</f>
        <v>0.89675218064822171</v>
      </c>
      <c r="AG181">
        <v>412</v>
      </c>
      <c r="AH181">
        <v>406.17026635604901</v>
      </c>
      <c r="AI181" s="3">
        <f>Table1[[#This Row],[obYC]]/Table1[[#This Row],[exYC]]</f>
        <v>1.0143529305979297</v>
      </c>
      <c r="AJ181">
        <v>22</v>
      </c>
      <c r="AK181">
        <v>23.3874961656817</v>
      </c>
      <c r="AL181" s="3">
        <f>Table1[[#This Row],[obRC]]/Table1[[#This Row],[exRC]]</f>
        <v>0.94067359088581348</v>
      </c>
    </row>
    <row r="182" spans="1:38" hidden="1" x14ac:dyDescent="0.45">
      <c r="A182">
        <v>261</v>
      </c>
      <c r="B182" t="s">
        <v>283</v>
      </c>
      <c r="C182" s="5">
        <f>AVERAGE(H182,K182,N182,Q182,T182,W182,Z182,AC182,AF182,AI182,AL182)</f>
        <v>0.92135367501632759</v>
      </c>
      <c r="D182" s="5">
        <f>AVERAGE(H182,K182,N182)</f>
        <v>1.030871820911748</v>
      </c>
      <c r="E182">
        <v>58</v>
      </c>
      <c r="F182">
        <v>23</v>
      </c>
      <c r="G182">
        <v>26.470424621044501</v>
      </c>
      <c r="H182" s="3">
        <f>Table1[[#This Row],[h_obWins]]/Table1[[#This Row],[h_exWins]]</f>
        <v>0.86889425950933008</v>
      </c>
      <c r="I182">
        <v>18</v>
      </c>
      <c r="J182">
        <v>15.3180303315931</v>
      </c>
      <c r="K182" s="3">
        <f>Table1[[#This Row],[obDraws]]/Table1[[#This Row],[exDraws]]</f>
        <v>1.1750858047901496</v>
      </c>
      <c r="L182">
        <v>17</v>
      </c>
      <c r="M182">
        <v>16.2115450473622</v>
      </c>
      <c r="N182" s="3">
        <f>Table1[[#This Row],[a_obWins]]/Table1[[#This Row],[a_exWins]]</f>
        <v>1.0486353984357641</v>
      </c>
      <c r="O182">
        <v>76</v>
      </c>
      <c r="P182">
        <v>85.628112187064602</v>
      </c>
      <c r="Q182" s="3">
        <f>Table1[[#This Row],[h_obSG]]/Table1[[#This Row],[h_exSG]]</f>
        <v>0.88755898102680497</v>
      </c>
      <c r="R182">
        <v>67</v>
      </c>
      <c r="S182">
        <v>62.422764400974799</v>
      </c>
      <c r="T182" s="3">
        <f>Table1[[#This Row],[a_obSG]]/Table1[[#This Row],[a_exSG]]</f>
        <v>1.0733263840996077</v>
      </c>
      <c r="U182">
        <v>143</v>
      </c>
      <c r="V182">
        <v>148.05087658803899</v>
      </c>
      <c r="W182" s="3">
        <f>Table1[[#This Row],[obSG]]/Table1[[#This Row],[exSG]]</f>
        <v>0.96588418316432278</v>
      </c>
      <c r="X182">
        <v>1288</v>
      </c>
      <c r="Y182">
        <v>1519.28453241638</v>
      </c>
      <c r="Z182" s="3">
        <f>Table1[[#This Row],[obFouls]]/Table1[[#This Row],[exFouls]]</f>
        <v>0.84776746719817631</v>
      </c>
      <c r="AA182">
        <v>600</v>
      </c>
      <c r="AB182">
        <v>740.08895786520998</v>
      </c>
      <c r="AC182" s="3">
        <f>Table1[[#This Row],[h_obFouls]]/Table1[[#This Row],[h_exFouls]]</f>
        <v>0.81071335225795393</v>
      </c>
      <c r="AD182">
        <v>688</v>
      </c>
      <c r="AE182">
        <v>779.19557455117604</v>
      </c>
      <c r="AF182" s="3">
        <f>Table1[[#This Row],[a_obFouls]]/Table1[[#This Row],[a_exFouls]]</f>
        <v>0.88296189361226085</v>
      </c>
      <c r="AG182">
        <v>184</v>
      </c>
      <c r="AH182">
        <v>200.525713289088</v>
      </c>
      <c r="AI182" s="3">
        <f>Table1[[#This Row],[obYC]]/Table1[[#This Row],[exYC]]</f>
        <v>0.91758805881785499</v>
      </c>
      <c r="AJ182">
        <v>8</v>
      </c>
      <c r="AK182">
        <v>12.186304671828699</v>
      </c>
      <c r="AL182" s="3">
        <f>Table1[[#This Row],[obRC]]/Table1[[#This Row],[exRC]]</f>
        <v>0.65647464226737617</v>
      </c>
    </row>
    <row r="183" spans="1:38" x14ac:dyDescent="0.45">
      <c r="A183" s="1">
        <v>193</v>
      </c>
      <c r="B183" s="1" t="s">
        <v>215</v>
      </c>
      <c r="C183" s="6">
        <f>AVERAGE(H183,K183,N183,Q183,T183,W183,Z183,AC183,AF183,AI183,AL183)</f>
        <v>0.90763097790457248</v>
      </c>
      <c r="D183" s="6">
        <f>AVERAGE(H183,K183,N183)</f>
        <v>1.0182618224802245</v>
      </c>
      <c r="E183" s="1">
        <v>115</v>
      </c>
      <c r="F183" s="1">
        <v>43</v>
      </c>
      <c r="G183" s="1">
        <v>46.9827321273942</v>
      </c>
      <c r="H183" s="4">
        <f>Table1[[#This Row],[h_obWins]]/Table1[[#This Row],[h_exWins]]</f>
        <v>0.91522987389079502</v>
      </c>
      <c r="I183" s="1">
        <v>37</v>
      </c>
      <c r="J183" s="1">
        <v>30.961444399200499</v>
      </c>
      <c r="K183" s="14">
        <f>Table1[[#This Row],[obDraws]]/Table1[[#This Row],[exDraws]]</f>
        <v>1.1950346864617023</v>
      </c>
      <c r="L183" s="1">
        <v>35</v>
      </c>
      <c r="M183" s="1">
        <v>37.055823473405198</v>
      </c>
      <c r="N183" s="4">
        <f>Table1[[#This Row],[a_obWins]]/Table1[[#This Row],[a_exWins]]</f>
        <v>0.94452090708817593</v>
      </c>
      <c r="O183" s="1">
        <v>132</v>
      </c>
      <c r="P183" s="1">
        <v>158.63228911302301</v>
      </c>
      <c r="Q183" s="4">
        <f>Table1[[#This Row],[h_obSG]]/Table1[[#This Row],[h_exSG]]</f>
        <v>0.83211306309746358</v>
      </c>
      <c r="R183" s="1">
        <v>122</v>
      </c>
      <c r="S183" s="1">
        <v>136.27124700577599</v>
      </c>
      <c r="T183" s="4">
        <f>Table1[[#This Row],[a_obSG]]/Table1[[#This Row],[a_exSG]]</f>
        <v>0.89527323394075131</v>
      </c>
      <c r="U183" s="1">
        <v>254</v>
      </c>
      <c r="V183" s="1">
        <v>294.90353611879999</v>
      </c>
      <c r="W183" s="4">
        <f>Table1[[#This Row],[obSG]]/Table1[[#This Row],[exSG]]</f>
        <v>0.86129859052513269</v>
      </c>
      <c r="X183" s="1">
        <v>2602</v>
      </c>
      <c r="Y183" s="1">
        <v>3004.59787542296</v>
      </c>
      <c r="Z183" s="4">
        <f>Table1[[#This Row],[obFouls]]/Table1[[#This Row],[exFouls]]</f>
        <v>0.86600607065719704</v>
      </c>
      <c r="AA183" s="1">
        <v>1303</v>
      </c>
      <c r="AB183" s="1">
        <v>1474.60828946688</v>
      </c>
      <c r="AC183" s="4">
        <f>Table1[[#This Row],[h_obFouls]]/Table1[[#This Row],[h_exFouls]]</f>
        <v>0.88362449153942968</v>
      </c>
      <c r="AD183" s="1">
        <v>1299</v>
      </c>
      <c r="AE183" s="1">
        <v>1529.98958595608</v>
      </c>
      <c r="AF183" s="4">
        <f>Table1[[#This Row],[a_obFouls]]/Table1[[#This Row],[a_exFouls]]</f>
        <v>0.84902538678932504</v>
      </c>
      <c r="AG183" s="1">
        <v>385</v>
      </c>
      <c r="AH183" s="1">
        <v>401.26658799788299</v>
      </c>
      <c r="AI183" s="4">
        <f>Table1[[#This Row],[obYC]]/Table1[[#This Row],[exYC]]</f>
        <v>0.95946189270568216</v>
      </c>
      <c r="AJ183" s="1">
        <v>19</v>
      </c>
      <c r="AK183" s="1">
        <v>24.285726110253702</v>
      </c>
      <c r="AL183" s="4">
        <f>Table1[[#This Row],[obRC]]/Table1[[#This Row],[exRC]]</f>
        <v>0.78235256025464239</v>
      </c>
    </row>
    <row r="184" spans="1:38" hidden="1" x14ac:dyDescent="0.45">
      <c r="A184">
        <v>170</v>
      </c>
      <c r="B184" t="s">
        <v>192</v>
      </c>
      <c r="C184" s="5">
        <f>AVERAGE(H184,K184,N184,Q184,T184,W184,Z184,AC184,AF184,AI184,AL184)</f>
        <v>1.0142285518831207</v>
      </c>
      <c r="D184" s="5">
        <f>AVERAGE(H184,K184,N184)</f>
        <v>1.0067656963239031</v>
      </c>
      <c r="E184">
        <v>70</v>
      </c>
      <c r="F184">
        <v>30</v>
      </c>
      <c r="G184">
        <v>31.761654690678601</v>
      </c>
      <c r="H184" s="3">
        <f>Table1[[#This Row],[h_obWins]]/Table1[[#This Row],[h_exWins]]</f>
        <v>0.94453517274729359</v>
      </c>
      <c r="I184">
        <v>16</v>
      </c>
      <c r="J184">
        <v>18.102676044128302</v>
      </c>
      <c r="K184" s="3">
        <f>Table1[[#This Row],[obDraws]]/Table1[[#This Row],[exDraws]]</f>
        <v>0.88384722573598085</v>
      </c>
      <c r="L184">
        <v>24</v>
      </c>
      <c r="M184">
        <v>20.135669265192998</v>
      </c>
      <c r="N184" s="3">
        <f>Table1[[#This Row],[a_obWins]]/Table1[[#This Row],[a_exWins]]</f>
        <v>1.1919146904884348</v>
      </c>
      <c r="O184">
        <v>96</v>
      </c>
      <c r="P184">
        <v>104.256860035047</v>
      </c>
      <c r="Q184" s="3">
        <f>Table1[[#This Row],[h_obSG]]/Table1[[#This Row],[h_exSG]]</f>
        <v>0.92080271713274919</v>
      </c>
      <c r="R184">
        <v>84</v>
      </c>
      <c r="S184">
        <v>77.8531201262157</v>
      </c>
      <c r="T184" s="3">
        <f>Table1[[#This Row],[a_obSG]]/Table1[[#This Row],[a_exSG]]</f>
        <v>1.0789548301188052</v>
      </c>
      <c r="U184">
        <v>180</v>
      </c>
      <c r="V184">
        <v>182.109980161263</v>
      </c>
      <c r="W184" s="3">
        <f>Table1[[#This Row],[obSG]]/Table1[[#This Row],[exSG]]</f>
        <v>0.9884137038541515</v>
      </c>
      <c r="X184">
        <v>2006</v>
      </c>
      <c r="Y184">
        <v>1825.9953144818001</v>
      </c>
      <c r="Z184" s="3">
        <f>Table1[[#This Row],[obFouls]]/Table1[[#This Row],[exFouls]]</f>
        <v>1.0985789416273959</v>
      </c>
      <c r="AA184">
        <v>997</v>
      </c>
      <c r="AB184">
        <v>890.24985794380098</v>
      </c>
      <c r="AC184" s="3">
        <f>Table1[[#This Row],[h_obFouls]]/Table1[[#This Row],[h_exFouls]]</f>
        <v>1.1199103163046367</v>
      </c>
      <c r="AD184">
        <v>1009</v>
      </c>
      <c r="AE184">
        <v>935.74545653799896</v>
      </c>
      <c r="AF184" s="3">
        <f>Table1[[#This Row],[a_obFouls]]/Table1[[#This Row],[a_exFouls]]</f>
        <v>1.078284690510839</v>
      </c>
      <c r="AG184">
        <v>198</v>
      </c>
      <c r="AH184">
        <v>241.87943234244901</v>
      </c>
      <c r="AI184" s="3">
        <f>Table1[[#This Row],[obYC]]/Table1[[#This Row],[exYC]]</f>
        <v>0.81858965056472754</v>
      </c>
      <c r="AJ184">
        <v>15</v>
      </c>
      <c r="AK184">
        <v>14.5252827957174</v>
      </c>
      <c r="AL184" s="3">
        <f>Table1[[#This Row],[obRC]]/Table1[[#This Row],[exRC]]</f>
        <v>1.0326821316293109</v>
      </c>
    </row>
    <row r="185" spans="1:38" x14ac:dyDescent="0.45">
      <c r="A185">
        <v>77</v>
      </c>
      <c r="B185" t="s">
        <v>99</v>
      </c>
      <c r="C185" s="5">
        <f>AVERAGE(H185,K185,N185,Q185,T185,W185,Z185,AC185,AF185,AI185,AL185)</f>
        <v>0.93018868161260038</v>
      </c>
      <c r="D185" s="5">
        <f>AVERAGE(H185,K185,N185)</f>
        <v>1.0110030257660065</v>
      </c>
      <c r="E185">
        <v>114</v>
      </c>
      <c r="F185">
        <v>50</v>
      </c>
      <c r="G185">
        <v>52.206644718438199</v>
      </c>
      <c r="H185" s="3">
        <f>Table1[[#This Row],[h_obWins]]/Table1[[#This Row],[h_exWins]]</f>
        <v>0.9577324930506621</v>
      </c>
      <c r="I185">
        <v>31</v>
      </c>
      <c r="J185">
        <v>28.998438605045099</v>
      </c>
      <c r="K185" s="3">
        <f>Table1[[#This Row],[obDraws]]/Table1[[#This Row],[exDraws]]</f>
        <v>1.0690230747322607</v>
      </c>
      <c r="L185">
        <v>33</v>
      </c>
      <c r="M185">
        <v>32.7949166765166</v>
      </c>
      <c r="N185" s="3">
        <f>Table1[[#This Row],[a_obWins]]/Table1[[#This Row],[a_exWins]]</f>
        <v>1.0062535095150966</v>
      </c>
      <c r="O185">
        <v>169</v>
      </c>
      <c r="P185">
        <v>171.71347619685699</v>
      </c>
      <c r="Q185" s="3">
        <f>Table1[[#This Row],[h_obSG]]/Table1[[#This Row],[h_exSG]]</f>
        <v>0.98419765147759175</v>
      </c>
      <c r="R185">
        <v>140</v>
      </c>
      <c r="S185">
        <v>126.73645755572799</v>
      </c>
      <c r="T185" s="3">
        <f>Table1[[#This Row],[a_obSG]]/Table1[[#This Row],[a_exSG]]</f>
        <v>1.1046545145735971</v>
      </c>
      <c r="U185">
        <v>309</v>
      </c>
      <c r="V185">
        <v>298.44993375258599</v>
      </c>
      <c r="W185" s="3">
        <f>Table1[[#This Row],[obSG]]/Table1[[#This Row],[exSG]]</f>
        <v>1.0353495345593207</v>
      </c>
      <c r="X185">
        <v>2383</v>
      </c>
      <c r="Y185">
        <v>2974.4225289158899</v>
      </c>
      <c r="Z185" s="3">
        <f>Table1[[#This Row],[obFouls]]/Table1[[#This Row],[exFouls]]</f>
        <v>0.8011639156285405</v>
      </c>
      <c r="AA185">
        <v>1166</v>
      </c>
      <c r="AB185">
        <v>1450.29501263421</v>
      </c>
      <c r="AC185" s="3">
        <f>Table1[[#This Row],[h_obFouls]]/Table1[[#This Row],[h_exFouls]]</f>
        <v>0.80397435683251972</v>
      </c>
      <c r="AD185">
        <v>1217</v>
      </c>
      <c r="AE185">
        <v>1524.1275162816801</v>
      </c>
      <c r="AF185" s="3">
        <f>Table1[[#This Row],[a_obFouls]]/Table1[[#This Row],[a_exFouls]]</f>
        <v>0.79848961914226169</v>
      </c>
      <c r="AG185">
        <v>311</v>
      </c>
      <c r="AH185">
        <v>395.04055950652099</v>
      </c>
      <c r="AI185" s="3">
        <f>Table1[[#This Row],[obYC]]/Table1[[#This Row],[exYC]]</f>
        <v>0.78726093439239941</v>
      </c>
      <c r="AJ185">
        <v>21</v>
      </c>
      <c r="AK185">
        <v>23.756303929182899</v>
      </c>
      <c r="AL185" s="3">
        <f>Table1[[#This Row],[obRC]]/Table1[[#This Row],[exRC]]</f>
        <v>0.88397589383435282</v>
      </c>
    </row>
    <row r="186" spans="1:38" x14ac:dyDescent="0.45">
      <c r="A186">
        <v>103</v>
      </c>
      <c r="B186" t="s">
        <v>125</v>
      </c>
      <c r="C186" s="5">
        <f>AVERAGE(H186,K186,N186,Q186,T186,W186,Z186,AC186,AF186,AI186,AL186)</f>
        <v>1.0458605299293851</v>
      </c>
      <c r="D186" s="5">
        <f>AVERAGE(H186,K186,N186)</f>
        <v>1.0313639318144687</v>
      </c>
      <c r="E186">
        <v>114</v>
      </c>
      <c r="F186">
        <v>47</v>
      </c>
      <c r="G186">
        <v>53.3228873135876</v>
      </c>
      <c r="H186" s="13">
        <f>Table1[[#This Row],[h_obWins]]/Table1[[#This Row],[h_exWins]]</f>
        <v>0.88142263796776021</v>
      </c>
      <c r="I186">
        <v>41</v>
      </c>
      <c r="J186">
        <v>30.086627014484002</v>
      </c>
      <c r="K186" s="13">
        <f>Table1[[#This Row],[obDraws]]/Table1[[#This Row],[exDraws]]</f>
        <v>1.3627316874125568</v>
      </c>
      <c r="L186">
        <v>26</v>
      </c>
      <c r="M186">
        <v>30.590485671928398</v>
      </c>
      <c r="N186" s="13">
        <f>Table1[[#This Row],[a_obWins]]/Table1[[#This Row],[a_exWins]]</f>
        <v>0.84993747006308917</v>
      </c>
      <c r="O186">
        <v>166</v>
      </c>
      <c r="P186">
        <v>171.44755212284699</v>
      </c>
      <c r="Q186" s="3">
        <f>Table1[[#This Row],[h_obSG]]/Table1[[#This Row],[h_exSG]]</f>
        <v>0.96822613064231056</v>
      </c>
      <c r="R186">
        <v>127</v>
      </c>
      <c r="S186">
        <v>121.728666775812</v>
      </c>
      <c r="T186" s="3">
        <f>Table1[[#This Row],[a_obSG]]/Table1[[#This Row],[a_exSG]]</f>
        <v>1.043303959238264</v>
      </c>
      <c r="U186">
        <v>293</v>
      </c>
      <c r="V186">
        <v>293.17621889866001</v>
      </c>
      <c r="W186" s="3">
        <f>Table1[[#This Row],[obSG]]/Table1[[#This Row],[exSG]]</f>
        <v>0.99939893181199346</v>
      </c>
      <c r="X186">
        <v>3111</v>
      </c>
      <c r="Y186">
        <v>2981.1145821602699</v>
      </c>
      <c r="Z186" s="3">
        <f>Table1[[#This Row],[obFouls]]/Table1[[#This Row],[exFouls]]</f>
        <v>1.0435694148145116</v>
      </c>
      <c r="AA186">
        <v>1500</v>
      </c>
      <c r="AB186">
        <v>1450.2952539143801</v>
      </c>
      <c r="AC186" s="3">
        <f>Table1[[#This Row],[h_obFouls]]/Table1[[#This Row],[h_exFouls]]</f>
        <v>1.0342721566187751</v>
      </c>
      <c r="AD186">
        <v>1611</v>
      </c>
      <c r="AE186">
        <v>1530.8193282458799</v>
      </c>
      <c r="AF186" s="3">
        <f>Table1[[#This Row],[a_obFouls]]/Table1[[#This Row],[a_exFouls]]</f>
        <v>1.0523776191446426</v>
      </c>
      <c r="AG186">
        <v>499</v>
      </c>
      <c r="AH186">
        <v>393.267992849694</v>
      </c>
      <c r="AI186" s="3">
        <f>Table1[[#This Row],[obYC]]/Table1[[#This Row],[exYC]]</f>
        <v>1.2688548498039516</v>
      </c>
      <c r="AJ186">
        <v>24</v>
      </c>
      <c r="AK186">
        <v>23.991099980726201</v>
      </c>
      <c r="AL186" s="3">
        <f>Table1[[#This Row],[obRC]]/Table1[[#This Row],[exRC]]</f>
        <v>1.0003709717053804</v>
      </c>
    </row>
    <row r="187" spans="1:38" x14ac:dyDescent="0.45">
      <c r="A187">
        <v>3</v>
      </c>
      <c r="B187" t="s">
        <v>25</v>
      </c>
      <c r="C187" s="5">
        <f>AVERAGE(H187,K187,N187,Q187,T187,W187,Z187,AC187,AF187,AI187,AL187)</f>
        <v>0.98558213112782722</v>
      </c>
      <c r="D187" s="5">
        <f>AVERAGE(H187,K187,N187)</f>
        <v>1.0396167964121088</v>
      </c>
      <c r="E187">
        <v>112</v>
      </c>
      <c r="F187">
        <v>42</v>
      </c>
      <c r="G187">
        <v>50.220368808436199</v>
      </c>
      <c r="H187" s="13">
        <f>Table1[[#This Row],[h_obWins]]/Table1[[#This Row],[h_exWins]]</f>
        <v>0.83631404938915321</v>
      </c>
      <c r="I187">
        <v>40</v>
      </c>
      <c r="J187">
        <v>29.665468744146601</v>
      </c>
      <c r="K187" s="13">
        <f>Table1[[#This Row],[obDraws]]/Table1[[#This Row],[exDraws]]</f>
        <v>1.3483690530894625</v>
      </c>
      <c r="L187">
        <v>30</v>
      </c>
      <c r="M187">
        <v>32.114162447417101</v>
      </c>
      <c r="N187" s="3">
        <f>Table1[[#This Row],[a_obWins]]/Table1[[#This Row],[a_exWins]]</f>
        <v>0.93416728675771088</v>
      </c>
      <c r="O187">
        <v>147</v>
      </c>
      <c r="P187">
        <v>163.49837450798</v>
      </c>
      <c r="Q187" s="3">
        <f>Table1[[#This Row],[h_obSG]]/Table1[[#This Row],[h_exSG]]</f>
        <v>0.89909150743774058</v>
      </c>
      <c r="R187">
        <v>120</v>
      </c>
      <c r="S187">
        <v>122.917465859299</v>
      </c>
      <c r="T187" s="3">
        <f>Table1[[#This Row],[a_obSG]]/Table1[[#This Row],[a_exSG]]</f>
        <v>0.97626483885830706</v>
      </c>
      <c r="U187">
        <v>267</v>
      </c>
      <c r="V187">
        <v>286.41584036727897</v>
      </c>
      <c r="W187" s="3">
        <f>Table1[[#This Row],[obSG]]/Table1[[#This Row],[exSG]]</f>
        <v>0.93221101059780243</v>
      </c>
      <c r="X187">
        <v>2774</v>
      </c>
      <c r="Y187">
        <v>2928.9339035334901</v>
      </c>
      <c r="Z187" s="3">
        <f>Table1[[#This Row],[obFouls]]/Table1[[#This Row],[exFouls]]</f>
        <v>0.94710228750926173</v>
      </c>
      <c r="AA187">
        <v>1366</v>
      </c>
      <c r="AB187">
        <v>1429.23084697079</v>
      </c>
      <c r="AC187" s="3">
        <f>Table1[[#This Row],[h_obFouls]]/Table1[[#This Row],[h_exFouls]]</f>
        <v>0.95575882853018057</v>
      </c>
      <c r="AD187">
        <v>1408</v>
      </c>
      <c r="AE187">
        <v>1499.7030565627001</v>
      </c>
      <c r="AF187" s="3">
        <f>Table1[[#This Row],[a_obFouls]]/Table1[[#This Row],[a_exFouls]]</f>
        <v>0.93885252406374209</v>
      </c>
      <c r="AG187">
        <v>311</v>
      </c>
      <c r="AH187">
        <v>387.09057330653002</v>
      </c>
      <c r="AI187" s="3">
        <f>Table1[[#This Row],[obYC]]/Table1[[#This Row],[exYC]]</f>
        <v>0.80342953677077722</v>
      </c>
      <c r="AJ187">
        <v>30</v>
      </c>
      <c r="AK187">
        <v>23.6249767523367</v>
      </c>
      <c r="AL187" s="3">
        <f>Table1[[#This Row],[obRC]]/Table1[[#This Row],[exRC]]</f>
        <v>1.2698425194019614</v>
      </c>
    </row>
    <row r="188" spans="1:38" x14ac:dyDescent="0.45">
      <c r="A188">
        <v>79</v>
      </c>
      <c r="B188" t="s">
        <v>101</v>
      </c>
      <c r="C188" s="5">
        <f>AVERAGE(H188,K188,N188,Q188,T188,W188,Z188,AC188,AF188,AI188,AL188)</f>
        <v>0.98140875567322761</v>
      </c>
      <c r="D188" s="5">
        <f>AVERAGE(H188,K188,N188)</f>
        <v>1.0152306945040823</v>
      </c>
      <c r="E188">
        <v>112</v>
      </c>
      <c r="F188">
        <v>46</v>
      </c>
      <c r="G188">
        <v>47.314959721812301</v>
      </c>
      <c r="H188" s="3">
        <f>Table1[[#This Row],[h_obWins]]/Table1[[#This Row],[h_exWins]]</f>
        <v>0.97220837279491334</v>
      </c>
      <c r="I188">
        <v>32</v>
      </c>
      <c r="J188">
        <v>27.7623163236374</v>
      </c>
      <c r="K188" s="13">
        <f>Table1[[#This Row],[obDraws]]/Table1[[#This Row],[exDraws]]</f>
        <v>1.1526415745344185</v>
      </c>
      <c r="L188">
        <v>34</v>
      </c>
      <c r="M188">
        <v>36.922723954550101</v>
      </c>
      <c r="N188" s="3">
        <f>Table1[[#This Row],[a_obWins]]/Table1[[#This Row],[a_exWins]]</f>
        <v>0.92084213618291499</v>
      </c>
      <c r="O188">
        <v>159</v>
      </c>
      <c r="P188">
        <v>162.66085691489999</v>
      </c>
      <c r="Q188" s="3">
        <f>Table1[[#This Row],[h_obSG]]/Table1[[#This Row],[h_exSG]]</f>
        <v>0.9774939282607169</v>
      </c>
      <c r="R188">
        <v>135</v>
      </c>
      <c r="S188">
        <v>134.893911937018</v>
      </c>
      <c r="T188" s="3">
        <f>Table1[[#This Row],[a_obSG]]/Table1[[#This Row],[a_exSG]]</f>
        <v>1.0007864555298205</v>
      </c>
      <c r="U188">
        <v>294</v>
      </c>
      <c r="V188">
        <v>297.55476885191899</v>
      </c>
      <c r="W188" s="3">
        <f>Table1[[#This Row],[obSG]]/Table1[[#This Row],[exSG]]</f>
        <v>0.98805339647005264</v>
      </c>
      <c r="X188">
        <v>2445</v>
      </c>
      <c r="Y188">
        <v>2912.2326529960701</v>
      </c>
      <c r="Z188" s="3">
        <f>Table1[[#This Row],[obFouls]]/Table1[[#This Row],[exFouls]]</f>
        <v>0.83956204442822013</v>
      </c>
      <c r="AA188">
        <v>1232</v>
      </c>
      <c r="AB188">
        <v>1430.7290677769399</v>
      </c>
      <c r="AC188" s="3">
        <f>Table1[[#This Row],[h_obFouls]]/Table1[[#This Row],[h_exFouls]]</f>
        <v>0.86109944066089028</v>
      </c>
      <c r="AD188">
        <v>1213</v>
      </c>
      <c r="AE188">
        <v>1481.5035852191299</v>
      </c>
      <c r="AF188" s="3">
        <f>Table1[[#This Row],[a_obFouls]]/Table1[[#This Row],[a_exFouls]]</f>
        <v>0.81876278404050207</v>
      </c>
      <c r="AG188">
        <v>360</v>
      </c>
      <c r="AH188">
        <v>390.499535258192</v>
      </c>
      <c r="AI188" s="3">
        <f>Table1[[#This Row],[obYC]]/Table1[[#This Row],[exYC]]</f>
        <v>0.92189610356891671</v>
      </c>
      <c r="AJ188">
        <v>31</v>
      </c>
      <c r="AK188">
        <v>23.097267999947</v>
      </c>
      <c r="AL188" s="3">
        <f>Table1[[#This Row],[obRC]]/Table1[[#This Row],[exRC]]</f>
        <v>1.3421500759341378</v>
      </c>
    </row>
    <row r="189" spans="1:38" x14ac:dyDescent="0.45">
      <c r="A189">
        <v>187</v>
      </c>
      <c r="B189" t="s">
        <v>209</v>
      </c>
      <c r="C189" s="5">
        <f>AVERAGE(H189,K189,N189,Q189,T189,W189,Z189,AC189,AF189,AI189,AL189)</f>
        <v>0.951742094768396</v>
      </c>
      <c r="D189" s="5">
        <f>AVERAGE(H189,K189,N189)</f>
        <v>1.0119684954812691</v>
      </c>
      <c r="E189">
        <v>109</v>
      </c>
      <c r="F189">
        <v>47</v>
      </c>
      <c r="G189">
        <v>47.917489976302498</v>
      </c>
      <c r="H189" s="3">
        <f>Table1[[#This Row],[h_obWins]]/Table1[[#This Row],[h_exWins]]</f>
        <v>0.98085271209413849</v>
      </c>
      <c r="I189">
        <v>37</v>
      </c>
      <c r="J189">
        <v>29.002541539362099</v>
      </c>
      <c r="K189" s="13">
        <f>Table1[[#This Row],[obDraws]]/Table1[[#This Row],[exDraws]]</f>
        <v>1.2757502631203472</v>
      </c>
      <c r="L189">
        <v>25</v>
      </c>
      <c r="M189">
        <v>32.079968484335303</v>
      </c>
      <c r="N189" s="13">
        <f>Table1[[#This Row],[a_obWins]]/Table1[[#This Row],[a_exWins]]</f>
        <v>0.7793025112293217</v>
      </c>
      <c r="O189">
        <v>150</v>
      </c>
      <c r="P189">
        <v>157.33240047605</v>
      </c>
      <c r="Q189" s="3">
        <f>Table1[[#This Row],[h_obSG]]/Table1[[#This Row],[h_exSG]]</f>
        <v>0.95339548335966451</v>
      </c>
      <c r="R189">
        <v>106</v>
      </c>
      <c r="S189">
        <v>120.875201095381</v>
      </c>
      <c r="T189" s="3">
        <f>Table1[[#This Row],[a_obSG]]/Table1[[#This Row],[a_exSG]]</f>
        <v>0.87693752762700117</v>
      </c>
      <c r="U189">
        <v>256</v>
      </c>
      <c r="V189">
        <v>278.20760157143201</v>
      </c>
      <c r="W189" s="3">
        <f>Table1[[#This Row],[obSG]]/Table1[[#This Row],[exSG]]</f>
        <v>0.92017615102537009</v>
      </c>
      <c r="X189">
        <v>2573</v>
      </c>
      <c r="Y189">
        <v>2856.6881689464599</v>
      </c>
      <c r="Z189" s="3">
        <f>Table1[[#This Row],[obFouls]]/Table1[[#This Row],[exFouls]]</f>
        <v>0.90069333712013677</v>
      </c>
      <c r="AA189">
        <v>1280</v>
      </c>
      <c r="AB189">
        <v>1394.3776478647101</v>
      </c>
      <c r="AC189" s="3">
        <f>Table1[[#This Row],[h_obFouls]]/Table1[[#This Row],[h_exFouls]]</f>
        <v>0.91797225949522132</v>
      </c>
      <c r="AD189">
        <v>1293</v>
      </c>
      <c r="AE189">
        <v>1462.31052108174</v>
      </c>
      <c r="AF189" s="3">
        <f>Table1[[#This Row],[a_obFouls]]/Table1[[#This Row],[a_exFouls]]</f>
        <v>0.88421712171195144</v>
      </c>
      <c r="AG189">
        <v>322</v>
      </c>
      <c r="AH189">
        <v>377.65184392660302</v>
      </c>
      <c r="AI189" s="3">
        <f>Table1[[#This Row],[obYC]]/Table1[[#This Row],[exYC]]</f>
        <v>0.85263717145408935</v>
      </c>
      <c r="AJ189">
        <v>26</v>
      </c>
      <c r="AK189">
        <v>23.065420988536601</v>
      </c>
      <c r="AL189" s="3">
        <f>Table1[[#This Row],[obRC]]/Table1[[#This Row],[exRC]]</f>
        <v>1.1272285042151136</v>
      </c>
    </row>
    <row r="190" spans="1:38" x14ac:dyDescent="0.45">
      <c r="A190">
        <v>129</v>
      </c>
      <c r="B190" t="s">
        <v>151</v>
      </c>
      <c r="C190" s="5">
        <f>AVERAGE(H190,K190,N190,Q190,T190,W190,Z190,AC190,AF190,AI190,AL190)</f>
        <v>0.91367094505119517</v>
      </c>
      <c r="D190" s="5">
        <f>AVERAGE(H190,K190,N190)</f>
        <v>1.0173562176863025</v>
      </c>
      <c r="E190">
        <v>107</v>
      </c>
      <c r="F190">
        <v>43</v>
      </c>
      <c r="G190">
        <v>47.502401559084703</v>
      </c>
      <c r="H190" s="3">
        <f>Table1[[#This Row],[h_obWins]]/Table1[[#This Row],[h_exWins]]</f>
        <v>0.90521739088318509</v>
      </c>
      <c r="I190">
        <v>29</v>
      </c>
      <c r="J190">
        <v>28.666535607972701</v>
      </c>
      <c r="K190" s="3">
        <f>Table1[[#This Row],[obDraws]]/Table1[[#This Row],[exDraws]]</f>
        <v>1.0116325319734329</v>
      </c>
      <c r="L190">
        <v>35</v>
      </c>
      <c r="M190">
        <v>30.8310628329425</v>
      </c>
      <c r="N190" s="13">
        <f>Table1[[#This Row],[a_obWins]]/Table1[[#This Row],[a_exWins]]</f>
        <v>1.1352187302022898</v>
      </c>
      <c r="O190">
        <v>144</v>
      </c>
      <c r="P190">
        <v>155.75927895534201</v>
      </c>
      <c r="Q190" s="3">
        <f>Table1[[#This Row],[h_obSG]]/Table1[[#This Row],[h_exSG]]</f>
        <v>0.92450350929838643</v>
      </c>
      <c r="R190">
        <v>123</v>
      </c>
      <c r="S190">
        <v>119.019939744802</v>
      </c>
      <c r="T190" s="3">
        <f>Table1[[#This Row],[a_obSG]]/Table1[[#This Row],[a_exSG]]</f>
        <v>1.0334402812144914</v>
      </c>
      <c r="U190">
        <v>267</v>
      </c>
      <c r="V190">
        <v>274.77921870014501</v>
      </c>
      <c r="W190" s="3">
        <f>Table1[[#This Row],[obSG]]/Table1[[#This Row],[exSG]]</f>
        <v>0.97168920292828209</v>
      </c>
      <c r="X190">
        <v>2458</v>
      </c>
      <c r="Y190">
        <v>2792.3323944849599</v>
      </c>
      <c r="Z190" s="3">
        <f>Table1[[#This Row],[obFouls]]/Table1[[#This Row],[exFouls]]</f>
        <v>0.88026769479690581</v>
      </c>
      <c r="AA190">
        <v>1221</v>
      </c>
      <c r="AB190">
        <v>1363.1100056826799</v>
      </c>
      <c r="AC190" s="3">
        <f>Table1[[#This Row],[h_obFouls]]/Table1[[#This Row],[h_exFouls]]</f>
        <v>0.89574575412825352</v>
      </c>
      <c r="AD190">
        <v>1237</v>
      </c>
      <c r="AE190">
        <v>1429.22238880228</v>
      </c>
      <c r="AF190" s="3">
        <f>Table1[[#This Row],[a_obFouls]]/Table1[[#This Row],[a_exFouls]]</f>
        <v>0.86550561318636587</v>
      </c>
      <c r="AG190">
        <v>315</v>
      </c>
      <c r="AH190">
        <v>370.59663738958102</v>
      </c>
      <c r="AI190" s="3">
        <f>Table1[[#This Row],[obYC]]/Table1[[#This Row],[exYC]]</f>
        <v>0.84998072896399124</v>
      </c>
      <c r="AJ190">
        <v>13</v>
      </c>
      <c r="AK190">
        <v>22.5233436182892</v>
      </c>
      <c r="AL190" s="3">
        <f>Table1[[#This Row],[obRC]]/Table1[[#This Row],[exRC]]</f>
        <v>0.57717895798756358</v>
      </c>
    </row>
    <row r="191" spans="1:38" x14ac:dyDescent="0.45">
      <c r="A191">
        <v>97</v>
      </c>
      <c r="B191" t="s">
        <v>119</v>
      </c>
      <c r="C191" s="5">
        <f>AVERAGE(H191,K191,N191,Q191,T191,W191,Z191,AC191,AF191,AI191,AL191)</f>
        <v>0.90141559346593236</v>
      </c>
      <c r="D191" s="5">
        <f>AVERAGE(H191,K191,N191)</f>
        <v>0.99269044657214056</v>
      </c>
      <c r="E191">
        <v>107</v>
      </c>
      <c r="F191">
        <v>47</v>
      </c>
      <c r="G191">
        <v>46.044226188771603</v>
      </c>
      <c r="H191" s="3">
        <f>Table1[[#This Row],[h_obWins]]/Table1[[#This Row],[h_exWins]]</f>
        <v>1.0207577342555378</v>
      </c>
      <c r="I191">
        <v>25</v>
      </c>
      <c r="J191">
        <v>28.995794371483701</v>
      </c>
      <c r="K191" s="13">
        <f>Table1[[#This Row],[obDraws]]/Table1[[#This Row],[exDraws]]</f>
        <v>0.86219400233388954</v>
      </c>
      <c r="L191">
        <v>35</v>
      </c>
      <c r="M191">
        <v>31.9599794397446</v>
      </c>
      <c r="N191" s="13">
        <f>Table1[[#This Row],[a_obWins]]/Table1[[#This Row],[a_exWins]]</f>
        <v>1.0951196031269941</v>
      </c>
      <c r="O191">
        <v>163</v>
      </c>
      <c r="P191">
        <v>152.22248340874901</v>
      </c>
      <c r="Q191" s="3">
        <f>Table1[[#This Row],[h_obSG]]/Table1[[#This Row],[h_exSG]]</f>
        <v>1.0708010824019414</v>
      </c>
      <c r="R191">
        <v>137</v>
      </c>
      <c r="S191">
        <v>120.950083342619</v>
      </c>
      <c r="T191" s="3">
        <f>Table1[[#This Row],[a_obSG]]/Table1[[#This Row],[a_exSG]]</f>
        <v>1.1326986820828879</v>
      </c>
      <c r="U191">
        <v>300</v>
      </c>
      <c r="V191">
        <v>273.172566751369</v>
      </c>
      <c r="W191" s="3">
        <f>Table1[[#This Row],[obSG]]/Table1[[#This Row],[exSG]]</f>
        <v>1.0982069084303341</v>
      </c>
      <c r="X191">
        <v>2266</v>
      </c>
      <c r="Y191">
        <v>2794.0727930011699</v>
      </c>
      <c r="Z191" s="3">
        <f>Table1[[#This Row],[obFouls]]/Table1[[#This Row],[exFouls]]</f>
        <v>0.81100249273249736</v>
      </c>
      <c r="AA191">
        <v>1080</v>
      </c>
      <c r="AB191">
        <v>1364.6148166493299</v>
      </c>
      <c r="AC191" s="3">
        <f>Table1[[#This Row],[h_obFouls]]/Table1[[#This Row],[h_exFouls]]</f>
        <v>0.79143212196085333</v>
      </c>
      <c r="AD191">
        <v>1186</v>
      </c>
      <c r="AE191">
        <v>1429.45797635184</v>
      </c>
      <c r="AF191" s="3">
        <f>Table1[[#This Row],[a_obFouls]]/Table1[[#This Row],[a_exFouls]]</f>
        <v>0.82968511115438592</v>
      </c>
      <c r="AG191">
        <v>284</v>
      </c>
      <c r="AH191">
        <v>372.22969443381999</v>
      </c>
      <c r="AI191" s="3">
        <f>Table1[[#This Row],[obYC]]/Table1[[#This Row],[exYC]]</f>
        <v>0.76296975831543534</v>
      </c>
      <c r="AJ191">
        <v>10</v>
      </c>
      <c r="AK191">
        <v>22.6909655666405</v>
      </c>
      <c r="AL191" s="3">
        <f>Table1[[#This Row],[obRC]]/Table1[[#This Row],[exRC]]</f>
        <v>0.44070403133049862</v>
      </c>
    </row>
    <row r="192" spans="1:38" x14ac:dyDescent="0.45">
      <c r="A192">
        <v>197</v>
      </c>
      <c r="B192" t="s">
        <v>219</v>
      </c>
      <c r="C192" s="5">
        <f>AVERAGE(H192,K192,N192,Q192,T192,W192,Z192,AC192,AF192,AI192,AL192)</f>
        <v>0.98748819772164975</v>
      </c>
      <c r="D192" s="5">
        <f>AVERAGE(H192,K192,N192)</f>
        <v>0.99544977555508962</v>
      </c>
      <c r="E192">
        <v>106</v>
      </c>
      <c r="F192">
        <v>43</v>
      </c>
      <c r="G192">
        <v>44.165871568469797</v>
      </c>
      <c r="H192" s="3">
        <f>Table1[[#This Row],[h_obWins]]/Table1[[#This Row],[h_exWins]]</f>
        <v>0.97360243266880042</v>
      </c>
      <c r="I192">
        <v>24</v>
      </c>
      <c r="J192">
        <v>28.6155918234507</v>
      </c>
      <c r="K192" s="13">
        <f>Table1[[#This Row],[obDraws]]/Table1[[#This Row],[exDraws]]</f>
        <v>0.83870360424738144</v>
      </c>
      <c r="L192">
        <v>39</v>
      </c>
      <c r="M192">
        <v>33.218536608079397</v>
      </c>
      <c r="N192" s="13">
        <f>Table1[[#This Row],[a_obWins]]/Table1[[#This Row],[a_exWins]]</f>
        <v>1.1740432897490867</v>
      </c>
      <c r="O192">
        <v>141</v>
      </c>
      <c r="P192">
        <v>148.33200790944099</v>
      </c>
      <c r="Q192" s="3">
        <f>Table1[[#This Row],[h_obSG]]/Table1[[#This Row],[h_exSG]]</f>
        <v>0.95057029151848804</v>
      </c>
      <c r="R192">
        <v>137</v>
      </c>
      <c r="S192">
        <v>124.09288773278</v>
      </c>
      <c r="T192" s="3">
        <f>Table1[[#This Row],[a_obSG]]/Table1[[#This Row],[a_exSG]]</f>
        <v>1.1040117004530832</v>
      </c>
      <c r="U192">
        <v>278</v>
      </c>
      <c r="V192">
        <v>272.42489564222097</v>
      </c>
      <c r="W192" s="3">
        <f>Table1[[#This Row],[obSG]]/Table1[[#This Row],[exSG]]</f>
        <v>1.0204647388948656</v>
      </c>
      <c r="X192">
        <v>2623</v>
      </c>
      <c r="Y192">
        <v>2765.8861905366198</v>
      </c>
      <c r="Z192" s="3">
        <f>Table1[[#This Row],[obFouls]]/Table1[[#This Row],[exFouls]]</f>
        <v>0.94833981563467806</v>
      </c>
      <c r="AA192">
        <v>1343</v>
      </c>
      <c r="AB192">
        <v>1355.2080115561</v>
      </c>
      <c r="AC192" s="3">
        <f>Table1[[#This Row],[h_obFouls]]/Table1[[#This Row],[h_exFouls]]</f>
        <v>0.99099178026398893</v>
      </c>
      <c r="AD192">
        <v>1280</v>
      </c>
      <c r="AE192">
        <v>1410.67817898052</v>
      </c>
      <c r="AF192" s="3">
        <f>Table1[[#This Row],[a_obFouls]]/Table1[[#This Row],[a_exFouls]]</f>
        <v>0.90736499583841335</v>
      </c>
      <c r="AG192">
        <v>327</v>
      </c>
      <c r="AH192">
        <v>369.587658859915</v>
      </c>
      <c r="AI192" s="3">
        <f>Table1[[#This Row],[obYC]]/Table1[[#This Row],[exYC]]</f>
        <v>0.88476980267337058</v>
      </c>
      <c r="AJ192">
        <v>24</v>
      </c>
      <c r="AK192">
        <v>22.440230663102898</v>
      </c>
      <c r="AL192" s="3">
        <f>Table1[[#This Row],[obRC]]/Table1[[#This Row],[exRC]]</f>
        <v>1.0695077229959911</v>
      </c>
    </row>
    <row r="193" spans="1:38" x14ac:dyDescent="0.45">
      <c r="A193">
        <v>220</v>
      </c>
      <c r="B193" t="s">
        <v>242</v>
      </c>
      <c r="C193" s="5">
        <f>AVERAGE(H193,K193,N193,Q193,T193,W193,Z193,AC193,AF193,AI193,AL193)</f>
        <v>0.91548771010997454</v>
      </c>
      <c r="D193" s="5">
        <f>AVERAGE(H193,K193,N193)</f>
        <v>0.98310188674652155</v>
      </c>
      <c r="E193">
        <v>100</v>
      </c>
      <c r="F193">
        <v>45</v>
      </c>
      <c r="G193">
        <v>42.949026232546203</v>
      </c>
      <c r="H193" s="3">
        <f>Table1[[#This Row],[h_obWins]]/Table1[[#This Row],[h_exWins]]</f>
        <v>1.0477536733044623</v>
      </c>
      <c r="I193">
        <v>20</v>
      </c>
      <c r="J193">
        <v>26.6297195801166</v>
      </c>
      <c r="K193" s="13">
        <f>Table1[[#This Row],[obDraws]]/Table1[[#This Row],[exDraws]]</f>
        <v>0.75104057854718231</v>
      </c>
      <c r="L193">
        <v>35</v>
      </c>
      <c r="M193">
        <v>30.421254187336999</v>
      </c>
      <c r="N193" s="13">
        <f>Table1[[#This Row],[a_obWins]]/Table1[[#This Row],[a_exWins]]</f>
        <v>1.15051140838792</v>
      </c>
      <c r="O193">
        <v>131</v>
      </c>
      <c r="P193">
        <v>142.817356916292</v>
      </c>
      <c r="Q193" s="3">
        <f>Table1[[#This Row],[h_obSG]]/Table1[[#This Row],[h_exSG]]</f>
        <v>0.91725545709952905</v>
      </c>
      <c r="R193">
        <v>114</v>
      </c>
      <c r="S193">
        <v>114.13720849236699</v>
      </c>
      <c r="T193" s="3">
        <f>Table1[[#This Row],[a_obSG]]/Table1[[#This Row],[a_exSG]]</f>
        <v>0.99879786360487188</v>
      </c>
      <c r="U193">
        <v>245</v>
      </c>
      <c r="V193">
        <v>256.95456540865899</v>
      </c>
      <c r="W193" s="3">
        <f>Table1[[#This Row],[obSG]]/Table1[[#This Row],[exSG]]</f>
        <v>0.95347595638300287</v>
      </c>
      <c r="X193">
        <v>2035</v>
      </c>
      <c r="Y193">
        <v>2613.3484114451198</v>
      </c>
      <c r="Z193" s="3">
        <f>Table1[[#This Row],[obFouls]]/Table1[[#This Row],[exFouls]]</f>
        <v>0.77869448676944419</v>
      </c>
      <c r="AA193">
        <v>984</v>
      </c>
      <c r="AB193">
        <v>1278.4802901970299</v>
      </c>
      <c r="AC193" s="3">
        <f>Table1[[#This Row],[h_obFouls]]/Table1[[#This Row],[h_exFouls]]</f>
        <v>0.76966380126857736</v>
      </c>
      <c r="AD193">
        <v>1051</v>
      </c>
      <c r="AE193">
        <v>1334.8681212480899</v>
      </c>
      <c r="AF193" s="3">
        <f>Table1[[#This Row],[a_obFouls]]/Table1[[#This Row],[a_exFouls]]</f>
        <v>0.78734369580818542</v>
      </c>
      <c r="AG193">
        <v>254</v>
      </c>
      <c r="AH193">
        <v>348.16435264940702</v>
      </c>
      <c r="AI193" s="3">
        <f>Table1[[#This Row],[obYC]]/Table1[[#This Row],[exYC]]</f>
        <v>0.72954051173576573</v>
      </c>
      <c r="AJ193">
        <v>25</v>
      </c>
      <c r="AK193">
        <v>21.074151556606498</v>
      </c>
      <c r="AL193" s="3">
        <f>Table1[[#This Row],[obRC]]/Table1[[#This Row],[exRC]]</f>
        <v>1.1862873783007788</v>
      </c>
    </row>
    <row r="194" spans="1:38" hidden="1" x14ac:dyDescent="0.45">
      <c r="A194">
        <v>166</v>
      </c>
      <c r="B194" t="s">
        <v>188</v>
      </c>
      <c r="C194" s="5">
        <f>AVERAGE(H194,K194,N194,Q194,T194,W194,Z194,AC194,AF194,AI194,AL194)</f>
        <v>0.91695139541393644</v>
      </c>
      <c r="D194" s="5">
        <f>AVERAGE(H194,K194,N194)</f>
        <v>1.0360116289430714</v>
      </c>
      <c r="E194">
        <v>56</v>
      </c>
      <c r="F194">
        <v>18</v>
      </c>
      <c r="G194">
        <v>23.744932245379999</v>
      </c>
      <c r="H194" s="3">
        <f>Table1[[#This Row],[h_obWins]]/Table1[[#This Row],[h_exWins]]</f>
        <v>0.75805649028551014</v>
      </c>
      <c r="I194">
        <v>17</v>
      </c>
      <c r="J194">
        <v>15.093103768745101</v>
      </c>
      <c r="K194" s="3">
        <f>Table1[[#This Row],[obDraws]]/Table1[[#This Row],[exDraws]]</f>
        <v>1.1263422196303794</v>
      </c>
      <c r="L194">
        <v>21</v>
      </c>
      <c r="M194">
        <v>17.161963985874799</v>
      </c>
      <c r="N194" s="3">
        <f>Table1[[#This Row],[a_obWins]]/Table1[[#This Row],[a_exWins]]</f>
        <v>1.2236361769133246</v>
      </c>
      <c r="O194">
        <v>70</v>
      </c>
      <c r="P194">
        <v>79.838189655653196</v>
      </c>
      <c r="Q194" s="3">
        <f>Table1[[#This Row],[h_obSG]]/Table1[[#This Row],[h_exSG]]</f>
        <v>0.87677338754691347</v>
      </c>
      <c r="R194">
        <v>72</v>
      </c>
      <c r="S194">
        <v>65.254287588201606</v>
      </c>
      <c r="T194" s="3">
        <f>Table1[[#This Row],[a_obSG]]/Table1[[#This Row],[a_exSG]]</f>
        <v>1.1033757728590705</v>
      </c>
      <c r="U194">
        <v>142</v>
      </c>
      <c r="V194">
        <v>145.09247724385401</v>
      </c>
      <c r="W194" s="3">
        <f>Table1[[#This Row],[obSG]]/Table1[[#This Row],[exSG]]</f>
        <v>0.97868616414442666</v>
      </c>
      <c r="X194">
        <v>1325</v>
      </c>
      <c r="Y194">
        <v>1463.4055828236001</v>
      </c>
      <c r="Z194" s="3">
        <f>Table1[[#This Row],[obFouls]]/Table1[[#This Row],[exFouls]]</f>
        <v>0.90542226676725501</v>
      </c>
      <c r="AA194">
        <v>660</v>
      </c>
      <c r="AB194">
        <v>716.60232049292199</v>
      </c>
      <c r="AC194" s="3">
        <f>Table1[[#This Row],[h_obFouls]]/Table1[[#This Row],[h_exFouls]]</f>
        <v>0.92101292603408325</v>
      </c>
      <c r="AD194">
        <v>665</v>
      </c>
      <c r="AE194">
        <v>746.80326233068502</v>
      </c>
      <c r="AF194" s="3">
        <f>Table1[[#This Row],[a_obFouls]]/Table1[[#This Row],[a_exFouls]]</f>
        <v>0.89046209831035461</v>
      </c>
      <c r="AG194">
        <v>188</v>
      </c>
      <c r="AH194">
        <v>195.237397254743</v>
      </c>
      <c r="AI194" s="3">
        <f>Table1[[#This Row],[obYC]]/Table1[[#This Row],[exYC]]</f>
        <v>0.96293027177933666</v>
      </c>
      <c r="AJ194">
        <v>4</v>
      </c>
      <c r="AK194">
        <v>11.772753761663401</v>
      </c>
      <c r="AL194" s="3">
        <f>Table1[[#This Row],[obRC]]/Table1[[#This Row],[exRC]]</f>
        <v>0.33976757528264401</v>
      </c>
    </row>
    <row r="195" spans="1:38" x14ac:dyDescent="0.45">
      <c r="A195">
        <v>21</v>
      </c>
      <c r="B195" t="s">
        <v>43</v>
      </c>
      <c r="C195" s="5">
        <f>AVERAGE(H195,K195,N195,Q195,T195,W195,Z195,AC195,AF195,AI195,AL195)</f>
        <v>0.94388222713250158</v>
      </c>
      <c r="D195" s="5">
        <f>AVERAGE(H195,K195,N195)</f>
        <v>1.0467351767341686</v>
      </c>
      <c r="E195">
        <v>95</v>
      </c>
      <c r="F195">
        <v>31</v>
      </c>
      <c r="G195">
        <v>40.3060129090019</v>
      </c>
      <c r="H195" s="13">
        <f>Table1[[#This Row],[h_obWins]]/Table1[[#This Row],[h_exWins]]</f>
        <v>0.76911601427777276</v>
      </c>
      <c r="I195">
        <v>36</v>
      </c>
      <c r="J195">
        <v>25.490098999281699</v>
      </c>
      <c r="K195" s="13">
        <f>Table1[[#This Row],[obDraws]]/Table1[[#This Row],[exDraws]]</f>
        <v>1.412313071087502</v>
      </c>
      <c r="L195">
        <v>28</v>
      </c>
      <c r="M195">
        <v>29.203888091716198</v>
      </c>
      <c r="N195" s="3">
        <f>Table1[[#This Row],[a_obWins]]/Table1[[#This Row],[a_exWins]]</f>
        <v>0.9587764448372309</v>
      </c>
      <c r="O195">
        <v>114</v>
      </c>
      <c r="P195">
        <v>134.55800405291399</v>
      </c>
      <c r="Q195" s="3">
        <f>Table1[[#This Row],[h_obSG]]/Table1[[#This Row],[h_exSG]]</f>
        <v>0.84721827439689357</v>
      </c>
      <c r="R195">
        <v>119</v>
      </c>
      <c r="S195">
        <v>109.796397656121</v>
      </c>
      <c r="T195" s="3">
        <f>Table1[[#This Row],[a_obSG]]/Table1[[#This Row],[a_exSG]]</f>
        <v>1.0838242650975163</v>
      </c>
      <c r="U195">
        <v>233</v>
      </c>
      <c r="V195">
        <v>244.35440170903499</v>
      </c>
      <c r="W195" s="3">
        <f>Table1[[#This Row],[obSG]]/Table1[[#This Row],[exSG]]</f>
        <v>0.95353305841997782</v>
      </c>
      <c r="X195">
        <v>2318</v>
      </c>
      <c r="Y195">
        <v>2478.2676247925801</v>
      </c>
      <c r="Z195" s="3">
        <f>Table1[[#This Row],[obFouls]]/Table1[[#This Row],[exFouls]]</f>
        <v>0.93533078381476509</v>
      </c>
      <c r="AA195">
        <v>1115</v>
      </c>
      <c r="AB195">
        <v>1213.2740528127599</v>
      </c>
      <c r="AC195" s="3">
        <f>Table1[[#This Row],[h_obFouls]]/Table1[[#This Row],[h_exFouls]]</f>
        <v>0.91900094411074806</v>
      </c>
      <c r="AD195">
        <v>1203</v>
      </c>
      <c r="AE195">
        <v>1264.99357197982</v>
      </c>
      <c r="AF195" s="3">
        <f>Table1[[#This Row],[a_obFouls]]/Table1[[#This Row],[a_exFouls]]</f>
        <v>0.95099297470516397</v>
      </c>
      <c r="AG195">
        <v>281</v>
      </c>
      <c r="AH195">
        <v>329.76112712335799</v>
      </c>
      <c r="AI195" s="3">
        <f>Table1[[#This Row],[obYC]]/Table1[[#This Row],[exYC]]</f>
        <v>0.85213197338109148</v>
      </c>
      <c r="AJ195">
        <v>14</v>
      </c>
      <c r="AK195">
        <v>19.986674760338101</v>
      </c>
      <c r="AL195" s="3">
        <f>Table1[[#This Row],[obRC]]/Table1[[#This Row],[exRC]]</f>
        <v>0.70046669432885555</v>
      </c>
    </row>
    <row r="196" spans="1:38" hidden="1" x14ac:dyDescent="0.45">
      <c r="A196">
        <v>239</v>
      </c>
      <c r="B196" t="s">
        <v>261</v>
      </c>
      <c r="C196" s="5">
        <f>AVERAGE(H196,K196,N196,Q196,T196,W196,Z196,AC196,AF196,AI196,AL196)</f>
        <v>0.91600571853726731</v>
      </c>
      <c r="D196" s="5">
        <f>AVERAGE(H196,K196,N196)</f>
        <v>0.95636634699108602</v>
      </c>
      <c r="E196">
        <v>65</v>
      </c>
      <c r="F196">
        <v>33</v>
      </c>
      <c r="G196">
        <v>27.8072088599531</v>
      </c>
      <c r="H196" s="3">
        <f>Table1[[#This Row],[h_obWins]]/Table1[[#This Row],[h_exWins]]</f>
        <v>1.1867426236915624</v>
      </c>
      <c r="I196">
        <v>11</v>
      </c>
      <c r="J196">
        <v>16.592837895406099</v>
      </c>
      <c r="K196" s="3">
        <f>Table1[[#This Row],[obDraws]]/Table1[[#This Row],[exDraws]]</f>
        <v>0.66293662779924256</v>
      </c>
      <c r="L196">
        <v>21</v>
      </c>
      <c r="M196">
        <v>20.599953244640702</v>
      </c>
      <c r="N196" s="3">
        <f>Table1[[#This Row],[a_obWins]]/Table1[[#This Row],[a_exWins]]</f>
        <v>1.019419789482453</v>
      </c>
      <c r="O196">
        <v>88</v>
      </c>
      <c r="P196">
        <v>94.529412119314998</v>
      </c>
      <c r="Q196" s="3">
        <f>Table1[[#This Row],[h_obSG]]/Table1[[#This Row],[h_exSG]]</f>
        <v>0.93092719003611724</v>
      </c>
      <c r="R196">
        <v>67</v>
      </c>
      <c r="S196">
        <v>77.353221454907597</v>
      </c>
      <c r="T196" s="3">
        <f>Table1[[#This Row],[a_obSG]]/Table1[[#This Row],[a_exSG]]</f>
        <v>0.8661565574105673</v>
      </c>
      <c r="U196">
        <v>155</v>
      </c>
      <c r="V196">
        <v>171.88263357422201</v>
      </c>
      <c r="W196" s="3">
        <f>Table1[[#This Row],[obSG]]/Table1[[#This Row],[exSG]]</f>
        <v>0.90177813067466306</v>
      </c>
      <c r="X196">
        <v>1568</v>
      </c>
      <c r="Y196">
        <v>1688.40245614889</v>
      </c>
      <c r="Z196" s="3">
        <f>Table1[[#This Row],[obFouls]]/Table1[[#This Row],[exFouls]]</f>
        <v>0.92868853293217879</v>
      </c>
      <c r="AA196">
        <v>726</v>
      </c>
      <c r="AB196">
        <v>829.78662367459197</v>
      </c>
      <c r="AC196" s="3">
        <f>Table1[[#This Row],[h_obFouls]]/Table1[[#This Row],[h_exFouls]]</f>
        <v>0.87492372049215772</v>
      </c>
      <c r="AD196">
        <v>842</v>
      </c>
      <c r="AE196">
        <v>858.61583247430201</v>
      </c>
      <c r="AF196" s="3">
        <f>Table1[[#This Row],[a_obFouls]]/Table1[[#This Row],[a_exFouls]]</f>
        <v>0.9806481177659867</v>
      </c>
      <c r="AG196">
        <v>221</v>
      </c>
      <c r="AH196">
        <v>226.18676622203401</v>
      </c>
      <c r="AI196" s="3">
        <f>Table1[[#This Row],[obYC]]/Table1[[#This Row],[exYC]]</f>
        <v>0.97706865742559634</v>
      </c>
      <c r="AJ196">
        <v>10</v>
      </c>
      <c r="AK196">
        <v>13.390950913505799</v>
      </c>
      <c r="AL196" s="3">
        <f>Table1[[#This Row],[obRC]]/Table1[[#This Row],[exRC]]</f>
        <v>0.7467729561994163</v>
      </c>
    </row>
    <row r="197" spans="1:38" x14ac:dyDescent="0.45">
      <c r="A197">
        <v>104</v>
      </c>
      <c r="B197" t="s">
        <v>126</v>
      </c>
      <c r="C197" s="5">
        <f>AVERAGE(H197,K197,N197,Q197,T197,W197,Z197,AC197,AF197,AI197,AL197)</f>
        <v>0.90080183238452805</v>
      </c>
      <c r="D197" s="5">
        <f>AVERAGE(H197,K197,N197)</f>
        <v>0.98802986288393146</v>
      </c>
      <c r="E197">
        <v>94</v>
      </c>
      <c r="F197">
        <v>48</v>
      </c>
      <c r="G197">
        <v>46.766888621255298</v>
      </c>
      <c r="H197" s="3">
        <f>Table1[[#This Row],[h_obWins]]/Table1[[#This Row],[h_exWins]]</f>
        <v>1.0263671887332753</v>
      </c>
      <c r="I197">
        <v>19</v>
      </c>
      <c r="J197">
        <v>22.720421901385201</v>
      </c>
      <c r="K197" s="13">
        <f>Table1[[#This Row],[obDraws]]/Table1[[#This Row],[exDraws]]</f>
        <v>0.83625207676454383</v>
      </c>
      <c r="L197">
        <v>27</v>
      </c>
      <c r="M197">
        <v>24.512689477359299</v>
      </c>
      <c r="N197" s="13">
        <f>Table1[[#This Row],[a_obWins]]/Table1[[#This Row],[a_exWins]]</f>
        <v>1.1014703231539755</v>
      </c>
      <c r="O197">
        <v>133</v>
      </c>
      <c r="P197">
        <v>154.208144115138</v>
      </c>
      <c r="Q197" s="3">
        <f>Table1[[#This Row],[h_obSG]]/Table1[[#This Row],[h_exSG]]</f>
        <v>0.8624706610871139</v>
      </c>
      <c r="R197">
        <v>93</v>
      </c>
      <c r="S197">
        <v>100.176966533966</v>
      </c>
      <c r="T197" s="3">
        <f>Table1[[#This Row],[a_obSG]]/Table1[[#This Row],[a_exSG]]</f>
        <v>0.92835711858441461</v>
      </c>
      <c r="U197">
        <v>226</v>
      </c>
      <c r="V197">
        <v>254.38511064910401</v>
      </c>
      <c r="W197" s="3">
        <f>Table1[[#This Row],[obSG]]/Table1[[#This Row],[exSG]]</f>
        <v>0.88841677652958972</v>
      </c>
      <c r="X197">
        <v>2109</v>
      </c>
      <c r="Y197">
        <v>2434.7658989319798</v>
      </c>
      <c r="Z197" s="3">
        <f>Table1[[#This Row],[obFouls]]/Table1[[#This Row],[exFouls]]</f>
        <v>0.8662023732651758</v>
      </c>
      <c r="AA197">
        <v>912</v>
      </c>
      <c r="AB197">
        <v>1184.22471153675</v>
      </c>
      <c r="AC197" s="3">
        <f>Table1[[#This Row],[h_obFouls]]/Table1[[#This Row],[h_exFouls]]</f>
        <v>0.77012410830079014</v>
      </c>
      <c r="AD197">
        <v>1197</v>
      </c>
      <c r="AE197">
        <v>1250.5411873952301</v>
      </c>
      <c r="AF197" s="3">
        <f>Table1[[#This Row],[a_obFouls]]/Table1[[#This Row],[a_exFouls]]</f>
        <v>0.95718558658051744</v>
      </c>
      <c r="AG197">
        <v>250</v>
      </c>
      <c r="AH197">
        <v>321.96558508557501</v>
      </c>
      <c r="AI197" s="3">
        <f>Table1[[#This Row],[obYC]]/Table1[[#This Row],[exYC]]</f>
        <v>0.77648050468981855</v>
      </c>
      <c r="AJ197">
        <v>17</v>
      </c>
      <c r="AK197">
        <v>18.983947026686501</v>
      </c>
      <c r="AL197" s="3">
        <f>Table1[[#This Row],[obRC]]/Table1[[#This Row],[exRC]]</f>
        <v>0.89549343854059504</v>
      </c>
    </row>
    <row r="198" spans="1:38" x14ac:dyDescent="0.45">
      <c r="A198">
        <v>144</v>
      </c>
      <c r="B198" t="s">
        <v>166</v>
      </c>
      <c r="C198" s="5">
        <f>AVERAGE(H198,K198,N198,Q198,T198,W198,Z198,AC198,AF198,AI198,AL198)</f>
        <v>0.93716071148304725</v>
      </c>
      <c r="D198" s="5">
        <f>AVERAGE(H198,K198,N198)</f>
        <v>1.0173130044847352</v>
      </c>
      <c r="E198">
        <v>94</v>
      </c>
      <c r="F198">
        <v>40</v>
      </c>
      <c r="G198">
        <v>40.655915204218402</v>
      </c>
      <c r="H198" s="3">
        <f>Table1[[#This Row],[h_obWins]]/Table1[[#This Row],[h_exWins]]</f>
        <v>0.98386667226838509</v>
      </c>
      <c r="I198">
        <v>36</v>
      </c>
      <c r="J198">
        <v>25.2019169343512</v>
      </c>
      <c r="K198" s="13">
        <f>Table1[[#This Row],[obDraws]]/Table1[[#This Row],[exDraws]]</f>
        <v>1.4284627670893792</v>
      </c>
      <c r="L198">
        <v>18</v>
      </c>
      <c r="M198">
        <v>28.142167861430298</v>
      </c>
      <c r="N198" s="13">
        <f>Table1[[#This Row],[a_obWins]]/Table1[[#This Row],[a_exWins]]</f>
        <v>0.63960957409644159</v>
      </c>
      <c r="O198">
        <v>117</v>
      </c>
      <c r="P198">
        <v>134.77131747093799</v>
      </c>
      <c r="Q198" s="3">
        <f>Table1[[#This Row],[h_obSG]]/Table1[[#This Row],[h_exSG]]</f>
        <v>0.86813724311354168</v>
      </c>
      <c r="R198">
        <v>82</v>
      </c>
      <c r="S198">
        <v>106.167457089458</v>
      </c>
      <c r="T198" s="3">
        <f>Table1[[#This Row],[a_obSG]]/Table1[[#This Row],[a_exSG]]</f>
        <v>0.77236473631374436</v>
      </c>
      <c r="U198">
        <v>199</v>
      </c>
      <c r="V198">
        <v>240.93877456039601</v>
      </c>
      <c r="W198" s="3">
        <f>Table1[[#This Row],[obSG]]/Table1[[#This Row],[exSG]]</f>
        <v>0.825935968019613</v>
      </c>
      <c r="X198">
        <v>2345</v>
      </c>
      <c r="Y198">
        <v>2459.1001132800702</v>
      </c>
      <c r="Z198" s="3">
        <f>Table1[[#This Row],[obFouls]]/Table1[[#This Row],[exFouls]]</f>
        <v>0.95360086697410718</v>
      </c>
      <c r="AA198">
        <v>1147</v>
      </c>
      <c r="AB198">
        <v>1201.7655067804601</v>
      </c>
      <c r="AC198" s="3">
        <f>Table1[[#This Row],[h_obFouls]]/Table1[[#This Row],[h_exFouls]]</f>
        <v>0.95442912409162306</v>
      </c>
      <c r="AD198">
        <v>1198</v>
      </c>
      <c r="AE198">
        <v>1257.3346064996001</v>
      </c>
      <c r="AF198" s="3">
        <f>Table1[[#This Row],[a_obFouls]]/Table1[[#This Row],[a_exFouls]]</f>
        <v>0.95280921546827801</v>
      </c>
      <c r="AG198">
        <v>398</v>
      </c>
      <c r="AH198">
        <v>326.31735405998302</v>
      </c>
      <c r="AI198" s="3">
        <f>Table1[[#This Row],[obYC]]/Table1[[#This Row],[exYC]]</f>
        <v>1.2196715713956188</v>
      </c>
      <c r="AJ198">
        <v>14</v>
      </c>
      <c r="AK198">
        <v>19.721640664191</v>
      </c>
      <c r="AL198" s="3">
        <f>Table1[[#This Row],[obRC]]/Table1[[#This Row],[exRC]]</f>
        <v>0.70988008748278719</v>
      </c>
    </row>
    <row r="199" spans="1:38" x14ac:dyDescent="0.45">
      <c r="A199">
        <v>182</v>
      </c>
      <c r="B199" t="s">
        <v>204</v>
      </c>
      <c r="C199" s="5">
        <f>AVERAGE(H199,K199,N199,Q199,T199,W199,Z199,AC199,AF199,AI199,AL199)</f>
        <v>1.058439829401979</v>
      </c>
      <c r="D199" s="5">
        <f>AVERAGE(H199,K199,N199)</f>
        <v>0.97167497784504253</v>
      </c>
      <c r="E199">
        <v>92</v>
      </c>
      <c r="F199">
        <v>47</v>
      </c>
      <c r="G199">
        <v>42.584907741986399</v>
      </c>
      <c r="H199" s="13">
        <f>Table1[[#This Row],[h_obWins]]/Table1[[#This Row],[h_exWins]]</f>
        <v>1.1036773939904667</v>
      </c>
      <c r="I199">
        <v>19</v>
      </c>
      <c r="J199">
        <v>22.160910136616302</v>
      </c>
      <c r="K199" s="13">
        <f>Table1[[#This Row],[obDraws]]/Table1[[#This Row],[exDraws]]</f>
        <v>0.85736550903685338</v>
      </c>
      <c r="L199">
        <v>26</v>
      </c>
      <c r="M199">
        <v>27.254182121397101</v>
      </c>
      <c r="N199" s="3">
        <f>Table1[[#This Row],[a_obWins]]/Table1[[#This Row],[a_exWins]]</f>
        <v>0.95398203050780783</v>
      </c>
      <c r="O199">
        <v>156</v>
      </c>
      <c r="P199">
        <v>143.49538512726701</v>
      </c>
      <c r="Q199" s="3">
        <f>Table1[[#This Row],[h_obSG]]/Table1[[#This Row],[h_exSG]]</f>
        <v>1.0871429757942568</v>
      </c>
      <c r="R199">
        <v>105</v>
      </c>
      <c r="S199">
        <v>106.73307866780701</v>
      </c>
      <c r="T199" s="3">
        <f>Table1[[#This Row],[a_obSG]]/Table1[[#This Row],[a_exSG]]</f>
        <v>0.98376249716171882</v>
      </c>
      <c r="U199">
        <v>261</v>
      </c>
      <c r="V199">
        <v>250.22846379507399</v>
      </c>
      <c r="W199" s="3">
        <f>Table1[[#This Row],[obSG]]/Table1[[#This Row],[exSG]]</f>
        <v>1.0430468062727964</v>
      </c>
      <c r="X199">
        <v>2495</v>
      </c>
      <c r="Y199">
        <v>2377.7114951836202</v>
      </c>
      <c r="Z199" s="3">
        <f>Table1[[#This Row],[obFouls]]/Table1[[#This Row],[exFouls]]</f>
        <v>1.0493283163470268</v>
      </c>
      <c r="AA199">
        <v>1165</v>
      </c>
      <c r="AB199">
        <v>1166.4517012666799</v>
      </c>
      <c r="AC199" s="3">
        <f>Table1[[#This Row],[h_obFouls]]/Table1[[#This Row],[h_exFouls]]</f>
        <v>0.99875545531366317</v>
      </c>
      <c r="AD199">
        <v>1330</v>
      </c>
      <c r="AE199">
        <v>1211.25979391694</v>
      </c>
      <c r="AF199" s="3">
        <f>Table1[[#This Row],[a_obFouls]]/Table1[[#This Row],[a_exFouls]]</f>
        <v>1.0980303372401068</v>
      </c>
      <c r="AG199">
        <v>352</v>
      </c>
      <c r="AH199">
        <v>317.92277159658198</v>
      </c>
      <c r="AI199" s="3">
        <f>Table1[[#This Row],[obYC]]/Table1[[#This Row],[exYC]]</f>
        <v>1.1071871267109461</v>
      </c>
      <c r="AJ199">
        <v>25</v>
      </c>
      <c r="AK199">
        <v>18.374791241076899</v>
      </c>
      <c r="AL199" s="3">
        <f>Table1[[#This Row],[obRC]]/Table1[[#This Row],[exRC]]</f>
        <v>1.3605596750461266</v>
      </c>
    </row>
    <row r="200" spans="1:38" x14ac:dyDescent="0.45">
      <c r="A200">
        <v>171</v>
      </c>
      <c r="B200" t="s">
        <v>193</v>
      </c>
      <c r="C200" s="5">
        <f>AVERAGE(H200,K200,N200,Q200,T200,W200,Z200,AC200,AF200,AI200,AL200)</f>
        <v>0.95700832751621856</v>
      </c>
      <c r="D200" s="5">
        <f>AVERAGE(H200,K200,N200)</f>
        <v>0.97624058270264757</v>
      </c>
      <c r="E200">
        <v>92</v>
      </c>
      <c r="F200">
        <v>45</v>
      </c>
      <c r="G200">
        <v>39.447897311433302</v>
      </c>
      <c r="H200" s="13">
        <f>Table1[[#This Row],[h_obWins]]/Table1[[#This Row],[h_exWins]]</f>
        <v>1.140745212469348</v>
      </c>
      <c r="I200">
        <v>20</v>
      </c>
      <c r="J200">
        <v>22.433823991785498</v>
      </c>
      <c r="K200" s="13">
        <f>Table1[[#This Row],[obDraws]]/Table1[[#This Row],[exDraws]]</f>
        <v>0.89151096163201238</v>
      </c>
      <c r="L200">
        <v>27</v>
      </c>
      <c r="M200">
        <v>30.118278696781001</v>
      </c>
      <c r="N200" s="13">
        <f>Table1[[#This Row],[a_obWins]]/Table1[[#This Row],[a_exWins]]</f>
        <v>0.89646557400658233</v>
      </c>
      <c r="O200">
        <v>146</v>
      </c>
      <c r="P200">
        <v>135.143478567259</v>
      </c>
      <c r="Q200" s="3">
        <f>Table1[[#This Row],[h_obSG]]/Table1[[#This Row],[h_exSG]]</f>
        <v>1.0803332987121377</v>
      </c>
      <c r="R200">
        <v>99</v>
      </c>
      <c r="S200">
        <v>109.801794880854</v>
      </c>
      <c r="T200" s="3">
        <f>Table1[[#This Row],[a_obSG]]/Table1[[#This Row],[a_exSG]]</f>
        <v>0.90162460556701252</v>
      </c>
      <c r="U200">
        <v>245</v>
      </c>
      <c r="V200">
        <v>244.94527344811399</v>
      </c>
      <c r="W200" s="3">
        <f>Table1[[#This Row],[obSG]]/Table1[[#This Row],[exSG]]</f>
        <v>1.0002234235881167</v>
      </c>
      <c r="X200">
        <v>2264</v>
      </c>
      <c r="Y200">
        <v>2388.2219838242199</v>
      </c>
      <c r="Z200" s="3">
        <f>Table1[[#This Row],[obFouls]]/Table1[[#This Row],[exFouls]]</f>
        <v>0.94798557895137314</v>
      </c>
      <c r="AA200">
        <v>1107</v>
      </c>
      <c r="AB200">
        <v>1172.87794433966</v>
      </c>
      <c r="AC200" s="3">
        <f>Table1[[#This Row],[h_obFouls]]/Table1[[#This Row],[h_exFouls]]</f>
        <v>0.94383222511976739</v>
      </c>
      <c r="AD200">
        <v>1157</v>
      </c>
      <c r="AE200">
        <v>1215.34403948456</v>
      </c>
      <c r="AF200" s="3">
        <f>Table1[[#This Row],[a_obFouls]]/Table1[[#This Row],[a_exFouls]]</f>
        <v>0.95199380785270948</v>
      </c>
      <c r="AG200">
        <v>282</v>
      </c>
      <c r="AH200">
        <v>321.212712395822</v>
      </c>
      <c r="AI200" s="3">
        <f>Table1[[#This Row],[obYC]]/Table1[[#This Row],[exYC]]</f>
        <v>0.87792291250446775</v>
      </c>
      <c r="AJ200">
        <v>17</v>
      </c>
      <c r="AK200">
        <v>19.006008086233301</v>
      </c>
      <c r="AL200" s="3">
        <f>Table1[[#This Row],[obRC]]/Table1[[#This Row],[exRC]]</f>
        <v>0.89445400227487426</v>
      </c>
    </row>
    <row r="201" spans="1:38" x14ac:dyDescent="0.45">
      <c r="A201">
        <v>176</v>
      </c>
      <c r="B201" t="s">
        <v>198</v>
      </c>
      <c r="C201" s="5">
        <f>AVERAGE(H201,K201,N201,Q201,T201,W201,Z201,AC201,AF201,AI201,AL201)</f>
        <v>0.96229427188661376</v>
      </c>
      <c r="D201" s="5">
        <f>AVERAGE(H201,K201,N201)</f>
        <v>1.0175060827412992</v>
      </c>
      <c r="E201">
        <v>92</v>
      </c>
      <c r="F201">
        <v>40</v>
      </c>
      <c r="G201">
        <v>40.280815992561202</v>
      </c>
      <c r="H201" s="3">
        <f>Table1[[#This Row],[h_obWins]]/Table1[[#This Row],[h_exWins]]</f>
        <v>0.99302854260417517</v>
      </c>
      <c r="I201">
        <v>27</v>
      </c>
      <c r="J201">
        <v>22.341885045139001</v>
      </c>
      <c r="K201" s="13">
        <f>Table1[[#This Row],[obDraws]]/Table1[[#This Row],[exDraws]]</f>
        <v>1.2084924770425529</v>
      </c>
      <c r="L201">
        <v>25</v>
      </c>
      <c r="M201">
        <v>29.377298962299701</v>
      </c>
      <c r="N201" s="13">
        <f>Table1[[#This Row],[a_obWins]]/Table1[[#This Row],[a_exWins]]</f>
        <v>0.85099722857716942</v>
      </c>
      <c r="O201">
        <v>132</v>
      </c>
      <c r="P201">
        <v>135.21575624986201</v>
      </c>
      <c r="Q201" s="3">
        <f>Table1[[#This Row],[h_obSG]]/Table1[[#This Row],[h_exSG]]</f>
        <v>0.97621759224627869</v>
      </c>
      <c r="R201">
        <v>106</v>
      </c>
      <c r="S201">
        <v>107.19907120683899</v>
      </c>
      <c r="T201" s="3">
        <f>Table1[[#This Row],[a_obSG]]/Table1[[#This Row],[a_exSG]]</f>
        <v>0.98881453735242353</v>
      </c>
      <c r="U201">
        <v>238</v>
      </c>
      <c r="V201">
        <v>242.414827456701</v>
      </c>
      <c r="W201" s="3">
        <f>Table1[[#This Row],[obSG]]/Table1[[#This Row],[exSG]]</f>
        <v>0.98178812945140681</v>
      </c>
      <c r="X201">
        <v>2178</v>
      </c>
      <c r="Y201">
        <v>2398.1044397351502</v>
      </c>
      <c r="Z201" s="3">
        <f>Table1[[#This Row],[obFouls]]/Table1[[#This Row],[exFouls]]</f>
        <v>0.90821732528068755</v>
      </c>
      <c r="AA201">
        <v>1067</v>
      </c>
      <c r="AB201">
        <v>1175.3164066770801</v>
      </c>
      <c r="AC201" s="3">
        <f>Table1[[#This Row],[h_obFouls]]/Table1[[#This Row],[h_exFouls]]</f>
        <v>0.90784064098678052</v>
      </c>
      <c r="AD201">
        <v>1111</v>
      </c>
      <c r="AE201">
        <v>1222.7880330580699</v>
      </c>
      <c r="AF201" s="3">
        <f>Table1[[#This Row],[a_obFouls]]/Table1[[#This Row],[a_exFouls]]</f>
        <v>0.90857938576770392</v>
      </c>
      <c r="AG201">
        <v>343</v>
      </c>
      <c r="AH201">
        <v>320.13982944109301</v>
      </c>
      <c r="AI201" s="3">
        <f>Table1[[#This Row],[obYC]]/Table1[[#This Row],[exYC]]</f>
        <v>1.0714068305678077</v>
      </c>
      <c r="AJ201">
        <v>15</v>
      </c>
      <c r="AK201">
        <v>18.9908442397142</v>
      </c>
      <c r="AL201" s="3">
        <f>Table1[[#This Row],[obRC]]/Table1[[#This Row],[exRC]]</f>
        <v>0.78985430087576458</v>
      </c>
    </row>
    <row r="202" spans="1:38" x14ac:dyDescent="0.45">
      <c r="A202">
        <v>198</v>
      </c>
      <c r="B202" t="s">
        <v>220</v>
      </c>
      <c r="C202" s="5">
        <f>AVERAGE(H202,K202,N202,Q202,T202,W202,Z202,AC202,AF202,AI202,AL202)</f>
        <v>0.99818934197064924</v>
      </c>
      <c r="D202" s="5">
        <f>AVERAGE(H202,K202,N202)</f>
        <v>0.96967915928208592</v>
      </c>
      <c r="E202">
        <v>90</v>
      </c>
      <c r="F202">
        <v>38</v>
      </c>
      <c r="G202">
        <v>36.1083624156215</v>
      </c>
      <c r="H202" s="3">
        <f>Table1[[#This Row],[h_obWins]]/Table1[[#This Row],[h_exWins]]</f>
        <v>1.052387797668723</v>
      </c>
      <c r="I202">
        <v>16</v>
      </c>
      <c r="J202">
        <v>20.924713253216801</v>
      </c>
      <c r="K202" s="13">
        <f>Table1[[#This Row],[obDraws]]/Table1[[#This Row],[exDraws]]</f>
        <v>0.76464608171107362</v>
      </c>
      <c r="L202">
        <v>36</v>
      </c>
      <c r="M202">
        <v>32.9669243311616</v>
      </c>
      <c r="N202" s="3">
        <f>Table1[[#This Row],[a_obWins]]/Table1[[#This Row],[a_exWins]]</f>
        <v>1.0920035984664611</v>
      </c>
      <c r="O202">
        <v>122</v>
      </c>
      <c r="P202">
        <v>130.42973787205901</v>
      </c>
      <c r="Q202" s="3">
        <f>Table1[[#This Row],[h_obSG]]/Table1[[#This Row],[h_exSG]]</f>
        <v>0.93536950997840773</v>
      </c>
      <c r="R202">
        <v>118</v>
      </c>
      <c r="S202">
        <v>117.711025724056</v>
      </c>
      <c r="T202" s="3">
        <f>Table1[[#This Row],[a_obSG]]/Table1[[#This Row],[a_exSG]]</f>
        <v>1.0024549465452917</v>
      </c>
      <c r="U202">
        <v>240</v>
      </c>
      <c r="V202">
        <v>248.14076359611599</v>
      </c>
      <c r="W202" s="3">
        <f>Table1[[#This Row],[obSG]]/Table1[[#This Row],[exSG]]</f>
        <v>0.96719296145406308</v>
      </c>
      <c r="X202">
        <v>2618</v>
      </c>
      <c r="Y202">
        <v>2313.6077809265898</v>
      </c>
      <c r="Z202" s="3">
        <f>Table1[[#This Row],[obFouls]]/Table1[[#This Row],[exFouls]]</f>
        <v>1.1315660422578206</v>
      </c>
      <c r="AA202">
        <v>1291</v>
      </c>
      <c r="AB202">
        <v>1152.3150920248199</v>
      </c>
      <c r="AC202" s="3">
        <f>Table1[[#This Row],[h_obFouls]]/Table1[[#This Row],[h_exFouls]]</f>
        <v>1.1203532861237513</v>
      </c>
      <c r="AD202">
        <v>1327</v>
      </c>
      <c r="AE202">
        <v>1161.2926889017699</v>
      </c>
      <c r="AF202" s="3">
        <f>Table1[[#This Row],[a_obFouls]]/Table1[[#This Row],[a_exFouls]]</f>
        <v>1.1426921160202419</v>
      </c>
      <c r="AG202">
        <v>292</v>
      </c>
      <c r="AH202">
        <v>312.38890082624101</v>
      </c>
      <c r="AI202" s="3">
        <f>Table1[[#This Row],[obYC]]/Table1[[#This Row],[exYC]]</f>
        <v>0.93473231356071174</v>
      </c>
      <c r="AJ202">
        <v>15</v>
      </c>
      <c r="AK202">
        <v>17.9279131257999</v>
      </c>
      <c r="AL202" s="3">
        <f>Table1[[#This Row],[obRC]]/Table1[[#This Row],[exRC]]</f>
        <v>0.83668410789059622</v>
      </c>
    </row>
    <row r="203" spans="1:38" x14ac:dyDescent="0.45">
      <c r="A203">
        <v>102</v>
      </c>
      <c r="B203" t="s">
        <v>124</v>
      </c>
      <c r="C203" s="5">
        <f>AVERAGE(H203,K203,N203,Q203,T203,W203,Z203,AC203,AF203,AI203,AL203)</f>
        <v>0.94363607020918572</v>
      </c>
      <c r="D203" s="5">
        <f>AVERAGE(H203,K203,N203)</f>
        <v>0.98907873886541842</v>
      </c>
      <c r="E203">
        <v>88</v>
      </c>
      <c r="F203">
        <v>38</v>
      </c>
      <c r="G203">
        <v>36.640833919655599</v>
      </c>
      <c r="H203" s="3">
        <f>Table1[[#This Row],[h_obWins]]/Table1[[#This Row],[h_exWins]]</f>
        <v>1.0370942998547665</v>
      </c>
      <c r="I203">
        <v>20</v>
      </c>
      <c r="J203">
        <v>22.126638999728801</v>
      </c>
      <c r="K203" s="13">
        <f>Table1[[#This Row],[obDraws]]/Table1[[#This Row],[exDraws]]</f>
        <v>0.90388784307662517</v>
      </c>
      <c r="L203">
        <v>30</v>
      </c>
      <c r="M203">
        <v>29.232527080615402</v>
      </c>
      <c r="N203" s="3">
        <f>Table1[[#This Row],[a_obWins]]/Table1[[#This Row],[a_exWins]]</f>
        <v>1.0262540736648638</v>
      </c>
      <c r="O203">
        <v>130</v>
      </c>
      <c r="P203">
        <v>124.619060607138</v>
      </c>
      <c r="Q203" s="3">
        <f>Table1[[#This Row],[h_obSG]]/Table1[[#This Row],[h_exSG]]</f>
        <v>1.0431791041165479</v>
      </c>
      <c r="R203">
        <v>123</v>
      </c>
      <c r="S203">
        <v>105.184663342758</v>
      </c>
      <c r="T203" s="3">
        <f>Table1[[#This Row],[a_obSG]]/Table1[[#This Row],[a_exSG]]</f>
        <v>1.1693719986457378</v>
      </c>
      <c r="U203">
        <v>253</v>
      </c>
      <c r="V203">
        <v>229.80372394989701</v>
      </c>
      <c r="W203" s="3">
        <f>Table1[[#This Row],[obSG]]/Table1[[#This Row],[exSG]]</f>
        <v>1.100939513300317</v>
      </c>
      <c r="X203">
        <v>1945</v>
      </c>
      <c r="Y203">
        <v>2289.8267762772498</v>
      </c>
      <c r="Z203" s="3">
        <f>Table1[[#This Row],[obFouls]]/Table1[[#This Row],[exFouls]]</f>
        <v>0.84940923049303252</v>
      </c>
      <c r="AA203">
        <v>997</v>
      </c>
      <c r="AB203">
        <v>1122.6871137632099</v>
      </c>
      <c r="AC203" s="3">
        <f>Table1[[#This Row],[h_obFouls]]/Table1[[#This Row],[h_exFouls]]</f>
        <v>0.88804795902403222</v>
      </c>
      <c r="AD203">
        <v>948</v>
      </c>
      <c r="AE203">
        <v>1167.1396625140401</v>
      </c>
      <c r="AF203" s="3">
        <f>Table1[[#This Row],[a_obFouls]]/Table1[[#This Row],[a_exFouls]]</f>
        <v>0.81224212529800477</v>
      </c>
      <c r="AG203">
        <v>274</v>
      </c>
      <c r="AH203">
        <v>307.26370209643699</v>
      </c>
      <c r="AI203" s="3">
        <f>Table1[[#This Row],[obYC]]/Table1[[#This Row],[exYC]]</f>
        <v>0.89174216847131227</v>
      </c>
      <c r="AJ203">
        <v>12</v>
      </c>
      <c r="AK203">
        <v>18.2418377983781</v>
      </c>
      <c r="AL203" s="3">
        <f>Table1[[#This Row],[obRC]]/Table1[[#This Row],[exRC]]</f>
        <v>0.65782845635580267</v>
      </c>
    </row>
    <row r="204" spans="1:38" hidden="1" x14ac:dyDescent="0.45">
      <c r="A204">
        <v>278</v>
      </c>
      <c r="B204" t="s">
        <v>300</v>
      </c>
      <c r="C204" s="5">
        <f>AVERAGE(H204,K204,N204,Q204,T204,W204,Z204,AC204,AF204,AI204,AL204)</f>
        <v>0.90747140419425276</v>
      </c>
      <c r="D204" s="5">
        <f>AVERAGE(H204,K204,N204)</f>
        <v>1.0102201892155984</v>
      </c>
      <c r="E204">
        <v>57</v>
      </c>
      <c r="F204">
        <v>26</v>
      </c>
      <c r="G204">
        <v>27.6320729669355</v>
      </c>
      <c r="H204" s="3">
        <f>Table1[[#This Row],[h_obWins]]/Table1[[#This Row],[h_exWins]]</f>
        <v>0.94093555815054353</v>
      </c>
      <c r="I204">
        <v>12</v>
      </c>
      <c r="J204">
        <v>13.7803795955283</v>
      </c>
      <c r="K204" s="3">
        <f>Table1[[#This Row],[obDraws]]/Table1[[#This Row],[exDraws]]</f>
        <v>0.87080329803788359</v>
      </c>
      <c r="L204">
        <v>19</v>
      </c>
      <c r="M204">
        <v>15.587547437536101</v>
      </c>
      <c r="N204" s="3">
        <f>Table1[[#This Row],[a_obWins]]/Table1[[#This Row],[a_exWins]]</f>
        <v>1.2189217114583679</v>
      </c>
      <c r="O204">
        <v>67</v>
      </c>
      <c r="P204">
        <v>91.456468619372899</v>
      </c>
      <c r="Q204" s="3">
        <f>Table1[[#This Row],[h_obSG]]/Table1[[#This Row],[h_exSG]]</f>
        <v>0.73258896840685173</v>
      </c>
      <c r="R204">
        <v>60</v>
      </c>
      <c r="S204">
        <v>62.660020300264101</v>
      </c>
      <c r="T204" s="3">
        <f>Table1[[#This Row],[a_obSG]]/Table1[[#This Row],[a_exSG]]</f>
        <v>0.95754836516941111</v>
      </c>
      <c r="U204">
        <v>127</v>
      </c>
      <c r="V204">
        <v>154.11648891963699</v>
      </c>
      <c r="W204" s="3">
        <f>Table1[[#This Row],[obSG]]/Table1[[#This Row],[exSG]]</f>
        <v>0.82405199398374107</v>
      </c>
      <c r="X204">
        <v>1413</v>
      </c>
      <c r="Y204">
        <v>1479.90642155454</v>
      </c>
      <c r="Z204" s="3">
        <f>Table1[[#This Row],[obFouls]]/Table1[[#This Row],[exFouls]]</f>
        <v>0.95479009984681373</v>
      </c>
      <c r="AA204">
        <v>676</v>
      </c>
      <c r="AB204">
        <v>721.74337504704704</v>
      </c>
      <c r="AC204" s="3">
        <f>Table1[[#This Row],[h_obFouls]]/Table1[[#This Row],[h_exFouls]]</f>
        <v>0.9366209976723856</v>
      </c>
      <c r="AD204">
        <v>737</v>
      </c>
      <c r="AE204">
        <v>758.16304650749703</v>
      </c>
      <c r="AF204" s="3">
        <f>Table1[[#This Row],[a_obFouls]]/Table1[[#This Row],[a_exFouls]]</f>
        <v>0.97208641781608152</v>
      </c>
      <c r="AG204">
        <v>190</v>
      </c>
      <c r="AH204">
        <v>196.18571468630799</v>
      </c>
      <c r="AI204" s="3">
        <f>Table1[[#This Row],[obYC]]/Table1[[#This Row],[exYC]]</f>
        <v>0.96847010652024967</v>
      </c>
      <c r="AJ204">
        <v>7</v>
      </c>
      <c r="AK204">
        <v>11.563215796222201</v>
      </c>
      <c r="AL204" s="3">
        <f>Table1[[#This Row],[obRC]]/Table1[[#This Row],[exRC]]</f>
        <v>0.60536792907444992</v>
      </c>
    </row>
    <row r="205" spans="1:38" x14ac:dyDescent="0.45">
      <c r="A205">
        <v>152</v>
      </c>
      <c r="B205" t="s">
        <v>174</v>
      </c>
      <c r="C205" s="5">
        <f>AVERAGE(H205,K205,N205,Q205,T205,W205,Z205,AC205,AF205,AI205,AL205)</f>
        <v>1.0103044973256692</v>
      </c>
      <c r="D205" s="5">
        <f>AVERAGE(H205,K205,N205)</f>
        <v>1.0373859844232014</v>
      </c>
      <c r="E205">
        <v>85</v>
      </c>
      <c r="F205">
        <v>33</v>
      </c>
      <c r="G205">
        <v>38.790926578281699</v>
      </c>
      <c r="H205" s="13">
        <f>Table1[[#This Row],[h_obWins]]/Table1[[#This Row],[h_exWins]]</f>
        <v>0.85071440439569368</v>
      </c>
      <c r="I205">
        <v>29</v>
      </c>
      <c r="J205">
        <v>22.355073683686399</v>
      </c>
      <c r="K205" s="13">
        <f>Table1[[#This Row],[obDraws]]/Table1[[#This Row],[exDraws]]</f>
        <v>1.2972446617862294</v>
      </c>
      <c r="L205">
        <v>23</v>
      </c>
      <c r="M205">
        <v>23.8539997380317</v>
      </c>
      <c r="N205" s="3">
        <f>Table1[[#This Row],[a_obWins]]/Table1[[#This Row],[a_exWins]]</f>
        <v>0.96419888708768109</v>
      </c>
      <c r="O205">
        <v>115</v>
      </c>
      <c r="P205">
        <v>126.330865606655</v>
      </c>
      <c r="Q205" s="3">
        <f>Table1[[#This Row],[h_obSG]]/Table1[[#This Row],[h_exSG]]</f>
        <v>0.91030801892915947</v>
      </c>
      <c r="R205">
        <v>87</v>
      </c>
      <c r="S205">
        <v>92.831369731105198</v>
      </c>
      <c r="T205" s="3">
        <f>Table1[[#This Row],[a_obSG]]/Table1[[#This Row],[a_exSG]]</f>
        <v>0.93718319843824016</v>
      </c>
      <c r="U205">
        <v>202</v>
      </c>
      <c r="V205">
        <v>219.16223533776099</v>
      </c>
      <c r="W205" s="3">
        <f>Table1[[#This Row],[obSG]]/Table1[[#This Row],[exSG]]</f>
        <v>0.92169163947743338</v>
      </c>
      <c r="X205">
        <v>2283</v>
      </c>
      <c r="Y205">
        <v>2222.5203913688501</v>
      </c>
      <c r="Z205" s="3">
        <f>Table1[[#This Row],[obFouls]]/Table1[[#This Row],[exFouls]]</f>
        <v>1.0272121726603824</v>
      </c>
      <c r="AA205">
        <v>1114</v>
      </c>
      <c r="AB205">
        <v>1082.62074294073</v>
      </c>
      <c r="AC205" s="3">
        <f>Table1[[#This Row],[h_obFouls]]/Table1[[#This Row],[h_exFouls]]</f>
        <v>1.0289845333778054</v>
      </c>
      <c r="AD205">
        <v>1169</v>
      </c>
      <c r="AE205">
        <v>1139.8996484281099</v>
      </c>
      <c r="AF205" s="3">
        <f>Table1[[#This Row],[a_obFouls]]/Table1[[#This Row],[a_exFouls]]</f>
        <v>1.0255288714335675</v>
      </c>
      <c r="AG205">
        <v>270</v>
      </c>
      <c r="AH205">
        <v>293.56923005719398</v>
      </c>
      <c r="AI205" s="3">
        <f>Table1[[#This Row],[obYC]]/Table1[[#This Row],[exYC]]</f>
        <v>0.91971491680990491</v>
      </c>
      <c r="AJ205">
        <v>22</v>
      </c>
      <c r="AK205">
        <v>17.8779206260322</v>
      </c>
      <c r="AL205" s="3">
        <f>Table1[[#This Row],[obRC]]/Table1[[#This Row],[exRC]]</f>
        <v>1.2305681661862624</v>
      </c>
    </row>
    <row r="206" spans="1:38" x14ac:dyDescent="0.45">
      <c r="A206">
        <v>39</v>
      </c>
      <c r="B206" t="s">
        <v>61</v>
      </c>
      <c r="C206" s="5">
        <f>AVERAGE(H206,K206,N206,Q206,T206,W206,Z206,AC206,AF206,AI206,AL206)</f>
        <v>1.0258924692801541</v>
      </c>
      <c r="D206" s="5">
        <f>AVERAGE(H206,K206,N206)</f>
        <v>0.96613059343704533</v>
      </c>
      <c r="E206">
        <v>85</v>
      </c>
      <c r="F206">
        <v>45</v>
      </c>
      <c r="G206">
        <v>39.681175182548003</v>
      </c>
      <c r="H206" s="13">
        <f>Table1[[#This Row],[h_obWins]]/Table1[[#This Row],[h_exWins]]</f>
        <v>1.1340389943841997</v>
      </c>
      <c r="I206">
        <v>19</v>
      </c>
      <c r="J206">
        <v>22.325170519976801</v>
      </c>
      <c r="K206" s="13">
        <f>Table1[[#This Row],[obDraws]]/Table1[[#This Row],[exDraws]]</f>
        <v>0.85105732934933676</v>
      </c>
      <c r="L206">
        <v>21</v>
      </c>
      <c r="M206">
        <v>22.9936542974751</v>
      </c>
      <c r="N206" s="3">
        <f>Table1[[#This Row],[a_obWins]]/Table1[[#This Row],[a_exWins]]</f>
        <v>0.91329545657759936</v>
      </c>
      <c r="O206">
        <v>133</v>
      </c>
      <c r="P206">
        <v>128.41938689041399</v>
      </c>
      <c r="Q206" s="3">
        <f>Table1[[#This Row],[h_obSG]]/Table1[[#This Row],[h_exSG]]</f>
        <v>1.0356691713027322</v>
      </c>
      <c r="R206">
        <v>91</v>
      </c>
      <c r="S206">
        <v>91.252032178584301</v>
      </c>
      <c r="T206" s="3">
        <f>Table1[[#This Row],[a_obSG]]/Table1[[#This Row],[a_exSG]]</f>
        <v>0.99723806503189905</v>
      </c>
      <c r="U206">
        <v>224</v>
      </c>
      <c r="V206">
        <v>219.671419068999</v>
      </c>
      <c r="W206" s="3">
        <f>Table1[[#This Row],[obSG]]/Table1[[#This Row],[exSG]]</f>
        <v>1.0197047979630041</v>
      </c>
      <c r="X206">
        <v>2477</v>
      </c>
      <c r="Y206">
        <v>2224.92390884509</v>
      </c>
      <c r="Z206" s="3">
        <f>Table1[[#This Row],[obFouls]]/Table1[[#This Row],[exFouls]]</f>
        <v>1.1132964997826633</v>
      </c>
      <c r="AA206">
        <v>1254</v>
      </c>
      <c r="AB206">
        <v>1082.5841530535499</v>
      </c>
      <c r="AC206" s="3">
        <f>Table1[[#This Row],[h_obFouls]]/Table1[[#This Row],[h_exFouls]]</f>
        <v>1.1583395124184594</v>
      </c>
      <c r="AD206">
        <v>1223</v>
      </c>
      <c r="AE206">
        <v>1142.33975579154</v>
      </c>
      <c r="AF206" s="3">
        <f>Table1[[#This Row],[a_obFouls]]/Table1[[#This Row],[a_exFouls]]</f>
        <v>1.0706096796504903</v>
      </c>
      <c r="AG206">
        <v>256</v>
      </c>
      <c r="AH206">
        <v>294.12369093989901</v>
      </c>
      <c r="AI206" s="3">
        <f>Table1[[#This Row],[obYC]]/Table1[[#This Row],[exYC]]</f>
        <v>0.87038211434763624</v>
      </c>
      <c r="AJ206">
        <v>20</v>
      </c>
      <c r="AK206">
        <v>17.8382607193452</v>
      </c>
      <c r="AL206" s="3">
        <f>Table1[[#This Row],[obRC]]/Table1[[#This Row],[exRC]]</f>
        <v>1.121185541273676</v>
      </c>
    </row>
    <row r="207" spans="1:38" x14ac:dyDescent="0.45">
      <c r="A207">
        <v>52</v>
      </c>
      <c r="B207" t="s">
        <v>74</v>
      </c>
      <c r="C207" s="5">
        <f>AVERAGE(H207,K207,N207,Q207,T207,W207,Z207,AC207,AF207,AI207,AL207)</f>
        <v>0.93934012744520945</v>
      </c>
      <c r="D207" s="5">
        <f>AVERAGE(H207,K207,N207)</f>
        <v>0.98787944138494943</v>
      </c>
      <c r="E207">
        <v>84</v>
      </c>
      <c r="F207">
        <v>36</v>
      </c>
      <c r="G207">
        <v>35.617524663712103</v>
      </c>
      <c r="H207" s="3">
        <f>Table1[[#This Row],[h_obWins]]/Table1[[#This Row],[h_exWins]]</f>
        <v>1.0107384030726192</v>
      </c>
      <c r="I207">
        <v>16</v>
      </c>
      <c r="J207">
        <v>22.8159207504034</v>
      </c>
      <c r="K207" s="13">
        <f>Table1[[#This Row],[obDraws]]/Table1[[#This Row],[exDraws]]</f>
        <v>0.70126470787803341</v>
      </c>
      <c r="L207">
        <v>32</v>
      </c>
      <c r="M207">
        <v>25.566554585884301</v>
      </c>
      <c r="N207" s="13">
        <f>Table1[[#This Row],[a_obWins]]/Table1[[#This Row],[a_exWins]]</f>
        <v>1.2516352132041955</v>
      </c>
      <c r="O207">
        <v>99</v>
      </c>
      <c r="P207">
        <v>119.313697617404</v>
      </c>
      <c r="Q207" s="3">
        <f>Table1[[#This Row],[h_obSG]]/Table1[[#This Row],[h_exSG]]</f>
        <v>0.82974546910328184</v>
      </c>
      <c r="R207">
        <v>94</v>
      </c>
      <c r="S207">
        <v>97.035809185088993</v>
      </c>
      <c r="T207" s="3">
        <f>Table1[[#This Row],[a_obSG]]/Table1[[#This Row],[a_exSG]]</f>
        <v>0.96871454764396925</v>
      </c>
      <c r="U207">
        <v>193</v>
      </c>
      <c r="V207">
        <v>216.34950680249301</v>
      </c>
      <c r="W207" s="3">
        <f>Table1[[#This Row],[obSG]]/Table1[[#This Row],[exSG]]</f>
        <v>0.89207506341205145</v>
      </c>
      <c r="X207">
        <v>2057</v>
      </c>
      <c r="Y207">
        <v>2197.7517826949002</v>
      </c>
      <c r="Z207" s="3">
        <f>Table1[[#This Row],[obFouls]]/Table1[[#This Row],[exFouls]]</f>
        <v>0.93595646978736191</v>
      </c>
      <c r="AA207">
        <v>980</v>
      </c>
      <c r="AB207">
        <v>1075.1433837956999</v>
      </c>
      <c r="AC207" s="3">
        <f>Table1[[#This Row],[h_obFouls]]/Table1[[#This Row],[h_exFouls]]</f>
        <v>0.91150633001171943</v>
      </c>
      <c r="AD207">
        <v>1077</v>
      </c>
      <c r="AE207">
        <v>1122.6083988992</v>
      </c>
      <c r="AF207" s="3">
        <f>Table1[[#This Row],[a_obFouls]]/Table1[[#This Row],[a_exFouls]]</f>
        <v>0.9593728329986464</v>
      </c>
      <c r="AG207">
        <v>284</v>
      </c>
      <c r="AH207">
        <v>292.97744878254099</v>
      </c>
      <c r="AI207" s="3">
        <f>Table1[[#This Row],[obYC]]/Table1[[#This Row],[exYC]]</f>
        <v>0.96935788464318151</v>
      </c>
      <c r="AJ207">
        <v>16</v>
      </c>
      <c r="AK207">
        <v>17.730997886241099</v>
      </c>
      <c r="AL207" s="3">
        <f>Table1[[#This Row],[obRC]]/Table1[[#This Row],[exRC]]</f>
        <v>0.90237448014224186</v>
      </c>
    </row>
    <row r="208" spans="1:38" x14ac:dyDescent="0.45">
      <c r="A208">
        <v>36</v>
      </c>
      <c r="B208" t="s">
        <v>58</v>
      </c>
      <c r="C208" s="5">
        <f>AVERAGE(H208,K208,N208,Q208,T208,W208,Z208,AC208,AF208,AI208,AL208)</f>
        <v>1.0091067924860448</v>
      </c>
      <c r="D208" s="5">
        <f>AVERAGE(H208,K208,N208)</f>
        <v>1.0539490880188385</v>
      </c>
      <c r="E208">
        <v>84</v>
      </c>
      <c r="F208">
        <v>34</v>
      </c>
      <c r="G208">
        <v>41.307089180656199</v>
      </c>
      <c r="H208" s="13">
        <f>Table1[[#This Row],[h_obWins]]/Table1[[#This Row],[h_exWins]]</f>
        <v>0.8231032656719357</v>
      </c>
      <c r="I208">
        <v>27</v>
      </c>
      <c r="J208">
        <v>22.010149268300299</v>
      </c>
      <c r="K208" s="13">
        <f>Table1[[#This Row],[obDraws]]/Table1[[#This Row],[exDraws]]</f>
        <v>1.2267068101571776</v>
      </c>
      <c r="L208">
        <v>23</v>
      </c>
      <c r="M208">
        <v>20.682761551043299</v>
      </c>
      <c r="N208" s="13">
        <f>Table1[[#This Row],[a_obWins]]/Table1[[#This Row],[a_exWins]]</f>
        <v>1.1120371882274016</v>
      </c>
      <c r="O208">
        <v>118</v>
      </c>
      <c r="P208">
        <v>131.26652113389699</v>
      </c>
      <c r="Q208" s="3">
        <f>Table1[[#This Row],[h_obSG]]/Table1[[#This Row],[h_exSG]]</f>
        <v>0.89893446539681954</v>
      </c>
      <c r="R208">
        <v>98</v>
      </c>
      <c r="S208">
        <v>87.028152305272997</v>
      </c>
      <c r="T208" s="3">
        <f>Table1[[#This Row],[a_obSG]]/Table1[[#This Row],[a_exSG]]</f>
        <v>1.1260723961625716</v>
      </c>
      <c r="U208">
        <v>216</v>
      </c>
      <c r="V208">
        <v>218.29467343917</v>
      </c>
      <c r="W208" s="3">
        <f>Table1[[#This Row],[obSG]]/Table1[[#This Row],[exSG]]</f>
        <v>0.98948818400825789</v>
      </c>
      <c r="X208">
        <v>2039</v>
      </c>
      <c r="Y208">
        <v>2194.2625459409401</v>
      </c>
      <c r="Z208" s="3">
        <f>Table1[[#This Row],[obFouls]]/Table1[[#This Row],[exFouls]]</f>
        <v>0.92924158222171149</v>
      </c>
      <c r="AA208">
        <v>953</v>
      </c>
      <c r="AB208">
        <v>1064.82557016231</v>
      </c>
      <c r="AC208" s="3">
        <f>Table1[[#This Row],[h_obFouls]]/Table1[[#This Row],[h_exFouls]]</f>
        <v>0.89498226442358575</v>
      </c>
      <c r="AD208">
        <v>1086</v>
      </c>
      <c r="AE208">
        <v>1129.4369757786301</v>
      </c>
      <c r="AF208" s="3">
        <f>Table1[[#This Row],[a_obFouls]]/Table1[[#This Row],[a_exFouls]]</f>
        <v>0.96154103618868614</v>
      </c>
      <c r="AG208">
        <v>288</v>
      </c>
      <c r="AH208">
        <v>289.51015514835001</v>
      </c>
      <c r="AI208" s="3">
        <f>Table1[[#This Row],[obYC]]/Table1[[#This Row],[exYC]]</f>
        <v>0.99478375759366311</v>
      </c>
      <c r="AJ208">
        <v>20</v>
      </c>
      <c r="AK208">
        <v>17.493469751018502</v>
      </c>
      <c r="AL208" s="3">
        <f>Table1[[#This Row],[obRC]]/Table1[[#This Row],[exRC]]</f>
        <v>1.1432837672946823</v>
      </c>
    </row>
    <row r="209" spans="1:38" hidden="1" x14ac:dyDescent="0.45">
      <c r="A209">
        <v>145</v>
      </c>
      <c r="B209" t="s">
        <v>167</v>
      </c>
      <c r="C209" s="5">
        <f>AVERAGE(H209,K209,N209,Q209,T209,W209,Z209,AC209,AF209,AI209,AL209)</f>
        <v>1.1318653754464156</v>
      </c>
      <c r="D209" s="5">
        <f>AVERAGE(H209,K209,N209)</f>
        <v>1.0003686253905129</v>
      </c>
      <c r="E209">
        <v>75</v>
      </c>
      <c r="F209">
        <v>29</v>
      </c>
      <c r="G209">
        <v>32.775580022201098</v>
      </c>
      <c r="H209" s="13">
        <f>Table1[[#This Row],[h_obWins]]/Table1[[#This Row],[h_exWins]]</f>
        <v>0.88480508904362198</v>
      </c>
      <c r="I209">
        <v>15</v>
      </c>
      <c r="J209">
        <v>18.390009981010699</v>
      </c>
      <c r="K209" s="3">
        <f>Table1[[#This Row],[obDraws]]/Table1[[#This Row],[exDraws]]</f>
        <v>0.81566024246255531</v>
      </c>
      <c r="L209">
        <v>31</v>
      </c>
      <c r="M209">
        <v>23.8344099967881</v>
      </c>
      <c r="N209" s="3">
        <f>Table1[[#This Row],[a_obWins]]/Table1[[#This Row],[a_exWins]]</f>
        <v>1.3006405446653611</v>
      </c>
      <c r="O209">
        <v>119</v>
      </c>
      <c r="P209">
        <v>110.115783864612</v>
      </c>
      <c r="Q209" s="3">
        <f>Table1[[#This Row],[h_obSG]]/Table1[[#This Row],[h_exSG]]</f>
        <v>1.0806806783150289</v>
      </c>
      <c r="R209">
        <v>111</v>
      </c>
      <c r="S209">
        <v>86.701310815232006</v>
      </c>
      <c r="T209" s="3">
        <f>Table1[[#This Row],[a_obSG]]/Table1[[#This Row],[a_exSG]]</f>
        <v>1.2802574604269894</v>
      </c>
      <c r="U209">
        <v>230</v>
      </c>
      <c r="V209">
        <v>196.81709467984399</v>
      </c>
      <c r="W209" s="3">
        <f>Table1[[#This Row],[obSG]]/Table1[[#This Row],[exSG]]</f>
        <v>1.1685976788455981</v>
      </c>
      <c r="X209">
        <v>1606</v>
      </c>
      <c r="Y209">
        <v>1954.54517028227</v>
      </c>
      <c r="Z209" s="3">
        <f>Table1[[#This Row],[obFouls]]/Table1[[#This Row],[exFouls]]</f>
        <v>0.82167453810651303</v>
      </c>
      <c r="AA209">
        <v>818</v>
      </c>
      <c r="AB209">
        <v>956.00714735873305</v>
      </c>
      <c r="AC209" s="3">
        <f>Table1[[#This Row],[h_obFouls]]/Table1[[#This Row],[h_exFouls]]</f>
        <v>0.85564213851327298</v>
      </c>
      <c r="AD209">
        <v>788</v>
      </c>
      <c r="AE209">
        <v>998.53802292354305</v>
      </c>
      <c r="AF209" s="3">
        <f>Table1[[#This Row],[a_obFouls]]/Table1[[#This Row],[a_exFouls]]</f>
        <v>0.78915372465524658</v>
      </c>
      <c r="AG209">
        <v>286</v>
      </c>
      <c r="AH209">
        <v>261.34748520404497</v>
      </c>
      <c r="AI209" s="3">
        <f>Table1[[#This Row],[obYC]]/Table1[[#This Row],[exYC]]</f>
        <v>1.0943284944054761</v>
      </c>
      <c r="AJ209">
        <v>37</v>
      </c>
      <c r="AK209">
        <v>15.6840899381901</v>
      </c>
      <c r="AL209" s="3">
        <f>Table1[[#This Row],[obRC]]/Table1[[#This Row],[exRC]]</f>
        <v>2.3590785404709109</v>
      </c>
    </row>
    <row r="210" spans="1:38" x14ac:dyDescent="0.45">
      <c r="A210">
        <v>172</v>
      </c>
      <c r="B210" t="s">
        <v>194</v>
      </c>
      <c r="C210" s="5">
        <f>AVERAGE(H210,K210,N210,Q210,T210,W210,Z210,AC210,AF210,AI210,AL210)</f>
        <v>0.95635790769716611</v>
      </c>
      <c r="D210" s="5">
        <f>AVERAGE(H210,K210,N210)</f>
        <v>0.94949922775226892</v>
      </c>
      <c r="E210">
        <v>84</v>
      </c>
      <c r="F210">
        <v>45</v>
      </c>
      <c r="G210">
        <v>36.3874478815315</v>
      </c>
      <c r="H210" s="13">
        <f>Table1[[#This Row],[h_obWins]]/Table1[[#This Row],[h_exWins]]</f>
        <v>1.2366901945557938</v>
      </c>
      <c r="I210">
        <v>13</v>
      </c>
      <c r="J210">
        <v>22.414499453687</v>
      </c>
      <c r="K210" s="13">
        <f>Table1[[#This Row],[obDraws]]/Table1[[#This Row],[exDraws]]</f>
        <v>0.57998172240520884</v>
      </c>
      <c r="L210">
        <v>26</v>
      </c>
      <c r="M210">
        <v>25.198052664781301</v>
      </c>
      <c r="N210" s="3">
        <f>Table1[[#This Row],[a_obWins]]/Table1[[#This Row],[a_exWins]]</f>
        <v>1.0318257662958044</v>
      </c>
      <c r="O210">
        <v>110</v>
      </c>
      <c r="P210">
        <v>120.35916131650001</v>
      </c>
      <c r="Q210" s="3">
        <f>Table1[[#This Row],[h_obSG]]/Table1[[#This Row],[h_exSG]]</f>
        <v>0.9139312603777684</v>
      </c>
      <c r="R210">
        <v>86</v>
      </c>
      <c r="S210">
        <v>94.544210605278295</v>
      </c>
      <c r="T210" s="3">
        <f>Table1[[#This Row],[a_obSG]]/Table1[[#This Row],[a_exSG]]</f>
        <v>0.90962735263663752</v>
      </c>
      <c r="U210">
        <v>196</v>
      </c>
      <c r="V210">
        <v>214.90337192177799</v>
      </c>
      <c r="W210" s="3">
        <f>Table1[[#This Row],[obSG]]/Table1[[#This Row],[exSG]]</f>
        <v>0.9120378067931918</v>
      </c>
      <c r="X210">
        <v>2218</v>
      </c>
      <c r="Y210">
        <v>2197.73070640886</v>
      </c>
      <c r="Z210" s="3">
        <f>Table1[[#This Row],[obFouls]]/Table1[[#This Row],[exFouls]]</f>
        <v>1.0092228285895228</v>
      </c>
      <c r="AA210">
        <v>1149</v>
      </c>
      <c r="AB210">
        <v>1074.6144385157099</v>
      </c>
      <c r="AC210" s="3">
        <f>Table1[[#This Row],[h_obFouls]]/Table1[[#This Row],[h_exFouls]]</f>
        <v>1.0692206979714824</v>
      </c>
      <c r="AD210">
        <v>1069</v>
      </c>
      <c r="AE210">
        <v>1123.11626789314</v>
      </c>
      <c r="AF210" s="3">
        <f>Table1[[#This Row],[a_obFouls]]/Table1[[#This Row],[a_exFouls]]</f>
        <v>0.95181597004675478</v>
      </c>
      <c r="AG210">
        <v>259</v>
      </c>
      <c r="AH210">
        <v>290.94807084748601</v>
      </c>
      <c r="AI210" s="3">
        <f>Table1[[#This Row],[obYC]]/Table1[[#This Row],[exYC]]</f>
        <v>0.89019321986075972</v>
      </c>
      <c r="AJ210">
        <v>18</v>
      </c>
      <c r="AK210">
        <v>17.727175836483301</v>
      </c>
      <c r="AL210" s="3">
        <f>Table1[[#This Row],[obRC]]/Table1[[#This Row],[exRC]]</f>
        <v>1.0153901651359047</v>
      </c>
    </row>
    <row r="211" spans="1:38" x14ac:dyDescent="0.45">
      <c r="A211">
        <v>289</v>
      </c>
      <c r="B211" t="s">
        <v>311</v>
      </c>
      <c r="C211" s="5">
        <f>AVERAGE(H211,K211,N211,Q211,T211,W211,Z211,AC211,AF211,AI211,AL211)</f>
        <v>0.93535476752876934</v>
      </c>
      <c r="D211" s="5">
        <f>AVERAGE(H211,K211,N211)</f>
        <v>1.0230000262172125</v>
      </c>
      <c r="E211">
        <v>84</v>
      </c>
      <c r="F211">
        <v>38</v>
      </c>
      <c r="G211">
        <v>41.227124867005102</v>
      </c>
      <c r="H211" s="3">
        <f>Table1[[#This Row],[h_obWins]]/Table1[[#This Row],[h_exWins]]</f>
        <v>0.92172326162895157</v>
      </c>
      <c r="I211">
        <v>25</v>
      </c>
      <c r="J211">
        <v>22.006953610488502</v>
      </c>
      <c r="K211" s="13">
        <f>Table1[[#This Row],[obDraws]]/Table1[[#This Row],[exDraws]]</f>
        <v>1.1360045757575921</v>
      </c>
      <c r="L211">
        <v>21</v>
      </c>
      <c r="M211">
        <v>20.7659215225063</v>
      </c>
      <c r="N211" s="3">
        <f>Table1[[#This Row],[a_obWins]]/Table1[[#This Row],[a_exWins]]</f>
        <v>1.0112722412650941</v>
      </c>
      <c r="O211">
        <v>129</v>
      </c>
      <c r="P211">
        <v>130.70935003848101</v>
      </c>
      <c r="Q211" s="3">
        <f>Table1[[#This Row],[h_obSG]]/Table1[[#This Row],[h_exSG]]</f>
        <v>0.98692251137368692</v>
      </c>
      <c r="R211">
        <v>87</v>
      </c>
      <c r="S211">
        <v>86.349047548852994</v>
      </c>
      <c r="T211" s="3">
        <f>Table1[[#This Row],[a_obSG]]/Table1[[#This Row],[a_exSG]]</f>
        <v>1.0075386176179735</v>
      </c>
      <c r="U211">
        <v>216</v>
      </c>
      <c r="V211">
        <v>217.05839758733401</v>
      </c>
      <c r="W211" s="3">
        <f>Table1[[#This Row],[obSG]]/Table1[[#This Row],[exSG]]</f>
        <v>0.99512390398575501</v>
      </c>
      <c r="X211">
        <v>2153</v>
      </c>
      <c r="Y211">
        <v>2199.6100901748</v>
      </c>
      <c r="Z211" s="3">
        <f>Table1[[#This Row],[obFouls]]/Table1[[#This Row],[exFouls]]</f>
        <v>0.97880983980615588</v>
      </c>
      <c r="AA211">
        <v>1051</v>
      </c>
      <c r="AB211">
        <v>1066.63528365345</v>
      </c>
      <c r="AC211" s="3">
        <f>Table1[[#This Row],[h_obFouls]]/Table1[[#This Row],[h_exFouls]]</f>
        <v>0.98534149029844964</v>
      </c>
      <c r="AD211">
        <v>1102</v>
      </c>
      <c r="AE211">
        <v>1132.97480652135</v>
      </c>
      <c r="AF211" s="3">
        <f>Table1[[#This Row],[a_obFouls]]/Table1[[#This Row],[a_exFouls]]</f>
        <v>0.97266063963376725</v>
      </c>
      <c r="AG211">
        <v>226</v>
      </c>
      <c r="AH211">
        <v>289.05854600845299</v>
      </c>
      <c r="AI211" s="3">
        <f>Table1[[#This Row],[obYC]]/Table1[[#This Row],[exYC]]</f>
        <v>0.78184853248860886</v>
      </c>
      <c r="AJ211">
        <v>9</v>
      </c>
      <c r="AK211">
        <v>17.589914744783101</v>
      </c>
      <c r="AL211" s="3">
        <f>Table1[[#This Row],[obRC]]/Table1[[#This Row],[exRC]]</f>
        <v>0.51165682896042808</v>
      </c>
    </row>
    <row r="212" spans="1:38" x14ac:dyDescent="0.45">
      <c r="A212">
        <v>195</v>
      </c>
      <c r="B212" t="s">
        <v>217</v>
      </c>
      <c r="C212" s="5">
        <f>AVERAGE(H212,K212,N212,Q212,T212,W212,Z212,AC212,AF212,AI212,AL212)</f>
        <v>0.9522153502225259</v>
      </c>
      <c r="D212" s="5">
        <f>AVERAGE(H212,K212,N212)</f>
        <v>1.0045107014100292</v>
      </c>
      <c r="E212">
        <v>84</v>
      </c>
      <c r="F212">
        <v>38</v>
      </c>
      <c r="G212">
        <v>37.854400817858298</v>
      </c>
      <c r="H212" s="3">
        <f>Table1[[#This Row],[h_obWins]]/Table1[[#This Row],[h_exWins]]</f>
        <v>1.0038462947238889</v>
      </c>
      <c r="I212">
        <v>25</v>
      </c>
      <c r="J212">
        <v>21.7815649952535</v>
      </c>
      <c r="K212" s="13">
        <f>Table1[[#This Row],[obDraws]]/Table1[[#This Row],[exDraws]]</f>
        <v>1.1477595850182409</v>
      </c>
      <c r="L212">
        <v>21</v>
      </c>
      <c r="M212">
        <v>24.364034186888102</v>
      </c>
      <c r="N212" s="13">
        <f>Table1[[#This Row],[a_obWins]]/Table1[[#This Row],[a_exWins]]</f>
        <v>0.86192622448795808</v>
      </c>
      <c r="O212">
        <v>128</v>
      </c>
      <c r="P212">
        <v>125.93533407760501</v>
      </c>
      <c r="Q212" s="3">
        <f>Table1[[#This Row],[h_obSG]]/Table1[[#This Row],[h_exSG]]</f>
        <v>1.0163946515687383</v>
      </c>
      <c r="R212">
        <v>91</v>
      </c>
      <c r="S212">
        <v>95.288278245623403</v>
      </c>
      <c r="T212" s="3">
        <f>Table1[[#This Row],[a_obSG]]/Table1[[#This Row],[a_exSG]]</f>
        <v>0.95499679158259565</v>
      </c>
      <c r="U212">
        <v>219</v>
      </c>
      <c r="V212">
        <v>221.22361232322899</v>
      </c>
      <c r="W212" s="3">
        <f>Table1[[#This Row],[obSG]]/Table1[[#This Row],[exSG]]</f>
        <v>0.98994857601375719</v>
      </c>
      <c r="X212">
        <v>2098</v>
      </c>
      <c r="Y212">
        <v>2180.7403832346499</v>
      </c>
      <c r="Z212" s="3">
        <f>Table1[[#This Row],[obFouls]]/Table1[[#This Row],[exFouls]]</f>
        <v>0.96205858163092173</v>
      </c>
      <c r="AA212">
        <v>1028</v>
      </c>
      <c r="AB212">
        <v>1065.59553923726</v>
      </c>
      <c r="AC212" s="3">
        <f>Table1[[#This Row],[h_obFouls]]/Table1[[#This Row],[h_exFouls]]</f>
        <v>0.96471875317330025</v>
      </c>
      <c r="AD212">
        <v>1070</v>
      </c>
      <c r="AE212">
        <v>1115.1448439973799</v>
      </c>
      <c r="AF212" s="3">
        <f>Table1[[#This Row],[a_obFouls]]/Table1[[#This Row],[a_exFouls]]</f>
        <v>0.95951660966699859</v>
      </c>
      <c r="AG212">
        <v>236</v>
      </c>
      <c r="AH212">
        <v>290.80774172790399</v>
      </c>
      <c r="AI212" s="3">
        <f>Table1[[#This Row],[obYC]]/Table1[[#This Row],[exYC]]</f>
        <v>0.81153272811015742</v>
      </c>
      <c r="AJ212">
        <v>14</v>
      </c>
      <c r="AK212">
        <v>17.4635436199586</v>
      </c>
      <c r="AL212" s="3">
        <f>Table1[[#This Row],[obRC]]/Table1[[#This Row],[exRC]]</f>
        <v>0.80167005647123002</v>
      </c>
    </row>
    <row r="213" spans="1:38" x14ac:dyDescent="0.45">
      <c r="A213">
        <v>110</v>
      </c>
      <c r="B213" t="s">
        <v>132</v>
      </c>
      <c r="C213" s="5">
        <f>AVERAGE(H213,K213,N213,Q213,T213,W213,Z213,AC213,AF213,AI213,AL213)</f>
        <v>1.0417640284354925</v>
      </c>
      <c r="D213" s="5">
        <f>AVERAGE(H213,K213,N213)</f>
        <v>1.0362321349088948</v>
      </c>
      <c r="E213">
        <v>83</v>
      </c>
      <c r="F213">
        <v>33</v>
      </c>
      <c r="G213">
        <v>38.631067392136501</v>
      </c>
      <c r="H213" s="13">
        <f>Table1[[#This Row],[h_obWins]]/Table1[[#This Row],[h_exWins]]</f>
        <v>0.85423474492753138</v>
      </c>
      <c r="I213">
        <v>25</v>
      </c>
      <c r="J213">
        <v>21.812920661973401</v>
      </c>
      <c r="K213" s="13">
        <f>Table1[[#This Row],[obDraws]]/Table1[[#This Row],[exDraws]]</f>
        <v>1.1461097020163216</v>
      </c>
      <c r="L213">
        <v>25</v>
      </c>
      <c r="M213">
        <v>22.5560119458899</v>
      </c>
      <c r="N213" s="13">
        <f>Table1[[#This Row],[a_obWins]]/Table1[[#This Row],[a_exWins]]</f>
        <v>1.1083519577828314</v>
      </c>
      <c r="O213">
        <v>126</v>
      </c>
      <c r="P213">
        <v>124.318040595225</v>
      </c>
      <c r="Q213" s="3">
        <f>Table1[[#This Row],[h_obSG]]/Table1[[#This Row],[h_exSG]]</f>
        <v>1.0135294877293908</v>
      </c>
      <c r="R213">
        <v>97</v>
      </c>
      <c r="S213">
        <v>88.563907328768494</v>
      </c>
      <c r="T213" s="3">
        <f>Table1[[#This Row],[a_obSG]]/Table1[[#This Row],[a_exSG]]</f>
        <v>1.0952542963118699</v>
      </c>
      <c r="U213">
        <v>223</v>
      </c>
      <c r="V213">
        <v>212.88194792399401</v>
      </c>
      <c r="W213" s="3">
        <f>Table1[[#This Row],[obSG]]/Table1[[#This Row],[exSG]]</f>
        <v>1.047528934109615</v>
      </c>
      <c r="X213">
        <v>2152</v>
      </c>
      <c r="Y213">
        <v>2176.7571693066802</v>
      </c>
      <c r="Z213" s="3">
        <f>Table1[[#This Row],[obFouls]]/Table1[[#This Row],[exFouls]]</f>
        <v>0.98862658193767861</v>
      </c>
      <c r="AA213">
        <v>1023</v>
      </c>
      <c r="AB213">
        <v>1059.75100592475</v>
      </c>
      <c r="AC213" s="3">
        <f>Table1[[#This Row],[h_obFouls]]/Table1[[#This Row],[h_exFouls]]</f>
        <v>0.96532109361606067</v>
      </c>
      <c r="AD213">
        <v>1129</v>
      </c>
      <c r="AE213">
        <v>1117.00616338192</v>
      </c>
      <c r="AF213" s="3">
        <f>Table1[[#This Row],[a_obFouls]]/Table1[[#This Row],[a_exFouls]]</f>
        <v>1.0107374847259272</v>
      </c>
      <c r="AG213">
        <v>278</v>
      </c>
      <c r="AH213">
        <v>286.58883103112203</v>
      </c>
      <c r="AI213" s="3">
        <f>Table1[[#This Row],[obYC]]/Table1[[#This Row],[exYC]]</f>
        <v>0.97003082429897858</v>
      </c>
      <c r="AJ213">
        <v>22</v>
      </c>
      <c r="AK213">
        <v>17.464763970730999</v>
      </c>
      <c r="AL213" s="3">
        <f>Table1[[#This Row],[obRC]]/Table1[[#This Row],[exRC]]</f>
        <v>1.2596792053342118</v>
      </c>
    </row>
    <row r="214" spans="1:38" hidden="1" x14ac:dyDescent="0.45">
      <c r="A214">
        <v>94</v>
      </c>
      <c r="B214" t="s">
        <v>116</v>
      </c>
      <c r="C214" s="5">
        <f>AVERAGE(H214,K214,N214,Q214,T214,W214,Z214,AC214,AF214,AI214,AL214)</f>
        <v>0.89333859504718172</v>
      </c>
      <c r="D214" s="5">
        <f>AVERAGE(H214,K214,N214)</f>
        <v>1.0123008787556069</v>
      </c>
      <c r="E214">
        <v>57</v>
      </c>
      <c r="F214">
        <v>25</v>
      </c>
      <c r="G214">
        <v>26.231463958356301</v>
      </c>
      <c r="H214" s="3">
        <f>Table1[[#This Row],[h_obWins]]/Table1[[#This Row],[h_exWins]]</f>
        <v>0.95305393704631547</v>
      </c>
      <c r="I214">
        <v>16</v>
      </c>
      <c r="J214">
        <v>14.727163217017599</v>
      </c>
      <c r="K214" s="3">
        <f>Table1[[#This Row],[obDraws]]/Table1[[#This Row],[exDraws]]</f>
        <v>1.0864278316350569</v>
      </c>
      <c r="L214">
        <v>16</v>
      </c>
      <c r="M214">
        <v>16.041372824625899</v>
      </c>
      <c r="N214" s="3">
        <f>Table1[[#This Row],[a_obWins]]/Table1[[#This Row],[a_exWins]]</f>
        <v>0.99742086758544846</v>
      </c>
      <c r="O214">
        <v>85</v>
      </c>
      <c r="P214">
        <v>86.709876309422</v>
      </c>
      <c r="Q214" s="3">
        <f>Table1[[#This Row],[h_obSG]]/Table1[[#This Row],[h_exSG]]</f>
        <v>0.98028048957975267</v>
      </c>
      <c r="R214">
        <v>63</v>
      </c>
      <c r="S214">
        <v>63.4956094727902</v>
      </c>
      <c r="T214" s="3">
        <f>Table1[[#This Row],[a_obSG]]/Table1[[#This Row],[a_exSG]]</f>
        <v>0.99219458672961347</v>
      </c>
      <c r="U214">
        <v>148</v>
      </c>
      <c r="V214">
        <v>150.20548578221201</v>
      </c>
      <c r="W214" s="3">
        <f>Table1[[#This Row],[obSG]]/Table1[[#This Row],[exSG]]</f>
        <v>0.98531687594013828</v>
      </c>
      <c r="X214">
        <v>1361</v>
      </c>
      <c r="Y214">
        <v>1483.4692492735701</v>
      </c>
      <c r="Z214" s="3">
        <f>Table1[[#This Row],[obFouls]]/Table1[[#This Row],[exFouls]]</f>
        <v>0.9174440256624522</v>
      </c>
      <c r="AA214">
        <v>639</v>
      </c>
      <c r="AB214">
        <v>723.982640373035</v>
      </c>
      <c r="AC214" s="3">
        <f>Table1[[#This Row],[h_obFouls]]/Table1[[#This Row],[h_exFouls]]</f>
        <v>0.88261784795109544</v>
      </c>
      <c r="AD214">
        <v>722</v>
      </c>
      <c r="AE214">
        <v>759.486608900541</v>
      </c>
      <c r="AF214" s="3">
        <f>Table1[[#This Row],[a_obFouls]]/Table1[[#This Row],[a_exFouls]]</f>
        <v>0.95064217267134188</v>
      </c>
      <c r="AG214">
        <v>129</v>
      </c>
      <c r="AH214">
        <v>197.18856395118601</v>
      </c>
      <c r="AI214" s="3">
        <f>Table1[[#This Row],[obYC]]/Table1[[#This Row],[exYC]]</f>
        <v>0.65419615324108715</v>
      </c>
      <c r="AJ214">
        <v>5</v>
      </c>
      <c r="AK214">
        <v>11.7060446210489</v>
      </c>
      <c r="AL214" s="3">
        <f>Table1[[#This Row],[obRC]]/Table1[[#This Row],[exRC]]</f>
        <v>0.42712975747669613</v>
      </c>
    </row>
    <row r="215" spans="1:38" x14ac:dyDescent="0.45">
      <c r="A215">
        <v>290</v>
      </c>
      <c r="B215" t="s">
        <v>312</v>
      </c>
      <c r="C215" s="5">
        <f>AVERAGE(H215,K215,N215,Q215,T215,W215,Z215,AC215,AF215,AI215,AL215)</f>
        <v>0.91017353671592782</v>
      </c>
      <c r="D215" s="5">
        <f>AVERAGE(H215,K215,N215)</f>
        <v>0.93667845508681025</v>
      </c>
      <c r="E215">
        <v>83</v>
      </c>
      <c r="F215">
        <v>47</v>
      </c>
      <c r="G215">
        <v>36.105043393400798</v>
      </c>
      <c r="H215" s="13">
        <f>Table1[[#This Row],[h_obWins]]/Table1[[#This Row],[h_exWins]]</f>
        <v>1.3017571946358761</v>
      </c>
      <c r="I215">
        <v>11</v>
      </c>
      <c r="J215">
        <v>22.2229622281261</v>
      </c>
      <c r="K215" s="13">
        <f>Table1[[#This Row],[obDraws]]/Table1[[#This Row],[exDraws]]</f>
        <v>0.49498351691738213</v>
      </c>
      <c r="L215">
        <v>25</v>
      </c>
      <c r="M215">
        <v>24.671994378472899</v>
      </c>
      <c r="N215" s="3">
        <f>Table1[[#This Row],[a_obWins]]/Table1[[#This Row],[a_exWins]]</f>
        <v>1.0132946537071723</v>
      </c>
      <c r="O215">
        <v>120</v>
      </c>
      <c r="P215">
        <v>120.14073745733999</v>
      </c>
      <c r="Q215" s="3">
        <f>Table1[[#This Row],[h_obSG]]/Table1[[#This Row],[h_exSG]]</f>
        <v>0.99882856173252665</v>
      </c>
      <c r="R215">
        <v>78</v>
      </c>
      <c r="S215">
        <v>94.319796042704795</v>
      </c>
      <c r="T215" s="3">
        <f>Table1[[#This Row],[a_obSG]]/Table1[[#This Row],[a_exSG]]</f>
        <v>0.82697379842386698</v>
      </c>
      <c r="U215">
        <v>198</v>
      </c>
      <c r="V215">
        <v>214.46053350004499</v>
      </c>
      <c r="W215" s="3">
        <f>Table1[[#This Row],[obSG]]/Table1[[#This Row],[exSG]]</f>
        <v>0.92324679403055976</v>
      </c>
      <c r="X215">
        <v>1979</v>
      </c>
      <c r="Y215">
        <v>2161.4145801200302</v>
      </c>
      <c r="Z215" s="3">
        <f>Table1[[#This Row],[obFouls]]/Table1[[#This Row],[exFouls]]</f>
        <v>0.91560407623885831</v>
      </c>
      <c r="AA215">
        <v>978</v>
      </c>
      <c r="AB215">
        <v>1055.575578856</v>
      </c>
      <c r="AC215" s="3">
        <f>Table1[[#This Row],[h_obFouls]]/Table1[[#This Row],[h_exFouls]]</f>
        <v>0.92650874043517184</v>
      </c>
      <c r="AD215">
        <v>1001</v>
      </c>
      <c r="AE215">
        <v>1105.83900126403</v>
      </c>
      <c r="AF215" s="3">
        <f>Table1[[#This Row],[a_obFouls]]/Table1[[#This Row],[a_exFouls]]</f>
        <v>0.90519505900570185</v>
      </c>
      <c r="AG215">
        <v>279</v>
      </c>
      <c r="AH215">
        <v>288.804548138283</v>
      </c>
      <c r="AI215" s="3">
        <f>Table1[[#This Row],[obYC]]/Table1[[#This Row],[exYC]]</f>
        <v>0.96605126823145293</v>
      </c>
      <c r="AJ215">
        <v>13</v>
      </c>
      <c r="AK215">
        <v>17.5802719150361</v>
      </c>
      <c r="AL215" s="3">
        <f>Table1[[#This Row],[obRC]]/Table1[[#This Row],[exRC]]</f>
        <v>0.7394652405166342</v>
      </c>
    </row>
    <row r="216" spans="1:38" x14ac:dyDescent="0.45">
      <c r="A216">
        <v>260</v>
      </c>
      <c r="B216" t="s">
        <v>282</v>
      </c>
      <c r="C216" s="5">
        <f>AVERAGE(H216,K216,N216,Q216,T216,W216,Z216,AC216,AF216,AI216,AL216)</f>
        <v>1.0205360454564252</v>
      </c>
      <c r="D216" s="5">
        <f>AVERAGE(H216,K216,N216)</f>
        <v>0.95608073941496496</v>
      </c>
      <c r="E216">
        <v>83</v>
      </c>
      <c r="F216">
        <v>46</v>
      </c>
      <c r="G216">
        <v>38.960571715725102</v>
      </c>
      <c r="H216" s="3">
        <f>Table1[[#This Row],[h_obWins]]/Table1[[#This Row],[h_exWins]]</f>
        <v>1.1806808261346349</v>
      </c>
      <c r="I216">
        <v>24</v>
      </c>
      <c r="J216">
        <v>21.714482276616302</v>
      </c>
      <c r="K216" s="13">
        <f>Table1[[#This Row],[obDraws]]/Table1[[#This Row],[exDraws]]</f>
        <v>1.1052531529082279</v>
      </c>
      <c r="L216">
        <v>13</v>
      </c>
      <c r="M216">
        <v>22.324946007658401</v>
      </c>
      <c r="N216" s="13">
        <f>Table1[[#This Row],[a_obWins]]/Table1[[#This Row],[a_exWins]]</f>
        <v>0.58230823920203212</v>
      </c>
      <c r="O216">
        <v>139</v>
      </c>
      <c r="P216">
        <v>125.60207562926</v>
      </c>
      <c r="Q216" s="3">
        <f>Table1[[#This Row],[h_obSG]]/Table1[[#This Row],[h_exSG]]</f>
        <v>1.106669609587398</v>
      </c>
      <c r="R216">
        <v>85</v>
      </c>
      <c r="S216">
        <v>88.568105247234797</v>
      </c>
      <c r="T216" s="3">
        <f>Table1[[#This Row],[a_obSG]]/Table1[[#This Row],[a_exSG]]</f>
        <v>0.95971342914839874</v>
      </c>
      <c r="U216">
        <v>224</v>
      </c>
      <c r="V216">
        <v>214.17018087649399</v>
      </c>
      <c r="W216" s="3">
        <f>Table1[[#This Row],[obSG]]/Table1[[#This Row],[exSG]]</f>
        <v>1.0458972350085216</v>
      </c>
      <c r="X216">
        <v>2080</v>
      </c>
      <c r="Y216">
        <v>2169.8402986874298</v>
      </c>
      <c r="Z216" s="3">
        <f>Table1[[#This Row],[obFouls]]/Table1[[#This Row],[exFouls]]</f>
        <v>0.95859589355872155</v>
      </c>
      <c r="AA216">
        <v>1081</v>
      </c>
      <c r="AB216">
        <v>1055.26228250501</v>
      </c>
      <c r="AC216" s="3">
        <f>Table1[[#This Row],[h_obFouls]]/Table1[[#This Row],[h_exFouls]]</f>
        <v>1.0243898772103301</v>
      </c>
      <c r="AD216">
        <v>999</v>
      </c>
      <c r="AE216">
        <v>1114.57801618241</v>
      </c>
      <c r="AF216" s="3">
        <f>Table1[[#This Row],[a_obFouls]]/Table1[[#This Row],[a_exFouls]]</f>
        <v>0.89630334126068512</v>
      </c>
      <c r="AG216">
        <v>282</v>
      </c>
      <c r="AH216">
        <v>286.67181201416702</v>
      </c>
      <c r="AI216" s="3">
        <f>Table1[[#This Row],[obYC]]/Table1[[#This Row],[exYC]]</f>
        <v>0.98370327385401901</v>
      </c>
      <c r="AJ216">
        <v>24</v>
      </c>
      <c r="AK216">
        <v>17.3613419156375</v>
      </c>
      <c r="AL216" s="3">
        <f>Table1[[#This Row],[obRC]]/Table1[[#This Row],[exRC]]</f>
        <v>1.3823816221477101</v>
      </c>
    </row>
    <row r="217" spans="1:38" hidden="1" x14ac:dyDescent="0.45">
      <c r="A217">
        <v>24</v>
      </c>
      <c r="B217" t="s">
        <v>46</v>
      </c>
      <c r="C217" s="5">
        <f>AVERAGE(H217,K217,N217,Q217,T217,W217,Z217,AC217,AF217,AI217,AL217)</f>
        <v>0.88916038810991216</v>
      </c>
      <c r="D217" s="5">
        <f>AVERAGE(H217,K217,N217)</f>
        <v>1.0435004275282735</v>
      </c>
      <c r="E217">
        <v>59</v>
      </c>
      <c r="F217">
        <v>16</v>
      </c>
      <c r="G217">
        <v>22.998213664386501</v>
      </c>
      <c r="H217" s="3">
        <f>Table1[[#This Row],[h_obWins]]/Table1[[#This Row],[h_exWins]]</f>
        <v>0.69570620716410392</v>
      </c>
      <c r="I217">
        <v>20</v>
      </c>
      <c r="J217">
        <v>14.8343952043658</v>
      </c>
      <c r="K217" s="3">
        <f>Table1[[#This Row],[obDraws]]/Table1[[#This Row],[exDraws]]</f>
        <v>1.3482180921075873</v>
      </c>
      <c r="L217">
        <v>23</v>
      </c>
      <c r="M217">
        <v>21.167391131247498</v>
      </c>
      <c r="N217" s="3">
        <f>Table1[[#This Row],[a_obWins]]/Table1[[#This Row],[a_exWins]]</f>
        <v>1.0865769833131296</v>
      </c>
      <c r="O217">
        <v>71</v>
      </c>
      <c r="P217">
        <v>80.063793835650102</v>
      </c>
      <c r="Q217" s="3">
        <f>Table1[[#This Row],[h_obSG]]/Table1[[#This Row],[h_exSG]]</f>
        <v>0.88679285103256933</v>
      </c>
      <c r="R217">
        <v>84</v>
      </c>
      <c r="S217">
        <v>72.637399382322499</v>
      </c>
      <c r="T217" s="3">
        <f>Table1[[#This Row],[a_obSG]]/Table1[[#This Row],[a_exSG]]</f>
        <v>1.1564290670412241</v>
      </c>
      <c r="U217">
        <v>155</v>
      </c>
      <c r="V217">
        <v>152.70119321797199</v>
      </c>
      <c r="W217" s="3">
        <f>Table1[[#This Row],[obSG]]/Table1[[#This Row],[exSG]]</f>
        <v>1.0150542817222561</v>
      </c>
      <c r="X217">
        <v>1276</v>
      </c>
      <c r="Y217">
        <v>1541.4561998081399</v>
      </c>
      <c r="Z217" s="3">
        <f>Table1[[#This Row],[obFouls]]/Table1[[#This Row],[exFouls]]</f>
        <v>0.82778868459500798</v>
      </c>
      <c r="AA217">
        <v>639</v>
      </c>
      <c r="AB217">
        <v>759.40899261801496</v>
      </c>
      <c r="AC217" s="3">
        <f>Table1[[#This Row],[h_obFouls]]/Table1[[#This Row],[h_exFouls]]</f>
        <v>0.84144381513983324</v>
      </c>
      <c r="AD217">
        <v>637</v>
      </c>
      <c r="AE217">
        <v>782.04720719012596</v>
      </c>
      <c r="AF217" s="3">
        <f>Table1[[#This Row],[a_obFouls]]/Table1[[#This Row],[a_exFouls]]</f>
        <v>0.81452883424866818</v>
      </c>
      <c r="AG217">
        <v>163</v>
      </c>
      <c r="AH217">
        <v>206.75327677692201</v>
      </c>
      <c r="AI217" s="3">
        <f>Table1[[#This Row],[obYC]]/Table1[[#This Row],[exYC]]</f>
        <v>0.78837928250041744</v>
      </c>
      <c r="AJ217">
        <v>4</v>
      </c>
      <c r="AK217">
        <v>12.5060118609361</v>
      </c>
      <c r="AL217" s="3">
        <f>Table1[[#This Row],[obRC]]/Table1[[#This Row],[exRC]]</f>
        <v>0.31984617034423568</v>
      </c>
    </row>
    <row r="218" spans="1:38" hidden="1" x14ac:dyDescent="0.45">
      <c r="A218">
        <v>288</v>
      </c>
      <c r="B218" t="s">
        <v>310</v>
      </c>
      <c r="C218" s="5">
        <f>AVERAGE(H218,K218,N218,Q218,T218,W218,Z218,AC218,AF218,AI218,AL218)</f>
        <v>0.88460425401984288</v>
      </c>
      <c r="D218" s="5">
        <f>AVERAGE(H218,K218,N218)</f>
        <v>1.0015605389341804</v>
      </c>
      <c r="E218">
        <v>73</v>
      </c>
      <c r="F218">
        <v>28</v>
      </c>
      <c r="G218">
        <v>31.1868602813067</v>
      </c>
      <c r="H218" s="3">
        <f>Table1[[#This Row],[h_obWins]]/Table1[[#This Row],[h_exWins]]</f>
        <v>0.89781400716323811</v>
      </c>
      <c r="I218">
        <v>16</v>
      </c>
      <c r="J218">
        <v>17.566101180187498</v>
      </c>
      <c r="K218" s="3">
        <f>Table1[[#This Row],[obDraws]]/Table1[[#This Row],[exDraws]]</f>
        <v>0.91084526019046974</v>
      </c>
      <c r="L218">
        <v>29</v>
      </c>
      <c r="M218">
        <v>24.247038538505699</v>
      </c>
      <c r="N218" s="3">
        <f>Table1[[#This Row],[a_obWins]]/Table1[[#This Row],[a_exWins]]</f>
        <v>1.1960223494488336</v>
      </c>
      <c r="O218">
        <v>98</v>
      </c>
      <c r="P218">
        <v>106.213694293258</v>
      </c>
      <c r="Q218" s="3">
        <f>Table1[[#This Row],[h_obSG]]/Table1[[#This Row],[h_exSG]]</f>
        <v>0.92266821761627238</v>
      </c>
      <c r="R218">
        <v>109</v>
      </c>
      <c r="S218">
        <v>86.281278708833398</v>
      </c>
      <c r="T218" s="3">
        <f>Table1[[#This Row],[a_obSG]]/Table1[[#This Row],[a_exSG]]</f>
        <v>1.2633099744364438</v>
      </c>
      <c r="U218">
        <v>207</v>
      </c>
      <c r="V218">
        <v>192.494973002091</v>
      </c>
      <c r="W218" s="3">
        <f>Table1[[#This Row],[obSG]]/Table1[[#This Row],[exSG]]</f>
        <v>1.0753527573821444</v>
      </c>
      <c r="X218">
        <v>1587</v>
      </c>
      <c r="Y218">
        <v>1902.5062704059901</v>
      </c>
      <c r="Z218" s="3">
        <f>Table1[[#This Row],[obFouls]]/Table1[[#This Row],[exFouls]]</f>
        <v>0.83416282231823502</v>
      </c>
      <c r="AA218">
        <v>747</v>
      </c>
      <c r="AB218">
        <v>932.06774036448996</v>
      </c>
      <c r="AC218" s="3">
        <f>Table1[[#This Row],[h_obFouls]]/Table1[[#This Row],[h_exFouls]]</f>
        <v>0.80144389474082833</v>
      </c>
      <c r="AD218">
        <v>840</v>
      </c>
      <c r="AE218">
        <v>970.43853004150299</v>
      </c>
      <c r="AF218" s="3">
        <f>Table1[[#This Row],[a_obFouls]]/Table1[[#This Row],[a_exFouls]]</f>
        <v>0.86558805529297722</v>
      </c>
      <c r="AG218">
        <v>179</v>
      </c>
      <c r="AH218">
        <v>255.147724427138</v>
      </c>
      <c r="AI218" s="3">
        <f>Table1[[#This Row],[obYC]]/Table1[[#This Row],[exYC]]</f>
        <v>0.70155436581648467</v>
      </c>
      <c r="AJ218">
        <v>4</v>
      </c>
      <c r="AK218">
        <v>15.2738745182714</v>
      </c>
      <c r="AL218" s="3">
        <f>Table1[[#This Row],[obRC]]/Table1[[#This Row],[exRC]]</f>
        <v>0.26188508981234543</v>
      </c>
    </row>
    <row r="219" spans="1:38" x14ac:dyDescent="0.45">
      <c r="A219">
        <v>207</v>
      </c>
      <c r="B219" t="s">
        <v>229</v>
      </c>
      <c r="C219" s="5">
        <f>AVERAGE(H219,K219,N219,Q219,T219,W219,Z219,AC219,AF219,AI219,AL219)</f>
        <v>0.9916963891212851</v>
      </c>
      <c r="D219" s="5">
        <f>AVERAGE(H219,K219,N219)</f>
        <v>1.0325837080950597</v>
      </c>
      <c r="E219">
        <v>82</v>
      </c>
      <c r="F219">
        <v>30</v>
      </c>
      <c r="G219">
        <v>36.091377619005797</v>
      </c>
      <c r="H219" s="13">
        <f>Table1[[#This Row],[h_obWins]]/Table1[[#This Row],[h_exWins]]</f>
        <v>0.83122346607800124</v>
      </c>
      <c r="I219">
        <v>23</v>
      </c>
      <c r="J219">
        <v>20.209030256749401</v>
      </c>
      <c r="K219" s="13">
        <f>Table1[[#This Row],[obDraws]]/Table1[[#This Row],[exDraws]]</f>
        <v>1.1381050801444801</v>
      </c>
      <c r="L219">
        <v>29</v>
      </c>
      <c r="M219">
        <v>25.699592124244699</v>
      </c>
      <c r="N219" s="13">
        <f>Table1[[#This Row],[a_obWins]]/Table1[[#This Row],[a_exWins]]</f>
        <v>1.1284225780626975</v>
      </c>
      <c r="O219">
        <v>128</v>
      </c>
      <c r="P219">
        <v>121.568186815828</v>
      </c>
      <c r="Q219" s="3">
        <f>Table1[[#This Row],[h_obSG]]/Table1[[#This Row],[h_exSG]]</f>
        <v>1.0529070421517102</v>
      </c>
      <c r="R219">
        <v>113</v>
      </c>
      <c r="S219">
        <v>95.462059492143496</v>
      </c>
      <c r="T219" s="3">
        <f>Table1[[#This Row],[a_obSG]]/Table1[[#This Row],[a_exSG]]</f>
        <v>1.1837163434474183</v>
      </c>
      <c r="U219">
        <v>241</v>
      </c>
      <c r="V219">
        <v>217.03024630797199</v>
      </c>
      <c r="W219" s="3">
        <f>Table1[[#This Row],[obSG]]/Table1[[#This Row],[exSG]]</f>
        <v>1.1104443002751527</v>
      </c>
      <c r="X219">
        <v>1954</v>
      </c>
      <c r="Y219">
        <v>2126.7608841751799</v>
      </c>
      <c r="Z219" s="3">
        <f>Table1[[#This Row],[obFouls]]/Table1[[#This Row],[exFouls]]</f>
        <v>0.91876807333600097</v>
      </c>
      <c r="AA219">
        <v>971</v>
      </c>
      <c r="AB219">
        <v>1041.63178952566</v>
      </c>
      <c r="AC219" s="3">
        <f>Table1[[#This Row],[h_obFouls]]/Table1[[#This Row],[h_exFouls]]</f>
        <v>0.93219121167776142</v>
      </c>
      <c r="AD219">
        <v>983</v>
      </c>
      <c r="AE219">
        <v>1085.1290946495101</v>
      </c>
      <c r="AF219" s="3">
        <f>Table1[[#This Row],[a_obFouls]]/Table1[[#This Row],[a_exFouls]]</f>
        <v>0.90588300032403324</v>
      </c>
      <c r="AG219">
        <v>284</v>
      </c>
      <c r="AH219">
        <v>284.741500833879</v>
      </c>
      <c r="AI219" s="3">
        <f>Table1[[#This Row],[obYC]]/Table1[[#This Row],[exYC]]</f>
        <v>0.99739588071388441</v>
      </c>
      <c r="AJ219">
        <v>12</v>
      </c>
      <c r="AK219">
        <v>16.910856996122501</v>
      </c>
      <c r="AL219" s="3">
        <f>Table1[[#This Row],[obRC]]/Table1[[#This Row],[exRC]]</f>
        <v>0.70960330412299544</v>
      </c>
    </row>
    <row r="220" spans="1:38" x14ac:dyDescent="0.45">
      <c r="A220">
        <v>119</v>
      </c>
      <c r="B220" t="s">
        <v>141</v>
      </c>
      <c r="C220" s="5">
        <f>AVERAGE(H220,K220,N220,Q220,T220,W220,Z220,AC220,AF220,AI220,AL220)</f>
        <v>0.95963386320212796</v>
      </c>
      <c r="D220" s="5">
        <f>AVERAGE(H220,K220,N220)</f>
        <v>1.0263458395615497</v>
      </c>
      <c r="E220">
        <v>82</v>
      </c>
      <c r="F220">
        <v>32</v>
      </c>
      <c r="G220">
        <v>35.2142109391093</v>
      </c>
      <c r="H220" s="3">
        <f>Table1[[#This Row],[h_obWins]]/Table1[[#This Row],[h_exWins]]</f>
        <v>0.90872403914808264</v>
      </c>
      <c r="I220">
        <v>29</v>
      </c>
      <c r="J220">
        <v>21.816089275020499</v>
      </c>
      <c r="K220" s="13">
        <f>Table1[[#This Row],[obDraws]]/Table1[[#This Row],[exDraws]]</f>
        <v>1.3292941569140491</v>
      </c>
      <c r="L220">
        <v>21</v>
      </c>
      <c r="M220">
        <v>24.969699785869999</v>
      </c>
      <c r="N220" s="13">
        <f>Table1[[#This Row],[a_obWins]]/Table1[[#This Row],[a_exWins]]</f>
        <v>0.84101932262251722</v>
      </c>
      <c r="O220">
        <v>112</v>
      </c>
      <c r="P220">
        <v>117.30999731145999</v>
      </c>
      <c r="Q220" s="3">
        <f>Table1[[#This Row],[h_obSG]]/Table1[[#This Row],[h_exSG]]</f>
        <v>0.95473533856315873</v>
      </c>
      <c r="R220">
        <v>95</v>
      </c>
      <c r="S220">
        <v>93.725416567227498</v>
      </c>
      <c r="T220" s="3">
        <f>Table1[[#This Row],[a_obSG]]/Table1[[#This Row],[a_exSG]]</f>
        <v>1.0135991226228189</v>
      </c>
      <c r="U220">
        <v>207</v>
      </c>
      <c r="V220">
        <v>211.03541387868799</v>
      </c>
      <c r="W220" s="3">
        <f>Table1[[#This Row],[obSG]]/Table1[[#This Row],[exSG]]</f>
        <v>0.98087802514033162</v>
      </c>
      <c r="X220">
        <v>2123</v>
      </c>
      <c r="Y220">
        <v>2142.9908597254698</v>
      </c>
      <c r="Z220" s="3">
        <f>Table1[[#This Row],[obFouls]]/Table1[[#This Row],[exFouls]]</f>
        <v>0.99067151423686861</v>
      </c>
      <c r="AA220">
        <v>1029</v>
      </c>
      <c r="AB220">
        <v>1048.99538879384</v>
      </c>
      <c r="AC220" s="3">
        <f>Table1[[#This Row],[h_obFouls]]/Table1[[#This Row],[h_exFouls]]</f>
        <v>0.98093853509038664</v>
      </c>
      <c r="AD220">
        <v>1094</v>
      </c>
      <c r="AE220">
        <v>1093.99547093162</v>
      </c>
      <c r="AF220" s="3">
        <f>Table1[[#This Row],[a_obFouls]]/Table1[[#This Row],[a_exFouls]]</f>
        <v>1.0000041399333912</v>
      </c>
      <c r="AG220">
        <v>277</v>
      </c>
      <c r="AH220">
        <v>284.35187255256398</v>
      </c>
      <c r="AI220" s="3">
        <f>Table1[[#This Row],[obYC]]/Table1[[#This Row],[exYC]]</f>
        <v>0.97414515864950058</v>
      </c>
      <c r="AJ220">
        <v>10</v>
      </c>
      <c r="AK220">
        <v>17.183218786741399</v>
      </c>
      <c r="AL220" s="3">
        <f>Table1[[#This Row],[obRC]]/Table1[[#This Row],[exRC]]</f>
        <v>0.5819631423023035</v>
      </c>
    </row>
    <row r="221" spans="1:38" x14ac:dyDescent="0.45">
      <c r="A221">
        <v>269</v>
      </c>
      <c r="B221" t="s">
        <v>291</v>
      </c>
      <c r="C221" s="5">
        <f>AVERAGE(H221,K221,N221,Q221,T221,W221,Z221,AC221,AF221,AI221,AL221)</f>
        <v>0.93737810100161345</v>
      </c>
      <c r="D221" s="5">
        <f>AVERAGE(H221,K221,N221)</f>
        <v>1.0653299976533688</v>
      </c>
      <c r="E221">
        <v>81</v>
      </c>
      <c r="F221">
        <v>27</v>
      </c>
      <c r="G221">
        <v>37.341985163381601</v>
      </c>
      <c r="H221" s="13">
        <f>Table1[[#This Row],[h_obWins]]/Table1[[#This Row],[h_exWins]]</f>
        <v>0.72304672292775729</v>
      </c>
      <c r="I221">
        <v>26</v>
      </c>
      <c r="J221">
        <v>21.363618363291099</v>
      </c>
      <c r="K221" s="13">
        <f>Table1[[#This Row],[obDraws]]/Table1[[#This Row],[exDraws]]</f>
        <v>1.2170223020214381</v>
      </c>
      <c r="L221">
        <v>28</v>
      </c>
      <c r="M221">
        <v>22.294396473327101</v>
      </c>
      <c r="N221" s="13">
        <f>Table1[[#This Row],[a_obWins]]/Table1[[#This Row],[a_exWins]]</f>
        <v>1.2559209680109105</v>
      </c>
      <c r="O221">
        <v>110</v>
      </c>
      <c r="P221">
        <v>120.552990322485</v>
      </c>
      <c r="Q221" s="3">
        <f>Table1[[#This Row],[h_obSG]]/Table1[[#This Row],[h_exSG]]</f>
        <v>0.91246181206907229</v>
      </c>
      <c r="R221">
        <v>110</v>
      </c>
      <c r="S221">
        <v>87.496474894870204</v>
      </c>
      <c r="T221" s="3">
        <f>Table1[[#This Row],[a_obSG]]/Table1[[#This Row],[a_exSG]]</f>
        <v>1.2571935055917223</v>
      </c>
      <c r="U221">
        <v>220</v>
      </c>
      <c r="V221">
        <v>208.04946521735499</v>
      </c>
      <c r="W221" s="3">
        <f>Table1[[#This Row],[obSG]]/Table1[[#This Row],[exSG]]</f>
        <v>1.0574408339389865</v>
      </c>
      <c r="X221">
        <v>1988</v>
      </c>
      <c r="Y221">
        <v>2118.2933902510499</v>
      </c>
      <c r="Z221" s="3">
        <f>Table1[[#This Row],[obFouls]]/Table1[[#This Row],[exFouls]]</f>
        <v>0.93849133890012837</v>
      </c>
      <c r="AA221">
        <v>957</v>
      </c>
      <c r="AB221">
        <v>1031.9949456992999</v>
      </c>
      <c r="AC221" s="3">
        <f>Table1[[#This Row],[h_obFouls]]/Table1[[#This Row],[h_exFouls]]</f>
        <v>0.92733012306714169</v>
      </c>
      <c r="AD221">
        <v>1031</v>
      </c>
      <c r="AE221">
        <v>1086.29844455175</v>
      </c>
      <c r="AF221" s="3">
        <f>Table1[[#This Row],[a_obFouls]]/Table1[[#This Row],[a_exFouls]]</f>
        <v>0.94909461131138018</v>
      </c>
      <c r="AG221">
        <v>201</v>
      </c>
      <c r="AH221">
        <v>279.465720569116</v>
      </c>
      <c r="AI221" s="3">
        <f>Table1[[#This Row],[obYC]]/Table1[[#This Row],[exYC]]</f>
        <v>0.71922953409339418</v>
      </c>
      <c r="AJ221">
        <v>6</v>
      </c>
      <c r="AK221">
        <v>16.952631227769</v>
      </c>
      <c r="AL221" s="3">
        <f>Table1[[#This Row],[obRC]]/Table1[[#This Row],[exRC]]</f>
        <v>0.35392735908581502</v>
      </c>
    </row>
    <row r="222" spans="1:38" x14ac:dyDescent="0.45">
      <c r="A222">
        <v>76</v>
      </c>
      <c r="B222" t="s">
        <v>98</v>
      </c>
      <c r="C222" s="5">
        <f>AVERAGE(H222,K222,N222,Q222,T222,W222,Z222,AC222,AF222,AI222,AL222)</f>
        <v>0.96752317791167564</v>
      </c>
      <c r="D222" s="5">
        <f>AVERAGE(H222,K222,N222)</f>
        <v>0.99855170212800226</v>
      </c>
      <c r="E222">
        <v>81</v>
      </c>
      <c r="F222">
        <v>38</v>
      </c>
      <c r="G222">
        <v>38.067478379700503</v>
      </c>
      <c r="H222" s="3">
        <f>Table1[[#This Row],[h_obWins]]/Table1[[#This Row],[h_exWins]]</f>
        <v>0.99822740085309969</v>
      </c>
      <c r="I222">
        <v>19</v>
      </c>
      <c r="J222">
        <v>19.716735695933501</v>
      </c>
      <c r="K222" s="3">
        <f>Table1[[#This Row],[obDraws]]/Table1[[#This Row],[exDraws]]</f>
        <v>0.96364835909012436</v>
      </c>
      <c r="L222">
        <v>24</v>
      </c>
      <c r="M222">
        <v>23.2157859243658</v>
      </c>
      <c r="N222" s="3">
        <f>Table1[[#This Row],[a_obWins]]/Table1[[#This Row],[a_exWins]]</f>
        <v>1.0337793464407827</v>
      </c>
      <c r="O222">
        <v>132</v>
      </c>
      <c r="P222">
        <v>128.03420092298299</v>
      </c>
      <c r="Q222" s="3">
        <f>Table1[[#This Row],[h_obSG]]/Table1[[#This Row],[h_exSG]]</f>
        <v>1.0309745290588612</v>
      </c>
      <c r="R222">
        <v>101</v>
      </c>
      <c r="S222">
        <v>91.5521346295249</v>
      </c>
      <c r="T222" s="3">
        <f>Table1[[#This Row],[a_obSG]]/Table1[[#This Row],[a_exSG]]</f>
        <v>1.1031965601753237</v>
      </c>
      <c r="U222">
        <v>233</v>
      </c>
      <c r="V222">
        <v>219.58633555250799</v>
      </c>
      <c r="W222" s="3">
        <f>Table1[[#This Row],[obSG]]/Table1[[#This Row],[exSG]]</f>
        <v>1.0610860617248403</v>
      </c>
      <c r="X222">
        <v>1864</v>
      </c>
      <c r="Y222">
        <v>2083.3081832673802</v>
      </c>
      <c r="Z222" s="3">
        <f>Table1[[#This Row],[obFouls]]/Table1[[#This Row],[exFouls]]</f>
        <v>0.8947308012185573</v>
      </c>
      <c r="AA222">
        <v>895</v>
      </c>
      <c r="AB222">
        <v>1018.09112336804</v>
      </c>
      <c r="AC222" s="3">
        <f>Table1[[#This Row],[h_obFouls]]/Table1[[#This Row],[h_exFouls]]</f>
        <v>0.8790961628652344</v>
      </c>
      <c r="AD222">
        <v>969</v>
      </c>
      <c r="AE222">
        <v>1065.21705989934</v>
      </c>
      <c r="AF222" s="3">
        <f>Table1[[#This Row],[a_obFouls]]/Table1[[#This Row],[a_exFouls]]</f>
        <v>0.90967375240081838</v>
      </c>
      <c r="AG222">
        <v>253</v>
      </c>
      <c r="AH222">
        <v>278.52640649458101</v>
      </c>
      <c r="AI222" s="3">
        <f>Table1[[#This Row],[obYC]]/Table1[[#This Row],[exYC]]</f>
        <v>0.90835193396616898</v>
      </c>
      <c r="AJ222">
        <v>14</v>
      </c>
      <c r="AK222">
        <v>16.279258129160699</v>
      </c>
      <c r="AL222" s="3">
        <f>Table1[[#This Row],[obRC]]/Table1[[#This Row],[exRC]]</f>
        <v>0.85999004923462019</v>
      </c>
    </row>
    <row r="223" spans="1:38" x14ac:dyDescent="0.45">
      <c r="A223">
        <v>132</v>
      </c>
      <c r="B223" t="s">
        <v>154</v>
      </c>
      <c r="C223" s="5">
        <f>AVERAGE(H223,K223,N223,Q223,T223,W223,Z223,AC223,AF223,AI223,AL223)</f>
        <v>0.9607865058467856</v>
      </c>
      <c r="D223" s="5">
        <f>AVERAGE(H223,K223,N223)</f>
        <v>0.99906029294094967</v>
      </c>
      <c r="E223">
        <v>81</v>
      </c>
      <c r="F223">
        <v>38</v>
      </c>
      <c r="G223">
        <v>36.799692593543199</v>
      </c>
      <c r="H223" s="3">
        <f>Table1[[#This Row],[h_obWins]]/Table1[[#This Row],[h_exWins]]</f>
        <v>1.0326173215552188</v>
      </c>
      <c r="I223">
        <v>22</v>
      </c>
      <c r="J223">
        <v>20.173485807998699</v>
      </c>
      <c r="K223" s="3">
        <f>Table1[[#This Row],[obDraws]]/Table1[[#This Row],[exDraws]]</f>
        <v>1.0905403364289723</v>
      </c>
      <c r="L223">
        <v>21</v>
      </c>
      <c r="M223">
        <v>24.0268215984579</v>
      </c>
      <c r="N223" s="13">
        <f>Table1[[#This Row],[a_obWins]]/Table1[[#This Row],[a_exWins]]</f>
        <v>0.87402322083865769</v>
      </c>
      <c r="O223">
        <v>125</v>
      </c>
      <c r="P223">
        <v>124.20282998006</v>
      </c>
      <c r="Q223" s="3">
        <f>Table1[[#This Row],[h_obSG]]/Table1[[#This Row],[h_exSG]]</f>
        <v>1.0064182919186944</v>
      </c>
      <c r="R223">
        <v>82</v>
      </c>
      <c r="S223">
        <v>93.171871189432196</v>
      </c>
      <c r="T223" s="3">
        <f>Table1[[#This Row],[a_obSG]]/Table1[[#This Row],[a_exSG]]</f>
        <v>0.88009394845448441</v>
      </c>
      <c r="U223">
        <v>207</v>
      </c>
      <c r="V223">
        <v>217.374701169492</v>
      </c>
      <c r="W223" s="3">
        <f>Table1[[#This Row],[obSG]]/Table1[[#This Row],[exSG]]</f>
        <v>0.95227272946817021</v>
      </c>
      <c r="X223">
        <v>1834</v>
      </c>
      <c r="Y223">
        <v>2092.17865067808</v>
      </c>
      <c r="Z223" s="3">
        <f>Table1[[#This Row],[obFouls]]/Table1[[#This Row],[exFouls]]</f>
        <v>0.87659818123351763</v>
      </c>
      <c r="AA223">
        <v>863</v>
      </c>
      <c r="AB223">
        <v>1023.79715177762</v>
      </c>
      <c r="AC223" s="3">
        <f>Table1[[#This Row],[h_obFouls]]/Table1[[#This Row],[h_exFouls]]</f>
        <v>0.84294041891166849</v>
      </c>
      <c r="AD223">
        <v>971</v>
      </c>
      <c r="AE223">
        <v>1068.38149890046</v>
      </c>
      <c r="AF223" s="3">
        <f>Table1[[#This Row],[a_obFouls]]/Table1[[#This Row],[a_exFouls]]</f>
        <v>0.9088513803349445</v>
      </c>
      <c r="AG223">
        <v>251</v>
      </c>
      <c r="AH223">
        <v>279.05311567202199</v>
      </c>
      <c r="AI223" s="3">
        <f>Table1[[#This Row],[obYC]]/Table1[[#This Row],[exYC]]</f>
        <v>0.89947033702001911</v>
      </c>
      <c r="AJ223">
        <v>20</v>
      </c>
      <c r="AK223">
        <v>16.599915664713699</v>
      </c>
      <c r="AL223" s="3">
        <f>Table1[[#This Row],[obRC]]/Table1[[#This Row],[exRC]]</f>
        <v>1.204825398150295</v>
      </c>
    </row>
    <row r="224" spans="1:38" hidden="1" x14ac:dyDescent="0.45">
      <c r="A224">
        <v>70</v>
      </c>
      <c r="B224" t="s">
        <v>92</v>
      </c>
      <c r="C224" s="5">
        <f>AVERAGE(H224,K224,N224,Q224,T224,W224,Z224,AC224,AF224,AI224,AL224)</f>
        <v>0.8724074087908078</v>
      </c>
      <c r="D224" s="5">
        <f>AVERAGE(H224,K224,N224)</f>
        <v>0.95709866194328008</v>
      </c>
      <c r="E224">
        <v>55</v>
      </c>
      <c r="F224">
        <v>31</v>
      </c>
      <c r="G224">
        <v>27.4102035838158</v>
      </c>
      <c r="H224" s="3">
        <f>Table1[[#This Row],[h_obWins]]/Table1[[#This Row],[h_exWins]]</f>
        <v>1.1309656969605208</v>
      </c>
      <c r="I224">
        <v>11</v>
      </c>
      <c r="J224">
        <v>13.8456257989022</v>
      </c>
      <c r="K224" s="3">
        <f>Table1[[#This Row],[obDraws]]/Table1[[#This Row],[exDraws]]</f>
        <v>0.79447474312588851</v>
      </c>
      <c r="L224">
        <v>13</v>
      </c>
      <c r="M224">
        <v>13.744170617281901</v>
      </c>
      <c r="N224" s="3">
        <f>Table1[[#This Row],[a_obWins]]/Table1[[#This Row],[a_exWins]]</f>
        <v>0.94585554574343089</v>
      </c>
      <c r="O224">
        <v>107</v>
      </c>
      <c r="P224">
        <v>87.312677541941298</v>
      </c>
      <c r="Q224" s="3">
        <f>Table1[[#This Row],[h_obSG]]/Table1[[#This Row],[h_exSG]]</f>
        <v>1.225480686336778</v>
      </c>
      <c r="R224">
        <v>64</v>
      </c>
      <c r="S224">
        <v>56.614521827751801</v>
      </c>
      <c r="T224" s="3">
        <f>Table1[[#This Row],[a_obSG]]/Table1[[#This Row],[a_exSG]]</f>
        <v>1.1304520100817652</v>
      </c>
      <c r="U224">
        <v>171</v>
      </c>
      <c r="V224">
        <v>143.927199369693</v>
      </c>
      <c r="W224" s="3">
        <f>Table1[[#This Row],[obSG]]/Table1[[#This Row],[exSG]]</f>
        <v>1.1881006560877176</v>
      </c>
      <c r="X224">
        <v>913</v>
      </c>
      <c r="Y224">
        <v>1434.97769537197</v>
      </c>
      <c r="Z224" s="3">
        <f>Table1[[#This Row],[obFouls]]/Table1[[#This Row],[exFouls]]</f>
        <v>0.63624682316984393</v>
      </c>
      <c r="AA224">
        <v>441</v>
      </c>
      <c r="AB224">
        <v>695.52980536917903</v>
      </c>
      <c r="AC224" s="3">
        <f>Table1[[#This Row],[h_obFouls]]/Table1[[#This Row],[h_exFouls]]</f>
        <v>0.63404903225667286</v>
      </c>
      <c r="AD224">
        <v>472</v>
      </c>
      <c r="AE224">
        <v>739.44789000279798</v>
      </c>
      <c r="AF224" s="3">
        <f>Table1[[#This Row],[a_obFouls]]/Table1[[#This Row],[a_exFouls]]</f>
        <v>0.63831408052055438</v>
      </c>
      <c r="AG224">
        <v>108</v>
      </c>
      <c r="AH224">
        <v>189.45612106170699</v>
      </c>
      <c r="AI224" s="3">
        <f>Table1[[#This Row],[obYC]]/Table1[[#This Row],[exYC]]</f>
        <v>0.57005284070406859</v>
      </c>
      <c r="AJ224">
        <v>8</v>
      </c>
      <c r="AK224">
        <v>11.3880724866014</v>
      </c>
      <c r="AL224" s="3">
        <f>Table1[[#This Row],[obRC]]/Table1[[#This Row],[exRC]]</f>
        <v>0.70248938171164388</v>
      </c>
    </row>
    <row r="225" spans="1:38" x14ac:dyDescent="0.45">
      <c r="A225">
        <v>88</v>
      </c>
      <c r="B225" t="s">
        <v>110</v>
      </c>
      <c r="C225" s="5">
        <f>AVERAGE(H225,K225,N225,Q225,T225,W225,Z225,AC225,AF225,AI225,AL225)</f>
        <v>0.98813582425379209</v>
      </c>
      <c r="D225" s="5">
        <f>AVERAGE(H225,K225,N225)</f>
        <v>0.98694858848755407</v>
      </c>
      <c r="E225">
        <v>81</v>
      </c>
      <c r="F225">
        <v>38</v>
      </c>
      <c r="G225">
        <v>32.801627313799997</v>
      </c>
      <c r="H225" s="13">
        <f>Table1[[#This Row],[h_obWins]]/Table1[[#This Row],[h_exWins]]</f>
        <v>1.158479109480431</v>
      </c>
      <c r="I225">
        <v>19</v>
      </c>
      <c r="J225">
        <v>19.928617539877699</v>
      </c>
      <c r="K225" s="3">
        <f>Table1[[#This Row],[obDraws]]/Table1[[#This Row],[exDraws]]</f>
        <v>0.95340281191008303</v>
      </c>
      <c r="L225">
        <v>24</v>
      </c>
      <c r="M225">
        <v>28.269755146322101</v>
      </c>
      <c r="N225" s="13">
        <f>Table1[[#This Row],[a_obWins]]/Table1[[#This Row],[a_exWins]]</f>
        <v>0.84896384407214798</v>
      </c>
      <c r="O225">
        <v>133</v>
      </c>
      <c r="P225">
        <v>113.84923005208</v>
      </c>
      <c r="Q225" s="3">
        <f>Table1[[#This Row],[h_obSG]]/Table1[[#This Row],[h_exSG]]</f>
        <v>1.1682116773135798</v>
      </c>
      <c r="R225">
        <v>111</v>
      </c>
      <c r="S225">
        <v>99.679436367507904</v>
      </c>
      <c r="T225" s="3">
        <f>Table1[[#This Row],[a_obSG]]/Table1[[#This Row],[a_exSG]]</f>
        <v>1.1135696994789812</v>
      </c>
      <c r="U225">
        <v>244</v>
      </c>
      <c r="V225">
        <v>213.52866641958801</v>
      </c>
      <c r="W225" s="3">
        <f>Table1[[#This Row],[obSG]]/Table1[[#This Row],[exSG]]</f>
        <v>1.1427037132360263</v>
      </c>
      <c r="X225">
        <v>1847</v>
      </c>
      <c r="Y225">
        <v>2108.0043368888601</v>
      </c>
      <c r="Z225" s="3">
        <f>Table1[[#This Row],[obFouls]]/Table1[[#This Row],[exFouls]]</f>
        <v>0.8761841556388501</v>
      </c>
      <c r="AA225">
        <v>904</v>
      </c>
      <c r="AB225">
        <v>1036.9534229363801</v>
      </c>
      <c r="AC225" s="3">
        <f>Table1[[#This Row],[h_obFouls]]/Table1[[#This Row],[h_exFouls]]</f>
        <v>0.87178457585887426</v>
      </c>
      <c r="AD225">
        <v>943</v>
      </c>
      <c r="AE225">
        <v>1071.05091395247</v>
      </c>
      <c r="AF225" s="3">
        <f>Table1[[#This Row],[a_obFouls]]/Table1[[#This Row],[a_exFouls]]</f>
        <v>0.88044367239282106</v>
      </c>
      <c r="AG225">
        <v>274</v>
      </c>
      <c r="AH225">
        <v>283.83547114075498</v>
      </c>
      <c r="AI225" s="3">
        <f>Table1[[#This Row],[obYC]]/Table1[[#This Row],[exYC]]</f>
        <v>0.965347984516433</v>
      </c>
      <c r="AJ225">
        <v>15</v>
      </c>
      <c r="AK225">
        <v>16.846307777029999</v>
      </c>
      <c r="AL225" s="3">
        <f>Table1[[#This Row],[obRC]]/Table1[[#This Row],[exRC]]</f>
        <v>0.89040282289348616</v>
      </c>
    </row>
    <row r="226" spans="1:38" hidden="1" x14ac:dyDescent="0.45">
      <c r="A226">
        <v>28</v>
      </c>
      <c r="B226" t="s">
        <v>50</v>
      </c>
      <c r="C226" s="5">
        <f>AVERAGE(H226,K226,N226,Q226,T226,W226,Z226,AC226,AF226,AI226,AL226)</f>
        <v>0.8678634331460745</v>
      </c>
      <c r="D226" s="5">
        <f>AVERAGE(H226,K226,N226)</f>
        <v>0.98557191834780022</v>
      </c>
      <c r="E226">
        <v>50</v>
      </c>
      <c r="F226">
        <v>19</v>
      </c>
      <c r="G226">
        <v>21.707799557398801</v>
      </c>
      <c r="H226" s="3">
        <f>Table1[[#This Row],[h_obWins]]/Table1[[#This Row],[h_exWins]]</f>
        <v>0.87526144461399891</v>
      </c>
      <c r="I226">
        <v>8</v>
      </c>
      <c r="J226">
        <v>12.095772574790001</v>
      </c>
      <c r="K226" s="3">
        <f>Table1[[#This Row],[obDraws]]/Table1[[#This Row],[exDraws]]</f>
        <v>0.66138809658786024</v>
      </c>
      <c r="L226">
        <v>23</v>
      </c>
      <c r="M226">
        <v>16.196427867811</v>
      </c>
      <c r="N226" s="3">
        <f>Table1[[#This Row],[a_obWins]]/Table1[[#This Row],[a_exWins]]</f>
        <v>1.4200662138415416</v>
      </c>
      <c r="O226">
        <v>63</v>
      </c>
      <c r="P226">
        <v>73.460452285636904</v>
      </c>
      <c r="Q226" s="3">
        <f>Table1[[#This Row],[h_obSG]]/Table1[[#This Row],[h_exSG]]</f>
        <v>0.85760430326560688</v>
      </c>
      <c r="R226">
        <v>68</v>
      </c>
      <c r="S226">
        <v>58.674055502815399</v>
      </c>
      <c r="T226" s="3">
        <f>Table1[[#This Row],[a_obSG]]/Table1[[#This Row],[a_exSG]]</f>
        <v>1.1589449445289683</v>
      </c>
      <c r="U226">
        <v>131</v>
      </c>
      <c r="V226">
        <v>132.134507788452</v>
      </c>
      <c r="W226" s="3">
        <f>Table1[[#This Row],[obSG]]/Table1[[#This Row],[exSG]]</f>
        <v>0.99141399315409451</v>
      </c>
      <c r="X226">
        <v>1120</v>
      </c>
      <c r="Y226">
        <v>1304.9228783687499</v>
      </c>
      <c r="Z226" s="3">
        <f>Table1[[#This Row],[obFouls]]/Table1[[#This Row],[exFouls]]</f>
        <v>0.85828827018504172</v>
      </c>
      <c r="AA226">
        <v>570</v>
      </c>
      <c r="AB226">
        <v>639.02197895882296</v>
      </c>
      <c r="AC226" s="3">
        <f>Table1[[#This Row],[h_obFouls]]/Table1[[#This Row],[h_exFouls]]</f>
        <v>0.89198809863898187</v>
      </c>
      <c r="AD226">
        <v>550</v>
      </c>
      <c r="AE226">
        <v>665.900899409933</v>
      </c>
      <c r="AF226" s="3">
        <f>Table1[[#This Row],[a_obFouls]]/Table1[[#This Row],[a_exFouls]]</f>
        <v>0.82594872673601294</v>
      </c>
      <c r="AG226">
        <v>142</v>
      </c>
      <c r="AH226">
        <v>174.459860279585</v>
      </c>
      <c r="AI226" s="3">
        <f>Table1[[#This Row],[obYC]]/Table1[[#This Row],[exYC]]</f>
        <v>0.81394081006619146</v>
      </c>
      <c r="AJ226">
        <v>2</v>
      </c>
      <c r="AK226">
        <v>10.435534167417</v>
      </c>
      <c r="AL226" s="3">
        <f>Table1[[#This Row],[obRC]]/Table1[[#This Row],[exRC]]</f>
        <v>0.19165286298852102</v>
      </c>
    </row>
    <row r="227" spans="1:38" x14ac:dyDescent="0.45">
      <c r="A227">
        <v>268</v>
      </c>
      <c r="B227" t="s">
        <v>290</v>
      </c>
      <c r="C227" s="5">
        <f>AVERAGE(H227,K227,N227,Q227,T227,W227,Z227,AC227,AF227,AI227,AL227)</f>
        <v>1.0012736967873821</v>
      </c>
      <c r="D227" s="5">
        <f>AVERAGE(H227,K227,N227)</f>
        <v>0.94134755268163595</v>
      </c>
      <c r="E227">
        <v>80</v>
      </c>
      <c r="F227">
        <v>40</v>
      </c>
      <c r="G227">
        <v>32.834763490836103</v>
      </c>
      <c r="H227" s="13">
        <f>Table1[[#This Row],[h_obWins]]/Table1[[#This Row],[h_exWins]]</f>
        <v>1.2182210482851095</v>
      </c>
      <c r="I227">
        <v>11</v>
      </c>
      <c r="J227">
        <v>18.329314578761799</v>
      </c>
      <c r="K227" s="13">
        <f>Table1[[#This Row],[obDraws]]/Table1[[#This Row],[exDraws]]</f>
        <v>0.60013155171365296</v>
      </c>
      <c r="L227">
        <v>29</v>
      </c>
      <c r="M227">
        <v>28.835921930401899</v>
      </c>
      <c r="N227" s="3">
        <f>Table1[[#This Row],[a_obWins]]/Table1[[#This Row],[a_exWins]]</f>
        <v>1.0056900580461454</v>
      </c>
      <c r="O227">
        <v>138</v>
      </c>
      <c r="P227">
        <v>117.750505597303</v>
      </c>
      <c r="Q227" s="3">
        <f>Table1[[#This Row],[h_obSG]]/Table1[[#This Row],[h_exSG]]</f>
        <v>1.1719694900669777</v>
      </c>
      <c r="R227">
        <v>100</v>
      </c>
      <c r="S227">
        <v>104.418914800905</v>
      </c>
      <c r="T227" s="3">
        <f>Table1[[#This Row],[a_obSG]]/Table1[[#This Row],[a_exSG]]</f>
        <v>0.95768089709292115</v>
      </c>
      <c r="U227">
        <v>238</v>
      </c>
      <c r="V227">
        <v>222.16942039820901</v>
      </c>
      <c r="W227" s="3">
        <f>Table1[[#This Row],[obSG]]/Table1[[#This Row],[exSG]]</f>
        <v>1.0712545388713568</v>
      </c>
      <c r="X227">
        <v>2017</v>
      </c>
      <c r="Y227">
        <v>2053.1832976023502</v>
      </c>
      <c r="Z227" s="3">
        <f>Table1[[#This Row],[obFouls]]/Table1[[#This Row],[exFouls]]</f>
        <v>0.98237697645183264</v>
      </c>
      <c r="AA227">
        <v>890</v>
      </c>
      <c r="AB227">
        <v>1021.8186078380299</v>
      </c>
      <c r="AC227" s="3">
        <f>Table1[[#This Row],[h_obFouls]]/Table1[[#This Row],[h_exFouls]]</f>
        <v>0.87099607814254576</v>
      </c>
      <c r="AD227">
        <v>1127</v>
      </c>
      <c r="AE227">
        <v>1031.36468976432</v>
      </c>
      <c r="AF227" s="3">
        <f>Table1[[#This Row],[a_obFouls]]/Table1[[#This Row],[a_exFouls]]</f>
        <v>1.0927269579662786</v>
      </c>
      <c r="AG227">
        <v>219</v>
      </c>
      <c r="AH227">
        <v>277.92328142717099</v>
      </c>
      <c r="AI227" s="3">
        <f>Table1[[#This Row],[obYC]]/Table1[[#This Row],[exYC]]</f>
        <v>0.78798724193024583</v>
      </c>
      <c r="AJ227">
        <v>20</v>
      </c>
      <c r="AK227">
        <v>15.936561951353299</v>
      </c>
      <c r="AL227" s="3">
        <f>Table1[[#This Row],[obRC]]/Table1[[#This Row],[exRC]]</f>
        <v>1.254975826094137</v>
      </c>
    </row>
    <row r="228" spans="1:38" hidden="1" x14ac:dyDescent="0.45">
      <c r="A228">
        <v>113</v>
      </c>
      <c r="B228" t="s">
        <v>135</v>
      </c>
      <c r="C228" s="5">
        <f t="shared" ref="C228:C231" si="0">AVERAGE(H228,K228,N228,Q228,T228,W228,Z228,AC228,AF228,AI228,AL228)</f>
        <v>0.86441701573268837</v>
      </c>
      <c r="D228" s="5">
        <f t="shared" ref="D228:D231" si="1">AVERAGE(H228,K228,N228)</f>
        <v>0.92505454536672982</v>
      </c>
      <c r="E228">
        <v>56</v>
      </c>
      <c r="F228">
        <v>34</v>
      </c>
      <c r="G228">
        <v>26.4574006899628</v>
      </c>
      <c r="H228" s="3">
        <f>Table1[[#This Row],[h_obWins]]/Table1[[#This Row],[h_exWins]]</f>
        <v>1.285084668687754</v>
      </c>
      <c r="I228">
        <v>12</v>
      </c>
      <c r="J228">
        <v>14.6984240038134</v>
      </c>
      <c r="K228" s="3">
        <f>Table1[[#This Row],[obDraws]]/Table1[[#This Row],[exDraws]]</f>
        <v>0.81641405887370555</v>
      </c>
      <c r="L228">
        <v>10</v>
      </c>
      <c r="M228">
        <v>14.844175306223599</v>
      </c>
      <c r="N228" s="3">
        <f>Table1[[#This Row],[a_obWins]]/Table1[[#This Row],[a_exWins]]</f>
        <v>0.67366490853873029</v>
      </c>
      <c r="O228">
        <v>98</v>
      </c>
      <c r="P228">
        <v>85.634253242701405</v>
      </c>
      <c r="Q228" s="3">
        <f>Table1[[#This Row],[h_obSG]]/Table1[[#This Row],[h_exSG]]</f>
        <v>1.144401875289927</v>
      </c>
      <c r="R228">
        <v>55</v>
      </c>
      <c r="S228">
        <v>60.549271952609097</v>
      </c>
      <c r="T228" s="3">
        <f>Table1[[#This Row],[a_obSG]]/Table1[[#This Row],[a_exSG]]</f>
        <v>0.90835113662551681</v>
      </c>
      <c r="U228">
        <v>153</v>
      </c>
      <c r="V228">
        <v>146.18352519531001</v>
      </c>
      <c r="W228" s="3">
        <f>Table1[[#This Row],[obSG]]/Table1[[#This Row],[exSG]]</f>
        <v>1.0466295692047567</v>
      </c>
      <c r="X228">
        <v>1311</v>
      </c>
      <c r="Y228">
        <v>1458.7588017897499</v>
      </c>
      <c r="Z228" s="3">
        <f>Table1[[#This Row],[obFouls]]/Table1[[#This Row],[exFouls]]</f>
        <v>0.89870923033440153</v>
      </c>
      <c r="AA228">
        <v>611</v>
      </c>
      <c r="AB228">
        <v>710.25907729980599</v>
      </c>
      <c r="AC228" s="3">
        <f>Table1[[#This Row],[h_obFouls]]/Table1[[#This Row],[h_exFouls]]</f>
        <v>0.86024947730740797</v>
      </c>
      <c r="AD228">
        <v>700</v>
      </c>
      <c r="AE228">
        <v>748.49972448994401</v>
      </c>
      <c r="AF228" s="3">
        <f>Table1[[#This Row],[a_obFouls]]/Table1[[#This Row],[a_exFouls]]</f>
        <v>0.93520408504760166</v>
      </c>
      <c r="AG228">
        <v>114</v>
      </c>
      <c r="AH228">
        <v>192.72996445202901</v>
      </c>
      <c r="AI228" s="3">
        <f>Table1[[#This Row],[obYC]]/Table1[[#This Row],[exYC]]</f>
        <v>0.59150117276327785</v>
      </c>
      <c r="AJ228">
        <v>4</v>
      </c>
      <c r="AK228">
        <v>11.481814558310401</v>
      </c>
      <c r="AL228" s="3">
        <f>Table1[[#This Row],[obRC]]/Table1[[#This Row],[exRC]]</f>
        <v>0.34837699038649317</v>
      </c>
    </row>
    <row r="229" spans="1:38" hidden="1" x14ac:dyDescent="0.45">
      <c r="A229">
        <v>181</v>
      </c>
      <c r="B229" t="s">
        <v>203</v>
      </c>
      <c r="C229" s="5">
        <f t="shared" si="0"/>
        <v>0.94539442397933149</v>
      </c>
      <c r="D229" s="5">
        <f t="shared" si="1"/>
        <v>0.95212507011279335</v>
      </c>
      <c r="E229">
        <v>78</v>
      </c>
      <c r="F229">
        <v>41</v>
      </c>
      <c r="G229">
        <v>34.669480430156199</v>
      </c>
      <c r="H229" s="13">
        <f>Table1[[#This Row],[h_obWins]]/Table1[[#This Row],[h_exWins]]</f>
        <v>1.1825963207783579</v>
      </c>
      <c r="I229">
        <v>10</v>
      </c>
      <c r="J229">
        <v>20.617795812188302</v>
      </c>
      <c r="K229" s="3">
        <f>Table1[[#This Row],[obDraws]]/Table1[[#This Row],[exDraws]]</f>
        <v>0.48501789866831718</v>
      </c>
      <c r="L229">
        <v>27</v>
      </c>
      <c r="M229">
        <v>22.7127237576554</v>
      </c>
      <c r="N229" s="3">
        <f>Table1[[#This Row],[a_obWins]]/Table1[[#This Row],[a_exWins]]</f>
        <v>1.1887609908917049</v>
      </c>
      <c r="O229">
        <v>133</v>
      </c>
      <c r="P229">
        <v>115.595951586672</v>
      </c>
      <c r="Q229" s="3">
        <f>Table1[[#This Row],[h_obSG]]/Table1[[#This Row],[h_exSG]]</f>
        <v>1.1505593247379318</v>
      </c>
      <c r="R229">
        <v>97</v>
      </c>
      <c r="S229">
        <v>88.314460360142107</v>
      </c>
      <c r="T229" s="3">
        <f>Table1[[#This Row],[a_obSG]]/Table1[[#This Row],[a_exSG]]</f>
        <v>1.0983478764908792</v>
      </c>
      <c r="U229">
        <v>230</v>
      </c>
      <c r="V229">
        <v>203.91041194681401</v>
      </c>
      <c r="W229" s="3">
        <f>Table1[[#This Row],[obSG]]/Table1[[#This Row],[exSG]]</f>
        <v>1.1279463260561258</v>
      </c>
      <c r="X229">
        <v>1909</v>
      </c>
      <c r="Y229">
        <v>2038.12179858276</v>
      </c>
      <c r="Z229" s="3">
        <f>Table1[[#This Row],[obFouls]]/Table1[[#This Row],[exFouls]]</f>
        <v>0.93664667211128061</v>
      </c>
      <c r="AA229">
        <v>910</v>
      </c>
      <c r="AB229">
        <v>995.46073839985502</v>
      </c>
      <c r="AC229" s="3">
        <f>Table1[[#This Row],[h_obFouls]]/Table1[[#This Row],[h_exFouls]]</f>
        <v>0.91414956401271219</v>
      </c>
      <c r="AD229">
        <v>999</v>
      </c>
      <c r="AE229">
        <v>1042.6610601829</v>
      </c>
      <c r="AF229" s="3">
        <f>Table1[[#This Row],[a_obFouls]]/Table1[[#This Row],[a_exFouls]]</f>
        <v>0.9581253565034441</v>
      </c>
      <c r="AG229">
        <v>218</v>
      </c>
      <c r="AH229">
        <v>271.040057453636</v>
      </c>
      <c r="AI229" s="3">
        <f>Table1[[#This Row],[obYC]]/Table1[[#This Row],[exYC]]</f>
        <v>0.8043091565433681</v>
      </c>
      <c r="AJ229">
        <v>9</v>
      </c>
      <c r="AK229">
        <v>16.278420990974698</v>
      </c>
      <c r="AL229" s="3">
        <f>Table1[[#This Row],[obRC]]/Table1[[#This Row],[exRC]]</f>
        <v>0.55287917697852274</v>
      </c>
    </row>
    <row r="230" spans="1:38" hidden="1" x14ac:dyDescent="0.45">
      <c r="A230">
        <v>131</v>
      </c>
      <c r="B230" t="s">
        <v>153</v>
      </c>
      <c r="C230" s="5">
        <f t="shared" si="0"/>
        <v>0.84571526452410228</v>
      </c>
      <c r="D230" s="5">
        <f t="shared" si="1"/>
        <v>0.96129356784253484</v>
      </c>
      <c r="E230">
        <v>61</v>
      </c>
      <c r="F230">
        <v>31</v>
      </c>
      <c r="G230">
        <v>26.326937086412499</v>
      </c>
      <c r="H230" s="3">
        <f>Table1[[#This Row],[h_obWins]]/Table1[[#This Row],[h_exWins]]</f>
        <v>1.1775011995603277</v>
      </c>
      <c r="I230">
        <v>10</v>
      </c>
      <c r="J230">
        <v>16.4911241171413</v>
      </c>
      <c r="K230" s="3">
        <f>Table1[[#This Row],[obDraws]]/Table1[[#This Row],[exDraws]]</f>
        <v>0.60638680110385812</v>
      </c>
      <c r="L230">
        <v>20</v>
      </c>
      <c r="M230">
        <v>18.181938796446101</v>
      </c>
      <c r="N230" s="3">
        <f>Table1[[#This Row],[a_obWins]]/Table1[[#This Row],[a_exWins]]</f>
        <v>1.0999927028634187</v>
      </c>
      <c r="O230">
        <v>84</v>
      </c>
      <c r="P230">
        <v>87.279297666729406</v>
      </c>
      <c r="Q230" s="3">
        <f>Table1[[#This Row],[h_obSG]]/Table1[[#This Row],[h_exSG]]</f>
        <v>0.96242754290655275</v>
      </c>
      <c r="R230">
        <v>63</v>
      </c>
      <c r="S230">
        <v>69.591036607311594</v>
      </c>
      <c r="T230" s="3">
        <f>Table1[[#This Row],[a_obSG]]/Table1[[#This Row],[a_exSG]]</f>
        <v>0.90528900087372599</v>
      </c>
      <c r="U230">
        <v>147</v>
      </c>
      <c r="V230">
        <v>156.870334274041</v>
      </c>
      <c r="W230" s="3">
        <f>Table1[[#This Row],[obSG]]/Table1[[#This Row],[exSG]]</f>
        <v>0.93707966315161761</v>
      </c>
      <c r="X230">
        <v>1363</v>
      </c>
      <c r="Y230">
        <v>1593.2552051274899</v>
      </c>
      <c r="Z230" s="3">
        <f>Table1[[#This Row],[obFouls]]/Table1[[#This Row],[exFouls]]</f>
        <v>0.85548127858834433</v>
      </c>
      <c r="AA230">
        <v>675</v>
      </c>
      <c r="AB230">
        <v>778.99657904254605</v>
      </c>
      <c r="AC230" s="3">
        <f>Table1[[#This Row],[h_obFouls]]/Table1[[#This Row],[h_exFouls]]</f>
        <v>0.86649931226865362</v>
      </c>
      <c r="AD230">
        <v>688</v>
      </c>
      <c r="AE230">
        <v>814.25862608494697</v>
      </c>
      <c r="AF230" s="3">
        <f>Table1[[#This Row],[a_obFouls]]/Table1[[#This Row],[a_exFouls]]</f>
        <v>0.84494038866740218</v>
      </c>
      <c r="AG230">
        <v>139</v>
      </c>
      <c r="AH230">
        <v>212.10350641616799</v>
      </c>
      <c r="AI230" s="3">
        <f>Table1[[#This Row],[obYC]]/Table1[[#This Row],[exYC]]</f>
        <v>0.65534041538789223</v>
      </c>
      <c r="AJ230">
        <v>5</v>
      </c>
      <c r="AK230">
        <v>12.7573930214828</v>
      </c>
      <c r="AL230" s="3">
        <f>Table1[[#This Row],[obRC]]/Table1[[#This Row],[exRC]]</f>
        <v>0.39192960439333135</v>
      </c>
    </row>
    <row r="231" spans="1:38" hidden="1" x14ac:dyDescent="0.45">
      <c r="A231">
        <v>45</v>
      </c>
      <c r="B231" t="s">
        <v>67</v>
      </c>
      <c r="C231" s="5">
        <f t="shared" si="0"/>
        <v>1.0913700914274491</v>
      </c>
      <c r="D231" s="5">
        <f t="shared" si="1"/>
        <v>0.90286005804723801</v>
      </c>
      <c r="E231">
        <v>72</v>
      </c>
      <c r="F231">
        <v>44</v>
      </c>
      <c r="G231">
        <v>32.4674246653002</v>
      </c>
      <c r="H231" s="13">
        <f>Table1[[#This Row],[h_obWins]]/Table1[[#This Row],[h_exWins]]</f>
        <v>1.3552044996973636</v>
      </c>
      <c r="I231">
        <v>8</v>
      </c>
      <c r="J231">
        <v>16.5228520586016</v>
      </c>
      <c r="K231" s="3">
        <f>Table1[[#This Row],[obDraws]]/Table1[[#This Row],[exDraws]]</f>
        <v>0.48417791139365041</v>
      </c>
      <c r="L231">
        <v>20</v>
      </c>
      <c r="M231">
        <v>23.009723276098001</v>
      </c>
      <c r="N231" s="3">
        <f>Table1[[#This Row],[a_obWins]]/Table1[[#This Row],[a_exWins]]</f>
        <v>0.86919776305069973</v>
      </c>
      <c r="O231">
        <v>148</v>
      </c>
      <c r="P231">
        <v>112.611705376956</v>
      </c>
      <c r="Q231" s="3">
        <f>Table1[[#This Row],[h_obSG]]/Table1[[#This Row],[h_exSG]]</f>
        <v>1.3142505879347566</v>
      </c>
      <c r="R231">
        <v>88</v>
      </c>
      <c r="S231">
        <v>86.548939048826995</v>
      </c>
      <c r="T231" s="3">
        <f>Table1[[#This Row],[a_obSG]]/Table1[[#This Row],[a_exSG]]</f>
        <v>1.0167657855442269</v>
      </c>
      <c r="U231">
        <v>236</v>
      </c>
      <c r="V231">
        <v>199.160644425783</v>
      </c>
      <c r="W231" s="3">
        <f>Table1[[#This Row],[obSG]]/Table1[[#This Row],[exSG]]</f>
        <v>1.1849730687527733</v>
      </c>
      <c r="X231">
        <v>2000</v>
      </c>
      <c r="Y231">
        <v>1845.51654813604</v>
      </c>
      <c r="Z231" s="3">
        <f>Table1[[#This Row],[obFouls]]/Table1[[#This Row],[exFouls]]</f>
        <v>1.0837074324909128</v>
      </c>
      <c r="AA231">
        <v>1008</v>
      </c>
      <c r="AB231">
        <v>909.90212909207401</v>
      </c>
      <c r="AC231" s="3">
        <f>Table1[[#This Row],[h_obFouls]]/Table1[[#This Row],[h_exFouls]]</f>
        <v>1.1078114533107102</v>
      </c>
      <c r="AD231">
        <v>992</v>
      </c>
      <c r="AE231">
        <v>935.614419043966</v>
      </c>
      <c r="AF231" s="3">
        <f>Table1[[#This Row],[a_obFouls]]/Table1[[#This Row],[a_exFouls]]</f>
        <v>1.0602658315309528</v>
      </c>
      <c r="AG231">
        <v>278</v>
      </c>
      <c r="AH231">
        <v>247.91791959856701</v>
      </c>
      <c r="AI231" s="3">
        <f>Table1[[#This Row],[obYC]]/Table1[[#This Row],[exYC]]</f>
        <v>1.1213388707445691</v>
      </c>
      <c r="AJ231">
        <v>20</v>
      </c>
      <c r="AK231">
        <v>14.210825254041699</v>
      </c>
      <c r="AL231" s="3">
        <f>Table1[[#This Row],[obRC]]/Table1[[#This Row],[exRC]]</f>
        <v>1.4073778012513243</v>
      </c>
    </row>
    <row r="232" spans="1:38" hidden="1" x14ac:dyDescent="0.45">
      <c r="A232">
        <v>231</v>
      </c>
      <c r="B232" t="s">
        <v>253</v>
      </c>
      <c r="C232" s="5">
        <f t="shared" ref="C232:C257" si="2">AVERAGE(H232,K232,N232,Q232,T232,W232,Z232,AC232,AF232,AI232,AL232)</f>
        <v>0.7305531983356075</v>
      </c>
      <c r="D232" s="5">
        <f t="shared" ref="D232:D257" si="3">AVERAGE(H232,K232,N232)</f>
        <v>1.0124276598163331</v>
      </c>
      <c r="E232">
        <v>58</v>
      </c>
      <c r="F232">
        <v>26</v>
      </c>
      <c r="G232">
        <v>27.085546895724601</v>
      </c>
      <c r="H232" s="3">
        <f>Table1[[#This Row],[h_obWins]]/Table1[[#This Row],[h_exWins]]</f>
        <v>0.95992154413924891</v>
      </c>
      <c r="I232">
        <v>20</v>
      </c>
      <c r="J232">
        <v>15.254848958749699</v>
      </c>
      <c r="K232" s="3">
        <f>Table1[[#This Row],[obDraws]]/Table1[[#This Row],[exDraws]]</f>
        <v>1.311058539752282</v>
      </c>
      <c r="L232">
        <v>12</v>
      </c>
      <c r="M232">
        <v>15.6596041455256</v>
      </c>
      <c r="N232" s="3">
        <f>Table1[[#This Row],[a_obWins]]/Table1[[#This Row],[a_exWins]]</f>
        <v>0.76630289555746822</v>
      </c>
      <c r="O232">
        <v>72</v>
      </c>
      <c r="P232">
        <v>87.367940035181107</v>
      </c>
      <c r="Q232" s="3">
        <f>Table1[[#This Row],[h_obSG]]/Table1[[#This Row],[h_exSG]]</f>
        <v>0.82410092272986202</v>
      </c>
      <c r="R232">
        <v>46</v>
      </c>
      <c r="S232">
        <v>61.905530438030901</v>
      </c>
      <c r="T232" s="3">
        <f>Table1[[#This Row],[a_obSG]]/Table1[[#This Row],[a_exSG]]</f>
        <v>0.74306769806370099</v>
      </c>
      <c r="U232">
        <v>118</v>
      </c>
      <c r="V232">
        <v>149.273470473212</v>
      </c>
      <c r="W232" s="3">
        <f>Table1[[#This Row],[obSG]]/Table1[[#This Row],[exSG]]</f>
        <v>0.79049545526025533</v>
      </c>
      <c r="X232">
        <v>919</v>
      </c>
      <c r="Y232">
        <v>1521.76897403158</v>
      </c>
      <c r="Z232" s="3">
        <f>Table1[[#This Row],[obFouls]]/Table1[[#This Row],[exFouls]]</f>
        <v>0.60390244227763368</v>
      </c>
      <c r="AA232">
        <v>382</v>
      </c>
      <c r="AB232">
        <v>740.56523284015998</v>
      </c>
      <c r="AC232" s="3">
        <f>Table1[[#This Row],[h_obFouls]]/Table1[[#This Row],[h_exFouls]]</f>
        <v>0.51582221668033534</v>
      </c>
      <c r="AD232">
        <v>537</v>
      </c>
      <c r="AE232">
        <v>781.20374119142696</v>
      </c>
      <c r="AF232" s="3">
        <f>Table1[[#This Row],[a_obFouls]]/Table1[[#This Row],[a_exFouls]]</f>
        <v>0.68740070187197555</v>
      </c>
      <c r="AG232">
        <v>69</v>
      </c>
      <c r="AH232">
        <v>201.40560270860999</v>
      </c>
      <c r="AI232" s="3">
        <f>Table1[[#This Row],[obYC]]/Table1[[#This Row],[exYC]]</f>
        <v>0.34259225697821305</v>
      </c>
      <c r="AJ232">
        <v>6</v>
      </c>
      <c r="AK232">
        <v>12.2095026513459</v>
      </c>
      <c r="AL232" s="3">
        <f>Table1[[#This Row],[obRC]]/Table1[[#This Row],[exRC]]</f>
        <v>0.49142050838070761</v>
      </c>
    </row>
    <row r="233" spans="1:38" hidden="1" x14ac:dyDescent="0.45">
      <c r="A233">
        <v>72</v>
      </c>
      <c r="B233" t="s">
        <v>94</v>
      </c>
      <c r="C233" s="5">
        <f t="shared" si="2"/>
        <v>0.96738191785333716</v>
      </c>
      <c r="D233" s="5">
        <f t="shared" si="3"/>
        <v>1.0174926967576794</v>
      </c>
      <c r="E233">
        <v>49</v>
      </c>
      <c r="F233">
        <v>21</v>
      </c>
      <c r="G233">
        <v>22.483956229480601</v>
      </c>
      <c r="H233" s="3">
        <f>Table1[[#This Row],[h_obWins]]/Table1[[#This Row],[h_exWins]]</f>
        <v>0.93399932759454218</v>
      </c>
      <c r="I233">
        <v>14</v>
      </c>
      <c r="J233">
        <v>12.520828020439099</v>
      </c>
      <c r="K233" s="3">
        <f>Table1[[#This Row],[obDraws]]/Table1[[#This Row],[exDraws]]</f>
        <v>1.1181369137205852</v>
      </c>
      <c r="L233">
        <v>14</v>
      </c>
      <c r="M233">
        <v>13.995215750080099</v>
      </c>
      <c r="N233" s="3">
        <f>Table1[[#This Row],[a_obWins]]/Table1[[#This Row],[a_exWins]]</f>
        <v>1.0003418489579108</v>
      </c>
      <c r="O233">
        <v>62</v>
      </c>
      <c r="P233">
        <v>73.256264895295402</v>
      </c>
      <c r="Q233" s="3">
        <f>Table1[[#This Row],[h_obSG]]/Table1[[#This Row],[h_exSG]]</f>
        <v>0.84634399649799386</v>
      </c>
      <c r="R233">
        <v>46</v>
      </c>
      <c r="S233">
        <v>53.894733717515997</v>
      </c>
      <c r="T233" s="3">
        <f>Table1[[#This Row],[a_obSG]]/Table1[[#This Row],[a_exSG]]</f>
        <v>0.85351567448323473</v>
      </c>
      <c r="U233">
        <v>108</v>
      </c>
      <c r="V233">
        <v>127.15099861281099</v>
      </c>
      <c r="W233" s="3">
        <f>Table1[[#This Row],[obSG]]/Table1[[#This Row],[exSG]]</f>
        <v>0.84938381277580111</v>
      </c>
      <c r="X233">
        <v>1150</v>
      </c>
      <c r="Y233">
        <v>1278.89615432954</v>
      </c>
      <c r="Z233" s="3">
        <f>Table1[[#This Row],[obFouls]]/Table1[[#This Row],[exFouls]]</f>
        <v>0.89921296276231777</v>
      </c>
      <c r="AA233">
        <v>558</v>
      </c>
      <c r="AB233">
        <v>623.29880075678602</v>
      </c>
      <c r="AC233" s="3">
        <f>Table1[[#This Row],[h_obFouls]]/Table1[[#This Row],[h_exFouls]]</f>
        <v>0.8952367617625725</v>
      </c>
      <c r="AD233">
        <v>592</v>
      </c>
      <c r="AE233">
        <v>655.59735357275497</v>
      </c>
      <c r="AF233" s="3">
        <f>Table1[[#This Row],[a_obFouls]]/Table1[[#This Row],[a_exFouls]]</f>
        <v>0.90299327288895581</v>
      </c>
      <c r="AG233">
        <v>182</v>
      </c>
      <c r="AH233">
        <v>169.35227097213999</v>
      </c>
      <c r="AI233" s="3">
        <f>Table1[[#This Row],[obYC]]/Table1[[#This Row],[exYC]]</f>
        <v>1.0746829608794599</v>
      </c>
      <c r="AJ233">
        <v>13</v>
      </c>
      <c r="AK233">
        <v>10.2575953298462</v>
      </c>
      <c r="AL233" s="3">
        <f>Table1[[#This Row],[obRC]]/Table1[[#This Row],[exRC]]</f>
        <v>1.2673535640633347</v>
      </c>
    </row>
    <row r="234" spans="1:38" hidden="1" x14ac:dyDescent="0.45">
      <c r="A234">
        <v>196</v>
      </c>
      <c r="B234" t="s">
        <v>218</v>
      </c>
      <c r="C234" s="5">
        <f t="shared" si="2"/>
        <v>0.95673714593913506</v>
      </c>
      <c r="D234" s="5">
        <f t="shared" si="3"/>
        <v>0.94259076155202282</v>
      </c>
      <c r="E234">
        <v>49</v>
      </c>
      <c r="F234">
        <v>25</v>
      </c>
      <c r="G234">
        <v>20.5478493359265</v>
      </c>
      <c r="H234" s="3">
        <f>Table1[[#This Row],[h_obWins]]/Table1[[#This Row],[h_exWins]]</f>
        <v>1.2166723432359037</v>
      </c>
      <c r="I234">
        <v>5</v>
      </c>
      <c r="J234">
        <v>12.937043472006399</v>
      </c>
      <c r="K234" s="3">
        <f>Table1[[#This Row],[obDraws]]/Table1[[#This Row],[exDraws]]</f>
        <v>0.38648706799348437</v>
      </c>
      <c r="L234">
        <v>19</v>
      </c>
      <c r="M234">
        <v>15.5151071920669</v>
      </c>
      <c r="N234" s="3">
        <f>Table1[[#This Row],[a_obWins]]/Table1[[#This Row],[a_exWins]]</f>
        <v>1.2246128734266803</v>
      </c>
      <c r="O234">
        <v>77</v>
      </c>
      <c r="P234">
        <v>69.026514999884796</v>
      </c>
      <c r="Q234" s="3">
        <f>Table1[[#This Row],[h_obSG]]/Table1[[#This Row],[h_exSG]]</f>
        <v>1.115513364684984</v>
      </c>
      <c r="R234">
        <v>59</v>
      </c>
      <c r="S234">
        <v>57.724080063787198</v>
      </c>
      <c r="T234" s="3">
        <f>Table1[[#This Row],[a_obSG]]/Table1[[#This Row],[a_exSG]]</f>
        <v>1.0221037725469659</v>
      </c>
      <c r="U234">
        <v>136</v>
      </c>
      <c r="V234">
        <v>126.75059506367199</v>
      </c>
      <c r="W234" s="3">
        <f>Table1[[#This Row],[obSG]]/Table1[[#This Row],[exSG]]</f>
        <v>1.0729732663715041</v>
      </c>
      <c r="X234">
        <v>1198</v>
      </c>
      <c r="Y234">
        <v>1283.0671289688401</v>
      </c>
      <c r="Z234" s="3">
        <f>Table1[[#This Row],[obFouls]]/Table1[[#This Row],[exFouls]]</f>
        <v>0.93370017277489936</v>
      </c>
      <c r="AA234">
        <v>552</v>
      </c>
      <c r="AB234">
        <v>629.45395748103397</v>
      </c>
      <c r="AC234" s="3">
        <f>Table1[[#This Row],[h_obFouls]]/Table1[[#This Row],[h_exFouls]]</f>
        <v>0.87695055919420806</v>
      </c>
      <c r="AD234">
        <v>646</v>
      </c>
      <c r="AE234">
        <v>653.61317148780904</v>
      </c>
      <c r="AF234" s="3">
        <f>Table1[[#This Row],[a_obFouls]]/Table1[[#This Row],[a_exFouls]]</f>
        <v>0.98835217553759003</v>
      </c>
      <c r="AG234">
        <v>140</v>
      </c>
      <c r="AH234">
        <v>171.33367628605501</v>
      </c>
      <c r="AI234" s="3">
        <f>Table1[[#This Row],[obYC]]/Table1[[#This Row],[exYC]]</f>
        <v>0.81711898696587248</v>
      </c>
      <c r="AJ234">
        <v>9</v>
      </c>
      <c r="AK234">
        <v>10.349300118352801</v>
      </c>
      <c r="AL234" s="3">
        <f>Table1[[#This Row],[obRC]]/Table1[[#This Row],[exRC]]</f>
        <v>0.86962402259839422</v>
      </c>
    </row>
    <row r="235" spans="1:38" hidden="1" x14ac:dyDescent="0.45">
      <c r="A235">
        <v>63</v>
      </c>
      <c r="B235" t="s">
        <v>85</v>
      </c>
      <c r="C235" s="5">
        <f t="shared" si="2"/>
        <v>0.94829354282114264</v>
      </c>
      <c r="D235" s="5">
        <f t="shared" si="3"/>
        <v>0.9810424899665483</v>
      </c>
      <c r="E235">
        <v>48</v>
      </c>
      <c r="F235">
        <v>22</v>
      </c>
      <c r="G235">
        <v>20.3639764472608</v>
      </c>
      <c r="H235" s="3">
        <f>Table1[[#This Row],[h_obWins]]/Table1[[#This Row],[h_exWins]]</f>
        <v>1.0803391006160423</v>
      </c>
      <c r="I235">
        <v>10</v>
      </c>
      <c r="J235">
        <v>11.3918940612933</v>
      </c>
      <c r="K235" s="3">
        <f>Table1[[#This Row],[obDraws]]/Table1[[#This Row],[exDraws]]</f>
        <v>0.87781715193239074</v>
      </c>
      <c r="L235">
        <v>16</v>
      </c>
      <c r="M235">
        <v>16.244129491445701</v>
      </c>
      <c r="N235" s="3">
        <f>Table1[[#This Row],[a_obWins]]/Table1[[#This Row],[a_exWins]]</f>
        <v>0.98497121735121218</v>
      </c>
      <c r="O235">
        <v>71</v>
      </c>
      <c r="P235">
        <v>69.747591105501797</v>
      </c>
      <c r="Q235" s="3">
        <f>Table1[[#This Row],[h_obSG]]/Table1[[#This Row],[h_exSG]]</f>
        <v>1.0179563032163186</v>
      </c>
      <c r="R235">
        <v>57</v>
      </c>
      <c r="S235">
        <v>57.422416392172003</v>
      </c>
      <c r="T235" s="3">
        <f>Table1[[#This Row],[a_obSG]]/Table1[[#This Row],[a_exSG]]</f>
        <v>0.99264370225580423</v>
      </c>
      <c r="U235">
        <v>128</v>
      </c>
      <c r="V235">
        <v>127.170007497673</v>
      </c>
      <c r="W235" s="3">
        <f>Table1[[#This Row],[obSG]]/Table1[[#This Row],[exSG]]</f>
        <v>1.0065266372052561</v>
      </c>
      <c r="X235">
        <v>1069</v>
      </c>
      <c r="Y235">
        <v>1246.65961404773</v>
      </c>
      <c r="Z235" s="3">
        <f>Table1[[#This Row],[obFouls]]/Table1[[#This Row],[exFouls]]</f>
        <v>0.8574914820005326</v>
      </c>
      <c r="AA235">
        <v>540</v>
      </c>
      <c r="AB235">
        <v>611.82389689446404</v>
      </c>
      <c r="AC235" s="3">
        <f>Table1[[#This Row],[h_obFouls]]/Table1[[#This Row],[h_exFouls]]</f>
        <v>0.88260691146744596</v>
      </c>
      <c r="AD235">
        <v>529</v>
      </c>
      <c r="AE235">
        <v>634.83571715326696</v>
      </c>
      <c r="AF235" s="3">
        <f>Table1[[#This Row],[a_obFouls]]/Table1[[#This Row],[a_exFouls]]</f>
        <v>0.83328644829900889</v>
      </c>
      <c r="AG235">
        <v>153</v>
      </c>
      <c r="AH235">
        <v>167.23065547481801</v>
      </c>
      <c r="AI235" s="3">
        <f>Table1[[#This Row],[obYC]]/Table1[[#This Row],[exYC]]</f>
        <v>0.91490402621210265</v>
      </c>
      <c r="AJ235">
        <v>10</v>
      </c>
      <c r="AK235">
        <v>10.1761906620359</v>
      </c>
      <c r="AL235" s="3">
        <f>Table1[[#This Row],[obRC]]/Table1[[#This Row],[exRC]]</f>
        <v>0.98268599047645488</v>
      </c>
    </row>
    <row r="236" spans="1:38" hidden="1" x14ac:dyDescent="0.45">
      <c r="A236">
        <v>101</v>
      </c>
      <c r="B236" t="s">
        <v>123</v>
      </c>
      <c r="C236" s="5">
        <f t="shared" si="2"/>
        <v>0.95740694433976037</v>
      </c>
      <c r="D236" s="5">
        <f t="shared" si="3"/>
        <v>1.0042527009345374</v>
      </c>
      <c r="E236">
        <v>47</v>
      </c>
      <c r="F236">
        <v>20</v>
      </c>
      <c r="G236">
        <v>19.937875929610001</v>
      </c>
      <c r="H236" s="3">
        <f>Table1[[#This Row],[h_obWins]]/Table1[[#This Row],[h_exWins]]</f>
        <v>1.0031158820833936</v>
      </c>
      <c r="I236">
        <v>14</v>
      </c>
      <c r="J236">
        <v>12.614252133616001</v>
      </c>
      <c r="K236" s="3">
        <f>Table1[[#This Row],[obDraws]]/Table1[[#This Row],[exDraws]]</f>
        <v>1.1098557291946851</v>
      </c>
      <c r="L236">
        <v>13</v>
      </c>
      <c r="M236">
        <v>14.4478719367739</v>
      </c>
      <c r="N236" s="3">
        <f>Table1[[#This Row],[a_obWins]]/Table1[[#This Row],[a_exWins]]</f>
        <v>0.89978649152553336</v>
      </c>
      <c r="O236">
        <v>64</v>
      </c>
      <c r="P236">
        <v>66.343254900176603</v>
      </c>
      <c r="Q236" s="3">
        <f>Table1[[#This Row],[h_obSG]]/Table1[[#This Row],[h_exSG]]</f>
        <v>0.96467983212909314</v>
      </c>
      <c r="R236">
        <v>58</v>
      </c>
      <c r="S236">
        <v>53.764883590191097</v>
      </c>
      <c r="T236" s="3">
        <f>Table1[[#This Row],[a_obSG]]/Table1[[#This Row],[a_exSG]]</f>
        <v>1.0787710514188031</v>
      </c>
      <c r="U236">
        <v>122</v>
      </c>
      <c r="V236">
        <v>120.108138490367</v>
      </c>
      <c r="W236" s="3">
        <f>Table1[[#This Row],[obSG]]/Table1[[#This Row],[exSG]]</f>
        <v>1.0157513182154991</v>
      </c>
      <c r="X236">
        <v>1156</v>
      </c>
      <c r="Y236">
        <v>1231.1849870159999</v>
      </c>
      <c r="Z236" s="3">
        <f>Table1[[#This Row],[obFouls]]/Table1[[#This Row],[exFouls]]</f>
        <v>0.93893282665976596</v>
      </c>
      <c r="AA236">
        <v>568</v>
      </c>
      <c r="AB236">
        <v>602.40386649090499</v>
      </c>
      <c r="AC236" s="3">
        <f>Table1[[#This Row],[h_obFouls]]/Table1[[#This Row],[h_exFouls]]</f>
        <v>0.94288903440923644</v>
      </c>
      <c r="AD236">
        <v>588</v>
      </c>
      <c r="AE236">
        <v>628.78112052509698</v>
      </c>
      <c r="AF236" s="3">
        <f>Table1[[#This Row],[a_obFouls]]/Table1[[#This Row],[a_exFouls]]</f>
        <v>0.93514258110828685</v>
      </c>
      <c r="AG236">
        <v>153</v>
      </c>
      <c r="AH236">
        <v>163.459454113292</v>
      </c>
      <c r="AI236" s="3">
        <f>Table1[[#This Row],[obYC]]/Table1[[#This Row],[exYC]]</f>
        <v>0.93601193537546834</v>
      </c>
      <c r="AJ236">
        <v>7</v>
      </c>
      <c r="AK236">
        <v>9.9074403665413193</v>
      </c>
      <c r="AL236" s="3">
        <f>Table1[[#This Row],[obRC]]/Table1[[#This Row],[exRC]]</f>
        <v>0.70653970561759694</v>
      </c>
    </row>
    <row r="237" spans="1:38" hidden="1" x14ac:dyDescent="0.45">
      <c r="A237">
        <v>167</v>
      </c>
      <c r="B237" t="s">
        <v>189</v>
      </c>
      <c r="C237" s="5">
        <f t="shared" si="2"/>
        <v>0.9277295060077182</v>
      </c>
      <c r="D237" s="5">
        <f t="shared" si="3"/>
        <v>0.99140605152196348</v>
      </c>
      <c r="E237">
        <v>47</v>
      </c>
      <c r="F237">
        <v>22</v>
      </c>
      <c r="G237">
        <v>19.008884352642799</v>
      </c>
      <c r="H237" s="3">
        <f>Table1[[#This Row],[h_obWins]]/Table1[[#This Row],[h_exWins]]</f>
        <v>1.1573535612015731</v>
      </c>
      <c r="I237">
        <v>14</v>
      </c>
      <c r="J237">
        <v>12.826459735563599</v>
      </c>
      <c r="K237" s="3">
        <f>Table1[[#This Row],[obDraws]]/Table1[[#This Row],[exDraws]]</f>
        <v>1.0914937004154432</v>
      </c>
      <c r="L237">
        <v>11</v>
      </c>
      <c r="M237">
        <v>15.1646559117934</v>
      </c>
      <c r="N237" s="3">
        <f>Table1[[#This Row],[a_obWins]]/Table1[[#This Row],[a_exWins]]</f>
        <v>0.72537089294887402</v>
      </c>
      <c r="O237">
        <v>63</v>
      </c>
      <c r="P237">
        <v>64.347420495046805</v>
      </c>
      <c r="Q237" s="3">
        <f>Table1[[#This Row],[h_obSG]]/Table1[[#This Row],[h_exSG]]</f>
        <v>0.97906022518570857</v>
      </c>
      <c r="R237">
        <v>47</v>
      </c>
      <c r="S237">
        <v>55.756350856379001</v>
      </c>
      <c r="T237" s="3">
        <f>Table1[[#This Row],[a_obSG]]/Table1[[#This Row],[a_exSG]]</f>
        <v>0.84295330089061593</v>
      </c>
      <c r="U237">
        <v>110</v>
      </c>
      <c r="V237">
        <v>120.103771351425</v>
      </c>
      <c r="W237" s="3">
        <f>Table1[[#This Row],[obSG]]/Table1[[#This Row],[exSG]]</f>
        <v>0.91587465374537447</v>
      </c>
      <c r="X237">
        <v>1165</v>
      </c>
      <c r="Y237">
        <v>1227.2978983364601</v>
      </c>
      <c r="Z237" s="3">
        <f>Table1[[#This Row],[obFouls]]/Table1[[#This Row],[exFouls]]</f>
        <v>0.94923979058311614</v>
      </c>
      <c r="AA237">
        <v>569</v>
      </c>
      <c r="AB237">
        <v>602.97035691905899</v>
      </c>
      <c r="AC237" s="3">
        <f>Table1[[#This Row],[h_obFouls]]/Table1[[#This Row],[h_exFouls]]</f>
        <v>0.94366164683014575</v>
      </c>
      <c r="AD237">
        <v>596</v>
      </c>
      <c r="AE237">
        <v>624.32754141740497</v>
      </c>
      <c r="AF237" s="3">
        <f>Table1[[#This Row],[a_obFouls]]/Table1[[#This Row],[a_exFouls]]</f>
        <v>0.95462711551520985</v>
      </c>
      <c r="AG237">
        <v>154</v>
      </c>
      <c r="AH237">
        <v>163.87608372092899</v>
      </c>
      <c r="AI237" s="3">
        <f>Table1[[#This Row],[obYC]]/Table1[[#This Row],[exYC]]</f>
        <v>0.93973444143474061</v>
      </c>
      <c r="AJ237">
        <v>7</v>
      </c>
      <c r="AK237">
        <v>9.91985835242345</v>
      </c>
      <c r="AL237" s="3">
        <f>Table1[[#This Row],[obRC]]/Table1[[#This Row],[exRC]]</f>
        <v>0.70565523733409763</v>
      </c>
    </row>
    <row r="238" spans="1:38" hidden="1" x14ac:dyDescent="0.45">
      <c r="A238">
        <v>224</v>
      </c>
      <c r="B238" t="s">
        <v>246</v>
      </c>
      <c r="C238" s="5">
        <f t="shared" si="2"/>
        <v>0.87438040973974485</v>
      </c>
      <c r="D238" s="5">
        <f t="shared" si="3"/>
        <v>0.97655452233794149</v>
      </c>
      <c r="E238">
        <v>47</v>
      </c>
      <c r="F238">
        <v>24</v>
      </c>
      <c r="G238">
        <v>21.983687032544498</v>
      </c>
      <c r="H238" s="3">
        <f>Table1[[#This Row],[h_obWins]]/Table1[[#This Row],[h_exWins]]</f>
        <v>1.0917185986350044</v>
      </c>
      <c r="I238">
        <v>11</v>
      </c>
      <c r="J238">
        <v>12.2013188160259</v>
      </c>
      <c r="K238" s="3">
        <f>Table1[[#This Row],[obDraws]]/Table1[[#This Row],[exDraws]]</f>
        <v>0.90154188787788903</v>
      </c>
      <c r="L238">
        <v>12</v>
      </c>
      <c r="M238">
        <v>12.8149941514295</v>
      </c>
      <c r="N238" s="3">
        <f>Table1[[#This Row],[a_obWins]]/Table1[[#This Row],[a_exWins]]</f>
        <v>0.93640308050093113</v>
      </c>
      <c r="O238">
        <v>62</v>
      </c>
      <c r="P238">
        <v>71.135809787535095</v>
      </c>
      <c r="Q238" s="3">
        <f>Table1[[#This Row],[h_obSG]]/Table1[[#This Row],[h_exSG]]</f>
        <v>0.87157228103789808</v>
      </c>
      <c r="R238">
        <v>36</v>
      </c>
      <c r="S238">
        <v>50.881979093227102</v>
      </c>
      <c r="T238" s="3">
        <f>Table1[[#This Row],[a_obSG]]/Table1[[#This Row],[a_exSG]]</f>
        <v>0.70751964922669364</v>
      </c>
      <c r="U238">
        <v>98</v>
      </c>
      <c r="V238">
        <v>122.017788880762</v>
      </c>
      <c r="W238" s="3">
        <f>Table1[[#This Row],[obSG]]/Table1[[#This Row],[exSG]]</f>
        <v>0.80316157913472253</v>
      </c>
      <c r="X238">
        <v>1005</v>
      </c>
      <c r="Y238">
        <v>1224.67660730886</v>
      </c>
      <c r="Z238" s="3">
        <f>Table1[[#This Row],[obFouls]]/Table1[[#This Row],[exFouls]]</f>
        <v>0.82062480331719267</v>
      </c>
      <c r="AA238">
        <v>473</v>
      </c>
      <c r="AB238">
        <v>596.39636728924495</v>
      </c>
      <c r="AC238" s="3">
        <f>Table1[[#This Row],[h_obFouls]]/Table1[[#This Row],[h_exFouls]]</f>
        <v>0.79309671544427895</v>
      </c>
      <c r="AD238">
        <v>532</v>
      </c>
      <c r="AE238">
        <v>628.28024001962297</v>
      </c>
      <c r="AF238" s="3">
        <f>Table1[[#This Row],[a_obFouls]]/Table1[[#This Row],[a_exFouls]]</f>
        <v>0.84675589985670108</v>
      </c>
      <c r="AG238">
        <v>115</v>
      </c>
      <c r="AH238">
        <v>162.538788640094</v>
      </c>
      <c r="AI238" s="3">
        <f>Table1[[#This Row],[obYC]]/Table1[[#This Row],[exYC]]</f>
        <v>0.70752342232992715</v>
      </c>
      <c r="AJ238">
        <v>11</v>
      </c>
      <c r="AK238">
        <v>9.6638169817187691</v>
      </c>
      <c r="AL238" s="3">
        <f>Table1[[#This Row],[obRC]]/Table1[[#This Row],[exRC]]</f>
        <v>1.1382665897759565</v>
      </c>
    </row>
    <row r="239" spans="1:38" hidden="1" x14ac:dyDescent="0.45">
      <c r="A239">
        <v>264</v>
      </c>
      <c r="B239" t="s">
        <v>286</v>
      </c>
      <c r="C239" s="5">
        <f t="shared" si="2"/>
        <v>1.0233802799405716</v>
      </c>
      <c r="D239" s="5">
        <f t="shared" si="3"/>
        <v>1.0276304809764356</v>
      </c>
      <c r="E239">
        <v>47</v>
      </c>
      <c r="F239">
        <v>18</v>
      </c>
      <c r="G239">
        <v>20.3841380487405</v>
      </c>
      <c r="H239" s="3">
        <f>Table1[[#This Row],[h_obWins]]/Table1[[#This Row],[h_exWins]]</f>
        <v>0.88303954559963294</v>
      </c>
      <c r="I239">
        <v>13</v>
      </c>
      <c r="J239">
        <v>11.1661255094547</v>
      </c>
      <c r="K239" s="3">
        <f>Table1[[#This Row],[obDraws]]/Table1[[#This Row],[exDraws]]</f>
        <v>1.1642355254732273</v>
      </c>
      <c r="L239">
        <v>16</v>
      </c>
      <c r="M239">
        <v>15.4497364418046</v>
      </c>
      <c r="N239" s="3">
        <f>Table1[[#This Row],[a_obWins]]/Table1[[#This Row],[a_exWins]]</f>
        <v>1.0356163718564462</v>
      </c>
      <c r="O239">
        <v>72</v>
      </c>
      <c r="P239">
        <v>69.935847319476693</v>
      </c>
      <c r="Q239" s="3">
        <f>Table1[[#This Row],[h_obSG]]/Table1[[#This Row],[h_exSG]]</f>
        <v>1.0295149449050638</v>
      </c>
      <c r="R239">
        <v>64</v>
      </c>
      <c r="S239">
        <v>57.563723925611001</v>
      </c>
      <c r="T239" s="3">
        <f>Table1[[#This Row],[a_obSG]]/Table1[[#This Row],[a_exSG]]</f>
        <v>1.1118113220525228</v>
      </c>
      <c r="U239">
        <v>136</v>
      </c>
      <c r="V239">
        <v>127.499571245087</v>
      </c>
      <c r="W239" s="3">
        <f>Table1[[#This Row],[obSG]]/Table1[[#This Row],[exSG]]</f>
        <v>1.0666702536479358</v>
      </c>
      <c r="X239">
        <v>1166</v>
      </c>
      <c r="Y239">
        <v>1208.04627670329</v>
      </c>
      <c r="Z239" s="3">
        <f>Table1[[#This Row],[obFouls]]/Table1[[#This Row],[exFouls]]</f>
        <v>0.96519481288578401</v>
      </c>
      <c r="AA239">
        <v>540</v>
      </c>
      <c r="AB239">
        <v>597.11945847177299</v>
      </c>
      <c r="AC239" s="3">
        <f>Table1[[#This Row],[h_obFouls]]/Table1[[#This Row],[h_exFouls]]</f>
        <v>0.90434165616045969</v>
      </c>
      <c r="AD239">
        <v>626</v>
      </c>
      <c r="AE239">
        <v>610.926818231521</v>
      </c>
      <c r="AF239" s="3">
        <f>Table1[[#This Row],[a_obFouls]]/Table1[[#This Row],[a_exFouls]]</f>
        <v>1.0246726470645242</v>
      </c>
      <c r="AG239">
        <v>144</v>
      </c>
      <c r="AH239">
        <v>162.03103808794401</v>
      </c>
      <c r="AI239" s="3">
        <f>Table1[[#This Row],[obYC]]/Table1[[#This Row],[exYC]]</f>
        <v>0.8887186165026143</v>
      </c>
      <c r="AJ239">
        <v>11</v>
      </c>
      <c r="AK239">
        <v>9.2955071740039497</v>
      </c>
      <c r="AL239" s="3">
        <f>Table1[[#This Row],[obRC]]/Table1[[#This Row],[exRC]]</f>
        <v>1.1833673831980764</v>
      </c>
    </row>
    <row r="240" spans="1:38" hidden="1" x14ac:dyDescent="0.45">
      <c r="A240">
        <v>159</v>
      </c>
      <c r="B240" t="s">
        <v>181</v>
      </c>
      <c r="C240" s="5">
        <f t="shared" si="2"/>
        <v>1.0365159330003955</v>
      </c>
      <c r="D240" s="5">
        <f t="shared" si="3"/>
        <v>0.95457820363685719</v>
      </c>
      <c r="E240">
        <v>46</v>
      </c>
      <c r="F240">
        <v>25</v>
      </c>
      <c r="G240">
        <v>20.1188327678828</v>
      </c>
      <c r="H240" s="3">
        <f>Table1[[#This Row],[h_obWins]]/Table1[[#This Row],[h_exWins]]</f>
        <v>1.2426168201919434</v>
      </c>
      <c r="I240">
        <v>9</v>
      </c>
      <c r="J240">
        <v>11.189329621983401</v>
      </c>
      <c r="K240" s="3">
        <f>Table1[[#This Row],[obDraws]]/Table1[[#This Row],[exDraws]]</f>
        <v>0.80433773103957196</v>
      </c>
      <c r="L240">
        <v>12</v>
      </c>
      <c r="M240">
        <v>14.6918376101337</v>
      </c>
      <c r="N240" s="3">
        <f>Table1[[#This Row],[a_obWins]]/Table1[[#This Row],[a_exWins]]</f>
        <v>0.81678005967905587</v>
      </c>
      <c r="O240">
        <v>78</v>
      </c>
      <c r="P240">
        <v>67.191797397230204</v>
      </c>
      <c r="Q240" s="3">
        <f>Table1[[#This Row],[h_obSG]]/Table1[[#This Row],[h_exSG]]</f>
        <v>1.1608559827455269</v>
      </c>
      <c r="R240">
        <v>48</v>
      </c>
      <c r="S240">
        <v>53.511276570047002</v>
      </c>
      <c r="T240" s="3">
        <f>Table1[[#This Row],[a_obSG]]/Table1[[#This Row],[a_exSG]]</f>
        <v>0.89700719318791311</v>
      </c>
      <c r="U240">
        <v>126</v>
      </c>
      <c r="V240">
        <v>120.70307396727701</v>
      </c>
      <c r="W240" s="3">
        <f>Table1[[#This Row],[obSG]]/Table1[[#This Row],[exSG]]</f>
        <v>1.0438839364949315</v>
      </c>
      <c r="X240">
        <v>1102</v>
      </c>
      <c r="Y240">
        <v>1200.04081071681</v>
      </c>
      <c r="Z240" s="3">
        <f>Table1[[#This Row],[obFouls]]/Table1[[#This Row],[exFouls]]</f>
        <v>0.9183021028607784</v>
      </c>
      <c r="AA240">
        <v>559</v>
      </c>
      <c r="AB240">
        <v>587.84619816503903</v>
      </c>
      <c r="AC240" s="3">
        <f>Table1[[#This Row],[h_obFouls]]/Table1[[#This Row],[h_exFouls]]</f>
        <v>0.95092900446565376</v>
      </c>
      <c r="AD240">
        <v>543</v>
      </c>
      <c r="AE240">
        <v>612.19461255177396</v>
      </c>
      <c r="AF240" s="3">
        <f>Table1[[#This Row],[a_obFouls]]/Table1[[#This Row],[a_exFouls]]</f>
        <v>0.88697284959213507</v>
      </c>
      <c r="AG240">
        <v>181</v>
      </c>
      <c r="AH240">
        <v>160.588755216321</v>
      </c>
      <c r="AI240" s="3">
        <f>Table1[[#This Row],[obYC]]/Table1[[#This Row],[exYC]]</f>
        <v>1.1271025779867589</v>
      </c>
      <c r="AJ240">
        <v>15</v>
      </c>
      <c r="AK240">
        <v>9.6594278617957094</v>
      </c>
      <c r="AL240" s="3">
        <f>Table1[[#This Row],[obRC]]/Table1[[#This Row],[exRC]]</f>
        <v>1.5528870047600796</v>
      </c>
    </row>
    <row r="241" spans="1:38" hidden="1" x14ac:dyDescent="0.45">
      <c r="A241">
        <v>44</v>
      </c>
      <c r="B241" t="s">
        <v>66</v>
      </c>
      <c r="C241" s="5">
        <f t="shared" si="2"/>
        <v>0.99974288799828903</v>
      </c>
      <c r="D241" s="5">
        <f t="shared" si="3"/>
        <v>1.0489488071071638</v>
      </c>
      <c r="E241">
        <v>45</v>
      </c>
      <c r="F241">
        <v>20</v>
      </c>
      <c r="G241">
        <v>23.034549642439099</v>
      </c>
      <c r="H241" s="3">
        <f>Table1[[#This Row],[h_obWins]]/Table1[[#This Row],[h_exWins]]</f>
        <v>0.86826095193768349</v>
      </c>
      <c r="I241">
        <v>12</v>
      </c>
      <c r="J241">
        <v>11.1744195040273</v>
      </c>
      <c r="K241" s="3">
        <f>Table1[[#This Row],[obDraws]]/Table1[[#This Row],[exDraws]]</f>
        <v>1.0738812871375696</v>
      </c>
      <c r="L241">
        <v>13</v>
      </c>
      <c r="M241">
        <v>10.791030853533499</v>
      </c>
      <c r="N241" s="3">
        <f>Table1[[#This Row],[a_obWins]]/Table1[[#This Row],[a_exWins]]</f>
        <v>1.2047041822462383</v>
      </c>
      <c r="O241">
        <v>65</v>
      </c>
      <c r="P241">
        <v>74.229258028102507</v>
      </c>
      <c r="Q241" s="3">
        <f>Table1[[#This Row],[h_obSG]]/Table1[[#This Row],[h_exSG]]</f>
        <v>0.87566549534135996</v>
      </c>
      <c r="R241">
        <v>49</v>
      </c>
      <c r="S241">
        <v>46.341135221415698</v>
      </c>
      <c r="T241" s="3">
        <f>Table1[[#This Row],[a_obSG]]/Table1[[#This Row],[a_exSG]]</f>
        <v>1.0573759094566928</v>
      </c>
      <c r="U241">
        <v>114</v>
      </c>
      <c r="V241">
        <v>120.57039324951801</v>
      </c>
      <c r="W241" s="3">
        <f>Table1[[#This Row],[obSG]]/Table1[[#This Row],[exSG]]</f>
        <v>0.94550574919399399</v>
      </c>
      <c r="X241">
        <v>1155</v>
      </c>
      <c r="Y241">
        <v>1164.3820770841301</v>
      </c>
      <c r="Z241" s="3">
        <f>Table1[[#This Row],[obFouls]]/Table1[[#This Row],[exFouls]]</f>
        <v>0.99194244117220964</v>
      </c>
      <c r="AA241">
        <v>556</v>
      </c>
      <c r="AB241">
        <v>563.57904367972799</v>
      </c>
      <c r="AC241" s="3">
        <f>Table1[[#This Row],[h_obFouls]]/Table1[[#This Row],[h_exFouls]]</f>
        <v>0.98655194197739715</v>
      </c>
      <c r="AD241">
        <v>599</v>
      </c>
      <c r="AE241">
        <v>600.80303340440798</v>
      </c>
      <c r="AF241" s="3">
        <f>Table1[[#This Row],[a_obFouls]]/Table1[[#This Row],[a_exFouls]]</f>
        <v>0.99699896088375051</v>
      </c>
      <c r="AG241">
        <v>121</v>
      </c>
      <c r="AH241">
        <v>153.726634699154</v>
      </c>
      <c r="AI241" s="3">
        <f>Table1[[#This Row],[obYC]]/Table1[[#This Row],[exYC]]</f>
        <v>0.78711148680773069</v>
      </c>
      <c r="AJ241">
        <v>11</v>
      </c>
      <c r="AK241">
        <v>9.0971239917025795</v>
      </c>
      <c r="AL241" s="3">
        <f>Table1[[#This Row],[obRC]]/Table1[[#This Row],[exRC]]</f>
        <v>1.209173361826553</v>
      </c>
    </row>
    <row r="242" spans="1:38" hidden="1" x14ac:dyDescent="0.45">
      <c r="A242">
        <v>74</v>
      </c>
      <c r="B242" t="s">
        <v>96</v>
      </c>
      <c r="C242" s="5">
        <f t="shared" si="2"/>
        <v>0.91104135825841326</v>
      </c>
      <c r="D242" s="5">
        <f t="shared" si="3"/>
        <v>0.98751233552330631</v>
      </c>
      <c r="E242">
        <v>45</v>
      </c>
      <c r="F242">
        <v>23</v>
      </c>
      <c r="G242">
        <v>22.264439370894099</v>
      </c>
      <c r="H242" s="3">
        <f>Table1[[#This Row],[h_obWins]]/Table1[[#This Row],[h_exWins]]</f>
        <v>1.0330374646696689</v>
      </c>
      <c r="I242">
        <v>13</v>
      </c>
      <c r="J242">
        <v>11.5758768668213</v>
      </c>
      <c r="K242" s="3">
        <f>Table1[[#This Row],[obDraws]]/Table1[[#This Row],[exDraws]]</f>
        <v>1.1230250761616609</v>
      </c>
      <c r="L242">
        <v>9</v>
      </c>
      <c r="M242">
        <v>11.1596837622845</v>
      </c>
      <c r="N242" s="3">
        <f>Table1[[#This Row],[a_obWins]]/Table1[[#This Row],[a_exWins]]</f>
        <v>0.80647446573858905</v>
      </c>
      <c r="O242">
        <v>67</v>
      </c>
      <c r="P242">
        <v>71.197241541552899</v>
      </c>
      <c r="Q242" s="3">
        <f>Table1[[#This Row],[h_obSG]]/Table1[[#This Row],[h_exSG]]</f>
        <v>0.94104769439552993</v>
      </c>
      <c r="R242">
        <v>48</v>
      </c>
      <c r="S242">
        <v>46.518774688133703</v>
      </c>
      <c r="T242" s="3">
        <f>Table1[[#This Row],[a_obSG]]/Table1[[#This Row],[a_exSG]]</f>
        <v>1.0318414515815726</v>
      </c>
      <c r="U242">
        <v>115</v>
      </c>
      <c r="V242">
        <v>117.71601622968601</v>
      </c>
      <c r="W242" s="3">
        <f>Table1[[#This Row],[obSG]]/Table1[[#This Row],[exSG]]</f>
        <v>0.97692738578252136</v>
      </c>
      <c r="X242">
        <v>1144</v>
      </c>
      <c r="Y242">
        <v>1172.4440031751899</v>
      </c>
      <c r="Z242" s="3">
        <f>Table1[[#This Row],[obFouls]]/Table1[[#This Row],[exFouls]]</f>
        <v>0.97573956359693226</v>
      </c>
      <c r="AA242">
        <v>540</v>
      </c>
      <c r="AB242">
        <v>568.14514565661796</v>
      </c>
      <c r="AC242" s="3">
        <f>Table1[[#This Row],[h_obFouls]]/Table1[[#This Row],[h_exFouls]]</f>
        <v>0.95046134623910239</v>
      </c>
      <c r="AD242">
        <v>604</v>
      </c>
      <c r="AE242">
        <v>604.29885751857103</v>
      </c>
      <c r="AF242" s="3">
        <f>Table1[[#This Row],[a_obFouls]]/Table1[[#This Row],[a_exFouls]]</f>
        <v>0.99950544748702952</v>
      </c>
      <c r="AG242">
        <v>99</v>
      </c>
      <c r="AH242">
        <v>154.15155533557601</v>
      </c>
      <c r="AI242" s="3">
        <f>Table1[[#This Row],[obYC]]/Table1[[#This Row],[exYC]]</f>
        <v>0.64222511271121896</v>
      </c>
      <c r="AJ242">
        <v>5</v>
      </c>
      <c r="AK242">
        <v>9.2392420567390499</v>
      </c>
      <c r="AL242" s="3">
        <f>Table1[[#This Row],[obRC]]/Table1[[#This Row],[exRC]]</f>
        <v>0.5411699324787177</v>
      </c>
    </row>
    <row r="243" spans="1:38" hidden="1" x14ac:dyDescent="0.45">
      <c r="A243">
        <v>211</v>
      </c>
      <c r="B243" t="s">
        <v>233</v>
      </c>
      <c r="C243" s="5">
        <f t="shared" si="2"/>
        <v>1.0192478001767629</v>
      </c>
      <c r="D243" s="5">
        <f t="shared" si="3"/>
        <v>0.9496974261249771</v>
      </c>
      <c r="E243">
        <v>45</v>
      </c>
      <c r="F243">
        <v>24</v>
      </c>
      <c r="G243">
        <v>19.470831783746402</v>
      </c>
      <c r="H243" s="3">
        <f>Table1[[#This Row],[h_obWins]]/Table1[[#This Row],[h_exWins]]</f>
        <v>1.2326129806141306</v>
      </c>
      <c r="I243">
        <v>7</v>
      </c>
      <c r="J243">
        <v>11.9393388278381</v>
      </c>
      <c r="K243" s="3">
        <f>Table1[[#This Row],[obDraws]]/Table1[[#This Row],[exDraws]]</f>
        <v>0.58629712255745703</v>
      </c>
      <c r="L243">
        <v>14</v>
      </c>
      <c r="M243">
        <v>13.5898293884153</v>
      </c>
      <c r="N243" s="3">
        <f>Table1[[#This Row],[a_obWins]]/Table1[[#This Row],[a_exWins]]</f>
        <v>1.0301821752033438</v>
      </c>
      <c r="O243">
        <v>76</v>
      </c>
      <c r="P243">
        <v>65.038818659767202</v>
      </c>
      <c r="Q243" s="3">
        <f>Table1[[#This Row],[h_obSG]]/Table1[[#This Row],[h_exSG]]</f>
        <v>1.1685329095162877</v>
      </c>
      <c r="R243">
        <v>62</v>
      </c>
      <c r="S243">
        <v>51.7323662536798</v>
      </c>
      <c r="T243" s="3">
        <f>Table1[[#This Row],[a_obSG]]/Table1[[#This Row],[a_exSG]]</f>
        <v>1.1984760120186817</v>
      </c>
      <c r="U243">
        <v>138</v>
      </c>
      <c r="V243">
        <v>116.771184913447</v>
      </c>
      <c r="W243" s="3">
        <f>Table1[[#This Row],[obSG]]/Table1[[#This Row],[exSG]]</f>
        <v>1.181798404309147</v>
      </c>
      <c r="X243">
        <v>1204</v>
      </c>
      <c r="Y243">
        <v>1172.5272665627199</v>
      </c>
      <c r="Z243" s="3">
        <f>Table1[[#This Row],[obFouls]]/Table1[[#This Row],[exFouls]]</f>
        <v>1.0268417923700341</v>
      </c>
      <c r="AA243">
        <v>619</v>
      </c>
      <c r="AB243">
        <v>573.46196782228003</v>
      </c>
      <c r="AC243" s="3">
        <f>Table1[[#This Row],[h_obFouls]]/Table1[[#This Row],[h_exFouls]]</f>
        <v>1.0794089839133543</v>
      </c>
      <c r="AD243">
        <v>585</v>
      </c>
      <c r="AE243">
        <v>599.06529874044099</v>
      </c>
      <c r="AF243" s="3">
        <f>Table1[[#This Row],[a_obFouls]]/Table1[[#This Row],[a_exFouls]]</f>
        <v>0.9765212594186079</v>
      </c>
      <c r="AG243">
        <v>139</v>
      </c>
      <c r="AH243">
        <v>156.53311472563701</v>
      </c>
      <c r="AI243" s="3">
        <f>Table1[[#This Row],[obYC]]/Table1[[#This Row],[exYC]]</f>
        <v>0.88799101866484853</v>
      </c>
      <c r="AJ243">
        <v>8</v>
      </c>
      <c r="AK243">
        <v>9.4892061917574608</v>
      </c>
      <c r="AL243" s="3">
        <f>Table1[[#This Row],[obRC]]/Table1[[#This Row],[exRC]]</f>
        <v>0.84306314335850152</v>
      </c>
    </row>
    <row r="244" spans="1:38" hidden="1" x14ac:dyDescent="0.45">
      <c r="A244">
        <v>115</v>
      </c>
      <c r="B244" t="s">
        <v>137</v>
      </c>
      <c r="C244" s="5">
        <f t="shared" si="2"/>
        <v>0.94109187999811783</v>
      </c>
      <c r="D244" s="5">
        <f t="shared" si="3"/>
        <v>0.9798549634051209</v>
      </c>
      <c r="E244">
        <v>44</v>
      </c>
      <c r="F244">
        <v>22</v>
      </c>
      <c r="G244">
        <v>19.187143604622101</v>
      </c>
      <c r="H244" s="3">
        <f>Table1[[#This Row],[h_obWins]]/Table1[[#This Row],[h_exWins]]</f>
        <v>1.1466011019326656</v>
      </c>
      <c r="I244">
        <v>10</v>
      </c>
      <c r="J244">
        <v>10.4340043251926</v>
      </c>
      <c r="K244" s="3">
        <f>Table1[[#This Row],[obDraws]]/Table1[[#This Row],[exDraws]]</f>
        <v>0.95840481643804676</v>
      </c>
      <c r="L244">
        <v>12</v>
      </c>
      <c r="M244">
        <v>14.378852070185101</v>
      </c>
      <c r="N244" s="3">
        <f>Table1[[#This Row],[a_obWins]]/Table1[[#This Row],[a_exWins]]</f>
        <v>0.83455897184465033</v>
      </c>
      <c r="O244">
        <v>64</v>
      </c>
      <c r="P244">
        <v>65.422514850385795</v>
      </c>
      <c r="Q244" s="3">
        <f>Table1[[#This Row],[h_obSG]]/Table1[[#This Row],[h_exSG]]</f>
        <v>0.97825649390521086</v>
      </c>
      <c r="R244">
        <v>45</v>
      </c>
      <c r="S244">
        <v>51.753723168376801</v>
      </c>
      <c r="T244" s="3">
        <f>Table1[[#This Row],[a_obSG]]/Table1[[#This Row],[a_exSG]]</f>
        <v>0.86950266077661553</v>
      </c>
      <c r="U244">
        <v>109</v>
      </c>
      <c r="V244">
        <v>117.17623801876201</v>
      </c>
      <c r="W244" s="3">
        <f>Table1[[#This Row],[obSG]]/Table1[[#This Row],[exSG]]</f>
        <v>0.93022272982127274</v>
      </c>
      <c r="X244">
        <v>1033</v>
      </c>
      <c r="Y244">
        <v>1141.2209330075</v>
      </c>
      <c r="Z244" s="3">
        <f>Table1[[#This Row],[obFouls]]/Table1[[#This Row],[exFouls]]</f>
        <v>0.90517091837572461</v>
      </c>
      <c r="AA244">
        <v>497</v>
      </c>
      <c r="AB244">
        <v>558.84696197597805</v>
      </c>
      <c r="AC244" s="3">
        <f>Table1[[#This Row],[h_obFouls]]/Table1[[#This Row],[h_exFouls]]</f>
        <v>0.88933112965793215</v>
      </c>
      <c r="AD244">
        <v>536</v>
      </c>
      <c r="AE244">
        <v>582.37397103152603</v>
      </c>
      <c r="AF244" s="3">
        <f>Table1[[#This Row],[a_obFouls]]/Table1[[#This Row],[a_exFouls]]</f>
        <v>0.92037080409107841</v>
      </c>
      <c r="AG244">
        <v>175</v>
      </c>
      <c r="AH244">
        <v>153.715699145846</v>
      </c>
      <c r="AI244" s="3">
        <f>Table1[[#This Row],[obYC]]/Table1[[#This Row],[exYC]]</f>
        <v>1.1384653680295815</v>
      </c>
      <c r="AJ244">
        <v>7</v>
      </c>
      <c r="AK244">
        <v>8.9614259695550196</v>
      </c>
      <c r="AL244" s="3">
        <f>Table1[[#This Row],[obRC]]/Table1[[#This Row],[exRC]]</f>
        <v>0.78112568510651725</v>
      </c>
    </row>
    <row r="245" spans="1:38" hidden="1" x14ac:dyDescent="0.45">
      <c r="A245">
        <v>147</v>
      </c>
      <c r="B245" t="s">
        <v>169</v>
      </c>
      <c r="C245" s="5">
        <f t="shared" si="2"/>
        <v>0.86506306984875359</v>
      </c>
      <c r="D245" s="5">
        <f t="shared" si="3"/>
        <v>1.0074988971038978</v>
      </c>
      <c r="E245">
        <v>44</v>
      </c>
      <c r="F245">
        <v>17</v>
      </c>
      <c r="G245">
        <v>19.041015897821801</v>
      </c>
      <c r="H245" s="3">
        <f>Table1[[#This Row],[h_obWins]]/Table1[[#This Row],[h_exWins]]</f>
        <v>0.89280950613274357</v>
      </c>
      <c r="I245">
        <v>10</v>
      </c>
      <c r="J245">
        <v>11.309995773392901</v>
      </c>
      <c r="K245" s="3">
        <f>Table1[[#This Row],[obDraws]]/Table1[[#This Row],[exDraws]]</f>
        <v>0.8841736283867847</v>
      </c>
      <c r="L245">
        <v>17</v>
      </c>
      <c r="M245">
        <v>13.648988328785199</v>
      </c>
      <c r="N245" s="3">
        <f>Table1[[#This Row],[a_obWins]]/Table1[[#This Row],[a_exWins]]</f>
        <v>1.2455135567921649</v>
      </c>
      <c r="O245">
        <v>61</v>
      </c>
      <c r="P245">
        <v>63.551385283358698</v>
      </c>
      <c r="Q245" s="3">
        <f>Table1[[#This Row],[h_obSG]]/Table1[[#This Row],[h_exSG]]</f>
        <v>0.95985319168130245</v>
      </c>
      <c r="R245">
        <v>55</v>
      </c>
      <c r="S245">
        <v>50.736803551659001</v>
      </c>
      <c r="T245" s="3">
        <f>Table1[[#This Row],[a_obSG]]/Table1[[#This Row],[a_exSG]]</f>
        <v>1.084025719988456</v>
      </c>
      <c r="U245">
        <v>116</v>
      </c>
      <c r="V245">
        <v>114.288188835017</v>
      </c>
      <c r="W245" s="3">
        <f>Table1[[#This Row],[obSG]]/Table1[[#This Row],[exSG]]</f>
        <v>1.0149780233848498</v>
      </c>
      <c r="X245">
        <v>847</v>
      </c>
      <c r="Y245">
        <v>1148.27839447666</v>
      </c>
      <c r="Z245" s="3">
        <f>Table1[[#This Row],[obFouls]]/Table1[[#This Row],[exFouls]]</f>
        <v>0.73762600086717578</v>
      </c>
      <c r="AA245">
        <v>410</v>
      </c>
      <c r="AB245">
        <v>561.77084187318098</v>
      </c>
      <c r="AC245" s="3">
        <f>Table1[[#This Row],[h_obFouls]]/Table1[[#This Row],[h_exFouls]]</f>
        <v>0.72983496016433858</v>
      </c>
      <c r="AD245">
        <v>437</v>
      </c>
      <c r="AE245">
        <v>586.50755260348603</v>
      </c>
      <c r="AF245" s="3">
        <f>Table1[[#This Row],[a_obFouls]]/Table1[[#This Row],[a_exFouls]]</f>
        <v>0.74508844440309874</v>
      </c>
      <c r="AG245">
        <v>121</v>
      </c>
      <c r="AH245">
        <v>153.351837460084</v>
      </c>
      <c r="AI245" s="3">
        <f>Table1[[#This Row],[obYC]]/Table1[[#This Row],[exYC]]</f>
        <v>0.78903521473288596</v>
      </c>
      <c r="AJ245">
        <v>4</v>
      </c>
      <c r="AK245">
        <v>9.2430940761643807</v>
      </c>
      <c r="AL245" s="3">
        <f>Table1[[#This Row],[obRC]]/Table1[[#This Row],[exRC]]</f>
        <v>0.43275552180248772</v>
      </c>
    </row>
    <row r="246" spans="1:38" hidden="1" x14ac:dyDescent="0.45">
      <c r="A246">
        <v>252</v>
      </c>
      <c r="B246" t="s">
        <v>274</v>
      </c>
      <c r="C246" s="5">
        <f t="shared" si="2"/>
        <v>0.81210641749519175</v>
      </c>
      <c r="D246" s="5">
        <f t="shared" si="3"/>
        <v>0.98884898924061415</v>
      </c>
      <c r="E246">
        <v>44</v>
      </c>
      <c r="F246">
        <v>22</v>
      </c>
      <c r="G246">
        <v>18.1680749696574</v>
      </c>
      <c r="H246" s="3">
        <f>Table1[[#This Row],[h_obWins]]/Table1[[#This Row],[h_exWins]]</f>
        <v>1.2109153026251993</v>
      </c>
      <c r="I246">
        <v>15</v>
      </c>
      <c r="J246">
        <v>12.006576613653801</v>
      </c>
      <c r="K246" s="3">
        <f>Table1[[#This Row],[obDraws]]/Table1[[#This Row],[exDraws]]</f>
        <v>1.249315311322138</v>
      </c>
      <c r="L246">
        <v>7</v>
      </c>
      <c r="M246">
        <v>13.825348416688801</v>
      </c>
      <c r="N246" s="3">
        <f>Table1[[#This Row],[a_obWins]]/Table1[[#This Row],[a_exWins]]</f>
        <v>0.50631635377450501</v>
      </c>
      <c r="O246">
        <v>56</v>
      </c>
      <c r="P246">
        <v>60.778947659284803</v>
      </c>
      <c r="Q246" s="3">
        <f>Table1[[#This Row],[h_obSG]]/Table1[[#This Row],[h_exSG]]</f>
        <v>0.92137166168004958</v>
      </c>
      <c r="R246">
        <v>27</v>
      </c>
      <c r="S246">
        <v>51.268110310761998</v>
      </c>
      <c r="T246" s="3">
        <f>Table1[[#This Row],[a_obSG]]/Table1[[#This Row],[a_exSG]]</f>
        <v>0.52664316738688666</v>
      </c>
      <c r="U246">
        <v>83</v>
      </c>
      <c r="V246">
        <v>112.047057970046</v>
      </c>
      <c r="W246" s="3">
        <f>Table1[[#This Row],[obSG]]/Table1[[#This Row],[exSG]]</f>
        <v>0.74076019043881303</v>
      </c>
      <c r="X246">
        <v>1052</v>
      </c>
      <c r="Y246">
        <v>1148.9158059343999</v>
      </c>
      <c r="Z246" s="3">
        <f>Table1[[#This Row],[obFouls]]/Table1[[#This Row],[exFouls]]</f>
        <v>0.91564585896215478</v>
      </c>
      <c r="AA246">
        <v>494</v>
      </c>
      <c r="AB246">
        <v>563.171981726372</v>
      </c>
      <c r="AC246" s="3">
        <f>Table1[[#This Row],[h_obFouls]]/Table1[[#This Row],[h_exFouls]]</f>
        <v>0.87717431979778326</v>
      </c>
      <c r="AD246">
        <v>558</v>
      </c>
      <c r="AE246">
        <v>585.74382420803602</v>
      </c>
      <c r="AF246" s="3">
        <f>Table1[[#This Row],[a_obFouls]]/Table1[[#This Row],[a_exFouls]]</f>
        <v>0.95263488395196061</v>
      </c>
      <c r="AG246">
        <v>125</v>
      </c>
      <c r="AH246">
        <v>153.16121394235</v>
      </c>
      <c r="AI246" s="3">
        <f>Table1[[#This Row],[obYC]]/Table1[[#This Row],[exYC]]</f>
        <v>0.8161335156761691</v>
      </c>
      <c r="AJ246">
        <v>2</v>
      </c>
      <c r="AK246">
        <v>9.2481261068129506</v>
      </c>
      <c r="AL246" s="3">
        <f>Table1[[#This Row],[obRC]]/Table1[[#This Row],[exRC]]</f>
        <v>0.21626002683144979</v>
      </c>
    </row>
    <row r="247" spans="1:38" hidden="1" x14ac:dyDescent="0.45">
      <c r="A247">
        <v>2</v>
      </c>
      <c r="B247" t="s">
        <v>24</v>
      </c>
      <c r="C247" s="5">
        <f t="shared" si="2"/>
        <v>0.97110266513128074</v>
      </c>
      <c r="D247" s="5">
        <f t="shared" si="3"/>
        <v>1.0285561958995064</v>
      </c>
      <c r="E247">
        <v>43</v>
      </c>
      <c r="F247">
        <v>17</v>
      </c>
      <c r="G247">
        <v>19.223709233016098</v>
      </c>
      <c r="H247" s="3">
        <f>Table1[[#This Row],[h_obWins]]/Table1[[#This Row],[h_exWins]]</f>
        <v>0.88432465316334741</v>
      </c>
      <c r="I247">
        <v>13</v>
      </c>
      <c r="J247">
        <v>10.930277489444901</v>
      </c>
      <c r="K247" s="3">
        <f>Table1[[#This Row],[obDraws]]/Table1[[#This Row],[exDraws]]</f>
        <v>1.1893568129952583</v>
      </c>
      <c r="L247">
        <v>13</v>
      </c>
      <c r="M247">
        <v>12.8460132775388</v>
      </c>
      <c r="N247" s="3">
        <f>Table1[[#This Row],[a_obWins]]/Table1[[#This Row],[a_exWins]]</f>
        <v>1.0119871215399134</v>
      </c>
      <c r="O247">
        <v>62</v>
      </c>
      <c r="P247">
        <v>63.783259701575197</v>
      </c>
      <c r="Q247" s="3">
        <f>Table1[[#This Row],[h_obSG]]/Table1[[#This Row],[h_exSG]]</f>
        <v>0.97204188512912959</v>
      </c>
      <c r="R247">
        <v>51</v>
      </c>
      <c r="S247">
        <v>48.636372888919901</v>
      </c>
      <c r="T247" s="3">
        <f>Table1[[#This Row],[a_obSG]]/Table1[[#This Row],[a_exSG]]</f>
        <v>1.048597931356402</v>
      </c>
      <c r="U247">
        <v>113</v>
      </c>
      <c r="V247">
        <v>112.419632590495</v>
      </c>
      <c r="W247" s="3">
        <f>Table1[[#This Row],[obSG]]/Table1[[#This Row],[exSG]]</f>
        <v>1.0051625093956593</v>
      </c>
      <c r="X247">
        <v>925</v>
      </c>
      <c r="Y247">
        <v>1119.01788415037</v>
      </c>
      <c r="Z247" s="3">
        <f>Table1[[#This Row],[obFouls]]/Table1[[#This Row],[exFouls]]</f>
        <v>0.82661770924449451</v>
      </c>
      <c r="AA247">
        <v>428</v>
      </c>
      <c r="AB247">
        <v>546.085094923322</v>
      </c>
      <c r="AC247" s="3">
        <f>Table1[[#This Row],[h_obFouls]]/Table1[[#This Row],[h_exFouls]]</f>
        <v>0.7837606336061913</v>
      </c>
      <c r="AD247">
        <v>497</v>
      </c>
      <c r="AE247">
        <v>572.93278922705497</v>
      </c>
      <c r="AF247" s="3">
        <f>Table1[[#This Row],[a_obFouls]]/Table1[[#This Row],[a_exFouls]]</f>
        <v>0.86746649754590577</v>
      </c>
      <c r="AG247">
        <v>127</v>
      </c>
      <c r="AH247">
        <v>149.158329481989</v>
      </c>
      <c r="AI247" s="3">
        <f>Table1[[#This Row],[obYC]]/Table1[[#This Row],[exYC]]</f>
        <v>0.8514442367453261</v>
      </c>
      <c r="AJ247">
        <v>11</v>
      </c>
      <c r="AK247">
        <v>8.8611823830898597</v>
      </c>
      <c r="AL247" s="3">
        <f>Table1[[#This Row],[obRC]]/Table1[[#This Row],[exRC]]</f>
        <v>1.2413693257224601</v>
      </c>
    </row>
    <row r="248" spans="1:38" hidden="1" x14ac:dyDescent="0.45">
      <c r="A248">
        <v>243</v>
      </c>
      <c r="B248" t="s">
        <v>265</v>
      </c>
      <c r="C248" s="5">
        <f t="shared" si="2"/>
        <v>0.92511233833708684</v>
      </c>
      <c r="D248" s="5">
        <f t="shared" si="3"/>
        <v>0.91803533942173343</v>
      </c>
      <c r="E248">
        <v>43</v>
      </c>
      <c r="F248">
        <v>27</v>
      </c>
      <c r="G248">
        <v>18.3202049777973</v>
      </c>
      <c r="H248" s="3">
        <f>Table1[[#This Row],[h_obWins]]/Table1[[#This Row],[h_exWins]]</f>
        <v>1.4737826368603384</v>
      </c>
      <c r="I248">
        <v>6</v>
      </c>
      <c r="J248">
        <v>10.0682256555385</v>
      </c>
      <c r="K248" s="3">
        <f>Table1[[#This Row],[obDraws]]/Table1[[#This Row],[exDraws]]</f>
        <v>0.59593419985570328</v>
      </c>
      <c r="L248">
        <v>10</v>
      </c>
      <c r="M248">
        <v>14.611569366664099</v>
      </c>
      <c r="N248" s="3">
        <f>Table1[[#This Row],[a_obWins]]/Table1[[#This Row],[a_exWins]]</f>
        <v>0.68438918154915851</v>
      </c>
      <c r="O248">
        <v>69</v>
      </c>
      <c r="P248">
        <v>62.639329969256401</v>
      </c>
      <c r="Q248" s="3">
        <f>Table1[[#This Row],[h_obSG]]/Table1[[#This Row],[h_exSG]]</f>
        <v>1.1015443497538278</v>
      </c>
      <c r="R248">
        <v>36</v>
      </c>
      <c r="S248">
        <v>51.788255452921298</v>
      </c>
      <c r="T248" s="3">
        <f>Table1[[#This Row],[a_obSG]]/Table1[[#This Row],[a_exSG]]</f>
        <v>0.69513830279002564</v>
      </c>
      <c r="U248">
        <v>105</v>
      </c>
      <c r="V248">
        <v>114.427585422177</v>
      </c>
      <c r="W248" s="3">
        <f>Table1[[#This Row],[obSG]]/Table1[[#This Row],[exSG]]</f>
        <v>0.91761090311051985</v>
      </c>
      <c r="X248">
        <v>983</v>
      </c>
      <c r="Y248">
        <v>1115.2359457989901</v>
      </c>
      <c r="Z248" s="3">
        <f>Table1[[#This Row],[obFouls]]/Table1[[#This Row],[exFouls]]</f>
        <v>0.88142783031957228</v>
      </c>
      <c r="AA248">
        <v>485</v>
      </c>
      <c r="AB248">
        <v>547.64027438291805</v>
      </c>
      <c r="AC248" s="3">
        <f>Table1[[#This Row],[h_obFouls]]/Table1[[#This Row],[h_exFouls]]</f>
        <v>0.88561784566794099</v>
      </c>
      <c r="AD248">
        <v>498</v>
      </c>
      <c r="AE248">
        <v>567.59567141607499</v>
      </c>
      <c r="AF248" s="3">
        <f>Table1[[#This Row],[a_obFouls]]/Table1[[#This Row],[a_exFouls]]</f>
        <v>0.87738512655946943</v>
      </c>
      <c r="AG248">
        <v>139</v>
      </c>
      <c r="AH248">
        <v>149.68233946559101</v>
      </c>
      <c r="AI248" s="3">
        <f>Table1[[#This Row],[obYC]]/Table1[[#This Row],[exYC]]</f>
        <v>0.92863326760037268</v>
      </c>
      <c r="AJ248">
        <v>10</v>
      </c>
      <c r="AK248">
        <v>8.8123423170475697</v>
      </c>
      <c r="AL248" s="3">
        <f>Table1[[#This Row],[obRC]]/Table1[[#This Row],[exRC]]</f>
        <v>1.1347720776410255</v>
      </c>
    </row>
    <row r="249" spans="1:38" hidden="1" x14ac:dyDescent="0.45">
      <c r="A249">
        <v>1</v>
      </c>
      <c r="B249" t="s">
        <v>23</v>
      </c>
      <c r="C249" s="5">
        <f t="shared" si="2"/>
        <v>0.93572283094071484</v>
      </c>
      <c r="D249" s="5">
        <f t="shared" si="3"/>
        <v>0.98880083396029672</v>
      </c>
      <c r="E249">
        <v>42</v>
      </c>
      <c r="F249">
        <v>21</v>
      </c>
      <c r="G249">
        <v>20.199160923954299</v>
      </c>
      <c r="H249" s="3">
        <f>Table1[[#This Row],[h_obWins]]/Table1[[#This Row],[h_exWins]]</f>
        <v>1.0396471456938581</v>
      </c>
      <c r="I249">
        <v>10</v>
      </c>
      <c r="J249">
        <v>10.9257947721427</v>
      </c>
      <c r="K249" s="3">
        <f>Table1[[#This Row],[obDraws]]/Table1[[#This Row],[exDraws]]</f>
        <v>0.91526522404546884</v>
      </c>
      <c r="L249">
        <v>11</v>
      </c>
      <c r="M249">
        <v>10.875044303902801</v>
      </c>
      <c r="N249" s="3">
        <f>Table1[[#This Row],[a_obWins]]/Table1[[#This Row],[a_exWins]]</f>
        <v>1.0114901321415635</v>
      </c>
      <c r="O249">
        <v>58</v>
      </c>
      <c r="P249">
        <v>65.009986924713502</v>
      </c>
      <c r="Q249" s="3">
        <f>Table1[[#This Row],[h_obSG]]/Table1[[#This Row],[h_exSG]]</f>
        <v>0.89217061475752024</v>
      </c>
      <c r="R249">
        <v>42</v>
      </c>
      <c r="S249">
        <v>44.275080021499903</v>
      </c>
      <c r="T249" s="3">
        <f>Table1[[#This Row],[a_obSG]]/Table1[[#This Row],[a_exSG]]</f>
        <v>0.94861488628828838</v>
      </c>
      <c r="U249">
        <v>100</v>
      </c>
      <c r="V249">
        <v>109.28506694621301</v>
      </c>
      <c r="W249" s="3">
        <f>Table1[[#This Row],[obSG]]/Table1[[#This Row],[exSG]]</f>
        <v>0.91503809984594831</v>
      </c>
      <c r="X249">
        <v>1020</v>
      </c>
      <c r="Y249">
        <v>1095.55548641412</v>
      </c>
      <c r="Z249" s="3">
        <f>Table1[[#This Row],[obFouls]]/Table1[[#This Row],[exFouls]]</f>
        <v>0.93103454151699627</v>
      </c>
      <c r="AA249">
        <v>486</v>
      </c>
      <c r="AB249">
        <v>532.23137512699498</v>
      </c>
      <c r="AC249" s="3">
        <f>Table1[[#This Row],[h_obFouls]]/Table1[[#This Row],[h_exFouls]]</f>
        <v>0.91313669714423773</v>
      </c>
      <c r="AD249">
        <v>534</v>
      </c>
      <c r="AE249">
        <v>563.32411128712602</v>
      </c>
      <c r="AF249" s="3">
        <f>Table1[[#This Row],[a_obFouls]]/Table1[[#This Row],[a_exFouls]]</f>
        <v>0.94794451240490307</v>
      </c>
      <c r="AG249">
        <v>140</v>
      </c>
      <c r="AH249">
        <v>144.43522647752499</v>
      </c>
      <c r="AI249" s="3">
        <f>Table1[[#This Row],[obYC]]/Table1[[#This Row],[exYC]]</f>
        <v>0.96929262628175306</v>
      </c>
      <c r="AJ249">
        <v>7</v>
      </c>
      <c r="AK249">
        <v>8.6492720884230803</v>
      </c>
      <c r="AL249" s="3">
        <f>Table1[[#This Row],[obRC]]/Table1[[#This Row],[exRC]]</f>
        <v>0.8093166602273264</v>
      </c>
    </row>
    <row r="250" spans="1:38" hidden="1" x14ac:dyDescent="0.45">
      <c r="A250">
        <v>73</v>
      </c>
      <c r="B250" t="s">
        <v>95</v>
      </c>
      <c r="C250" s="5">
        <f t="shared" si="2"/>
        <v>1.0556398096304174</v>
      </c>
      <c r="D250" s="5">
        <f t="shared" si="3"/>
        <v>0.9446758519814531</v>
      </c>
      <c r="E250">
        <v>42</v>
      </c>
      <c r="F250">
        <v>23</v>
      </c>
      <c r="G250">
        <v>18.486544481540399</v>
      </c>
      <c r="H250" s="3">
        <f>Table1[[#This Row],[h_obWins]]/Table1[[#This Row],[h_exWins]]</f>
        <v>1.2441481436926451</v>
      </c>
      <c r="I250">
        <v>7</v>
      </c>
      <c r="J250">
        <v>10.6240309727623</v>
      </c>
      <c r="K250" s="3">
        <f>Table1[[#This Row],[obDraws]]/Table1[[#This Row],[exDraws]]</f>
        <v>0.65888362128710598</v>
      </c>
      <c r="L250">
        <v>12</v>
      </c>
      <c r="M250">
        <v>12.889424545697199</v>
      </c>
      <c r="N250" s="3">
        <f>Table1[[#This Row],[a_obWins]]/Table1[[#This Row],[a_exWins]]</f>
        <v>0.93099579096460816</v>
      </c>
      <c r="O250">
        <v>70</v>
      </c>
      <c r="P250">
        <v>62.430918123442801</v>
      </c>
      <c r="Q250" s="3">
        <f>Table1[[#This Row],[h_obSG]]/Table1[[#This Row],[h_exSG]]</f>
        <v>1.1212393170574726</v>
      </c>
      <c r="R250">
        <v>53</v>
      </c>
      <c r="S250">
        <v>49.232164078280903</v>
      </c>
      <c r="T250" s="3">
        <f>Table1[[#This Row],[a_obSG]]/Table1[[#This Row],[a_exSG]]</f>
        <v>1.0765319987910364</v>
      </c>
      <c r="U250">
        <v>123</v>
      </c>
      <c r="V250">
        <v>111.663082201723</v>
      </c>
      <c r="W250" s="3">
        <f>Table1[[#This Row],[obSG]]/Table1[[#This Row],[exSG]]</f>
        <v>1.1015278960130841</v>
      </c>
      <c r="X250">
        <v>1062</v>
      </c>
      <c r="Y250">
        <v>1091.7295764738401</v>
      </c>
      <c r="Z250" s="3">
        <f>Table1[[#This Row],[obFouls]]/Table1[[#This Row],[exFouls]]</f>
        <v>0.97276836946209411</v>
      </c>
      <c r="AA250">
        <v>531</v>
      </c>
      <c r="AB250">
        <v>534.70473431744301</v>
      </c>
      <c r="AC250" s="3">
        <f>Table1[[#This Row],[h_obFouls]]/Table1[[#This Row],[h_exFouls]]</f>
        <v>0.99307143909587381</v>
      </c>
      <c r="AD250">
        <v>531</v>
      </c>
      <c r="AE250">
        <v>557.02484215640004</v>
      </c>
      <c r="AF250" s="3">
        <f>Table1[[#This Row],[a_obFouls]]/Table1[[#This Row],[a_exFouls]]</f>
        <v>0.95327884829040921</v>
      </c>
      <c r="AG250">
        <v>157</v>
      </c>
      <c r="AH250">
        <v>146.53884484447099</v>
      </c>
      <c r="AI250" s="3">
        <f>Table1[[#This Row],[obYC]]/Table1[[#This Row],[exYC]]</f>
        <v>1.0713882736460216</v>
      </c>
      <c r="AJ250">
        <v>13</v>
      </c>
      <c r="AK250">
        <v>8.7353603311374606</v>
      </c>
      <c r="AL250" s="3">
        <f>Table1[[#This Row],[obRC]]/Table1[[#This Row],[exRC]]</f>
        <v>1.4882042076342403</v>
      </c>
    </row>
    <row r="251" spans="1:38" hidden="1" x14ac:dyDescent="0.45">
      <c r="A251">
        <v>75</v>
      </c>
      <c r="B251" t="s">
        <v>97</v>
      </c>
      <c r="C251" s="5">
        <f t="shared" si="2"/>
        <v>0.9140397758224984</v>
      </c>
      <c r="D251" s="5">
        <f t="shared" si="3"/>
        <v>0.9548092325390295</v>
      </c>
      <c r="E251">
        <v>42</v>
      </c>
      <c r="F251">
        <v>25</v>
      </c>
      <c r="G251">
        <v>17.067588404527498</v>
      </c>
      <c r="H251" s="3">
        <f>Table1[[#This Row],[h_obWins]]/Table1[[#This Row],[h_exWins]]</f>
        <v>1.4647646408773416</v>
      </c>
      <c r="I251">
        <v>10</v>
      </c>
      <c r="J251">
        <v>11.270073524432901</v>
      </c>
      <c r="K251" s="3">
        <f>Table1[[#This Row],[obDraws]]/Table1[[#This Row],[exDraws]]</f>
        <v>0.88730565761798708</v>
      </c>
      <c r="L251">
        <v>7</v>
      </c>
      <c r="M251">
        <v>13.6623380710395</v>
      </c>
      <c r="N251" s="3">
        <f>Table1[[#This Row],[a_obWins]]/Table1[[#This Row],[a_exWins]]</f>
        <v>0.51235739912175993</v>
      </c>
      <c r="O251">
        <v>69</v>
      </c>
      <c r="P251">
        <v>58.295022728460999</v>
      </c>
      <c r="Q251" s="3">
        <f>Table1[[#This Row],[h_obSG]]/Table1[[#This Row],[h_exSG]]</f>
        <v>1.1836344986329781</v>
      </c>
      <c r="R251">
        <v>32</v>
      </c>
      <c r="S251">
        <v>50.392543779955602</v>
      </c>
      <c r="T251" s="3">
        <f>Table1[[#This Row],[a_obSG]]/Table1[[#This Row],[a_exSG]]</f>
        <v>0.6350145795324682</v>
      </c>
      <c r="U251">
        <v>101</v>
      </c>
      <c r="V251">
        <v>108.687566508416</v>
      </c>
      <c r="W251" s="3">
        <f>Table1[[#This Row],[obSG]]/Table1[[#This Row],[exSG]]</f>
        <v>0.92926912658569161</v>
      </c>
      <c r="X251">
        <v>1057</v>
      </c>
      <c r="Y251">
        <v>1096.75136561569</v>
      </c>
      <c r="Z251" s="3">
        <f>Table1[[#This Row],[obFouls]]/Table1[[#This Row],[exFouls]]</f>
        <v>0.96375535343566721</v>
      </c>
      <c r="AA251">
        <v>515</v>
      </c>
      <c r="AB251">
        <v>538.451121056376</v>
      </c>
      <c r="AC251" s="3">
        <f>Table1[[#This Row],[h_obFouls]]/Table1[[#This Row],[h_exFouls]]</f>
        <v>0.95644707543673091</v>
      </c>
      <c r="AD251">
        <v>542</v>
      </c>
      <c r="AE251">
        <v>558.30024455932198</v>
      </c>
      <c r="AF251" s="3">
        <f>Table1[[#This Row],[a_obFouls]]/Table1[[#This Row],[a_exFouls]]</f>
        <v>0.97080380186437476</v>
      </c>
      <c r="AG251">
        <v>129</v>
      </c>
      <c r="AH251">
        <v>147.10972307269401</v>
      </c>
      <c r="AI251" s="3">
        <f>Table1[[#This Row],[obYC]]/Table1[[#This Row],[exYC]]</f>
        <v>0.87689649130978842</v>
      </c>
      <c r="AJ251">
        <v>6</v>
      </c>
      <c r="AK251">
        <v>8.8995827642268104</v>
      </c>
      <c r="AL251" s="3">
        <f>Table1[[#This Row],[obRC]]/Table1[[#This Row],[exRC]]</f>
        <v>0.67418890963269507</v>
      </c>
    </row>
    <row r="252" spans="1:38" hidden="1" x14ac:dyDescent="0.45">
      <c r="A252">
        <v>191</v>
      </c>
      <c r="B252" t="s">
        <v>213</v>
      </c>
      <c r="C252" s="5">
        <f t="shared" si="2"/>
        <v>0.98465533234543878</v>
      </c>
      <c r="D252" s="5">
        <f t="shared" si="3"/>
        <v>0.97370293481584824</v>
      </c>
      <c r="E252">
        <v>41</v>
      </c>
      <c r="F252">
        <v>20</v>
      </c>
      <c r="G252">
        <v>17.3292119611156</v>
      </c>
      <c r="H252" s="3">
        <f>Table1[[#This Row],[h_obWins]]/Table1[[#This Row],[h_exWins]]</f>
        <v>1.1541205707955611</v>
      </c>
      <c r="I252">
        <v>9</v>
      </c>
      <c r="J252">
        <v>10.6151205420389</v>
      </c>
      <c r="K252" s="3">
        <f>Table1[[#This Row],[obDraws]]/Table1[[#This Row],[exDraws]]</f>
        <v>0.84784717840531698</v>
      </c>
      <c r="L252">
        <v>12</v>
      </c>
      <c r="M252">
        <v>13.055667496845301</v>
      </c>
      <c r="N252" s="3">
        <f>Table1[[#This Row],[a_obWins]]/Table1[[#This Row],[a_exWins]]</f>
        <v>0.91914105524666689</v>
      </c>
      <c r="O252">
        <v>61</v>
      </c>
      <c r="P252">
        <v>58.276849051749103</v>
      </c>
      <c r="Q252" s="3">
        <f>Table1[[#This Row],[h_obSG]]/Table1[[#This Row],[h_exSG]]</f>
        <v>1.0467278343383455</v>
      </c>
      <c r="R252">
        <v>45</v>
      </c>
      <c r="S252">
        <v>47.763814637638603</v>
      </c>
      <c r="T252" s="3">
        <f>Table1[[#This Row],[a_obSG]]/Table1[[#This Row],[a_exSG]]</f>
        <v>0.94213580597348945</v>
      </c>
      <c r="U252">
        <v>106</v>
      </c>
      <c r="V252">
        <v>106.040663689387</v>
      </c>
      <c r="W252" s="3">
        <f>Table1[[#This Row],[obSG]]/Table1[[#This Row],[exSG]]</f>
        <v>0.99961652739645124</v>
      </c>
      <c r="X252">
        <v>974</v>
      </c>
      <c r="Y252">
        <v>1068.78036641056</v>
      </c>
      <c r="Z252" s="3">
        <f>Table1[[#This Row],[obFouls]]/Table1[[#This Row],[exFouls]]</f>
        <v>0.9113191359148235</v>
      </c>
      <c r="AA252">
        <v>493</v>
      </c>
      <c r="AB252">
        <v>523.38939541327704</v>
      </c>
      <c r="AC252" s="3">
        <f>Table1[[#This Row],[h_obFouls]]/Table1[[#This Row],[h_exFouls]]</f>
        <v>0.94193731153211258</v>
      </c>
      <c r="AD252">
        <v>481</v>
      </c>
      <c r="AE252">
        <v>545.39097099729099</v>
      </c>
      <c r="AF252" s="3">
        <f>Table1[[#This Row],[a_obFouls]]/Table1[[#This Row],[a_exFouls]]</f>
        <v>0.88193612578597158</v>
      </c>
      <c r="AG252">
        <v>164</v>
      </c>
      <c r="AH252">
        <v>142.97634372588499</v>
      </c>
      <c r="AI252" s="3">
        <f>Table1[[#This Row],[obYC]]/Table1[[#This Row],[exYC]]</f>
        <v>1.147042900428491</v>
      </c>
      <c r="AJ252">
        <v>9</v>
      </c>
      <c r="AK252">
        <v>8.6589731819677098</v>
      </c>
      <c r="AL252" s="3">
        <f>Table1[[#This Row],[obRC]]/Table1[[#This Row],[exRC]]</f>
        <v>1.0393842099825967</v>
      </c>
    </row>
    <row r="253" spans="1:38" hidden="1" x14ac:dyDescent="0.45">
      <c r="A253">
        <v>106</v>
      </c>
      <c r="B253" t="s">
        <v>128</v>
      </c>
      <c r="C253" s="5">
        <f t="shared" si="2"/>
        <v>1.0973334991390575</v>
      </c>
      <c r="D253" s="5">
        <f t="shared" si="3"/>
        <v>0.96014096345726907</v>
      </c>
      <c r="E253">
        <v>40</v>
      </c>
      <c r="F253">
        <v>22</v>
      </c>
      <c r="G253">
        <v>19.349397266699299</v>
      </c>
      <c r="H253" s="3">
        <f>Table1[[#This Row],[h_obWins]]/Table1[[#This Row],[h_exWins]]</f>
        <v>1.1369863203885138</v>
      </c>
      <c r="I253">
        <v>9</v>
      </c>
      <c r="J253">
        <v>10.4198050592803</v>
      </c>
      <c r="K253" s="3">
        <f>Table1[[#This Row],[obDraws]]/Table1[[#This Row],[exDraws]]</f>
        <v>0.86373976756736304</v>
      </c>
      <c r="L253">
        <v>9</v>
      </c>
      <c r="M253">
        <v>10.2307976740203</v>
      </c>
      <c r="N253" s="3">
        <f>Table1[[#This Row],[a_obWins]]/Table1[[#This Row],[a_exWins]]</f>
        <v>0.87969680241593073</v>
      </c>
      <c r="O253">
        <v>68</v>
      </c>
      <c r="P253">
        <v>61.567229627439403</v>
      </c>
      <c r="Q253" s="3">
        <f>Table1[[#This Row],[h_obSG]]/Table1[[#This Row],[h_exSG]]</f>
        <v>1.1044836743749409</v>
      </c>
      <c r="R253">
        <v>40</v>
      </c>
      <c r="S253">
        <v>42.248114188481601</v>
      </c>
      <c r="T253" s="3">
        <f>Table1[[#This Row],[a_obSG]]/Table1[[#This Row],[a_exSG]]</f>
        <v>0.94678782161844943</v>
      </c>
      <c r="U253">
        <v>108</v>
      </c>
      <c r="V253">
        <v>103.815343815921</v>
      </c>
      <c r="W253" s="3">
        <f>Table1[[#This Row],[obSG]]/Table1[[#This Row],[exSG]]</f>
        <v>1.0403086483198378</v>
      </c>
      <c r="X253">
        <v>1090</v>
      </c>
      <c r="Y253">
        <v>1048.1925220702699</v>
      </c>
      <c r="Z253" s="3">
        <f>Table1[[#This Row],[obFouls]]/Table1[[#This Row],[exFouls]]</f>
        <v>1.0398853045117673</v>
      </c>
      <c r="AA253">
        <v>522</v>
      </c>
      <c r="AB253">
        <v>509.66747952771198</v>
      </c>
      <c r="AC253" s="3">
        <f>Table1[[#This Row],[h_obFouls]]/Table1[[#This Row],[h_exFouls]]</f>
        <v>1.0241971892805797</v>
      </c>
      <c r="AD253">
        <v>568</v>
      </c>
      <c r="AE253">
        <v>538.52504254256405</v>
      </c>
      <c r="AF253" s="3">
        <f>Table1[[#This Row],[a_obFouls]]/Table1[[#This Row],[a_exFouls]]</f>
        <v>1.0547327517366221</v>
      </c>
      <c r="AG253">
        <v>148</v>
      </c>
      <c r="AH253">
        <v>137.51365074451601</v>
      </c>
      <c r="AI253" s="3">
        <f>Table1[[#This Row],[obYC]]/Table1[[#This Row],[exYC]]</f>
        <v>1.0762567875895199</v>
      </c>
      <c r="AJ253">
        <v>16</v>
      </c>
      <c r="AK253">
        <v>8.4051561688454708</v>
      </c>
      <c r="AL253" s="3">
        <f>Table1[[#This Row],[obRC]]/Table1[[#This Row],[exRC]]</f>
        <v>1.9035934227261067</v>
      </c>
    </row>
    <row r="254" spans="1:38" hidden="1" x14ac:dyDescent="0.45">
      <c r="A254">
        <v>121</v>
      </c>
      <c r="B254" t="s">
        <v>143</v>
      </c>
      <c r="C254" s="5">
        <f t="shared" si="2"/>
        <v>0.93351513306632861</v>
      </c>
      <c r="D254" s="5">
        <f t="shared" si="3"/>
        <v>1.0111186944112678</v>
      </c>
      <c r="E254">
        <v>38</v>
      </c>
      <c r="F254">
        <v>14</v>
      </c>
      <c r="G254">
        <v>14.600594332731299</v>
      </c>
      <c r="H254" s="3">
        <f>Table1[[#This Row],[h_obWins]]/Table1[[#This Row],[h_exWins]]</f>
        <v>0.95886507637672669</v>
      </c>
      <c r="I254">
        <v>12</v>
      </c>
      <c r="J254">
        <v>10.463587959559</v>
      </c>
      <c r="K254" s="3">
        <f>Table1[[#This Row],[obDraws]]/Table1[[#This Row],[exDraws]]</f>
        <v>1.1468341496606251</v>
      </c>
      <c r="L254">
        <v>12</v>
      </c>
      <c r="M254">
        <v>12.9358177077095</v>
      </c>
      <c r="N254" s="3">
        <f>Table1[[#This Row],[a_obWins]]/Table1[[#This Row],[a_exWins]]</f>
        <v>0.92765685719645152</v>
      </c>
      <c r="O254">
        <v>47</v>
      </c>
      <c r="P254">
        <v>50.464874876913598</v>
      </c>
      <c r="Q254" s="3">
        <f>Table1[[#This Row],[h_obSG]]/Table1[[#This Row],[h_exSG]]</f>
        <v>0.93134086064089916</v>
      </c>
      <c r="R254">
        <v>47</v>
      </c>
      <c r="S254">
        <v>46.506242841667898</v>
      </c>
      <c r="T254" s="3">
        <f>Table1[[#This Row],[a_obSG]]/Table1[[#This Row],[a_exSG]]</f>
        <v>1.0106170081297068</v>
      </c>
      <c r="U254">
        <v>94</v>
      </c>
      <c r="V254">
        <v>96.971117718581496</v>
      </c>
      <c r="W254" s="3">
        <f>Table1[[#This Row],[obSG]]/Table1[[#This Row],[exSG]]</f>
        <v>0.96936079743657344</v>
      </c>
      <c r="X254">
        <v>964</v>
      </c>
      <c r="Y254">
        <v>994.54184052212804</v>
      </c>
      <c r="Z254" s="3">
        <f>Table1[[#This Row],[obFouls]]/Table1[[#This Row],[exFouls]]</f>
        <v>0.9692905423605972</v>
      </c>
      <c r="AA254">
        <v>462</v>
      </c>
      <c r="AB254">
        <v>489.42690039448797</v>
      </c>
      <c r="AC254" s="3">
        <f>Table1[[#This Row],[h_obFouls]]/Table1[[#This Row],[h_exFouls]]</f>
        <v>0.94396119140083767</v>
      </c>
      <c r="AD254">
        <v>502</v>
      </c>
      <c r="AE254">
        <v>505.11494012764001</v>
      </c>
      <c r="AF254" s="3">
        <f>Table1[[#This Row],[a_obFouls]]/Table1[[#This Row],[a_exFouls]]</f>
        <v>0.99383320531589725</v>
      </c>
      <c r="AG254">
        <v>123</v>
      </c>
      <c r="AH254">
        <v>133.48539862908001</v>
      </c>
      <c r="AI254" s="3">
        <f>Table1[[#This Row],[obYC]]/Table1[[#This Row],[exYC]]</f>
        <v>0.92144909677937048</v>
      </c>
      <c r="AJ254">
        <v>4</v>
      </c>
      <c r="AK254">
        <v>8.0733434441052303</v>
      </c>
      <c r="AL254" s="3">
        <f>Table1[[#This Row],[obRC]]/Table1[[#This Row],[exRC]]</f>
        <v>0.49545767843192762</v>
      </c>
    </row>
    <row r="255" spans="1:38" hidden="1" x14ac:dyDescent="0.45">
      <c r="A255">
        <v>47</v>
      </c>
      <c r="B255" t="s">
        <v>69</v>
      </c>
      <c r="C255" s="5">
        <f t="shared" si="2"/>
        <v>0.90399863218061682</v>
      </c>
      <c r="D255" s="5">
        <f t="shared" si="3"/>
        <v>0.94269971851978773</v>
      </c>
      <c r="E255">
        <v>37</v>
      </c>
      <c r="F255">
        <v>21</v>
      </c>
      <c r="G255">
        <v>16.601176532838299</v>
      </c>
      <c r="H255" s="3">
        <f>Table1[[#This Row],[h_obWins]]/Table1[[#This Row],[h_exWins]]</f>
        <v>1.2649705855763005</v>
      </c>
      <c r="I255">
        <v>7</v>
      </c>
      <c r="J255">
        <v>9.3665558372498907</v>
      </c>
      <c r="K255" s="3">
        <f>Table1[[#This Row],[obDraws]]/Table1[[#This Row],[exDraws]]</f>
        <v>0.74733980361934893</v>
      </c>
      <c r="L255">
        <v>9</v>
      </c>
      <c r="M255">
        <v>11.032267629911701</v>
      </c>
      <c r="N255" s="3">
        <f>Table1[[#This Row],[a_obWins]]/Table1[[#This Row],[a_exWins]]</f>
        <v>0.81578876636371389</v>
      </c>
      <c r="O255">
        <v>63</v>
      </c>
      <c r="P255">
        <v>54.818383793514798</v>
      </c>
      <c r="Q255" s="3">
        <f>Table1[[#This Row],[h_obSG]]/Table1[[#This Row],[h_exSG]]</f>
        <v>1.1492494969808489</v>
      </c>
      <c r="R255">
        <v>35</v>
      </c>
      <c r="S255">
        <v>41.586014523851198</v>
      </c>
      <c r="T255" s="3">
        <f>Table1[[#This Row],[a_obSG]]/Table1[[#This Row],[a_exSG]]</f>
        <v>0.84162910057000384</v>
      </c>
      <c r="U255">
        <v>98</v>
      </c>
      <c r="V255">
        <v>96.404398317366002</v>
      </c>
      <c r="W255" s="3">
        <f>Table1[[#This Row],[obSG]]/Table1[[#This Row],[exSG]]</f>
        <v>1.016551129517776</v>
      </c>
      <c r="X255">
        <v>657</v>
      </c>
      <c r="Y255">
        <v>963.58441747931295</v>
      </c>
      <c r="Z255" s="3">
        <f>Table1[[#This Row],[obFouls]]/Table1[[#This Row],[exFouls]]</f>
        <v>0.68182920778096234</v>
      </c>
      <c r="AA255">
        <v>322</v>
      </c>
      <c r="AB255">
        <v>470.52837813575599</v>
      </c>
      <c r="AC255" s="3">
        <f>Table1[[#This Row],[h_obFouls]]/Table1[[#This Row],[h_exFouls]]</f>
        <v>0.68433704525064187</v>
      </c>
      <c r="AD255">
        <v>335</v>
      </c>
      <c r="AE255">
        <v>493.05603934355702</v>
      </c>
      <c r="AF255" s="3">
        <f>Table1[[#This Row],[a_obFouls]]/Table1[[#This Row],[a_exFouls]]</f>
        <v>0.67943595305314775</v>
      </c>
      <c r="AG255">
        <v>98</v>
      </c>
      <c r="AH255">
        <v>128.393676298722</v>
      </c>
      <c r="AI255" s="3">
        <f>Table1[[#This Row],[obYC]]/Table1[[#This Row],[exYC]]</f>
        <v>0.76327746681224573</v>
      </c>
      <c r="AJ255">
        <v>10</v>
      </c>
      <c r="AK255">
        <v>7.6948150272936697</v>
      </c>
      <c r="AL255" s="3">
        <f>Table1[[#This Row],[obRC]]/Table1[[#This Row],[exRC]]</f>
        <v>1.2995763984617943</v>
      </c>
    </row>
    <row r="256" spans="1:38" hidden="1" x14ac:dyDescent="0.45">
      <c r="A256">
        <v>61</v>
      </c>
      <c r="B256" t="s">
        <v>83</v>
      </c>
      <c r="C256" s="5">
        <f t="shared" si="2"/>
        <v>0.96804629300807299</v>
      </c>
      <c r="D256" s="5">
        <f t="shared" si="3"/>
        <v>1.0026389441646864</v>
      </c>
      <c r="E256">
        <v>37</v>
      </c>
      <c r="F256">
        <v>15</v>
      </c>
      <c r="G256">
        <v>15.4228280368283</v>
      </c>
      <c r="H256" s="3">
        <f>Table1[[#This Row],[h_obWins]]/Table1[[#This Row],[h_exWins]]</f>
        <v>0.9725842734018284</v>
      </c>
      <c r="I256">
        <v>10</v>
      </c>
      <c r="J256">
        <v>10.153466849791499</v>
      </c>
      <c r="K256" s="3">
        <f>Table1[[#This Row],[obDraws]]/Table1[[#This Row],[exDraws]]</f>
        <v>0.98488527592970365</v>
      </c>
      <c r="L256">
        <v>12</v>
      </c>
      <c r="M256">
        <v>11.4237051133801</v>
      </c>
      <c r="N256" s="3">
        <f>Table1[[#This Row],[a_obWins]]/Table1[[#This Row],[a_exWins]]</f>
        <v>1.0504472831625276</v>
      </c>
      <c r="O256">
        <v>51</v>
      </c>
      <c r="P256">
        <v>51.5150410565942</v>
      </c>
      <c r="Q256" s="3">
        <f>Table1[[#This Row],[h_obSG]]/Table1[[#This Row],[h_exSG]]</f>
        <v>0.99000212275812072</v>
      </c>
      <c r="R256">
        <v>45</v>
      </c>
      <c r="S256">
        <v>42.809486231349503</v>
      </c>
      <c r="T256" s="3">
        <f>Table1[[#This Row],[a_obSG]]/Table1[[#This Row],[a_exSG]]</f>
        <v>1.0511688871203126</v>
      </c>
      <c r="U256">
        <v>96</v>
      </c>
      <c r="V256">
        <v>94.324527287943695</v>
      </c>
      <c r="W256" s="3">
        <f>Table1[[#This Row],[obSG]]/Table1[[#This Row],[exSG]]</f>
        <v>1.0177628529951877</v>
      </c>
      <c r="X256">
        <v>894</v>
      </c>
      <c r="Y256">
        <v>968.20354786734902</v>
      </c>
      <c r="Z256" s="3">
        <f>Table1[[#This Row],[obFouls]]/Table1[[#This Row],[exFouls]]</f>
        <v>0.92335955798675151</v>
      </c>
      <c r="AA256">
        <v>478</v>
      </c>
      <c r="AB256">
        <v>474.11695705185201</v>
      </c>
      <c r="AC256" s="3">
        <f>Table1[[#This Row],[h_obFouls]]/Table1[[#This Row],[h_exFouls]]</f>
        <v>1.0081900528770231</v>
      </c>
      <c r="AD256">
        <v>416</v>
      </c>
      <c r="AE256">
        <v>494.08659081549598</v>
      </c>
      <c r="AF256" s="3">
        <f>Table1[[#This Row],[a_obFouls]]/Table1[[#This Row],[a_exFouls]]</f>
        <v>0.84195768056240283</v>
      </c>
      <c r="AG256">
        <v>119</v>
      </c>
      <c r="AH256">
        <v>129.302919028312</v>
      </c>
      <c r="AI256" s="3">
        <f>Table1[[#This Row],[obYC]]/Table1[[#This Row],[exYC]]</f>
        <v>0.92031951710188309</v>
      </c>
      <c r="AJ256">
        <v>7</v>
      </c>
      <c r="AK256">
        <v>7.8843770150070798</v>
      </c>
      <c r="AL256" s="3">
        <f>Table1[[#This Row],[obRC]]/Table1[[#This Row],[exRC]]</f>
        <v>0.88783171919306225</v>
      </c>
    </row>
    <row r="257" spans="1:38" hidden="1" x14ac:dyDescent="0.45">
      <c r="A257">
        <v>85</v>
      </c>
      <c r="B257" t="s">
        <v>107</v>
      </c>
      <c r="C257" s="5">
        <f t="shared" si="2"/>
        <v>0.91849864300014061</v>
      </c>
      <c r="D257" s="5">
        <f t="shared" si="3"/>
        <v>0.95243430249784</v>
      </c>
      <c r="E257">
        <v>37</v>
      </c>
      <c r="F257">
        <v>19</v>
      </c>
      <c r="G257">
        <v>15.9472609640007</v>
      </c>
      <c r="H257" s="3">
        <f>Table1[[#This Row],[h_obWins]]/Table1[[#This Row],[h_exWins]]</f>
        <v>1.191427170025658</v>
      </c>
      <c r="I257">
        <v>6</v>
      </c>
      <c r="J257">
        <v>9.2811822296609598</v>
      </c>
      <c r="K257" s="3">
        <f>Table1[[#This Row],[obDraws]]/Table1[[#This Row],[exDraws]]</f>
        <v>0.64646936689003887</v>
      </c>
      <c r="L257">
        <v>12</v>
      </c>
      <c r="M257">
        <v>11.7715568063383</v>
      </c>
      <c r="N257" s="3">
        <f>Table1[[#This Row],[a_obWins]]/Table1[[#This Row],[a_exWins]]</f>
        <v>1.0194063705778234</v>
      </c>
      <c r="O257">
        <v>62</v>
      </c>
      <c r="P257">
        <v>53.734295420975599</v>
      </c>
      <c r="Q257" s="3">
        <f>Table1[[#This Row],[h_obSG]]/Table1[[#This Row],[h_exSG]]</f>
        <v>1.1538254947658217</v>
      </c>
      <c r="R257">
        <v>43</v>
      </c>
      <c r="S257">
        <v>43.389560289922599</v>
      </c>
      <c r="T257" s="3">
        <f>Table1[[#This Row],[a_obSG]]/Table1[[#This Row],[a_exSG]]</f>
        <v>0.99102179677969504</v>
      </c>
      <c r="U257">
        <v>105</v>
      </c>
      <c r="V257">
        <v>97.123855710898198</v>
      </c>
      <c r="W257" s="3">
        <f>Table1[[#This Row],[obSG]]/Table1[[#This Row],[exSG]]</f>
        <v>1.0810938181093857</v>
      </c>
      <c r="X257">
        <v>781</v>
      </c>
      <c r="Y257">
        <v>964.88250434235704</v>
      </c>
      <c r="Z257" s="3">
        <f>Table1[[#This Row],[obFouls]]/Table1[[#This Row],[exFouls]]</f>
        <v>0.8094249781555658</v>
      </c>
      <c r="AA257">
        <v>371</v>
      </c>
      <c r="AB257">
        <v>472.67346613673101</v>
      </c>
      <c r="AC257" s="3">
        <f>Table1[[#This Row],[h_obFouls]]/Table1[[#This Row],[h_exFouls]]</f>
        <v>0.78489703057010662</v>
      </c>
      <c r="AD257">
        <v>410</v>
      </c>
      <c r="AE257">
        <v>492.20903820562597</v>
      </c>
      <c r="AF257" s="3">
        <f>Table1[[#This Row],[a_obFouls]]/Table1[[#This Row],[a_exFouls]]</f>
        <v>0.83297942169992778</v>
      </c>
      <c r="AG257">
        <v>122</v>
      </c>
      <c r="AH257">
        <v>129.268848198402</v>
      </c>
      <c r="AI257" s="3">
        <f>Table1[[#This Row],[obYC]]/Table1[[#This Row],[exYC]]</f>
        <v>0.94376952916571388</v>
      </c>
      <c r="AJ257">
        <v>5</v>
      </c>
      <c r="AK257">
        <v>7.7021415940013904</v>
      </c>
      <c r="AL257" s="3">
        <f>Table1[[#This Row],[obRC]]/Table1[[#This Row],[exRC]]</f>
        <v>0.64917009626181343</v>
      </c>
    </row>
    <row r="258" spans="1:38" hidden="1" x14ac:dyDescent="0.45">
      <c r="A258">
        <v>189</v>
      </c>
      <c r="B258" t="s">
        <v>211</v>
      </c>
      <c r="C258" s="5">
        <f t="shared" ref="C258:C293" si="4">AVERAGE(H258,K258,N258,Q258,T258,W258,Z258,AC258,AF258,AI258,AL258)</f>
        <v>0.95712010615008269</v>
      </c>
      <c r="D258" s="5">
        <f t="shared" ref="D258:D293" si="5">AVERAGE(H258,K258,N258)</f>
        <v>1.0636241272883964</v>
      </c>
      <c r="E258">
        <v>37</v>
      </c>
      <c r="F258">
        <v>18</v>
      </c>
      <c r="G258">
        <v>16.055738324582599</v>
      </c>
      <c r="H258" s="3">
        <f>Table1[[#This Row],[h_obWins]]/Table1[[#This Row],[h_exWins]]</f>
        <v>1.121094504414075</v>
      </c>
      <c r="I258">
        <v>12</v>
      </c>
      <c r="J258">
        <v>7.8078942667491802</v>
      </c>
      <c r="K258" s="3">
        <f>Table1[[#This Row],[obDraws]]/Table1[[#This Row],[exDraws]]</f>
        <v>1.5369060581549352</v>
      </c>
      <c r="L258">
        <v>7</v>
      </c>
      <c r="M258">
        <v>13.1363674086681</v>
      </c>
      <c r="N258" s="3">
        <f>Table1[[#This Row],[a_obWins]]/Table1[[#This Row],[a_exWins]]</f>
        <v>0.53287181929617877</v>
      </c>
      <c r="O258">
        <v>64</v>
      </c>
      <c r="P258">
        <v>56.646761395116897</v>
      </c>
      <c r="Q258" s="3">
        <f>Table1[[#This Row],[h_obSG]]/Table1[[#This Row],[h_exSG]]</f>
        <v>1.1298086320168159</v>
      </c>
      <c r="R258">
        <v>36</v>
      </c>
      <c r="S258">
        <v>48.1188892534216</v>
      </c>
      <c r="T258" s="3">
        <f>Table1[[#This Row],[a_obSG]]/Table1[[#This Row],[a_exSG]]</f>
        <v>0.7481469451716436</v>
      </c>
      <c r="U258">
        <v>100</v>
      </c>
      <c r="V258">
        <v>104.765650648538</v>
      </c>
      <c r="W258" s="3">
        <f>Table1[[#This Row],[obSG]]/Table1[[#This Row],[exSG]]</f>
        <v>0.95451132485660262</v>
      </c>
      <c r="X258">
        <v>943</v>
      </c>
      <c r="Y258">
        <v>939.13533030264</v>
      </c>
      <c r="Z258" s="3">
        <f>Table1[[#This Row],[obFouls]]/Table1[[#This Row],[exFouls]]</f>
        <v>1.0041151360966418</v>
      </c>
      <c r="AA258">
        <v>443</v>
      </c>
      <c r="AB258">
        <v>468.28616690639302</v>
      </c>
      <c r="AC258" s="3">
        <f>Table1[[#This Row],[h_obFouls]]/Table1[[#This Row],[h_exFouls]]</f>
        <v>0.94600274641158144</v>
      </c>
      <c r="AD258">
        <v>500</v>
      </c>
      <c r="AE258">
        <v>470.84916339624698</v>
      </c>
      <c r="AF258" s="3">
        <f>Table1[[#This Row],[a_obFouls]]/Table1[[#This Row],[a_exFouls]]</f>
        <v>1.061911199742795</v>
      </c>
      <c r="AG258">
        <v>83</v>
      </c>
      <c r="AH258">
        <v>127.977498858782</v>
      </c>
      <c r="AI258" s="3">
        <f>Table1[[#This Row],[obYC]]/Table1[[#This Row],[exYC]]</f>
        <v>0.64855150897727065</v>
      </c>
      <c r="AJ258">
        <v>6</v>
      </c>
      <c r="AK258">
        <v>7.1056262623047903</v>
      </c>
      <c r="AL258" s="3">
        <f>Table1[[#This Row],[obRC]]/Table1[[#This Row],[exRC]]</f>
        <v>0.84440129251236917</v>
      </c>
    </row>
    <row r="259" spans="1:38" hidden="1" x14ac:dyDescent="0.45">
      <c r="A259">
        <v>41</v>
      </c>
      <c r="B259" t="s">
        <v>63</v>
      </c>
      <c r="C259" s="5">
        <f t="shared" si="4"/>
        <v>0.88864906071658867</v>
      </c>
      <c r="D259" s="5">
        <f t="shared" si="5"/>
        <v>1.0025016823270705</v>
      </c>
      <c r="E259">
        <v>36</v>
      </c>
      <c r="F259">
        <v>14</v>
      </c>
      <c r="G259">
        <v>15.787337289647899</v>
      </c>
      <c r="H259" s="3">
        <f>Table1[[#This Row],[h_obWins]]/Table1[[#This Row],[h_exWins]]</f>
        <v>0.88678665332501039</v>
      </c>
      <c r="I259">
        <v>6</v>
      </c>
      <c r="J259">
        <v>9.4383577159260508</v>
      </c>
      <c r="K259" s="3">
        <f>Table1[[#This Row],[obDraws]]/Table1[[#This Row],[exDraws]]</f>
        <v>0.63570381422138189</v>
      </c>
      <c r="L259">
        <v>16</v>
      </c>
      <c r="M259">
        <v>10.774304994426</v>
      </c>
      <c r="N259" s="3">
        <f>Table1[[#This Row],[a_obWins]]/Table1[[#This Row],[a_exWins]]</f>
        <v>1.4850145794348193</v>
      </c>
      <c r="O259">
        <v>40</v>
      </c>
      <c r="P259">
        <v>52.518669731476301</v>
      </c>
      <c r="Q259" s="3">
        <f>Table1[[#This Row],[h_obSG]]/Table1[[#This Row],[h_exSG]]</f>
        <v>0.76163391427309102</v>
      </c>
      <c r="R259">
        <v>38</v>
      </c>
      <c r="S259">
        <v>41.069233729695902</v>
      </c>
      <c r="T259" s="3">
        <f>Table1[[#This Row],[a_obSG]]/Table1[[#This Row],[a_exSG]]</f>
        <v>0.92526683721696434</v>
      </c>
      <c r="U259">
        <v>78</v>
      </c>
      <c r="V259">
        <v>93.587903461172203</v>
      </c>
      <c r="W259" s="3">
        <f>Table1[[#This Row],[obSG]]/Table1[[#This Row],[exSG]]</f>
        <v>0.83344104435848032</v>
      </c>
      <c r="X259">
        <v>678</v>
      </c>
      <c r="Y259">
        <v>940.56550876901099</v>
      </c>
      <c r="Z259" s="3">
        <f>Table1[[#This Row],[obFouls]]/Table1[[#This Row],[exFouls]]</f>
        <v>0.72084293297906465</v>
      </c>
      <c r="AA259">
        <v>327</v>
      </c>
      <c r="AB259">
        <v>459.52253817834202</v>
      </c>
      <c r="AC259" s="3">
        <f>Table1[[#This Row],[h_obFouls]]/Table1[[#This Row],[h_exFouls]]</f>
        <v>0.71160818639343948</v>
      </c>
      <c r="AD259">
        <v>351</v>
      </c>
      <c r="AE259">
        <v>481.04297059066897</v>
      </c>
      <c r="AF259" s="3">
        <f>Table1[[#This Row],[a_obFouls]]/Table1[[#This Row],[a_exFouls]]</f>
        <v>0.72966454445641271</v>
      </c>
      <c r="AG259">
        <v>113</v>
      </c>
      <c r="AH259">
        <v>124.910845631553</v>
      </c>
      <c r="AI259" s="3">
        <f>Table1[[#This Row],[obYC]]/Table1[[#This Row],[exYC]]</f>
        <v>0.90464522458933483</v>
      </c>
      <c r="AJ259">
        <v>9</v>
      </c>
      <c r="AK259">
        <v>7.6236819358379098</v>
      </c>
      <c r="AL259" s="3">
        <f>Table1[[#This Row],[obRC]]/Table1[[#This Row],[exRC]]</f>
        <v>1.1805319366344762</v>
      </c>
    </row>
    <row r="260" spans="1:38" hidden="1" x14ac:dyDescent="0.45">
      <c r="A260">
        <v>92</v>
      </c>
      <c r="B260" t="s">
        <v>114</v>
      </c>
      <c r="C260" s="5">
        <f t="shared" si="4"/>
        <v>1.0406289804784283</v>
      </c>
      <c r="D260" s="5">
        <f t="shared" si="5"/>
        <v>1.0162165931755209</v>
      </c>
      <c r="E260">
        <v>36</v>
      </c>
      <c r="F260">
        <v>15</v>
      </c>
      <c r="G260">
        <v>15.6337589979212</v>
      </c>
      <c r="H260" s="3">
        <f>Table1[[#This Row],[h_obWins]]/Table1[[#This Row],[h_exWins]]</f>
        <v>0.95946214867419477</v>
      </c>
      <c r="I260">
        <v>12</v>
      </c>
      <c r="J260">
        <v>9.5397725901137207</v>
      </c>
      <c r="K260" s="3">
        <f>Table1[[#This Row],[obDraws]]/Table1[[#This Row],[exDraws]]</f>
        <v>1.257891620229592</v>
      </c>
      <c r="L260">
        <v>9</v>
      </c>
      <c r="M260">
        <v>10.826468411964999</v>
      </c>
      <c r="N260" s="3">
        <f>Table1[[#This Row],[a_obWins]]/Table1[[#This Row],[a_exWins]]</f>
        <v>0.83129601062277558</v>
      </c>
      <c r="O260">
        <v>56</v>
      </c>
      <c r="P260">
        <v>51.096839825918003</v>
      </c>
      <c r="Q260" s="3">
        <f>Table1[[#This Row],[h_obSG]]/Table1[[#This Row],[h_exSG]]</f>
        <v>1.0959581882321214</v>
      </c>
      <c r="R260">
        <v>44</v>
      </c>
      <c r="S260">
        <v>40.344833909804201</v>
      </c>
      <c r="T260" s="3">
        <f>Table1[[#This Row],[a_obSG]]/Table1[[#This Row],[a_exSG]]</f>
        <v>1.0905981196593191</v>
      </c>
      <c r="U260">
        <v>100</v>
      </c>
      <c r="V260">
        <v>91.441673735722205</v>
      </c>
      <c r="W260" s="3">
        <f>Table1[[#This Row],[obSG]]/Table1[[#This Row],[exSG]]</f>
        <v>1.0935932809914704</v>
      </c>
      <c r="X260">
        <v>798</v>
      </c>
      <c r="Y260">
        <v>944.82572293023202</v>
      </c>
      <c r="Z260" s="3">
        <f>Table1[[#This Row],[obFouls]]/Table1[[#This Row],[exFouls]]</f>
        <v>0.84460020576612316</v>
      </c>
      <c r="AA260">
        <v>382</v>
      </c>
      <c r="AB260">
        <v>461.29594094236501</v>
      </c>
      <c r="AC260" s="3">
        <f>Table1[[#This Row],[h_obFouls]]/Table1[[#This Row],[h_exFouls]]</f>
        <v>0.82810180210913154</v>
      </c>
      <c r="AD260">
        <v>416</v>
      </c>
      <c r="AE260">
        <v>483.52978198786599</v>
      </c>
      <c r="AF260" s="3">
        <f>Table1[[#This Row],[a_obFouls]]/Table1[[#This Row],[a_exFouls]]</f>
        <v>0.86033997386833017</v>
      </c>
      <c r="AG260">
        <v>160</v>
      </c>
      <c r="AH260">
        <v>125.194211776649</v>
      </c>
      <c r="AI260" s="3">
        <f>Table1[[#This Row],[obYC]]/Table1[[#This Row],[exYC]]</f>
        <v>1.2780143564899453</v>
      </c>
      <c r="AJ260">
        <v>10</v>
      </c>
      <c r="AK260">
        <v>7.65074016975543</v>
      </c>
      <c r="AL260" s="3">
        <f>Table1[[#This Row],[obRC]]/Table1[[#This Row],[exRC]]</f>
        <v>1.3070630786197079</v>
      </c>
    </row>
    <row r="261" spans="1:38" hidden="1" x14ac:dyDescent="0.45">
      <c r="A261">
        <v>291</v>
      </c>
      <c r="B261" t="s">
        <v>313</v>
      </c>
      <c r="C261" s="5">
        <f t="shared" si="4"/>
        <v>1.2976006083580052</v>
      </c>
      <c r="D261" s="5">
        <f t="shared" si="5"/>
        <v>0.98526220653931595</v>
      </c>
      <c r="E261">
        <v>36</v>
      </c>
      <c r="F261">
        <v>17</v>
      </c>
      <c r="G261">
        <v>16.293956582556699</v>
      </c>
      <c r="H261" s="3">
        <f>Table1[[#This Row],[h_obWins]]/Table1[[#This Row],[h_exWins]]</f>
        <v>1.0433316127894403</v>
      </c>
      <c r="I261">
        <v>12</v>
      </c>
      <c r="J261">
        <v>10.210331459212499</v>
      </c>
      <c r="K261" s="3">
        <f>Table1[[#This Row],[obDraws]]/Table1[[#This Row],[exDraws]]</f>
        <v>1.1752801608779049</v>
      </c>
      <c r="L261">
        <v>7</v>
      </c>
      <c r="M261">
        <v>9.4957119582306895</v>
      </c>
      <c r="N261" s="3">
        <f>Table1[[#This Row],[a_obWins]]/Table1[[#This Row],[a_exWins]]</f>
        <v>0.73717484595060223</v>
      </c>
      <c r="O261">
        <v>57</v>
      </c>
      <c r="P261">
        <v>55.022448084015899</v>
      </c>
      <c r="Q261" s="3">
        <f>Table1[[#This Row],[h_obSG]]/Table1[[#This Row],[h_exSG]]</f>
        <v>1.035940820244212</v>
      </c>
      <c r="R261">
        <v>41</v>
      </c>
      <c r="S261">
        <v>40.675810380918598</v>
      </c>
      <c r="T261" s="3">
        <f>Table1[[#This Row],[a_obSG]]/Table1[[#This Row],[a_exSG]]</f>
        <v>1.0079700838421028</v>
      </c>
      <c r="U261">
        <v>98</v>
      </c>
      <c r="V261">
        <v>95.698258464934497</v>
      </c>
      <c r="W261" s="3">
        <f>Table1[[#This Row],[obSG]]/Table1[[#This Row],[exSG]]</f>
        <v>1.0240520733813447</v>
      </c>
      <c r="X261">
        <v>1543</v>
      </c>
      <c r="Y261">
        <v>936.13098105301401</v>
      </c>
      <c r="Z261" s="3">
        <f>Table1[[#This Row],[obFouls]]/Table1[[#This Row],[exFouls]]</f>
        <v>1.6482736190018461</v>
      </c>
      <c r="AA261">
        <v>754</v>
      </c>
      <c r="AB261">
        <v>456.40243450952698</v>
      </c>
      <c r="AC261" s="3">
        <f>Table1[[#This Row],[h_obFouls]]/Table1[[#This Row],[h_exFouls]]</f>
        <v>1.6520507845456309</v>
      </c>
      <c r="AD261">
        <v>789</v>
      </c>
      <c r="AE261">
        <v>479.728546543486</v>
      </c>
      <c r="AF261" s="3">
        <f>Table1[[#This Row],[a_obFouls]]/Table1[[#This Row],[a_exFouls]]</f>
        <v>1.6446801127113653</v>
      </c>
      <c r="AG261">
        <v>171</v>
      </c>
      <c r="AH261">
        <v>124.48911795435799</v>
      </c>
      <c r="AI261" s="3">
        <f>Table1[[#This Row],[obYC]]/Table1[[#This Row],[exYC]]</f>
        <v>1.3736140379972368</v>
      </c>
      <c r="AJ261">
        <v>14</v>
      </c>
      <c r="AK261">
        <v>7.2492339530862804</v>
      </c>
      <c r="AL261" s="3">
        <f>Table1[[#This Row],[obRC]]/Table1[[#This Row],[exRC]]</f>
        <v>1.9312385405963697</v>
      </c>
    </row>
    <row r="262" spans="1:38" hidden="1" x14ac:dyDescent="0.45">
      <c r="A262">
        <v>31</v>
      </c>
      <c r="B262" t="s">
        <v>53</v>
      </c>
      <c r="C262" s="5">
        <f t="shared" si="4"/>
        <v>0.93103934757293594</v>
      </c>
      <c r="D262" s="5">
        <f t="shared" si="5"/>
        <v>0.9837039112500866</v>
      </c>
      <c r="E262">
        <v>35</v>
      </c>
      <c r="F262">
        <v>16</v>
      </c>
      <c r="G262">
        <v>16.104013807680701</v>
      </c>
      <c r="H262" s="3">
        <f>Table1[[#This Row],[h_obWins]]/Table1[[#This Row],[h_exWins]]</f>
        <v>0.99354112527951932</v>
      </c>
      <c r="I262">
        <v>5</v>
      </c>
      <c r="J262">
        <v>8.8366956214522894</v>
      </c>
      <c r="K262" s="3">
        <f>Table1[[#This Row],[obDraws]]/Table1[[#This Row],[exDraws]]</f>
        <v>0.56582236326685453</v>
      </c>
      <c r="L262">
        <v>14</v>
      </c>
      <c r="M262">
        <v>10.059290570866899</v>
      </c>
      <c r="N262" s="3">
        <f>Table1[[#This Row],[a_obWins]]/Table1[[#This Row],[a_exWins]]</f>
        <v>1.3917482452038856</v>
      </c>
      <c r="O262">
        <v>58</v>
      </c>
      <c r="P262">
        <v>52.941951350649703</v>
      </c>
      <c r="Q262" s="3">
        <f>Table1[[#This Row],[h_obSG]]/Table1[[#This Row],[h_exSG]]</f>
        <v>1.0955395205561917</v>
      </c>
      <c r="R262">
        <v>46</v>
      </c>
      <c r="S262">
        <v>38.828734523658497</v>
      </c>
      <c r="T262" s="3">
        <f>Table1[[#This Row],[a_obSG]]/Table1[[#This Row],[a_exSG]]</f>
        <v>1.1846896522463801</v>
      </c>
      <c r="U262">
        <v>104</v>
      </c>
      <c r="V262">
        <v>91.770685874308299</v>
      </c>
      <c r="W262" s="3">
        <f>Table1[[#This Row],[obSG]]/Table1[[#This Row],[exSG]]</f>
        <v>1.1332594826897264</v>
      </c>
      <c r="X262">
        <v>692</v>
      </c>
      <c r="Y262">
        <v>915.69021345812905</v>
      </c>
      <c r="Z262" s="3">
        <f>Table1[[#This Row],[obFouls]]/Table1[[#This Row],[exFouls]]</f>
        <v>0.75571409394738764</v>
      </c>
      <c r="AA262">
        <v>352</v>
      </c>
      <c r="AB262">
        <v>445.89573772587698</v>
      </c>
      <c r="AC262" s="3">
        <f>Table1[[#This Row],[h_obFouls]]/Table1[[#This Row],[h_exFouls]]</f>
        <v>0.78942221290394754</v>
      </c>
      <c r="AD262">
        <v>340</v>
      </c>
      <c r="AE262">
        <v>469.79447573225099</v>
      </c>
      <c r="AF262" s="3">
        <f>Table1[[#This Row],[a_obFouls]]/Table1[[#This Row],[a_exFouls]]</f>
        <v>0.72372072802698406</v>
      </c>
      <c r="AG262">
        <v>78</v>
      </c>
      <c r="AH262">
        <v>121.365027694871</v>
      </c>
      <c r="AI262" s="3">
        <f>Table1[[#This Row],[obYC]]/Table1[[#This Row],[exYC]]</f>
        <v>0.6426892613257843</v>
      </c>
      <c r="AJ262">
        <v>7</v>
      </c>
      <c r="AK262">
        <v>7.2517357553174699</v>
      </c>
      <c r="AL262" s="3">
        <f>Table1[[#This Row],[obRC]]/Table1[[#This Row],[exRC]]</f>
        <v>0.96528613785563266</v>
      </c>
    </row>
    <row r="263" spans="1:38" hidden="1" x14ac:dyDescent="0.45">
      <c r="A263">
        <v>135</v>
      </c>
      <c r="B263" t="s">
        <v>157</v>
      </c>
      <c r="C263" s="5">
        <f t="shared" si="4"/>
        <v>0.91716740846410627</v>
      </c>
      <c r="D263" s="5">
        <f t="shared" si="5"/>
        <v>0.9295757041579823</v>
      </c>
      <c r="E263">
        <v>35</v>
      </c>
      <c r="F263">
        <v>21</v>
      </c>
      <c r="G263">
        <v>16.8103625763537</v>
      </c>
      <c r="H263" s="3">
        <f>Table1[[#This Row],[h_obWins]]/Table1[[#This Row],[h_exWins]]</f>
        <v>1.2492294502641872</v>
      </c>
      <c r="I263">
        <v>10</v>
      </c>
      <c r="J263">
        <v>9.0926187875683002</v>
      </c>
      <c r="K263" s="3">
        <f>Table1[[#This Row],[obDraws]]/Table1[[#This Row],[exDraws]]</f>
        <v>1.0997931656028843</v>
      </c>
      <c r="L263">
        <v>4</v>
      </c>
      <c r="M263">
        <v>9.0970186360779106</v>
      </c>
      <c r="N263" s="3">
        <f>Table1[[#This Row],[a_obWins]]/Table1[[#This Row],[a_exWins]]</f>
        <v>0.43970449660687516</v>
      </c>
      <c r="O263">
        <v>59</v>
      </c>
      <c r="P263">
        <v>53.537220158485098</v>
      </c>
      <c r="Q263" s="3">
        <f>Table1[[#This Row],[h_obSG]]/Table1[[#This Row],[h_exSG]]</f>
        <v>1.102037046849716</v>
      </c>
      <c r="R263">
        <v>26</v>
      </c>
      <c r="S263">
        <v>36.912242252073099</v>
      </c>
      <c r="T263" s="3">
        <f>Table1[[#This Row],[a_obSG]]/Table1[[#This Row],[a_exSG]]</f>
        <v>0.70437335728473027</v>
      </c>
      <c r="U263">
        <v>85</v>
      </c>
      <c r="V263">
        <v>90.449462410558297</v>
      </c>
      <c r="W263" s="3">
        <f>Table1[[#This Row],[obSG]]/Table1[[#This Row],[exSG]]</f>
        <v>0.93975130127559303</v>
      </c>
      <c r="X263">
        <v>860</v>
      </c>
      <c r="Y263">
        <v>914.69124335932599</v>
      </c>
      <c r="Z263" s="3">
        <f>Table1[[#This Row],[obFouls]]/Table1[[#This Row],[exFouls]]</f>
        <v>0.94020797317522675</v>
      </c>
      <c r="AA263">
        <v>433</v>
      </c>
      <c r="AB263">
        <v>444.82147512295001</v>
      </c>
      <c r="AC263" s="3">
        <f>Table1[[#This Row],[h_obFouls]]/Table1[[#This Row],[h_exFouls]]</f>
        <v>0.97342422570834175</v>
      </c>
      <c r="AD263">
        <v>427</v>
      </c>
      <c r="AE263">
        <v>469.86976823637599</v>
      </c>
      <c r="AF263" s="3">
        <f>Table1[[#This Row],[a_obFouls]]/Table1[[#This Row],[a_exFouls]]</f>
        <v>0.90876244624700009</v>
      </c>
      <c r="AG263">
        <v>109</v>
      </c>
      <c r="AH263">
        <v>120.435619695018</v>
      </c>
      <c r="AI263" s="3">
        <f>Table1[[#This Row],[obYC]]/Table1[[#This Row],[exYC]]</f>
        <v>0.90504786105658197</v>
      </c>
      <c r="AJ263">
        <v>6</v>
      </c>
      <c r="AK263">
        <v>7.2594388124859703</v>
      </c>
      <c r="AL263" s="3">
        <f>Table1[[#This Row],[obRC]]/Table1[[#This Row],[exRC]]</f>
        <v>0.82651016903403307</v>
      </c>
    </row>
    <row r="264" spans="1:38" hidden="1" x14ac:dyDescent="0.45">
      <c r="A264">
        <v>157</v>
      </c>
      <c r="B264" t="s">
        <v>179</v>
      </c>
      <c r="C264" s="5">
        <f t="shared" si="4"/>
        <v>1.0190508526217701</v>
      </c>
      <c r="D264" s="5">
        <f t="shared" si="5"/>
        <v>1.0915679434794592</v>
      </c>
      <c r="E264">
        <v>35</v>
      </c>
      <c r="F264">
        <v>9</v>
      </c>
      <c r="G264">
        <v>15.141328960697701</v>
      </c>
      <c r="H264" s="3">
        <f>Table1[[#This Row],[h_obWins]]/Table1[[#This Row],[h_exWins]]</f>
        <v>0.5943996080767594</v>
      </c>
      <c r="I264">
        <v>16</v>
      </c>
      <c r="J264">
        <v>9.1708357199487107</v>
      </c>
      <c r="K264" s="3">
        <f>Table1[[#This Row],[obDraws]]/Table1[[#This Row],[exDraws]]</f>
        <v>1.7446610634618893</v>
      </c>
      <c r="L264">
        <v>10</v>
      </c>
      <c r="M264">
        <v>10.6878353193535</v>
      </c>
      <c r="N264" s="3">
        <f>Table1[[#This Row],[a_obWins]]/Table1[[#This Row],[a_exWins]]</f>
        <v>0.93564315889972882</v>
      </c>
      <c r="O264">
        <v>42</v>
      </c>
      <c r="P264">
        <v>50.251576258318401</v>
      </c>
      <c r="Q264" s="3">
        <f>Table1[[#This Row],[h_obSG]]/Table1[[#This Row],[h_exSG]]</f>
        <v>0.8357946780435076</v>
      </c>
      <c r="R264">
        <v>44</v>
      </c>
      <c r="S264">
        <v>39.913424133035903</v>
      </c>
      <c r="T264" s="3">
        <f>Table1[[#This Row],[a_obSG]]/Table1[[#This Row],[a_exSG]]</f>
        <v>1.1023860005932611</v>
      </c>
      <c r="U264">
        <v>86</v>
      </c>
      <c r="V264">
        <v>90.165000391354397</v>
      </c>
      <c r="W264" s="3">
        <f>Table1[[#This Row],[obSG]]/Table1[[#This Row],[exSG]]</f>
        <v>0.95380690541477819</v>
      </c>
      <c r="X264">
        <v>951</v>
      </c>
      <c r="Y264">
        <v>915.02605591392899</v>
      </c>
      <c r="Z264" s="3">
        <f>Table1[[#This Row],[obFouls]]/Table1[[#This Row],[exFouls]]</f>
        <v>1.039314666345911</v>
      </c>
      <c r="AA264">
        <v>449</v>
      </c>
      <c r="AB264">
        <v>447.82923407855498</v>
      </c>
      <c r="AC264" s="3">
        <f>Table1[[#This Row],[h_obFouls]]/Table1[[#This Row],[h_exFouls]]</f>
        <v>1.0026143132970182</v>
      </c>
      <c r="AD264">
        <v>502</v>
      </c>
      <c r="AE264">
        <v>467.19682183537401</v>
      </c>
      <c r="AF264" s="3">
        <f>Table1[[#This Row],[a_obFouls]]/Table1[[#This Row],[a_exFouls]]</f>
        <v>1.0744936106968843</v>
      </c>
      <c r="AG264">
        <v>118</v>
      </c>
      <c r="AH264">
        <v>121.155534089273</v>
      </c>
      <c r="AI264" s="3">
        <f>Table1[[#This Row],[obYC]]/Table1[[#This Row],[exYC]]</f>
        <v>0.97395468467046775</v>
      </c>
      <c r="AJ264">
        <v>7</v>
      </c>
      <c r="AK264">
        <v>7.3491532025954198</v>
      </c>
      <c r="AL264" s="3">
        <f>Table1[[#This Row],[obRC]]/Table1[[#This Row],[exRC]]</f>
        <v>0.95249068933926795</v>
      </c>
    </row>
    <row r="265" spans="1:38" hidden="1" x14ac:dyDescent="0.45">
      <c r="A265">
        <v>188</v>
      </c>
      <c r="B265" t="s">
        <v>210</v>
      </c>
      <c r="C265" s="5">
        <f t="shared" si="4"/>
        <v>0.85848292689229599</v>
      </c>
      <c r="D265" s="5">
        <f t="shared" si="5"/>
        <v>0.99810977910293186</v>
      </c>
      <c r="E265">
        <v>35</v>
      </c>
      <c r="F265">
        <v>15</v>
      </c>
      <c r="G265">
        <v>15.8858506215477</v>
      </c>
      <c r="H265" s="3">
        <f>Table1[[#This Row],[h_obWins]]/Table1[[#This Row],[h_exWins]]</f>
        <v>0.94423650060349151</v>
      </c>
      <c r="I265">
        <v>5</v>
      </c>
      <c r="J265">
        <v>9.1307329939356308</v>
      </c>
      <c r="K265" s="3">
        <f>Table1[[#This Row],[obDraws]]/Table1[[#This Row],[exDraws]]</f>
        <v>0.54760116228575029</v>
      </c>
      <c r="L265">
        <v>15</v>
      </c>
      <c r="M265">
        <v>9.9834163845166302</v>
      </c>
      <c r="N265" s="3">
        <f>Table1[[#This Row],[a_obWins]]/Table1[[#This Row],[a_exWins]]</f>
        <v>1.5024916744195538</v>
      </c>
      <c r="O265">
        <v>43</v>
      </c>
      <c r="P265">
        <v>51.982694423164297</v>
      </c>
      <c r="Q265" s="3">
        <f>Table1[[#This Row],[h_obSG]]/Table1[[#This Row],[h_exSG]]</f>
        <v>0.8271983681715146</v>
      </c>
      <c r="R265">
        <v>36</v>
      </c>
      <c r="S265">
        <v>38.966028249047</v>
      </c>
      <c r="T265" s="3">
        <f>Table1[[#This Row],[a_obSG]]/Table1[[#This Row],[a_exSG]]</f>
        <v>0.92388168919629265</v>
      </c>
      <c r="U265">
        <v>79</v>
      </c>
      <c r="V265">
        <v>90.948722672211304</v>
      </c>
      <c r="W265" s="3">
        <f>Table1[[#This Row],[obSG]]/Table1[[#This Row],[exSG]]</f>
        <v>0.86862132505944312</v>
      </c>
      <c r="X265">
        <v>803</v>
      </c>
      <c r="Y265">
        <v>914.491419613581</v>
      </c>
      <c r="Z265" s="3">
        <f>Table1[[#This Row],[obFouls]]/Table1[[#This Row],[exFouls]]</f>
        <v>0.87808368977295403</v>
      </c>
      <c r="AA265">
        <v>394</v>
      </c>
      <c r="AB265">
        <v>446.46634768778199</v>
      </c>
      <c r="AC265" s="3">
        <f>Table1[[#This Row],[h_obFouls]]/Table1[[#This Row],[h_exFouls]]</f>
        <v>0.8824853251325625</v>
      </c>
      <c r="AD265">
        <v>409</v>
      </c>
      <c r="AE265">
        <v>468.02507192579901</v>
      </c>
      <c r="AF265" s="3">
        <f>Table1[[#This Row],[a_obFouls]]/Table1[[#This Row],[a_exFouls]]</f>
        <v>0.8738848077456054</v>
      </c>
      <c r="AG265">
        <v>95</v>
      </c>
      <c r="AH265">
        <v>121.429313373613</v>
      </c>
      <c r="AI265" s="3">
        <f>Table1[[#This Row],[obYC]]/Table1[[#This Row],[exYC]]</f>
        <v>0.78234816092309245</v>
      </c>
      <c r="AJ265">
        <v>3</v>
      </c>
      <c r="AK265">
        <v>7.2730888553536204</v>
      </c>
      <c r="AL265" s="3">
        <f>Table1[[#This Row],[obRC]]/Table1[[#This Row],[exRC]]</f>
        <v>0.41247949250499549</v>
      </c>
    </row>
    <row r="266" spans="1:38" hidden="1" x14ac:dyDescent="0.45">
      <c r="A266">
        <v>271</v>
      </c>
      <c r="B266" t="s">
        <v>293</v>
      </c>
      <c r="C266" s="5">
        <f t="shared" si="4"/>
        <v>0.88622061239407524</v>
      </c>
      <c r="D266" s="5">
        <f t="shared" si="5"/>
        <v>0.90706233049527796</v>
      </c>
      <c r="E266">
        <v>35</v>
      </c>
      <c r="F266">
        <v>23</v>
      </c>
      <c r="G266">
        <v>15.940286453974499</v>
      </c>
      <c r="H266" s="3">
        <f>Table1[[#This Row],[h_obWins]]/Table1[[#This Row],[h_exWins]]</f>
        <v>1.4428849861895208</v>
      </c>
      <c r="I266">
        <v>7</v>
      </c>
      <c r="J266">
        <v>8.9089119538043899</v>
      </c>
      <c r="K266" s="3">
        <f>Table1[[#This Row],[obDraws]]/Table1[[#This Row],[exDraws]]</f>
        <v>0.78573006853107086</v>
      </c>
      <c r="L266">
        <v>5</v>
      </c>
      <c r="M266">
        <v>10.150801592221001</v>
      </c>
      <c r="N266" s="3">
        <f>Table1[[#This Row],[a_obWins]]/Table1[[#This Row],[a_exWins]]</f>
        <v>0.49257193676524197</v>
      </c>
      <c r="O266">
        <v>62</v>
      </c>
      <c r="P266">
        <v>52.533850402523598</v>
      </c>
      <c r="Q266" s="3">
        <f>Table1[[#This Row],[h_obSG]]/Table1[[#This Row],[h_exSG]]</f>
        <v>1.1801914294296934</v>
      </c>
      <c r="R266">
        <v>30</v>
      </c>
      <c r="S266">
        <v>38.786654900829802</v>
      </c>
      <c r="T266" s="3">
        <f>Table1[[#This Row],[a_obSG]]/Table1[[#This Row],[a_exSG]]</f>
        <v>0.77346190530491399</v>
      </c>
      <c r="U266">
        <v>92</v>
      </c>
      <c r="V266">
        <v>91.3205053033534</v>
      </c>
      <c r="W266" s="3">
        <f>Table1[[#This Row],[obSG]]/Table1[[#This Row],[exSG]]</f>
        <v>1.0074407680333066</v>
      </c>
      <c r="X266">
        <v>669</v>
      </c>
      <c r="Y266">
        <v>914.71081527058197</v>
      </c>
      <c r="Z266" s="3">
        <f>Table1[[#This Row],[obFouls]]/Table1[[#This Row],[exFouls]]</f>
        <v>0.73137869240356812</v>
      </c>
      <c r="AA266">
        <v>334</v>
      </c>
      <c r="AB266">
        <v>445.66593453527298</v>
      </c>
      <c r="AC266" s="3">
        <f>Table1[[#This Row],[h_obFouls]]/Table1[[#This Row],[h_exFouls]]</f>
        <v>0.74944027379675127</v>
      </c>
      <c r="AD266">
        <v>335</v>
      </c>
      <c r="AE266">
        <v>469.04488073530899</v>
      </c>
      <c r="AF266" s="3">
        <f>Table1[[#This Row],[a_obFouls]]/Table1[[#This Row],[a_exFouls]]</f>
        <v>0.71421736758927956</v>
      </c>
      <c r="AG266">
        <v>95</v>
      </c>
      <c r="AH266">
        <v>121.810165231974</v>
      </c>
      <c r="AI266" s="3">
        <f>Table1[[#This Row],[obYC]]/Table1[[#This Row],[exYC]]</f>
        <v>0.77990206990593103</v>
      </c>
      <c r="AJ266">
        <v>8</v>
      </c>
      <c r="AK266">
        <v>7.3313296673472097</v>
      </c>
      <c r="AL266" s="3">
        <f>Table1[[#This Row],[obRC]]/Table1[[#This Row],[exRC]]</f>
        <v>1.0912072383855498</v>
      </c>
    </row>
    <row r="267" spans="1:38" hidden="1" x14ac:dyDescent="0.45">
      <c r="A267">
        <v>4</v>
      </c>
      <c r="B267" t="s">
        <v>26</v>
      </c>
      <c r="C267" s="5">
        <f t="shared" si="4"/>
        <v>1.0611220129528085</v>
      </c>
      <c r="D267" s="5">
        <f t="shared" si="5"/>
        <v>0.8396596553100949</v>
      </c>
      <c r="E267">
        <v>34</v>
      </c>
      <c r="F267">
        <v>25</v>
      </c>
      <c r="G267">
        <v>17.431532930918198</v>
      </c>
      <c r="H267" s="3">
        <f>Table1[[#This Row],[h_obWins]]/Table1[[#This Row],[h_exWins]]</f>
        <v>1.434182529963137</v>
      </c>
      <c r="I267">
        <v>5</v>
      </c>
      <c r="J267">
        <v>8.4120889064416104</v>
      </c>
      <c r="K267" s="3">
        <f>Table1[[#This Row],[obDraws]]/Table1[[#This Row],[exDraws]]</f>
        <v>0.5943826861091801</v>
      </c>
      <c r="L267">
        <v>4</v>
      </c>
      <c r="M267">
        <v>8.1563781626401504</v>
      </c>
      <c r="N267" s="3">
        <f>Table1[[#This Row],[a_obWins]]/Table1[[#This Row],[a_exWins]]</f>
        <v>0.4904137498579681</v>
      </c>
      <c r="O267">
        <v>65</v>
      </c>
      <c r="P267">
        <v>56.492672249284901</v>
      </c>
      <c r="Q267" s="3">
        <f>Table1[[#This Row],[h_obSG]]/Table1[[#This Row],[h_exSG]]</f>
        <v>1.1505917035252795</v>
      </c>
      <c r="R267">
        <v>27</v>
      </c>
      <c r="S267">
        <v>34.602238623522197</v>
      </c>
      <c r="T267" s="3">
        <f>Table1[[#This Row],[a_obSG]]/Table1[[#This Row],[a_exSG]]</f>
        <v>0.7802963355569057</v>
      </c>
      <c r="U267">
        <v>92</v>
      </c>
      <c r="V267">
        <v>91.094910872807205</v>
      </c>
      <c r="W267" s="3">
        <f>Table1[[#This Row],[obSG]]/Table1[[#This Row],[exSG]]</f>
        <v>1.0099356716914356</v>
      </c>
      <c r="X267">
        <v>1070</v>
      </c>
      <c r="Y267">
        <v>879.21003678129</v>
      </c>
      <c r="Z267" s="3">
        <f>Table1[[#This Row],[obFouls]]/Table1[[#This Row],[exFouls]]</f>
        <v>1.2170015755474939</v>
      </c>
      <c r="AA267">
        <v>515</v>
      </c>
      <c r="AB267">
        <v>425.94736510934098</v>
      </c>
      <c r="AC267" s="3">
        <f>Table1[[#This Row],[h_obFouls]]/Table1[[#This Row],[h_exFouls]]</f>
        <v>1.2090695756922905</v>
      </c>
      <c r="AD267">
        <v>555</v>
      </c>
      <c r="AE267">
        <v>453.262671671948</v>
      </c>
      <c r="AF267" s="3">
        <f>Table1[[#This Row],[a_obFouls]]/Table1[[#This Row],[a_exFouls]]</f>
        <v>1.2244555633773546</v>
      </c>
      <c r="AG267">
        <v>113</v>
      </c>
      <c r="AH267">
        <v>115.956399668408</v>
      </c>
      <c r="AI267" s="3">
        <f>Table1[[#This Row],[obYC]]/Table1[[#This Row],[exYC]]</f>
        <v>0.97450421298986345</v>
      </c>
      <c r="AJ267">
        <v>11</v>
      </c>
      <c r="AK267">
        <v>6.9290965909892703</v>
      </c>
      <c r="AL267" s="3">
        <f>Table1[[#This Row],[obRC]]/Table1[[#This Row],[exRC]]</f>
        <v>1.5875085381699845</v>
      </c>
    </row>
    <row r="268" spans="1:38" hidden="1" x14ac:dyDescent="0.45">
      <c r="A268">
        <v>53</v>
      </c>
      <c r="B268" t="s">
        <v>75</v>
      </c>
      <c r="C268" s="5">
        <f t="shared" si="4"/>
        <v>0.98965061748647687</v>
      </c>
      <c r="D268" s="5">
        <f t="shared" si="5"/>
        <v>0.9894673290072431</v>
      </c>
      <c r="E268">
        <v>34</v>
      </c>
      <c r="F268">
        <v>17</v>
      </c>
      <c r="G268">
        <v>16.4187859997982</v>
      </c>
      <c r="H268" s="3">
        <f>Table1[[#This Row],[h_obWins]]/Table1[[#This Row],[h_exWins]]</f>
        <v>1.035399328562352</v>
      </c>
      <c r="I268">
        <v>8</v>
      </c>
      <c r="J268">
        <v>8.3537869167445198</v>
      </c>
      <c r="K268" s="3">
        <f>Table1[[#This Row],[obDraws]]/Table1[[#This Row],[exDraws]]</f>
        <v>0.95764951628878858</v>
      </c>
      <c r="L268">
        <v>9</v>
      </c>
      <c r="M268">
        <v>9.2274270834572292</v>
      </c>
      <c r="N268" s="3">
        <f>Table1[[#This Row],[a_obWins]]/Table1[[#This Row],[a_exWins]]</f>
        <v>0.97535314217058877</v>
      </c>
      <c r="O268">
        <v>65</v>
      </c>
      <c r="P268">
        <v>54.916558372157802</v>
      </c>
      <c r="Q268" s="3">
        <f>Table1[[#This Row],[h_obSG]]/Table1[[#This Row],[h_exSG]]</f>
        <v>1.1836138666867808</v>
      </c>
      <c r="R268">
        <v>39</v>
      </c>
      <c r="S268">
        <v>36.567985107732198</v>
      </c>
      <c r="T268" s="3">
        <f>Table1[[#This Row],[a_obSG]]/Table1[[#This Row],[a_exSG]]</f>
        <v>1.0665066692929044</v>
      </c>
      <c r="U268">
        <v>104</v>
      </c>
      <c r="V268">
        <v>91.484543479889993</v>
      </c>
      <c r="W268" s="3">
        <f>Table1[[#This Row],[obSG]]/Table1[[#This Row],[exSG]]</f>
        <v>1.1368040550244549</v>
      </c>
      <c r="X268">
        <v>705</v>
      </c>
      <c r="Y268">
        <v>877.24764745915297</v>
      </c>
      <c r="Z268" s="3">
        <f>Table1[[#This Row],[obFouls]]/Table1[[#This Row],[exFouls]]</f>
        <v>0.80364991806128117</v>
      </c>
      <c r="AA268">
        <v>315</v>
      </c>
      <c r="AB268">
        <v>426.67533680306798</v>
      </c>
      <c r="AC268" s="3">
        <f>Table1[[#This Row],[h_obFouls]]/Table1[[#This Row],[h_exFouls]]</f>
        <v>0.73826624796311646</v>
      </c>
      <c r="AD268">
        <v>390</v>
      </c>
      <c r="AE268">
        <v>450.57231065608403</v>
      </c>
      <c r="AF268" s="3">
        <f>Table1[[#This Row],[a_obFouls]]/Table1[[#This Row],[a_exFouls]]</f>
        <v>0.8655658387709535</v>
      </c>
      <c r="AG268">
        <v>81</v>
      </c>
      <c r="AH268">
        <v>116.138900651344</v>
      </c>
      <c r="AI268" s="3">
        <f>Table1[[#This Row],[obYC]]/Table1[[#This Row],[exYC]]</f>
        <v>0.69744073299924625</v>
      </c>
      <c r="AJ268">
        <v>10</v>
      </c>
      <c r="AK268">
        <v>7.0130777519519798</v>
      </c>
      <c r="AL268" s="3">
        <f>Table1[[#This Row],[obRC]]/Table1[[#This Row],[exRC]]</f>
        <v>1.4259074765307795</v>
      </c>
    </row>
    <row r="269" spans="1:38" hidden="1" x14ac:dyDescent="0.45">
      <c r="A269">
        <v>246</v>
      </c>
      <c r="B269" t="s">
        <v>268</v>
      </c>
      <c r="C269" s="5">
        <f t="shared" si="4"/>
        <v>0.94703142809176089</v>
      </c>
      <c r="D269" s="5">
        <f t="shared" si="5"/>
        <v>1.0083983749296472</v>
      </c>
      <c r="E269">
        <v>34</v>
      </c>
      <c r="F269">
        <v>14</v>
      </c>
      <c r="G269">
        <v>14.825187762344701</v>
      </c>
      <c r="H269" s="3">
        <f>Table1[[#This Row],[h_obWins]]/Table1[[#This Row],[h_exWins]]</f>
        <v>0.94433879856546299</v>
      </c>
      <c r="I269">
        <v>9</v>
      </c>
      <c r="J269">
        <v>9.1322279282838306</v>
      </c>
      <c r="K269" s="3">
        <f>Table1[[#This Row],[obDraws]]/Table1[[#This Row],[exDraws]]</f>
        <v>0.98552073718240196</v>
      </c>
      <c r="L269">
        <v>11</v>
      </c>
      <c r="M269">
        <v>10.042584309371399</v>
      </c>
      <c r="N269" s="3">
        <f>Table1[[#This Row],[a_obWins]]/Table1[[#This Row],[a_exWins]]</f>
        <v>1.095335589041077</v>
      </c>
      <c r="O269">
        <v>47</v>
      </c>
      <c r="P269">
        <v>48.893422804968303</v>
      </c>
      <c r="Q269" s="3">
        <f>Table1[[#This Row],[h_obSG]]/Table1[[#This Row],[h_exSG]]</f>
        <v>0.96127448854376585</v>
      </c>
      <c r="R269">
        <v>39</v>
      </c>
      <c r="S269">
        <v>37.873383628538399</v>
      </c>
      <c r="T269" s="3">
        <f>Table1[[#This Row],[a_obSG]]/Table1[[#This Row],[a_exSG]]</f>
        <v>1.029746916264769</v>
      </c>
      <c r="U269">
        <v>86</v>
      </c>
      <c r="V269">
        <v>86.766806433506801</v>
      </c>
      <c r="W269" s="3">
        <f>Table1[[#This Row],[obSG]]/Table1[[#This Row],[exSG]]</f>
        <v>0.99116244489078387</v>
      </c>
      <c r="X269">
        <v>866</v>
      </c>
      <c r="Y269">
        <v>889.65466813615001</v>
      </c>
      <c r="Z269" s="3">
        <f>Table1[[#This Row],[obFouls]]/Table1[[#This Row],[exFouls]]</f>
        <v>0.9734114044658394</v>
      </c>
      <c r="AA269">
        <v>431</v>
      </c>
      <c r="AB269">
        <v>434.28957729505203</v>
      </c>
      <c r="AC269" s="3">
        <f>Table1[[#This Row],[h_obFouls]]/Table1[[#This Row],[h_exFouls]]</f>
        <v>0.99242538281590598</v>
      </c>
      <c r="AD269">
        <v>435</v>
      </c>
      <c r="AE269">
        <v>455.36509084109798</v>
      </c>
      <c r="AF269" s="3">
        <f>Table1[[#This Row],[a_obFouls]]/Table1[[#This Row],[a_exFouls]]</f>
        <v>0.95527744385613322</v>
      </c>
      <c r="AG269">
        <v>110</v>
      </c>
      <c r="AH269">
        <v>117.918757705118</v>
      </c>
      <c r="AI269" s="3">
        <f>Table1[[#This Row],[obYC]]/Table1[[#This Row],[exYC]]</f>
        <v>0.93284564848520024</v>
      </c>
      <c r="AJ269">
        <v>4</v>
      </c>
      <c r="AK269">
        <v>7.1941559079044</v>
      </c>
      <c r="AL269" s="3">
        <f>Table1[[#This Row],[obRC]]/Table1[[#This Row],[exRC]]</f>
        <v>0.55600685489802903</v>
      </c>
    </row>
    <row r="270" spans="1:38" hidden="1" x14ac:dyDescent="0.45">
      <c r="A270">
        <v>250</v>
      </c>
      <c r="B270" t="s">
        <v>272</v>
      </c>
      <c r="C270" s="5">
        <f t="shared" si="4"/>
        <v>0.92235780700341763</v>
      </c>
      <c r="D270" s="5">
        <f t="shared" si="5"/>
        <v>1.0475605412131019</v>
      </c>
      <c r="E270">
        <v>34</v>
      </c>
      <c r="F270">
        <v>12</v>
      </c>
      <c r="G270">
        <v>15.4349190472623</v>
      </c>
      <c r="H270" s="3">
        <f>Table1[[#This Row],[h_obWins]]/Table1[[#This Row],[h_exWins]]</f>
        <v>0.77745791625181515</v>
      </c>
      <c r="I270">
        <v>10</v>
      </c>
      <c r="J270">
        <v>8.8026077732244303</v>
      </c>
      <c r="K270" s="3">
        <f>Table1[[#This Row],[obDraws]]/Table1[[#This Row],[exDraws]]</f>
        <v>1.1360269885496626</v>
      </c>
      <c r="L270">
        <v>12</v>
      </c>
      <c r="M270">
        <v>9.7624731795132593</v>
      </c>
      <c r="N270" s="3">
        <f>Table1[[#This Row],[a_obWins]]/Table1[[#This Row],[a_exWins]]</f>
        <v>1.2291967188378283</v>
      </c>
      <c r="O270">
        <v>39</v>
      </c>
      <c r="P270">
        <v>50.377590287591303</v>
      </c>
      <c r="Q270" s="3">
        <f>Table1[[#This Row],[h_obSG]]/Table1[[#This Row],[h_exSG]]</f>
        <v>0.7741537413234757</v>
      </c>
      <c r="R270">
        <v>37</v>
      </c>
      <c r="S270">
        <v>37.676301357542798</v>
      </c>
      <c r="T270" s="3">
        <f>Table1[[#This Row],[a_obSG]]/Table1[[#This Row],[a_exSG]]</f>
        <v>0.98204968818131078</v>
      </c>
      <c r="U270">
        <v>76</v>
      </c>
      <c r="V270">
        <v>88.0538916451342</v>
      </c>
      <c r="W270" s="3">
        <f>Table1[[#This Row],[obSG]]/Table1[[#This Row],[exSG]]</f>
        <v>0.86310779205861154</v>
      </c>
      <c r="X270">
        <v>609</v>
      </c>
      <c r="Y270">
        <v>887.48711339432703</v>
      </c>
      <c r="Z270" s="3">
        <f>Table1[[#This Row],[obFouls]]/Table1[[#This Row],[exFouls]]</f>
        <v>0.68620714690807005</v>
      </c>
      <c r="AA270">
        <v>300</v>
      </c>
      <c r="AB270">
        <v>433.02292137356</v>
      </c>
      <c r="AC270" s="3">
        <f>Table1[[#This Row],[h_obFouls]]/Table1[[#This Row],[h_exFouls]]</f>
        <v>0.6928039722432987</v>
      </c>
      <c r="AD270">
        <v>309</v>
      </c>
      <c r="AE270">
        <v>454.46419202076697</v>
      </c>
      <c r="AF270" s="3">
        <f>Table1[[#This Row],[a_obFouls]]/Table1[[#This Row],[a_exFouls]]</f>
        <v>0.67992155471267601</v>
      </c>
      <c r="AG270">
        <v>92</v>
      </c>
      <c r="AH270">
        <v>117.702538306121</v>
      </c>
      <c r="AI270" s="3">
        <f>Table1[[#This Row],[obYC]]/Table1[[#This Row],[exYC]]</f>
        <v>0.7816314017011784</v>
      </c>
      <c r="AJ270">
        <v>11</v>
      </c>
      <c r="AK270">
        <v>7.1272191157684999</v>
      </c>
      <c r="AL270" s="3">
        <f>Table1[[#This Row],[obRC]]/Table1[[#This Row],[exRC]]</f>
        <v>1.543378956269666</v>
      </c>
    </row>
    <row r="271" spans="1:38" hidden="1" x14ac:dyDescent="0.45">
      <c r="A271">
        <v>151</v>
      </c>
      <c r="B271" t="s">
        <v>173</v>
      </c>
      <c r="C271" s="5">
        <f t="shared" si="4"/>
        <v>1.1295521368179728</v>
      </c>
      <c r="D271" s="5">
        <f t="shared" si="5"/>
        <v>1.011835982058888</v>
      </c>
      <c r="E271">
        <v>33</v>
      </c>
      <c r="F271">
        <v>13</v>
      </c>
      <c r="G271">
        <v>14.0776628131766</v>
      </c>
      <c r="H271" s="3">
        <f>Table1[[#This Row],[h_obWins]]/Table1[[#This Row],[h_exWins]]</f>
        <v>0.92344874092538187</v>
      </c>
      <c r="I271">
        <v>11</v>
      </c>
      <c r="J271">
        <v>9.5525427500217202</v>
      </c>
      <c r="K271" s="3">
        <f>Table1[[#This Row],[obDraws]]/Table1[[#This Row],[exDraws]]</f>
        <v>1.1515258594341269</v>
      </c>
      <c r="L271">
        <v>9</v>
      </c>
      <c r="M271">
        <v>9.3697944368015893</v>
      </c>
      <c r="N271" s="3">
        <f>Table1[[#This Row],[a_obWins]]/Table1[[#This Row],[a_exWins]]</f>
        <v>0.96053334581715544</v>
      </c>
      <c r="O271">
        <v>48</v>
      </c>
      <c r="P271">
        <v>48.132672997587399</v>
      </c>
      <c r="Q271" s="3">
        <f>Table1[[#This Row],[h_obSG]]/Table1[[#This Row],[h_exSG]]</f>
        <v>0.99724359796942819</v>
      </c>
      <c r="R271">
        <v>39</v>
      </c>
      <c r="S271">
        <v>39.8078375292339</v>
      </c>
      <c r="T271" s="3">
        <f>Table1[[#This Row],[a_obSG]]/Table1[[#This Row],[a_exSG]]</f>
        <v>0.97970657088216251</v>
      </c>
      <c r="U271">
        <v>87</v>
      </c>
      <c r="V271">
        <v>87.940510526821299</v>
      </c>
      <c r="W271" s="3">
        <f>Table1[[#This Row],[obSG]]/Table1[[#This Row],[exSG]]</f>
        <v>0.98930515047971601</v>
      </c>
      <c r="X271">
        <v>1231</v>
      </c>
      <c r="Y271">
        <v>856.86573151843299</v>
      </c>
      <c r="Z271" s="3">
        <f>Table1[[#This Row],[obFouls]]/Table1[[#This Row],[exFouls]]</f>
        <v>1.4366311485214514</v>
      </c>
      <c r="AA271">
        <v>601</v>
      </c>
      <c r="AB271">
        <v>421.196303924848</v>
      </c>
      <c r="AC271" s="3">
        <f>Table1[[#This Row],[h_obFouls]]/Table1[[#This Row],[h_exFouls]]</f>
        <v>1.4268881146384265</v>
      </c>
      <c r="AD271">
        <v>630</v>
      </c>
      <c r="AE271">
        <v>435.66942759358398</v>
      </c>
      <c r="AF271" s="3">
        <f>Table1[[#This Row],[a_obFouls]]/Table1[[#This Row],[a_exFouls]]</f>
        <v>1.4460505146753104</v>
      </c>
      <c r="AG271">
        <v>143</v>
      </c>
      <c r="AH271">
        <v>114.98450690896399</v>
      </c>
      <c r="AI271" s="3">
        <f>Table1[[#This Row],[obYC]]/Table1[[#This Row],[exYC]]</f>
        <v>1.2436458079801702</v>
      </c>
      <c r="AJ271">
        <v>6</v>
      </c>
      <c r="AK271">
        <v>6.8958014793703803</v>
      </c>
      <c r="AL271" s="3">
        <f>Table1[[#This Row],[obRC]]/Table1[[#This Row],[exRC]]</f>
        <v>0.870094653674373</v>
      </c>
    </row>
    <row r="272" spans="1:38" hidden="1" x14ac:dyDescent="0.45">
      <c r="A272">
        <v>164</v>
      </c>
      <c r="B272" t="s">
        <v>186</v>
      </c>
      <c r="C272" s="5">
        <f t="shared" si="4"/>
        <v>1.0114627013091726</v>
      </c>
      <c r="D272" s="5">
        <f t="shared" si="5"/>
        <v>1.03376180414151</v>
      </c>
      <c r="E272">
        <v>33</v>
      </c>
      <c r="F272">
        <v>12</v>
      </c>
      <c r="G272">
        <v>13.6261970909776</v>
      </c>
      <c r="H272" s="3">
        <f>Table1[[#This Row],[h_obWins]]/Table1[[#This Row],[h_exWins]]</f>
        <v>0.88065657056623936</v>
      </c>
      <c r="I272">
        <v>10</v>
      </c>
      <c r="J272">
        <v>7.95182125860899</v>
      </c>
      <c r="K272" s="3">
        <f>Table1[[#This Row],[obDraws]]/Table1[[#This Row],[exDraws]]</f>
        <v>1.2575735387881817</v>
      </c>
      <c r="L272">
        <v>11</v>
      </c>
      <c r="M272">
        <v>11.421981650413301</v>
      </c>
      <c r="N272" s="3">
        <f>Table1[[#This Row],[a_obWins]]/Table1[[#This Row],[a_exWins]]</f>
        <v>0.96305530307010856</v>
      </c>
      <c r="O272">
        <v>49</v>
      </c>
      <c r="P272">
        <v>46.567493703025697</v>
      </c>
      <c r="Q272" s="3">
        <f>Table1[[#This Row],[h_obSG]]/Table1[[#This Row],[h_exSG]]</f>
        <v>1.0522361437892083</v>
      </c>
      <c r="R272">
        <v>49</v>
      </c>
      <c r="S272">
        <v>39.542396629019699</v>
      </c>
      <c r="T272" s="3">
        <f>Table1[[#This Row],[a_obSG]]/Table1[[#This Row],[a_exSG]]</f>
        <v>1.2391762810866016</v>
      </c>
      <c r="U272">
        <v>98</v>
      </c>
      <c r="V272">
        <v>86.109890332045396</v>
      </c>
      <c r="W272" s="3">
        <f>Table1[[#This Row],[obSG]]/Table1[[#This Row],[exSG]]</f>
        <v>1.1380806504584497</v>
      </c>
      <c r="X272">
        <v>770</v>
      </c>
      <c r="Y272">
        <v>859.54980994073605</v>
      </c>
      <c r="Z272" s="3">
        <f>Table1[[#This Row],[obFouls]]/Table1[[#This Row],[exFouls]]</f>
        <v>0.89581777704434573</v>
      </c>
      <c r="AA272">
        <v>382</v>
      </c>
      <c r="AB272">
        <v>421.92556713528899</v>
      </c>
      <c r="AC272" s="3">
        <f>Table1[[#This Row],[h_obFouls]]/Table1[[#This Row],[h_exFouls]]</f>
        <v>0.90537296090784891</v>
      </c>
      <c r="AD272">
        <v>388</v>
      </c>
      <c r="AE272">
        <v>437.62424280544701</v>
      </c>
      <c r="AF272" s="3">
        <f>Table1[[#This Row],[a_obFouls]]/Table1[[#This Row],[a_exFouls]]</f>
        <v>0.88660536151442537</v>
      </c>
      <c r="AG272">
        <v>103</v>
      </c>
      <c r="AH272">
        <v>115.40626413511001</v>
      </c>
      <c r="AI272" s="3">
        <f>Table1[[#This Row],[obYC]]/Table1[[#This Row],[exYC]]</f>
        <v>0.89249921372911289</v>
      </c>
      <c r="AJ272">
        <v>7</v>
      </c>
      <c r="AK272">
        <v>6.8964435998173297</v>
      </c>
      <c r="AL272" s="3">
        <f>Table1[[#This Row],[obRC]]/Table1[[#This Row],[exRC]]</f>
        <v>1.0150159134463759</v>
      </c>
    </row>
    <row r="273" spans="1:38" hidden="1" x14ac:dyDescent="0.45">
      <c r="A273">
        <v>173</v>
      </c>
      <c r="B273" t="s">
        <v>195</v>
      </c>
      <c r="C273" s="5">
        <f t="shared" si="4"/>
        <v>0.96696626855306189</v>
      </c>
      <c r="D273" s="5">
        <f t="shared" si="5"/>
        <v>1.0207258866994156</v>
      </c>
      <c r="E273">
        <v>33</v>
      </c>
      <c r="F273">
        <v>14</v>
      </c>
      <c r="G273">
        <v>15.2032285545771</v>
      </c>
      <c r="H273" s="3">
        <f>Table1[[#This Row],[h_obWins]]/Table1[[#This Row],[h_exWins]]</f>
        <v>0.92085703702620092</v>
      </c>
      <c r="I273">
        <v>10</v>
      </c>
      <c r="J273">
        <v>8.6025884121301797</v>
      </c>
      <c r="K273" s="3">
        <f>Table1[[#This Row],[obDraws]]/Table1[[#This Row],[exDraws]]</f>
        <v>1.1624408283789776</v>
      </c>
      <c r="L273">
        <v>9</v>
      </c>
      <c r="M273">
        <v>9.1941830332926493</v>
      </c>
      <c r="N273" s="3">
        <f>Table1[[#This Row],[a_obWins]]/Table1[[#This Row],[a_exWins]]</f>
        <v>0.97887979469306829</v>
      </c>
      <c r="O273">
        <v>56</v>
      </c>
      <c r="P273">
        <v>49.487378406159102</v>
      </c>
      <c r="Q273" s="3">
        <f>Table1[[#This Row],[h_obSG]]/Table1[[#This Row],[h_exSG]]</f>
        <v>1.1316016690233555</v>
      </c>
      <c r="R273">
        <v>42</v>
      </c>
      <c r="S273">
        <v>35.542188607036302</v>
      </c>
      <c r="T273" s="3">
        <f>Table1[[#This Row],[a_obSG]]/Table1[[#This Row],[a_exSG]]</f>
        <v>1.1816942525504814</v>
      </c>
      <c r="U273">
        <v>98</v>
      </c>
      <c r="V273">
        <v>85.029567013195404</v>
      </c>
      <c r="W273" s="3">
        <f>Table1[[#This Row],[obSG]]/Table1[[#This Row],[exSG]]</f>
        <v>1.1525402685490773</v>
      </c>
      <c r="X273">
        <v>822</v>
      </c>
      <c r="Y273">
        <v>860.78447720313397</v>
      </c>
      <c r="Z273" s="3">
        <f>Table1[[#This Row],[obFouls]]/Table1[[#This Row],[exFouls]]</f>
        <v>0.9549428710318375</v>
      </c>
      <c r="AA273">
        <v>378</v>
      </c>
      <c r="AB273">
        <v>418.83331645943503</v>
      </c>
      <c r="AC273" s="3">
        <f>Table1[[#This Row],[h_obFouls]]/Table1[[#This Row],[h_exFouls]]</f>
        <v>0.9025070001483757</v>
      </c>
      <c r="AD273">
        <v>444</v>
      </c>
      <c r="AE273">
        <v>441.95116074369798</v>
      </c>
      <c r="AF273" s="3">
        <f>Table1[[#This Row],[a_obFouls]]/Table1[[#This Row],[a_exFouls]]</f>
        <v>1.0046358951809389</v>
      </c>
      <c r="AG273">
        <v>76</v>
      </c>
      <c r="AH273">
        <v>113.545932887787</v>
      </c>
      <c r="AI273" s="3">
        <f>Table1[[#This Row],[obYC]]/Table1[[#This Row],[exYC]]</f>
        <v>0.66933264862166242</v>
      </c>
      <c r="AJ273">
        <v>4</v>
      </c>
      <c r="AK273">
        <v>6.9300466843697501</v>
      </c>
      <c r="AL273" s="3">
        <f>Table1[[#This Row],[obRC]]/Table1[[#This Row],[exRC]]</f>
        <v>0.57719668887970532</v>
      </c>
    </row>
    <row r="274" spans="1:38" hidden="1" x14ac:dyDescent="0.45">
      <c r="A274">
        <v>218</v>
      </c>
      <c r="B274" t="s">
        <v>240</v>
      </c>
      <c r="C274" s="5">
        <f t="shared" si="4"/>
        <v>1.0552689774034631</v>
      </c>
      <c r="D274" s="5">
        <f t="shared" si="5"/>
        <v>0.93914357947361771</v>
      </c>
      <c r="E274">
        <v>33</v>
      </c>
      <c r="F274">
        <v>18</v>
      </c>
      <c r="G274">
        <v>14.247870625367</v>
      </c>
      <c r="H274" s="3">
        <f>Table1[[#This Row],[h_obWins]]/Table1[[#This Row],[h_exWins]]</f>
        <v>1.2633466763765167</v>
      </c>
      <c r="I274">
        <v>5</v>
      </c>
      <c r="J274">
        <v>7.7403581947361397</v>
      </c>
      <c r="K274" s="3">
        <f>Table1[[#This Row],[obDraws]]/Table1[[#This Row],[exDraws]]</f>
        <v>0.64596493782423003</v>
      </c>
      <c r="L274">
        <v>10</v>
      </c>
      <c r="M274">
        <v>11.0117711798967</v>
      </c>
      <c r="N274" s="3">
        <f>Table1[[#This Row],[a_obWins]]/Table1[[#This Row],[a_exWins]]</f>
        <v>0.90811912422010654</v>
      </c>
      <c r="O274">
        <v>66</v>
      </c>
      <c r="P274">
        <v>49.341345585968597</v>
      </c>
      <c r="Q274" s="3">
        <f>Table1[[#This Row],[h_obSG]]/Table1[[#This Row],[h_exSG]]</f>
        <v>1.3376205941730275</v>
      </c>
      <c r="R274">
        <v>42</v>
      </c>
      <c r="S274">
        <v>40.308456571733799</v>
      </c>
      <c r="T274" s="3">
        <f>Table1[[#This Row],[a_obSG]]/Table1[[#This Row],[a_exSG]]</f>
        <v>1.0419649763879173</v>
      </c>
      <c r="U274">
        <v>108</v>
      </c>
      <c r="V274">
        <v>89.649802157702396</v>
      </c>
      <c r="W274" s="3">
        <f>Table1[[#This Row],[obSG]]/Table1[[#This Row],[exSG]]</f>
        <v>1.204687544206934</v>
      </c>
      <c r="X274">
        <v>762</v>
      </c>
      <c r="Y274">
        <v>858.65298721349996</v>
      </c>
      <c r="Z274" s="3">
        <f>Table1[[#This Row],[obFouls]]/Table1[[#This Row],[exFouls]]</f>
        <v>0.88743649803495339</v>
      </c>
      <c r="AA274">
        <v>381</v>
      </c>
      <c r="AB274">
        <v>421.75166975534501</v>
      </c>
      <c r="AC274" s="3">
        <f>Table1[[#This Row],[h_obFouls]]/Table1[[#This Row],[h_exFouls]]</f>
        <v>0.90337520233414903</v>
      </c>
      <c r="AD274">
        <v>381</v>
      </c>
      <c r="AE274">
        <v>436.90131745815398</v>
      </c>
      <c r="AF274" s="3">
        <f>Table1[[#This Row],[a_obFouls]]/Table1[[#This Row],[a_exFouls]]</f>
        <v>0.87205047175553974</v>
      </c>
      <c r="AG274">
        <v>104</v>
      </c>
      <c r="AH274">
        <v>115.612449732348</v>
      </c>
      <c r="AI274" s="3">
        <f>Table1[[#This Row],[obYC]]/Table1[[#This Row],[exYC]]</f>
        <v>0.8995570999556558</v>
      </c>
      <c r="AJ274">
        <v>11</v>
      </c>
      <c r="AK274">
        <v>6.6916666270552403</v>
      </c>
      <c r="AL274" s="3">
        <f>Table1[[#This Row],[obRC]]/Table1[[#This Row],[exRC]]</f>
        <v>1.643835626169067</v>
      </c>
    </row>
    <row r="275" spans="1:38" hidden="1" x14ac:dyDescent="0.45">
      <c r="A275">
        <v>123</v>
      </c>
      <c r="B275" t="s">
        <v>145</v>
      </c>
      <c r="C275" s="5">
        <f t="shared" si="4"/>
        <v>0.95962166822502271</v>
      </c>
      <c r="D275" s="5">
        <f t="shared" si="5"/>
        <v>0.98062327110754044</v>
      </c>
      <c r="E275">
        <v>32</v>
      </c>
      <c r="F275">
        <v>16</v>
      </c>
      <c r="G275">
        <v>14.272156988089</v>
      </c>
      <c r="H275" s="3">
        <f>Table1[[#This Row],[h_obWins]]/Table1[[#This Row],[h_exWins]]</f>
        <v>1.1210639017881454</v>
      </c>
      <c r="I275">
        <v>9</v>
      </c>
      <c r="J275">
        <v>8.4228567202308398</v>
      </c>
      <c r="K275" s="3">
        <f>Table1[[#This Row],[obDraws]]/Table1[[#This Row],[exDraws]]</f>
        <v>1.068521084821842</v>
      </c>
      <c r="L275">
        <v>7</v>
      </c>
      <c r="M275">
        <v>9.3049862916801001</v>
      </c>
      <c r="N275" s="3">
        <f>Table1[[#This Row],[a_obWins]]/Table1[[#This Row],[a_exWins]]</f>
        <v>0.75228482671263408</v>
      </c>
      <c r="O275">
        <v>45</v>
      </c>
      <c r="P275">
        <v>46.754974927774001</v>
      </c>
      <c r="Q275" s="3">
        <f>Table1[[#This Row],[h_obSG]]/Table1[[#This Row],[h_exSG]]</f>
        <v>0.96246442372207353</v>
      </c>
      <c r="R275">
        <v>35</v>
      </c>
      <c r="S275">
        <v>35.843733599353797</v>
      </c>
      <c r="T275" s="3">
        <f>Table1[[#This Row],[a_obSG]]/Table1[[#This Row],[a_exSG]]</f>
        <v>0.97646077808788845</v>
      </c>
      <c r="U275">
        <v>80</v>
      </c>
      <c r="V275">
        <v>82.598708527127897</v>
      </c>
      <c r="W275" s="3">
        <f>Table1[[#This Row],[obSG]]/Table1[[#This Row],[exSG]]</f>
        <v>0.96853814577168118</v>
      </c>
      <c r="X275">
        <v>845</v>
      </c>
      <c r="Y275">
        <v>838.05161327506698</v>
      </c>
      <c r="Z275" s="3">
        <f>Table1[[#This Row],[obFouls]]/Table1[[#This Row],[exFouls]]</f>
        <v>1.0082911202781164</v>
      </c>
      <c r="AA275">
        <v>394</v>
      </c>
      <c r="AB275">
        <v>409.02117242681902</v>
      </c>
      <c r="AC275" s="3">
        <f>Table1[[#This Row],[h_obFouls]]/Table1[[#This Row],[h_exFouls]]</f>
        <v>0.96327531815114886</v>
      </c>
      <c r="AD275">
        <v>451</v>
      </c>
      <c r="AE275">
        <v>429.030440848247</v>
      </c>
      <c r="AF275" s="3">
        <f>Table1[[#This Row],[a_obFouls]]/Table1[[#This Row],[a_exFouls]]</f>
        <v>1.0512074600308463</v>
      </c>
      <c r="AG275">
        <v>105</v>
      </c>
      <c r="AH275">
        <v>110.566831268084</v>
      </c>
      <c r="AI275" s="3">
        <f>Table1[[#This Row],[obYC]]/Table1[[#This Row],[exYC]]</f>
        <v>0.94965188742194773</v>
      </c>
      <c r="AJ275">
        <v>5</v>
      </c>
      <c r="AK275">
        <v>6.8112522635477797</v>
      </c>
      <c r="AL275" s="3">
        <f>Table1[[#This Row],[obRC]]/Table1[[#This Row],[exRC]]</f>
        <v>0.73407940368892577</v>
      </c>
    </row>
    <row r="276" spans="1:38" hidden="1" x14ac:dyDescent="0.45">
      <c r="A276">
        <v>175</v>
      </c>
      <c r="B276" t="s">
        <v>197</v>
      </c>
      <c r="C276" s="5">
        <f t="shared" si="4"/>
        <v>1.2087719409024478</v>
      </c>
      <c r="D276" s="5">
        <f t="shared" si="5"/>
        <v>0.96289251381316066</v>
      </c>
      <c r="E276">
        <v>32</v>
      </c>
      <c r="F276">
        <v>15</v>
      </c>
      <c r="G276">
        <v>13.2708479536224</v>
      </c>
      <c r="H276" s="3">
        <f>Table1[[#This Row],[h_obWins]]/Table1[[#This Row],[h_exWins]]</f>
        <v>1.1302970279231941</v>
      </c>
      <c r="I276">
        <v>4</v>
      </c>
      <c r="J276">
        <v>8.7310330613575999</v>
      </c>
      <c r="K276" s="3">
        <f>Table1[[#This Row],[obDraws]]/Table1[[#This Row],[exDraws]]</f>
        <v>0.45813593556339538</v>
      </c>
      <c r="L276">
        <v>13</v>
      </c>
      <c r="M276">
        <v>9.9981189850199002</v>
      </c>
      <c r="N276" s="3">
        <f>Table1[[#This Row],[a_obWins]]/Table1[[#This Row],[a_exWins]]</f>
        <v>1.3002445779528924</v>
      </c>
      <c r="O276">
        <v>42</v>
      </c>
      <c r="P276">
        <v>46.661612042809899</v>
      </c>
      <c r="Q276" s="3">
        <f>Table1[[#This Row],[h_obSG]]/Table1[[#This Row],[h_exSG]]</f>
        <v>0.90009749259127436</v>
      </c>
      <c r="R276">
        <v>44</v>
      </c>
      <c r="S276">
        <v>40.050296613880803</v>
      </c>
      <c r="T276" s="3">
        <f>Table1[[#This Row],[a_obSG]]/Table1[[#This Row],[a_exSG]]</f>
        <v>1.0986185801368145</v>
      </c>
      <c r="U276">
        <v>86</v>
      </c>
      <c r="V276">
        <v>86.711908656690795</v>
      </c>
      <c r="W276" s="3">
        <f>Table1[[#This Row],[obSG]]/Table1[[#This Row],[exSG]]</f>
        <v>0.99178995517779023</v>
      </c>
      <c r="X276">
        <v>1186</v>
      </c>
      <c r="Y276">
        <v>830.84021857399296</v>
      </c>
      <c r="Z276" s="3">
        <f>Table1[[#This Row],[obFouls]]/Table1[[#This Row],[exFouls]]</f>
        <v>1.427470617678551</v>
      </c>
      <c r="AA276">
        <v>613</v>
      </c>
      <c r="AB276">
        <v>409.547322547004</v>
      </c>
      <c r="AC276" s="3">
        <f>Table1[[#This Row],[h_obFouls]]/Table1[[#This Row],[h_exFouls]]</f>
        <v>1.4967745270258619</v>
      </c>
      <c r="AD276">
        <v>573</v>
      </c>
      <c r="AE276">
        <v>421.29289602698901</v>
      </c>
      <c r="AF276" s="3">
        <f>Table1[[#This Row],[a_obFouls]]/Table1[[#This Row],[a_exFouls]]</f>
        <v>1.3600988894037565</v>
      </c>
      <c r="AG276">
        <v>149</v>
      </c>
      <c r="AH276">
        <v>112.64255874724699</v>
      </c>
      <c r="AI276" s="3">
        <f>Table1[[#This Row],[obYC]]/Table1[[#This Row],[exYC]]</f>
        <v>1.3227682472513222</v>
      </c>
      <c r="AJ276">
        <v>12</v>
      </c>
      <c r="AK276">
        <v>6.6291182389730601</v>
      </c>
      <c r="AL276" s="3">
        <f>Table1[[#This Row],[obRC]]/Table1[[#This Row],[exRC]]</f>
        <v>1.8101954992220748</v>
      </c>
    </row>
    <row r="277" spans="1:38" hidden="1" x14ac:dyDescent="0.45">
      <c r="A277">
        <v>215</v>
      </c>
      <c r="B277" t="s">
        <v>237</v>
      </c>
      <c r="C277" s="5">
        <f t="shared" si="4"/>
        <v>1.1434750273803738</v>
      </c>
      <c r="D277" s="5">
        <f t="shared" si="5"/>
        <v>1.0105591376215453</v>
      </c>
      <c r="E277">
        <v>32</v>
      </c>
      <c r="F277">
        <v>11</v>
      </c>
      <c r="G277">
        <v>12.393665532449401</v>
      </c>
      <c r="H277" s="3">
        <f>Table1[[#This Row],[h_obWins]]/Table1[[#This Row],[h_exWins]]</f>
        <v>0.88755017401425984</v>
      </c>
      <c r="I277">
        <v>12</v>
      </c>
      <c r="J277">
        <v>9.7428991372401796</v>
      </c>
      <c r="K277" s="3">
        <f>Table1[[#This Row],[obDraws]]/Table1[[#This Row],[exDraws]]</f>
        <v>1.2316662454333052</v>
      </c>
      <c r="L277">
        <v>9</v>
      </c>
      <c r="M277">
        <v>9.8634353303103293</v>
      </c>
      <c r="N277" s="3">
        <f>Table1[[#This Row],[a_obWins]]/Table1[[#This Row],[a_exWins]]</f>
        <v>0.9124609934170711</v>
      </c>
      <c r="O277">
        <v>42</v>
      </c>
      <c r="P277">
        <v>43.846072976089303</v>
      </c>
      <c r="Q277" s="3">
        <f>Table1[[#This Row],[h_obSG]]/Table1[[#This Row],[h_exSG]]</f>
        <v>0.95789650359118761</v>
      </c>
      <c r="R277">
        <v>32</v>
      </c>
      <c r="S277">
        <v>40.716987978173698</v>
      </c>
      <c r="T277" s="3">
        <f>Table1[[#This Row],[a_obSG]]/Table1[[#This Row],[a_exSG]]</f>
        <v>0.78591275015611595</v>
      </c>
      <c r="U277">
        <v>74</v>
      </c>
      <c r="V277">
        <v>84.563060954263094</v>
      </c>
      <c r="W277" s="3">
        <f>Table1[[#This Row],[obSG]]/Table1[[#This Row],[exSG]]</f>
        <v>0.87508658230836456</v>
      </c>
      <c r="X277">
        <v>1246</v>
      </c>
      <c r="Y277">
        <v>833.05828829551797</v>
      </c>
      <c r="Z277" s="3">
        <f>Table1[[#This Row],[obFouls]]/Table1[[#This Row],[exFouls]]</f>
        <v>1.495693659743045</v>
      </c>
      <c r="AA277">
        <v>638</v>
      </c>
      <c r="AB277">
        <v>411.37827556250198</v>
      </c>
      <c r="AC277" s="3">
        <f>Table1[[#This Row],[h_obFouls]]/Table1[[#This Row],[h_exFouls]]</f>
        <v>1.5508840352048845</v>
      </c>
      <c r="AD277">
        <v>608</v>
      </c>
      <c r="AE277">
        <v>421.68001273301502</v>
      </c>
      <c r="AF277" s="3">
        <f>Table1[[#This Row],[a_obFouls]]/Table1[[#This Row],[a_exFouls]]</f>
        <v>1.4418515975167947</v>
      </c>
      <c r="AG277">
        <v>152</v>
      </c>
      <c r="AH277">
        <v>112.22034101691099</v>
      </c>
      <c r="AI277" s="3">
        <f>Table1[[#This Row],[obYC]]/Table1[[#This Row],[exYC]]</f>
        <v>1.3544781509538848</v>
      </c>
      <c r="AJ277">
        <v>7</v>
      </c>
      <c r="AK277">
        <v>6.4531318643308104</v>
      </c>
      <c r="AL277" s="3">
        <f>Table1[[#This Row],[obRC]]/Table1[[#This Row],[exRC]]</f>
        <v>1.0847446088451966</v>
      </c>
    </row>
    <row r="278" spans="1:38" hidden="1" x14ac:dyDescent="0.45">
      <c r="A278">
        <v>270</v>
      </c>
      <c r="B278" t="s">
        <v>292</v>
      </c>
      <c r="C278" s="5">
        <f t="shared" si="4"/>
        <v>1.128322580215418</v>
      </c>
      <c r="D278" s="5">
        <f t="shared" si="5"/>
        <v>0.96098848441589058</v>
      </c>
      <c r="E278">
        <v>32</v>
      </c>
      <c r="F278">
        <v>18</v>
      </c>
      <c r="G278">
        <v>15.2281974903971</v>
      </c>
      <c r="H278" s="3">
        <f>Table1[[#This Row],[h_obWins]]/Table1[[#This Row],[h_exWins]]</f>
        <v>1.1820177674574288</v>
      </c>
      <c r="I278">
        <v>6</v>
      </c>
      <c r="J278">
        <v>9.0813833383179308</v>
      </c>
      <c r="K278" s="3">
        <f>Table1[[#This Row],[obDraws]]/Table1[[#This Row],[exDraws]]</f>
        <v>0.66069229504756599</v>
      </c>
      <c r="L278">
        <v>8</v>
      </c>
      <c r="M278">
        <v>7.6904191712849501</v>
      </c>
      <c r="N278" s="3">
        <f>Table1[[#This Row],[a_obWins]]/Table1[[#This Row],[a_exWins]]</f>
        <v>1.040255390742677</v>
      </c>
      <c r="O278">
        <v>45</v>
      </c>
      <c r="P278">
        <v>50.084191145435703</v>
      </c>
      <c r="Q278" s="3">
        <f>Table1[[#This Row],[h_obSG]]/Table1[[#This Row],[h_exSG]]</f>
        <v>0.89848710682634159</v>
      </c>
      <c r="R278">
        <v>28</v>
      </c>
      <c r="S278">
        <v>35.030868073760402</v>
      </c>
      <c r="T278" s="3">
        <f>Table1[[#This Row],[a_obSG]]/Table1[[#This Row],[a_exSG]]</f>
        <v>0.79929506574155329</v>
      </c>
      <c r="U278">
        <v>73</v>
      </c>
      <c r="V278">
        <v>85.115059219196198</v>
      </c>
      <c r="W278" s="3">
        <f>Table1[[#This Row],[obSG]]/Table1[[#This Row],[exSG]]</f>
        <v>0.85766256488177528</v>
      </c>
      <c r="X278">
        <v>1196</v>
      </c>
      <c r="Y278">
        <v>832.394896865286</v>
      </c>
      <c r="Z278" s="3">
        <f>Table1[[#This Row],[obFouls]]/Table1[[#This Row],[exFouls]]</f>
        <v>1.4368180349303121</v>
      </c>
      <c r="AA278">
        <v>596</v>
      </c>
      <c r="AB278">
        <v>405.29845361328</v>
      </c>
      <c r="AC278" s="3">
        <f>Table1[[#This Row],[h_obFouls]]/Table1[[#This Row],[h_exFouls]]</f>
        <v>1.4705212780522474</v>
      </c>
      <c r="AD278">
        <v>600</v>
      </c>
      <c r="AE278">
        <v>427.09644325200497</v>
      </c>
      <c r="AF278" s="3">
        <f>Table1[[#This Row],[a_obFouls]]/Table1[[#This Row],[a_exFouls]]</f>
        <v>1.4048349254127939</v>
      </c>
      <c r="AG278">
        <v>141</v>
      </c>
      <c r="AH278">
        <v>110.595004986581</v>
      </c>
      <c r="AI278" s="3">
        <f>Table1[[#This Row],[obYC]]/Table1[[#This Row],[exYC]]</f>
        <v>1.27492195526469</v>
      </c>
      <c r="AJ278">
        <v>9</v>
      </c>
      <c r="AK278">
        <v>6.4933097358574496</v>
      </c>
      <c r="AL278" s="3">
        <f>Table1[[#This Row],[obRC]]/Table1[[#This Row],[exRC]]</f>
        <v>1.3860419980122107</v>
      </c>
    </row>
    <row r="279" spans="1:38" hidden="1" x14ac:dyDescent="0.45">
      <c r="A279">
        <v>281</v>
      </c>
      <c r="B279" t="s">
        <v>303</v>
      </c>
      <c r="C279" s="5">
        <f t="shared" si="4"/>
        <v>0.86206359764093465</v>
      </c>
      <c r="D279" s="5">
        <f t="shared" si="5"/>
        <v>1.1210117488786255</v>
      </c>
      <c r="E279">
        <v>32</v>
      </c>
      <c r="F279">
        <v>7</v>
      </c>
      <c r="G279">
        <v>14.2534237748712</v>
      </c>
      <c r="H279" s="3">
        <f>Table1[[#This Row],[h_obWins]]/Table1[[#This Row],[h_exWins]]</f>
        <v>0.4911100736611092</v>
      </c>
      <c r="I279">
        <v>16</v>
      </c>
      <c r="J279">
        <v>8.3660565949581294</v>
      </c>
      <c r="K279" s="3">
        <f>Table1[[#This Row],[obDraws]]/Table1[[#This Row],[exDraws]]</f>
        <v>1.9124900505266158</v>
      </c>
      <c r="L279">
        <v>9</v>
      </c>
      <c r="M279">
        <v>9.3805196301705802</v>
      </c>
      <c r="N279" s="3">
        <f>Table1[[#This Row],[a_obWins]]/Table1[[#This Row],[a_exWins]]</f>
        <v>0.95943512244815154</v>
      </c>
      <c r="O279">
        <v>41</v>
      </c>
      <c r="P279">
        <v>47.064976300353401</v>
      </c>
      <c r="Q279" s="3">
        <f>Table1[[#This Row],[h_obSG]]/Table1[[#This Row],[h_exSG]]</f>
        <v>0.87113610210597603</v>
      </c>
      <c r="R279">
        <v>52</v>
      </c>
      <c r="S279">
        <v>35.489460561319397</v>
      </c>
      <c r="T279" s="3">
        <f>Table1[[#This Row],[a_obSG]]/Table1[[#This Row],[a_exSG]]</f>
        <v>1.4652237362174994</v>
      </c>
      <c r="U279">
        <v>93</v>
      </c>
      <c r="V279">
        <v>82.554436861672798</v>
      </c>
      <c r="W279" s="3">
        <f>Table1[[#This Row],[obSG]]/Table1[[#This Row],[exSG]]</f>
        <v>1.1265293972730945</v>
      </c>
      <c r="X279">
        <v>681</v>
      </c>
      <c r="Y279">
        <v>835.03138248616494</v>
      </c>
      <c r="Z279" s="3">
        <f>Table1[[#This Row],[obFouls]]/Table1[[#This Row],[exFouls]]</f>
        <v>0.81553821123756753</v>
      </c>
      <c r="AA279">
        <v>348</v>
      </c>
      <c r="AB279">
        <v>407.375413351389</v>
      </c>
      <c r="AC279" s="3">
        <f>Table1[[#This Row],[h_obFouls]]/Table1[[#This Row],[h_exFouls]]</f>
        <v>0.85424890308690848</v>
      </c>
      <c r="AD279">
        <v>333</v>
      </c>
      <c r="AE279">
        <v>427.655969134776</v>
      </c>
      <c r="AF279" s="3">
        <f>Table1[[#This Row],[a_obFouls]]/Table1[[#This Row],[a_exFouls]]</f>
        <v>0.77866328084632641</v>
      </c>
      <c r="AG279">
        <v>23</v>
      </c>
      <c r="AH279">
        <v>110.404576942547</v>
      </c>
      <c r="AI279" s="3">
        <f>Table1[[#This Row],[obYC]]/Table1[[#This Row],[exYC]]</f>
        <v>0.20832469664703193</v>
      </c>
      <c r="AJ279">
        <v>0</v>
      </c>
      <c r="AK279">
        <v>6.6898664437808204</v>
      </c>
      <c r="AL279" s="3">
        <f>Table1[[#This Row],[obRC]]/Table1[[#This Row],[exRC]]</f>
        <v>0</v>
      </c>
    </row>
    <row r="280" spans="1:38" hidden="1" x14ac:dyDescent="0.45">
      <c r="A280">
        <v>29</v>
      </c>
      <c r="B280" t="s">
        <v>51</v>
      </c>
      <c r="C280" s="5">
        <f t="shared" si="4"/>
        <v>1.1875428758524498</v>
      </c>
      <c r="D280" s="5">
        <f t="shared" si="5"/>
        <v>0.97794311463263783</v>
      </c>
      <c r="E280">
        <v>31</v>
      </c>
      <c r="F280">
        <v>15</v>
      </c>
      <c r="G280">
        <v>13.0264829762008</v>
      </c>
      <c r="H280" s="3">
        <f>Table1[[#This Row],[h_obWins]]/Table1[[#This Row],[h_exWins]]</f>
        <v>1.1515003725414441</v>
      </c>
      <c r="I280">
        <v>9</v>
      </c>
      <c r="J280">
        <v>8.9135317669796699</v>
      </c>
      <c r="K280" s="3">
        <f>Table1[[#This Row],[obDraws]]/Table1[[#This Row],[exDraws]]</f>
        <v>1.0097007825047142</v>
      </c>
      <c r="L280">
        <v>7</v>
      </c>
      <c r="M280">
        <v>9.0599852568194308</v>
      </c>
      <c r="N280" s="3">
        <f>Table1[[#This Row],[a_obWins]]/Table1[[#This Row],[a_exWins]]</f>
        <v>0.7726281888517551</v>
      </c>
      <c r="O280">
        <v>49</v>
      </c>
      <c r="P280">
        <v>45.061415451171399</v>
      </c>
      <c r="Q280" s="3">
        <f>Table1[[#This Row],[h_obSG]]/Table1[[#This Row],[h_exSG]]</f>
        <v>1.0874048120635815</v>
      </c>
      <c r="R280">
        <v>36</v>
      </c>
      <c r="S280">
        <v>37.626957168795997</v>
      </c>
      <c r="T280" s="3">
        <f>Table1[[#This Row],[a_obSG]]/Table1[[#This Row],[a_exSG]]</f>
        <v>0.95676086265765781</v>
      </c>
      <c r="U280">
        <v>85</v>
      </c>
      <c r="V280">
        <v>82.688372619967495</v>
      </c>
      <c r="W280" s="3">
        <f>Table1[[#This Row],[obSG]]/Table1[[#This Row],[exSG]]</f>
        <v>1.0279558940004376</v>
      </c>
      <c r="X280">
        <v>1180</v>
      </c>
      <c r="Y280">
        <v>803.80382323642505</v>
      </c>
      <c r="Z280" s="3">
        <f>Table1[[#This Row],[obFouls]]/Table1[[#This Row],[exFouls]]</f>
        <v>1.4680198897896053</v>
      </c>
      <c r="AA280">
        <v>553</v>
      </c>
      <c r="AB280">
        <v>395.08199699018297</v>
      </c>
      <c r="AC280" s="3">
        <f>Table1[[#This Row],[h_obFouls]]/Table1[[#This Row],[h_exFouls]]</f>
        <v>1.3997094380732842</v>
      </c>
      <c r="AD280">
        <v>627</v>
      </c>
      <c r="AE280">
        <v>408.72182624624202</v>
      </c>
      <c r="AF280" s="3">
        <f>Table1[[#This Row],[a_obFouls]]/Table1[[#This Row],[a_exFouls]]</f>
        <v>1.5340506910493501</v>
      </c>
      <c r="AG280">
        <v>135</v>
      </c>
      <c r="AH280">
        <v>108.01533947417499</v>
      </c>
      <c r="AI280" s="3">
        <f>Table1[[#This Row],[obYC]]/Table1[[#This Row],[exYC]]</f>
        <v>1.2498224850024813</v>
      </c>
      <c r="AJ280">
        <v>9</v>
      </c>
      <c r="AK280">
        <v>6.4037877734467603</v>
      </c>
      <c r="AL280" s="3">
        <f>Table1[[#This Row],[obRC]]/Table1[[#This Row],[exRC]]</f>
        <v>1.4054182178426347</v>
      </c>
    </row>
    <row r="281" spans="1:38" hidden="1" x14ac:dyDescent="0.45">
      <c r="A281">
        <v>130</v>
      </c>
      <c r="B281" t="s">
        <v>152</v>
      </c>
      <c r="C281" s="5">
        <f t="shared" si="4"/>
        <v>0.90811542541421764</v>
      </c>
      <c r="D281" s="5">
        <f t="shared" si="5"/>
        <v>0.96859832560633341</v>
      </c>
      <c r="E281">
        <v>31</v>
      </c>
      <c r="F281">
        <v>16</v>
      </c>
      <c r="G281">
        <v>13.4710353611865</v>
      </c>
      <c r="H281" s="3">
        <f>Table1[[#This Row],[h_obWins]]/Table1[[#This Row],[h_exWins]]</f>
        <v>1.1877335016208252</v>
      </c>
      <c r="I281">
        <v>7</v>
      </c>
      <c r="J281">
        <v>7.8568815415634798</v>
      </c>
      <c r="K281" s="3">
        <f>Table1[[#This Row],[obDraws]]/Table1[[#This Row],[exDraws]]</f>
        <v>0.89093872205778923</v>
      </c>
      <c r="L281">
        <v>8</v>
      </c>
      <c r="M281">
        <v>9.67208309724999</v>
      </c>
      <c r="N281" s="3">
        <f>Table1[[#This Row],[a_obWins]]/Table1[[#This Row],[a_exWins]]</f>
        <v>0.82712275314038564</v>
      </c>
      <c r="O281">
        <v>45</v>
      </c>
      <c r="P281">
        <v>44.890716897755098</v>
      </c>
      <c r="Q281" s="3">
        <f>Table1[[#This Row],[h_obSG]]/Table1[[#This Row],[h_exSG]]</f>
        <v>1.0024344254179278</v>
      </c>
      <c r="R281">
        <v>26</v>
      </c>
      <c r="S281">
        <v>36.0352026673973</v>
      </c>
      <c r="T281" s="3">
        <f>Table1[[#This Row],[a_obSG]]/Table1[[#This Row],[a_exSG]]</f>
        <v>0.72151668578024653</v>
      </c>
      <c r="U281">
        <v>71</v>
      </c>
      <c r="V281">
        <v>80.925919565152498</v>
      </c>
      <c r="W281" s="3">
        <f>Table1[[#This Row],[obSG]]/Table1[[#This Row],[exSG]]</f>
        <v>0.87734560671675466</v>
      </c>
      <c r="X281">
        <v>661</v>
      </c>
      <c r="Y281">
        <v>806.29307275632095</v>
      </c>
      <c r="Z281" s="3">
        <f>Table1[[#This Row],[obFouls]]/Table1[[#This Row],[exFouls]]</f>
        <v>0.81980116453235163</v>
      </c>
      <c r="AA281">
        <v>334</v>
      </c>
      <c r="AB281">
        <v>395.02314775599098</v>
      </c>
      <c r="AC281" s="3">
        <f>Table1[[#This Row],[h_obFouls]]/Table1[[#This Row],[h_exFouls]]</f>
        <v>0.84552007115875272</v>
      </c>
      <c r="AD281">
        <v>327</v>
      </c>
      <c r="AE281">
        <v>411.26992500032901</v>
      </c>
      <c r="AF281" s="3">
        <f>Table1[[#This Row],[a_obFouls]]/Table1[[#This Row],[a_exFouls]]</f>
        <v>0.79509825572521109</v>
      </c>
      <c r="AG281">
        <v>118</v>
      </c>
      <c r="AH281">
        <v>107.46869320982201</v>
      </c>
      <c r="AI281" s="3">
        <f>Table1[[#This Row],[obYC]]/Table1[[#This Row],[exYC]]</f>
        <v>1.0979941830093407</v>
      </c>
      <c r="AJ281">
        <v>6</v>
      </c>
      <c r="AK281">
        <v>6.4951632494035803</v>
      </c>
      <c r="AL281" s="3">
        <f>Table1[[#This Row],[obRC]]/Table1[[#This Row],[exRC]]</f>
        <v>0.92376431039680973</v>
      </c>
    </row>
    <row r="282" spans="1:38" hidden="1" x14ac:dyDescent="0.45">
      <c r="A282">
        <v>194</v>
      </c>
      <c r="B282" t="s">
        <v>216</v>
      </c>
      <c r="C282" s="5">
        <f t="shared" si="4"/>
        <v>0.95003598092146857</v>
      </c>
      <c r="D282" s="5">
        <f t="shared" si="5"/>
        <v>1.0568219637779921</v>
      </c>
      <c r="E282">
        <v>31</v>
      </c>
      <c r="F282">
        <v>11</v>
      </c>
      <c r="G282">
        <v>14.2034523797715</v>
      </c>
      <c r="H282" s="3">
        <f>Table1[[#This Row],[h_obWins]]/Table1[[#This Row],[h_exWins]]</f>
        <v>0.77445959657429175</v>
      </c>
      <c r="I282">
        <v>10</v>
      </c>
      <c r="J282">
        <v>7.7434954836052796</v>
      </c>
      <c r="K282" s="3">
        <f>Table1[[#This Row],[obDraws]]/Table1[[#This Row],[exDraws]]</f>
        <v>1.2914064483116505</v>
      </c>
      <c r="L282">
        <v>10</v>
      </c>
      <c r="M282">
        <v>9.0530521366231707</v>
      </c>
      <c r="N282" s="3">
        <f>Table1[[#This Row],[a_obWins]]/Table1[[#This Row],[a_exWins]]</f>
        <v>1.104599846448034</v>
      </c>
      <c r="O282">
        <v>46</v>
      </c>
      <c r="P282">
        <v>46.997789286883403</v>
      </c>
      <c r="Q282" s="3">
        <f>Table1[[#This Row],[h_obSG]]/Table1[[#This Row],[h_exSG]]</f>
        <v>0.97876944209454819</v>
      </c>
      <c r="R282">
        <v>41</v>
      </c>
      <c r="S282">
        <v>35.464514964667202</v>
      </c>
      <c r="T282" s="3">
        <f>Table1[[#This Row],[a_obSG]]/Table1[[#This Row],[a_exSG]]</f>
        <v>1.1560851753040391</v>
      </c>
      <c r="U282">
        <v>87</v>
      </c>
      <c r="V282">
        <v>82.462304251550705</v>
      </c>
      <c r="W282" s="3">
        <f>Table1[[#This Row],[obSG]]/Table1[[#This Row],[exSG]]</f>
        <v>1.0550275157799021</v>
      </c>
      <c r="X282">
        <v>791</v>
      </c>
      <c r="Y282">
        <v>803.07253541288901</v>
      </c>
      <c r="Z282" s="3">
        <f>Table1[[#This Row],[obFouls]]/Table1[[#This Row],[exFouls]]</f>
        <v>0.98496706725665562</v>
      </c>
      <c r="AA282">
        <v>393</v>
      </c>
      <c r="AB282">
        <v>393.10897402810002</v>
      </c>
      <c r="AC282" s="3">
        <f>Table1[[#This Row],[h_obFouls]]/Table1[[#This Row],[h_exFouls]]</f>
        <v>0.99972278926379277</v>
      </c>
      <c r="AD282">
        <v>398</v>
      </c>
      <c r="AE282">
        <v>409.96356138478802</v>
      </c>
      <c r="AF282" s="3">
        <f>Table1[[#This Row],[a_obFouls]]/Table1[[#This Row],[a_exFouls]]</f>
        <v>0.97081798844663869</v>
      </c>
      <c r="AG282">
        <v>71</v>
      </c>
      <c r="AH282">
        <v>107.000910573295</v>
      </c>
      <c r="AI282" s="3">
        <f>Table1[[#This Row],[obYC]]/Table1[[#This Row],[exYC]]</f>
        <v>0.66354575507434965</v>
      </c>
      <c r="AJ282">
        <v>3</v>
      </c>
      <c r="AK282">
        <v>6.3695056525622498</v>
      </c>
      <c r="AL282" s="3">
        <f>Table1[[#This Row],[obRC]]/Table1[[#This Row],[exRC]]</f>
        <v>0.47099416558225288</v>
      </c>
    </row>
    <row r="283" spans="1:38" hidden="1" x14ac:dyDescent="0.45">
      <c r="A283">
        <v>204</v>
      </c>
      <c r="B283" t="s">
        <v>226</v>
      </c>
      <c r="C283" s="5">
        <f t="shared" si="4"/>
        <v>0.90415566489867638</v>
      </c>
      <c r="D283" s="5">
        <f t="shared" si="5"/>
        <v>1.0244221184128828</v>
      </c>
      <c r="E283">
        <v>31</v>
      </c>
      <c r="F283">
        <v>12</v>
      </c>
      <c r="G283">
        <v>13.322889071355499</v>
      </c>
      <c r="H283" s="3">
        <f>Table1[[#This Row],[h_obWins]]/Table1[[#This Row],[h_exWins]]</f>
        <v>0.90070554034712036</v>
      </c>
      <c r="I283">
        <v>10</v>
      </c>
      <c r="J283">
        <v>8.1327642748081708</v>
      </c>
      <c r="K283" s="3">
        <f>Table1[[#This Row],[obDraws]]/Table1[[#This Row],[exDraws]]</f>
        <v>1.2295942267717912</v>
      </c>
      <c r="L283">
        <v>9</v>
      </c>
      <c r="M283">
        <v>9.54434665383625</v>
      </c>
      <c r="N283" s="3">
        <f>Table1[[#This Row],[a_obWins]]/Table1[[#This Row],[a_exWins]]</f>
        <v>0.94296658811973733</v>
      </c>
      <c r="O283">
        <v>36</v>
      </c>
      <c r="P283">
        <v>44.326105923677602</v>
      </c>
      <c r="Q283" s="3">
        <f>Table1[[#This Row],[h_obSG]]/Table1[[#This Row],[h_exSG]]</f>
        <v>0.81216247738942349</v>
      </c>
      <c r="R283">
        <v>33</v>
      </c>
      <c r="S283">
        <v>35.646350506314597</v>
      </c>
      <c r="T283" s="3">
        <f>Table1[[#This Row],[a_obSG]]/Table1[[#This Row],[a_exSG]]</f>
        <v>0.92576096939164054</v>
      </c>
      <c r="U283">
        <v>69</v>
      </c>
      <c r="V283">
        <v>79.972456429992206</v>
      </c>
      <c r="W283" s="3">
        <f>Table1[[#This Row],[obSG]]/Table1[[#This Row],[exSG]]</f>
        <v>0.86279705638906468</v>
      </c>
      <c r="X283">
        <v>747</v>
      </c>
      <c r="Y283">
        <v>809.30812422611098</v>
      </c>
      <c r="Z283" s="3">
        <f>Table1[[#This Row],[obFouls]]/Table1[[#This Row],[exFouls]]</f>
        <v>0.92301062801551359</v>
      </c>
      <c r="AA283">
        <v>358</v>
      </c>
      <c r="AB283">
        <v>395.95683344623399</v>
      </c>
      <c r="AC283" s="3">
        <f>Table1[[#This Row],[h_obFouls]]/Table1[[#This Row],[h_exFouls]]</f>
        <v>0.9041389610178604</v>
      </c>
      <c r="AD283">
        <v>389</v>
      </c>
      <c r="AE283">
        <v>413.35129077987699</v>
      </c>
      <c r="AF283" s="3">
        <f>Table1[[#This Row],[a_obFouls]]/Table1[[#This Row],[a_exFouls]]</f>
        <v>0.94108814627400106</v>
      </c>
      <c r="AG283">
        <v>78</v>
      </c>
      <c r="AH283">
        <v>107.707233539873</v>
      </c>
      <c r="AI283" s="3">
        <f>Table1[[#This Row],[obYC]]/Table1[[#This Row],[exYC]]</f>
        <v>0.72418534425660985</v>
      </c>
      <c r="AJ283">
        <v>5</v>
      </c>
      <c r="AK283">
        <v>6.4159948109285097</v>
      </c>
      <c r="AL283" s="3">
        <f>Table1[[#This Row],[obRC]]/Table1[[#This Row],[exRC]]</f>
        <v>0.77930237591267792</v>
      </c>
    </row>
    <row r="284" spans="1:38" hidden="1" x14ac:dyDescent="0.45">
      <c r="A284">
        <v>210</v>
      </c>
      <c r="B284" t="s">
        <v>232</v>
      </c>
      <c r="C284" s="5">
        <f t="shared" si="4"/>
        <v>0.88950354536038612</v>
      </c>
      <c r="D284" s="5">
        <f t="shared" si="5"/>
        <v>0.95236374669884805</v>
      </c>
      <c r="E284">
        <v>31</v>
      </c>
      <c r="F284">
        <v>17</v>
      </c>
      <c r="G284">
        <v>14.2469199173321</v>
      </c>
      <c r="H284" s="3">
        <f>Table1[[#This Row],[h_obWins]]/Table1[[#This Row],[h_exWins]]</f>
        <v>1.1932403704549948</v>
      </c>
      <c r="I284">
        <v>6</v>
      </c>
      <c r="J284">
        <v>7.9891326989589899</v>
      </c>
      <c r="K284" s="3">
        <f>Table1[[#This Row],[obDraws]]/Table1[[#This Row],[exDraws]]</f>
        <v>0.75102019531880093</v>
      </c>
      <c r="L284">
        <v>8</v>
      </c>
      <c r="M284">
        <v>8.7639473837088104</v>
      </c>
      <c r="N284" s="3">
        <f>Table1[[#This Row],[a_obWins]]/Table1[[#This Row],[a_exWins]]</f>
        <v>0.91283067432274845</v>
      </c>
      <c r="O284">
        <v>48</v>
      </c>
      <c r="P284">
        <v>47.1741791903303</v>
      </c>
      <c r="Q284" s="3">
        <f>Table1[[#This Row],[h_obSG]]/Table1[[#This Row],[h_exSG]]</f>
        <v>1.0175057801501499</v>
      </c>
      <c r="R284">
        <v>36</v>
      </c>
      <c r="S284">
        <v>34.706918726314903</v>
      </c>
      <c r="T284" s="3">
        <f>Table1[[#This Row],[a_obSG]]/Table1[[#This Row],[a_exSG]]</f>
        <v>1.0372571614288733</v>
      </c>
      <c r="U284">
        <v>84</v>
      </c>
      <c r="V284">
        <v>81.881097916645302</v>
      </c>
      <c r="W284" s="3">
        <f>Table1[[#This Row],[obSG]]/Table1[[#This Row],[exSG]]</f>
        <v>1.0258777927661855</v>
      </c>
      <c r="X284">
        <v>814</v>
      </c>
      <c r="Y284">
        <v>806.65134564838797</v>
      </c>
      <c r="Z284" s="3">
        <f>Table1[[#This Row],[obFouls]]/Table1[[#This Row],[exFouls]]</f>
        <v>1.0091100751164124</v>
      </c>
      <c r="AA284">
        <v>377</v>
      </c>
      <c r="AB284">
        <v>392.83890625076998</v>
      </c>
      <c r="AC284" s="3">
        <f>Table1[[#This Row],[h_obFouls]]/Table1[[#This Row],[h_exFouls]]</f>
        <v>0.95968091245865761</v>
      </c>
      <c r="AD284">
        <v>437</v>
      </c>
      <c r="AE284">
        <v>413.81243939761799</v>
      </c>
      <c r="AF284" s="3">
        <f>Table1[[#This Row],[a_obFouls]]/Table1[[#This Row],[a_exFouls]]</f>
        <v>1.056033986402477</v>
      </c>
      <c r="AG284">
        <v>55</v>
      </c>
      <c r="AH284">
        <v>107.399400127143</v>
      </c>
      <c r="AI284" s="3">
        <f>Table1[[#This Row],[obYC]]/Table1[[#This Row],[exYC]]</f>
        <v>0.51210714338151953</v>
      </c>
      <c r="AJ284">
        <v>2</v>
      </c>
      <c r="AK284">
        <v>6.4542173430816003</v>
      </c>
      <c r="AL284" s="3">
        <f>Table1[[#This Row],[obRC]]/Table1[[#This Row],[exRC]]</f>
        <v>0.30987490716342836</v>
      </c>
    </row>
    <row r="285" spans="1:38" hidden="1" x14ac:dyDescent="0.45">
      <c r="A285">
        <v>237</v>
      </c>
      <c r="B285" t="s">
        <v>259</v>
      </c>
      <c r="C285" s="5">
        <f t="shared" si="4"/>
        <v>0.92125641272693948</v>
      </c>
      <c r="D285" s="5">
        <f t="shared" si="5"/>
        <v>1.0486330338985788</v>
      </c>
      <c r="E285">
        <v>31</v>
      </c>
      <c r="F285">
        <v>10</v>
      </c>
      <c r="G285">
        <v>13.1353145074451</v>
      </c>
      <c r="H285" s="3">
        <f>Table1[[#This Row],[h_obWins]]/Table1[[#This Row],[h_exWins]]</f>
        <v>0.76130647609023727</v>
      </c>
      <c r="I285">
        <v>11</v>
      </c>
      <c r="J285">
        <v>8.0614124112522507</v>
      </c>
      <c r="K285" s="3">
        <f>Table1[[#This Row],[obDraws]]/Table1[[#This Row],[exDraws]]</f>
        <v>1.3645251525211664</v>
      </c>
      <c r="L285">
        <v>10</v>
      </c>
      <c r="M285">
        <v>9.8032730813025992</v>
      </c>
      <c r="N285" s="3">
        <f>Table1[[#This Row],[a_obWins]]/Table1[[#This Row],[a_exWins]]</f>
        <v>1.0200674730843324</v>
      </c>
      <c r="O285">
        <v>39</v>
      </c>
      <c r="P285">
        <v>44.526965485889797</v>
      </c>
      <c r="Q285" s="3">
        <f>Table1[[#This Row],[h_obSG]]/Table1[[#This Row],[h_exSG]]</f>
        <v>0.87587374469429669</v>
      </c>
      <c r="R285">
        <v>39</v>
      </c>
      <c r="S285">
        <v>37.1341842996951</v>
      </c>
      <c r="T285" s="3">
        <f>Table1[[#This Row],[a_obSG]]/Table1[[#This Row],[a_exSG]]</f>
        <v>1.0502452318663216</v>
      </c>
      <c r="U285">
        <v>78</v>
      </c>
      <c r="V285">
        <v>81.661149785584897</v>
      </c>
      <c r="W285" s="3">
        <f>Table1[[#This Row],[obSG]]/Table1[[#This Row],[exSG]]</f>
        <v>0.95516656580028736</v>
      </c>
      <c r="X285">
        <v>757</v>
      </c>
      <c r="Y285">
        <v>807.95837705629197</v>
      </c>
      <c r="Z285" s="3">
        <f>Table1[[#This Row],[obFouls]]/Table1[[#This Row],[exFouls]]</f>
        <v>0.93692945267557814</v>
      </c>
      <c r="AA285">
        <v>359</v>
      </c>
      <c r="AB285">
        <v>396.68008163098</v>
      </c>
      <c r="AC285" s="3">
        <f>Table1[[#This Row],[h_obFouls]]/Table1[[#This Row],[h_exFouls]]</f>
        <v>0.90501141001066776</v>
      </c>
      <c r="AD285">
        <v>398</v>
      </c>
      <c r="AE285">
        <v>411.278295425311</v>
      </c>
      <c r="AF285" s="3">
        <f>Table1[[#This Row],[a_obFouls]]/Table1[[#This Row],[a_exFouls]]</f>
        <v>0.96771457289867524</v>
      </c>
      <c r="AG285">
        <v>90</v>
      </c>
      <c r="AH285">
        <v>108.18670253225299</v>
      </c>
      <c r="AI285" s="3">
        <f>Table1[[#This Row],[obYC]]/Table1[[#This Row],[exYC]]</f>
        <v>0.83189521349140749</v>
      </c>
      <c r="AJ285">
        <v>3</v>
      </c>
      <c r="AK285">
        <v>6.4504303678361197</v>
      </c>
      <c r="AL285" s="3">
        <f>Table1[[#This Row],[obRC]]/Table1[[#This Row],[exRC]]</f>
        <v>0.46508524686336378</v>
      </c>
    </row>
    <row r="286" spans="1:38" hidden="1" x14ac:dyDescent="0.45">
      <c r="A286">
        <v>256</v>
      </c>
      <c r="B286" t="s">
        <v>278</v>
      </c>
      <c r="C286" s="5">
        <f t="shared" si="4"/>
        <v>1.0550508280525814</v>
      </c>
      <c r="D286" s="5">
        <f t="shared" si="5"/>
        <v>0.96849134878671717</v>
      </c>
      <c r="E286">
        <v>31</v>
      </c>
      <c r="F286">
        <v>16</v>
      </c>
      <c r="G286">
        <v>13.953117674042</v>
      </c>
      <c r="H286" s="3">
        <f>Table1[[#This Row],[h_obWins]]/Table1[[#This Row],[h_exWins]]</f>
        <v>1.1466971306180529</v>
      </c>
      <c r="I286">
        <v>7</v>
      </c>
      <c r="J286">
        <v>8.0483974903352191</v>
      </c>
      <c r="K286" s="3">
        <f>Table1[[#This Row],[obDraws]]/Table1[[#This Row],[exDraws]]</f>
        <v>0.86973835579142689</v>
      </c>
      <c r="L286">
        <v>8</v>
      </c>
      <c r="M286">
        <v>8.9984848356227403</v>
      </c>
      <c r="N286" s="3">
        <f>Table1[[#This Row],[a_obWins]]/Table1[[#This Row],[a_exWins]]</f>
        <v>0.88903855995067194</v>
      </c>
      <c r="O286">
        <v>42</v>
      </c>
      <c r="P286">
        <v>46.074205270080903</v>
      </c>
      <c r="Q286" s="3">
        <f>Table1[[#This Row],[h_obSG]]/Table1[[#This Row],[h_exSG]]</f>
        <v>0.91157296699534041</v>
      </c>
      <c r="R286">
        <v>26</v>
      </c>
      <c r="S286">
        <v>34.853794499996603</v>
      </c>
      <c r="T286" s="3">
        <f>Table1[[#This Row],[a_obSG]]/Table1[[#This Row],[a_exSG]]</f>
        <v>0.74597329711123805</v>
      </c>
      <c r="U286">
        <v>68</v>
      </c>
      <c r="V286">
        <v>80.927999770077506</v>
      </c>
      <c r="W286" s="3">
        <f>Table1[[#This Row],[obSG]]/Table1[[#This Row],[exSG]]</f>
        <v>0.84025306683957446</v>
      </c>
      <c r="X286">
        <v>921</v>
      </c>
      <c r="Y286">
        <v>806.84115999150094</v>
      </c>
      <c r="Z286" s="3">
        <f>Table1[[#This Row],[obFouls]]/Table1[[#This Row],[exFouls]]</f>
        <v>1.1414886171767706</v>
      </c>
      <c r="AA286">
        <v>453</v>
      </c>
      <c r="AB286">
        <v>393.98742757001497</v>
      </c>
      <c r="AC286" s="3">
        <f>Table1[[#This Row],[h_obFouls]]/Table1[[#This Row],[h_exFouls]]</f>
        <v>1.1497828821441212</v>
      </c>
      <c r="AD286">
        <v>468</v>
      </c>
      <c r="AE286">
        <v>412.85373242148597</v>
      </c>
      <c r="AF286" s="3">
        <f>Table1[[#This Row],[a_obFouls]]/Table1[[#This Row],[a_exFouls]]</f>
        <v>1.1335733778039694</v>
      </c>
      <c r="AG286">
        <v>97</v>
      </c>
      <c r="AH286">
        <v>107.248614512598</v>
      </c>
      <c r="AI286" s="3">
        <f>Table1[[#This Row],[obYC]]/Table1[[#This Row],[exYC]]</f>
        <v>0.90444058826145357</v>
      </c>
      <c r="AJ286">
        <v>12</v>
      </c>
      <c r="AK286">
        <v>6.4068330467240902</v>
      </c>
      <c r="AL286" s="3">
        <f>Table1[[#This Row],[obRC]]/Table1[[#This Row],[exRC]]</f>
        <v>1.8730002658857765</v>
      </c>
    </row>
    <row r="287" spans="1:38" hidden="1" x14ac:dyDescent="0.45">
      <c r="A287">
        <v>275</v>
      </c>
      <c r="B287" t="s">
        <v>297</v>
      </c>
      <c r="C287" s="5">
        <f t="shared" si="4"/>
        <v>0.97873275408899307</v>
      </c>
      <c r="D287" s="5">
        <f t="shared" si="5"/>
        <v>1.0343632749937222</v>
      </c>
      <c r="E287">
        <v>31</v>
      </c>
      <c r="F287">
        <v>14</v>
      </c>
      <c r="G287">
        <v>15.591934075514301</v>
      </c>
      <c r="H287" s="3">
        <f>Table1[[#This Row],[h_obWins]]/Table1[[#This Row],[h_exWins]]</f>
        <v>0.89790015351499675</v>
      </c>
      <c r="I287">
        <v>9</v>
      </c>
      <c r="J287">
        <v>7.8191008075437098</v>
      </c>
      <c r="K287" s="3">
        <f>Table1[[#This Row],[obDraws]]/Table1[[#This Row],[exDraws]]</f>
        <v>1.1510274929972744</v>
      </c>
      <c r="L287">
        <v>8</v>
      </c>
      <c r="M287">
        <v>7.5889651169419698</v>
      </c>
      <c r="N287" s="3">
        <f>Table1[[#This Row],[a_obWins]]/Table1[[#This Row],[a_exWins]]</f>
        <v>1.054162178468895</v>
      </c>
      <c r="O287">
        <v>48</v>
      </c>
      <c r="P287">
        <v>49.685080424871998</v>
      </c>
      <c r="Q287" s="3">
        <f>Table1[[#This Row],[h_obSG]]/Table1[[#This Row],[h_exSG]]</f>
        <v>0.9660847801701764</v>
      </c>
      <c r="R287">
        <v>40</v>
      </c>
      <c r="S287">
        <v>31.651258025136102</v>
      </c>
      <c r="T287" s="3">
        <f>Table1[[#This Row],[a_obSG]]/Table1[[#This Row],[a_exSG]]</f>
        <v>1.263772832291016</v>
      </c>
      <c r="U287">
        <v>88</v>
      </c>
      <c r="V287">
        <v>81.336338450008199</v>
      </c>
      <c r="W287" s="3">
        <f>Table1[[#This Row],[obSG]]/Table1[[#This Row],[exSG]]</f>
        <v>1.0819272378985623</v>
      </c>
      <c r="X287">
        <v>780</v>
      </c>
      <c r="Y287">
        <v>810.81152726012897</v>
      </c>
      <c r="Z287" s="3">
        <f>Table1[[#This Row],[obFouls]]/Table1[[#This Row],[exFouls]]</f>
        <v>0.96199914995751679</v>
      </c>
      <c r="AA287">
        <v>379</v>
      </c>
      <c r="AB287">
        <v>392.68406547798298</v>
      </c>
      <c r="AC287" s="3">
        <f>Table1[[#This Row],[h_obFouls]]/Table1[[#This Row],[h_exFouls]]</f>
        <v>0.96515248088478844</v>
      </c>
      <c r="AD287">
        <v>401</v>
      </c>
      <c r="AE287">
        <v>418.12746178214502</v>
      </c>
      <c r="AF287" s="3">
        <f>Table1[[#This Row],[a_obFouls]]/Table1[[#This Row],[a_exFouls]]</f>
        <v>0.95903770178322112</v>
      </c>
      <c r="AG287">
        <v>73</v>
      </c>
      <c r="AH287">
        <v>106.594881216426</v>
      </c>
      <c r="AI287" s="3">
        <f>Table1[[#This Row],[obYC]]/Table1[[#This Row],[exYC]]</f>
        <v>0.68483588674191309</v>
      </c>
      <c r="AJ287">
        <v>5</v>
      </c>
      <c r="AK287">
        <v>6.4089384673536101</v>
      </c>
      <c r="AL287" s="3">
        <f>Table1[[#This Row],[obRC]]/Table1[[#This Row],[exRC]]</f>
        <v>0.78016040027056288</v>
      </c>
    </row>
    <row r="288" spans="1:38" hidden="1" x14ac:dyDescent="0.45">
      <c r="A288">
        <v>30</v>
      </c>
      <c r="B288" t="s">
        <v>52</v>
      </c>
      <c r="C288" s="5">
        <f t="shared" si="4"/>
        <v>1.1843681917361222</v>
      </c>
      <c r="D288" s="5">
        <f t="shared" si="5"/>
        <v>0.98963740033602754</v>
      </c>
      <c r="E288">
        <v>30</v>
      </c>
      <c r="F288">
        <v>14</v>
      </c>
      <c r="G288">
        <v>11.993239675625899</v>
      </c>
      <c r="H288" s="3">
        <f>Table1[[#This Row],[h_obWins]]/Table1[[#This Row],[h_exWins]]</f>
        <v>1.1673242909046901</v>
      </c>
      <c r="I288">
        <v>9</v>
      </c>
      <c r="J288">
        <v>8.3712457068347401</v>
      </c>
      <c r="K288" s="3">
        <f>Table1[[#This Row],[obDraws]]/Table1[[#This Row],[exDraws]]</f>
        <v>1.0751088087943603</v>
      </c>
      <c r="L288">
        <v>7</v>
      </c>
      <c r="M288">
        <v>9.6355146175393092</v>
      </c>
      <c r="N288" s="3">
        <f>Table1[[#This Row],[a_obWins]]/Table1[[#This Row],[a_exWins]]</f>
        <v>0.72647910130903215</v>
      </c>
      <c r="O288">
        <v>45</v>
      </c>
      <c r="P288">
        <v>42.393753881137997</v>
      </c>
      <c r="Q288" s="3">
        <f>Table1[[#This Row],[h_obSG]]/Table1[[#This Row],[h_exSG]]</f>
        <v>1.0614771252899495</v>
      </c>
      <c r="R288">
        <v>37</v>
      </c>
      <c r="S288">
        <v>38.261157268396303</v>
      </c>
      <c r="T288" s="3">
        <f>Table1[[#This Row],[a_obSG]]/Table1[[#This Row],[a_exSG]]</f>
        <v>0.96703818288742616</v>
      </c>
      <c r="U288">
        <v>82</v>
      </c>
      <c r="V288">
        <v>80.654911149534399</v>
      </c>
      <c r="W288" s="3">
        <f>Table1[[#This Row],[obSG]]/Table1[[#This Row],[exSG]]</f>
        <v>1.0166770855152492</v>
      </c>
      <c r="X288">
        <v>1125</v>
      </c>
      <c r="Y288">
        <v>780.17026760379701</v>
      </c>
      <c r="Z288" s="3">
        <f>Table1[[#This Row],[obFouls]]/Table1[[#This Row],[exFouls]]</f>
        <v>1.4419929170786112</v>
      </c>
      <c r="AA288">
        <v>535</v>
      </c>
      <c r="AB288">
        <v>385.37993027265998</v>
      </c>
      <c r="AC288" s="3">
        <f>Table1[[#This Row],[h_obFouls]]/Table1[[#This Row],[h_exFouls]]</f>
        <v>1.3882404297013662</v>
      </c>
      <c r="AD288">
        <v>590</v>
      </c>
      <c r="AE288">
        <v>394.79033733113698</v>
      </c>
      <c r="AF288" s="3">
        <f>Table1[[#This Row],[a_obFouls]]/Table1[[#This Row],[a_exFouls]]</f>
        <v>1.4944641350356245</v>
      </c>
      <c r="AG288">
        <v>134</v>
      </c>
      <c r="AH288">
        <v>105.63717960708</v>
      </c>
      <c r="AI288" s="3">
        <f>Table1[[#This Row],[obYC]]/Table1[[#This Row],[exYC]]</f>
        <v>1.2684927834917232</v>
      </c>
      <c r="AJ288">
        <v>9</v>
      </c>
      <c r="AK288">
        <v>6.3346589820934396</v>
      </c>
      <c r="AL288" s="3">
        <f>Table1[[#This Row],[obRC]]/Table1[[#This Row],[exRC]]</f>
        <v>1.4207552490893101</v>
      </c>
    </row>
    <row r="289" spans="1:38" hidden="1" x14ac:dyDescent="0.45">
      <c r="A289">
        <v>48</v>
      </c>
      <c r="B289" t="s">
        <v>70</v>
      </c>
      <c r="C289" s="5">
        <f t="shared" si="4"/>
        <v>1.0646791521546877</v>
      </c>
      <c r="D289" s="5">
        <f t="shared" si="5"/>
        <v>1.009148479143031</v>
      </c>
      <c r="E289">
        <v>30</v>
      </c>
      <c r="F289">
        <v>10</v>
      </c>
      <c r="G289">
        <v>11.685181612289799</v>
      </c>
      <c r="H289" s="3">
        <f>Table1[[#This Row],[h_obWins]]/Table1[[#This Row],[h_exWins]]</f>
        <v>0.85578473076383998</v>
      </c>
      <c r="I289">
        <v>8</v>
      </c>
      <c r="J289">
        <v>7.6275566539386004</v>
      </c>
      <c r="K289" s="3">
        <f>Table1[[#This Row],[obDraws]]/Table1[[#This Row],[exDraws]]</f>
        <v>1.0488286567978597</v>
      </c>
      <c r="L289">
        <v>12</v>
      </c>
      <c r="M289">
        <v>10.6872617337715</v>
      </c>
      <c r="N289" s="3">
        <f>Table1[[#This Row],[a_obWins]]/Table1[[#This Row],[a_exWins]]</f>
        <v>1.1228320498673929</v>
      </c>
      <c r="O289">
        <v>43</v>
      </c>
      <c r="P289">
        <v>41.166371873162603</v>
      </c>
      <c r="Q289" s="3">
        <f>Table1[[#This Row],[h_obSG]]/Table1[[#This Row],[h_exSG]]</f>
        <v>1.0445418928946901</v>
      </c>
      <c r="R289">
        <v>55</v>
      </c>
      <c r="S289">
        <v>37.390579888357102</v>
      </c>
      <c r="T289" s="3">
        <f>Table1[[#This Row],[a_obSG]]/Table1[[#This Row],[a_exSG]]</f>
        <v>1.4709587324995252</v>
      </c>
      <c r="U289">
        <v>98</v>
      </c>
      <c r="V289">
        <v>78.556951761519699</v>
      </c>
      <c r="W289" s="3">
        <f>Table1[[#This Row],[obSG]]/Table1[[#This Row],[exSG]]</f>
        <v>1.2475025800072383</v>
      </c>
      <c r="X289">
        <v>559</v>
      </c>
      <c r="Y289">
        <v>779.97380364654396</v>
      </c>
      <c r="Z289" s="3">
        <f>Table1[[#This Row],[obFouls]]/Table1[[#This Row],[exFouls]]</f>
        <v>0.71669073677417849</v>
      </c>
      <c r="AA289">
        <v>285</v>
      </c>
      <c r="AB289">
        <v>384.11178636187799</v>
      </c>
      <c r="AC289" s="3">
        <f>Table1[[#This Row],[h_obFouls]]/Table1[[#This Row],[h_exFouls]]</f>
        <v>0.74197150443984772</v>
      </c>
      <c r="AD289">
        <v>274</v>
      </c>
      <c r="AE289">
        <v>395.86201728466602</v>
      </c>
      <c r="AF289" s="3">
        <f>Table1[[#This Row],[a_obFouls]]/Table1[[#This Row],[a_exFouls]]</f>
        <v>0.69216036910903089</v>
      </c>
      <c r="AG289">
        <v>92</v>
      </c>
      <c r="AH289">
        <v>104.839454251231</v>
      </c>
      <c r="AI289" s="3">
        <f>Table1[[#This Row],[obYC]]/Table1[[#This Row],[exYC]]</f>
        <v>0.87753222922676322</v>
      </c>
      <c r="AJ289">
        <v>12</v>
      </c>
      <c r="AK289">
        <v>6.3402588976159402</v>
      </c>
      <c r="AL289" s="3">
        <f>Table1[[#This Row],[obRC]]/Table1[[#This Row],[exRC]]</f>
        <v>1.8926671913211985</v>
      </c>
    </row>
    <row r="290" spans="1:38" hidden="1" x14ac:dyDescent="0.45">
      <c r="A290">
        <v>125</v>
      </c>
      <c r="B290" t="s">
        <v>147</v>
      </c>
      <c r="C290" s="5">
        <f t="shared" si="4"/>
        <v>0.85161488643295802</v>
      </c>
      <c r="D290" s="5">
        <f t="shared" si="5"/>
        <v>0.98868043819926699</v>
      </c>
      <c r="E290">
        <v>30</v>
      </c>
      <c r="F290">
        <v>13</v>
      </c>
      <c r="G290">
        <v>12.425987722974799</v>
      </c>
      <c r="H290" s="3">
        <f>Table1[[#This Row],[h_obWins]]/Table1[[#This Row],[h_exWins]]</f>
        <v>1.0461944989663792</v>
      </c>
      <c r="I290">
        <v>7</v>
      </c>
      <c r="J290">
        <v>8.1244423203519798</v>
      </c>
      <c r="K290" s="3">
        <f>Table1[[#This Row],[obDraws]]/Table1[[#This Row],[exDraws]]</f>
        <v>0.86159759943950653</v>
      </c>
      <c r="L290">
        <v>10</v>
      </c>
      <c r="M290">
        <v>9.4495699566731197</v>
      </c>
      <c r="N290" s="3">
        <f>Table1[[#This Row],[a_obWins]]/Table1[[#This Row],[a_exWins]]</f>
        <v>1.0582492161919153</v>
      </c>
      <c r="O290">
        <v>34</v>
      </c>
      <c r="P290">
        <v>41.826139004047498</v>
      </c>
      <c r="Q290" s="3">
        <f>Table1[[#This Row],[h_obSG]]/Table1[[#This Row],[h_exSG]]</f>
        <v>0.8128888013476413</v>
      </c>
      <c r="R290">
        <v>31</v>
      </c>
      <c r="S290">
        <v>34.983614206953</v>
      </c>
      <c r="T290" s="3">
        <f>Table1[[#This Row],[a_obSG]]/Table1[[#This Row],[a_exSG]]</f>
        <v>0.88612914082041139</v>
      </c>
      <c r="U290">
        <v>65</v>
      </c>
      <c r="V290">
        <v>76.809753211000498</v>
      </c>
      <c r="W290" s="3">
        <f>Table1[[#This Row],[obSG]]/Table1[[#This Row],[exSG]]</f>
        <v>0.8462466976223908</v>
      </c>
      <c r="X290">
        <v>755</v>
      </c>
      <c r="Y290">
        <v>787.05100090015605</v>
      </c>
      <c r="Z290" s="3">
        <f>Table1[[#This Row],[obFouls]]/Table1[[#This Row],[exFouls]]</f>
        <v>0.95927709784562998</v>
      </c>
      <c r="AA290">
        <v>363</v>
      </c>
      <c r="AB290">
        <v>385.84065702218601</v>
      </c>
      <c r="AC290" s="3">
        <f>Table1[[#This Row],[h_obFouls]]/Table1[[#This Row],[h_exFouls]]</f>
        <v>0.94080287650745764</v>
      </c>
      <c r="AD290">
        <v>392</v>
      </c>
      <c r="AE290">
        <v>401.21034387796902</v>
      </c>
      <c r="AF290" s="3">
        <f>Table1[[#This Row],[a_obFouls]]/Table1[[#This Row],[a_exFouls]]</f>
        <v>0.97704360314107352</v>
      </c>
      <c r="AG290">
        <v>86</v>
      </c>
      <c r="AH290">
        <v>104.70891495838799</v>
      </c>
      <c r="AI290" s="3">
        <f>Table1[[#This Row],[obYC]]/Table1[[#This Row],[exYC]]</f>
        <v>0.82132452651406962</v>
      </c>
      <c r="AJ290">
        <v>1</v>
      </c>
      <c r="AK290">
        <v>6.3287256941383703</v>
      </c>
      <c r="AL290" s="3">
        <f>Table1[[#This Row],[obRC]]/Table1[[#This Row],[exRC]]</f>
        <v>0.15800969236606263</v>
      </c>
    </row>
    <row r="291" spans="1:38" hidden="1" x14ac:dyDescent="0.45">
      <c r="A291">
        <v>226</v>
      </c>
      <c r="B291" t="s">
        <v>248</v>
      </c>
      <c r="C291" s="5">
        <f t="shared" si="4"/>
        <v>0.9343157494672153</v>
      </c>
      <c r="D291" s="5">
        <f t="shared" si="5"/>
        <v>1.0858089274964107</v>
      </c>
      <c r="E291">
        <v>30</v>
      </c>
      <c r="F291">
        <v>9</v>
      </c>
      <c r="G291">
        <v>13.5919204895375</v>
      </c>
      <c r="H291" s="3">
        <f>Table1[[#This Row],[h_obWins]]/Table1[[#This Row],[h_exWins]]</f>
        <v>0.66215808184927427</v>
      </c>
      <c r="I291">
        <v>13</v>
      </c>
      <c r="J291">
        <v>7.8071843778682002</v>
      </c>
      <c r="K291" s="3">
        <f>Table1[[#This Row],[obDraws]]/Table1[[#This Row],[exDraws]]</f>
        <v>1.665132955851842</v>
      </c>
      <c r="L291">
        <v>8</v>
      </c>
      <c r="M291">
        <v>8.6008951325942107</v>
      </c>
      <c r="N291" s="3">
        <f>Table1[[#This Row],[a_obWins]]/Table1[[#This Row],[a_exWins]]</f>
        <v>0.93013574478811623</v>
      </c>
      <c r="O291">
        <v>31</v>
      </c>
      <c r="P291">
        <v>44.446823642816902</v>
      </c>
      <c r="Q291" s="3">
        <f>Table1[[#This Row],[h_obSG]]/Table1[[#This Row],[h_exSG]]</f>
        <v>0.69746266345424079</v>
      </c>
      <c r="R291">
        <v>26</v>
      </c>
      <c r="S291">
        <v>32.743546581690602</v>
      </c>
      <c r="T291" s="3">
        <f>Table1[[#This Row],[a_obSG]]/Table1[[#This Row],[a_exSG]]</f>
        <v>0.79404959799127472</v>
      </c>
      <c r="U291">
        <v>57</v>
      </c>
      <c r="V291">
        <v>77.190370224507603</v>
      </c>
      <c r="W291" s="3">
        <f>Table1[[#This Row],[obSG]]/Table1[[#This Row],[exSG]]</f>
        <v>0.73843407972025443</v>
      </c>
      <c r="X291">
        <v>789</v>
      </c>
      <c r="Y291">
        <v>780.95811099391005</v>
      </c>
      <c r="Z291" s="3">
        <f>Table1[[#This Row],[obFouls]]/Table1[[#This Row],[exFouls]]</f>
        <v>1.0102974652454217</v>
      </c>
      <c r="AA291">
        <v>385</v>
      </c>
      <c r="AB291">
        <v>380.471735331069</v>
      </c>
      <c r="AC291" s="3">
        <f>Table1[[#This Row],[h_obFouls]]/Table1[[#This Row],[h_exFouls]]</f>
        <v>1.0119017110824033</v>
      </c>
      <c r="AD291">
        <v>404</v>
      </c>
      <c r="AE291">
        <v>400.486375662841</v>
      </c>
      <c r="AF291" s="3">
        <f>Table1[[#This Row],[a_obFouls]]/Table1[[#This Row],[a_exFouls]]</f>
        <v>1.0087733929308922</v>
      </c>
      <c r="AG291">
        <v>82</v>
      </c>
      <c r="AH291">
        <v>103.12553143869501</v>
      </c>
      <c r="AI291" s="3">
        <f>Table1[[#This Row],[obYC]]/Table1[[#This Row],[exYC]]</f>
        <v>0.79514741748260964</v>
      </c>
      <c r="AJ291">
        <v>6</v>
      </c>
      <c r="AK291">
        <v>6.2241946591809896</v>
      </c>
      <c r="AL291" s="3">
        <f>Table1[[#This Row],[obRC]]/Table1[[#This Row],[exRC]]</f>
        <v>0.96398013374303915</v>
      </c>
    </row>
    <row r="292" spans="1:38" hidden="1" x14ac:dyDescent="0.45">
      <c r="A292">
        <v>240</v>
      </c>
      <c r="B292" t="s">
        <v>262</v>
      </c>
      <c r="C292" s="5">
        <f t="shared" si="4"/>
        <v>0.82454844883602074</v>
      </c>
      <c r="D292" s="5">
        <f t="shared" si="5"/>
        <v>0.98904309859725748</v>
      </c>
      <c r="E292">
        <v>30</v>
      </c>
      <c r="F292">
        <v>14</v>
      </c>
      <c r="G292">
        <v>13.449578994827601</v>
      </c>
      <c r="H292" s="3">
        <f>Table1[[#This Row],[h_obWins]]/Table1[[#This Row],[h_exWins]]</f>
        <v>1.0409247758152191</v>
      </c>
      <c r="I292">
        <v>7</v>
      </c>
      <c r="J292">
        <v>7.8593606793922604</v>
      </c>
      <c r="K292" s="3">
        <f>Table1[[#This Row],[obDraws]]/Table1[[#This Row],[exDraws]]</f>
        <v>0.89065768649025634</v>
      </c>
      <c r="L292">
        <v>9</v>
      </c>
      <c r="M292">
        <v>8.6910603257801302</v>
      </c>
      <c r="N292" s="3">
        <f>Table1[[#This Row],[a_obWins]]/Table1[[#This Row],[a_exWins]]</f>
        <v>1.0355468334862972</v>
      </c>
      <c r="O292">
        <v>48</v>
      </c>
      <c r="P292">
        <v>44.0125933622692</v>
      </c>
      <c r="Q292" s="3">
        <f>Table1[[#This Row],[h_obSG]]/Table1[[#This Row],[h_exSG]]</f>
        <v>1.0905969481259674</v>
      </c>
      <c r="R292">
        <v>30</v>
      </c>
      <c r="S292">
        <v>33.702556638502898</v>
      </c>
      <c r="T292" s="3">
        <f>Table1[[#This Row],[a_obSG]]/Table1[[#This Row],[a_exSG]]</f>
        <v>0.89014018496528613</v>
      </c>
      <c r="U292">
        <v>78</v>
      </c>
      <c r="V292">
        <v>77.715150000772198</v>
      </c>
      <c r="W292" s="3">
        <f>Table1[[#This Row],[obSG]]/Table1[[#This Row],[exSG]]</f>
        <v>1.0036653084916516</v>
      </c>
      <c r="X292">
        <v>623</v>
      </c>
      <c r="Y292">
        <v>784.56307253008504</v>
      </c>
      <c r="Z292" s="3">
        <f>Table1[[#This Row],[obFouls]]/Table1[[#This Row],[exFouls]]</f>
        <v>0.79407255045910963</v>
      </c>
      <c r="AA292">
        <v>310</v>
      </c>
      <c r="AB292">
        <v>383.57778328584499</v>
      </c>
      <c r="AC292" s="3">
        <f>Table1[[#This Row],[h_obFouls]]/Table1[[#This Row],[h_exFouls]]</f>
        <v>0.80818027922379887</v>
      </c>
      <c r="AD292">
        <v>313</v>
      </c>
      <c r="AE292">
        <v>400.98528924423903</v>
      </c>
      <c r="AF292" s="3">
        <f>Table1[[#This Row],[a_obFouls]]/Table1[[#This Row],[a_exFouls]]</f>
        <v>0.78057726404360084</v>
      </c>
      <c r="AG292">
        <v>60</v>
      </c>
      <c r="AH292">
        <v>104.14687846063499</v>
      </c>
      <c r="AI292" s="3">
        <f>Table1[[#This Row],[obYC]]/Table1[[#This Row],[exYC]]</f>
        <v>0.57610944165435118</v>
      </c>
      <c r="AJ292">
        <v>1</v>
      </c>
      <c r="AK292">
        <v>6.2671695203562798</v>
      </c>
      <c r="AL292" s="3">
        <f>Table1[[#This Row],[obRC]]/Table1[[#This Row],[exRC]]</f>
        <v>0.15956166444068859</v>
      </c>
    </row>
    <row r="293" spans="1:38" hidden="1" x14ac:dyDescent="0.45">
      <c r="A293">
        <v>245</v>
      </c>
      <c r="B293" t="s">
        <v>267</v>
      </c>
      <c r="C293" s="5">
        <f t="shared" si="4"/>
        <v>0.88543046823511873</v>
      </c>
      <c r="D293" s="5">
        <f t="shared" si="5"/>
        <v>1.0436071084322798</v>
      </c>
      <c r="E293">
        <v>30</v>
      </c>
      <c r="F293">
        <v>10</v>
      </c>
      <c r="G293">
        <v>13.176514838888799</v>
      </c>
      <c r="H293" s="3">
        <f>Table1[[#This Row],[h_obWins]]/Table1[[#This Row],[h_exWins]]</f>
        <v>0.75892602272083953</v>
      </c>
      <c r="I293">
        <v>9</v>
      </c>
      <c r="J293">
        <v>7.9081912091273603</v>
      </c>
      <c r="K293" s="3">
        <f>Table1[[#This Row],[obDraws]]/Table1[[#This Row],[exDraws]]</f>
        <v>1.1380604947453106</v>
      </c>
      <c r="L293">
        <v>11</v>
      </c>
      <c r="M293">
        <v>8.9152939519837702</v>
      </c>
      <c r="N293" s="3">
        <f>Table1[[#This Row],[a_obWins]]/Table1[[#This Row],[a_exWins]]</f>
        <v>1.2338348078306891</v>
      </c>
      <c r="O293">
        <v>28</v>
      </c>
      <c r="P293">
        <v>43.588033351641599</v>
      </c>
      <c r="Q293" s="3">
        <f>Table1[[#This Row],[h_obSG]]/Table1[[#This Row],[h_exSG]]</f>
        <v>0.64237814480210942</v>
      </c>
      <c r="R293">
        <v>34</v>
      </c>
      <c r="S293">
        <v>34.550262715725502</v>
      </c>
      <c r="T293" s="3">
        <f>Table1[[#This Row],[a_obSG]]/Table1[[#This Row],[a_exSG]]</f>
        <v>0.98407355914329853</v>
      </c>
      <c r="U293">
        <v>62</v>
      </c>
      <c r="V293">
        <v>78.138296067367094</v>
      </c>
      <c r="W293" s="3">
        <f>Table1[[#This Row],[obSG]]/Table1[[#This Row],[exSG]]</f>
        <v>0.7934649604663323</v>
      </c>
      <c r="X293">
        <v>790</v>
      </c>
      <c r="Y293">
        <v>783.10887531416904</v>
      </c>
      <c r="Z293" s="3">
        <f>Table1[[#This Row],[obFouls]]/Table1[[#This Row],[exFouls]]</f>
        <v>1.0087997019355277</v>
      </c>
      <c r="AA293">
        <v>400</v>
      </c>
      <c r="AB293">
        <v>383.36395840060402</v>
      </c>
      <c r="AC293" s="3">
        <f>Table1[[#This Row],[h_obFouls]]/Table1[[#This Row],[h_exFouls]]</f>
        <v>1.0433949025067499</v>
      </c>
      <c r="AD293">
        <v>390</v>
      </c>
      <c r="AE293">
        <v>399.74491691356502</v>
      </c>
      <c r="AF293" s="3">
        <f>Table1[[#This Row],[a_obFouls]]/Table1[[#This Row],[a_exFouls]]</f>
        <v>0.97562216178055339</v>
      </c>
      <c r="AG293">
        <v>88</v>
      </c>
      <c r="AH293">
        <v>104.488536214189</v>
      </c>
      <c r="AI293" s="3">
        <f>Table1[[#This Row],[obYC]]/Table1[[#This Row],[exYC]]</f>
        <v>0.84219765333500829</v>
      </c>
      <c r="AJ293">
        <v>2</v>
      </c>
      <c r="AK293">
        <v>6.26993169512681</v>
      </c>
      <c r="AL293" s="3">
        <f>Table1[[#This Row],[obRC]]/Table1[[#This Row],[exRC]]</f>
        <v>0.31898274131988769</v>
      </c>
    </row>
    <row r="294" spans="1:38" x14ac:dyDescent="0.45">
      <c r="C294" s="5"/>
      <c r="D294" s="5">
        <f>AVERAGE(D2:D231)</f>
        <v>1.0026331616319777</v>
      </c>
      <c r="H294" s="15">
        <f>SUBTOTAL(101,Table1[p_HWins])</f>
        <v>0.99533163559753934</v>
      </c>
      <c r="K294" s="15">
        <f>SUBTOTAL(101,Table1[p_Draws])</f>
        <v>1.014785207064264</v>
      </c>
      <c r="N294" s="15">
        <f>SUBTOTAL(101,Table1[p_AWins])</f>
        <v>0.99365155716788256</v>
      </c>
      <c r="Q294" s="3"/>
      <c r="T294" s="3"/>
      <c r="W294" s="3"/>
      <c r="Z294" s="3"/>
      <c r="AC294" s="3"/>
      <c r="AF294" s="3"/>
      <c r="AI294" s="3"/>
      <c r="AL294" s="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0856-4B0E-4418-A826-1F5DFF919B9E}">
  <dimension ref="A1:AX23"/>
  <sheetViews>
    <sheetView workbookViewId="0">
      <selection activeCell="D7" sqref="D7"/>
    </sheetView>
  </sheetViews>
  <sheetFormatPr defaultRowHeight="14.25" x14ac:dyDescent="0.45"/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x14ac:dyDescent="0.45">
      <c r="A2">
        <v>87</v>
      </c>
      <c r="B2" t="s">
        <v>41</v>
      </c>
      <c r="C2">
        <v>528</v>
      </c>
      <c r="D2">
        <v>0.89543774113765839</v>
      </c>
      <c r="E2">
        <v>0.9898090073430067</v>
      </c>
      <c r="F2">
        <v>243</v>
      </c>
      <c r="G2">
        <v>235.029208516442</v>
      </c>
      <c r="H2">
        <v>1.0339140464024512</v>
      </c>
      <c r="I2">
        <v>122</v>
      </c>
      <c r="J2">
        <v>135.18605840866499</v>
      </c>
      <c r="K2">
        <v>0.90245992401965169</v>
      </c>
      <c r="L2">
        <v>163</v>
      </c>
      <c r="M2">
        <v>157.78473307489199</v>
      </c>
      <c r="N2">
        <v>1.033053051606917</v>
      </c>
      <c r="O2">
        <v>781</v>
      </c>
      <c r="P2">
        <v>790.80801917705003</v>
      </c>
      <c r="Q2">
        <v>0.98759747127089492</v>
      </c>
      <c r="R2">
        <v>575</v>
      </c>
      <c r="S2">
        <v>607.58703509508803</v>
      </c>
      <c r="T2">
        <v>0.94636647391597462</v>
      </c>
      <c r="U2">
        <v>1356</v>
      </c>
      <c r="V2">
        <v>1398.39505427213</v>
      </c>
      <c r="W2">
        <v>0.9696830633499367</v>
      </c>
      <c r="X2">
        <v>11985</v>
      </c>
      <c r="Y2">
        <v>13720.3636395134</v>
      </c>
      <c r="Z2">
        <v>0.87351912200667114</v>
      </c>
      <c r="AA2">
        <v>5766</v>
      </c>
      <c r="AB2">
        <v>6716.5222522785598</v>
      </c>
      <c r="AC2">
        <v>0.85847999655534557</v>
      </c>
      <c r="AD2">
        <v>6219</v>
      </c>
      <c r="AE2">
        <v>7003.8413872348901</v>
      </c>
      <c r="AF2">
        <v>0.88794129623418772</v>
      </c>
      <c r="AG2">
        <v>1655</v>
      </c>
      <c r="AH2">
        <v>1830.1394272545199</v>
      </c>
      <c r="AI2">
        <v>0.90430268609793574</v>
      </c>
      <c r="AJ2">
        <v>80</v>
      </c>
      <c r="AK2">
        <v>108.833633100626</v>
      </c>
      <c r="AL2">
        <v>0.73506688806421783</v>
      </c>
      <c r="AM2">
        <v>739</v>
      </c>
      <c r="AN2">
        <v>826.68464664511703</v>
      </c>
      <c r="AO2">
        <v>0.89393216990183355</v>
      </c>
      <c r="AP2">
        <v>916</v>
      </c>
      <c r="AQ2">
        <v>1003.4547806094</v>
      </c>
      <c r="AR2">
        <v>0.91284631624726675</v>
      </c>
      <c r="AS2">
        <v>36</v>
      </c>
      <c r="AT2">
        <v>44.569224279932698</v>
      </c>
      <c r="AU2">
        <v>0.80773225429927453</v>
      </c>
      <c r="AV2">
        <v>44</v>
      </c>
      <c r="AW2">
        <v>64.264408820694101</v>
      </c>
      <c r="AX2">
        <v>0.68467135709231552</v>
      </c>
    </row>
    <row r="4" spans="1:50" x14ac:dyDescent="0.45">
      <c r="A4" t="s">
        <v>330</v>
      </c>
      <c r="B4" t="s">
        <v>329</v>
      </c>
      <c r="C4" t="s">
        <v>338</v>
      </c>
    </row>
    <row r="5" spans="1:50" x14ac:dyDescent="0.45">
      <c r="A5" t="s">
        <v>332</v>
      </c>
      <c r="B5" s="2">
        <v>1.0339140464024512</v>
      </c>
      <c r="C5" s="2">
        <v>1</v>
      </c>
    </row>
    <row r="6" spans="1:50" x14ac:dyDescent="0.45">
      <c r="A6" t="s">
        <v>331</v>
      </c>
      <c r="B6" s="2">
        <v>1.045289696609107</v>
      </c>
      <c r="C6" s="2">
        <v>1</v>
      </c>
    </row>
    <row r="7" spans="1:50" x14ac:dyDescent="0.45">
      <c r="A7" t="s">
        <v>333</v>
      </c>
      <c r="B7" s="2">
        <v>0.95613239797499583</v>
      </c>
      <c r="C7" s="2">
        <v>1</v>
      </c>
    </row>
    <row r="8" spans="1:50" x14ac:dyDescent="0.45">
      <c r="A8" t="s">
        <v>352</v>
      </c>
      <c r="B8" s="2">
        <v>0.99390908903636555</v>
      </c>
      <c r="C8" s="2">
        <v>1</v>
      </c>
    </row>
    <row r="9" spans="1:50" x14ac:dyDescent="0.45">
      <c r="A9" t="s">
        <v>353</v>
      </c>
      <c r="B9" s="2">
        <v>0.95152761809022823</v>
      </c>
      <c r="C9" s="2">
        <v>1</v>
      </c>
    </row>
    <row r="10" spans="1:50" x14ac:dyDescent="0.45">
      <c r="A10" t="s">
        <v>334</v>
      </c>
      <c r="B10" s="2">
        <v>0.97535021427857949</v>
      </c>
      <c r="C10" s="2">
        <v>1</v>
      </c>
    </row>
    <row r="11" spans="1:50" x14ac:dyDescent="0.45">
      <c r="A11" t="s">
        <v>335</v>
      </c>
      <c r="B11" s="2">
        <v>0.92809436904177267</v>
      </c>
      <c r="C11" s="2">
        <v>1</v>
      </c>
    </row>
    <row r="12" spans="1:50" x14ac:dyDescent="0.45">
      <c r="A12" t="s">
        <v>354</v>
      </c>
      <c r="B12" s="2">
        <v>0.92934018170639288</v>
      </c>
      <c r="C12" s="2">
        <v>1</v>
      </c>
    </row>
    <row r="13" spans="1:50" x14ac:dyDescent="0.45">
      <c r="A13" t="s">
        <v>355</v>
      </c>
      <c r="B13" s="2">
        <v>0.92689761570721285</v>
      </c>
      <c r="C13" s="2">
        <v>1</v>
      </c>
    </row>
    <row r="14" spans="1:50" x14ac:dyDescent="0.45">
      <c r="A14" t="s">
        <v>336</v>
      </c>
      <c r="B14" s="2">
        <v>0.94832359030008873</v>
      </c>
      <c r="C14" s="2">
        <v>1</v>
      </c>
    </row>
    <row r="15" spans="1:50" x14ac:dyDescent="0.45">
      <c r="A15" t="s">
        <v>337</v>
      </c>
      <c r="B15" s="2">
        <v>0.56884483026560873</v>
      </c>
      <c r="C15" s="2">
        <v>1</v>
      </c>
    </row>
    <row r="16" spans="1:50" x14ac:dyDescent="0.45">
      <c r="A16" t="s">
        <v>356</v>
      </c>
      <c r="B16" s="2">
        <v>0.91861663462829313</v>
      </c>
      <c r="C16" s="2">
        <v>1</v>
      </c>
    </row>
    <row r="17" spans="1:3" x14ac:dyDescent="0.45">
      <c r="A17" t="s">
        <v>357</v>
      </c>
      <c r="B17" s="2">
        <v>0.97281281708806433</v>
      </c>
      <c r="C17" s="2">
        <v>1</v>
      </c>
    </row>
    <row r="18" spans="1:3" x14ac:dyDescent="0.45">
      <c r="A18" t="s">
        <v>358</v>
      </c>
      <c r="B18" s="2">
        <v>0.61355428925264799</v>
      </c>
      <c r="C18" s="2">
        <v>1</v>
      </c>
    </row>
    <row r="19" spans="1:3" x14ac:dyDescent="0.45">
      <c r="A19" t="s">
        <v>359</v>
      </c>
      <c r="B19" s="2">
        <v>0.53781889828134744</v>
      </c>
      <c r="C19" s="2">
        <v>1</v>
      </c>
    </row>
    <row r="23" spans="1:3" x14ac:dyDescent="0.45">
      <c r="A23" t="s">
        <v>339</v>
      </c>
      <c r="B23">
        <v>528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C945-451D-4339-9118-3DC2D96B1FF7}">
  <dimension ref="A1:AB101"/>
  <sheetViews>
    <sheetView workbookViewId="0">
      <selection activeCell="F1" sqref="F1"/>
    </sheetView>
  </sheetViews>
  <sheetFormatPr defaultRowHeight="14.25" x14ac:dyDescent="0.45"/>
  <cols>
    <col min="3" max="3" width="9.33203125" customWidth="1"/>
    <col min="4" max="4" width="10.46484375" hidden="1" customWidth="1"/>
    <col min="5" max="5" width="10.265625" hidden="1" customWidth="1"/>
    <col min="6" max="6" width="9.6640625" customWidth="1"/>
    <col min="7" max="7" width="9.53125" hidden="1" customWidth="1"/>
    <col min="8" max="8" width="11.73046875" bestFit="1" customWidth="1"/>
    <col min="9" max="9" width="9.46484375" customWidth="1"/>
    <col min="10" max="10" width="10.3984375" hidden="1" customWidth="1"/>
    <col min="11" max="11" width="10.19921875" hidden="1" customWidth="1"/>
    <col min="12" max="12" width="9.59765625" customWidth="1"/>
    <col min="13" max="14" width="0" hidden="1" customWidth="1"/>
    <col min="16" max="17" width="0" hidden="1" customWidth="1"/>
    <col min="19" max="20" width="0" hidden="1" customWidth="1"/>
  </cols>
  <sheetData>
    <row r="1" spans="1:28" x14ac:dyDescent="0.45">
      <c r="A1" t="s">
        <v>314</v>
      </c>
      <c r="B1" t="s">
        <v>0</v>
      </c>
      <c r="C1" t="s">
        <v>1</v>
      </c>
      <c r="D1" t="s">
        <v>2</v>
      </c>
      <c r="E1" t="s">
        <v>3</v>
      </c>
      <c r="F1" t="s">
        <v>361</v>
      </c>
      <c r="G1" t="s">
        <v>315</v>
      </c>
      <c r="H1" t="s">
        <v>316</v>
      </c>
      <c r="I1" t="s">
        <v>326</v>
      </c>
      <c r="J1" t="s">
        <v>4</v>
      </c>
      <c r="K1" t="s">
        <v>5</v>
      </c>
      <c r="L1" t="s">
        <v>360</v>
      </c>
      <c r="M1" t="s">
        <v>6</v>
      </c>
      <c r="N1" t="s">
        <v>7</v>
      </c>
      <c r="O1" t="s">
        <v>324</v>
      </c>
      <c r="P1" t="s">
        <v>8</v>
      </c>
      <c r="Q1" t="s">
        <v>9</v>
      </c>
      <c r="R1" t="s">
        <v>323</v>
      </c>
      <c r="S1" t="s">
        <v>10</v>
      </c>
      <c r="T1" t="s">
        <v>11</v>
      </c>
      <c r="U1" t="s">
        <v>322</v>
      </c>
      <c r="V1" t="s">
        <v>367</v>
      </c>
      <c r="W1" t="s">
        <v>368</v>
      </c>
      <c r="X1" t="s">
        <v>369</v>
      </c>
      <c r="Y1" t="s">
        <v>370</v>
      </c>
      <c r="Z1" t="s">
        <v>371</v>
      </c>
      <c r="AA1" t="s">
        <v>366</v>
      </c>
      <c r="AB1" t="s">
        <v>372</v>
      </c>
    </row>
    <row r="2" spans="1:28" hidden="1" x14ac:dyDescent="0.45">
      <c r="A2">
        <v>104</v>
      </c>
      <c r="B2" t="s">
        <v>126</v>
      </c>
      <c r="C2">
        <v>94</v>
      </c>
      <c r="D2">
        <v>48</v>
      </c>
      <c r="E2">
        <v>46.766888621255298</v>
      </c>
      <c r="F2" s="2">
        <v>1.0263671887332753</v>
      </c>
      <c r="G2">
        <v>19</v>
      </c>
      <c r="H2">
        <v>22.720421901385201</v>
      </c>
      <c r="I2" s="2">
        <v>0.83625207676454383</v>
      </c>
      <c r="J2">
        <v>27</v>
      </c>
      <c r="K2">
        <v>24.512689477359299</v>
      </c>
      <c r="L2" s="2">
        <v>1.1014703231539755</v>
      </c>
      <c r="M2">
        <v>133</v>
      </c>
      <c r="N2">
        <v>154.208144115138</v>
      </c>
      <c r="O2">
        <v>0.8624706610871139</v>
      </c>
      <c r="P2">
        <v>93</v>
      </c>
      <c r="Q2">
        <v>100.176966533966</v>
      </c>
      <c r="R2">
        <v>0.92835711858441461</v>
      </c>
      <c r="S2">
        <v>226</v>
      </c>
      <c r="T2">
        <v>254.38511064910401</v>
      </c>
      <c r="U2">
        <v>0.88841677652958972</v>
      </c>
      <c r="V2">
        <f>Table4[[#This Row],[Matches]]</f>
        <v>94</v>
      </c>
      <c r="W2" s="7">
        <f>(Table4[[#This Row],[p_HWins]]-1)*100</f>
        <v>2.636718873327526</v>
      </c>
      <c r="X2" s="17">
        <f>(Table4[[#This Row],[p_Draws]]-1)*100</f>
        <v>-16.374792323545616</v>
      </c>
      <c r="Y2" s="17">
        <f>(Table4[[#This Row],[p_AWins]]-1)*100</f>
        <v>10.147032315397553</v>
      </c>
      <c r="Z2" s="17">
        <f>(Table4[[#This Row],[p_HSG]]-1)*100</f>
        <v>-13.75293389128861</v>
      </c>
      <c r="AA2" s="17">
        <f>(Table4[[#This Row],[p_ASG]]-1)*100</f>
        <v>-7.1642881415585391</v>
      </c>
      <c r="AB2" s="17">
        <f>(Table4[[#This Row],[p_SG]]-1)*100</f>
        <v>-11.158322347041027</v>
      </c>
    </row>
    <row r="3" spans="1:28" hidden="1" x14ac:dyDescent="0.45">
      <c r="A3">
        <v>269</v>
      </c>
      <c r="B3" t="s">
        <v>291</v>
      </c>
      <c r="C3">
        <v>81</v>
      </c>
      <c r="D3">
        <v>27</v>
      </c>
      <c r="E3">
        <v>37.341985163381601</v>
      </c>
      <c r="F3" s="2">
        <v>0.72304672292775729</v>
      </c>
      <c r="G3">
        <v>26</v>
      </c>
      <c r="H3">
        <v>21.363618363291099</v>
      </c>
      <c r="I3" s="2">
        <v>1.2170223020214381</v>
      </c>
      <c r="J3">
        <v>28</v>
      </c>
      <c r="K3">
        <v>22.294396473327101</v>
      </c>
      <c r="L3" s="2">
        <v>1.2559209680109105</v>
      </c>
      <c r="M3">
        <v>110</v>
      </c>
      <c r="N3">
        <v>120.552990322485</v>
      </c>
      <c r="O3">
        <v>0.91246181206907229</v>
      </c>
      <c r="P3">
        <v>110</v>
      </c>
      <c r="Q3">
        <v>87.496474894870204</v>
      </c>
      <c r="R3">
        <v>1.2571935055917223</v>
      </c>
      <c r="S3">
        <v>220</v>
      </c>
      <c r="T3">
        <v>208.04946521735499</v>
      </c>
      <c r="U3">
        <v>1.0574408339389865</v>
      </c>
      <c r="V3">
        <f>Table4[[#This Row],[Matches]]</f>
        <v>81</v>
      </c>
      <c r="W3" s="7">
        <f>(Table4[[#This Row],[p_HWins]]-1)*100</f>
        <v>-27.695327707224273</v>
      </c>
      <c r="X3" s="17">
        <f>(Table4[[#This Row],[p_Draws]]-1)*100</f>
        <v>21.702230202143813</v>
      </c>
      <c r="Y3" s="17">
        <f>(Table4[[#This Row],[p_AWins]]-1)*100</f>
        <v>25.592096801091046</v>
      </c>
      <c r="Z3" s="17">
        <f>(Table4[[#This Row],[p_HSG]]-1)*100</f>
        <v>-8.7538187930927709</v>
      </c>
      <c r="AA3" s="17">
        <f>(Table4[[#This Row],[p_ASG]]-1)*100</f>
        <v>25.719350559172227</v>
      </c>
      <c r="AB3" s="17">
        <f>(Table4[[#This Row],[p_SG]]-1)*100</f>
        <v>5.7440833938986469</v>
      </c>
    </row>
    <row r="4" spans="1:28" hidden="1" x14ac:dyDescent="0.45">
      <c r="A4">
        <v>52</v>
      </c>
      <c r="B4" t="s">
        <v>74</v>
      </c>
      <c r="C4">
        <v>84</v>
      </c>
      <c r="D4">
        <v>36</v>
      </c>
      <c r="E4">
        <v>35.617524663712103</v>
      </c>
      <c r="F4" s="2">
        <v>1.0107384030726192</v>
      </c>
      <c r="G4">
        <v>16</v>
      </c>
      <c r="H4">
        <v>22.8159207504034</v>
      </c>
      <c r="I4" s="2">
        <v>0.70126470787803341</v>
      </c>
      <c r="J4">
        <v>32</v>
      </c>
      <c r="K4">
        <v>25.566554585884301</v>
      </c>
      <c r="L4" s="2">
        <v>1.2516352132041955</v>
      </c>
      <c r="M4">
        <v>99</v>
      </c>
      <c r="N4">
        <v>119.313697617404</v>
      </c>
      <c r="O4">
        <v>0.82974546910328184</v>
      </c>
      <c r="P4">
        <v>94</v>
      </c>
      <c r="Q4">
        <v>97.035809185088993</v>
      </c>
      <c r="R4">
        <v>0.96871454764396925</v>
      </c>
      <c r="S4">
        <v>193</v>
      </c>
      <c r="T4">
        <v>216.34950680249301</v>
      </c>
      <c r="U4">
        <v>0.89207506341205145</v>
      </c>
      <c r="V4">
        <f>Table4[[#This Row],[Matches]]</f>
        <v>84</v>
      </c>
      <c r="W4" s="7">
        <f>(Table4[[#This Row],[p_HWins]]-1)*100</f>
        <v>1.0738403072619196</v>
      </c>
      <c r="X4" s="17">
        <f>(Table4[[#This Row],[p_Draws]]-1)*100</f>
        <v>-29.873529212196658</v>
      </c>
      <c r="Y4" s="17">
        <f>(Table4[[#This Row],[p_AWins]]-1)*100</f>
        <v>25.163521320419548</v>
      </c>
      <c r="Z4" s="17">
        <f>(Table4[[#This Row],[p_HSG]]-1)*100</f>
        <v>-17.025453089671817</v>
      </c>
      <c r="AA4" s="17">
        <f>(Table4[[#This Row],[p_ASG]]-1)*100</f>
        <v>-3.1285452356030752</v>
      </c>
      <c r="AB4" s="17">
        <f>(Table4[[#This Row],[p_SG]]-1)*100</f>
        <v>-10.792493658794855</v>
      </c>
    </row>
    <row r="5" spans="1:28" hidden="1" x14ac:dyDescent="0.45">
      <c r="A5">
        <v>182</v>
      </c>
      <c r="B5" t="s">
        <v>204</v>
      </c>
      <c r="C5">
        <v>92</v>
      </c>
      <c r="D5">
        <v>47</v>
      </c>
      <c r="E5">
        <v>42.584907741986399</v>
      </c>
      <c r="F5" s="2">
        <v>1.1036773939904667</v>
      </c>
      <c r="G5">
        <v>19</v>
      </c>
      <c r="H5">
        <v>22.160910136616302</v>
      </c>
      <c r="I5" s="2">
        <v>0.85736550903685338</v>
      </c>
      <c r="J5">
        <v>26</v>
      </c>
      <c r="K5">
        <v>27.254182121397101</v>
      </c>
      <c r="L5" s="2">
        <v>0.95398203050780783</v>
      </c>
      <c r="M5">
        <v>156</v>
      </c>
      <c r="N5">
        <v>143.49538512726701</v>
      </c>
      <c r="O5">
        <v>1.0871429757942568</v>
      </c>
      <c r="P5">
        <v>105</v>
      </c>
      <c r="Q5">
        <v>106.73307866780701</v>
      </c>
      <c r="R5">
        <v>0.98376249716171882</v>
      </c>
      <c r="S5">
        <v>261</v>
      </c>
      <c r="T5">
        <v>250.22846379507399</v>
      </c>
      <c r="U5">
        <v>1.0430468062727964</v>
      </c>
      <c r="V5">
        <f>Table4[[#This Row],[Matches]]</f>
        <v>92</v>
      </c>
      <c r="W5" s="7">
        <f>(Table4[[#This Row],[p_HWins]]-1)*100</f>
        <v>10.367739399046672</v>
      </c>
      <c r="X5" s="17">
        <f>(Table4[[#This Row],[p_Draws]]-1)*100</f>
        <v>-14.263449096314663</v>
      </c>
      <c r="Y5" s="17">
        <f>(Table4[[#This Row],[p_AWins]]-1)*100</f>
        <v>-4.6017969492192172</v>
      </c>
      <c r="Z5" s="17">
        <f>(Table4[[#This Row],[p_HSG]]-1)*100</f>
        <v>8.7142975794256792</v>
      </c>
      <c r="AA5" s="17">
        <f>(Table4[[#This Row],[p_ASG]]-1)*100</f>
        <v>-1.6237502838281181</v>
      </c>
      <c r="AB5" s="17">
        <f>(Table4[[#This Row],[p_SG]]-1)*100</f>
        <v>4.3046806272796445</v>
      </c>
    </row>
    <row r="6" spans="1:28" hidden="1" x14ac:dyDescent="0.45">
      <c r="A6">
        <v>144</v>
      </c>
      <c r="B6" t="s">
        <v>166</v>
      </c>
      <c r="C6">
        <v>94</v>
      </c>
      <c r="D6">
        <v>40</v>
      </c>
      <c r="E6">
        <v>40.655915204218402</v>
      </c>
      <c r="F6" s="2">
        <v>0.98386667226838509</v>
      </c>
      <c r="G6">
        <v>36</v>
      </c>
      <c r="H6">
        <v>25.2019169343512</v>
      </c>
      <c r="I6" s="2">
        <v>1.4284627670893792</v>
      </c>
      <c r="J6">
        <v>18</v>
      </c>
      <c r="K6">
        <v>28.142167861430298</v>
      </c>
      <c r="L6" s="2">
        <v>0.63960957409644159</v>
      </c>
      <c r="M6">
        <v>117</v>
      </c>
      <c r="N6">
        <v>134.77131747093799</v>
      </c>
      <c r="O6">
        <v>0.86813724311354168</v>
      </c>
      <c r="P6">
        <v>82</v>
      </c>
      <c r="Q6">
        <v>106.167457089458</v>
      </c>
      <c r="R6">
        <v>0.77236473631374436</v>
      </c>
      <c r="S6">
        <v>199</v>
      </c>
      <c r="T6">
        <v>240.93877456039601</v>
      </c>
      <c r="U6">
        <v>0.825935968019613</v>
      </c>
      <c r="V6">
        <f>Table4[[#This Row],[Matches]]</f>
        <v>94</v>
      </c>
      <c r="W6" s="7">
        <f>(Table4[[#This Row],[p_HWins]]-1)*100</f>
        <v>-1.613332773161491</v>
      </c>
      <c r="X6" s="17">
        <f>(Table4[[#This Row],[p_Draws]]-1)*100</f>
        <v>42.846276708937921</v>
      </c>
      <c r="Y6" s="17">
        <f>(Table4[[#This Row],[p_AWins]]-1)*100</f>
        <v>-36.039042590355841</v>
      </c>
      <c r="Z6" s="17">
        <f>(Table4[[#This Row],[p_HSG]]-1)*100</f>
        <v>-13.186275688645832</v>
      </c>
      <c r="AA6" s="17">
        <f>(Table4[[#This Row],[p_ASG]]-1)*100</f>
        <v>-22.763526368625563</v>
      </c>
      <c r="AB6" s="17">
        <f>(Table4[[#This Row],[p_SG]]-1)*100</f>
        <v>-17.406403198038699</v>
      </c>
    </row>
    <row r="7" spans="1:28" hidden="1" x14ac:dyDescent="0.45">
      <c r="A7">
        <v>21</v>
      </c>
      <c r="B7" t="s">
        <v>43</v>
      </c>
      <c r="C7">
        <v>95</v>
      </c>
      <c r="D7">
        <v>31</v>
      </c>
      <c r="E7">
        <v>40.3060129090019</v>
      </c>
      <c r="F7" s="2">
        <v>0.76911601427777276</v>
      </c>
      <c r="G7">
        <v>36</v>
      </c>
      <c r="H7">
        <v>25.490098999281699</v>
      </c>
      <c r="I7" s="2">
        <v>1.412313071087502</v>
      </c>
      <c r="J7">
        <v>28</v>
      </c>
      <c r="K7">
        <v>29.203888091716198</v>
      </c>
      <c r="L7" s="2">
        <v>0.9587764448372309</v>
      </c>
      <c r="M7">
        <v>114</v>
      </c>
      <c r="N7">
        <v>134.55800405291399</v>
      </c>
      <c r="O7">
        <v>0.84721827439689357</v>
      </c>
      <c r="P7">
        <v>119</v>
      </c>
      <c r="Q7">
        <v>109.796397656121</v>
      </c>
      <c r="R7">
        <v>1.0838242650975163</v>
      </c>
      <c r="S7">
        <v>233</v>
      </c>
      <c r="T7">
        <v>244.35440170903499</v>
      </c>
      <c r="U7">
        <v>0.95353305841997782</v>
      </c>
      <c r="V7">
        <f>Table4[[#This Row],[Matches]]</f>
        <v>95</v>
      </c>
      <c r="W7" s="7">
        <f>(Table4[[#This Row],[p_HWins]]-1)*100</f>
        <v>-23.088398572222722</v>
      </c>
      <c r="X7" s="17">
        <f>(Table4[[#This Row],[p_Draws]]-1)*100</f>
        <v>41.231307108750201</v>
      </c>
      <c r="Y7" s="17">
        <f>(Table4[[#This Row],[p_AWins]]-1)*100</f>
        <v>-4.1223555162769099</v>
      </c>
      <c r="Z7" s="17">
        <f>(Table4[[#This Row],[p_HSG]]-1)*100</f>
        <v>-15.278172560310644</v>
      </c>
      <c r="AA7" s="17">
        <f>(Table4[[#This Row],[p_ASG]]-1)*100</f>
        <v>8.3824265097516282</v>
      </c>
      <c r="AB7" s="17">
        <f>(Table4[[#This Row],[p_SG]]-1)*100</f>
        <v>-4.6466941580022176</v>
      </c>
    </row>
    <row r="8" spans="1:28" hidden="1" x14ac:dyDescent="0.45">
      <c r="A8">
        <v>176</v>
      </c>
      <c r="B8" t="s">
        <v>198</v>
      </c>
      <c r="C8">
        <v>92</v>
      </c>
      <c r="D8">
        <v>40</v>
      </c>
      <c r="E8">
        <v>40.280815992561202</v>
      </c>
      <c r="F8" s="2">
        <v>0.99302854260417517</v>
      </c>
      <c r="G8">
        <v>27</v>
      </c>
      <c r="H8">
        <v>22.341885045139001</v>
      </c>
      <c r="I8" s="2">
        <v>1.2084924770425529</v>
      </c>
      <c r="J8">
        <v>25</v>
      </c>
      <c r="K8">
        <v>29.377298962299701</v>
      </c>
      <c r="L8" s="2">
        <v>0.85099722857716942</v>
      </c>
      <c r="M8">
        <v>132</v>
      </c>
      <c r="N8">
        <v>135.21575624986201</v>
      </c>
      <c r="O8">
        <v>0.97621759224627869</v>
      </c>
      <c r="P8">
        <v>106</v>
      </c>
      <c r="Q8">
        <v>107.19907120683899</v>
      </c>
      <c r="R8">
        <v>0.98881453735242353</v>
      </c>
      <c r="S8">
        <v>238</v>
      </c>
      <c r="T8">
        <v>242.414827456701</v>
      </c>
      <c r="U8">
        <v>0.98178812945140681</v>
      </c>
      <c r="V8">
        <f>Table4[[#This Row],[Matches]]</f>
        <v>92</v>
      </c>
      <c r="W8" s="7">
        <f>(Table4[[#This Row],[p_HWins]]-1)*100</f>
        <v>-0.69714573958248316</v>
      </c>
      <c r="X8" s="17">
        <f>(Table4[[#This Row],[p_Draws]]-1)*100</f>
        <v>20.849247704255291</v>
      </c>
      <c r="Y8" s="17">
        <f>(Table4[[#This Row],[p_AWins]]-1)*100</f>
        <v>-14.900277142283059</v>
      </c>
      <c r="Z8" s="17">
        <f>(Table4[[#This Row],[p_HSG]]-1)*100</f>
        <v>-2.3782407753721313</v>
      </c>
      <c r="AA8" s="17">
        <f>(Table4[[#This Row],[p_ASG]]-1)*100</f>
        <v>-1.1185462647576472</v>
      </c>
      <c r="AB8" s="17">
        <f>(Table4[[#This Row],[p_SG]]-1)*100</f>
        <v>-1.821187054859319</v>
      </c>
    </row>
    <row r="9" spans="1:28" hidden="1" x14ac:dyDescent="0.45">
      <c r="A9">
        <v>171</v>
      </c>
      <c r="B9" t="s">
        <v>193</v>
      </c>
      <c r="C9">
        <v>92</v>
      </c>
      <c r="D9">
        <v>45</v>
      </c>
      <c r="E9">
        <v>39.447897311433302</v>
      </c>
      <c r="F9" s="2">
        <v>1.140745212469348</v>
      </c>
      <c r="G9">
        <v>20</v>
      </c>
      <c r="H9">
        <v>22.433823991785498</v>
      </c>
      <c r="I9" s="2">
        <v>0.89151096163201238</v>
      </c>
      <c r="J9">
        <v>27</v>
      </c>
      <c r="K9">
        <v>30.118278696781001</v>
      </c>
      <c r="L9" s="2">
        <v>0.89646557400658233</v>
      </c>
      <c r="M9">
        <v>146</v>
      </c>
      <c r="N9">
        <v>135.143478567259</v>
      </c>
      <c r="O9">
        <v>1.0803332987121377</v>
      </c>
      <c r="P9">
        <v>99</v>
      </c>
      <c r="Q9">
        <v>109.801794880854</v>
      </c>
      <c r="R9">
        <v>0.90162460556701252</v>
      </c>
      <c r="S9">
        <v>245</v>
      </c>
      <c r="T9">
        <v>244.94527344811399</v>
      </c>
      <c r="U9">
        <v>1.0002234235881167</v>
      </c>
      <c r="V9">
        <f>Table4[[#This Row],[Matches]]</f>
        <v>92</v>
      </c>
      <c r="W9" s="7">
        <f>(Table4[[#This Row],[p_HWins]]-1)*100</f>
        <v>14.0745212469348</v>
      </c>
      <c r="X9" s="17">
        <f>(Table4[[#This Row],[p_Draws]]-1)*100</f>
        <v>-10.848903836798762</v>
      </c>
      <c r="Y9" s="17">
        <f>(Table4[[#This Row],[p_AWins]]-1)*100</f>
        <v>-10.353442599341767</v>
      </c>
      <c r="Z9" s="17">
        <f>(Table4[[#This Row],[p_HSG]]-1)*100</f>
        <v>8.033329871213768</v>
      </c>
      <c r="AA9" s="17">
        <f>(Table4[[#This Row],[p_ASG]]-1)*100</f>
        <v>-9.8375394432987484</v>
      </c>
      <c r="AB9" s="17">
        <f>(Table4[[#This Row],[p_SG]]-1)*100</f>
        <v>2.2342358811666685E-2</v>
      </c>
    </row>
    <row r="10" spans="1:28" hidden="1" x14ac:dyDescent="0.45">
      <c r="A10">
        <v>220</v>
      </c>
      <c r="B10" t="s">
        <v>242</v>
      </c>
      <c r="C10">
        <v>100</v>
      </c>
      <c r="D10">
        <v>45</v>
      </c>
      <c r="E10">
        <v>42.949026232546203</v>
      </c>
      <c r="F10" s="2">
        <v>1.0477536733044623</v>
      </c>
      <c r="G10">
        <v>20</v>
      </c>
      <c r="H10">
        <v>26.6297195801166</v>
      </c>
      <c r="I10" s="2">
        <v>0.75104057854718231</v>
      </c>
      <c r="J10">
        <v>35</v>
      </c>
      <c r="K10">
        <v>30.421254187336999</v>
      </c>
      <c r="L10" s="2">
        <v>1.15051140838792</v>
      </c>
      <c r="M10">
        <v>131</v>
      </c>
      <c r="N10">
        <v>142.817356916292</v>
      </c>
      <c r="O10">
        <v>0.91725545709952905</v>
      </c>
      <c r="P10">
        <v>114</v>
      </c>
      <c r="Q10">
        <v>114.13720849236699</v>
      </c>
      <c r="R10">
        <v>0.99879786360487188</v>
      </c>
      <c r="S10">
        <v>245</v>
      </c>
      <c r="T10">
        <v>256.95456540865899</v>
      </c>
      <c r="U10">
        <v>0.95347595638300287</v>
      </c>
      <c r="V10">
        <f>Table4[[#This Row],[Matches]]</f>
        <v>100</v>
      </c>
      <c r="W10" s="7">
        <f>(Table4[[#This Row],[p_HWins]]-1)*100</f>
        <v>4.7753673304462341</v>
      </c>
      <c r="X10" s="17">
        <f>(Table4[[#This Row],[p_Draws]]-1)*100</f>
        <v>-24.895942145281769</v>
      </c>
      <c r="Y10" s="17">
        <f>(Table4[[#This Row],[p_AWins]]-1)*100</f>
        <v>15.051140838791998</v>
      </c>
      <c r="Z10" s="17">
        <f>(Table4[[#This Row],[p_HSG]]-1)*100</f>
        <v>-8.2744542900470961</v>
      </c>
      <c r="AA10" s="17">
        <f>(Table4[[#This Row],[p_ASG]]-1)*100</f>
        <v>-0.12021363951281172</v>
      </c>
      <c r="AB10" s="17">
        <f>(Table4[[#This Row],[p_SG]]-1)*100</f>
        <v>-4.6524043616997135</v>
      </c>
    </row>
    <row r="11" spans="1:28" hidden="1" x14ac:dyDescent="0.45">
      <c r="A11">
        <v>0</v>
      </c>
      <c r="B11" t="s">
        <v>22</v>
      </c>
      <c r="C11">
        <v>158</v>
      </c>
      <c r="D11">
        <v>69</v>
      </c>
      <c r="E11">
        <v>72.309255752872801</v>
      </c>
      <c r="F11" s="2">
        <v>0.95423468657757105</v>
      </c>
      <c r="G11">
        <v>56</v>
      </c>
      <c r="H11">
        <v>41.890291116348699</v>
      </c>
      <c r="I11" s="2">
        <v>1.3368252763978679</v>
      </c>
      <c r="J11">
        <v>33</v>
      </c>
      <c r="K11">
        <v>43.800453130778401</v>
      </c>
      <c r="L11" s="2">
        <v>0.75341686309658362</v>
      </c>
      <c r="M11">
        <v>246</v>
      </c>
      <c r="N11">
        <v>234.65725884786099</v>
      </c>
      <c r="O11" s="2">
        <v>1.0483374825387057</v>
      </c>
      <c r="P11">
        <v>154</v>
      </c>
      <c r="Q11">
        <v>170.99981676430201</v>
      </c>
      <c r="R11" s="2">
        <v>0.90058576034772164</v>
      </c>
      <c r="S11">
        <v>400</v>
      </c>
      <c r="T11">
        <v>405.657075612163</v>
      </c>
      <c r="U11" s="2">
        <v>0.98605453731177717</v>
      </c>
      <c r="V11">
        <f>Table4[[#This Row],[Matches]]</f>
        <v>158</v>
      </c>
      <c r="W11" s="16">
        <f>(Table4[[#This Row],[p_HWins]]-1)*100</f>
        <v>-4.5765313422428955</v>
      </c>
      <c r="X11" s="16">
        <f>(Table4[[#This Row],[p_Draws]]-1)*100</f>
        <v>33.682527639786784</v>
      </c>
      <c r="Y11" s="16">
        <f>(Table4[[#This Row],[p_AWins]]-1)*100</f>
        <v>-24.658313690341636</v>
      </c>
      <c r="Z11" s="16">
        <f>(Table4[[#This Row],[p_HSG]]-1)*100</f>
        <v>4.8337482538705734</v>
      </c>
      <c r="AA11" s="16">
        <f>(Table4[[#This Row],[p_ASG]]-1)*100</f>
        <v>-9.9414239652278358</v>
      </c>
      <c r="AB11" s="16">
        <f>(Table4[[#This Row],[p_SG]]-1)*100</f>
        <v>-1.3945462688222832</v>
      </c>
    </row>
    <row r="12" spans="1:28" hidden="1" x14ac:dyDescent="0.45">
      <c r="A12">
        <v>129</v>
      </c>
      <c r="B12" t="s">
        <v>151</v>
      </c>
      <c r="C12">
        <v>107</v>
      </c>
      <c r="D12">
        <v>43</v>
      </c>
      <c r="E12">
        <v>47.502401559084703</v>
      </c>
      <c r="F12" s="2">
        <v>0.90521739088318509</v>
      </c>
      <c r="G12">
        <v>29</v>
      </c>
      <c r="H12">
        <v>28.666535607972701</v>
      </c>
      <c r="I12" s="2">
        <v>1.0116325319734329</v>
      </c>
      <c r="J12">
        <v>35</v>
      </c>
      <c r="K12">
        <v>30.8310628329425</v>
      </c>
      <c r="L12" s="2">
        <v>1.1352187302022898</v>
      </c>
      <c r="M12">
        <v>144</v>
      </c>
      <c r="N12">
        <v>155.75927895534201</v>
      </c>
      <c r="O12">
        <v>0.92450350929838643</v>
      </c>
      <c r="P12">
        <v>123</v>
      </c>
      <c r="Q12">
        <v>119.019939744802</v>
      </c>
      <c r="R12">
        <v>1.0334402812144914</v>
      </c>
      <c r="S12">
        <v>267</v>
      </c>
      <c r="T12">
        <v>274.77921870014501</v>
      </c>
      <c r="U12">
        <v>0.97168920292828209</v>
      </c>
      <c r="V12">
        <f>Table4[[#This Row],[Matches]]</f>
        <v>107</v>
      </c>
      <c r="W12" s="7">
        <f>(Table4[[#This Row],[p_HWins]]-1)*100</f>
        <v>-9.4782609116814918</v>
      </c>
      <c r="X12" s="17">
        <f>(Table4[[#This Row],[p_Draws]]-1)*100</f>
        <v>1.1632531973432947</v>
      </c>
      <c r="Y12" s="17">
        <f>(Table4[[#This Row],[p_AWins]]-1)*100</f>
        <v>13.521873020228981</v>
      </c>
      <c r="Z12" s="17">
        <f>(Table4[[#This Row],[p_HSG]]-1)*100</f>
        <v>-7.5496490701613572</v>
      </c>
      <c r="AA12" s="17">
        <f>(Table4[[#This Row],[p_ASG]]-1)*100</f>
        <v>3.3440281214491385</v>
      </c>
      <c r="AB12" s="17">
        <f>(Table4[[#This Row],[p_SG]]-1)*100</f>
        <v>-2.8310797071717908</v>
      </c>
    </row>
    <row r="13" spans="1:28" hidden="1" x14ac:dyDescent="0.45">
      <c r="A13">
        <v>97</v>
      </c>
      <c r="B13" t="s">
        <v>119</v>
      </c>
      <c r="C13">
        <v>107</v>
      </c>
      <c r="D13">
        <v>47</v>
      </c>
      <c r="E13">
        <v>46.044226188771603</v>
      </c>
      <c r="F13" s="2">
        <v>1.0207577342555378</v>
      </c>
      <c r="G13">
        <v>25</v>
      </c>
      <c r="H13">
        <v>28.995794371483701</v>
      </c>
      <c r="I13" s="2">
        <v>0.86219400233388954</v>
      </c>
      <c r="J13">
        <v>35</v>
      </c>
      <c r="K13">
        <v>31.9599794397446</v>
      </c>
      <c r="L13" s="2">
        <v>1.0951196031269941</v>
      </c>
      <c r="M13">
        <v>163</v>
      </c>
      <c r="N13">
        <v>152.22248340874901</v>
      </c>
      <c r="O13">
        <v>1.0708010824019414</v>
      </c>
      <c r="P13">
        <v>137</v>
      </c>
      <c r="Q13">
        <v>120.950083342619</v>
      </c>
      <c r="R13">
        <v>1.1326986820828879</v>
      </c>
      <c r="S13">
        <v>300</v>
      </c>
      <c r="T13">
        <v>273.172566751369</v>
      </c>
      <c r="U13">
        <v>1.0982069084303341</v>
      </c>
      <c r="V13">
        <f>Table4[[#This Row],[Matches]]</f>
        <v>107</v>
      </c>
      <c r="W13" s="7">
        <f>(Table4[[#This Row],[p_HWins]]-1)*100</f>
        <v>2.0757734255537841</v>
      </c>
      <c r="X13" s="17">
        <f>(Table4[[#This Row],[p_Draws]]-1)*100</f>
        <v>-13.780599766611045</v>
      </c>
      <c r="Y13" s="17">
        <f>(Table4[[#This Row],[p_AWins]]-1)*100</f>
        <v>9.5119603126994079</v>
      </c>
      <c r="Z13" s="17">
        <f>(Table4[[#This Row],[p_HSG]]-1)*100</f>
        <v>7.0801082401941384</v>
      </c>
      <c r="AA13" s="17">
        <f>(Table4[[#This Row],[p_ASG]]-1)*100</f>
        <v>13.269868208288793</v>
      </c>
      <c r="AB13" s="17">
        <f>(Table4[[#This Row],[p_SG]]-1)*100</f>
        <v>9.8206908430334074</v>
      </c>
    </row>
    <row r="14" spans="1:28" hidden="1" x14ac:dyDescent="0.45">
      <c r="A14">
        <v>187</v>
      </c>
      <c r="B14" t="s">
        <v>209</v>
      </c>
      <c r="C14">
        <v>109</v>
      </c>
      <c r="D14">
        <v>47</v>
      </c>
      <c r="E14">
        <v>47.917489976302498</v>
      </c>
      <c r="F14" s="2">
        <v>0.98085271209413849</v>
      </c>
      <c r="G14">
        <v>37</v>
      </c>
      <c r="H14">
        <v>29.002541539362099</v>
      </c>
      <c r="I14" s="2">
        <v>1.2757502631203472</v>
      </c>
      <c r="J14">
        <v>25</v>
      </c>
      <c r="K14">
        <v>32.079968484335303</v>
      </c>
      <c r="L14" s="2">
        <v>0.7793025112293217</v>
      </c>
      <c r="M14">
        <v>150</v>
      </c>
      <c r="N14">
        <v>157.33240047605</v>
      </c>
      <c r="O14">
        <v>0.95339548335966451</v>
      </c>
      <c r="P14">
        <v>106</v>
      </c>
      <c r="Q14">
        <v>120.875201095381</v>
      </c>
      <c r="R14">
        <v>0.87693752762700117</v>
      </c>
      <c r="S14">
        <v>256</v>
      </c>
      <c r="T14">
        <v>278.20760157143201</v>
      </c>
      <c r="U14">
        <v>0.92017615102537009</v>
      </c>
      <c r="V14">
        <f>Table4[[#This Row],[Matches]]</f>
        <v>109</v>
      </c>
      <c r="W14" s="7">
        <f>(Table4[[#This Row],[p_HWins]]-1)*100</f>
        <v>-1.914728790586151</v>
      </c>
      <c r="X14" s="17">
        <f>(Table4[[#This Row],[p_Draws]]-1)*100</f>
        <v>27.575026312034723</v>
      </c>
      <c r="Y14" s="17">
        <f>(Table4[[#This Row],[p_AWins]]-1)*100</f>
        <v>-22.069748877067831</v>
      </c>
      <c r="Z14" s="17">
        <f>(Table4[[#This Row],[p_HSG]]-1)*100</f>
        <v>-4.6604516640335492</v>
      </c>
      <c r="AA14" s="17">
        <f>(Table4[[#This Row],[p_ASG]]-1)*100</f>
        <v>-12.306247237299884</v>
      </c>
      <c r="AB14" s="17">
        <f>(Table4[[#This Row],[p_SG]]-1)*100</f>
        <v>-7.9823848974629907</v>
      </c>
    </row>
    <row r="15" spans="1:28" hidden="1" x14ac:dyDescent="0.45">
      <c r="A15">
        <v>3</v>
      </c>
      <c r="B15" t="s">
        <v>25</v>
      </c>
      <c r="C15">
        <v>112</v>
      </c>
      <c r="D15">
        <v>42</v>
      </c>
      <c r="E15">
        <v>50.220368808436199</v>
      </c>
      <c r="F15" s="2">
        <v>0.83631404938915321</v>
      </c>
      <c r="G15">
        <v>40</v>
      </c>
      <c r="H15">
        <v>29.665468744146601</v>
      </c>
      <c r="I15" s="2">
        <v>1.3483690530894625</v>
      </c>
      <c r="J15">
        <v>30</v>
      </c>
      <c r="K15">
        <v>32.114162447417101</v>
      </c>
      <c r="L15" s="2">
        <v>0.93416728675771088</v>
      </c>
      <c r="M15">
        <v>147</v>
      </c>
      <c r="N15">
        <v>163.49837450798</v>
      </c>
      <c r="O15">
        <v>0.89909150743774058</v>
      </c>
      <c r="P15">
        <v>120</v>
      </c>
      <c r="Q15">
        <v>122.917465859299</v>
      </c>
      <c r="R15">
        <v>0.97626483885830706</v>
      </c>
      <c r="S15">
        <v>267</v>
      </c>
      <c r="T15">
        <v>286.41584036727897</v>
      </c>
      <c r="U15">
        <v>0.93221101059780243</v>
      </c>
      <c r="V15">
        <f>Table4[[#This Row],[Matches]]</f>
        <v>112</v>
      </c>
      <c r="W15" s="7">
        <f>(Table4[[#This Row],[p_HWins]]-1)*100</f>
        <v>-16.36859506108468</v>
      </c>
      <c r="X15" s="17">
        <f>(Table4[[#This Row],[p_Draws]]-1)*100</f>
        <v>34.836905308946257</v>
      </c>
      <c r="Y15" s="17">
        <f>(Table4[[#This Row],[p_AWins]]-1)*100</f>
        <v>-6.583271324228912</v>
      </c>
      <c r="Z15" s="17">
        <f>(Table4[[#This Row],[p_HSG]]-1)*100</f>
        <v>-10.090849256225942</v>
      </c>
      <c r="AA15" s="17">
        <f>(Table4[[#This Row],[p_ASG]]-1)*100</f>
        <v>-2.373516114169294</v>
      </c>
      <c r="AB15" s="17">
        <f>(Table4[[#This Row],[p_SG]]-1)*100</f>
        <v>-6.7788989402197579</v>
      </c>
    </row>
    <row r="16" spans="1:28" hidden="1" x14ac:dyDescent="0.45">
      <c r="A16">
        <v>77</v>
      </c>
      <c r="B16" t="s">
        <v>99</v>
      </c>
      <c r="C16">
        <v>114</v>
      </c>
      <c r="D16">
        <v>50</v>
      </c>
      <c r="E16">
        <v>52.206644718438199</v>
      </c>
      <c r="F16" s="2">
        <v>0.9577324930506621</v>
      </c>
      <c r="G16">
        <v>31</v>
      </c>
      <c r="H16">
        <v>28.998438605045099</v>
      </c>
      <c r="I16" s="2">
        <v>1.0690230747322607</v>
      </c>
      <c r="J16">
        <v>33</v>
      </c>
      <c r="K16">
        <v>32.7949166765166</v>
      </c>
      <c r="L16" s="2">
        <v>1.0062535095150966</v>
      </c>
      <c r="M16">
        <v>169</v>
      </c>
      <c r="N16">
        <v>171.71347619685699</v>
      </c>
      <c r="O16">
        <v>0.98419765147759175</v>
      </c>
      <c r="P16">
        <v>140</v>
      </c>
      <c r="Q16">
        <v>126.73645755572799</v>
      </c>
      <c r="R16">
        <v>1.1046545145735971</v>
      </c>
      <c r="S16">
        <v>309</v>
      </c>
      <c r="T16">
        <v>298.44993375258599</v>
      </c>
      <c r="U16">
        <v>1.0353495345593207</v>
      </c>
      <c r="V16">
        <f>Table4[[#This Row],[Matches]]</f>
        <v>114</v>
      </c>
      <c r="W16" s="7">
        <f>(Table4[[#This Row],[p_HWins]]-1)*100</f>
        <v>-4.2267506949337896</v>
      </c>
      <c r="X16" s="17">
        <f>(Table4[[#This Row],[p_Draws]]-1)*100</f>
        <v>6.9023074732260659</v>
      </c>
      <c r="Y16" s="17">
        <f>(Table4[[#This Row],[p_AWins]]-1)*100</f>
        <v>0.62535095150966225</v>
      </c>
      <c r="Z16" s="17">
        <f>(Table4[[#This Row],[p_HSG]]-1)*100</f>
        <v>-1.5802348522408249</v>
      </c>
      <c r="AA16" s="17">
        <f>(Table4[[#This Row],[p_ASG]]-1)*100</f>
        <v>10.465451457359709</v>
      </c>
      <c r="AB16" s="17">
        <f>(Table4[[#This Row],[p_SG]]-1)*100</f>
        <v>3.5349534559320661</v>
      </c>
    </row>
    <row r="17" spans="1:28" hidden="1" x14ac:dyDescent="0.45">
      <c r="A17">
        <v>198</v>
      </c>
      <c r="B17" t="s">
        <v>220</v>
      </c>
      <c r="C17">
        <v>90</v>
      </c>
      <c r="D17">
        <v>38</v>
      </c>
      <c r="E17">
        <v>36.1083624156215</v>
      </c>
      <c r="F17" s="2">
        <v>1.052387797668723</v>
      </c>
      <c r="G17">
        <v>16</v>
      </c>
      <c r="H17">
        <v>20.924713253216801</v>
      </c>
      <c r="I17" s="2">
        <v>0.76464608171107362</v>
      </c>
      <c r="J17">
        <v>36</v>
      </c>
      <c r="K17">
        <v>32.9669243311616</v>
      </c>
      <c r="L17" s="2">
        <v>1.0920035984664611</v>
      </c>
      <c r="M17">
        <v>122</v>
      </c>
      <c r="N17">
        <v>130.42973787205901</v>
      </c>
      <c r="O17">
        <v>0.93536950997840773</v>
      </c>
      <c r="P17">
        <v>118</v>
      </c>
      <c r="Q17">
        <v>117.711025724056</v>
      </c>
      <c r="R17">
        <v>1.0024549465452917</v>
      </c>
      <c r="S17">
        <v>240</v>
      </c>
      <c r="T17">
        <v>248.14076359611599</v>
      </c>
      <c r="U17">
        <v>0.96719296145406308</v>
      </c>
      <c r="V17">
        <f>Table4[[#This Row],[Matches]]</f>
        <v>90</v>
      </c>
      <c r="W17" s="7">
        <f>(Table4[[#This Row],[p_HWins]]-1)*100</f>
        <v>5.2387797668723035</v>
      </c>
      <c r="X17" s="17">
        <f>(Table4[[#This Row],[p_Draws]]-1)*100</f>
        <v>-23.535391828892639</v>
      </c>
      <c r="Y17" s="17">
        <f>(Table4[[#This Row],[p_AWins]]-1)*100</f>
        <v>9.2003598466461121</v>
      </c>
      <c r="Z17" s="17">
        <f>(Table4[[#This Row],[p_HSG]]-1)*100</f>
        <v>-6.4630490021592273</v>
      </c>
      <c r="AA17" s="17">
        <f>(Table4[[#This Row],[p_ASG]]-1)*100</f>
        <v>0.24549465452916586</v>
      </c>
      <c r="AB17" s="17">
        <f>(Table4[[#This Row],[p_SG]]-1)*100</f>
        <v>-3.2807038545936917</v>
      </c>
    </row>
    <row r="18" spans="1:28" hidden="1" x14ac:dyDescent="0.45">
      <c r="A18">
        <v>197</v>
      </c>
      <c r="B18" t="s">
        <v>219</v>
      </c>
      <c r="C18">
        <v>106</v>
      </c>
      <c r="D18">
        <v>43</v>
      </c>
      <c r="E18">
        <v>44.165871568469797</v>
      </c>
      <c r="F18" s="2">
        <v>0.97360243266880042</v>
      </c>
      <c r="G18">
        <v>24</v>
      </c>
      <c r="H18">
        <v>28.6155918234507</v>
      </c>
      <c r="I18" s="2">
        <v>0.83870360424738144</v>
      </c>
      <c r="J18">
        <v>39</v>
      </c>
      <c r="K18">
        <v>33.218536608079397</v>
      </c>
      <c r="L18" s="2">
        <v>1.1740432897490867</v>
      </c>
      <c r="M18">
        <v>141</v>
      </c>
      <c r="N18">
        <v>148.33200790944099</v>
      </c>
      <c r="O18">
        <v>0.95057029151848804</v>
      </c>
      <c r="P18">
        <v>137</v>
      </c>
      <c r="Q18">
        <v>124.09288773278</v>
      </c>
      <c r="R18">
        <v>1.1040117004530832</v>
      </c>
      <c r="S18">
        <v>278</v>
      </c>
      <c r="T18">
        <v>272.42489564222097</v>
      </c>
      <c r="U18">
        <v>1.0204647388948656</v>
      </c>
      <c r="V18">
        <f>Table4[[#This Row],[Matches]]</f>
        <v>106</v>
      </c>
      <c r="W18" s="7">
        <f>(Table4[[#This Row],[p_HWins]]-1)*100</f>
        <v>-2.6397567331199578</v>
      </c>
      <c r="X18" s="17">
        <f>(Table4[[#This Row],[p_Draws]]-1)*100</f>
        <v>-16.129639575261855</v>
      </c>
      <c r="Y18" s="17">
        <f>(Table4[[#This Row],[p_AWins]]-1)*100</f>
        <v>17.404328974908665</v>
      </c>
      <c r="Z18" s="17">
        <f>(Table4[[#This Row],[p_HSG]]-1)*100</f>
        <v>-4.9429708481511963</v>
      </c>
      <c r="AA18" s="17">
        <f>(Table4[[#This Row],[p_ASG]]-1)*100</f>
        <v>10.401170045308316</v>
      </c>
      <c r="AB18" s="17">
        <f>(Table4[[#This Row],[p_SG]]-1)*100</f>
        <v>2.0464738894865553</v>
      </c>
    </row>
    <row r="19" spans="1:28" hidden="1" x14ac:dyDescent="0.45">
      <c r="A19">
        <v>207</v>
      </c>
      <c r="B19" t="s">
        <v>229</v>
      </c>
      <c r="C19">
        <v>82</v>
      </c>
      <c r="D19">
        <v>30</v>
      </c>
      <c r="E19">
        <v>36.091377619005797</v>
      </c>
      <c r="F19" s="2">
        <v>0.83122346607800124</v>
      </c>
      <c r="G19">
        <v>23</v>
      </c>
      <c r="H19">
        <v>20.209030256749401</v>
      </c>
      <c r="I19" s="2">
        <v>1.1381050801444801</v>
      </c>
      <c r="J19">
        <v>29</v>
      </c>
      <c r="K19">
        <v>25.699592124244699</v>
      </c>
      <c r="L19" s="2">
        <v>1.1284225780626975</v>
      </c>
      <c r="M19">
        <v>128</v>
      </c>
      <c r="N19">
        <v>121.568186815828</v>
      </c>
      <c r="O19">
        <v>1.0529070421517102</v>
      </c>
      <c r="P19">
        <v>113</v>
      </c>
      <c r="Q19">
        <v>95.462059492143496</v>
      </c>
      <c r="R19">
        <v>1.1837163434474183</v>
      </c>
      <c r="S19">
        <v>241</v>
      </c>
      <c r="T19">
        <v>217.03024630797199</v>
      </c>
      <c r="U19">
        <v>1.1104443002751527</v>
      </c>
      <c r="V19">
        <f>Table4[[#This Row],[Matches]]</f>
        <v>82</v>
      </c>
      <c r="W19" s="7">
        <f>(Table4[[#This Row],[p_HWins]]-1)*100</f>
        <v>-16.877653392199875</v>
      </c>
      <c r="X19" s="17">
        <f>(Table4[[#This Row],[p_Draws]]-1)*100</f>
        <v>13.810508014448008</v>
      </c>
      <c r="Y19" s="17">
        <f>(Table4[[#This Row],[p_AWins]]-1)*100</f>
        <v>12.842257806269753</v>
      </c>
      <c r="Z19" s="17">
        <f>(Table4[[#This Row],[p_HSG]]-1)*100</f>
        <v>5.290704215171016</v>
      </c>
      <c r="AA19" s="17">
        <f>(Table4[[#This Row],[p_ASG]]-1)*100</f>
        <v>18.371634344741828</v>
      </c>
      <c r="AB19" s="17">
        <f>(Table4[[#This Row],[p_SG]]-1)*100</f>
        <v>11.044430027515272</v>
      </c>
    </row>
    <row r="20" spans="1:28" hidden="1" x14ac:dyDescent="0.45">
      <c r="A20">
        <v>5</v>
      </c>
      <c r="B20" t="s">
        <v>27</v>
      </c>
      <c r="C20">
        <v>181</v>
      </c>
      <c r="D20">
        <v>71</v>
      </c>
      <c r="E20">
        <v>75.211616039360905</v>
      </c>
      <c r="F20" s="2">
        <v>0.94400311732223896</v>
      </c>
      <c r="G20">
        <v>43</v>
      </c>
      <c r="H20">
        <v>48.974462845400502</v>
      </c>
      <c r="I20" s="2">
        <v>0.87800860901200062</v>
      </c>
      <c r="J20">
        <v>67</v>
      </c>
      <c r="K20">
        <v>56.813921115238401</v>
      </c>
      <c r="L20" s="2">
        <v>1.1792884329194722</v>
      </c>
      <c r="M20">
        <v>235</v>
      </c>
      <c r="N20">
        <v>253.05899654586801</v>
      </c>
      <c r="O20" s="2">
        <v>0.92863720795401661</v>
      </c>
      <c r="P20">
        <v>217</v>
      </c>
      <c r="Q20">
        <v>211.63192179614899</v>
      </c>
      <c r="R20" s="2">
        <v>1.025365163054285</v>
      </c>
      <c r="S20">
        <v>452</v>
      </c>
      <c r="T20">
        <v>464.69091834201799</v>
      </c>
      <c r="U20" s="2">
        <v>0.97268954945945962</v>
      </c>
      <c r="V20">
        <f>Table4[[#This Row],[Matches]]</f>
        <v>181</v>
      </c>
      <c r="W20" s="16">
        <f>(Table4[[#This Row],[p_HWins]]-1)*100</f>
        <v>-5.599688267776104</v>
      </c>
      <c r="X20" s="16">
        <f>(Table4[[#This Row],[p_Draws]]-1)*100</f>
        <v>-12.199139098799938</v>
      </c>
      <c r="Y20" s="16">
        <f>(Table4[[#This Row],[p_AWins]]-1)*100</f>
        <v>17.928843291947217</v>
      </c>
      <c r="Z20" s="16">
        <f>(Table4[[#This Row],[p_HSG]]-1)*100</f>
        <v>-7.1362792045983392</v>
      </c>
      <c r="AA20" s="16">
        <f>(Table4[[#This Row],[p_ASG]]-1)*100</f>
        <v>2.5365163054285045</v>
      </c>
      <c r="AB20" s="16">
        <f>(Table4[[#This Row],[p_SG]]-1)*100</f>
        <v>-2.7310450540540376</v>
      </c>
    </row>
    <row r="21" spans="1:28" hidden="1" x14ac:dyDescent="0.45">
      <c r="A21">
        <v>263</v>
      </c>
      <c r="B21" t="s">
        <v>285</v>
      </c>
      <c r="C21">
        <v>117</v>
      </c>
      <c r="D21">
        <v>49</v>
      </c>
      <c r="E21">
        <v>53.384108622729798</v>
      </c>
      <c r="F21" s="2">
        <v>0.91787614824267871</v>
      </c>
      <c r="G21">
        <v>31</v>
      </c>
      <c r="H21">
        <v>28.8034974172174</v>
      </c>
      <c r="I21" s="2">
        <v>1.076258190141508</v>
      </c>
      <c r="J21">
        <v>37</v>
      </c>
      <c r="K21">
        <v>34.812393960052603</v>
      </c>
      <c r="L21" s="2">
        <v>1.0628398622185444</v>
      </c>
      <c r="M21">
        <v>174</v>
      </c>
      <c r="N21">
        <v>180.40256181892599</v>
      </c>
      <c r="O21">
        <v>0.96450958481757931</v>
      </c>
      <c r="P21">
        <v>140</v>
      </c>
      <c r="Q21">
        <v>131.93552926005</v>
      </c>
      <c r="R21">
        <v>1.0611243293234123</v>
      </c>
      <c r="S21">
        <v>314</v>
      </c>
      <c r="T21">
        <v>312.33809107897702</v>
      </c>
      <c r="U21">
        <v>1.0053208653330814</v>
      </c>
      <c r="V21">
        <f>Table4[[#This Row],[Matches]]</f>
        <v>117</v>
      </c>
      <c r="W21" s="7">
        <f>(Table4[[#This Row],[p_HWins]]-1)*100</f>
        <v>-8.2123851757321287</v>
      </c>
      <c r="X21" s="17">
        <f>(Table4[[#This Row],[p_Draws]]-1)*100</f>
        <v>7.6258190141508031</v>
      </c>
      <c r="Y21" s="17">
        <f>(Table4[[#This Row],[p_AWins]]-1)*100</f>
        <v>6.2839862218544429</v>
      </c>
      <c r="Z21" s="17">
        <f>(Table4[[#This Row],[p_HSG]]-1)*100</f>
        <v>-3.5490415182420687</v>
      </c>
      <c r="AA21" s="17">
        <f>(Table4[[#This Row],[p_ASG]]-1)*100</f>
        <v>6.1124329323412274</v>
      </c>
      <c r="AB21" s="17">
        <f>(Table4[[#This Row],[p_SG]]-1)*100</f>
        <v>0.53208653330814037</v>
      </c>
    </row>
    <row r="22" spans="1:28" hidden="1" x14ac:dyDescent="0.45">
      <c r="A22">
        <v>36</v>
      </c>
      <c r="B22" t="s">
        <v>58</v>
      </c>
      <c r="C22">
        <v>84</v>
      </c>
      <c r="D22">
        <v>34</v>
      </c>
      <c r="E22">
        <v>41.307089180656199</v>
      </c>
      <c r="F22" s="2">
        <v>0.8231032656719357</v>
      </c>
      <c r="G22">
        <v>27</v>
      </c>
      <c r="H22">
        <v>22.010149268300299</v>
      </c>
      <c r="I22" s="2">
        <v>1.2267068101571776</v>
      </c>
      <c r="J22">
        <v>23</v>
      </c>
      <c r="K22">
        <v>20.682761551043299</v>
      </c>
      <c r="L22" s="2">
        <v>1.1120371882274016</v>
      </c>
      <c r="M22">
        <v>118</v>
      </c>
      <c r="N22">
        <v>131.26652113389699</v>
      </c>
      <c r="O22">
        <v>0.89893446539681954</v>
      </c>
      <c r="P22">
        <v>98</v>
      </c>
      <c r="Q22">
        <v>87.028152305272997</v>
      </c>
      <c r="R22">
        <v>1.1260723961625716</v>
      </c>
      <c r="S22">
        <v>216</v>
      </c>
      <c r="T22">
        <v>218.29467343917</v>
      </c>
      <c r="U22">
        <v>0.98948818400825789</v>
      </c>
      <c r="V22">
        <f>Table4[[#This Row],[Matches]]</f>
        <v>84</v>
      </c>
      <c r="W22" s="7">
        <f>(Table4[[#This Row],[p_HWins]]-1)*100</f>
        <v>-17.68967343280643</v>
      </c>
      <c r="X22" s="17">
        <f>(Table4[[#This Row],[p_Draws]]-1)*100</f>
        <v>22.670681015717765</v>
      </c>
      <c r="Y22" s="17">
        <f>(Table4[[#This Row],[p_AWins]]-1)*100</f>
        <v>11.203718822740161</v>
      </c>
      <c r="Z22" s="17">
        <f>(Table4[[#This Row],[p_HSG]]-1)*100</f>
        <v>-10.106553460318047</v>
      </c>
      <c r="AA22" s="17">
        <f>(Table4[[#This Row],[p_ASG]]-1)*100</f>
        <v>12.607239616257161</v>
      </c>
      <c r="AB22" s="17">
        <f>(Table4[[#This Row],[p_SG]]-1)*100</f>
        <v>-1.0511815991742113</v>
      </c>
    </row>
    <row r="23" spans="1:28" hidden="1" x14ac:dyDescent="0.45">
      <c r="A23">
        <v>110</v>
      </c>
      <c r="B23" t="s">
        <v>132</v>
      </c>
      <c r="C23">
        <v>83</v>
      </c>
      <c r="D23">
        <v>33</v>
      </c>
      <c r="E23">
        <v>38.631067392136501</v>
      </c>
      <c r="F23" s="2">
        <v>0.85423474492753138</v>
      </c>
      <c r="G23">
        <v>25</v>
      </c>
      <c r="H23">
        <v>21.812920661973401</v>
      </c>
      <c r="I23" s="2">
        <v>1.1461097020163216</v>
      </c>
      <c r="J23">
        <v>25</v>
      </c>
      <c r="K23">
        <v>22.5560119458899</v>
      </c>
      <c r="L23" s="2">
        <v>1.1083519577828314</v>
      </c>
      <c r="M23">
        <v>126</v>
      </c>
      <c r="N23">
        <v>124.318040595225</v>
      </c>
      <c r="O23">
        <v>1.0135294877293908</v>
      </c>
      <c r="P23">
        <v>97</v>
      </c>
      <c r="Q23">
        <v>88.563907328768494</v>
      </c>
      <c r="R23">
        <v>1.0952542963118699</v>
      </c>
      <c r="S23">
        <v>223</v>
      </c>
      <c r="T23">
        <v>212.88194792399401</v>
      </c>
      <c r="U23">
        <v>1.047528934109615</v>
      </c>
      <c r="V23">
        <f>Table4[[#This Row],[Matches]]</f>
        <v>83</v>
      </c>
      <c r="W23" s="7">
        <f>(Table4[[#This Row],[p_HWins]]-1)*100</f>
        <v>-14.576525507246863</v>
      </c>
      <c r="X23" s="17">
        <f>(Table4[[#This Row],[p_Draws]]-1)*100</f>
        <v>14.610970201632156</v>
      </c>
      <c r="Y23" s="17">
        <f>(Table4[[#This Row],[p_AWins]]-1)*100</f>
        <v>10.835195778283136</v>
      </c>
      <c r="Z23" s="17">
        <f>(Table4[[#This Row],[p_HSG]]-1)*100</f>
        <v>1.3529487729390777</v>
      </c>
      <c r="AA23" s="17">
        <f>(Table4[[#This Row],[p_ASG]]-1)*100</f>
        <v>9.5254296311869879</v>
      </c>
      <c r="AB23" s="17">
        <f>(Table4[[#This Row],[p_SG]]-1)*100</f>
        <v>4.7528934109615006</v>
      </c>
    </row>
    <row r="24" spans="1:28" hidden="1" x14ac:dyDescent="0.45">
      <c r="A24">
        <v>8</v>
      </c>
      <c r="B24" t="s">
        <v>30</v>
      </c>
      <c r="C24">
        <v>313</v>
      </c>
      <c r="D24">
        <v>141</v>
      </c>
      <c r="E24">
        <v>143.74436748547501</v>
      </c>
      <c r="F24" s="2">
        <v>0.98090799985083021</v>
      </c>
      <c r="G24">
        <v>97</v>
      </c>
      <c r="H24">
        <v>80.749959276592193</v>
      </c>
      <c r="I24" s="2">
        <v>1.2012389958953003</v>
      </c>
      <c r="J24">
        <v>75</v>
      </c>
      <c r="K24">
        <v>88.505673237932498</v>
      </c>
      <c r="L24" s="2">
        <v>0.8474033048522801</v>
      </c>
      <c r="M24">
        <v>484</v>
      </c>
      <c r="N24">
        <v>477.65007837670998</v>
      </c>
      <c r="O24" s="2">
        <v>1.0132940868446418</v>
      </c>
      <c r="P24">
        <v>347</v>
      </c>
      <c r="Q24">
        <v>350.16114171640902</v>
      </c>
      <c r="R24" s="2">
        <v>0.99097232291134918</v>
      </c>
      <c r="S24">
        <v>831</v>
      </c>
      <c r="T24">
        <v>827.811220093119</v>
      </c>
      <c r="U24" s="2">
        <v>1.0038520617134452</v>
      </c>
      <c r="V24">
        <f>Table4[[#This Row],[Matches]]</f>
        <v>313</v>
      </c>
      <c r="W24" s="16">
        <f>(Table4[[#This Row],[p_HWins]]-1)*100</f>
        <v>-1.9092000149169785</v>
      </c>
      <c r="X24" s="16">
        <f>(Table4[[#This Row],[p_Draws]]-1)*100</f>
        <v>20.123899589530026</v>
      </c>
      <c r="Y24" s="16">
        <f>(Table4[[#This Row],[p_AWins]]-1)*100</f>
        <v>-15.259669514771989</v>
      </c>
      <c r="Z24" s="16">
        <f>(Table4[[#This Row],[p_HSG]]-1)*100</f>
        <v>1.3294086844641839</v>
      </c>
      <c r="AA24" s="16">
        <f>(Table4[[#This Row],[p_ASG]]-1)*100</f>
        <v>-0.90276770886508206</v>
      </c>
      <c r="AB24" s="16">
        <f>(Table4[[#This Row],[p_SG]]-1)*100</f>
        <v>0.38520617134452095</v>
      </c>
    </row>
    <row r="25" spans="1:28" hidden="1" x14ac:dyDescent="0.45">
      <c r="A25">
        <v>12</v>
      </c>
      <c r="B25" t="s">
        <v>34</v>
      </c>
      <c r="C25">
        <v>368</v>
      </c>
      <c r="D25">
        <v>155</v>
      </c>
      <c r="E25">
        <v>165.259293697902</v>
      </c>
      <c r="F25" s="2">
        <v>0.93792001969549599</v>
      </c>
      <c r="G25">
        <v>114</v>
      </c>
      <c r="H25">
        <v>98.355464843847201</v>
      </c>
      <c r="I25" s="2">
        <v>1.1590611683955807</v>
      </c>
      <c r="J25">
        <v>99</v>
      </c>
      <c r="K25">
        <v>104.385241458249</v>
      </c>
      <c r="L25" s="2">
        <v>0.94840993436411281</v>
      </c>
      <c r="M25">
        <v>531</v>
      </c>
      <c r="N25">
        <v>540.947071743175</v>
      </c>
      <c r="O25" s="2">
        <v>0.98161174676272656</v>
      </c>
      <c r="P25">
        <v>411</v>
      </c>
      <c r="Q25">
        <v>406.579419170216</v>
      </c>
      <c r="R25" s="2">
        <v>1.0108726133723294</v>
      </c>
      <c r="S25">
        <v>942</v>
      </c>
      <c r="T25">
        <v>947.52649091339197</v>
      </c>
      <c r="U25" s="2">
        <v>0.99416745498264159</v>
      </c>
      <c r="V25">
        <f>Table4[[#This Row],[Matches]]</f>
        <v>368</v>
      </c>
      <c r="W25" s="16">
        <f>(Table4[[#This Row],[p_HWins]]-1)*100</f>
        <v>-6.2079980304504012</v>
      </c>
      <c r="X25" s="16">
        <f>(Table4[[#This Row],[p_Draws]]-1)*100</f>
        <v>15.90611683955807</v>
      </c>
      <c r="Y25" s="16">
        <f>(Table4[[#This Row],[p_AWins]]-1)*100</f>
        <v>-5.1590065635887195</v>
      </c>
      <c r="Z25" s="16">
        <f>(Table4[[#This Row],[p_HSG]]-1)*100</f>
        <v>-1.8388253237273444</v>
      </c>
      <c r="AA25" s="16">
        <f>(Table4[[#This Row],[p_ASG]]-1)*100</f>
        <v>1.0872613372329365</v>
      </c>
      <c r="AB25" s="16">
        <f>(Table4[[#This Row],[p_SG]]-1)*100</f>
        <v>-0.58325450173584148</v>
      </c>
    </row>
    <row r="26" spans="1:28" hidden="1" x14ac:dyDescent="0.45">
      <c r="A26">
        <v>16</v>
      </c>
      <c r="B26" t="s">
        <v>38</v>
      </c>
      <c r="C26">
        <v>123</v>
      </c>
      <c r="D26">
        <v>45</v>
      </c>
      <c r="E26">
        <v>54.971666814292</v>
      </c>
      <c r="F26" s="2">
        <v>0.81860352082867016</v>
      </c>
      <c r="G26">
        <v>37</v>
      </c>
      <c r="H26">
        <v>33.1164562970392</v>
      </c>
      <c r="I26" s="2">
        <v>1.1172693016465054</v>
      </c>
      <c r="J26">
        <v>41</v>
      </c>
      <c r="K26">
        <v>34.911876888668601</v>
      </c>
      <c r="L26" s="2">
        <v>1.1743854428321334</v>
      </c>
      <c r="M26">
        <v>166</v>
      </c>
      <c r="N26">
        <v>179.10917464784501</v>
      </c>
      <c r="O26" s="2">
        <v>0.92680902765802153</v>
      </c>
      <c r="P26">
        <v>157</v>
      </c>
      <c r="Q26">
        <v>135.082520515873</v>
      </c>
      <c r="R26" s="2">
        <v>1.1622525209066674</v>
      </c>
      <c r="S26">
        <v>323</v>
      </c>
      <c r="T26">
        <v>314.19169516371801</v>
      </c>
      <c r="U26" s="2">
        <v>1.0280348111419437</v>
      </c>
      <c r="V26">
        <f>Table4[[#This Row],[Matches]]</f>
        <v>123</v>
      </c>
      <c r="W26" s="16">
        <f>(Table4[[#This Row],[p_HWins]]-1)*100</f>
        <v>-18.139647917132983</v>
      </c>
      <c r="X26" s="16">
        <f>(Table4[[#This Row],[p_Draws]]-1)*100</f>
        <v>11.72693016465054</v>
      </c>
      <c r="Y26" s="16">
        <f>(Table4[[#This Row],[p_AWins]]-1)*100</f>
        <v>17.438544283213343</v>
      </c>
      <c r="Z26" s="16">
        <f>(Table4[[#This Row],[p_HSG]]-1)*100</f>
        <v>-7.3190972341978462</v>
      </c>
      <c r="AA26" s="16">
        <f>(Table4[[#This Row],[p_ASG]]-1)*100</f>
        <v>16.225252090666743</v>
      </c>
      <c r="AB26" s="16">
        <f>(Table4[[#This Row],[p_SG]]-1)*100</f>
        <v>2.8034811141943727</v>
      </c>
    </row>
    <row r="27" spans="1:28" hidden="1" x14ac:dyDescent="0.45">
      <c r="A27">
        <v>79</v>
      </c>
      <c r="B27" t="s">
        <v>101</v>
      </c>
      <c r="C27">
        <v>112</v>
      </c>
      <c r="D27">
        <v>46</v>
      </c>
      <c r="E27">
        <v>47.314959721812301</v>
      </c>
      <c r="F27" s="2">
        <v>0.97220837279491334</v>
      </c>
      <c r="G27">
        <v>32</v>
      </c>
      <c r="H27">
        <v>27.7623163236374</v>
      </c>
      <c r="I27" s="2">
        <v>1.1526415745344185</v>
      </c>
      <c r="J27">
        <v>34</v>
      </c>
      <c r="K27">
        <v>36.922723954550101</v>
      </c>
      <c r="L27" s="2">
        <v>0.92084213618291499</v>
      </c>
      <c r="M27">
        <v>159</v>
      </c>
      <c r="N27">
        <v>162.66085691489999</v>
      </c>
      <c r="O27">
        <v>0.9774939282607169</v>
      </c>
      <c r="P27">
        <v>135</v>
      </c>
      <c r="Q27">
        <v>134.893911937018</v>
      </c>
      <c r="R27">
        <v>1.0007864555298205</v>
      </c>
      <c r="S27">
        <v>294</v>
      </c>
      <c r="T27">
        <v>297.55476885191899</v>
      </c>
      <c r="U27">
        <v>0.98805339647005264</v>
      </c>
      <c r="V27">
        <f>Table4[[#This Row],[Matches]]</f>
        <v>112</v>
      </c>
      <c r="W27" s="7">
        <f>(Table4[[#This Row],[p_HWins]]-1)*100</f>
        <v>-2.7791627205086655</v>
      </c>
      <c r="X27" s="17">
        <f>(Table4[[#This Row],[p_Draws]]-1)*100</f>
        <v>15.26415745344185</v>
      </c>
      <c r="Y27" s="17">
        <f>(Table4[[#This Row],[p_AWins]]-1)*100</f>
        <v>-7.9157863817085001</v>
      </c>
      <c r="Z27" s="17">
        <f>(Table4[[#This Row],[p_HSG]]-1)*100</f>
        <v>-2.2506071739283096</v>
      </c>
      <c r="AA27" s="17">
        <f>(Table4[[#This Row],[p_ASG]]-1)*100</f>
        <v>7.864555298204845E-2</v>
      </c>
      <c r="AB27" s="17">
        <f>(Table4[[#This Row],[p_SG]]-1)*100</f>
        <v>-1.1946603529947364</v>
      </c>
    </row>
    <row r="28" spans="1:28" hidden="1" x14ac:dyDescent="0.45">
      <c r="A28">
        <v>19</v>
      </c>
      <c r="B28" t="s">
        <v>41</v>
      </c>
      <c r="C28">
        <v>528</v>
      </c>
      <c r="D28">
        <v>243</v>
      </c>
      <c r="E28">
        <v>235.029208516442</v>
      </c>
      <c r="F28" s="2">
        <v>1.0339140464024512</v>
      </c>
      <c r="G28">
        <v>122</v>
      </c>
      <c r="H28">
        <v>135.18605840866499</v>
      </c>
      <c r="I28" s="2">
        <v>0.90245992401965169</v>
      </c>
      <c r="J28">
        <v>163</v>
      </c>
      <c r="K28">
        <v>157.78473307489199</v>
      </c>
      <c r="L28" s="2">
        <v>1.033053051606917</v>
      </c>
      <c r="M28">
        <v>781</v>
      </c>
      <c r="N28">
        <v>790.80801917705003</v>
      </c>
      <c r="O28" s="2">
        <v>0.98759747127089492</v>
      </c>
      <c r="P28">
        <v>575</v>
      </c>
      <c r="Q28">
        <v>607.58703509508803</v>
      </c>
      <c r="R28" s="2">
        <v>0.94636647391597462</v>
      </c>
      <c r="S28">
        <v>1356</v>
      </c>
      <c r="T28">
        <v>1398.39505427213</v>
      </c>
      <c r="U28" s="2">
        <v>0.9696830633499367</v>
      </c>
      <c r="V28">
        <f>Table4[[#This Row],[Matches]]</f>
        <v>528</v>
      </c>
      <c r="W28" s="16">
        <f>(Table4[[#This Row],[p_HWins]]-1)*100</f>
        <v>3.3914046402451214</v>
      </c>
      <c r="X28" s="16">
        <f>(Table4[[#This Row],[p_Draws]]-1)*100</f>
        <v>-9.7540075980348302</v>
      </c>
      <c r="Y28" s="16">
        <f>(Table4[[#This Row],[p_AWins]]-1)*100</f>
        <v>3.3053051606916961</v>
      </c>
      <c r="Z28" s="16">
        <f>(Table4[[#This Row],[p_HSG]]-1)*100</f>
        <v>-1.2402528729105078</v>
      </c>
      <c r="AA28" s="16">
        <f>(Table4[[#This Row],[p_ASG]]-1)*100</f>
        <v>-5.363352608402538</v>
      </c>
      <c r="AB28" s="16">
        <f>(Table4[[#This Row],[p_SG]]-1)*100</f>
        <v>-3.0316936650063298</v>
      </c>
    </row>
    <row r="29" spans="1:28" hidden="1" x14ac:dyDescent="0.45">
      <c r="A29">
        <v>117</v>
      </c>
      <c r="B29" t="s">
        <v>139</v>
      </c>
      <c r="C29">
        <v>123</v>
      </c>
      <c r="D29">
        <v>54</v>
      </c>
      <c r="E29">
        <v>55.392077269073702</v>
      </c>
      <c r="F29" s="2">
        <v>0.97486865743793072</v>
      </c>
      <c r="G29">
        <v>34</v>
      </c>
      <c r="H29">
        <v>29.4485375922613</v>
      </c>
      <c r="I29" s="2">
        <v>1.1545564832711681</v>
      </c>
      <c r="J29">
        <v>35</v>
      </c>
      <c r="K29">
        <v>38.159385138664902</v>
      </c>
      <c r="L29" s="2">
        <v>0.9172055543561769</v>
      </c>
      <c r="M29">
        <v>194</v>
      </c>
      <c r="N29">
        <v>188.90954648612299</v>
      </c>
      <c r="O29">
        <v>1.0269465128076571</v>
      </c>
      <c r="P29">
        <v>146</v>
      </c>
      <c r="Q29">
        <v>145.50347179997499</v>
      </c>
      <c r="R29">
        <v>1.0034124835227822</v>
      </c>
      <c r="S29">
        <v>340</v>
      </c>
      <c r="T29">
        <v>334.41301828609801</v>
      </c>
      <c r="U29">
        <v>1.0167068308002358</v>
      </c>
      <c r="V29">
        <f>Table4[[#This Row],[Matches]]</f>
        <v>123</v>
      </c>
      <c r="W29" s="7">
        <f>(Table4[[#This Row],[p_HWins]]-1)*100</f>
        <v>-2.5131342562069281</v>
      </c>
      <c r="X29" s="17">
        <f>(Table4[[#This Row],[p_Draws]]-1)*100</f>
        <v>15.455648327116812</v>
      </c>
      <c r="Y29" s="17">
        <f>(Table4[[#This Row],[p_AWins]]-1)*100</f>
        <v>-8.2794445643823096</v>
      </c>
      <c r="Z29" s="17">
        <f>(Table4[[#This Row],[p_HSG]]-1)*100</f>
        <v>2.6946512807657141</v>
      </c>
      <c r="AA29" s="17">
        <f>(Table4[[#This Row],[p_ASG]]-1)*100</f>
        <v>0.34124835227822281</v>
      </c>
      <c r="AB29" s="17">
        <f>(Table4[[#This Row],[p_SG]]-1)*100</f>
        <v>1.6706830800235828</v>
      </c>
    </row>
    <row r="30" spans="1:28" hidden="1" x14ac:dyDescent="0.45">
      <c r="A30">
        <v>208</v>
      </c>
      <c r="B30" t="s">
        <v>230</v>
      </c>
      <c r="C30">
        <v>117</v>
      </c>
      <c r="D30">
        <v>56</v>
      </c>
      <c r="E30">
        <v>51.127814123645301</v>
      </c>
      <c r="F30" s="2">
        <v>1.0952942338698857</v>
      </c>
      <c r="G30">
        <v>23</v>
      </c>
      <c r="H30">
        <v>26.963647496636298</v>
      </c>
      <c r="I30" s="2">
        <v>0.85300032211403298</v>
      </c>
      <c r="J30">
        <v>38</v>
      </c>
      <c r="K30">
        <v>38.908538379718301</v>
      </c>
      <c r="L30" s="2">
        <v>0.97664938294901638</v>
      </c>
      <c r="M30">
        <v>194</v>
      </c>
      <c r="N30">
        <v>179.96291089498499</v>
      </c>
      <c r="O30">
        <v>1.0779999002861549</v>
      </c>
      <c r="P30">
        <v>136</v>
      </c>
      <c r="Q30">
        <v>144.386533427237</v>
      </c>
      <c r="R30">
        <v>0.94191609682586253</v>
      </c>
      <c r="S30">
        <v>330</v>
      </c>
      <c r="T30">
        <v>324.34944432222301</v>
      </c>
      <c r="U30">
        <v>1.0174211973434537</v>
      </c>
      <c r="V30">
        <f>Table4[[#This Row],[Matches]]</f>
        <v>117</v>
      </c>
      <c r="W30" s="7">
        <f>(Table4[[#This Row],[p_HWins]]-1)*100</f>
        <v>9.5294233869885669</v>
      </c>
      <c r="X30" s="17">
        <f>(Table4[[#This Row],[p_Draws]]-1)*100</f>
        <v>-14.699967788596702</v>
      </c>
      <c r="Y30" s="17">
        <f>(Table4[[#This Row],[p_AWins]]-1)*100</f>
        <v>-2.3350617050983624</v>
      </c>
      <c r="Z30" s="17">
        <f>(Table4[[#This Row],[p_HSG]]-1)*100</f>
        <v>7.7999900286154888</v>
      </c>
      <c r="AA30" s="17">
        <f>(Table4[[#This Row],[p_ASG]]-1)*100</f>
        <v>-5.8083903174137479</v>
      </c>
      <c r="AB30" s="17">
        <f>(Table4[[#This Row],[p_SG]]-1)*100</f>
        <v>1.7421197343453709</v>
      </c>
    </row>
    <row r="31" spans="1:28" hidden="1" x14ac:dyDescent="0.45">
      <c r="A31">
        <v>22</v>
      </c>
      <c r="B31" t="s">
        <v>44</v>
      </c>
      <c r="C31">
        <v>233</v>
      </c>
      <c r="D31">
        <v>113</v>
      </c>
      <c r="E31">
        <v>108.895280644229</v>
      </c>
      <c r="F31" s="2">
        <v>1.0376941896057139</v>
      </c>
      <c r="G31">
        <v>60</v>
      </c>
      <c r="H31">
        <v>60.390686118284698</v>
      </c>
      <c r="I31" s="2">
        <v>0.99353068919403431</v>
      </c>
      <c r="J31">
        <v>60</v>
      </c>
      <c r="K31">
        <v>63.714033237485403</v>
      </c>
      <c r="L31" s="2">
        <v>0.94170776752364982</v>
      </c>
      <c r="M31">
        <v>359</v>
      </c>
      <c r="N31">
        <v>357.41180969659598</v>
      </c>
      <c r="O31" s="2">
        <v>1.0044435865304848</v>
      </c>
      <c r="P31">
        <v>237</v>
      </c>
      <c r="Q31">
        <v>254.41518155713101</v>
      </c>
      <c r="R31" s="2">
        <v>0.93154818257879679</v>
      </c>
      <c r="S31">
        <v>596</v>
      </c>
      <c r="T31">
        <v>611.82699125372699</v>
      </c>
      <c r="U31" s="2">
        <v>0.97413159033521046</v>
      </c>
      <c r="V31">
        <f>Table4[[#This Row],[Matches]]</f>
        <v>233</v>
      </c>
      <c r="W31" s="16">
        <f>(Table4[[#This Row],[p_HWins]]-1)*100</f>
        <v>3.7694189605713913</v>
      </c>
      <c r="X31" s="16">
        <f>(Table4[[#This Row],[p_Draws]]-1)*100</f>
        <v>-0.6469310805965689</v>
      </c>
      <c r="Y31" s="16">
        <f>(Table4[[#This Row],[p_AWins]]-1)*100</f>
        <v>-5.8292232476350181</v>
      </c>
      <c r="Z31" s="16">
        <f>(Table4[[#This Row],[p_HSG]]-1)*100</f>
        <v>0.44435865304848221</v>
      </c>
      <c r="AA31" s="16">
        <f>(Table4[[#This Row],[p_ASG]]-1)*100</f>
        <v>-6.8451817421203209</v>
      </c>
      <c r="AB31" s="16">
        <f>(Table4[[#This Row],[p_SG]]-1)*100</f>
        <v>-2.5868409664789538</v>
      </c>
    </row>
    <row r="32" spans="1:28" hidden="1" x14ac:dyDescent="0.45">
      <c r="A32">
        <v>257</v>
      </c>
      <c r="B32" t="s">
        <v>279</v>
      </c>
      <c r="C32">
        <v>117</v>
      </c>
      <c r="D32">
        <v>44</v>
      </c>
      <c r="E32">
        <v>49.845208305662901</v>
      </c>
      <c r="F32" s="2">
        <v>0.88273279409690364</v>
      </c>
      <c r="G32">
        <v>33</v>
      </c>
      <c r="H32">
        <v>27.8209827587077</v>
      </c>
      <c r="I32" s="2">
        <v>1.18615507892766</v>
      </c>
      <c r="J32">
        <v>40</v>
      </c>
      <c r="K32">
        <v>39.3338089356292</v>
      </c>
      <c r="L32" s="2">
        <v>1.0169368561651642</v>
      </c>
      <c r="M32">
        <v>162</v>
      </c>
      <c r="N32">
        <v>172.67940591021099</v>
      </c>
      <c r="O32">
        <v>0.9381547217288666</v>
      </c>
      <c r="P32">
        <v>143</v>
      </c>
      <c r="Q32">
        <v>144.862267263587</v>
      </c>
      <c r="R32">
        <v>0.98714456636110437</v>
      </c>
      <c r="S32">
        <v>305</v>
      </c>
      <c r="T32">
        <v>317.54167317379802</v>
      </c>
      <c r="U32">
        <v>0.96050385120023707</v>
      </c>
      <c r="V32">
        <f>Table4[[#This Row],[Matches]]</f>
        <v>117</v>
      </c>
      <c r="W32" s="7">
        <f>(Table4[[#This Row],[p_HWins]]-1)*100</f>
        <v>-11.726720590309636</v>
      </c>
      <c r="X32" s="17">
        <f>(Table4[[#This Row],[p_Draws]]-1)*100</f>
        <v>18.615507892766004</v>
      </c>
      <c r="Y32" s="17">
        <f>(Table4[[#This Row],[p_AWins]]-1)*100</f>
        <v>1.693685616516416</v>
      </c>
      <c r="Z32" s="17">
        <f>(Table4[[#This Row],[p_HSG]]-1)*100</f>
        <v>-6.1845278271133397</v>
      </c>
      <c r="AA32" s="17">
        <f>(Table4[[#This Row],[p_ASG]]-1)*100</f>
        <v>-1.285543363889563</v>
      </c>
      <c r="AB32" s="17">
        <f>(Table4[[#This Row],[p_SG]]-1)*100</f>
        <v>-3.9496148799762931</v>
      </c>
    </row>
    <row r="33" spans="1:28" hidden="1" x14ac:dyDescent="0.45">
      <c r="A33">
        <v>23</v>
      </c>
      <c r="B33" t="s">
        <v>45</v>
      </c>
      <c r="C33">
        <v>209</v>
      </c>
      <c r="D33">
        <v>101</v>
      </c>
      <c r="E33">
        <v>93.181457783381504</v>
      </c>
      <c r="F33" s="2">
        <v>1.083906631239814</v>
      </c>
      <c r="G33">
        <v>47</v>
      </c>
      <c r="H33">
        <v>53.124988875071303</v>
      </c>
      <c r="I33" s="2">
        <v>0.88470606761961257</v>
      </c>
      <c r="J33">
        <v>61</v>
      </c>
      <c r="K33">
        <v>62.693553341547002</v>
      </c>
      <c r="L33" s="2">
        <v>0.97298680244967573</v>
      </c>
      <c r="M33">
        <v>309</v>
      </c>
      <c r="N33">
        <v>312.81301307509699</v>
      </c>
      <c r="O33" s="2">
        <v>0.98781056760518593</v>
      </c>
      <c r="P33">
        <v>229</v>
      </c>
      <c r="Q33">
        <v>239.819196889278</v>
      </c>
      <c r="R33" s="2">
        <v>0.95488602651657983</v>
      </c>
      <c r="S33">
        <v>538</v>
      </c>
      <c r="T33">
        <v>552.63220996437497</v>
      </c>
      <c r="U33" s="2">
        <v>0.97352269791636248</v>
      </c>
      <c r="V33">
        <f>Table4[[#This Row],[Matches]]</f>
        <v>209</v>
      </c>
      <c r="W33" s="16">
        <f>(Table4[[#This Row],[p_HWins]]-1)*100</f>
        <v>8.3906631239814011</v>
      </c>
      <c r="X33" s="16">
        <f>(Table4[[#This Row],[p_Draws]]-1)*100</f>
        <v>-11.529393238038743</v>
      </c>
      <c r="Y33" s="16">
        <f>(Table4[[#This Row],[p_AWins]]-1)*100</f>
        <v>-2.7013197550324275</v>
      </c>
      <c r="Z33" s="16">
        <f>(Table4[[#This Row],[p_HSG]]-1)*100</f>
        <v>-1.218943239481407</v>
      </c>
      <c r="AA33" s="16">
        <f>(Table4[[#This Row],[p_ASG]]-1)*100</f>
        <v>-4.5113973483420171</v>
      </c>
      <c r="AB33" s="16">
        <f>(Table4[[#This Row],[p_SG]]-1)*100</f>
        <v>-2.6477302083637522</v>
      </c>
    </row>
    <row r="34" spans="1:28" hidden="1" x14ac:dyDescent="0.45">
      <c r="A34">
        <v>26</v>
      </c>
      <c r="B34" t="s">
        <v>48</v>
      </c>
      <c r="C34">
        <v>260</v>
      </c>
      <c r="D34">
        <v>108</v>
      </c>
      <c r="E34">
        <v>109.83461206626799</v>
      </c>
      <c r="F34" s="2">
        <v>0.98329659447277795</v>
      </c>
      <c r="G34">
        <v>74</v>
      </c>
      <c r="H34">
        <v>69.516132440642707</v>
      </c>
      <c r="I34" s="2">
        <v>1.0645011079001827</v>
      </c>
      <c r="J34">
        <v>78</v>
      </c>
      <c r="K34">
        <v>80.6492554930891</v>
      </c>
      <c r="L34" s="2">
        <v>0.96715089957258049</v>
      </c>
      <c r="M34">
        <v>372</v>
      </c>
      <c r="N34">
        <v>368.18200840224398</v>
      </c>
      <c r="O34" s="2">
        <v>1.0103698483647381</v>
      </c>
      <c r="P34">
        <v>321</v>
      </c>
      <c r="Q34">
        <v>301.19432426064498</v>
      </c>
      <c r="R34" s="2">
        <v>1.0657571346603987</v>
      </c>
      <c r="S34">
        <v>693</v>
      </c>
      <c r="T34">
        <v>669.37633266288901</v>
      </c>
      <c r="U34" s="2">
        <v>1.0352920564776054</v>
      </c>
      <c r="V34">
        <f>Table4[[#This Row],[Matches]]</f>
        <v>260</v>
      </c>
      <c r="W34" s="16">
        <f>(Table4[[#This Row],[p_HWins]]-1)*100</f>
        <v>-1.6703405527222048</v>
      </c>
      <c r="X34" s="16">
        <f>(Table4[[#This Row],[p_Draws]]-1)*100</f>
        <v>6.4501107900182708</v>
      </c>
      <c r="Y34" s="16">
        <f>(Table4[[#This Row],[p_AWins]]-1)*100</f>
        <v>-3.2849100427419509</v>
      </c>
      <c r="Z34" s="16">
        <f>(Table4[[#This Row],[p_HSG]]-1)*100</f>
        <v>1.0369848364738088</v>
      </c>
      <c r="AA34" s="16">
        <f>(Table4[[#This Row],[p_ASG]]-1)*100</f>
        <v>6.5757134660398675</v>
      </c>
      <c r="AB34" s="16">
        <f>(Table4[[#This Row],[p_SG]]-1)*100</f>
        <v>3.529205647760536</v>
      </c>
    </row>
    <row r="35" spans="1:28" hidden="1" x14ac:dyDescent="0.45">
      <c r="A35">
        <v>32</v>
      </c>
      <c r="B35" t="s">
        <v>54</v>
      </c>
      <c r="C35">
        <v>351</v>
      </c>
      <c r="D35">
        <v>154</v>
      </c>
      <c r="E35">
        <v>153.44971752274699</v>
      </c>
      <c r="F35" s="2">
        <v>1.0035860768343965</v>
      </c>
      <c r="G35">
        <v>78</v>
      </c>
      <c r="H35">
        <v>94.787598102281905</v>
      </c>
      <c r="I35" s="2">
        <v>0.82289246232226487</v>
      </c>
      <c r="J35">
        <v>119</v>
      </c>
      <c r="K35">
        <v>102.76268437496999</v>
      </c>
      <c r="L35" s="2">
        <v>1.1580078967748817</v>
      </c>
      <c r="M35">
        <v>517</v>
      </c>
      <c r="N35">
        <v>506.75360159734601</v>
      </c>
      <c r="O35" s="2">
        <v>1.0202196854059964</v>
      </c>
      <c r="P35">
        <v>436</v>
      </c>
      <c r="Q35">
        <v>396.22819427402499</v>
      </c>
      <c r="R35" s="2">
        <v>1.1003760113508467</v>
      </c>
      <c r="S35">
        <v>953</v>
      </c>
      <c r="T35">
        <v>902.98179587137099</v>
      </c>
      <c r="U35" s="2">
        <v>1.0553922619008744</v>
      </c>
      <c r="V35">
        <f>Table4[[#This Row],[Matches]]</f>
        <v>351</v>
      </c>
      <c r="W35" s="16">
        <f>(Table4[[#This Row],[p_HWins]]-1)*100</f>
        <v>0.35860768343964899</v>
      </c>
      <c r="X35" s="16">
        <f>(Table4[[#This Row],[p_Draws]]-1)*100</f>
        <v>-17.710753767773511</v>
      </c>
      <c r="Y35" s="16">
        <f>(Table4[[#This Row],[p_AWins]]-1)*100</f>
        <v>15.800789677488169</v>
      </c>
      <c r="Z35" s="16">
        <f>(Table4[[#This Row],[p_HSG]]-1)*100</f>
        <v>2.021968540599639</v>
      </c>
      <c r="AA35" s="16">
        <f>(Table4[[#This Row],[p_ASG]]-1)*100</f>
        <v>10.037601135084673</v>
      </c>
      <c r="AB35" s="16">
        <f>(Table4[[#This Row],[p_SG]]-1)*100</f>
        <v>5.5392261900874429</v>
      </c>
    </row>
    <row r="36" spans="1:28" hidden="1" x14ac:dyDescent="0.45">
      <c r="A36">
        <v>35</v>
      </c>
      <c r="B36" t="s">
        <v>57</v>
      </c>
      <c r="C36">
        <v>214</v>
      </c>
      <c r="D36">
        <v>85</v>
      </c>
      <c r="E36">
        <v>87.946198187644598</v>
      </c>
      <c r="F36" s="2">
        <v>0.9664999937648413</v>
      </c>
      <c r="G36">
        <v>48</v>
      </c>
      <c r="H36">
        <v>53.403496502197797</v>
      </c>
      <c r="I36" s="2">
        <v>0.89881755210587344</v>
      </c>
      <c r="J36">
        <v>81</v>
      </c>
      <c r="K36">
        <v>72.650305310157606</v>
      </c>
      <c r="L36" s="2">
        <v>1.1149299325611366</v>
      </c>
      <c r="M36">
        <v>322</v>
      </c>
      <c r="N36">
        <v>305.71722053015799</v>
      </c>
      <c r="O36" s="2">
        <v>1.0532609168747684</v>
      </c>
      <c r="P36">
        <v>291</v>
      </c>
      <c r="Q36">
        <v>262.31296470803102</v>
      </c>
      <c r="R36" s="2">
        <v>1.1093618659828699</v>
      </c>
      <c r="S36">
        <v>613</v>
      </c>
      <c r="T36">
        <v>568.03018523818901</v>
      </c>
      <c r="U36" s="2">
        <v>1.0791680018605949</v>
      </c>
      <c r="V36">
        <f>Table4[[#This Row],[Matches]]</f>
        <v>214</v>
      </c>
      <c r="W36" s="16">
        <f>(Table4[[#This Row],[p_HWins]]-1)*100</f>
        <v>-3.3500006235158697</v>
      </c>
      <c r="X36" s="16">
        <f>(Table4[[#This Row],[p_Draws]]-1)*100</f>
        <v>-10.118244789412657</v>
      </c>
      <c r="Y36" s="16">
        <f>(Table4[[#This Row],[p_AWins]]-1)*100</f>
        <v>11.49299325611366</v>
      </c>
      <c r="Z36" s="16">
        <f>(Table4[[#This Row],[p_HSG]]-1)*100</f>
        <v>5.3260916874768416</v>
      </c>
      <c r="AA36" s="16">
        <f>(Table4[[#This Row],[p_ASG]]-1)*100</f>
        <v>10.936186598286991</v>
      </c>
      <c r="AB36" s="16">
        <f>(Table4[[#This Row],[p_SG]]-1)*100</f>
        <v>7.9168001860594917</v>
      </c>
    </row>
    <row r="37" spans="1:28" hidden="1" x14ac:dyDescent="0.45">
      <c r="A37">
        <v>37</v>
      </c>
      <c r="B37" t="s">
        <v>59</v>
      </c>
      <c r="C37">
        <v>196</v>
      </c>
      <c r="D37">
        <v>85</v>
      </c>
      <c r="E37">
        <v>84.116582499712393</v>
      </c>
      <c r="F37" s="2">
        <v>1.0105022990002075</v>
      </c>
      <c r="G37">
        <v>33</v>
      </c>
      <c r="H37">
        <v>47.835392983139201</v>
      </c>
      <c r="I37" s="2">
        <v>0.68986576553539947</v>
      </c>
      <c r="J37">
        <v>78</v>
      </c>
      <c r="K37">
        <v>64.048024517148207</v>
      </c>
      <c r="L37" s="2">
        <v>1.2178361563535234</v>
      </c>
      <c r="M37">
        <v>292</v>
      </c>
      <c r="N37">
        <v>290.20471976646598</v>
      </c>
      <c r="O37" s="2">
        <v>1.0061862544309366</v>
      </c>
      <c r="P37">
        <v>261</v>
      </c>
      <c r="Q37">
        <v>237.11985549008099</v>
      </c>
      <c r="R37" s="2">
        <v>1.1007091728381977</v>
      </c>
      <c r="S37">
        <v>553</v>
      </c>
      <c r="T37">
        <v>527.32457525654797</v>
      </c>
      <c r="U37" s="2">
        <v>1.0486899832630798</v>
      </c>
      <c r="V37">
        <f>Table4[[#This Row],[Matches]]</f>
        <v>196</v>
      </c>
      <c r="W37" s="16">
        <f>(Table4[[#This Row],[p_HWins]]-1)*100</f>
        <v>1.0502299000207493</v>
      </c>
      <c r="X37" s="16">
        <f>(Table4[[#This Row],[p_Draws]]-1)*100</f>
        <v>-31.013423446460052</v>
      </c>
      <c r="Y37" s="16">
        <f>(Table4[[#This Row],[p_AWins]]-1)*100</f>
        <v>21.783615635352337</v>
      </c>
      <c r="Z37" s="16">
        <f>(Table4[[#This Row],[p_HSG]]-1)*100</f>
        <v>0.61862544309365664</v>
      </c>
      <c r="AA37" s="16">
        <f>(Table4[[#This Row],[p_ASG]]-1)*100</f>
        <v>10.070917283819769</v>
      </c>
      <c r="AB37" s="16">
        <f>(Table4[[#This Row],[p_SG]]-1)*100</f>
        <v>4.8689983263079828</v>
      </c>
    </row>
    <row r="38" spans="1:28" hidden="1" x14ac:dyDescent="0.45">
      <c r="A38">
        <v>40</v>
      </c>
      <c r="B38" t="s">
        <v>62</v>
      </c>
      <c r="C38">
        <v>321</v>
      </c>
      <c r="D38">
        <v>128</v>
      </c>
      <c r="E38">
        <v>140.88351822799299</v>
      </c>
      <c r="F38" s="2">
        <v>0.90855198400750126</v>
      </c>
      <c r="G38">
        <v>83</v>
      </c>
      <c r="H38">
        <v>83.015021614309902</v>
      </c>
      <c r="I38" s="2">
        <v>0.99981904944409106</v>
      </c>
      <c r="J38">
        <v>110</v>
      </c>
      <c r="K38">
        <v>97.101460157696394</v>
      </c>
      <c r="L38" s="2">
        <v>1.1328356939365885</v>
      </c>
      <c r="M38">
        <v>429</v>
      </c>
      <c r="N38">
        <v>473.24703000360603</v>
      </c>
      <c r="O38" s="2">
        <v>0.90650331180468502</v>
      </c>
      <c r="P38">
        <v>395</v>
      </c>
      <c r="Q38">
        <v>369.299033310531</v>
      </c>
      <c r="R38" s="2">
        <v>1.0695939181293712</v>
      </c>
      <c r="S38">
        <v>824</v>
      </c>
      <c r="T38">
        <v>842.54606331413697</v>
      </c>
      <c r="U38" s="2">
        <v>0.97798807196227777</v>
      </c>
      <c r="V38">
        <f>Table4[[#This Row],[Matches]]</f>
        <v>321</v>
      </c>
      <c r="W38" s="16">
        <f>(Table4[[#This Row],[p_HWins]]-1)*100</f>
        <v>-9.1448015992498739</v>
      </c>
      <c r="X38" s="16">
        <f>(Table4[[#This Row],[p_Draws]]-1)*100</f>
        <v>-1.8095055590894304E-2</v>
      </c>
      <c r="Y38" s="16">
        <f>(Table4[[#This Row],[p_AWins]]-1)*100</f>
        <v>13.283569393658844</v>
      </c>
      <c r="Z38" s="16">
        <f>(Table4[[#This Row],[p_HSG]]-1)*100</f>
        <v>-9.3496688195314981</v>
      </c>
      <c r="AA38" s="16">
        <f>(Table4[[#This Row],[p_ASG]]-1)*100</f>
        <v>6.9593918129371213</v>
      </c>
      <c r="AB38" s="16">
        <f>(Table4[[#This Row],[p_SG]]-1)*100</f>
        <v>-2.2011928037722228</v>
      </c>
    </row>
    <row r="39" spans="1:28" hidden="1" x14ac:dyDescent="0.45">
      <c r="A39">
        <v>42</v>
      </c>
      <c r="B39" t="s">
        <v>64</v>
      </c>
      <c r="C39">
        <v>127</v>
      </c>
      <c r="D39">
        <v>58</v>
      </c>
      <c r="E39">
        <v>58.8570340739047</v>
      </c>
      <c r="F39" s="2">
        <v>0.98543871454975884</v>
      </c>
      <c r="G39">
        <v>37</v>
      </c>
      <c r="H39">
        <v>33.547542361019502</v>
      </c>
      <c r="I39" s="2">
        <v>1.1029123863032086</v>
      </c>
      <c r="J39">
        <v>32</v>
      </c>
      <c r="K39">
        <v>34.595423565075698</v>
      </c>
      <c r="L39" s="2">
        <v>0.92497783528524868</v>
      </c>
      <c r="M39">
        <v>183</v>
      </c>
      <c r="N39">
        <v>190.91629651728701</v>
      </c>
      <c r="O39" s="2">
        <v>0.95853524994095929</v>
      </c>
      <c r="P39">
        <v>133</v>
      </c>
      <c r="Q39">
        <v>137.94328879857099</v>
      </c>
      <c r="R39" s="2">
        <v>0.96416433998620021</v>
      </c>
      <c r="S39">
        <v>316</v>
      </c>
      <c r="T39">
        <v>328.85958531585902</v>
      </c>
      <c r="U39" s="2">
        <v>0.96089642543486209</v>
      </c>
      <c r="V39">
        <f>Table4[[#This Row],[Matches]]</f>
        <v>127</v>
      </c>
      <c r="W39" s="16">
        <f>(Table4[[#This Row],[p_HWins]]-1)*100</f>
        <v>-1.4561285450241157</v>
      </c>
      <c r="X39" s="16">
        <f>(Table4[[#This Row],[p_Draws]]-1)*100</f>
        <v>10.291238630320866</v>
      </c>
      <c r="Y39" s="16">
        <f>(Table4[[#This Row],[p_AWins]]-1)*100</f>
        <v>-7.5022164714751316</v>
      </c>
      <c r="Z39" s="16">
        <f>(Table4[[#This Row],[p_HSG]]-1)*100</f>
        <v>-4.1464750059040707</v>
      </c>
      <c r="AA39" s="16">
        <f>(Table4[[#This Row],[p_ASG]]-1)*100</f>
        <v>-3.5835660013799786</v>
      </c>
      <c r="AB39" s="16">
        <f>(Table4[[#This Row],[p_SG]]-1)*100</f>
        <v>-3.9103574565137911</v>
      </c>
    </row>
    <row r="40" spans="1:28" hidden="1" x14ac:dyDescent="0.45">
      <c r="A40">
        <v>76</v>
      </c>
      <c r="B40" t="s">
        <v>98</v>
      </c>
      <c r="C40">
        <v>81</v>
      </c>
      <c r="D40">
        <v>38</v>
      </c>
      <c r="E40">
        <v>38.067478379700503</v>
      </c>
      <c r="F40" s="2">
        <v>0.99822740085309969</v>
      </c>
      <c r="G40">
        <v>19</v>
      </c>
      <c r="H40">
        <v>19.716735695933501</v>
      </c>
      <c r="I40" s="2">
        <v>0.96364835909012436</v>
      </c>
      <c r="J40">
        <v>24</v>
      </c>
      <c r="K40">
        <v>23.2157859243658</v>
      </c>
      <c r="L40" s="2">
        <v>1.0337793464407827</v>
      </c>
      <c r="M40">
        <v>132</v>
      </c>
      <c r="N40">
        <v>128.03420092298299</v>
      </c>
      <c r="O40">
        <v>1.0309745290588612</v>
      </c>
      <c r="P40">
        <v>101</v>
      </c>
      <c r="Q40">
        <v>91.5521346295249</v>
      </c>
      <c r="R40">
        <v>1.1031965601753237</v>
      </c>
      <c r="S40">
        <v>233</v>
      </c>
      <c r="T40">
        <v>219.58633555250799</v>
      </c>
      <c r="U40">
        <v>1.0610860617248403</v>
      </c>
      <c r="V40">
        <f>Table4[[#This Row],[Matches]]</f>
        <v>81</v>
      </c>
      <c r="W40" s="7">
        <f>(Table4[[#This Row],[p_HWins]]-1)*100</f>
        <v>-0.17725991469003111</v>
      </c>
      <c r="X40" s="17">
        <f>(Table4[[#This Row],[p_Draws]]-1)*100</f>
        <v>-3.6351640909875638</v>
      </c>
      <c r="Y40" s="17">
        <f>(Table4[[#This Row],[p_AWins]]-1)*100</f>
        <v>3.3779346440782732</v>
      </c>
      <c r="Z40" s="17">
        <f>(Table4[[#This Row],[p_HSG]]-1)*100</f>
        <v>3.0974529058861222</v>
      </c>
      <c r="AA40" s="17">
        <f>(Table4[[#This Row],[p_ASG]]-1)*100</f>
        <v>10.319656017532374</v>
      </c>
      <c r="AB40" s="17">
        <f>(Table4[[#This Row],[p_SG]]-1)*100</f>
        <v>6.1086061724840324</v>
      </c>
    </row>
    <row r="41" spans="1:28" hidden="1" x14ac:dyDescent="0.45">
      <c r="A41">
        <v>46</v>
      </c>
      <c r="B41" t="s">
        <v>68</v>
      </c>
      <c r="C41">
        <v>120</v>
      </c>
      <c r="D41">
        <v>50</v>
      </c>
      <c r="E41">
        <v>52.164318336339399</v>
      </c>
      <c r="F41" s="2">
        <v>0.95850960186262679</v>
      </c>
      <c r="G41">
        <v>34</v>
      </c>
      <c r="H41">
        <v>30.967338885660499</v>
      </c>
      <c r="I41" s="2">
        <v>1.0979309564033537</v>
      </c>
      <c r="J41">
        <v>36</v>
      </c>
      <c r="K41">
        <v>36.868342777999999</v>
      </c>
      <c r="L41" s="2">
        <v>0.97644746922234449</v>
      </c>
      <c r="M41">
        <v>179</v>
      </c>
      <c r="N41">
        <v>173.548329591879</v>
      </c>
      <c r="O41" s="2">
        <v>1.0314129811617392</v>
      </c>
      <c r="P41">
        <v>145</v>
      </c>
      <c r="Q41">
        <v>137.11995860662799</v>
      </c>
      <c r="R41" s="2">
        <v>1.057468230543873</v>
      </c>
      <c r="S41">
        <v>324</v>
      </c>
      <c r="T41">
        <v>310.66828819850798</v>
      </c>
      <c r="U41" s="2">
        <v>1.0429130114270737</v>
      </c>
      <c r="V41">
        <f>Table4[[#This Row],[Matches]]</f>
        <v>120</v>
      </c>
      <c r="W41" s="16">
        <f>(Table4[[#This Row],[p_HWins]]-1)*100</f>
        <v>-4.1490398137373212</v>
      </c>
      <c r="X41" s="16">
        <f>(Table4[[#This Row],[p_Draws]]-1)*100</f>
        <v>9.7930956403353697</v>
      </c>
      <c r="Y41" s="16">
        <f>(Table4[[#This Row],[p_AWins]]-1)*100</f>
        <v>-2.3552530777655512</v>
      </c>
      <c r="Z41" s="16">
        <f>(Table4[[#This Row],[p_HSG]]-1)*100</f>
        <v>3.1412981161739184</v>
      </c>
      <c r="AA41" s="16">
        <f>(Table4[[#This Row],[p_ASG]]-1)*100</f>
        <v>5.7468230543872956</v>
      </c>
      <c r="AB41" s="16">
        <f>(Table4[[#This Row],[p_SG]]-1)*100</f>
        <v>4.2913011427073711</v>
      </c>
    </row>
    <row r="42" spans="1:28" hidden="1" x14ac:dyDescent="0.45">
      <c r="A42">
        <v>172</v>
      </c>
      <c r="B42" t="s">
        <v>194</v>
      </c>
      <c r="C42">
        <v>84</v>
      </c>
      <c r="D42">
        <v>45</v>
      </c>
      <c r="E42">
        <v>36.3874478815315</v>
      </c>
      <c r="F42" s="2">
        <v>1.2366901945557938</v>
      </c>
      <c r="G42">
        <v>13</v>
      </c>
      <c r="H42">
        <v>22.414499453687</v>
      </c>
      <c r="I42" s="2">
        <v>0.57998172240520884</v>
      </c>
      <c r="J42">
        <v>26</v>
      </c>
      <c r="K42">
        <v>25.198052664781301</v>
      </c>
      <c r="L42" s="2">
        <v>1.0318257662958044</v>
      </c>
      <c r="M42">
        <v>110</v>
      </c>
      <c r="N42">
        <v>120.35916131650001</v>
      </c>
      <c r="O42">
        <v>0.9139312603777684</v>
      </c>
      <c r="P42">
        <v>86</v>
      </c>
      <c r="Q42">
        <v>94.544210605278295</v>
      </c>
      <c r="R42">
        <v>0.90962735263663752</v>
      </c>
      <c r="S42">
        <v>196</v>
      </c>
      <c r="T42">
        <v>214.90337192177799</v>
      </c>
      <c r="U42">
        <v>0.9120378067931918</v>
      </c>
      <c r="V42">
        <f>Table4[[#This Row],[Matches]]</f>
        <v>84</v>
      </c>
      <c r="W42" s="7">
        <f>(Table4[[#This Row],[p_HWins]]-1)*100</f>
        <v>23.669019455579377</v>
      </c>
      <c r="X42" s="17">
        <f>(Table4[[#This Row],[p_Draws]]-1)*100</f>
        <v>-42.001827759479113</v>
      </c>
      <c r="Y42" s="17">
        <f>(Table4[[#This Row],[p_AWins]]-1)*100</f>
        <v>3.1825766295804359</v>
      </c>
      <c r="Z42" s="17">
        <f>(Table4[[#This Row],[p_HSG]]-1)*100</f>
        <v>-8.60687396222316</v>
      </c>
      <c r="AA42" s="17">
        <f>(Table4[[#This Row],[p_ASG]]-1)*100</f>
        <v>-9.0372647363362475</v>
      </c>
      <c r="AB42" s="17">
        <f>(Table4[[#This Row],[p_SG]]-1)*100</f>
        <v>-8.7962193206808195</v>
      </c>
    </row>
    <row r="43" spans="1:28" hidden="1" x14ac:dyDescent="0.45">
      <c r="A43">
        <v>102</v>
      </c>
      <c r="B43" t="s">
        <v>124</v>
      </c>
      <c r="C43">
        <v>88</v>
      </c>
      <c r="D43">
        <v>38</v>
      </c>
      <c r="E43">
        <v>36.640833919655599</v>
      </c>
      <c r="F43" s="2">
        <v>1.0370942998547665</v>
      </c>
      <c r="G43">
        <v>20</v>
      </c>
      <c r="H43">
        <v>22.126638999728801</v>
      </c>
      <c r="I43" s="2">
        <v>0.90388784307662517</v>
      </c>
      <c r="J43">
        <v>30</v>
      </c>
      <c r="K43">
        <v>29.232527080615402</v>
      </c>
      <c r="L43" s="2">
        <v>1.0262540736648638</v>
      </c>
      <c r="M43">
        <v>130</v>
      </c>
      <c r="N43">
        <v>124.619060607138</v>
      </c>
      <c r="O43">
        <v>1.0431791041165479</v>
      </c>
      <c r="P43">
        <v>123</v>
      </c>
      <c r="Q43">
        <v>105.184663342758</v>
      </c>
      <c r="R43">
        <v>1.1693719986457378</v>
      </c>
      <c r="S43">
        <v>253</v>
      </c>
      <c r="T43">
        <v>229.80372394989701</v>
      </c>
      <c r="U43">
        <v>1.100939513300317</v>
      </c>
      <c r="V43">
        <f>Table4[[#This Row],[Matches]]</f>
        <v>88</v>
      </c>
      <c r="W43" s="7">
        <f>(Table4[[#This Row],[p_HWins]]-1)*100</f>
        <v>3.7094299854766533</v>
      </c>
      <c r="X43" s="17">
        <f>(Table4[[#This Row],[p_Draws]]-1)*100</f>
        <v>-9.611215692337483</v>
      </c>
      <c r="Y43" s="17">
        <f>(Table4[[#This Row],[p_AWins]]-1)*100</f>
        <v>2.6254073664863764</v>
      </c>
      <c r="Z43" s="17">
        <f>(Table4[[#This Row],[p_HSG]]-1)*100</f>
        <v>4.3179104116547906</v>
      </c>
      <c r="AA43" s="17">
        <f>(Table4[[#This Row],[p_ASG]]-1)*100</f>
        <v>16.937199864573781</v>
      </c>
      <c r="AB43" s="17">
        <f>(Table4[[#This Row],[p_SG]]-1)*100</f>
        <v>10.093951330031704</v>
      </c>
    </row>
    <row r="44" spans="1:28" x14ac:dyDescent="0.45">
      <c r="A44">
        <v>49</v>
      </c>
      <c r="B44" t="s">
        <v>71</v>
      </c>
      <c r="C44">
        <v>206</v>
      </c>
      <c r="D44">
        <v>88</v>
      </c>
      <c r="E44">
        <v>86.827651387520504</v>
      </c>
      <c r="F44" s="2">
        <v>1.013502019158012</v>
      </c>
      <c r="G44">
        <v>71</v>
      </c>
      <c r="H44">
        <v>54.748134700660003</v>
      </c>
      <c r="I44" s="2">
        <v>1.2968478357883502</v>
      </c>
      <c r="J44">
        <v>47</v>
      </c>
      <c r="K44">
        <v>64.424213911819194</v>
      </c>
      <c r="L44" s="2">
        <v>0.72953936332589742</v>
      </c>
      <c r="M44">
        <v>299</v>
      </c>
      <c r="N44">
        <v>291.47459295103602</v>
      </c>
      <c r="O44" s="2">
        <v>1.0258183980043438</v>
      </c>
      <c r="P44">
        <v>219</v>
      </c>
      <c r="Q44">
        <v>238.809607694687</v>
      </c>
      <c r="R44" s="2">
        <v>0.91704853131364306</v>
      </c>
      <c r="S44">
        <v>518</v>
      </c>
      <c r="T44">
        <v>530.28420064572299</v>
      </c>
      <c r="U44" s="2">
        <v>0.97683468481473779</v>
      </c>
      <c r="V44">
        <f>Table4[[#This Row],[Matches]]</f>
        <v>206</v>
      </c>
      <c r="W44" s="16">
        <f>(Table4[[#This Row],[p_HWins]]-1)*100</f>
        <v>1.3502019158011969</v>
      </c>
      <c r="X44" s="16">
        <f>(Table4[[#This Row],[p_Draws]]-1)*100</f>
        <v>29.684783578835017</v>
      </c>
      <c r="Y44" s="16">
        <f>(Table4[[#This Row],[p_AWins]]-1)*100</f>
        <v>-27.046063667410259</v>
      </c>
      <c r="Z44" s="16">
        <f>(Table4[[#This Row],[p_HSG]]-1)*100</f>
        <v>2.5818398004343823</v>
      </c>
      <c r="AA44" s="16">
        <f>(Table4[[#This Row],[p_ASG]]-1)*100</f>
        <v>-8.2951468686356939</v>
      </c>
      <c r="AB44" s="16">
        <f>(Table4[[#This Row],[p_SG]]-1)*100</f>
        <v>-2.3165315185262214</v>
      </c>
    </row>
    <row r="45" spans="1:28" hidden="1" x14ac:dyDescent="0.45">
      <c r="A45">
        <v>290</v>
      </c>
      <c r="B45" t="s">
        <v>312</v>
      </c>
      <c r="C45">
        <v>83</v>
      </c>
      <c r="D45">
        <v>47</v>
      </c>
      <c r="E45">
        <v>36.105043393400798</v>
      </c>
      <c r="F45" s="2">
        <v>1.3017571946358761</v>
      </c>
      <c r="G45">
        <v>11</v>
      </c>
      <c r="H45">
        <v>22.2229622281261</v>
      </c>
      <c r="I45" s="2">
        <v>0.49498351691738213</v>
      </c>
      <c r="J45">
        <v>25</v>
      </c>
      <c r="K45">
        <v>24.671994378472899</v>
      </c>
      <c r="L45" s="2">
        <v>1.0132946537071723</v>
      </c>
      <c r="M45">
        <v>120</v>
      </c>
      <c r="N45">
        <v>120.14073745733999</v>
      </c>
      <c r="O45">
        <v>0.99882856173252665</v>
      </c>
      <c r="P45">
        <v>78</v>
      </c>
      <c r="Q45">
        <v>94.319796042704795</v>
      </c>
      <c r="R45">
        <v>0.82697379842386698</v>
      </c>
      <c r="S45">
        <v>198</v>
      </c>
      <c r="T45">
        <v>214.46053350004499</v>
      </c>
      <c r="U45">
        <v>0.92324679403055976</v>
      </c>
      <c r="V45">
        <f>Table4[[#This Row],[Matches]]</f>
        <v>83</v>
      </c>
      <c r="W45" s="7">
        <f>(Table4[[#This Row],[p_HWins]]-1)*100</f>
        <v>30.175719463587612</v>
      </c>
      <c r="X45" s="17">
        <f>(Table4[[#This Row],[p_Draws]]-1)*100</f>
        <v>-50.501648308261778</v>
      </c>
      <c r="Y45" s="17">
        <f>(Table4[[#This Row],[p_AWins]]-1)*100</f>
        <v>1.329465370717231</v>
      </c>
      <c r="Z45" s="17">
        <f>(Table4[[#This Row],[p_HSG]]-1)*100</f>
        <v>-0.11714382674733459</v>
      </c>
      <c r="AA45" s="17">
        <f>(Table4[[#This Row],[p_ASG]]-1)*100</f>
        <v>-17.302620157613301</v>
      </c>
      <c r="AB45" s="17">
        <f>(Table4[[#This Row],[p_SG]]-1)*100</f>
        <v>-7.6753205969440241</v>
      </c>
    </row>
    <row r="46" spans="1:28" hidden="1" x14ac:dyDescent="0.45">
      <c r="A46">
        <v>289</v>
      </c>
      <c r="B46" t="s">
        <v>311</v>
      </c>
      <c r="C46">
        <v>84</v>
      </c>
      <c r="D46">
        <v>38</v>
      </c>
      <c r="E46">
        <v>41.227124867005102</v>
      </c>
      <c r="F46" s="2">
        <v>0.92172326162895157</v>
      </c>
      <c r="G46">
        <v>25</v>
      </c>
      <c r="H46">
        <v>22.006953610488502</v>
      </c>
      <c r="I46" s="2">
        <v>1.1360045757575921</v>
      </c>
      <c r="J46">
        <v>21</v>
      </c>
      <c r="K46">
        <v>20.7659215225063</v>
      </c>
      <c r="L46" s="2">
        <v>1.0112722412650941</v>
      </c>
      <c r="M46">
        <v>129</v>
      </c>
      <c r="N46">
        <v>130.70935003848101</v>
      </c>
      <c r="O46">
        <v>0.98692251137368692</v>
      </c>
      <c r="P46">
        <v>87</v>
      </c>
      <c r="Q46">
        <v>86.349047548852994</v>
      </c>
      <c r="R46">
        <v>1.0075386176179735</v>
      </c>
      <c r="S46">
        <v>216</v>
      </c>
      <c r="T46">
        <v>217.05839758733401</v>
      </c>
      <c r="U46">
        <v>0.99512390398575501</v>
      </c>
      <c r="V46">
        <f>Table4[[#This Row],[Matches]]</f>
        <v>84</v>
      </c>
      <c r="W46" s="7">
        <f>(Table4[[#This Row],[p_HWins]]-1)*100</f>
        <v>-7.8276738371048431</v>
      </c>
      <c r="X46" s="17">
        <f>(Table4[[#This Row],[p_Draws]]-1)*100</f>
        <v>13.600457575759206</v>
      </c>
      <c r="Y46" s="17">
        <f>(Table4[[#This Row],[p_AWins]]-1)*100</f>
        <v>1.1272241265094074</v>
      </c>
      <c r="Z46" s="17">
        <f>(Table4[[#This Row],[p_HSG]]-1)*100</f>
        <v>-1.3077488626313083</v>
      </c>
      <c r="AA46" s="17">
        <f>(Table4[[#This Row],[p_ASG]]-1)*100</f>
        <v>0.75386176179734754</v>
      </c>
      <c r="AB46" s="17">
        <f>(Table4[[#This Row],[p_SG]]-1)*100</f>
        <v>-0.48760960142449905</v>
      </c>
    </row>
    <row r="47" spans="1:28" hidden="1" x14ac:dyDescent="0.45">
      <c r="A47">
        <v>56</v>
      </c>
      <c r="B47" t="s">
        <v>78</v>
      </c>
      <c r="C47">
        <v>166</v>
      </c>
      <c r="D47">
        <v>78</v>
      </c>
      <c r="E47">
        <v>70.977442474411006</v>
      </c>
      <c r="F47" s="2">
        <v>1.0989406955332433</v>
      </c>
      <c r="G47">
        <v>40</v>
      </c>
      <c r="H47">
        <v>45.006777555495297</v>
      </c>
      <c r="I47" s="2">
        <v>0.88875503141006429</v>
      </c>
      <c r="J47">
        <v>48</v>
      </c>
      <c r="K47">
        <v>50.015779970093398</v>
      </c>
      <c r="L47" s="2">
        <v>0.95969712016290221</v>
      </c>
      <c r="M47">
        <v>245</v>
      </c>
      <c r="N47">
        <v>235.11794854450801</v>
      </c>
      <c r="O47" s="2">
        <v>1.042030187472571</v>
      </c>
      <c r="P47">
        <v>183</v>
      </c>
      <c r="Q47">
        <v>188.98330378768699</v>
      </c>
      <c r="R47" s="2">
        <v>0.96833951112205696</v>
      </c>
      <c r="S47">
        <v>428</v>
      </c>
      <c r="T47">
        <v>424.101252332196</v>
      </c>
      <c r="U47" s="2">
        <v>1.0091929642894573</v>
      </c>
      <c r="V47">
        <f>Table4[[#This Row],[Matches]]</f>
        <v>166</v>
      </c>
      <c r="W47" s="16">
        <f>(Table4[[#This Row],[p_HWins]]-1)*100</f>
        <v>9.894069553324325</v>
      </c>
      <c r="X47" s="16">
        <f>(Table4[[#This Row],[p_Draws]]-1)*100</f>
        <v>-11.12449685899357</v>
      </c>
      <c r="Y47" s="16">
        <f>(Table4[[#This Row],[p_AWins]]-1)*100</f>
        <v>-4.0302879837097798</v>
      </c>
      <c r="Z47" s="16">
        <f>(Table4[[#This Row],[p_HSG]]-1)*100</f>
        <v>4.2030187472571034</v>
      </c>
      <c r="AA47" s="16">
        <f>(Table4[[#This Row],[p_ASG]]-1)*100</f>
        <v>-3.1660488877943038</v>
      </c>
      <c r="AB47" s="16">
        <f>(Table4[[#This Row],[p_SG]]-1)*100</f>
        <v>0.91929642894572616</v>
      </c>
    </row>
    <row r="48" spans="1:28" hidden="1" x14ac:dyDescent="0.45">
      <c r="A48">
        <v>268</v>
      </c>
      <c r="B48" t="s">
        <v>290</v>
      </c>
      <c r="C48">
        <v>80</v>
      </c>
      <c r="D48">
        <v>40</v>
      </c>
      <c r="E48">
        <v>32.834763490836103</v>
      </c>
      <c r="F48" s="2">
        <v>1.2182210482851095</v>
      </c>
      <c r="G48">
        <v>11</v>
      </c>
      <c r="H48">
        <v>18.329314578761799</v>
      </c>
      <c r="I48" s="2">
        <v>0.60013155171365296</v>
      </c>
      <c r="J48">
        <v>29</v>
      </c>
      <c r="K48">
        <v>28.835921930401899</v>
      </c>
      <c r="L48" s="2">
        <v>1.0056900580461454</v>
      </c>
      <c r="M48">
        <v>138</v>
      </c>
      <c r="N48">
        <v>117.750505597303</v>
      </c>
      <c r="O48">
        <v>1.1719694900669777</v>
      </c>
      <c r="P48">
        <v>100</v>
      </c>
      <c r="Q48">
        <v>104.418914800905</v>
      </c>
      <c r="R48">
        <v>0.95768089709292115</v>
      </c>
      <c r="S48">
        <v>238</v>
      </c>
      <c r="T48">
        <v>222.16942039820901</v>
      </c>
      <c r="U48">
        <v>1.0712545388713568</v>
      </c>
      <c r="V48">
        <f>Table4[[#This Row],[Matches]]</f>
        <v>80</v>
      </c>
      <c r="W48" s="7">
        <f>(Table4[[#This Row],[p_HWins]]-1)*100</f>
        <v>21.822104828510945</v>
      </c>
      <c r="X48" s="17">
        <f>(Table4[[#This Row],[p_Draws]]-1)*100</f>
        <v>-39.986844828634702</v>
      </c>
      <c r="Y48" s="17">
        <f>(Table4[[#This Row],[p_AWins]]-1)*100</f>
        <v>0.56900580461454187</v>
      </c>
      <c r="Z48" s="17">
        <f>(Table4[[#This Row],[p_HSG]]-1)*100</f>
        <v>17.196949006697771</v>
      </c>
      <c r="AA48" s="17">
        <f>(Table4[[#This Row],[p_ASG]]-1)*100</f>
        <v>-4.2319102907078854</v>
      </c>
      <c r="AB48" s="17">
        <f>(Table4[[#This Row],[p_SG]]-1)*100</f>
        <v>7.1254538871356798</v>
      </c>
    </row>
    <row r="49" spans="1:28" hidden="1" x14ac:dyDescent="0.45">
      <c r="A49">
        <v>62</v>
      </c>
      <c r="B49" t="s">
        <v>84</v>
      </c>
      <c r="C49">
        <v>328</v>
      </c>
      <c r="D49">
        <v>140</v>
      </c>
      <c r="E49">
        <v>147.070996217013</v>
      </c>
      <c r="F49" s="2">
        <v>0.95192120541170955</v>
      </c>
      <c r="G49">
        <v>97</v>
      </c>
      <c r="H49">
        <v>85.232731213290194</v>
      </c>
      <c r="I49" s="2">
        <v>1.1380604448455707</v>
      </c>
      <c r="J49">
        <v>91</v>
      </c>
      <c r="K49">
        <v>95.696272569696703</v>
      </c>
      <c r="L49" s="2">
        <v>0.95092522996361895</v>
      </c>
      <c r="M49">
        <v>473</v>
      </c>
      <c r="N49">
        <v>491.05064177558103</v>
      </c>
      <c r="O49" s="2">
        <v>0.96324077347641368</v>
      </c>
      <c r="P49">
        <v>375</v>
      </c>
      <c r="Q49">
        <v>370.76933416898601</v>
      </c>
      <c r="R49" s="2">
        <v>1.011410506320584</v>
      </c>
      <c r="S49">
        <v>848</v>
      </c>
      <c r="T49">
        <v>861.81997594456698</v>
      </c>
      <c r="U49" s="2">
        <v>0.98396419631673071</v>
      </c>
      <c r="V49">
        <f>Table4[[#This Row],[Matches]]</f>
        <v>328</v>
      </c>
      <c r="W49" s="16">
        <f>(Table4[[#This Row],[p_HWins]]-1)*100</f>
        <v>-4.8078794588290457</v>
      </c>
      <c r="X49" s="16">
        <f>(Table4[[#This Row],[p_Draws]]-1)*100</f>
        <v>13.806044484557066</v>
      </c>
      <c r="Y49" s="16">
        <f>(Table4[[#This Row],[p_AWins]]-1)*100</f>
        <v>-4.907477003638105</v>
      </c>
      <c r="Z49" s="16">
        <f>(Table4[[#This Row],[p_HSG]]-1)*100</f>
        <v>-3.6759226523586319</v>
      </c>
      <c r="AA49" s="16">
        <f>(Table4[[#This Row],[p_ASG]]-1)*100</f>
        <v>1.1410506320584046</v>
      </c>
      <c r="AB49" s="16">
        <f>(Table4[[#This Row],[p_SG]]-1)*100</f>
        <v>-1.603580368326929</v>
      </c>
    </row>
    <row r="50" spans="1:28" hidden="1" x14ac:dyDescent="0.45">
      <c r="A50">
        <v>71</v>
      </c>
      <c r="B50" t="s">
        <v>93</v>
      </c>
      <c r="C50">
        <v>161</v>
      </c>
      <c r="D50">
        <v>65</v>
      </c>
      <c r="E50">
        <v>70.698517776467199</v>
      </c>
      <c r="F50" s="2">
        <v>0.9193969271819159</v>
      </c>
      <c r="G50">
        <v>35</v>
      </c>
      <c r="H50">
        <v>42.421054055640496</v>
      </c>
      <c r="I50" s="2">
        <v>0.82506200704237898</v>
      </c>
      <c r="J50">
        <v>61</v>
      </c>
      <c r="K50">
        <v>47.880428167892198</v>
      </c>
      <c r="L50" s="2">
        <v>1.2740069864476602</v>
      </c>
      <c r="M50">
        <v>213</v>
      </c>
      <c r="N50">
        <v>234.03568437883399</v>
      </c>
      <c r="O50" s="2">
        <v>0.91011761973535843</v>
      </c>
      <c r="P50">
        <v>176</v>
      </c>
      <c r="Q50">
        <v>182.73724605608601</v>
      </c>
      <c r="R50" s="2">
        <v>0.96313151149263676</v>
      </c>
      <c r="S50">
        <v>389</v>
      </c>
      <c r="T50">
        <v>416.77293043492102</v>
      </c>
      <c r="U50" s="2">
        <v>0.93336196185789044</v>
      </c>
      <c r="V50">
        <f>Table4[[#This Row],[Matches]]</f>
        <v>161</v>
      </c>
      <c r="W50" s="16">
        <f>(Table4[[#This Row],[p_HWins]]-1)*100</f>
        <v>-8.0603072818084094</v>
      </c>
      <c r="X50" s="16">
        <f>(Table4[[#This Row],[p_Draws]]-1)*100</f>
        <v>-17.493799295762102</v>
      </c>
      <c r="Y50" s="16">
        <f>(Table4[[#This Row],[p_AWins]]-1)*100</f>
        <v>27.40069864476602</v>
      </c>
      <c r="Z50" s="16">
        <f>(Table4[[#This Row],[p_HSG]]-1)*100</f>
        <v>-8.9882380264641561</v>
      </c>
      <c r="AA50" s="16">
        <f>(Table4[[#This Row],[p_ASG]]-1)*100</f>
        <v>-3.686848850736324</v>
      </c>
      <c r="AB50" s="16">
        <f>(Table4[[#This Row],[p_SG]]-1)*100</f>
        <v>-6.6638038142109561</v>
      </c>
    </row>
    <row r="51" spans="1:28" hidden="1" x14ac:dyDescent="0.45">
      <c r="A51">
        <v>83</v>
      </c>
      <c r="B51" t="s">
        <v>105</v>
      </c>
      <c r="C51">
        <v>466</v>
      </c>
      <c r="D51">
        <v>207</v>
      </c>
      <c r="E51">
        <v>219.75451755633401</v>
      </c>
      <c r="F51" s="2">
        <v>0.94196015764242758</v>
      </c>
      <c r="G51">
        <v>134</v>
      </c>
      <c r="H51">
        <v>119.49910867695699</v>
      </c>
      <c r="I51" s="2">
        <v>1.1213472760055758</v>
      </c>
      <c r="J51">
        <v>125</v>
      </c>
      <c r="K51">
        <v>126.74637376670699</v>
      </c>
      <c r="L51" s="2">
        <v>0.98622150902777372</v>
      </c>
      <c r="M51">
        <v>687</v>
      </c>
      <c r="N51">
        <v>724.19363048724404</v>
      </c>
      <c r="O51" s="2">
        <v>0.94864131784448336</v>
      </c>
      <c r="P51">
        <v>508</v>
      </c>
      <c r="Q51">
        <v>507.922151658328</v>
      </c>
      <c r="R51" s="2">
        <v>1.0001532682546288</v>
      </c>
      <c r="S51">
        <v>1195</v>
      </c>
      <c r="T51">
        <v>1232.1157821455699</v>
      </c>
      <c r="U51" s="2">
        <v>0.96987638444096735</v>
      </c>
      <c r="V51">
        <f>Table4[[#This Row],[Matches]]</f>
        <v>466</v>
      </c>
      <c r="W51" s="16">
        <f>(Table4[[#This Row],[p_HWins]]-1)*100</f>
        <v>-5.8039842357572429</v>
      </c>
      <c r="X51" s="16">
        <f>(Table4[[#This Row],[p_Draws]]-1)*100</f>
        <v>12.134727600557582</v>
      </c>
      <c r="Y51" s="16">
        <f>(Table4[[#This Row],[p_AWins]]-1)*100</f>
        <v>-1.3778490972226276</v>
      </c>
      <c r="Z51" s="16">
        <f>(Table4[[#This Row],[p_HSG]]-1)*100</f>
        <v>-5.135868215551664</v>
      </c>
      <c r="AA51" s="16">
        <f>(Table4[[#This Row],[p_ASG]]-1)*100</f>
        <v>1.5326825462880223E-2</v>
      </c>
      <c r="AB51" s="16">
        <f>(Table4[[#This Row],[p_SG]]-1)*100</f>
        <v>-3.0123615559032646</v>
      </c>
    </row>
    <row r="52" spans="1:28" hidden="1" x14ac:dyDescent="0.45">
      <c r="A52">
        <v>86</v>
      </c>
      <c r="B52" t="s">
        <v>108</v>
      </c>
      <c r="C52">
        <v>502</v>
      </c>
      <c r="D52">
        <v>238</v>
      </c>
      <c r="E52">
        <v>232.78219481146701</v>
      </c>
      <c r="F52" s="2">
        <v>1.0224149668867886</v>
      </c>
      <c r="G52">
        <v>140</v>
      </c>
      <c r="H52">
        <v>126.26816157875</v>
      </c>
      <c r="I52" s="2">
        <v>1.1087513926674686</v>
      </c>
      <c r="J52">
        <v>124</v>
      </c>
      <c r="K52">
        <v>142.94964360978199</v>
      </c>
      <c r="L52" s="2">
        <v>0.86743832911182384</v>
      </c>
      <c r="M52">
        <v>755</v>
      </c>
      <c r="N52">
        <v>778.70457952253298</v>
      </c>
      <c r="O52" s="2">
        <v>0.96955895708605233</v>
      </c>
      <c r="P52">
        <v>528</v>
      </c>
      <c r="Q52">
        <v>563.29561426741896</v>
      </c>
      <c r="R52" s="2">
        <v>0.93734086796801741</v>
      </c>
      <c r="S52">
        <v>1283</v>
      </c>
      <c r="T52">
        <v>1342.0001937899499</v>
      </c>
      <c r="U52" s="2">
        <v>0.95603562945596365</v>
      </c>
      <c r="V52">
        <f>Table4[[#This Row],[Matches]]</f>
        <v>502</v>
      </c>
      <c r="W52" s="16">
        <f>(Table4[[#This Row],[p_HWins]]-1)*100</f>
        <v>2.2414966886788568</v>
      </c>
      <c r="X52" s="16">
        <f>(Table4[[#This Row],[p_Draws]]-1)*100</f>
        <v>10.875139266746858</v>
      </c>
      <c r="Y52" s="16">
        <f>(Table4[[#This Row],[p_AWins]]-1)*100</f>
        <v>-13.256167088817616</v>
      </c>
      <c r="Z52" s="16">
        <f>(Table4[[#This Row],[p_HSG]]-1)*100</f>
        <v>-3.0441042913947669</v>
      </c>
      <c r="AA52" s="16">
        <f>(Table4[[#This Row],[p_ASG]]-1)*100</f>
        <v>-6.2659132031982594</v>
      </c>
      <c r="AB52" s="16">
        <f>(Table4[[#This Row],[p_SG]]-1)*100</f>
        <v>-4.3964370544036342</v>
      </c>
    </row>
    <row r="53" spans="1:28" hidden="1" x14ac:dyDescent="0.45">
      <c r="A53">
        <v>87</v>
      </c>
      <c r="B53" t="s">
        <v>109</v>
      </c>
      <c r="C53">
        <v>345</v>
      </c>
      <c r="D53">
        <v>129</v>
      </c>
      <c r="E53">
        <v>151.36045865647401</v>
      </c>
      <c r="F53" s="2">
        <v>0.85227014469331752</v>
      </c>
      <c r="G53">
        <v>110</v>
      </c>
      <c r="H53">
        <v>92.8448405859925</v>
      </c>
      <c r="I53" s="2">
        <v>1.1847723503614449</v>
      </c>
      <c r="J53">
        <v>106</v>
      </c>
      <c r="K53">
        <v>100.794700757532</v>
      </c>
      <c r="L53" s="2">
        <v>1.0516425883835865</v>
      </c>
      <c r="M53">
        <v>450</v>
      </c>
      <c r="N53">
        <v>498.866554362111</v>
      </c>
      <c r="O53" s="2">
        <v>0.90204483757265408</v>
      </c>
      <c r="P53">
        <v>395</v>
      </c>
      <c r="Q53">
        <v>387.87985550618998</v>
      </c>
      <c r="R53" s="2">
        <v>1.0183565719970635</v>
      </c>
      <c r="S53">
        <v>845</v>
      </c>
      <c r="T53">
        <v>886.74640986830195</v>
      </c>
      <c r="U53" s="2">
        <v>0.95292181687603106</v>
      </c>
      <c r="V53">
        <f>Table4[[#This Row],[Matches]]</f>
        <v>345</v>
      </c>
      <c r="W53" s="16">
        <f>(Table4[[#This Row],[p_HWins]]-1)*100</f>
        <v>-14.772985530668247</v>
      </c>
      <c r="X53" s="16">
        <f>(Table4[[#This Row],[p_Draws]]-1)*100</f>
        <v>18.477235036144492</v>
      </c>
      <c r="Y53" s="16">
        <f>(Table4[[#This Row],[p_AWins]]-1)*100</f>
        <v>5.1642588383586485</v>
      </c>
      <c r="Z53" s="16">
        <f>(Table4[[#This Row],[p_HSG]]-1)*100</f>
        <v>-9.7955162427345925</v>
      </c>
      <c r="AA53" s="16">
        <f>(Table4[[#This Row],[p_ASG]]-1)*100</f>
        <v>1.8356571997063531</v>
      </c>
      <c r="AB53" s="16">
        <f>(Table4[[#This Row],[p_SG]]-1)*100</f>
        <v>-4.7078183123968937</v>
      </c>
    </row>
    <row r="54" spans="1:28" hidden="1" x14ac:dyDescent="0.45">
      <c r="A54">
        <v>89</v>
      </c>
      <c r="B54" t="s">
        <v>111</v>
      </c>
      <c r="C54">
        <v>231</v>
      </c>
      <c r="D54">
        <v>102</v>
      </c>
      <c r="E54">
        <v>105.22081279889299</v>
      </c>
      <c r="F54" s="2">
        <v>0.96938996465415184</v>
      </c>
      <c r="G54">
        <v>68</v>
      </c>
      <c r="H54">
        <v>59.464485298480298</v>
      </c>
      <c r="I54" s="2">
        <v>1.1435397054002221</v>
      </c>
      <c r="J54">
        <v>61</v>
      </c>
      <c r="K54">
        <v>66.314701902626197</v>
      </c>
      <c r="L54" s="2">
        <v>0.91985635537606592</v>
      </c>
      <c r="M54">
        <v>316</v>
      </c>
      <c r="N54">
        <v>352.30244677458597</v>
      </c>
      <c r="O54" s="2">
        <v>0.89695658628844721</v>
      </c>
      <c r="P54">
        <v>228</v>
      </c>
      <c r="Q54">
        <v>263.11449401809699</v>
      </c>
      <c r="R54" s="2">
        <v>0.86654291262387917</v>
      </c>
      <c r="S54">
        <v>544</v>
      </c>
      <c r="T54">
        <v>615.41694079268302</v>
      </c>
      <c r="U54" s="2">
        <v>0.88395356699038052</v>
      </c>
      <c r="V54">
        <f>Table4[[#This Row],[Matches]]</f>
        <v>231</v>
      </c>
      <c r="W54" s="16">
        <f>(Table4[[#This Row],[p_HWins]]-1)*100</f>
        <v>-3.0610035345848163</v>
      </c>
      <c r="X54" s="16">
        <f>(Table4[[#This Row],[p_Draws]]-1)*100</f>
        <v>14.35397054002221</v>
      </c>
      <c r="Y54" s="16">
        <f>(Table4[[#This Row],[p_AWins]]-1)*100</f>
        <v>-8.0143644623934094</v>
      </c>
      <c r="Z54" s="16">
        <f>(Table4[[#This Row],[p_HSG]]-1)*100</f>
        <v>-10.304341371155278</v>
      </c>
      <c r="AA54" s="16">
        <f>(Table4[[#This Row],[p_ASG]]-1)*100</f>
        <v>-13.345708737612084</v>
      </c>
      <c r="AB54" s="16">
        <f>(Table4[[#This Row],[p_SG]]-1)*100</f>
        <v>-11.604643300961948</v>
      </c>
    </row>
    <row r="55" spans="1:28" hidden="1" x14ac:dyDescent="0.45">
      <c r="A55">
        <v>99</v>
      </c>
      <c r="B55" t="s">
        <v>121</v>
      </c>
      <c r="C55">
        <v>375</v>
      </c>
      <c r="D55">
        <v>151</v>
      </c>
      <c r="E55">
        <v>161.15123942599899</v>
      </c>
      <c r="F55" s="2">
        <v>0.93700799657417178</v>
      </c>
      <c r="G55">
        <v>116</v>
      </c>
      <c r="H55">
        <v>100.95979669773401</v>
      </c>
      <c r="I55" s="2">
        <v>1.1489722027402176</v>
      </c>
      <c r="J55">
        <v>108</v>
      </c>
      <c r="K55">
        <v>112.888963876266</v>
      </c>
      <c r="L55" s="2">
        <v>0.95669227789507716</v>
      </c>
      <c r="M55">
        <v>542</v>
      </c>
      <c r="N55">
        <v>535.53145445020505</v>
      </c>
      <c r="O55" s="2">
        <v>1.0120787406529386</v>
      </c>
      <c r="P55">
        <v>440</v>
      </c>
      <c r="Q55">
        <v>428.361789622007</v>
      </c>
      <c r="R55" s="2">
        <v>1.0271691141926145</v>
      </c>
      <c r="S55">
        <v>982</v>
      </c>
      <c r="T55">
        <v>963.89324407221295</v>
      </c>
      <c r="U55" s="2">
        <v>1.0187850221371928</v>
      </c>
      <c r="V55">
        <f>Table4[[#This Row],[Matches]]</f>
        <v>375</v>
      </c>
      <c r="W55" s="16">
        <f>(Table4[[#This Row],[p_HWins]]-1)*100</f>
        <v>-6.2992003425828225</v>
      </c>
      <c r="X55" s="16">
        <f>(Table4[[#This Row],[p_Draws]]-1)*100</f>
        <v>14.897220274021761</v>
      </c>
      <c r="Y55" s="16">
        <f>(Table4[[#This Row],[p_AWins]]-1)*100</f>
        <v>-4.3307722104922846</v>
      </c>
      <c r="Z55" s="16">
        <f>(Table4[[#This Row],[p_HSG]]-1)*100</f>
        <v>1.2078740652938569</v>
      </c>
      <c r="AA55" s="16">
        <f>(Table4[[#This Row],[p_ASG]]-1)*100</f>
        <v>2.7169114192614474</v>
      </c>
      <c r="AB55" s="16">
        <f>(Table4[[#This Row],[p_SG]]-1)*100</f>
        <v>1.8785022137192797</v>
      </c>
    </row>
    <row r="56" spans="1:28" hidden="1" x14ac:dyDescent="0.45">
      <c r="A56">
        <v>103</v>
      </c>
      <c r="B56" t="s">
        <v>125</v>
      </c>
      <c r="C56">
        <v>114</v>
      </c>
      <c r="D56">
        <v>47</v>
      </c>
      <c r="E56">
        <v>53.3228873135876</v>
      </c>
      <c r="F56" s="2">
        <v>0.88142263796776021</v>
      </c>
      <c r="G56">
        <v>41</v>
      </c>
      <c r="H56">
        <v>30.086627014484002</v>
      </c>
      <c r="I56" s="2">
        <v>1.3627316874125568</v>
      </c>
      <c r="J56">
        <v>26</v>
      </c>
      <c r="K56">
        <v>30.590485671928398</v>
      </c>
      <c r="L56" s="2">
        <v>0.84993747006308917</v>
      </c>
      <c r="M56">
        <v>166</v>
      </c>
      <c r="N56">
        <v>171.44755212284699</v>
      </c>
      <c r="O56" s="2">
        <v>0.96822613064231056</v>
      </c>
      <c r="P56">
        <v>127</v>
      </c>
      <c r="Q56">
        <v>121.728666775812</v>
      </c>
      <c r="R56" s="2">
        <v>1.043303959238264</v>
      </c>
      <c r="S56">
        <v>293</v>
      </c>
      <c r="T56">
        <v>293.17621889866001</v>
      </c>
      <c r="U56" s="2">
        <v>0.99939893181199346</v>
      </c>
      <c r="V56">
        <f>Table4[[#This Row],[Matches]]</f>
        <v>114</v>
      </c>
      <c r="W56" s="16">
        <f>(Table4[[#This Row],[p_HWins]]-1)*100</f>
        <v>-11.857736203223979</v>
      </c>
      <c r="X56" s="16">
        <f>(Table4[[#This Row],[p_Draws]]-1)*100</f>
        <v>36.273168741255681</v>
      </c>
      <c r="Y56" s="16">
        <f>(Table4[[#This Row],[p_AWins]]-1)*100</f>
        <v>-15.006252993691083</v>
      </c>
      <c r="Z56" s="16">
        <f>(Table4[[#This Row],[p_HSG]]-1)*100</f>
        <v>-3.1773869357689444</v>
      </c>
      <c r="AA56" s="16">
        <f>(Table4[[#This Row],[p_ASG]]-1)*100</f>
        <v>4.3303959238264023</v>
      </c>
      <c r="AB56" s="16">
        <f>(Table4[[#This Row],[p_SG]]-1)*100</f>
        <v>-6.0106818800653716E-2</v>
      </c>
    </row>
    <row r="57" spans="1:28" hidden="1" x14ac:dyDescent="0.45">
      <c r="A57">
        <v>152</v>
      </c>
      <c r="B57" t="s">
        <v>174</v>
      </c>
      <c r="C57">
        <v>85</v>
      </c>
      <c r="D57">
        <v>33</v>
      </c>
      <c r="E57">
        <v>38.790926578281699</v>
      </c>
      <c r="F57" s="2">
        <v>0.85071440439569368</v>
      </c>
      <c r="G57">
        <v>29</v>
      </c>
      <c r="H57">
        <v>22.355073683686399</v>
      </c>
      <c r="I57" s="2">
        <v>1.2972446617862294</v>
      </c>
      <c r="J57">
        <v>23</v>
      </c>
      <c r="K57">
        <v>23.8539997380317</v>
      </c>
      <c r="L57" s="2">
        <v>0.96419888708768109</v>
      </c>
      <c r="M57">
        <v>115</v>
      </c>
      <c r="N57">
        <v>126.330865606655</v>
      </c>
      <c r="O57">
        <v>0.91030801892915947</v>
      </c>
      <c r="P57">
        <v>87</v>
      </c>
      <c r="Q57">
        <v>92.831369731105198</v>
      </c>
      <c r="R57">
        <v>0.93718319843824016</v>
      </c>
      <c r="S57">
        <v>202</v>
      </c>
      <c r="T57">
        <v>219.16223533776099</v>
      </c>
      <c r="U57">
        <v>0.92169163947743338</v>
      </c>
      <c r="V57">
        <f>Table4[[#This Row],[Matches]]</f>
        <v>85</v>
      </c>
      <c r="W57" s="7">
        <f>(Table4[[#This Row],[p_HWins]]-1)*100</f>
        <v>-14.928559560430632</v>
      </c>
      <c r="X57" s="17">
        <f>(Table4[[#This Row],[p_Draws]]-1)*100</f>
        <v>29.724466178622944</v>
      </c>
      <c r="Y57" s="17">
        <f>(Table4[[#This Row],[p_AWins]]-1)*100</f>
        <v>-3.5801112912318911</v>
      </c>
      <c r="Z57" s="17">
        <f>(Table4[[#This Row],[p_HSG]]-1)*100</f>
        <v>-8.9691981070840541</v>
      </c>
      <c r="AA57" s="17">
        <f>(Table4[[#This Row],[p_ASG]]-1)*100</f>
        <v>-6.2816801561759839</v>
      </c>
      <c r="AB57" s="17">
        <f>(Table4[[#This Row],[p_SG]]-1)*100</f>
        <v>-7.8308360522566627</v>
      </c>
    </row>
    <row r="58" spans="1:28" hidden="1" x14ac:dyDescent="0.45">
      <c r="A58">
        <v>105</v>
      </c>
      <c r="B58" t="s">
        <v>127</v>
      </c>
      <c r="C58">
        <v>294</v>
      </c>
      <c r="D58">
        <v>131</v>
      </c>
      <c r="E58">
        <v>126.882652061824</v>
      </c>
      <c r="F58" s="2">
        <v>1.0324500463323372</v>
      </c>
      <c r="G58">
        <v>67</v>
      </c>
      <c r="H58">
        <v>79.188340547446899</v>
      </c>
      <c r="I58" s="2">
        <v>0.84608415250040414</v>
      </c>
      <c r="J58">
        <v>96</v>
      </c>
      <c r="K58">
        <v>87.929007390728302</v>
      </c>
      <c r="L58" s="2">
        <v>1.0917898751365041</v>
      </c>
      <c r="M58">
        <v>410</v>
      </c>
      <c r="N58">
        <v>422.944504064753</v>
      </c>
      <c r="O58" s="2">
        <v>0.96939432019958061</v>
      </c>
      <c r="P58">
        <v>344</v>
      </c>
      <c r="Q58">
        <v>336.96329042973503</v>
      </c>
      <c r="R58" s="2">
        <v>1.0208827185931468</v>
      </c>
      <c r="S58">
        <v>754</v>
      </c>
      <c r="T58">
        <v>759.90779449448905</v>
      </c>
      <c r="U58" s="2">
        <v>0.9922256429828844</v>
      </c>
      <c r="V58">
        <f>Table4[[#This Row],[Matches]]</f>
        <v>294</v>
      </c>
      <c r="W58" s="16">
        <f>(Table4[[#This Row],[p_HWins]]-1)*100</f>
        <v>3.2450046332337168</v>
      </c>
      <c r="X58" s="16">
        <f>(Table4[[#This Row],[p_Draws]]-1)*100</f>
        <v>-15.391584749959586</v>
      </c>
      <c r="Y58" s="16">
        <f>(Table4[[#This Row],[p_AWins]]-1)*100</f>
        <v>9.1789875136504051</v>
      </c>
      <c r="Z58" s="16">
        <f>(Table4[[#This Row],[p_HSG]]-1)*100</f>
        <v>-3.0605679800419394</v>
      </c>
      <c r="AA58" s="16">
        <f>(Table4[[#This Row],[p_ASG]]-1)*100</f>
        <v>2.0882718593146832</v>
      </c>
      <c r="AB58" s="16">
        <f>(Table4[[#This Row],[p_SG]]-1)*100</f>
        <v>-0.77743570171155962</v>
      </c>
    </row>
    <row r="59" spans="1:28" hidden="1" x14ac:dyDescent="0.45">
      <c r="A59">
        <v>107</v>
      </c>
      <c r="B59" t="s">
        <v>129</v>
      </c>
      <c r="C59">
        <v>183</v>
      </c>
      <c r="D59">
        <v>83</v>
      </c>
      <c r="E59">
        <v>79.254284677290102</v>
      </c>
      <c r="F59" s="2">
        <v>1.0472619914237042</v>
      </c>
      <c r="G59">
        <v>40</v>
      </c>
      <c r="H59">
        <v>48.336829300277103</v>
      </c>
      <c r="I59" s="2">
        <v>0.82752635162544042</v>
      </c>
      <c r="J59">
        <v>60</v>
      </c>
      <c r="K59">
        <v>55.408886022432597</v>
      </c>
      <c r="L59" s="2">
        <v>1.0828588031116284</v>
      </c>
      <c r="M59">
        <v>244</v>
      </c>
      <c r="N59">
        <v>265.18072124428102</v>
      </c>
      <c r="O59" s="2">
        <v>0.92012722061808705</v>
      </c>
      <c r="P59">
        <v>194</v>
      </c>
      <c r="Q59">
        <v>210.377722203199</v>
      </c>
      <c r="R59" s="2">
        <v>0.92215087209956514</v>
      </c>
      <c r="S59">
        <v>438</v>
      </c>
      <c r="T59">
        <v>475.55844344747999</v>
      </c>
      <c r="U59" s="2">
        <v>0.92102244431787095</v>
      </c>
      <c r="V59">
        <f>Table4[[#This Row],[Matches]]</f>
        <v>183</v>
      </c>
      <c r="W59" s="16">
        <f>(Table4[[#This Row],[p_HWins]]-1)*100</f>
        <v>4.7261991423704242</v>
      </c>
      <c r="X59" s="16">
        <f>(Table4[[#This Row],[p_Draws]]-1)*100</f>
        <v>-17.247364837455958</v>
      </c>
      <c r="Y59" s="16">
        <f>(Table4[[#This Row],[p_AWins]]-1)*100</f>
        <v>8.2858803111628418</v>
      </c>
      <c r="Z59" s="16">
        <f>(Table4[[#This Row],[p_HSG]]-1)*100</f>
        <v>-7.9872779381912951</v>
      </c>
      <c r="AA59" s="16">
        <f>(Table4[[#This Row],[p_ASG]]-1)*100</f>
        <v>-7.7849127900434851</v>
      </c>
      <c r="AB59" s="16">
        <f>(Table4[[#This Row],[p_SG]]-1)*100</f>
        <v>-7.8977555682129053</v>
      </c>
    </row>
    <row r="60" spans="1:28" hidden="1" x14ac:dyDescent="0.45">
      <c r="A60">
        <v>111</v>
      </c>
      <c r="B60" t="s">
        <v>133</v>
      </c>
      <c r="C60">
        <v>183</v>
      </c>
      <c r="D60">
        <v>83</v>
      </c>
      <c r="E60">
        <v>77.464874692507905</v>
      </c>
      <c r="F60" s="2">
        <v>1.0714533564981992</v>
      </c>
      <c r="G60">
        <v>34</v>
      </c>
      <c r="H60">
        <v>45.276088823863802</v>
      </c>
      <c r="I60" s="2">
        <v>0.75094825730793957</v>
      </c>
      <c r="J60">
        <v>66</v>
      </c>
      <c r="K60">
        <v>60.259036483628101</v>
      </c>
      <c r="L60" s="2">
        <v>1.0952714124118408</v>
      </c>
      <c r="M60">
        <v>259</v>
      </c>
      <c r="N60">
        <v>264.93064901645801</v>
      </c>
      <c r="O60" s="2">
        <v>0.97761433402109099</v>
      </c>
      <c r="P60">
        <v>234</v>
      </c>
      <c r="Q60">
        <v>221.636358830982</v>
      </c>
      <c r="R60" s="2">
        <v>1.0557834519310363</v>
      </c>
      <c r="S60">
        <v>493</v>
      </c>
      <c r="T60">
        <v>486.56700784743998</v>
      </c>
      <c r="U60" s="2">
        <v>1.0132211844387464</v>
      </c>
      <c r="V60">
        <f>Table4[[#This Row],[Matches]]</f>
        <v>183</v>
      </c>
      <c r="W60" s="16">
        <f>(Table4[[#This Row],[p_HWins]]-1)*100</f>
        <v>7.1453356498199172</v>
      </c>
      <c r="X60" s="16">
        <f>(Table4[[#This Row],[p_Draws]]-1)*100</f>
        <v>-24.905174269206043</v>
      </c>
      <c r="Y60" s="16">
        <f>(Table4[[#This Row],[p_AWins]]-1)*100</f>
        <v>9.5271412411840792</v>
      </c>
      <c r="Z60" s="16">
        <f>(Table4[[#This Row],[p_HSG]]-1)*100</f>
        <v>-2.2385665978909008</v>
      </c>
      <c r="AA60" s="16">
        <f>(Table4[[#This Row],[p_ASG]]-1)*100</f>
        <v>5.5783451931036288</v>
      </c>
      <c r="AB60" s="16">
        <f>(Table4[[#This Row],[p_SG]]-1)*100</f>
        <v>1.3221184438746425</v>
      </c>
    </row>
    <row r="61" spans="1:28" hidden="1" x14ac:dyDescent="0.45">
      <c r="A61">
        <v>112</v>
      </c>
      <c r="B61" t="s">
        <v>134</v>
      </c>
      <c r="C61">
        <v>129</v>
      </c>
      <c r="D61">
        <v>66</v>
      </c>
      <c r="E61">
        <v>55.572646395893599</v>
      </c>
      <c r="F61" s="2">
        <v>1.1876346418672066</v>
      </c>
      <c r="G61">
        <v>38</v>
      </c>
      <c r="H61">
        <v>34.435609080599797</v>
      </c>
      <c r="I61" s="2">
        <v>1.1035088681329088</v>
      </c>
      <c r="J61">
        <v>25</v>
      </c>
      <c r="K61">
        <v>38.991744523506398</v>
      </c>
      <c r="L61" s="2">
        <v>0.64116136134736434</v>
      </c>
      <c r="M61">
        <v>224</v>
      </c>
      <c r="N61">
        <v>185.25563035830399</v>
      </c>
      <c r="O61" s="2">
        <v>1.2091400383716291</v>
      </c>
      <c r="P61">
        <v>147</v>
      </c>
      <c r="Q61">
        <v>147.60301268144499</v>
      </c>
      <c r="R61" s="2">
        <v>0.99591463161564042</v>
      </c>
      <c r="S61">
        <v>371</v>
      </c>
      <c r="T61">
        <v>332.85864303975001</v>
      </c>
      <c r="U61" s="2">
        <v>1.1145872512485582</v>
      </c>
      <c r="V61">
        <f>Table4[[#This Row],[Matches]]</f>
        <v>129</v>
      </c>
      <c r="W61" s="16">
        <f>(Table4[[#This Row],[p_HWins]]-1)*100</f>
        <v>18.763464186720658</v>
      </c>
      <c r="X61" s="16">
        <f>(Table4[[#This Row],[p_Draws]]-1)*100</f>
        <v>10.350886813290883</v>
      </c>
      <c r="Y61" s="16">
        <f>(Table4[[#This Row],[p_AWins]]-1)*100</f>
        <v>-35.883863865263564</v>
      </c>
      <c r="Z61" s="16">
        <f>(Table4[[#This Row],[p_HSG]]-1)*100</f>
        <v>20.914003837162909</v>
      </c>
      <c r="AA61" s="16">
        <f>(Table4[[#This Row],[p_ASG]]-1)*100</f>
        <v>-0.40853683843595778</v>
      </c>
      <c r="AB61" s="16">
        <f>(Table4[[#This Row],[p_SG]]-1)*100</f>
        <v>11.458725124855818</v>
      </c>
    </row>
    <row r="62" spans="1:28" hidden="1" x14ac:dyDescent="0.45">
      <c r="A62">
        <v>114</v>
      </c>
      <c r="B62" t="s">
        <v>136</v>
      </c>
      <c r="C62">
        <v>194</v>
      </c>
      <c r="D62">
        <v>100</v>
      </c>
      <c r="E62">
        <v>92.029425867442498</v>
      </c>
      <c r="F62" s="2">
        <v>1.0866089737866904</v>
      </c>
      <c r="G62">
        <v>44</v>
      </c>
      <c r="H62">
        <v>50.341465754761202</v>
      </c>
      <c r="I62" s="2">
        <v>0.87403096712253681</v>
      </c>
      <c r="J62">
        <v>50</v>
      </c>
      <c r="K62">
        <v>51.629108377796101</v>
      </c>
      <c r="L62" s="2">
        <v>0.96844593236290089</v>
      </c>
      <c r="M62">
        <v>289</v>
      </c>
      <c r="N62">
        <v>303.58326285594001</v>
      </c>
      <c r="O62" s="2">
        <v>0.95196288913048466</v>
      </c>
      <c r="P62">
        <v>191</v>
      </c>
      <c r="Q62">
        <v>212.19935000795701</v>
      </c>
      <c r="R62" s="2">
        <v>0.90009700780345425</v>
      </c>
      <c r="S62">
        <v>480</v>
      </c>
      <c r="T62">
        <v>515.78261286389795</v>
      </c>
      <c r="U62" s="2">
        <v>0.93062462368552135</v>
      </c>
      <c r="V62">
        <f>Table4[[#This Row],[Matches]]</f>
        <v>194</v>
      </c>
      <c r="W62" s="16">
        <f>(Table4[[#This Row],[p_HWins]]-1)*100</f>
        <v>8.6608973786690413</v>
      </c>
      <c r="X62" s="16">
        <f>(Table4[[#This Row],[p_Draws]]-1)*100</f>
        <v>-12.596903287746319</v>
      </c>
      <c r="Y62" s="16">
        <f>(Table4[[#This Row],[p_AWins]]-1)*100</f>
        <v>-3.1554067637099115</v>
      </c>
      <c r="Z62" s="16">
        <f>(Table4[[#This Row],[p_HSG]]-1)*100</f>
        <v>-4.8037110869515338</v>
      </c>
      <c r="AA62" s="16">
        <f>(Table4[[#This Row],[p_ASG]]-1)*100</f>
        <v>-9.9902992196545739</v>
      </c>
      <c r="AB62" s="16">
        <f>(Table4[[#This Row],[p_SG]]-1)*100</f>
        <v>-6.9375376314478654</v>
      </c>
    </row>
    <row r="63" spans="1:28" hidden="1" x14ac:dyDescent="0.45">
      <c r="A63">
        <v>118</v>
      </c>
      <c r="B63" t="s">
        <v>140</v>
      </c>
      <c r="C63">
        <v>181</v>
      </c>
      <c r="D63">
        <v>75</v>
      </c>
      <c r="E63">
        <v>83.184484458775898</v>
      </c>
      <c r="F63" s="2">
        <v>0.90161044439925675</v>
      </c>
      <c r="G63">
        <v>46</v>
      </c>
      <c r="H63">
        <v>42.996811180355003</v>
      </c>
      <c r="I63" s="2">
        <v>1.0698467801960425</v>
      </c>
      <c r="J63">
        <v>60</v>
      </c>
      <c r="K63">
        <v>54.8187043608689</v>
      </c>
      <c r="L63" s="2">
        <v>1.0945169299336752</v>
      </c>
      <c r="M63">
        <v>256</v>
      </c>
      <c r="N63">
        <v>283.98136570902699</v>
      </c>
      <c r="O63" s="2">
        <v>0.90146759932939668</v>
      </c>
      <c r="P63">
        <v>204</v>
      </c>
      <c r="Q63">
        <v>211.396492221805</v>
      </c>
      <c r="R63" s="2">
        <v>0.96501128214538046</v>
      </c>
      <c r="S63">
        <v>460</v>
      </c>
      <c r="T63">
        <v>495.37785793083299</v>
      </c>
      <c r="U63" s="2">
        <v>0.92858409522257535</v>
      </c>
      <c r="V63">
        <f>Table4[[#This Row],[Matches]]</f>
        <v>181</v>
      </c>
      <c r="W63" s="16">
        <f>(Table4[[#This Row],[p_HWins]]-1)*100</f>
        <v>-9.838955560074325</v>
      </c>
      <c r="X63" s="16">
        <f>(Table4[[#This Row],[p_Draws]]-1)*100</f>
        <v>6.9846780196042513</v>
      </c>
      <c r="Y63" s="16">
        <f>(Table4[[#This Row],[p_AWins]]-1)*100</f>
        <v>9.4516929933675229</v>
      </c>
      <c r="Z63" s="16">
        <f>(Table4[[#This Row],[p_HSG]]-1)*100</f>
        <v>-9.853240067060332</v>
      </c>
      <c r="AA63" s="16">
        <f>(Table4[[#This Row],[p_ASG]]-1)*100</f>
        <v>-3.4988717854619544</v>
      </c>
      <c r="AB63" s="16">
        <f>(Table4[[#This Row],[p_SG]]-1)*100</f>
        <v>-7.141590477742465</v>
      </c>
    </row>
    <row r="64" spans="1:28" hidden="1" x14ac:dyDescent="0.45">
      <c r="A64">
        <v>122</v>
      </c>
      <c r="B64" t="s">
        <v>144</v>
      </c>
      <c r="C64">
        <v>246</v>
      </c>
      <c r="D64">
        <v>109</v>
      </c>
      <c r="E64">
        <v>111.73123003749799</v>
      </c>
      <c r="F64" s="2">
        <v>0.9755553569348393</v>
      </c>
      <c r="G64">
        <v>58</v>
      </c>
      <c r="H64">
        <v>65.959158296305802</v>
      </c>
      <c r="I64" s="2">
        <v>0.87933202148288214</v>
      </c>
      <c r="J64">
        <v>79</v>
      </c>
      <c r="K64">
        <v>68.309611666195195</v>
      </c>
      <c r="L64" s="2">
        <v>1.1564990353926317</v>
      </c>
      <c r="M64">
        <v>332</v>
      </c>
      <c r="N64">
        <v>363.00801928713599</v>
      </c>
      <c r="O64" s="2">
        <v>0.91458034632945961</v>
      </c>
      <c r="P64">
        <v>277</v>
      </c>
      <c r="Q64">
        <v>268.63733765877498</v>
      </c>
      <c r="R64" s="2">
        <v>1.0311299330692718</v>
      </c>
      <c r="S64">
        <v>609</v>
      </c>
      <c r="T64">
        <v>631.64535694591098</v>
      </c>
      <c r="U64" s="2">
        <v>0.96414862122092648</v>
      </c>
      <c r="V64">
        <f>Table4[[#This Row],[Matches]]</f>
        <v>246</v>
      </c>
      <c r="W64" s="16">
        <f>(Table4[[#This Row],[p_HWins]]-1)*100</f>
        <v>-2.4444643065160698</v>
      </c>
      <c r="X64" s="16">
        <f>(Table4[[#This Row],[p_Draws]]-1)*100</f>
        <v>-12.066797851711787</v>
      </c>
      <c r="Y64" s="16">
        <f>(Table4[[#This Row],[p_AWins]]-1)*100</f>
        <v>15.649903539263166</v>
      </c>
      <c r="Z64" s="16">
        <f>(Table4[[#This Row],[p_HSG]]-1)*100</f>
        <v>-8.5419653670540381</v>
      </c>
      <c r="AA64" s="16">
        <f>(Table4[[#This Row],[p_ASG]]-1)*100</f>
        <v>3.1129933069271809</v>
      </c>
      <c r="AB64" s="16">
        <f>(Table4[[#This Row],[p_SG]]-1)*100</f>
        <v>-3.5851378779073517</v>
      </c>
    </row>
    <row r="65" spans="1:28" hidden="1" x14ac:dyDescent="0.45">
      <c r="A65">
        <v>124</v>
      </c>
      <c r="B65" t="s">
        <v>146</v>
      </c>
      <c r="C65">
        <v>175</v>
      </c>
      <c r="D65">
        <v>74</v>
      </c>
      <c r="E65">
        <v>75.698463098286098</v>
      </c>
      <c r="F65" s="2">
        <v>0.97756277962894922</v>
      </c>
      <c r="G65">
        <v>37</v>
      </c>
      <c r="H65">
        <v>46.164252698207903</v>
      </c>
      <c r="I65" s="2">
        <v>0.80148595151928759</v>
      </c>
      <c r="J65">
        <v>64</v>
      </c>
      <c r="K65">
        <v>53.137284203505899</v>
      </c>
      <c r="L65" s="2">
        <v>1.2044273801214966</v>
      </c>
      <c r="M65">
        <v>255</v>
      </c>
      <c r="N65">
        <v>252.872097068128</v>
      </c>
      <c r="O65" s="2">
        <v>1.0084149376564022</v>
      </c>
      <c r="P65">
        <v>208</v>
      </c>
      <c r="Q65">
        <v>199.65529107477801</v>
      </c>
      <c r="R65" s="2">
        <v>1.04179558117544</v>
      </c>
      <c r="S65">
        <v>463</v>
      </c>
      <c r="T65">
        <v>452.52738814290598</v>
      </c>
      <c r="U65" s="2">
        <v>1.0231424928777721</v>
      </c>
      <c r="V65">
        <f>Table4[[#This Row],[Matches]]</f>
        <v>175</v>
      </c>
      <c r="W65" s="16">
        <f>(Table4[[#This Row],[p_HWins]]-1)*100</f>
        <v>-2.2437220371050781</v>
      </c>
      <c r="X65" s="16">
        <f>(Table4[[#This Row],[p_Draws]]-1)*100</f>
        <v>-19.85140484807124</v>
      </c>
      <c r="Y65" s="16">
        <f>(Table4[[#This Row],[p_AWins]]-1)*100</f>
        <v>20.442738012149665</v>
      </c>
      <c r="Z65" s="16">
        <f>(Table4[[#This Row],[p_HSG]]-1)*100</f>
        <v>0.84149376564022216</v>
      </c>
      <c r="AA65" s="16">
        <f>(Table4[[#This Row],[p_ASG]]-1)*100</f>
        <v>4.1795581175440022</v>
      </c>
      <c r="AB65" s="16">
        <f>(Table4[[#This Row],[p_SG]]-1)*100</f>
        <v>2.3142492877772147</v>
      </c>
    </row>
    <row r="66" spans="1:28" hidden="1" x14ac:dyDescent="0.45">
      <c r="A66">
        <v>126</v>
      </c>
      <c r="B66" t="s">
        <v>148</v>
      </c>
      <c r="C66">
        <v>599</v>
      </c>
      <c r="D66">
        <v>256</v>
      </c>
      <c r="E66">
        <v>264.32455783513501</v>
      </c>
      <c r="F66" s="2">
        <v>0.9685063018611868</v>
      </c>
      <c r="G66">
        <v>170</v>
      </c>
      <c r="H66">
        <v>152.257728350332</v>
      </c>
      <c r="I66" s="2">
        <v>1.1165278888756605</v>
      </c>
      <c r="J66">
        <v>173</v>
      </c>
      <c r="K66">
        <v>182.417713814531</v>
      </c>
      <c r="L66" s="2">
        <v>0.94837281085483705</v>
      </c>
      <c r="M66">
        <v>916</v>
      </c>
      <c r="N66">
        <v>899.40404353803001</v>
      </c>
      <c r="O66" s="2">
        <v>1.0184521701689107</v>
      </c>
      <c r="P66">
        <v>722</v>
      </c>
      <c r="Q66">
        <v>698.23786371664301</v>
      </c>
      <c r="R66" s="2">
        <v>1.0340315779451916</v>
      </c>
      <c r="S66">
        <v>1638</v>
      </c>
      <c r="T66">
        <v>1597.6419072546701</v>
      </c>
      <c r="U66" s="2">
        <v>1.0252610378846909</v>
      </c>
      <c r="V66">
        <f>Table4[[#This Row],[Matches]]</f>
        <v>599</v>
      </c>
      <c r="W66" s="16">
        <f>(Table4[[#This Row],[p_HWins]]-1)*100</f>
        <v>-3.1493698138813198</v>
      </c>
      <c r="X66" s="16">
        <f>(Table4[[#This Row],[p_Draws]]-1)*100</f>
        <v>11.652788887566047</v>
      </c>
      <c r="Y66" s="16">
        <f>(Table4[[#This Row],[p_AWins]]-1)*100</f>
        <v>-5.1627189145162955</v>
      </c>
      <c r="Z66" s="16">
        <f>(Table4[[#This Row],[p_HSG]]-1)*100</f>
        <v>1.8452170168910653</v>
      </c>
      <c r="AA66" s="16">
        <f>(Table4[[#This Row],[p_ASG]]-1)*100</f>
        <v>3.4031577945191627</v>
      </c>
      <c r="AB66" s="16">
        <f>(Table4[[#This Row],[p_SG]]-1)*100</f>
        <v>2.5261037884690918</v>
      </c>
    </row>
    <row r="67" spans="1:28" hidden="1" x14ac:dyDescent="0.45">
      <c r="A67">
        <v>127</v>
      </c>
      <c r="B67" t="s">
        <v>149</v>
      </c>
      <c r="C67">
        <v>172</v>
      </c>
      <c r="D67">
        <v>72</v>
      </c>
      <c r="E67">
        <v>73.737737526332594</v>
      </c>
      <c r="F67" s="2">
        <v>0.97643353885502615</v>
      </c>
      <c r="G67">
        <v>46</v>
      </c>
      <c r="H67">
        <v>40.883857314920398</v>
      </c>
      <c r="I67" s="2">
        <v>1.1251384536853006</v>
      </c>
      <c r="J67">
        <v>54</v>
      </c>
      <c r="K67">
        <v>57.378405158746901</v>
      </c>
      <c r="L67" s="2">
        <v>0.94112061585887619</v>
      </c>
      <c r="M67">
        <v>257</v>
      </c>
      <c r="N67">
        <v>254.84515376337899</v>
      </c>
      <c r="O67" s="2">
        <v>1.0084555119247893</v>
      </c>
      <c r="P67">
        <v>192</v>
      </c>
      <c r="Q67">
        <v>210.73529383190899</v>
      </c>
      <c r="R67" s="2">
        <v>0.91109560486411445</v>
      </c>
      <c r="S67">
        <v>449</v>
      </c>
      <c r="T67">
        <v>465.58044759528798</v>
      </c>
      <c r="U67" s="2">
        <v>0.96438757752623505</v>
      </c>
      <c r="V67">
        <f>Table4[[#This Row],[Matches]]</f>
        <v>172</v>
      </c>
      <c r="W67" s="16">
        <f>(Table4[[#This Row],[p_HWins]]-1)*100</f>
        <v>-2.3566461144973849</v>
      </c>
      <c r="X67" s="16">
        <f>(Table4[[#This Row],[p_Draws]]-1)*100</f>
        <v>12.513845368530063</v>
      </c>
      <c r="Y67" s="16">
        <f>(Table4[[#This Row],[p_AWins]]-1)*100</f>
        <v>-5.8879384141123818</v>
      </c>
      <c r="Z67" s="16">
        <f>(Table4[[#This Row],[p_HSG]]-1)*100</f>
        <v>0.84555119247893273</v>
      </c>
      <c r="AA67" s="16">
        <f>(Table4[[#This Row],[p_ASG]]-1)*100</f>
        <v>-8.8904395135885554</v>
      </c>
      <c r="AB67" s="16">
        <f>(Table4[[#This Row],[p_SG]]-1)*100</f>
        <v>-3.5612422473764949</v>
      </c>
    </row>
    <row r="68" spans="1:28" hidden="1" x14ac:dyDescent="0.45">
      <c r="A68">
        <v>136</v>
      </c>
      <c r="B68" t="s">
        <v>158</v>
      </c>
      <c r="C68">
        <v>190</v>
      </c>
      <c r="D68">
        <v>83</v>
      </c>
      <c r="E68">
        <v>84.073703237569902</v>
      </c>
      <c r="F68" s="2">
        <v>0.98722902410357849</v>
      </c>
      <c r="G68">
        <v>57</v>
      </c>
      <c r="H68">
        <v>50.9619462357185</v>
      </c>
      <c r="I68" s="2">
        <v>1.1184816163879061</v>
      </c>
      <c r="J68">
        <v>50</v>
      </c>
      <c r="K68">
        <v>54.964350526711499</v>
      </c>
      <c r="L68" s="2">
        <v>0.90968053876486854</v>
      </c>
      <c r="M68">
        <v>269</v>
      </c>
      <c r="N68">
        <v>274.54817804946401</v>
      </c>
      <c r="O68" s="2">
        <v>0.9797916049238381</v>
      </c>
      <c r="P68">
        <v>207</v>
      </c>
      <c r="Q68">
        <v>210.28737474715101</v>
      </c>
      <c r="R68" s="2">
        <v>0.98436722722368031</v>
      </c>
      <c r="S68">
        <v>476</v>
      </c>
      <c r="T68">
        <v>484.83555279661601</v>
      </c>
      <c r="U68" s="2">
        <v>0.98177618628491459</v>
      </c>
      <c r="V68">
        <f>Table4[[#This Row],[Matches]]</f>
        <v>190</v>
      </c>
      <c r="W68" s="16">
        <f>(Table4[[#This Row],[p_HWins]]-1)*100</f>
        <v>-1.277097589642151</v>
      </c>
      <c r="X68" s="16">
        <f>(Table4[[#This Row],[p_Draws]]-1)*100</f>
        <v>11.848161638790611</v>
      </c>
      <c r="Y68" s="16">
        <f>(Table4[[#This Row],[p_AWins]]-1)*100</f>
        <v>-9.031946123513146</v>
      </c>
      <c r="Z68" s="16">
        <f>(Table4[[#This Row],[p_HSG]]-1)*100</f>
        <v>-2.02083950761619</v>
      </c>
      <c r="AA68" s="16">
        <f>(Table4[[#This Row],[p_ASG]]-1)*100</f>
        <v>-1.5632772776319692</v>
      </c>
      <c r="AB68" s="16">
        <f>(Table4[[#This Row],[p_SG]]-1)*100</f>
        <v>-1.8223813715085413</v>
      </c>
    </row>
    <row r="69" spans="1:28" hidden="1" x14ac:dyDescent="0.45">
      <c r="A69">
        <v>146</v>
      </c>
      <c r="B69" t="s">
        <v>168</v>
      </c>
      <c r="C69">
        <v>275</v>
      </c>
      <c r="D69">
        <v>128</v>
      </c>
      <c r="E69">
        <v>118.68013321444199</v>
      </c>
      <c r="F69" s="2">
        <v>1.0785292915766957</v>
      </c>
      <c r="G69">
        <v>57</v>
      </c>
      <c r="H69">
        <v>74.0278762366557</v>
      </c>
      <c r="I69" s="2">
        <v>0.76998021418012574</v>
      </c>
      <c r="J69">
        <v>90</v>
      </c>
      <c r="K69">
        <v>82.291990548902106</v>
      </c>
      <c r="L69" s="2">
        <v>1.0936665816403772</v>
      </c>
      <c r="M69">
        <v>398</v>
      </c>
      <c r="N69">
        <v>395.58019335662999</v>
      </c>
      <c r="O69" s="2">
        <v>1.0061171076914572</v>
      </c>
      <c r="P69">
        <v>321</v>
      </c>
      <c r="Q69">
        <v>314.83417661253401</v>
      </c>
      <c r="R69" s="2">
        <v>1.0195843521621677</v>
      </c>
      <c r="S69">
        <v>719</v>
      </c>
      <c r="T69">
        <v>710.414369969164</v>
      </c>
      <c r="U69" s="2">
        <v>1.0120853833956212</v>
      </c>
      <c r="V69">
        <f>Table4[[#This Row],[Matches]]</f>
        <v>275</v>
      </c>
      <c r="W69" s="16">
        <f>(Table4[[#This Row],[p_HWins]]-1)*100</f>
        <v>7.8529291576695748</v>
      </c>
      <c r="X69" s="16">
        <f>(Table4[[#This Row],[p_Draws]]-1)*100</f>
        <v>-23.001978581987427</v>
      </c>
      <c r="Y69" s="16">
        <f>(Table4[[#This Row],[p_AWins]]-1)*100</f>
        <v>9.3666581640377231</v>
      </c>
      <c r="Z69" s="16">
        <f>(Table4[[#This Row],[p_HSG]]-1)*100</f>
        <v>0.61171076914572353</v>
      </c>
      <c r="AA69" s="16">
        <f>(Table4[[#This Row],[p_ASG]]-1)*100</f>
        <v>1.9584352162167695</v>
      </c>
      <c r="AB69" s="16">
        <f>(Table4[[#This Row],[p_SG]]-1)*100</f>
        <v>1.2085383395621152</v>
      </c>
    </row>
    <row r="70" spans="1:28" hidden="1" x14ac:dyDescent="0.45">
      <c r="A70">
        <v>153</v>
      </c>
      <c r="B70" t="s">
        <v>175</v>
      </c>
      <c r="C70">
        <v>127</v>
      </c>
      <c r="D70">
        <v>54</v>
      </c>
      <c r="E70">
        <v>57.347277568038301</v>
      </c>
      <c r="F70" s="2">
        <v>0.94163144773407936</v>
      </c>
      <c r="G70">
        <v>45</v>
      </c>
      <c r="H70">
        <v>33.547701155295201</v>
      </c>
      <c r="I70" s="2">
        <v>1.3413735800164406</v>
      </c>
      <c r="J70">
        <v>28</v>
      </c>
      <c r="K70">
        <v>36.105021276666399</v>
      </c>
      <c r="L70" s="2">
        <v>0.77551539951855852</v>
      </c>
      <c r="M70">
        <v>182</v>
      </c>
      <c r="N70">
        <v>187.18075649890099</v>
      </c>
      <c r="O70" s="2">
        <v>0.97232217351930939</v>
      </c>
      <c r="P70">
        <v>149</v>
      </c>
      <c r="Q70">
        <v>138.89674652258199</v>
      </c>
      <c r="R70" s="2">
        <v>1.0727393098136782</v>
      </c>
      <c r="S70">
        <v>331</v>
      </c>
      <c r="T70">
        <v>326.07750302148401</v>
      </c>
      <c r="U70" s="2">
        <v>1.0150960950476602</v>
      </c>
      <c r="V70">
        <f>Table4[[#This Row],[Matches]]</f>
        <v>127</v>
      </c>
      <c r="W70" s="16">
        <f>(Table4[[#This Row],[p_HWins]]-1)*100</f>
        <v>-5.8368552265920641</v>
      </c>
      <c r="X70" s="16">
        <f>(Table4[[#This Row],[p_Draws]]-1)*100</f>
        <v>34.13735800164406</v>
      </c>
      <c r="Y70" s="16">
        <f>(Table4[[#This Row],[p_AWins]]-1)*100</f>
        <v>-22.448460048144149</v>
      </c>
      <c r="Z70" s="16">
        <f>(Table4[[#This Row],[p_HSG]]-1)*100</f>
        <v>-2.7677826480690615</v>
      </c>
      <c r="AA70" s="16">
        <f>(Table4[[#This Row],[p_ASG]]-1)*100</f>
        <v>7.2739309813678155</v>
      </c>
      <c r="AB70" s="16">
        <f>(Table4[[#This Row],[p_SG]]-1)*100</f>
        <v>1.5096095047660185</v>
      </c>
    </row>
    <row r="71" spans="1:28" hidden="1" x14ac:dyDescent="0.45">
      <c r="A71">
        <v>154</v>
      </c>
      <c r="B71" t="s">
        <v>176</v>
      </c>
      <c r="C71">
        <v>354</v>
      </c>
      <c r="D71">
        <v>166</v>
      </c>
      <c r="E71">
        <v>160.16130054041301</v>
      </c>
      <c r="F71" s="2">
        <v>1.0364551201812557</v>
      </c>
      <c r="G71">
        <v>79</v>
      </c>
      <c r="H71">
        <v>91.141492292138807</v>
      </c>
      <c r="I71" s="2">
        <v>0.86678413983807412</v>
      </c>
      <c r="J71">
        <v>109</v>
      </c>
      <c r="K71">
        <v>102.697207167448</v>
      </c>
      <c r="L71" s="2">
        <v>1.0613725826280289</v>
      </c>
      <c r="M71">
        <v>524</v>
      </c>
      <c r="N71">
        <v>536.35680378121401</v>
      </c>
      <c r="O71" s="2">
        <v>0.97696159777576996</v>
      </c>
      <c r="P71">
        <v>398</v>
      </c>
      <c r="Q71">
        <v>400.77979115655103</v>
      </c>
      <c r="R71" s="2">
        <v>0.9930640436022754</v>
      </c>
      <c r="S71">
        <v>922</v>
      </c>
      <c r="T71">
        <v>937.13659493776595</v>
      </c>
      <c r="U71" s="2">
        <v>0.98384803771453277</v>
      </c>
      <c r="V71">
        <f>Table4[[#This Row],[Matches]]</f>
        <v>354</v>
      </c>
      <c r="W71" s="16">
        <f>(Table4[[#This Row],[p_HWins]]-1)*100</f>
        <v>3.645512018125574</v>
      </c>
      <c r="X71" s="16">
        <f>(Table4[[#This Row],[p_Draws]]-1)*100</f>
        <v>-13.321586016192589</v>
      </c>
      <c r="Y71" s="16">
        <f>(Table4[[#This Row],[p_AWins]]-1)*100</f>
        <v>6.1372582628028916</v>
      </c>
      <c r="Z71" s="16">
        <f>(Table4[[#This Row],[p_HSG]]-1)*100</f>
        <v>-2.3038402224230037</v>
      </c>
      <c r="AA71" s="16">
        <f>(Table4[[#This Row],[p_ASG]]-1)*100</f>
        <v>-0.69359563977245964</v>
      </c>
      <c r="AB71" s="16">
        <f>(Table4[[#This Row],[p_SG]]-1)*100</f>
        <v>-1.6151962285467225</v>
      </c>
    </row>
    <row r="72" spans="1:28" hidden="1" x14ac:dyDescent="0.45">
      <c r="A72">
        <v>155</v>
      </c>
      <c r="B72" t="s">
        <v>177</v>
      </c>
      <c r="C72">
        <v>260</v>
      </c>
      <c r="D72">
        <v>119</v>
      </c>
      <c r="E72">
        <v>112.861359919861</v>
      </c>
      <c r="F72" s="2">
        <v>1.0543909809743373</v>
      </c>
      <c r="G72">
        <v>86</v>
      </c>
      <c r="H72">
        <v>69.822439700379405</v>
      </c>
      <c r="I72" s="2">
        <v>1.2316957180104477</v>
      </c>
      <c r="J72">
        <v>55</v>
      </c>
      <c r="K72">
        <v>77.316200379758996</v>
      </c>
      <c r="L72" s="2">
        <v>0.71136449708926375</v>
      </c>
      <c r="M72">
        <v>397</v>
      </c>
      <c r="N72">
        <v>373.60781429701501</v>
      </c>
      <c r="O72" s="2">
        <v>1.0626116071661937</v>
      </c>
      <c r="P72">
        <v>265</v>
      </c>
      <c r="Q72">
        <v>294.99767944971001</v>
      </c>
      <c r="R72" s="2">
        <v>0.89831215111363649</v>
      </c>
      <c r="S72">
        <v>662</v>
      </c>
      <c r="T72">
        <v>668.60549374672598</v>
      </c>
      <c r="U72" s="2">
        <v>0.99012049136822045</v>
      </c>
      <c r="V72">
        <f>Table4[[#This Row],[Matches]]</f>
        <v>260</v>
      </c>
      <c r="W72" s="16">
        <f>(Table4[[#This Row],[p_HWins]]-1)*100</f>
        <v>5.4390980974337255</v>
      </c>
      <c r="X72" s="16">
        <f>(Table4[[#This Row],[p_Draws]]-1)*100</f>
        <v>23.169571801044775</v>
      </c>
      <c r="Y72" s="16">
        <f>(Table4[[#This Row],[p_AWins]]-1)*100</f>
        <v>-28.863550291073626</v>
      </c>
      <c r="Z72" s="16">
        <f>(Table4[[#This Row],[p_HSG]]-1)*100</f>
        <v>6.2611607166193739</v>
      </c>
      <c r="AA72" s="16">
        <f>(Table4[[#This Row],[p_ASG]]-1)*100</f>
        <v>-10.168784888636351</v>
      </c>
      <c r="AB72" s="16">
        <f>(Table4[[#This Row],[p_SG]]-1)*100</f>
        <v>-0.98795086317795544</v>
      </c>
    </row>
    <row r="73" spans="1:28" hidden="1" x14ac:dyDescent="0.45">
      <c r="A73">
        <v>160</v>
      </c>
      <c r="B73" t="s">
        <v>182</v>
      </c>
      <c r="C73">
        <v>164</v>
      </c>
      <c r="D73">
        <v>77</v>
      </c>
      <c r="E73">
        <v>72.754562799665507</v>
      </c>
      <c r="F73" s="2">
        <v>1.0583528652632357</v>
      </c>
      <c r="G73">
        <v>41</v>
      </c>
      <c r="H73">
        <v>43.356429979795102</v>
      </c>
      <c r="I73" s="2">
        <v>0.94564981524324665</v>
      </c>
      <c r="J73">
        <v>46</v>
      </c>
      <c r="K73">
        <v>47.889007220539298</v>
      </c>
      <c r="L73" s="2">
        <v>0.9605544710534506</v>
      </c>
      <c r="M73">
        <v>229</v>
      </c>
      <c r="N73">
        <v>240.26701352094801</v>
      </c>
      <c r="O73" s="2">
        <v>0.95310628223226457</v>
      </c>
      <c r="P73">
        <v>171</v>
      </c>
      <c r="Q73">
        <v>185.911195360421</v>
      </c>
      <c r="R73" s="2">
        <v>0.91979398910585741</v>
      </c>
      <c r="S73">
        <v>400</v>
      </c>
      <c r="T73">
        <v>426.17820888136998</v>
      </c>
      <c r="U73" s="2">
        <v>0.93857450161498779</v>
      </c>
      <c r="V73">
        <f>Table4[[#This Row],[Matches]]</f>
        <v>164</v>
      </c>
      <c r="W73" s="16">
        <f>(Table4[[#This Row],[p_HWins]]-1)*100</f>
        <v>5.8352865263235687</v>
      </c>
      <c r="X73" s="16">
        <f>(Table4[[#This Row],[p_Draws]]-1)*100</f>
        <v>-5.435018475675335</v>
      </c>
      <c r="Y73" s="16">
        <f>(Table4[[#This Row],[p_AWins]]-1)*100</f>
        <v>-3.9445528946549402</v>
      </c>
      <c r="Z73" s="16">
        <f>(Table4[[#This Row],[p_HSG]]-1)*100</f>
        <v>-4.6893717767735428</v>
      </c>
      <c r="AA73" s="16">
        <f>(Table4[[#This Row],[p_ASG]]-1)*100</f>
        <v>-8.0206010894142583</v>
      </c>
      <c r="AB73" s="16">
        <f>(Table4[[#This Row],[p_SG]]-1)*100</f>
        <v>-6.1425498385012212</v>
      </c>
    </row>
    <row r="74" spans="1:28" hidden="1" x14ac:dyDescent="0.45">
      <c r="A74">
        <v>162</v>
      </c>
      <c r="B74" t="s">
        <v>184</v>
      </c>
      <c r="C74">
        <v>485</v>
      </c>
      <c r="D74">
        <v>219</v>
      </c>
      <c r="E74">
        <v>216.06617266043901</v>
      </c>
      <c r="F74" s="2">
        <v>1.0135783741778575</v>
      </c>
      <c r="G74">
        <v>102</v>
      </c>
      <c r="H74">
        <v>122.19650764602601</v>
      </c>
      <c r="I74" s="2">
        <v>0.83472107317067978</v>
      </c>
      <c r="J74">
        <v>164</v>
      </c>
      <c r="K74">
        <v>146.737319693534</v>
      </c>
      <c r="L74" s="2">
        <v>1.1176434212000035</v>
      </c>
      <c r="M74">
        <v>749</v>
      </c>
      <c r="N74">
        <v>730.03367777067001</v>
      </c>
      <c r="O74" s="2">
        <v>1.025980064765297</v>
      </c>
      <c r="P74">
        <v>645</v>
      </c>
      <c r="Q74">
        <v>561.42989364008304</v>
      </c>
      <c r="R74" s="2">
        <v>1.1488522561883594</v>
      </c>
      <c r="S74">
        <v>1394</v>
      </c>
      <c r="T74">
        <v>1291.4635714107501</v>
      </c>
      <c r="U74" s="2">
        <v>1.0793955252467886</v>
      </c>
      <c r="V74">
        <f>Table4[[#This Row],[Matches]]</f>
        <v>485</v>
      </c>
      <c r="W74" s="16">
        <f>(Table4[[#This Row],[p_HWins]]-1)*100</f>
        <v>1.3578374177857455</v>
      </c>
      <c r="X74" s="16">
        <f>(Table4[[#This Row],[p_Draws]]-1)*100</f>
        <v>-16.52789268293202</v>
      </c>
      <c r="Y74" s="16">
        <f>(Table4[[#This Row],[p_AWins]]-1)*100</f>
        <v>11.764342120000348</v>
      </c>
      <c r="Z74" s="16">
        <f>(Table4[[#This Row],[p_HSG]]-1)*100</f>
        <v>2.5980064765297017</v>
      </c>
      <c r="AA74" s="16">
        <f>(Table4[[#This Row],[p_ASG]]-1)*100</f>
        <v>14.885225618835939</v>
      </c>
      <c r="AB74" s="16">
        <f>(Table4[[#This Row],[p_SG]]-1)*100</f>
        <v>7.9395525246788612</v>
      </c>
    </row>
    <row r="75" spans="1:28" hidden="1" x14ac:dyDescent="0.45">
      <c r="A75">
        <v>177</v>
      </c>
      <c r="B75" t="s">
        <v>199</v>
      </c>
      <c r="C75">
        <v>228</v>
      </c>
      <c r="D75">
        <v>101</v>
      </c>
      <c r="E75">
        <v>104.205745349821</v>
      </c>
      <c r="F75" s="2">
        <v>0.96923638577643445</v>
      </c>
      <c r="G75">
        <v>67</v>
      </c>
      <c r="H75">
        <v>60.760048312056398</v>
      </c>
      <c r="I75" s="2">
        <v>1.1026982673860948</v>
      </c>
      <c r="J75">
        <v>60</v>
      </c>
      <c r="K75">
        <v>63.0342063381215</v>
      </c>
      <c r="L75" s="2">
        <v>0.95186413037635897</v>
      </c>
      <c r="M75">
        <v>318</v>
      </c>
      <c r="N75">
        <v>337.883683411748</v>
      </c>
      <c r="O75" s="2">
        <v>0.94115228290702169</v>
      </c>
      <c r="P75">
        <v>246</v>
      </c>
      <c r="Q75">
        <v>247.4504310316</v>
      </c>
      <c r="R75" s="2">
        <v>0.99413849866596193</v>
      </c>
      <c r="S75">
        <v>564</v>
      </c>
      <c r="T75">
        <v>585.33411444334797</v>
      </c>
      <c r="U75" s="2">
        <v>0.96355224491974689</v>
      </c>
      <c r="V75">
        <f>Table4[[#This Row],[Matches]]</f>
        <v>228</v>
      </c>
      <c r="W75" s="16">
        <f>(Table4[[#This Row],[p_HWins]]-1)*100</f>
        <v>-3.076361422356555</v>
      </c>
      <c r="X75" s="16">
        <f>(Table4[[#This Row],[p_Draws]]-1)*100</f>
        <v>10.269826738609478</v>
      </c>
      <c r="Y75" s="16">
        <f>(Table4[[#This Row],[p_AWins]]-1)*100</f>
        <v>-4.8135869623641021</v>
      </c>
      <c r="Z75" s="16">
        <f>(Table4[[#This Row],[p_HSG]]-1)*100</f>
        <v>-5.8847717092978318</v>
      </c>
      <c r="AA75" s="16">
        <f>(Table4[[#This Row],[p_ASG]]-1)*100</f>
        <v>-0.58615013340380662</v>
      </c>
      <c r="AB75" s="16">
        <f>(Table4[[#This Row],[p_SG]]-1)*100</f>
        <v>-3.6447755080253108</v>
      </c>
    </row>
    <row r="76" spans="1:28" hidden="1" x14ac:dyDescent="0.45">
      <c r="A76">
        <v>180</v>
      </c>
      <c r="B76" t="s">
        <v>202</v>
      </c>
      <c r="C76">
        <v>195</v>
      </c>
      <c r="D76">
        <v>84</v>
      </c>
      <c r="E76">
        <v>85.977341650973898</v>
      </c>
      <c r="F76" s="2">
        <v>0.97700159585067259</v>
      </c>
      <c r="G76">
        <v>45</v>
      </c>
      <c r="H76">
        <v>51.477484225877099</v>
      </c>
      <c r="I76" s="2">
        <v>0.87416859383697409</v>
      </c>
      <c r="J76">
        <v>66</v>
      </c>
      <c r="K76">
        <v>57.545174123148897</v>
      </c>
      <c r="L76" s="2">
        <v>1.146925020311129</v>
      </c>
      <c r="M76">
        <v>289</v>
      </c>
      <c r="N76">
        <v>284.26112381015099</v>
      </c>
      <c r="O76" s="2">
        <v>1.0166708557481605</v>
      </c>
      <c r="P76">
        <v>235</v>
      </c>
      <c r="Q76">
        <v>218.977930370286</v>
      </c>
      <c r="R76" s="2">
        <v>1.073167508719354</v>
      </c>
      <c r="S76">
        <v>524</v>
      </c>
      <c r="T76">
        <v>503.23905418043802</v>
      </c>
      <c r="U76" s="2">
        <v>1.04125463961332</v>
      </c>
      <c r="V76">
        <f>Table4[[#This Row],[Matches]]</f>
        <v>195</v>
      </c>
      <c r="W76" s="16">
        <f>(Table4[[#This Row],[p_HWins]]-1)*100</f>
        <v>-2.2998404149327412</v>
      </c>
      <c r="X76" s="16">
        <f>(Table4[[#This Row],[p_Draws]]-1)*100</f>
        <v>-12.58314061630259</v>
      </c>
      <c r="Y76" s="16">
        <f>(Table4[[#This Row],[p_AWins]]-1)*100</f>
        <v>14.692502031112898</v>
      </c>
      <c r="Z76" s="16">
        <f>(Table4[[#This Row],[p_HSG]]-1)*100</f>
        <v>1.6670855748160518</v>
      </c>
      <c r="AA76" s="16">
        <f>(Table4[[#This Row],[p_ASG]]-1)*100</f>
        <v>7.3167508719353958</v>
      </c>
      <c r="AB76" s="16">
        <f>(Table4[[#This Row],[p_SG]]-1)*100</f>
        <v>4.1254639613319988</v>
      </c>
    </row>
    <row r="77" spans="1:28" hidden="1" x14ac:dyDescent="0.45">
      <c r="A77">
        <v>193</v>
      </c>
      <c r="B77" t="s">
        <v>215</v>
      </c>
      <c r="C77">
        <v>115</v>
      </c>
      <c r="D77">
        <v>43</v>
      </c>
      <c r="E77">
        <v>46.9827321273942</v>
      </c>
      <c r="F77" s="2">
        <v>0.91522987389079502</v>
      </c>
      <c r="G77">
        <v>37</v>
      </c>
      <c r="H77">
        <v>30.961444399200499</v>
      </c>
      <c r="I77" s="2">
        <v>1.1950346864617023</v>
      </c>
      <c r="J77">
        <v>35</v>
      </c>
      <c r="K77">
        <v>37.055823473405198</v>
      </c>
      <c r="L77" s="2">
        <v>0.94452090708817593</v>
      </c>
      <c r="M77">
        <v>132</v>
      </c>
      <c r="N77">
        <v>158.63228911302301</v>
      </c>
      <c r="O77" s="2">
        <v>0.83211306309746358</v>
      </c>
      <c r="P77">
        <v>122</v>
      </c>
      <c r="Q77">
        <v>136.27124700577599</v>
      </c>
      <c r="R77" s="2">
        <v>0.89527323394075131</v>
      </c>
      <c r="S77">
        <v>254</v>
      </c>
      <c r="T77">
        <v>294.90353611879999</v>
      </c>
      <c r="U77" s="2">
        <v>0.86129859052513269</v>
      </c>
      <c r="V77">
        <f>Table4[[#This Row],[Matches]]</f>
        <v>115</v>
      </c>
      <c r="W77" s="16">
        <f>(Table4[[#This Row],[p_HWins]]-1)*100</f>
        <v>-8.4770126109204984</v>
      </c>
      <c r="X77" s="16">
        <f>(Table4[[#This Row],[p_Draws]]-1)*100</f>
        <v>19.50346864617023</v>
      </c>
      <c r="Y77" s="16">
        <f>(Table4[[#This Row],[p_AWins]]-1)*100</f>
        <v>-5.5479092911824068</v>
      </c>
      <c r="Z77" s="16">
        <f>(Table4[[#This Row],[p_HSG]]-1)*100</f>
        <v>-16.788693690253641</v>
      </c>
      <c r="AA77" s="16">
        <f>(Table4[[#This Row],[p_ASG]]-1)*100</f>
        <v>-10.472676605924869</v>
      </c>
      <c r="AB77" s="16">
        <f>(Table4[[#This Row],[p_SG]]-1)*100</f>
        <v>-13.870140947486732</v>
      </c>
    </row>
    <row r="78" spans="1:28" hidden="1" x14ac:dyDescent="0.45">
      <c r="A78">
        <v>201</v>
      </c>
      <c r="B78" t="s">
        <v>223</v>
      </c>
      <c r="C78">
        <v>321</v>
      </c>
      <c r="D78">
        <v>143</v>
      </c>
      <c r="E78">
        <v>138.757929071196</v>
      </c>
      <c r="F78" s="2">
        <v>1.0305717371050371</v>
      </c>
      <c r="G78">
        <v>74</v>
      </c>
      <c r="H78">
        <v>86.782293207944704</v>
      </c>
      <c r="I78" s="2">
        <v>0.85270851074059295</v>
      </c>
      <c r="J78">
        <v>104</v>
      </c>
      <c r="K78">
        <v>95.459777720858199</v>
      </c>
      <c r="L78" s="2">
        <v>1.0894640914010398</v>
      </c>
      <c r="M78">
        <v>476</v>
      </c>
      <c r="N78">
        <v>462.80223314257898</v>
      </c>
      <c r="O78" s="2">
        <v>1.0285170768684582</v>
      </c>
      <c r="P78">
        <v>376</v>
      </c>
      <c r="Q78">
        <v>366.92972719411102</v>
      </c>
      <c r="R78" s="2">
        <v>1.024719373039761</v>
      </c>
      <c r="S78">
        <v>852</v>
      </c>
      <c r="T78">
        <v>829.73196033669001</v>
      </c>
      <c r="U78" s="2">
        <v>1.0268376303767714</v>
      </c>
      <c r="V78">
        <f>Table4[[#This Row],[Matches]]</f>
        <v>321</v>
      </c>
      <c r="W78" s="16">
        <f>(Table4[[#This Row],[p_HWins]]-1)*100</f>
        <v>3.0571737105037133</v>
      </c>
      <c r="X78" s="16">
        <f>(Table4[[#This Row],[p_Draws]]-1)*100</f>
        <v>-14.729148925940706</v>
      </c>
      <c r="Y78" s="16">
        <f>(Table4[[#This Row],[p_AWins]]-1)*100</f>
        <v>8.9464091401039845</v>
      </c>
      <c r="Z78" s="16">
        <f>(Table4[[#This Row],[p_HSG]]-1)*100</f>
        <v>2.8517076868458169</v>
      </c>
      <c r="AA78" s="16">
        <f>(Table4[[#This Row],[p_ASG]]-1)*100</f>
        <v>2.4719373039761017</v>
      </c>
      <c r="AB78" s="16">
        <f>(Table4[[#This Row],[p_SG]]-1)*100</f>
        <v>2.6837630376771449</v>
      </c>
    </row>
    <row r="79" spans="1:28" hidden="1" x14ac:dyDescent="0.45">
      <c r="A79">
        <v>202</v>
      </c>
      <c r="B79" t="s">
        <v>224</v>
      </c>
      <c r="C79">
        <v>150</v>
      </c>
      <c r="D79">
        <v>72</v>
      </c>
      <c r="E79">
        <v>68.007802077545904</v>
      </c>
      <c r="F79" s="2">
        <v>1.0587020577124664</v>
      </c>
      <c r="G79">
        <v>34</v>
      </c>
      <c r="H79">
        <v>40.0468624165145</v>
      </c>
      <c r="I79" s="2">
        <v>0.84900533895457186</v>
      </c>
      <c r="J79">
        <v>44</v>
      </c>
      <c r="K79">
        <v>41.945335505939497</v>
      </c>
      <c r="L79" s="2">
        <v>1.0489843380504027</v>
      </c>
      <c r="M79">
        <v>213</v>
      </c>
      <c r="N79">
        <v>220.76795016195999</v>
      </c>
      <c r="O79" s="2">
        <v>0.96481395892718458</v>
      </c>
      <c r="P79">
        <v>148</v>
      </c>
      <c r="Q79">
        <v>163.38864266993599</v>
      </c>
      <c r="R79" s="2">
        <v>0.90581571388029192</v>
      </c>
      <c r="S79">
        <v>361</v>
      </c>
      <c r="T79">
        <v>384.15659283189598</v>
      </c>
      <c r="U79" s="2">
        <v>0.9397209542567212</v>
      </c>
      <c r="V79">
        <f>Table4[[#This Row],[Matches]]</f>
        <v>150</v>
      </c>
      <c r="W79" s="16">
        <f>(Table4[[#This Row],[p_HWins]]-1)*100</f>
        <v>5.8702057712466393</v>
      </c>
      <c r="X79" s="16">
        <f>(Table4[[#This Row],[p_Draws]]-1)*100</f>
        <v>-15.099466104542813</v>
      </c>
      <c r="Y79" s="16">
        <f>(Table4[[#This Row],[p_AWins]]-1)*100</f>
        <v>4.8984338050402698</v>
      </c>
      <c r="Z79" s="16">
        <f>(Table4[[#This Row],[p_HSG]]-1)*100</f>
        <v>-3.5186041072815422</v>
      </c>
      <c r="AA79" s="16">
        <f>(Table4[[#This Row],[p_ASG]]-1)*100</f>
        <v>-9.4184286119708087</v>
      </c>
      <c r="AB79" s="16">
        <f>(Table4[[#This Row],[p_SG]]-1)*100</f>
        <v>-6.0279045743278807</v>
      </c>
    </row>
    <row r="80" spans="1:28" hidden="1" x14ac:dyDescent="0.45">
      <c r="A80">
        <v>39</v>
      </c>
      <c r="B80" t="s">
        <v>61</v>
      </c>
      <c r="C80">
        <v>85</v>
      </c>
      <c r="D80">
        <v>45</v>
      </c>
      <c r="E80">
        <v>39.681175182548003</v>
      </c>
      <c r="F80" s="2">
        <v>1.1340389943841997</v>
      </c>
      <c r="G80">
        <v>19</v>
      </c>
      <c r="H80">
        <v>22.325170519976801</v>
      </c>
      <c r="I80" s="2">
        <v>0.85105732934933676</v>
      </c>
      <c r="J80">
        <v>21</v>
      </c>
      <c r="K80">
        <v>22.9936542974751</v>
      </c>
      <c r="L80" s="2">
        <v>0.91329545657759936</v>
      </c>
      <c r="M80">
        <v>133</v>
      </c>
      <c r="N80">
        <v>128.41938689041399</v>
      </c>
      <c r="O80">
        <v>1.0356691713027322</v>
      </c>
      <c r="P80">
        <v>91</v>
      </c>
      <c r="Q80">
        <v>91.252032178584301</v>
      </c>
      <c r="R80">
        <v>0.99723806503189905</v>
      </c>
      <c r="S80">
        <v>224</v>
      </c>
      <c r="T80">
        <v>219.671419068999</v>
      </c>
      <c r="U80">
        <v>1.0197047979630041</v>
      </c>
      <c r="V80">
        <f>Table4[[#This Row],[Matches]]</f>
        <v>85</v>
      </c>
      <c r="W80" s="7">
        <f>(Table4[[#This Row],[p_HWins]]-1)*100</f>
        <v>13.403899438419975</v>
      </c>
      <c r="X80" s="17">
        <f>(Table4[[#This Row],[p_Draws]]-1)*100</f>
        <v>-14.894267065066325</v>
      </c>
      <c r="Y80" s="17">
        <f>(Table4[[#This Row],[p_AWins]]-1)*100</f>
        <v>-8.6704543422400633</v>
      </c>
      <c r="Z80" s="17">
        <f>(Table4[[#This Row],[p_HSG]]-1)*100</f>
        <v>3.5669171302732172</v>
      </c>
      <c r="AA80" s="17">
        <f>(Table4[[#This Row],[p_ASG]]-1)*100</f>
        <v>-0.27619349681009542</v>
      </c>
      <c r="AB80" s="17">
        <f>(Table4[[#This Row],[p_SG]]-1)*100</f>
        <v>1.9704797963004062</v>
      </c>
    </row>
    <row r="81" spans="1:28" hidden="1" x14ac:dyDescent="0.45">
      <c r="A81">
        <v>203</v>
      </c>
      <c r="B81" t="s">
        <v>225</v>
      </c>
      <c r="C81">
        <v>204</v>
      </c>
      <c r="D81">
        <v>91</v>
      </c>
      <c r="E81">
        <v>88.633123736562197</v>
      </c>
      <c r="F81" s="2">
        <v>1.0267041954932412</v>
      </c>
      <c r="G81">
        <v>56</v>
      </c>
      <c r="H81">
        <v>54.278463693399701</v>
      </c>
      <c r="I81" s="2">
        <v>1.0317167471121633</v>
      </c>
      <c r="J81">
        <v>57</v>
      </c>
      <c r="K81">
        <v>61.088412570037903</v>
      </c>
      <c r="L81" s="2">
        <v>0.93307384497263646</v>
      </c>
      <c r="M81">
        <v>288</v>
      </c>
      <c r="N81">
        <v>295.39797435330502</v>
      </c>
      <c r="O81" s="2">
        <v>0.97495590696076739</v>
      </c>
      <c r="P81">
        <v>234</v>
      </c>
      <c r="Q81">
        <v>232.590133638232</v>
      </c>
      <c r="R81" s="2">
        <v>1.0060615914343163</v>
      </c>
      <c r="S81">
        <v>522</v>
      </c>
      <c r="T81">
        <v>527.98810799153796</v>
      </c>
      <c r="U81" s="2">
        <v>0.98865863094091899</v>
      </c>
      <c r="V81">
        <f>Table4[[#This Row],[Matches]]</f>
        <v>204</v>
      </c>
      <c r="W81" s="16">
        <f>(Table4[[#This Row],[p_HWins]]-1)*100</f>
        <v>2.6704195493241212</v>
      </c>
      <c r="X81" s="16">
        <f>(Table4[[#This Row],[p_Draws]]-1)*100</f>
        <v>3.1716747112163324</v>
      </c>
      <c r="Y81" s="16">
        <f>(Table4[[#This Row],[p_AWins]]-1)*100</f>
        <v>-6.6926155027363539</v>
      </c>
      <c r="Z81" s="16">
        <f>(Table4[[#This Row],[p_HSG]]-1)*100</f>
        <v>-2.5044093039232607</v>
      </c>
      <c r="AA81" s="16">
        <f>(Table4[[#This Row],[p_ASG]]-1)*100</f>
        <v>0.60615914343162824</v>
      </c>
      <c r="AB81" s="16">
        <f>(Table4[[#This Row],[p_SG]]-1)*100</f>
        <v>-1.1341369059081008</v>
      </c>
    </row>
    <row r="82" spans="1:28" hidden="1" x14ac:dyDescent="0.45">
      <c r="A82">
        <v>206</v>
      </c>
      <c r="B82" t="s">
        <v>228</v>
      </c>
      <c r="C82">
        <v>194</v>
      </c>
      <c r="D82">
        <v>93</v>
      </c>
      <c r="E82">
        <v>84.362233840862302</v>
      </c>
      <c r="F82" s="2">
        <v>1.1023890165762047</v>
      </c>
      <c r="G82">
        <v>46</v>
      </c>
      <c r="H82">
        <v>51.435445113242899</v>
      </c>
      <c r="I82" s="2">
        <v>0.8943249134662693</v>
      </c>
      <c r="J82">
        <v>55</v>
      </c>
      <c r="K82">
        <v>58.2023210458946</v>
      </c>
      <c r="L82" s="2">
        <v>0.94497949586289776</v>
      </c>
      <c r="M82">
        <v>295</v>
      </c>
      <c r="N82">
        <v>279.64273316410203</v>
      </c>
      <c r="O82" s="2">
        <v>1.0549174536457055</v>
      </c>
      <c r="P82">
        <v>210</v>
      </c>
      <c r="Q82">
        <v>220.788531704599</v>
      </c>
      <c r="R82" s="2">
        <v>0.95113635830037868</v>
      </c>
      <c r="S82">
        <v>505</v>
      </c>
      <c r="T82">
        <v>500.43126486870199</v>
      </c>
      <c r="U82" s="2">
        <v>1.0091295957148014</v>
      </c>
      <c r="V82">
        <f>Table4[[#This Row],[Matches]]</f>
        <v>194</v>
      </c>
      <c r="W82" s="16">
        <f>(Table4[[#This Row],[p_HWins]]-1)*100</f>
        <v>10.23890165762047</v>
      </c>
      <c r="X82" s="16">
        <f>(Table4[[#This Row],[p_Draws]]-1)*100</f>
        <v>-10.56750865337307</v>
      </c>
      <c r="Y82" s="16">
        <f>(Table4[[#This Row],[p_AWins]]-1)*100</f>
        <v>-5.502050413710224</v>
      </c>
      <c r="Z82" s="16">
        <f>(Table4[[#This Row],[p_HSG]]-1)*100</f>
        <v>5.491745364570555</v>
      </c>
      <c r="AA82" s="16">
        <f>(Table4[[#This Row],[p_ASG]]-1)*100</f>
        <v>-4.8863641699621319</v>
      </c>
      <c r="AB82" s="16">
        <f>(Table4[[#This Row],[p_SG]]-1)*100</f>
        <v>0.91295957148014306</v>
      </c>
    </row>
    <row r="83" spans="1:28" hidden="1" x14ac:dyDescent="0.45">
      <c r="A83">
        <v>212</v>
      </c>
      <c r="B83" t="s">
        <v>234</v>
      </c>
      <c r="C83">
        <v>225</v>
      </c>
      <c r="D83">
        <v>95</v>
      </c>
      <c r="E83">
        <v>98.416962402276198</v>
      </c>
      <c r="F83" s="2">
        <v>0.96528075731183949</v>
      </c>
      <c r="G83">
        <v>52</v>
      </c>
      <c r="H83">
        <v>59.288992846799303</v>
      </c>
      <c r="I83" s="2">
        <v>0.87705993141705396</v>
      </c>
      <c r="J83">
        <v>78</v>
      </c>
      <c r="K83">
        <v>67.2940447509244</v>
      </c>
      <c r="L83" s="2">
        <v>1.1590921646737327</v>
      </c>
      <c r="M83">
        <v>329</v>
      </c>
      <c r="N83">
        <v>325.17855379271901</v>
      </c>
      <c r="O83" s="2">
        <v>1.0117518396053786</v>
      </c>
      <c r="P83">
        <v>291</v>
      </c>
      <c r="Q83">
        <v>255.16785563424301</v>
      </c>
      <c r="R83" s="2">
        <v>1.1404257768937742</v>
      </c>
      <c r="S83">
        <v>620</v>
      </c>
      <c r="T83">
        <v>580.34640942696205</v>
      </c>
      <c r="U83" s="2">
        <v>1.0683274505173421</v>
      </c>
      <c r="V83">
        <f>Table4[[#This Row],[Matches]]</f>
        <v>225</v>
      </c>
      <c r="W83" s="16">
        <f>(Table4[[#This Row],[p_HWins]]-1)*100</f>
        <v>-3.4719242688160512</v>
      </c>
      <c r="X83" s="16">
        <f>(Table4[[#This Row],[p_Draws]]-1)*100</f>
        <v>-12.294006858294605</v>
      </c>
      <c r="Y83" s="16">
        <f>(Table4[[#This Row],[p_AWins]]-1)*100</f>
        <v>15.909216467373266</v>
      </c>
      <c r="Z83" s="16">
        <f>(Table4[[#This Row],[p_HSG]]-1)*100</f>
        <v>1.1751839605378622</v>
      </c>
      <c r="AA83" s="16">
        <f>(Table4[[#This Row],[p_ASG]]-1)*100</f>
        <v>14.042577689377422</v>
      </c>
      <c r="AB83" s="16">
        <f>(Table4[[#This Row],[p_SG]]-1)*100</f>
        <v>6.8327450517342125</v>
      </c>
    </row>
    <row r="84" spans="1:28" hidden="1" x14ac:dyDescent="0.45">
      <c r="A84">
        <v>132</v>
      </c>
      <c r="B84" t="s">
        <v>154</v>
      </c>
      <c r="C84">
        <v>81</v>
      </c>
      <c r="D84">
        <v>38</v>
      </c>
      <c r="E84">
        <v>36.799692593543199</v>
      </c>
      <c r="F84" s="2">
        <v>1.0326173215552188</v>
      </c>
      <c r="G84">
        <v>22</v>
      </c>
      <c r="H84">
        <v>20.173485807998699</v>
      </c>
      <c r="I84" s="2">
        <v>1.0905403364289723</v>
      </c>
      <c r="J84">
        <v>21</v>
      </c>
      <c r="K84">
        <v>24.0268215984579</v>
      </c>
      <c r="L84" s="2">
        <v>0.87402322083865769</v>
      </c>
      <c r="M84">
        <v>125</v>
      </c>
      <c r="N84">
        <v>124.20282998006</v>
      </c>
      <c r="O84">
        <v>1.0064182919186944</v>
      </c>
      <c r="P84">
        <v>82</v>
      </c>
      <c r="Q84">
        <v>93.171871189432196</v>
      </c>
      <c r="R84">
        <v>0.88009394845448441</v>
      </c>
      <c r="S84">
        <v>207</v>
      </c>
      <c r="T84">
        <v>217.374701169492</v>
      </c>
      <c r="U84">
        <v>0.95227272946817021</v>
      </c>
      <c r="V84">
        <f>Table4[[#This Row],[Matches]]</f>
        <v>81</v>
      </c>
      <c r="W84" s="7">
        <f>(Table4[[#This Row],[p_HWins]]-1)*100</f>
        <v>3.2617321555218792</v>
      </c>
      <c r="X84" s="17">
        <f>(Table4[[#This Row],[p_Draws]]-1)*100</f>
        <v>9.054033642897231</v>
      </c>
      <c r="Y84" s="17">
        <f>(Table4[[#This Row],[p_AWins]]-1)*100</f>
        <v>-12.597677916134231</v>
      </c>
      <c r="Z84" s="17">
        <f>(Table4[[#This Row],[p_HSG]]-1)*100</f>
        <v>0.64182919186943632</v>
      </c>
      <c r="AA84" s="17">
        <f>(Table4[[#This Row],[p_ASG]]-1)*100</f>
        <v>-11.99060515455156</v>
      </c>
      <c r="AB84" s="17">
        <f>(Table4[[#This Row],[p_SG]]-1)*100</f>
        <v>-4.7727270531829795</v>
      </c>
    </row>
    <row r="85" spans="1:28" hidden="1" x14ac:dyDescent="0.45">
      <c r="A85">
        <v>214</v>
      </c>
      <c r="B85" t="s">
        <v>236</v>
      </c>
      <c r="C85">
        <v>245</v>
      </c>
      <c r="D85">
        <v>110</v>
      </c>
      <c r="E85">
        <v>102.525628736616</v>
      </c>
      <c r="F85" s="2">
        <v>1.0729024669781382</v>
      </c>
      <c r="G85">
        <v>64</v>
      </c>
      <c r="H85">
        <v>66.042411989428302</v>
      </c>
      <c r="I85" s="2">
        <v>0.96907423687440064</v>
      </c>
      <c r="J85">
        <v>71</v>
      </c>
      <c r="K85">
        <v>76.431959273955002</v>
      </c>
      <c r="L85" s="2">
        <v>0.92893078594930123</v>
      </c>
      <c r="M85">
        <v>383</v>
      </c>
      <c r="N85">
        <v>344.32410680346402</v>
      </c>
      <c r="O85" s="2">
        <v>1.1123240935860808</v>
      </c>
      <c r="P85">
        <v>306</v>
      </c>
      <c r="Q85">
        <v>284.79808168878799</v>
      </c>
      <c r="R85" s="2">
        <v>1.0744454393284162</v>
      </c>
      <c r="S85">
        <v>689</v>
      </c>
      <c r="T85">
        <v>629.12218849225201</v>
      </c>
      <c r="U85" s="2">
        <v>1.0951767599411024</v>
      </c>
      <c r="V85">
        <f>Table4[[#This Row],[Matches]]</f>
        <v>245</v>
      </c>
      <c r="W85" s="16">
        <f>(Table4[[#This Row],[p_HWins]]-1)*100</f>
        <v>7.2902466978138181</v>
      </c>
      <c r="X85" s="16">
        <f>(Table4[[#This Row],[p_Draws]]-1)*100</f>
        <v>-3.0925763125599359</v>
      </c>
      <c r="Y85" s="16">
        <f>(Table4[[#This Row],[p_AWins]]-1)*100</f>
        <v>-7.106921405069877</v>
      </c>
      <c r="Z85" s="16">
        <f>(Table4[[#This Row],[p_HSG]]-1)*100</f>
        <v>11.232409358608075</v>
      </c>
      <c r="AA85" s="16">
        <f>(Table4[[#This Row],[p_ASG]]-1)*100</f>
        <v>7.4445439328416185</v>
      </c>
      <c r="AB85" s="16">
        <f>(Table4[[#This Row],[p_SG]]-1)*100</f>
        <v>9.5176759941102418</v>
      </c>
    </row>
    <row r="86" spans="1:28" hidden="1" x14ac:dyDescent="0.45">
      <c r="A86">
        <v>216</v>
      </c>
      <c r="B86" t="s">
        <v>238</v>
      </c>
      <c r="C86">
        <v>203</v>
      </c>
      <c r="D86">
        <v>87</v>
      </c>
      <c r="E86">
        <v>89.335910484484202</v>
      </c>
      <c r="F86" s="2">
        <v>0.97385250262950085</v>
      </c>
      <c r="G86">
        <v>57</v>
      </c>
      <c r="H86">
        <v>49.424481696996999</v>
      </c>
      <c r="I86" s="2">
        <v>1.1532746129629778</v>
      </c>
      <c r="J86">
        <v>59</v>
      </c>
      <c r="K86">
        <v>64.239607818518706</v>
      </c>
      <c r="L86" s="2">
        <v>0.9184364911859213</v>
      </c>
      <c r="M86">
        <v>291</v>
      </c>
      <c r="N86">
        <v>304.05340059008199</v>
      </c>
      <c r="O86" s="2">
        <v>0.95706872357043526</v>
      </c>
      <c r="P86">
        <v>226</v>
      </c>
      <c r="Q86">
        <v>241.961532513793</v>
      </c>
      <c r="R86" s="2">
        <v>0.93403276815134606</v>
      </c>
      <c r="S86">
        <v>517</v>
      </c>
      <c r="T86">
        <v>546.01493310387502</v>
      </c>
      <c r="U86" s="2">
        <v>0.94686055024367777</v>
      </c>
      <c r="V86">
        <f>Table4[[#This Row],[Matches]]</f>
        <v>203</v>
      </c>
      <c r="W86" s="16">
        <f>(Table4[[#This Row],[p_HWins]]-1)*100</f>
        <v>-2.6147497370499151</v>
      </c>
      <c r="X86" s="16">
        <f>(Table4[[#This Row],[p_Draws]]-1)*100</f>
        <v>15.327461296297784</v>
      </c>
      <c r="Y86" s="16">
        <f>(Table4[[#This Row],[p_AWins]]-1)*100</f>
        <v>-8.1563508814078709</v>
      </c>
      <c r="Z86" s="16">
        <f>(Table4[[#This Row],[p_HSG]]-1)*100</f>
        <v>-4.293127642956474</v>
      </c>
      <c r="AA86" s="16">
        <f>(Table4[[#This Row],[p_ASG]]-1)*100</f>
        <v>-6.596723184865394</v>
      </c>
      <c r="AB86" s="16">
        <f>(Table4[[#This Row],[p_SG]]-1)*100</f>
        <v>-5.3139449756322232</v>
      </c>
    </row>
    <row r="87" spans="1:28" hidden="1" x14ac:dyDescent="0.45">
      <c r="A87">
        <v>223</v>
      </c>
      <c r="B87" t="s">
        <v>245</v>
      </c>
      <c r="C87">
        <v>164</v>
      </c>
      <c r="D87">
        <v>69</v>
      </c>
      <c r="E87">
        <v>68.239150020622503</v>
      </c>
      <c r="F87" s="2">
        <v>1.0111497575680173</v>
      </c>
      <c r="G87">
        <v>35</v>
      </c>
      <c r="H87">
        <v>43.758296429729498</v>
      </c>
      <c r="I87" s="2">
        <v>0.79984832261936301</v>
      </c>
      <c r="J87">
        <v>60</v>
      </c>
      <c r="K87">
        <v>52.0025535496478</v>
      </c>
      <c r="L87" s="2">
        <v>1.1537894950238721</v>
      </c>
      <c r="M87">
        <v>216</v>
      </c>
      <c r="N87">
        <v>230.342615896316</v>
      </c>
      <c r="O87" s="2">
        <v>0.93773355468546016</v>
      </c>
      <c r="P87">
        <v>187</v>
      </c>
      <c r="Q87">
        <v>192.31413580774199</v>
      </c>
      <c r="R87" s="2">
        <v>0.97236741966251206</v>
      </c>
      <c r="S87">
        <v>403</v>
      </c>
      <c r="T87">
        <v>422.65675170405899</v>
      </c>
      <c r="U87" s="2">
        <v>0.95349239867857949</v>
      </c>
      <c r="V87">
        <f>Table4[[#This Row],[Matches]]</f>
        <v>164</v>
      </c>
      <c r="W87" s="16">
        <f>(Table4[[#This Row],[p_HWins]]-1)*100</f>
        <v>1.1149757568017282</v>
      </c>
      <c r="X87" s="16">
        <f>(Table4[[#This Row],[p_Draws]]-1)*100</f>
        <v>-20.015167738063699</v>
      </c>
      <c r="Y87" s="16">
        <f>(Table4[[#This Row],[p_AWins]]-1)*100</f>
        <v>15.378949502387208</v>
      </c>
      <c r="Z87" s="16">
        <f>(Table4[[#This Row],[p_HSG]]-1)*100</f>
        <v>-6.2266445314539842</v>
      </c>
      <c r="AA87" s="16">
        <f>(Table4[[#This Row],[p_ASG]]-1)*100</f>
        <v>-2.7632580337487944</v>
      </c>
      <c r="AB87" s="16">
        <f>(Table4[[#This Row],[p_SG]]-1)*100</f>
        <v>-4.6507601321420511</v>
      </c>
    </row>
    <row r="88" spans="1:28" hidden="1" x14ac:dyDescent="0.45">
      <c r="A88">
        <v>195</v>
      </c>
      <c r="B88" t="s">
        <v>217</v>
      </c>
      <c r="C88">
        <v>84</v>
      </c>
      <c r="D88">
        <v>38</v>
      </c>
      <c r="E88">
        <v>37.854400817858298</v>
      </c>
      <c r="F88" s="2">
        <v>1.0038462947238889</v>
      </c>
      <c r="G88">
        <v>25</v>
      </c>
      <c r="H88">
        <v>21.7815649952535</v>
      </c>
      <c r="I88" s="2">
        <v>1.1477595850182409</v>
      </c>
      <c r="J88">
        <v>21</v>
      </c>
      <c r="K88">
        <v>24.364034186888102</v>
      </c>
      <c r="L88" s="2">
        <v>0.86192622448795808</v>
      </c>
      <c r="M88">
        <v>128</v>
      </c>
      <c r="N88">
        <v>125.93533407760501</v>
      </c>
      <c r="O88">
        <v>1.0163946515687383</v>
      </c>
      <c r="P88">
        <v>91</v>
      </c>
      <c r="Q88">
        <v>95.288278245623403</v>
      </c>
      <c r="R88">
        <v>0.95499679158259565</v>
      </c>
      <c r="S88">
        <v>219</v>
      </c>
      <c r="T88">
        <v>221.22361232322899</v>
      </c>
      <c r="U88">
        <v>0.98994857601375719</v>
      </c>
      <c r="V88">
        <f>Table4[[#This Row],[Matches]]</f>
        <v>84</v>
      </c>
      <c r="W88" s="7">
        <f>(Table4[[#This Row],[p_HWins]]-1)*100</f>
        <v>0.38462947238888656</v>
      </c>
      <c r="X88" s="17">
        <f>(Table4[[#This Row],[p_Draws]]-1)*100</f>
        <v>14.775958501824093</v>
      </c>
      <c r="Y88" s="17">
        <f>(Table4[[#This Row],[p_AWins]]-1)*100</f>
        <v>-13.807377551204192</v>
      </c>
      <c r="Z88" s="17">
        <f>(Table4[[#This Row],[p_HSG]]-1)*100</f>
        <v>1.6394651568738317</v>
      </c>
      <c r="AA88" s="17">
        <f>(Table4[[#This Row],[p_ASG]]-1)*100</f>
        <v>-4.500320841740435</v>
      </c>
      <c r="AB88" s="17">
        <f>(Table4[[#This Row],[p_SG]]-1)*100</f>
        <v>-1.0051423986242813</v>
      </c>
    </row>
    <row r="89" spans="1:28" hidden="1" x14ac:dyDescent="0.45">
      <c r="A89">
        <v>232</v>
      </c>
      <c r="B89" t="s">
        <v>254</v>
      </c>
      <c r="C89">
        <v>146</v>
      </c>
      <c r="D89">
        <v>53</v>
      </c>
      <c r="E89">
        <v>61.725291830859497</v>
      </c>
      <c r="F89" s="2">
        <v>0.85864316600124524</v>
      </c>
      <c r="G89">
        <v>38</v>
      </c>
      <c r="H89">
        <v>34.3989064300725</v>
      </c>
      <c r="I89" s="2">
        <v>1.104686280572551</v>
      </c>
      <c r="J89">
        <v>55</v>
      </c>
      <c r="K89">
        <v>49.875801739067903</v>
      </c>
      <c r="L89" s="2">
        <v>1.1027391657329149</v>
      </c>
      <c r="M89">
        <v>184</v>
      </c>
      <c r="N89">
        <v>216.17197594576501</v>
      </c>
      <c r="O89" s="2">
        <v>0.8511741598095186</v>
      </c>
      <c r="P89">
        <v>186</v>
      </c>
      <c r="Q89">
        <v>181.74995862387999</v>
      </c>
      <c r="R89" s="2">
        <v>1.0233840018908351</v>
      </c>
      <c r="S89">
        <v>370</v>
      </c>
      <c r="T89">
        <v>397.92193456964497</v>
      </c>
      <c r="U89" s="2">
        <v>0.92983062218009493</v>
      </c>
      <c r="V89">
        <f>Table4[[#This Row],[Matches]]</f>
        <v>146</v>
      </c>
      <c r="W89" s="16">
        <f>(Table4[[#This Row],[p_HWins]]-1)*100</f>
        <v>-14.135683399875475</v>
      </c>
      <c r="X89" s="16">
        <f>(Table4[[#This Row],[p_Draws]]-1)*100</f>
        <v>10.468628057255103</v>
      </c>
      <c r="Y89" s="16">
        <f>(Table4[[#This Row],[p_AWins]]-1)*100</f>
        <v>10.273916573291487</v>
      </c>
      <c r="Z89" s="16">
        <f>(Table4[[#This Row],[p_HSG]]-1)*100</f>
        <v>-14.882584019048139</v>
      </c>
      <c r="AA89" s="16">
        <f>(Table4[[#This Row],[p_ASG]]-1)*100</f>
        <v>2.3384001890835115</v>
      </c>
      <c r="AB89" s="16">
        <f>(Table4[[#This Row],[p_SG]]-1)*100</f>
        <v>-7.0169377819905066</v>
      </c>
    </row>
    <row r="90" spans="1:28" hidden="1" x14ac:dyDescent="0.45">
      <c r="A90">
        <v>234</v>
      </c>
      <c r="B90" t="s">
        <v>256</v>
      </c>
      <c r="C90">
        <v>204</v>
      </c>
      <c r="D90">
        <v>104</v>
      </c>
      <c r="E90">
        <v>95.090499127325501</v>
      </c>
      <c r="F90" s="2">
        <v>1.0936949637917532</v>
      </c>
      <c r="G90">
        <v>48</v>
      </c>
      <c r="H90">
        <v>54.309657449459799</v>
      </c>
      <c r="I90" s="2">
        <v>0.88382070987408601</v>
      </c>
      <c r="J90">
        <v>52</v>
      </c>
      <c r="K90">
        <v>54.599843423214601</v>
      </c>
      <c r="L90" s="2">
        <v>0.95238368353801528</v>
      </c>
      <c r="M90">
        <v>296</v>
      </c>
      <c r="N90">
        <v>306.79211297646299</v>
      </c>
      <c r="O90" s="2">
        <v>0.96482271701264055</v>
      </c>
      <c r="P90">
        <v>184</v>
      </c>
      <c r="Q90">
        <v>219.06904920936401</v>
      </c>
      <c r="R90" s="2">
        <v>0.83991782802759796</v>
      </c>
      <c r="S90">
        <v>480</v>
      </c>
      <c r="T90">
        <v>525.86116218582799</v>
      </c>
      <c r="U90" s="2">
        <v>0.91278845922905094</v>
      </c>
      <c r="V90">
        <f>Table4[[#This Row],[Matches]]</f>
        <v>204</v>
      </c>
      <c r="W90" s="16">
        <f>(Table4[[#This Row],[p_HWins]]-1)*100</f>
        <v>9.3694963791753239</v>
      </c>
      <c r="X90" s="16">
        <f>(Table4[[#This Row],[p_Draws]]-1)*100</f>
        <v>-11.6179290125914</v>
      </c>
      <c r="Y90" s="16">
        <f>(Table4[[#This Row],[p_AWins]]-1)*100</f>
        <v>-4.761631646198472</v>
      </c>
      <c r="Z90" s="16">
        <f>(Table4[[#This Row],[p_HSG]]-1)*100</f>
        <v>-3.5177282987359448</v>
      </c>
      <c r="AA90" s="16">
        <f>(Table4[[#This Row],[p_ASG]]-1)*100</f>
        <v>-16.008217197240203</v>
      </c>
      <c r="AB90" s="16">
        <f>(Table4[[#This Row],[p_SG]]-1)*100</f>
        <v>-8.721154077094905</v>
      </c>
    </row>
    <row r="91" spans="1:28" hidden="1" x14ac:dyDescent="0.45">
      <c r="A91">
        <v>88</v>
      </c>
      <c r="B91" t="s">
        <v>110</v>
      </c>
      <c r="C91">
        <v>81</v>
      </c>
      <c r="D91">
        <v>38</v>
      </c>
      <c r="E91">
        <v>32.801627313799997</v>
      </c>
      <c r="F91" s="2">
        <v>1.158479109480431</v>
      </c>
      <c r="G91">
        <v>19</v>
      </c>
      <c r="H91">
        <v>19.928617539877699</v>
      </c>
      <c r="I91" s="2">
        <v>0.95340281191008303</v>
      </c>
      <c r="J91">
        <v>24</v>
      </c>
      <c r="K91">
        <v>28.269755146322101</v>
      </c>
      <c r="L91" s="2">
        <v>0.84896384407214798</v>
      </c>
      <c r="M91">
        <v>133</v>
      </c>
      <c r="N91">
        <v>113.84923005208</v>
      </c>
      <c r="O91">
        <v>1.1682116773135798</v>
      </c>
      <c r="P91">
        <v>111</v>
      </c>
      <c r="Q91">
        <v>99.679436367507904</v>
      </c>
      <c r="R91">
        <v>1.1135696994789812</v>
      </c>
      <c r="S91">
        <v>244</v>
      </c>
      <c r="T91">
        <v>213.52866641958801</v>
      </c>
      <c r="U91">
        <v>1.1427037132360263</v>
      </c>
      <c r="V91">
        <f>Table4[[#This Row],[Matches]]</f>
        <v>81</v>
      </c>
      <c r="W91" s="7">
        <f>(Table4[[#This Row],[p_HWins]]-1)*100</f>
        <v>15.847910948043097</v>
      </c>
      <c r="X91" s="17">
        <f>(Table4[[#This Row],[p_Draws]]-1)*100</f>
        <v>-4.6597188089916974</v>
      </c>
      <c r="Y91" s="17">
        <f>(Table4[[#This Row],[p_AWins]]-1)*100</f>
        <v>-15.103615592785202</v>
      </c>
      <c r="Z91" s="17">
        <f>(Table4[[#This Row],[p_HSG]]-1)*100</f>
        <v>16.821167731357978</v>
      </c>
      <c r="AA91" s="17">
        <f>(Table4[[#This Row],[p_ASG]]-1)*100</f>
        <v>11.356969947898122</v>
      </c>
      <c r="AB91" s="17">
        <f>(Table4[[#This Row],[p_SG]]-1)*100</f>
        <v>14.270371323602626</v>
      </c>
    </row>
    <row r="92" spans="1:28" hidden="1" x14ac:dyDescent="0.45">
      <c r="A92">
        <v>247</v>
      </c>
      <c r="B92" t="s">
        <v>269</v>
      </c>
      <c r="C92">
        <v>276</v>
      </c>
      <c r="D92">
        <v>118</v>
      </c>
      <c r="E92">
        <v>124.988823902909</v>
      </c>
      <c r="F92" s="2">
        <v>0.94408440943217531</v>
      </c>
      <c r="G92">
        <v>83</v>
      </c>
      <c r="H92">
        <v>73.937788450338104</v>
      </c>
      <c r="I92" s="2">
        <v>1.1225653585209507</v>
      </c>
      <c r="J92">
        <v>75</v>
      </c>
      <c r="K92">
        <v>77.073387646752195</v>
      </c>
      <c r="L92" s="2">
        <v>0.97309852713033607</v>
      </c>
      <c r="M92">
        <v>394</v>
      </c>
      <c r="N92">
        <v>406.41952636164001</v>
      </c>
      <c r="O92" s="2">
        <v>0.9694416100702089</v>
      </c>
      <c r="P92">
        <v>286</v>
      </c>
      <c r="Q92">
        <v>301.69185562960502</v>
      </c>
      <c r="R92" s="2">
        <v>0.94798714205639567</v>
      </c>
      <c r="S92">
        <v>680</v>
      </c>
      <c r="T92">
        <v>708.11138199124503</v>
      </c>
      <c r="U92" s="2">
        <v>0.96030090363440512</v>
      </c>
      <c r="V92">
        <f>Table4[[#This Row],[Matches]]</f>
        <v>276</v>
      </c>
      <c r="W92" s="16">
        <f>(Table4[[#This Row],[p_HWins]]-1)*100</f>
        <v>-5.5915590567824687</v>
      </c>
      <c r="X92" s="16">
        <f>(Table4[[#This Row],[p_Draws]]-1)*100</f>
        <v>12.256535852095073</v>
      </c>
      <c r="Y92" s="16">
        <f>(Table4[[#This Row],[p_AWins]]-1)*100</f>
        <v>-2.6901472869663934</v>
      </c>
      <c r="Z92" s="16">
        <f>(Table4[[#This Row],[p_HSG]]-1)*100</f>
        <v>-3.0558389929791097</v>
      </c>
      <c r="AA92" s="16">
        <f>(Table4[[#This Row],[p_ASG]]-1)*100</f>
        <v>-5.2012857943604329</v>
      </c>
      <c r="AB92" s="16">
        <f>(Table4[[#This Row],[p_SG]]-1)*100</f>
        <v>-3.9699096365594877</v>
      </c>
    </row>
    <row r="93" spans="1:28" hidden="1" x14ac:dyDescent="0.45">
      <c r="A93">
        <v>119</v>
      </c>
      <c r="B93" t="s">
        <v>141</v>
      </c>
      <c r="C93">
        <v>82</v>
      </c>
      <c r="D93">
        <v>32</v>
      </c>
      <c r="E93">
        <v>35.2142109391093</v>
      </c>
      <c r="F93" s="2">
        <v>0.90872403914808264</v>
      </c>
      <c r="G93">
        <v>29</v>
      </c>
      <c r="H93">
        <v>21.816089275020499</v>
      </c>
      <c r="I93" s="2">
        <v>1.3292941569140491</v>
      </c>
      <c r="J93">
        <v>21</v>
      </c>
      <c r="K93">
        <v>24.969699785869999</v>
      </c>
      <c r="L93" s="2">
        <v>0.84101932262251722</v>
      </c>
      <c r="M93">
        <v>112</v>
      </c>
      <c r="N93">
        <v>117.30999731145999</v>
      </c>
      <c r="O93">
        <v>0.95473533856315873</v>
      </c>
      <c r="P93">
        <v>95</v>
      </c>
      <c r="Q93">
        <v>93.725416567227498</v>
      </c>
      <c r="R93">
        <v>1.0135991226228189</v>
      </c>
      <c r="S93">
        <v>207</v>
      </c>
      <c r="T93">
        <v>211.03541387868799</v>
      </c>
      <c r="U93">
        <v>0.98087802514033162</v>
      </c>
      <c r="V93">
        <f>Table4[[#This Row],[Matches]]</f>
        <v>82</v>
      </c>
      <c r="W93" s="7">
        <f>(Table4[[#This Row],[p_HWins]]-1)*100</f>
        <v>-9.1275960851917368</v>
      </c>
      <c r="X93" s="17">
        <f>(Table4[[#This Row],[p_Draws]]-1)*100</f>
        <v>32.929415691404905</v>
      </c>
      <c r="Y93" s="17">
        <f>(Table4[[#This Row],[p_AWins]]-1)*100</f>
        <v>-15.898067737748278</v>
      </c>
      <c r="Z93" s="17">
        <f>(Table4[[#This Row],[p_HSG]]-1)*100</f>
        <v>-4.5264661436841269</v>
      </c>
      <c r="AA93" s="17">
        <f>(Table4[[#This Row],[p_ASG]]-1)*100</f>
        <v>1.3599122622818927</v>
      </c>
      <c r="AB93" s="17">
        <f>(Table4[[#This Row],[p_SG]]-1)*100</f>
        <v>-1.9121974859668378</v>
      </c>
    </row>
    <row r="94" spans="1:28" hidden="1" x14ac:dyDescent="0.45">
      <c r="A94">
        <v>254</v>
      </c>
      <c r="B94" t="s">
        <v>276</v>
      </c>
      <c r="C94">
        <v>162</v>
      </c>
      <c r="D94">
        <v>85</v>
      </c>
      <c r="E94">
        <v>72.051649965934402</v>
      </c>
      <c r="F94" s="2">
        <v>1.1797092785548631</v>
      </c>
      <c r="G94">
        <v>35</v>
      </c>
      <c r="H94">
        <v>42.799304753015598</v>
      </c>
      <c r="I94" s="2">
        <v>0.81777029327874617</v>
      </c>
      <c r="J94">
        <v>42</v>
      </c>
      <c r="K94">
        <v>47.14904528105</v>
      </c>
      <c r="L94" s="2">
        <v>0.89079216237874725</v>
      </c>
      <c r="M94">
        <v>257</v>
      </c>
      <c r="N94">
        <v>237.86050810998199</v>
      </c>
      <c r="O94" s="2">
        <v>1.0804651938318752</v>
      </c>
      <c r="P94">
        <v>180</v>
      </c>
      <c r="Q94">
        <v>182.24959559215199</v>
      </c>
      <c r="R94" s="2">
        <v>0.9876565125708906</v>
      </c>
      <c r="S94">
        <v>437</v>
      </c>
      <c r="T94">
        <v>420.11010370213501</v>
      </c>
      <c r="U94" s="2">
        <v>1.0402034993898652</v>
      </c>
      <c r="V94">
        <f>Table4[[#This Row],[Matches]]</f>
        <v>162</v>
      </c>
      <c r="W94" s="16">
        <f>(Table4[[#This Row],[p_HWins]]-1)*100</f>
        <v>17.970927855486309</v>
      </c>
      <c r="X94" s="16">
        <f>(Table4[[#This Row],[p_Draws]]-1)*100</f>
        <v>-18.222970672125381</v>
      </c>
      <c r="Y94" s="16">
        <f>(Table4[[#This Row],[p_AWins]]-1)*100</f>
        <v>-10.920783762125275</v>
      </c>
      <c r="Z94" s="16">
        <f>(Table4[[#This Row],[p_HSG]]-1)*100</f>
        <v>8.0465193831875226</v>
      </c>
      <c r="AA94" s="16">
        <f>(Table4[[#This Row],[p_ASG]]-1)*100</f>
        <v>-1.2343487429109401</v>
      </c>
      <c r="AB94" s="16">
        <f>(Table4[[#This Row],[p_SG]]-1)*100</f>
        <v>4.0203499389865227</v>
      </c>
    </row>
    <row r="95" spans="1:28" hidden="1" x14ac:dyDescent="0.45">
      <c r="A95">
        <v>259</v>
      </c>
      <c r="B95" t="s">
        <v>281</v>
      </c>
      <c r="C95">
        <v>354</v>
      </c>
      <c r="D95">
        <v>169</v>
      </c>
      <c r="E95">
        <v>156.14255529233299</v>
      </c>
      <c r="F95" s="2">
        <v>1.0823442698474806</v>
      </c>
      <c r="G95">
        <v>75</v>
      </c>
      <c r="H95">
        <v>93.604699370253797</v>
      </c>
      <c r="I95" s="2">
        <v>0.8012418233761659</v>
      </c>
      <c r="J95">
        <v>110</v>
      </c>
      <c r="K95">
        <v>104.252745337413</v>
      </c>
      <c r="L95" s="2">
        <v>1.0551280893753547</v>
      </c>
      <c r="M95">
        <v>521</v>
      </c>
      <c r="N95">
        <v>519.57100137044097</v>
      </c>
      <c r="O95" s="2">
        <v>1.0027503433135989</v>
      </c>
      <c r="P95">
        <v>397</v>
      </c>
      <c r="Q95">
        <v>401.54473099817</v>
      </c>
      <c r="R95" s="2">
        <v>0.98868188112723432</v>
      </c>
      <c r="S95">
        <v>918</v>
      </c>
      <c r="T95">
        <v>921.11573236861102</v>
      </c>
      <c r="U95" s="2">
        <v>0.99661743659442337</v>
      </c>
      <c r="V95">
        <f>Table4[[#This Row],[Matches]]</f>
        <v>354</v>
      </c>
      <c r="W95" s="16">
        <f>(Table4[[#This Row],[p_HWins]]-1)*100</f>
        <v>8.2344269847480547</v>
      </c>
      <c r="X95" s="16">
        <f>(Table4[[#This Row],[p_Draws]]-1)*100</f>
        <v>-19.875817662383412</v>
      </c>
      <c r="Y95" s="16">
        <f>(Table4[[#This Row],[p_AWins]]-1)*100</f>
        <v>5.5128089375354739</v>
      </c>
      <c r="Z95" s="16">
        <f>(Table4[[#This Row],[p_HSG]]-1)*100</f>
        <v>0.2750343313598913</v>
      </c>
      <c r="AA95" s="16">
        <f>(Table4[[#This Row],[p_ASG]]-1)*100</f>
        <v>-1.1318118872765681</v>
      </c>
      <c r="AB95" s="16">
        <f>(Table4[[#This Row],[p_SG]]-1)*100</f>
        <v>-0.33825634055766329</v>
      </c>
    </row>
    <row r="96" spans="1:28" hidden="1" x14ac:dyDescent="0.45">
      <c r="A96">
        <v>272</v>
      </c>
      <c r="B96" t="s">
        <v>294</v>
      </c>
      <c r="C96">
        <v>233</v>
      </c>
      <c r="D96">
        <v>87</v>
      </c>
      <c r="E96">
        <v>100.77860222198601</v>
      </c>
      <c r="F96" s="2">
        <v>0.86327849446020555</v>
      </c>
      <c r="G96">
        <v>74</v>
      </c>
      <c r="H96">
        <v>63.187292021472203</v>
      </c>
      <c r="I96" s="2">
        <v>1.1711215599309659</v>
      </c>
      <c r="J96">
        <v>72</v>
      </c>
      <c r="K96">
        <v>69.034105756541095</v>
      </c>
      <c r="L96" s="2">
        <v>1.0429627386486118</v>
      </c>
      <c r="M96">
        <v>316</v>
      </c>
      <c r="N96">
        <v>332.24171864619899</v>
      </c>
      <c r="O96" s="2">
        <v>0.95111475249893396</v>
      </c>
      <c r="P96">
        <v>283</v>
      </c>
      <c r="Q96">
        <v>263.74223853774402</v>
      </c>
      <c r="R96" s="2">
        <v>1.0730173580425573</v>
      </c>
      <c r="S96">
        <v>599</v>
      </c>
      <c r="T96">
        <v>595.98395718394295</v>
      </c>
      <c r="U96" s="2">
        <v>1.0050606107424569</v>
      </c>
      <c r="V96">
        <f>Table4[[#This Row],[Matches]]</f>
        <v>233</v>
      </c>
      <c r="W96" s="16">
        <f>(Table4[[#This Row],[p_HWins]]-1)*100</f>
        <v>-13.672150553979446</v>
      </c>
      <c r="X96" s="16">
        <f>(Table4[[#This Row],[p_Draws]]-1)*100</f>
        <v>17.112155993096589</v>
      </c>
      <c r="Y96" s="16">
        <f>(Table4[[#This Row],[p_AWins]]-1)*100</f>
        <v>4.2962738648611776</v>
      </c>
      <c r="Z96" s="16">
        <f>(Table4[[#This Row],[p_HSG]]-1)*100</f>
        <v>-4.8885247501066047</v>
      </c>
      <c r="AA96" s="16">
        <f>(Table4[[#This Row],[p_ASG]]-1)*100</f>
        <v>7.3017358042557268</v>
      </c>
      <c r="AB96" s="16">
        <f>(Table4[[#This Row],[p_SG]]-1)*100</f>
        <v>0.50606107424568947</v>
      </c>
    </row>
    <row r="97" spans="1:28" hidden="1" x14ac:dyDescent="0.45">
      <c r="A97">
        <v>274</v>
      </c>
      <c r="B97" t="s">
        <v>296</v>
      </c>
      <c r="C97">
        <v>355</v>
      </c>
      <c r="D97">
        <v>131</v>
      </c>
      <c r="E97">
        <v>160.27819506025301</v>
      </c>
      <c r="F97" s="2">
        <v>0.81732889461821978</v>
      </c>
      <c r="G97">
        <v>110</v>
      </c>
      <c r="H97">
        <v>94.661022027109993</v>
      </c>
      <c r="I97" s="2">
        <v>1.1620411194007294</v>
      </c>
      <c r="J97">
        <v>114</v>
      </c>
      <c r="K97">
        <v>100.06078291263699</v>
      </c>
      <c r="L97" s="2">
        <v>1.1393074957202096</v>
      </c>
      <c r="M97">
        <v>500</v>
      </c>
      <c r="N97">
        <v>523.05307526108095</v>
      </c>
      <c r="O97" s="2">
        <v>0.95592593495492972</v>
      </c>
      <c r="P97">
        <v>429</v>
      </c>
      <c r="Q97">
        <v>391.206296412249</v>
      </c>
      <c r="R97" s="2">
        <v>1.0966081168282742</v>
      </c>
      <c r="S97">
        <v>929</v>
      </c>
      <c r="T97">
        <v>914.25937167333097</v>
      </c>
      <c r="U97" s="2">
        <v>1.0161230267726868</v>
      </c>
      <c r="V97">
        <f>Table4[[#This Row],[Matches]]</f>
        <v>355</v>
      </c>
      <c r="W97" s="16">
        <f>(Table4[[#This Row],[p_HWins]]-1)*100</f>
        <v>-18.267110538178024</v>
      </c>
      <c r="X97" s="16">
        <f>(Table4[[#This Row],[p_Draws]]-1)*100</f>
        <v>16.204111940072941</v>
      </c>
      <c r="Y97" s="16">
        <f>(Table4[[#This Row],[p_AWins]]-1)*100</f>
        <v>13.930749572020961</v>
      </c>
      <c r="Z97" s="16">
        <f>(Table4[[#This Row],[p_HSG]]-1)*100</f>
        <v>-4.4074065045070281</v>
      </c>
      <c r="AA97" s="16">
        <f>(Table4[[#This Row],[p_ASG]]-1)*100</f>
        <v>9.6608116828274184</v>
      </c>
      <c r="AB97" s="16">
        <f>(Table4[[#This Row],[p_SG]]-1)*100</f>
        <v>1.6123026772686844</v>
      </c>
    </row>
    <row r="98" spans="1:28" hidden="1" x14ac:dyDescent="0.45">
      <c r="A98">
        <v>279</v>
      </c>
      <c r="B98" t="s">
        <v>301</v>
      </c>
      <c r="C98">
        <v>190</v>
      </c>
      <c r="D98">
        <v>83</v>
      </c>
      <c r="E98">
        <v>78.529603611914396</v>
      </c>
      <c r="F98" s="2">
        <v>1.0569262568824092</v>
      </c>
      <c r="G98">
        <v>55</v>
      </c>
      <c r="H98">
        <v>51.2286470465937</v>
      </c>
      <c r="I98" s="2">
        <v>1.0736180471441332</v>
      </c>
      <c r="J98">
        <v>52</v>
      </c>
      <c r="K98">
        <v>60.241749341491598</v>
      </c>
      <c r="L98" s="2">
        <v>0.86318874482260299</v>
      </c>
      <c r="M98">
        <v>259</v>
      </c>
      <c r="N98">
        <v>264.25171843412397</v>
      </c>
      <c r="O98" s="2">
        <v>0.98012607651051775</v>
      </c>
      <c r="P98">
        <v>201</v>
      </c>
      <c r="Q98">
        <v>223.329278030898</v>
      </c>
      <c r="R98" s="2">
        <v>0.90001634256029472</v>
      </c>
      <c r="S98">
        <v>460</v>
      </c>
      <c r="T98">
        <v>487.580996465022</v>
      </c>
      <c r="U98" s="2">
        <v>0.9434329954100239</v>
      </c>
      <c r="V98">
        <f>Table4[[#This Row],[Matches]]</f>
        <v>190</v>
      </c>
      <c r="W98" s="16">
        <f>(Table4[[#This Row],[p_HWins]]-1)*100</f>
        <v>5.6926256882409154</v>
      </c>
      <c r="X98" s="16">
        <f>(Table4[[#This Row],[p_Draws]]-1)*100</f>
        <v>7.3618047144133225</v>
      </c>
      <c r="Y98" s="16">
        <f>(Table4[[#This Row],[p_AWins]]-1)*100</f>
        <v>-13.681125517739702</v>
      </c>
      <c r="Z98" s="16">
        <f>(Table4[[#This Row],[p_HSG]]-1)*100</f>
        <v>-1.9873923489482248</v>
      </c>
      <c r="AA98" s="16">
        <f>(Table4[[#This Row],[p_ASG]]-1)*100</f>
        <v>-9.9983657439705276</v>
      </c>
      <c r="AB98" s="16">
        <f>(Table4[[#This Row],[p_SG]]-1)*100</f>
        <v>-5.6567004589976104</v>
      </c>
    </row>
    <row r="99" spans="1:28" hidden="1" x14ac:dyDescent="0.45">
      <c r="A99">
        <v>280</v>
      </c>
      <c r="B99" t="s">
        <v>302</v>
      </c>
      <c r="C99">
        <v>195</v>
      </c>
      <c r="D99">
        <v>76</v>
      </c>
      <c r="E99">
        <v>80.472835411323999</v>
      </c>
      <c r="F99" s="2">
        <v>0.94441807116076104</v>
      </c>
      <c r="G99">
        <v>65</v>
      </c>
      <c r="H99">
        <v>52.2423102274822</v>
      </c>
      <c r="I99" s="2">
        <v>1.2442022513354813</v>
      </c>
      <c r="J99">
        <v>54</v>
      </c>
      <c r="K99">
        <v>62.284854361193702</v>
      </c>
      <c r="L99" s="2">
        <v>0.86698444676214026</v>
      </c>
      <c r="M99">
        <v>273</v>
      </c>
      <c r="N99">
        <v>272.11132469604001</v>
      </c>
      <c r="O99" s="2">
        <v>1.0032658519631723</v>
      </c>
      <c r="P99">
        <v>233</v>
      </c>
      <c r="Q99">
        <v>231.392958705365</v>
      </c>
      <c r="R99" s="2">
        <v>1.0069450743169814</v>
      </c>
      <c r="S99">
        <v>506</v>
      </c>
      <c r="T99">
        <v>503.50428340140502</v>
      </c>
      <c r="U99" s="2">
        <v>1.0049566938770318</v>
      </c>
      <c r="V99">
        <f>Table4[[#This Row],[Matches]]</f>
        <v>195</v>
      </c>
      <c r="W99" s="16">
        <f>(Table4[[#This Row],[p_HWins]]-1)*100</f>
        <v>-5.5581928839238959</v>
      </c>
      <c r="X99" s="16">
        <f>(Table4[[#This Row],[p_Draws]]-1)*100</f>
        <v>24.420225133548136</v>
      </c>
      <c r="Y99" s="16">
        <f>(Table4[[#This Row],[p_AWins]]-1)*100</f>
        <v>-13.301555323785974</v>
      </c>
      <c r="Z99" s="16">
        <f>(Table4[[#This Row],[p_HSG]]-1)*100</f>
        <v>0.3265851963172306</v>
      </c>
      <c r="AA99" s="16">
        <f>(Table4[[#This Row],[p_ASG]]-1)*100</f>
        <v>0.69450743169814366</v>
      </c>
      <c r="AB99" s="16">
        <f>(Table4[[#This Row],[p_SG]]-1)*100</f>
        <v>0.49566938770317925</v>
      </c>
    </row>
    <row r="100" spans="1:28" hidden="1" x14ac:dyDescent="0.45">
      <c r="A100">
        <v>283</v>
      </c>
      <c r="B100" t="s">
        <v>305</v>
      </c>
      <c r="C100">
        <v>245</v>
      </c>
      <c r="D100">
        <v>131</v>
      </c>
      <c r="E100">
        <v>115.001641579177</v>
      </c>
      <c r="F100" s="2">
        <v>1.1391141743816617</v>
      </c>
      <c r="G100">
        <v>50</v>
      </c>
      <c r="H100">
        <v>65.276017758630701</v>
      </c>
      <c r="I100" s="2">
        <v>0.76597809910652936</v>
      </c>
      <c r="J100">
        <v>64</v>
      </c>
      <c r="K100">
        <v>64.722340662191499</v>
      </c>
      <c r="L100" s="2">
        <v>0.98883939216658356</v>
      </c>
      <c r="M100">
        <v>396</v>
      </c>
      <c r="N100">
        <v>368.74088661413498</v>
      </c>
      <c r="O100" s="2">
        <v>1.0739248463498707</v>
      </c>
      <c r="P100">
        <v>258</v>
      </c>
      <c r="Q100">
        <v>260.846819056485</v>
      </c>
      <c r="R100" s="2">
        <v>0.98908624200677508</v>
      </c>
      <c r="S100">
        <v>654</v>
      </c>
      <c r="T100">
        <v>629.58770567062095</v>
      </c>
      <c r="U100" s="2">
        <v>1.0387750493052841</v>
      </c>
      <c r="V100">
        <f>Table4[[#This Row],[Matches]]</f>
        <v>245</v>
      </c>
      <c r="W100" s="16">
        <f>(Table4[[#This Row],[p_HWins]]-1)*100</f>
        <v>13.911417438166174</v>
      </c>
      <c r="X100" s="16">
        <f>(Table4[[#This Row],[p_Draws]]-1)*100</f>
        <v>-23.402190089347062</v>
      </c>
      <c r="Y100" s="16">
        <f>(Table4[[#This Row],[p_AWins]]-1)*100</f>
        <v>-1.1160607833416436</v>
      </c>
      <c r="Z100" s="16">
        <f>(Table4[[#This Row],[p_HSG]]-1)*100</f>
        <v>7.3924846349870732</v>
      </c>
      <c r="AA100" s="16">
        <f>(Table4[[#This Row],[p_ASG]]-1)*100</f>
        <v>-1.0913757993224915</v>
      </c>
      <c r="AB100" s="16">
        <f>(Table4[[#This Row],[p_SG]]-1)*100</f>
        <v>3.8775049305284082</v>
      </c>
    </row>
    <row r="101" spans="1:28" hidden="1" x14ac:dyDescent="0.45">
      <c r="A101">
        <v>260</v>
      </c>
      <c r="B101" t="s">
        <v>282</v>
      </c>
      <c r="C101">
        <v>83</v>
      </c>
      <c r="D101">
        <v>46</v>
      </c>
      <c r="E101">
        <v>38.960571715725102</v>
      </c>
      <c r="F101" s="2">
        <v>1.1806808261346349</v>
      </c>
      <c r="G101">
        <v>24</v>
      </c>
      <c r="H101">
        <v>21.714482276616302</v>
      </c>
      <c r="I101" s="2">
        <v>1.1052531529082279</v>
      </c>
      <c r="J101">
        <v>13</v>
      </c>
      <c r="K101">
        <v>22.324946007658401</v>
      </c>
      <c r="L101" s="2">
        <v>0.58230823920203212</v>
      </c>
      <c r="M101">
        <v>139</v>
      </c>
      <c r="N101">
        <v>125.60207562926</v>
      </c>
      <c r="O101">
        <v>1.106669609587398</v>
      </c>
      <c r="P101">
        <v>85</v>
      </c>
      <c r="Q101">
        <v>88.568105247234797</v>
      </c>
      <c r="R101">
        <v>0.95971342914839874</v>
      </c>
      <c r="S101">
        <v>224</v>
      </c>
      <c r="T101">
        <v>214.17018087649399</v>
      </c>
      <c r="U101">
        <v>1.0458972350085216</v>
      </c>
      <c r="V101">
        <f>Table4[[#This Row],[Matches]]</f>
        <v>83</v>
      </c>
      <c r="W101" s="7">
        <f>(Table4[[#This Row],[p_HWins]]-1)*100</f>
        <v>18.068082613463488</v>
      </c>
      <c r="X101" s="17">
        <f>(Table4[[#This Row],[p_Draws]]-1)*100</f>
        <v>10.525315290822789</v>
      </c>
      <c r="Y101" s="17">
        <f>(Table4[[#This Row],[p_AWins]]-1)*100</f>
        <v>-41.769176079796786</v>
      </c>
      <c r="Z101" s="17">
        <f>(Table4[[#This Row],[p_HSG]]-1)*100</f>
        <v>10.666960958739802</v>
      </c>
      <c r="AA101" s="17">
        <f>(Table4[[#This Row],[p_ASG]]-1)*100</f>
        <v>-4.0286570851601251</v>
      </c>
      <c r="AB101" s="17">
        <f>(Table4[[#This Row],[p_SG]]-1)*100</f>
        <v>4.5897235008521609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BCAE-A47A-41BD-A3A0-C51F5F485293}">
  <dimension ref="A1:N101"/>
  <sheetViews>
    <sheetView topLeftCell="B60" zoomScale="90" zoomScaleNormal="90" workbookViewId="0">
      <selection activeCell="I102" sqref="I102"/>
    </sheetView>
  </sheetViews>
  <sheetFormatPr defaultRowHeight="14.25" x14ac:dyDescent="0.45"/>
  <cols>
    <col min="3" max="3" width="14.6640625" bestFit="1" customWidth="1"/>
    <col min="4" max="4" width="14.9296875" bestFit="1" customWidth="1"/>
    <col min="5" max="5" width="11.796875" bestFit="1" customWidth="1"/>
    <col min="6" max="6" width="15.3984375" customWidth="1"/>
    <col min="9" max="9" width="17.33203125" bestFit="1" customWidth="1"/>
  </cols>
  <sheetData>
    <row r="1" spans="1:6" s="18" customFormat="1" ht="57.75" customHeight="1" x14ac:dyDescent="0.45">
      <c r="A1" s="9" t="s">
        <v>314</v>
      </c>
      <c r="B1" s="9" t="s">
        <v>0</v>
      </c>
      <c r="C1" s="9" t="s">
        <v>1</v>
      </c>
      <c r="D1" s="9" t="s">
        <v>373</v>
      </c>
      <c r="E1" s="9" t="s">
        <v>369</v>
      </c>
      <c r="F1" s="9" t="s">
        <v>374</v>
      </c>
    </row>
    <row r="2" spans="1:6" hidden="1" x14ac:dyDescent="0.45">
      <c r="A2" s="8">
        <v>103</v>
      </c>
      <c r="B2" s="40" t="s">
        <v>125</v>
      </c>
      <c r="C2" s="8">
        <v>114</v>
      </c>
      <c r="D2" s="19">
        <v>-11.857736203223979</v>
      </c>
      <c r="E2" s="19">
        <v>36.273168741255681</v>
      </c>
      <c r="F2" s="19">
        <v>-15.006252993691083</v>
      </c>
    </row>
    <row r="3" spans="1:6" hidden="1" x14ac:dyDescent="0.45">
      <c r="A3" s="8">
        <v>153</v>
      </c>
      <c r="B3" s="40" t="s">
        <v>175</v>
      </c>
      <c r="C3" s="8">
        <v>127</v>
      </c>
      <c r="D3" s="19">
        <v>-5.8368552265920641</v>
      </c>
      <c r="E3" s="19">
        <v>34.13735800164406</v>
      </c>
      <c r="F3" s="19">
        <v>-22.448460048144149</v>
      </c>
    </row>
    <row r="4" spans="1:6" hidden="1" x14ac:dyDescent="0.45">
      <c r="A4" s="8">
        <v>0</v>
      </c>
      <c r="B4" s="40" t="s">
        <v>22</v>
      </c>
      <c r="C4" s="8">
        <v>158</v>
      </c>
      <c r="D4" s="19">
        <v>-4.5765313422428955</v>
      </c>
      <c r="E4" s="19">
        <v>33.682527639786784</v>
      </c>
      <c r="F4" s="19">
        <v>-24.658313690341636</v>
      </c>
    </row>
    <row r="5" spans="1:6" hidden="1" x14ac:dyDescent="0.45">
      <c r="A5" s="8">
        <v>49</v>
      </c>
      <c r="B5" s="40" t="s">
        <v>71</v>
      </c>
      <c r="C5" s="8">
        <v>206</v>
      </c>
      <c r="D5" s="19">
        <v>1.3502019158011969</v>
      </c>
      <c r="E5" s="19">
        <v>29.684783578835017</v>
      </c>
      <c r="F5" s="19">
        <v>-27.046063667410259</v>
      </c>
    </row>
    <row r="6" spans="1:6" hidden="1" x14ac:dyDescent="0.45">
      <c r="A6" s="8">
        <v>280</v>
      </c>
      <c r="B6" s="40" t="s">
        <v>302</v>
      </c>
      <c r="C6" s="8">
        <v>195</v>
      </c>
      <c r="D6" s="19">
        <v>-5.5581928839238959</v>
      </c>
      <c r="E6" s="19">
        <v>24.420225133548136</v>
      </c>
      <c r="F6" s="19">
        <v>-13.301555323785974</v>
      </c>
    </row>
    <row r="7" spans="1:6" hidden="1" x14ac:dyDescent="0.45">
      <c r="A7" s="8">
        <v>155</v>
      </c>
      <c r="B7" s="8" t="s">
        <v>177</v>
      </c>
      <c r="C7" s="8">
        <v>260</v>
      </c>
      <c r="D7" s="19">
        <v>5.4390980974337255</v>
      </c>
      <c r="E7" s="19">
        <v>23.169571801044775</v>
      </c>
      <c r="F7" s="19">
        <v>-28.863550291073626</v>
      </c>
    </row>
    <row r="8" spans="1:6" hidden="1" x14ac:dyDescent="0.45">
      <c r="A8" s="8">
        <v>8</v>
      </c>
      <c r="B8" s="40" t="s">
        <v>30</v>
      </c>
      <c r="C8" s="8">
        <v>313</v>
      </c>
      <c r="D8" s="19">
        <v>-1.9092000149169785</v>
      </c>
      <c r="E8" s="19">
        <v>20.123899589530026</v>
      </c>
      <c r="F8" s="19">
        <v>-15.259669514771989</v>
      </c>
    </row>
    <row r="9" spans="1:6" hidden="1" x14ac:dyDescent="0.45">
      <c r="A9" s="8">
        <v>193</v>
      </c>
      <c r="B9" s="40" t="s">
        <v>215</v>
      </c>
      <c r="C9" s="8">
        <v>115</v>
      </c>
      <c r="D9" s="19">
        <v>-8.4770126109204984</v>
      </c>
      <c r="E9" s="19">
        <v>19.50346864617023</v>
      </c>
      <c r="F9" s="19">
        <v>-5.5479092911824068</v>
      </c>
    </row>
    <row r="10" spans="1:6" hidden="1" x14ac:dyDescent="0.45">
      <c r="A10" s="8">
        <v>87</v>
      </c>
      <c r="B10" s="8" t="s">
        <v>109</v>
      </c>
      <c r="C10" s="8">
        <v>345</v>
      </c>
      <c r="D10" s="19">
        <v>-14.772985530668247</v>
      </c>
      <c r="E10" s="19">
        <v>18.477235036144492</v>
      </c>
      <c r="F10" s="19">
        <v>5.1642588383586485</v>
      </c>
    </row>
    <row r="11" spans="1:6" hidden="1" x14ac:dyDescent="0.45">
      <c r="A11" s="8">
        <v>272</v>
      </c>
      <c r="B11" s="8" t="s">
        <v>294</v>
      </c>
      <c r="C11" s="8">
        <v>233</v>
      </c>
      <c r="D11" s="19">
        <v>-13.672150553979446</v>
      </c>
      <c r="E11" s="19">
        <v>17.112155993096589</v>
      </c>
      <c r="F11" s="19">
        <v>4.2962738648611776</v>
      </c>
    </row>
    <row r="12" spans="1:6" hidden="1" x14ac:dyDescent="0.45">
      <c r="A12" s="8">
        <v>274</v>
      </c>
      <c r="B12" s="8" t="s">
        <v>296</v>
      </c>
      <c r="C12" s="8">
        <v>355</v>
      </c>
      <c r="D12" s="19">
        <v>-18.267110538178024</v>
      </c>
      <c r="E12" s="19">
        <v>16.204111940072941</v>
      </c>
      <c r="F12" s="19">
        <v>13.930749572020961</v>
      </c>
    </row>
    <row r="13" spans="1:6" hidden="1" x14ac:dyDescent="0.45">
      <c r="A13" s="8">
        <v>12</v>
      </c>
      <c r="B13" s="8" t="s">
        <v>34</v>
      </c>
      <c r="C13" s="8">
        <v>368</v>
      </c>
      <c r="D13" s="19">
        <v>-6.2079980304504012</v>
      </c>
      <c r="E13" s="19">
        <v>15.90611683955807</v>
      </c>
      <c r="F13" s="19">
        <v>-5.1590065635887195</v>
      </c>
    </row>
    <row r="14" spans="1:6" hidden="1" x14ac:dyDescent="0.45">
      <c r="A14" s="8">
        <v>216</v>
      </c>
      <c r="B14" s="8" t="s">
        <v>238</v>
      </c>
      <c r="C14" s="8">
        <v>203</v>
      </c>
      <c r="D14" s="19">
        <v>-2.6147497370499151</v>
      </c>
      <c r="E14" s="19">
        <v>15.327461296297784</v>
      </c>
      <c r="F14" s="19">
        <v>-8.1563508814078709</v>
      </c>
    </row>
    <row r="15" spans="1:6" hidden="1" x14ac:dyDescent="0.45">
      <c r="A15" s="8">
        <v>99</v>
      </c>
      <c r="B15" s="8" t="s">
        <v>121</v>
      </c>
      <c r="C15" s="8">
        <v>375</v>
      </c>
      <c r="D15" s="19">
        <v>-6.2992003425828225</v>
      </c>
      <c r="E15" s="19">
        <v>14.897220274021761</v>
      </c>
      <c r="F15" s="19">
        <v>-4.3307722104922846</v>
      </c>
    </row>
    <row r="16" spans="1:6" hidden="1" x14ac:dyDescent="0.45">
      <c r="A16" s="8">
        <v>89</v>
      </c>
      <c r="B16" s="8" t="s">
        <v>111</v>
      </c>
      <c r="C16" s="8">
        <v>231</v>
      </c>
      <c r="D16" s="19">
        <v>-3.0610035345848163</v>
      </c>
      <c r="E16" s="19">
        <v>14.35397054002221</v>
      </c>
      <c r="F16" s="19">
        <v>-8.0143644623934094</v>
      </c>
    </row>
    <row r="17" spans="1:6" hidden="1" x14ac:dyDescent="0.45">
      <c r="A17" s="8">
        <v>62</v>
      </c>
      <c r="B17" s="8" t="s">
        <v>84</v>
      </c>
      <c r="C17" s="8">
        <v>328</v>
      </c>
      <c r="D17" s="19">
        <v>-4.8078794588290457</v>
      </c>
      <c r="E17" s="19">
        <v>13.806044484557066</v>
      </c>
      <c r="F17" s="19">
        <v>-4.907477003638105</v>
      </c>
    </row>
    <row r="18" spans="1:6" hidden="1" x14ac:dyDescent="0.45">
      <c r="A18" s="8">
        <v>127</v>
      </c>
      <c r="B18" s="8" t="s">
        <v>149</v>
      </c>
      <c r="C18" s="8">
        <v>172</v>
      </c>
      <c r="D18" s="19">
        <v>-2.3566461144973849</v>
      </c>
      <c r="E18" s="19">
        <v>12.513845368530063</v>
      </c>
      <c r="F18" s="19">
        <v>-5.8879384141123818</v>
      </c>
    </row>
    <row r="19" spans="1:6" hidden="1" x14ac:dyDescent="0.45">
      <c r="A19" s="8">
        <v>247</v>
      </c>
      <c r="B19" s="8" t="s">
        <v>269</v>
      </c>
      <c r="C19" s="8">
        <v>276</v>
      </c>
      <c r="D19" s="19">
        <v>-5.5915590567824687</v>
      </c>
      <c r="E19" s="19">
        <v>12.256535852095073</v>
      </c>
      <c r="F19" s="19">
        <v>-2.6901472869663934</v>
      </c>
    </row>
    <row r="20" spans="1:6" hidden="1" x14ac:dyDescent="0.45">
      <c r="A20" s="8">
        <v>83</v>
      </c>
      <c r="B20" s="8" t="s">
        <v>105</v>
      </c>
      <c r="C20" s="8">
        <v>466</v>
      </c>
      <c r="D20" s="19">
        <v>-5.8039842357572429</v>
      </c>
      <c r="E20" s="19">
        <v>12.134727600557582</v>
      </c>
      <c r="F20" s="19">
        <v>-1.3778490972226276</v>
      </c>
    </row>
    <row r="21" spans="1:6" hidden="1" x14ac:dyDescent="0.45">
      <c r="A21" s="8">
        <v>136</v>
      </c>
      <c r="B21" s="8" t="s">
        <v>158</v>
      </c>
      <c r="C21" s="8">
        <v>190</v>
      </c>
      <c r="D21" s="19">
        <v>-1.277097589642151</v>
      </c>
      <c r="E21" s="19">
        <v>11.848161638790611</v>
      </c>
      <c r="F21" s="19">
        <v>-9.031946123513146</v>
      </c>
    </row>
    <row r="22" spans="1:6" hidden="1" x14ac:dyDescent="0.45">
      <c r="A22" s="8">
        <v>16</v>
      </c>
      <c r="B22" s="8" t="s">
        <v>38</v>
      </c>
      <c r="C22" s="8">
        <v>123</v>
      </c>
      <c r="D22" s="19">
        <v>-18.139647917132983</v>
      </c>
      <c r="E22" s="19">
        <v>11.72693016465054</v>
      </c>
      <c r="F22" s="19">
        <v>17.438544283213343</v>
      </c>
    </row>
    <row r="23" spans="1:6" hidden="1" x14ac:dyDescent="0.45">
      <c r="A23" s="8">
        <v>126</v>
      </c>
      <c r="B23" s="8" t="s">
        <v>148</v>
      </c>
      <c r="C23" s="8">
        <v>599</v>
      </c>
      <c r="D23" s="19">
        <v>-3.1493698138813198</v>
      </c>
      <c r="E23" s="19">
        <v>11.652788887566047</v>
      </c>
      <c r="F23" s="19">
        <v>-5.1627189145162955</v>
      </c>
    </row>
    <row r="24" spans="1:6" hidden="1" x14ac:dyDescent="0.45">
      <c r="A24" s="8">
        <v>86</v>
      </c>
      <c r="B24" s="8" t="s">
        <v>108</v>
      </c>
      <c r="C24" s="8">
        <v>502</v>
      </c>
      <c r="D24" s="19">
        <v>2.2414966886788568</v>
      </c>
      <c r="E24" s="19">
        <v>10.875139266746858</v>
      </c>
      <c r="F24" s="19">
        <v>-13.256167088817616</v>
      </c>
    </row>
    <row r="25" spans="1:6" hidden="1" x14ac:dyDescent="0.45">
      <c r="A25" s="8">
        <v>232</v>
      </c>
      <c r="B25" s="8" t="s">
        <v>254</v>
      </c>
      <c r="C25" s="8">
        <v>146</v>
      </c>
      <c r="D25" s="19">
        <v>-14.135683399875475</v>
      </c>
      <c r="E25" s="19">
        <v>10.468628057255103</v>
      </c>
      <c r="F25" s="19">
        <v>10.273916573291487</v>
      </c>
    </row>
    <row r="26" spans="1:6" hidden="1" x14ac:dyDescent="0.45">
      <c r="A26" s="8">
        <v>112</v>
      </c>
      <c r="B26" s="8" t="s">
        <v>134</v>
      </c>
      <c r="C26" s="8">
        <v>129</v>
      </c>
      <c r="D26" s="19">
        <v>18.763464186720658</v>
      </c>
      <c r="E26" s="19">
        <v>10.350886813290883</v>
      </c>
      <c r="F26" s="19">
        <v>-35.883863865263564</v>
      </c>
    </row>
    <row r="27" spans="1:6" hidden="1" x14ac:dyDescent="0.45">
      <c r="A27" s="8">
        <v>42</v>
      </c>
      <c r="B27" s="8" t="s">
        <v>64</v>
      </c>
      <c r="C27" s="8">
        <v>127</v>
      </c>
      <c r="D27" s="19">
        <v>-1.4561285450241157</v>
      </c>
      <c r="E27" s="19">
        <v>10.291238630320866</v>
      </c>
      <c r="F27" s="19">
        <v>-7.5022164714751316</v>
      </c>
    </row>
    <row r="28" spans="1:6" hidden="1" x14ac:dyDescent="0.45">
      <c r="A28" s="8">
        <v>177</v>
      </c>
      <c r="B28" s="8" t="s">
        <v>199</v>
      </c>
      <c r="C28" s="8">
        <v>228</v>
      </c>
      <c r="D28" s="19">
        <v>-3.076361422356555</v>
      </c>
      <c r="E28" s="19">
        <v>10.269826738609478</v>
      </c>
      <c r="F28" s="19">
        <v>-4.8135869623641021</v>
      </c>
    </row>
    <row r="29" spans="1:6" hidden="1" x14ac:dyDescent="0.45">
      <c r="A29" s="8">
        <v>46</v>
      </c>
      <c r="B29" s="8" t="s">
        <v>68</v>
      </c>
      <c r="C29" s="8">
        <v>120</v>
      </c>
      <c r="D29" s="19">
        <v>-4.1490398137373212</v>
      </c>
      <c r="E29" s="19">
        <v>9.7930956403353697</v>
      </c>
      <c r="F29" s="19">
        <v>-2.3552530777655512</v>
      </c>
    </row>
    <row r="30" spans="1:6" hidden="1" x14ac:dyDescent="0.45">
      <c r="A30" s="8">
        <v>279</v>
      </c>
      <c r="B30" s="8" t="s">
        <v>301</v>
      </c>
      <c r="C30" s="8">
        <v>190</v>
      </c>
      <c r="D30" s="19">
        <v>5.6926256882409154</v>
      </c>
      <c r="E30" s="19">
        <v>7.3618047144133225</v>
      </c>
      <c r="F30" s="19">
        <v>-13.681125517739702</v>
      </c>
    </row>
    <row r="31" spans="1:6" hidden="1" x14ac:dyDescent="0.45">
      <c r="A31" s="8">
        <v>118</v>
      </c>
      <c r="B31" s="8" t="s">
        <v>140</v>
      </c>
      <c r="C31" s="8">
        <v>181</v>
      </c>
      <c r="D31" s="19">
        <v>-9.838955560074325</v>
      </c>
      <c r="E31" s="19">
        <v>6.9846780196042513</v>
      </c>
      <c r="F31" s="19">
        <v>9.4516929933675229</v>
      </c>
    </row>
    <row r="32" spans="1:6" hidden="1" x14ac:dyDescent="0.45">
      <c r="A32" s="8">
        <v>26</v>
      </c>
      <c r="B32" s="8" t="s">
        <v>48</v>
      </c>
      <c r="C32" s="8">
        <v>260</v>
      </c>
      <c r="D32" s="19">
        <v>-1.6703405527222048</v>
      </c>
      <c r="E32" s="19">
        <v>6.4501107900182708</v>
      </c>
      <c r="F32" s="19">
        <v>-3.2849100427419509</v>
      </c>
    </row>
    <row r="33" spans="1:6" hidden="1" x14ac:dyDescent="0.45">
      <c r="A33" s="8">
        <v>203</v>
      </c>
      <c r="B33" s="8" t="s">
        <v>225</v>
      </c>
      <c r="C33" s="8">
        <v>204</v>
      </c>
      <c r="D33" s="19">
        <v>2.6704195493241212</v>
      </c>
      <c r="E33" s="19">
        <v>3.1716747112163324</v>
      </c>
      <c r="F33" s="19">
        <v>-6.6926155027363539</v>
      </c>
    </row>
    <row r="34" spans="1:6" hidden="1" x14ac:dyDescent="0.45">
      <c r="A34" s="8">
        <v>40</v>
      </c>
      <c r="B34" s="8" t="s">
        <v>62</v>
      </c>
      <c r="C34" s="8">
        <v>321</v>
      </c>
      <c r="D34" s="19">
        <v>-9.1448015992498739</v>
      </c>
      <c r="E34" s="19">
        <v>-1.8095055590894304E-2</v>
      </c>
      <c r="F34" s="19">
        <v>13.283569393658844</v>
      </c>
    </row>
    <row r="35" spans="1:6" hidden="1" x14ac:dyDescent="0.45">
      <c r="A35" s="8">
        <v>22</v>
      </c>
      <c r="B35" s="8" t="s">
        <v>44</v>
      </c>
      <c r="C35" s="8">
        <v>233</v>
      </c>
      <c r="D35" s="19">
        <v>3.7694189605713913</v>
      </c>
      <c r="E35" s="19">
        <v>-0.6469310805965689</v>
      </c>
      <c r="F35" s="19">
        <v>-5.8292232476350181</v>
      </c>
    </row>
    <row r="36" spans="1:6" hidden="1" x14ac:dyDescent="0.45">
      <c r="A36" s="8">
        <v>214</v>
      </c>
      <c r="B36" s="8" t="s">
        <v>236</v>
      </c>
      <c r="C36" s="8">
        <v>245</v>
      </c>
      <c r="D36" s="19">
        <v>7.2902466978138181</v>
      </c>
      <c r="E36" s="19">
        <v>-3.0925763125599359</v>
      </c>
      <c r="F36" s="19">
        <v>-7.106921405069877</v>
      </c>
    </row>
    <row r="37" spans="1:6" hidden="1" x14ac:dyDescent="0.45">
      <c r="A37" s="8">
        <v>160</v>
      </c>
      <c r="B37" s="8" t="s">
        <v>182</v>
      </c>
      <c r="C37" s="8">
        <v>164</v>
      </c>
      <c r="D37" s="19">
        <v>5.8352865263235687</v>
      </c>
      <c r="E37" s="19">
        <v>-5.435018475675335</v>
      </c>
      <c r="F37" s="19">
        <v>-3.9445528946549402</v>
      </c>
    </row>
    <row r="38" spans="1:6" hidden="1" x14ac:dyDescent="0.45">
      <c r="A38" s="8">
        <v>19</v>
      </c>
      <c r="B38" s="8" t="s">
        <v>41</v>
      </c>
      <c r="C38" s="8">
        <v>528</v>
      </c>
      <c r="D38" s="19">
        <v>3.3914046402451214</v>
      </c>
      <c r="E38" s="19">
        <v>-9.7540075980348302</v>
      </c>
      <c r="F38" s="19">
        <v>3.3053051606916961</v>
      </c>
    </row>
    <row r="39" spans="1:6" x14ac:dyDescent="0.45">
      <c r="A39" s="8">
        <v>35</v>
      </c>
      <c r="B39" s="41" t="s">
        <v>57</v>
      </c>
      <c r="C39" s="8">
        <v>214</v>
      </c>
      <c r="D39" s="19">
        <v>-3.3500006235158697</v>
      </c>
      <c r="E39" s="19">
        <v>-10.118244789412657</v>
      </c>
      <c r="F39" s="19">
        <v>11.49299325611366</v>
      </c>
    </row>
    <row r="40" spans="1:6" hidden="1" x14ac:dyDescent="0.45">
      <c r="A40" s="8">
        <v>206</v>
      </c>
      <c r="B40" s="8" t="s">
        <v>228</v>
      </c>
      <c r="C40" s="8">
        <v>194</v>
      </c>
      <c r="D40" s="19">
        <v>10.23890165762047</v>
      </c>
      <c r="E40" s="19">
        <v>-10.56750865337307</v>
      </c>
      <c r="F40" s="19">
        <v>-5.502050413710224</v>
      </c>
    </row>
    <row r="41" spans="1:6" hidden="1" x14ac:dyDescent="0.45">
      <c r="A41" s="8">
        <v>56</v>
      </c>
      <c r="B41" s="8" t="s">
        <v>78</v>
      </c>
      <c r="C41" s="8">
        <v>166</v>
      </c>
      <c r="D41" s="19">
        <v>9.894069553324325</v>
      </c>
      <c r="E41" s="19">
        <v>-11.12449685899357</v>
      </c>
      <c r="F41" s="19">
        <v>-4.0302879837097798</v>
      </c>
    </row>
    <row r="42" spans="1:6" hidden="1" x14ac:dyDescent="0.45">
      <c r="A42" s="8">
        <v>23</v>
      </c>
      <c r="B42" s="8" t="s">
        <v>45</v>
      </c>
      <c r="C42" s="8">
        <v>209</v>
      </c>
      <c r="D42" s="19">
        <v>8.3906631239814011</v>
      </c>
      <c r="E42" s="19">
        <v>-11.529393238038743</v>
      </c>
      <c r="F42" s="19">
        <v>-2.7013197550324275</v>
      </c>
    </row>
    <row r="43" spans="1:6" hidden="1" x14ac:dyDescent="0.45">
      <c r="A43" s="8">
        <v>234</v>
      </c>
      <c r="B43" s="8" t="s">
        <v>256</v>
      </c>
      <c r="C43" s="8">
        <v>204</v>
      </c>
      <c r="D43" s="19">
        <v>9.3694963791753239</v>
      </c>
      <c r="E43" s="19">
        <v>-11.6179290125914</v>
      </c>
      <c r="F43" s="19">
        <v>-4.761631646198472</v>
      </c>
    </row>
    <row r="44" spans="1:6" x14ac:dyDescent="0.45">
      <c r="A44" s="8">
        <v>122</v>
      </c>
      <c r="B44" s="20" t="s">
        <v>144</v>
      </c>
      <c r="C44" s="8">
        <v>246</v>
      </c>
      <c r="D44" s="19">
        <v>-2.4444643065160698</v>
      </c>
      <c r="E44" s="19">
        <v>-12.066797851711787</v>
      </c>
      <c r="F44" s="19">
        <v>15.649903539263166</v>
      </c>
    </row>
    <row r="45" spans="1:6" x14ac:dyDescent="0.45">
      <c r="A45" s="8">
        <v>5</v>
      </c>
      <c r="B45" s="20" t="s">
        <v>27</v>
      </c>
      <c r="C45" s="8">
        <v>181</v>
      </c>
      <c r="D45" s="19">
        <v>-5.599688267776104</v>
      </c>
      <c r="E45" s="19">
        <v>-12.199139098799938</v>
      </c>
      <c r="F45" s="19">
        <v>17.928843291947217</v>
      </c>
    </row>
    <row r="46" spans="1:6" x14ac:dyDescent="0.45">
      <c r="A46" s="8">
        <v>212</v>
      </c>
      <c r="B46" s="41" t="s">
        <v>234</v>
      </c>
      <c r="C46" s="8">
        <v>225</v>
      </c>
      <c r="D46" s="19">
        <v>-3.4719242688160512</v>
      </c>
      <c r="E46" s="19">
        <v>-12.294006858294605</v>
      </c>
      <c r="F46" s="19">
        <v>15.909216467373266</v>
      </c>
    </row>
    <row r="47" spans="1:6" x14ac:dyDescent="0.45">
      <c r="A47" s="8">
        <v>180</v>
      </c>
      <c r="B47" s="20" t="s">
        <v>202</v>
      </c>
      <c r="C47" s="8">
        <v>195</v>
      </c>
      <c r="D47" s="19">
        <v>-2.2998404149327412</v>
      </c>
      <c r="E47" s="19">
        <v>-12.58314061630259</v>
      </c>
      <c r="F47" s="19">
        <v>14.692502031112898</v>
      </c>
    </row>
    <row r="48" spans="1:6" hidden="1" x14ac:dyDescent="0.45">
      <c r="A48" s="8">
        <v>114</v>
      </c>
      <c r="B48" s="8" t="s">
        <v>136</v>
      </c>
      <c r="C48" s="8">
        <v>194</v>
      </c>
      <c r="D48" s="19">
        <v>8.6608973786690413</v>
      </c>
      <c r="E48" s="19">
        <v>-12.596903287746319</v>
      </c>
      <c r="F48" s="19">
        <v>-3.1554067637099115</v>
      </c>
    </row>
    <row r="49" spans="1:6" hidden="1" x14ac:dyDescent="0.45">
      <c r="A49" s="8">
        <v>154</v>
      </c>
      <c r="B49" s="8" t="s">
        <v>176</v>
      </c>
      <c r="C49" s="8">
        <v>354</v>
      </c>
      <c r="D49" s="19">
        <v>3.645512018125574</v>
      </c>
      <c r="E49" s="19">
        <v>-13.321586016192589</v>
      </c>
      <c r="F49" s="19">
        <v>6.1372582628028916</v>
      </c>
    </row>
    <row r="50" spans="1:6" hidden="1" x14ac:dyDescent="0.45">
      <c r="A50" s="8">
        <v>201</v>
      </c>
      <c r="B50" s="8" t="s">
        <v>223</v>
      </c>
      <c r="C50" s="8">
        <v>321</v>
      </c>
      <c r="D50" s="19">
        <v>3.0571737105037133</v>
      </c>
      <c r="E50" s="19">
        <v>-14.729148925940706</v>
      </c>
      <c r="F50" s="19">
        <v>8.9464091401039845</v>
      </c>
    </row>
    <row r="51" spans="1:6" hidden="1" x14ac:dyDescent="0.45">
      <c r="A51" s="8">
        <v>202</v>
      </c>
      <c r="B51" s="8" t="s">
        <v>224</v>
      </c>
      <c r="C51" s="8">
        <v>150</v>
      </c>
      <c r="D51" s="19">
        <v>5.8702057712466393</v>
      </c>
      <c r="E51" s="19">
        <v>-15.099466104542813</v>
      </c>
      <c r="F51" s="19">
        <v>4.8984338050402698</v>
      </c>
    </row>
    <row r="52" spans="1:6" hidden="1" x14ac:dyDescent="0.45">
      <c r="A52" s="8">
        <v>105</v>
      </c>
      <c r="B52" s="8" t="s">
        <v>127</v>
      </c>
      <c r="C52" s="8">
        <v>294</v>
      </c>
      <c r="D52" s="19">
        <v>3.2450046332337168</v>
      </c>
      <c r="E52" s="19">
        <v>-15.391584749959586</v>
      </c>
      <c r="F52" s="19">
        <v>9.1789875136504051</v>
      </c>
    </row>
    <row r="53" spans="1:6" x14ac:dyDescent="0.45">
      <c r="A53" s="8">
        <v>162</v>
      </c>
      <c r="B53" s="20" t="s">
        <v>184</v>
      </c>
      <c r="C53" s="8">
        <v>485</v>
      </c>
      <c r="D53" s="19">
        <v>1.3578374177857455</v>
      </c>
      <c r="E53" s="19">
        <v>-16.52789268293202</v>
      </c>
      <c r="F53" s="19">
        <v>11.764342120000348</v>
      </c>
    </row>
    <row r="54" spans="1:6" hidden="1" x14ac:dyDescent="0.45">
      <c r="A54" s="8">
        <v>107</v>
      </c>
      <c r="B54" s="8" t="s">
        <v>129</v>
      </c>
      <c r="C54" s="8">
        <v>183</v>
      </c>
      <c r="D54" s="19">
        <v>4.7261991423704242</v>
      </c>
      <c r="E54" s="19">
        <v>-17.247364837455958</v>
      </c>
      <c r="F54" s="19">
        <v>8.2858803111628418</v>
      </c>
    </row>
    <row r="55" spans="1:6" x14ac:dyDescent="0.45">
      <c r="A55" s="8">
        <v>71</v>
      </c>
      <c r="B55" s="41" t="s">
        <v>93</v>
      </c>
      <c r="C55" s="8">
        <v>161</v>
      </c>
      <c r="D55" s="19">
        <v>-8.0603072818084094</v>
      </c>
      <c r="E55" s="19">
        <v>-17.493799295762102</v>
      </c>
      <c r="F55" s="19">
        <v>27.40069864476602</v>
      </c>
    </row>
    <row r="56" spans="1:6" x14ac:dyDescent="0.45">
      <c r="A56" s="8">
        <v>32</v>
      </c>
      <c r="B56" s="20" t="s">
        <v>54</v>
      </c>
      <c r="C56" s="8">
        <v>351</v>
      </c>
      <c r="D56" s="19">
        <v>0.35860768343964899</v>
      </c>
      <c r="E56" s="19">
        <v>-17.710753767773511</v>
      </c>
      <c r="F56" s="19">
        <v>15.800789677488169</v>
      </c>
    </row>
    <row r="57" spans="1:6" hidden="1" x14ac:dyDescent="0.45">
      <c r="A57" s="8">
        <v>254</v>
      </c>
      <c r="B57" s="8" t="s">
        <v>276</v>
      </c>
      <c r="C57" s="8">
        <v>162</v>
      </c>
      <c r="D57" s="19">
        <v>17.970927855486309</v>
      </c>
      <c r="E57" s="19">
        <v>-18.222970672125381</v>
      </c>
      <c r="F57" s="19">
        <v>-10.920783762125275</v>
      </c>
    </row>
    <row r="58" spans="1:6" x14ac:dyDescent="0.45">
      <c r="A58" s="8">
        <v>124</v>
      </c>
      <c r="B58" s="20" t="s">
        <v>146</v>
      </c>
      <c r="C58" s="8">
        <v>175</v>
      </c>
      <c r="D58" s="19">
        <v>-2.2437220371050781</v>
      </c>
      <c r="E58" s="19">
        <v>-19.85140484807124</v>
      </c>
      <c r="F58" s="19">
        <v>20.442738012149665</v>
      </c>
    </row>
    <row r="59" spans="1:6" hidden="1" x14ac:dyDescent="0.45">
      <c r="A59" s="8">
        <v>259</v>
      </c>
      <c r="B59" s="8" t="s">
        <v>281</v>
      </c>
      <c r="C59" s="8">
        <v>354</v>
      </c>
      <c r="D59" s="19">
        <v>8.2344269847480547</v>
      </c>
      <c r="E59" s="19">
        <v>-19.875817662383412</v>
      </c>
      <c r="F59" s="19">
        <v>5.5128089375354739</v>
      </c>
    </row>
    <row r="60" spans="1:6" x14ac:dyDescent="0.45">
      <c r="A60" s="8">
        <v>223</v>
      </c>
      <c r="B60" s="20" t="s">
        <v>245</v>
      </c>
      <c r="C60" s="8">
        <v>164</v>
      </c>
      <c r="D60" s="19">
        <v>1.1149757568017282</v>
      </c>
      <c r="E60" s="19">
        <v>-20.015167738063699</v>
      </c>
      <c r="F60" s="19">
        <v>15.378949502387208</v>
      </c>
    </row>
    <row r="61" spans="1:6" hidden="1" x14ac:dyDescent="0.45">
      <c r="A61" s="8">
        <v>146</v>
      </c>
      <c r="B61" s="8" t="s">
        <v>168</v>
      </c>
      <c r="C61" s="8">
        <v>275</v>
      </c>
      <c r="D61" s="19">
        <v>7.8529291576695748</v>
      </c>
      <c r="E61" s="19">
        <v>-23.001978581987427</v>
      </c>
      <c r="F61" s="19">
        <v>9.3666581640377231</v>
      </c>
    </row>
    <row r="62" spans="1:6" hidden="1" x14ac:dyDescent="0.45">
      <c r="A62" s="8">
        <v>283</v>
      </c>
      <c r="B62" s="8" t="s">
        <v>305</v>
      </c>
      <c r="C62" s="8">
        <v>245</v>
      </c>
      <c r="D62" s="19">
        <v>13.911417438166174</v>
      </c>
      <c r="E62" s="19">
        <v>-23.402190089347062</v>
      </c>
      <c r="F62" s="19">
        <v>-1.1160607833416436</v>
      </c>
    </row>
    <row r="63" spans="1:6" hidden="1" x14ac:dyDescent="0.45">
      <c r="A63" s="8">
        <v>111</v>
      </c>
      <c r="B63" s="8" t="s">
        <v>133</v>
      </c>
      <c r="C63" s="8">
        <v>183</v>
      </c>
      <c r="D63" s="19">
        <v>7.1453356498199172</v>
      </c>
      <c r="E63" s="19">
        <v>-24.905174269206043</v>
      </c>
      <c r="F63" s="19">
        <v>9.5271412411840792</v>
      </c>
    </row>
    <row r="64" spans="1:6" x14ac:dyDescent="0.45">
      <c r="A64" s="8">
        <v>37</v>
      </c>
      <c r="B64" s="20" t="s">
        <v>59</v>
      </c>
      <c r="C64" s="8">
        <v>196</v>
      </c>
      <c r="D64" s="19">
        <v>1.0502299000207493</v>
      </c>
      <c r="E64" s="19">
        <v>-31.013423446460052</v>
      </c>
      <c r="F64" s="19">
        <v>21.783615635352337</v>
      </c>
    </row>
    <row r="65" spans="1:14" x14ac:dyDescent="0.45">
      <c r="A65" s="21"/>
      <c r="B65" s="21">
        <f>SUBTOTAL(103,Table5[Referee])</f>
        <v>11</v>
      </c>
      <c r="C65" s="21"/>
      <c r="D65" s="23">
        <f>SUBTOTAL(101,Table5[Home Team Victory])</f>
        <v>-2.1443905856747687</v>
      </c>
      <c r="E65" s="22">
        <f>AVERAGE(E2:E12)</f>
        <v>24.798955100102614</v>
      </c>
      <c r="F65" s="23">
        <f>SUBTOTAL(101,Table5[Away Team Victory])</f>
        <v>17.113144743450359</v>
      </c>
    </row>
    <row r="68" spans="1:14" x14ac:dyDescent="0.45">
      <c r="B68" t="s">
        <v>375</v>
      </c>
      <c r="C68" t="s">
        <v>376</v>
      </c>
      <c r="I68" t="s">
        <v>401</v>
      </c>
      <c r="J68" t="s">
        <v>402</v>
      </c>
      <c r="K68" s="25" t="s">
        <v>411</v>
      </c>
    </row>
    <row r="70" spans="1:14" x14ac:dyDescent="0.45">
      <c r="B70" t="s">
        <v>377</v>
      </c>
      <c r="C70" t="s">
        <v>392</v>
      </c>
      <c r="D70" t="s">
        <v>378</v>
      </c>
      <c r="E70" t="s">
        <v>391</v>
      </c>
      <c r="F70" t="s">
        <v>395</v>
      </c>
      <c r="G70" t="s">
        <v>394</v>
      </c>
      <c r="I70" t="s">
        <v>404</v>
      </c>
      <c r="J70" t="s">
        <v>374</v>
      </c>
    </row>
    <row r="71" spans="1:14" x14ac:dyDescent="0.45">
      <c r="B71" t="s">
        <v>1</v>
      </c>
      <c r="C71">
        <v>22</v>
      </c>
      <c r="D71">
        <v>24</v>
      </c>
      <c r="E71">
        <v>61</v>
      </c>
      <c r="F71">
        <v>16</v>
      </c>
      <c r="G71">
        <f>SUM(C71:F71)</f>
        <v>123</v>
      </c>
      <c r="I71" t="s">
        <v>403</v>
      </c>
      <c r="J71">
        <v>100</v>
      </c>
    </row>
    <row r="72" spans="1:14" x14ac:dyDescent="0.45">
      <c r="B72" t="s">
        <v>379</v>
      </c>
      <c r="C72">
        <v>100</v>
      </c>
      <c r="D72">
        <v>100</v>
      </c>
      <c r="E72">
        <v>100</v>
      </c>
      <c r="F72">
        <v>100</v>
      </c>
      <c r="G72">
        <v>100</v>
      </c>
      <c r="I72" t="s">
        <v>1</v>
      </c>
      <c r="J72">
        <v>123</v>
      </c>
    </row>
    <row r="73" spans="1:14" x14ac:dyDescent="0.45">
      <c r="B73" t="s">
        <v>380</v>
      </c>
      <c r="C73">
        <f>C72*C71</f>
        <v>2200</v>
      </c>
      <c r="D73">
        <v>2400</v>
      </c>
      <c r="E73">
        <f>E72*E71</f>
        <v>6100</v>
      </c>
      <c r="F73">
        <f>F72*F71</f>
        <v>1600</v>
      </c>
      <c r="G73">
        <f>SUM(C73:F73)</f>
        <v>12300</v>
      </c>
      <c r="I73" t="s">
        <v>380</v>
      </c>
      <c r="J73">
        <f>J72*J71</f>
        <v>12300</v>
      </c>
    </row>
    <row r="74" spans="1:14" x14ac:dyDescent="0.45">
      <c r="B74" t="s">
        <v>381</v>
      </c>
      <c r="C74" t="s">
        <v>382</v>
      </c>
      <c r="D74" t="s">
        <v>382</v>
      </c>
      <c r="E74" t="s">
        <v>382</v>
      </c>
      <c r="F74" t="s">
        <v>382</v>
      </c>
      <c r="G74" t="s">
        <v>382</v>
      </c>
    </row>
    <row r="75" spans="1:14" x14ac:dyDescent="0.45">
      <c r="B75" t="s">
        <v>383</v>
      </c>
      <c r="C75">
        <v>10</v>
      </c>
      <c r="D75">
        <v>10</v>
      </c>
      <c r="E75">
        <v>21</v>
      </c>
      <c r="F75">
        <v>3</v>
      </c>
      <c r="G75">
        <f>SUM(C75:F75)</f>
        <v>44</v>
      </c>
    </row>
    <row r="76" spans="1:14" x14ac:dyDescent="0.45">
      <c r="B76" t="s">
        <v>384</v>
      </c>
      <c r="C76">
        <f>C71-C75</f>
        <v>12</v>
      </c>
      <c r="D76">
        <v>14</v>
      </c>
      <c r="E76">
        <f>E71-E75</f>
        <v>40</v>
      </c>
      <c r="F76">
        <f>F71-F75</f>
        <v>13</v>
      </c>
      <c r="G76">
        <f>SUM(C76:F76)</f>
        <v>79</v>
      </c>
      <c r="I76" t="s">
        <v>377</v>
      </c>
      <c r="J76" t="s">
        <v>392</v>
      </c>
      <c r="K76" t="s">
        <v>378</v>
      </c>
      <c r="L76" t="s">
        <v>391</v>
      </c>
      <c r="M76" t="s">
        <v>395</v>
      </c>
      <c r="N76" t="s">
        <v>394</v>
      </c>
    </row>
    <row r="77" spans="1:14" x14ac:dyDescent="0.45">
      <c r="B77" t="s">
        <v>393</v>
      </c>
      <c r="C77" s="2">
        <f>C75/C71</f>
        <v>0.45454545454545453</v>
      </c>
      <c r="D77" s="2">
        <f>D75/D71</f>
        <v>0.41666666666666669</v>
      </c>
      <c r="E77" s="2">
        <f>E75/E71</f>
        <v>0.34426229508196721</v>
      </c>
      <c r="F77" s="2">
        <f>F75/F71</f>
        <v>0.1875</v>
      </c>
      <c r="G77" s="2">
        <f>G75/G71</f>
        <v>0.35772357723577236</v>
      </c>
      <c r="I77" t="s">
        <v>1</v>
      </c>
      <c r="J77">
        <v>22</v>
      </c>
      <c r="K77">
        <v>24</v>
      </c>
      <c r="L77">
        <v>61</v>
      </c>
      <c r="M77">
        <v>16</v>
      </c>
      <c r="N77">
        <f>SUM(J77:M77)</f>
        <v>123</v>
      </c>
    </row>
    <row r="78" spans="1:14" x14ac:dyDescent="0.45">
      <c r="B78" t="s">
        <v>385</v>
      </c>
      <c r="C78">
        <v>6.99</v>
      </c>
      <c r="D78">
        <v>7.09</v>
      </c>
      <c r="E78">
        <v>18.77</v>
      </c>
      <c r="F78">
        <v>4.54</v>
      </c>
      <c r="G78">
        <f>SUM(C78:F78)</f>
        <v>37.39</v>
      </c>
      <c r="I78" t="s">
        <v>405</v>
      </c>
      <c r="J78">
        <v>10</v>
      </c>
      <c r="K78">
        <v>10</v>
      </c>
      <c r="L78">
        <v>21</v>
      </c>
      <c r="M78">
        <v>3</v>
      </c>
      <c r="N78">
        <f>SUM(J78:M78)</f>
        <v>44</v>
      </c>
    </row>
    <row r="79" spans="1:14" x14ac:dyDescent="0.45">
      <c r="B79" t="s">
        <v>386</v>
      </c>
      <c r="C79">
        <f>C75</f>
        <v>10</v>
      </c>
      <c r="D79">
        <v>10</v>
      </c>
      <c r="E79">
        <v>21</v>
      </c>
      <c r="F79">
        <v>4</v>
      </c>
      <c r="G79">
        <f>SUM(C79:F79)</f>
        <v>45</v>
      </c>
      <c r="I79" t="s">
        <v>406</v>
      </c>
      <c r="J79">
        <f>J77-J78</f>
        <v>12</v>
      </c>
      <c r="K79">
        <f>K77-K78</f>
        <v>14</v>
      </c>
      <c r="L79">
        <f>L77-L78</f>
        <v>40</v>
      </c>
      <c r="M79">
        <f>M77-M78</f>
        <v>13</v>
      </c>
      <c r="N79">
        <f>N77-N78</f>
        <v>79</v>
      </c>
    </row>
    <row r="80" spans="1:14" x14ac:dyDescent="0.45">
      <c r="B80" t="s">
        <v>387</v>
      </c>
      <c r="C80" s="2">
        <f>C79/C78</f>
        <v>1.4306151645207439</v>
      </c>
      <c r="D80" s="2">
        <f>D79/D78</f>
        <v>1.4104372355430184</v>
      </c>
      <c r="E80" s="2">
        <f>E79/E78</f>
        <v>1.1188066062866275</v>
      </c>
      <c r="F80" s="2">
        <f>F79/F78</f>
        <v>0.88105726872246692</v>
      </c>
      <c r="G80" s="2">
        <f>G79/G78</f>
        <v>1.2035303557100829</v>
      </c>
      <c r="I80" t="s">
        <v>407</v>
      </c>
      <c r="J80" s="2">
        <f>J78/J77</f>
        <v>0.45454545454545453</v>
      </c>
      <c r="K80" s="2">
        <f>K78/K77</f>
        <v>0.41666666666666669</v>
      </c>
      <c r="L80" s="2">
        <f>L78/L77</f>
        <v>0.34426229508196721</v>
      </c>
      <c r="M80" s="2">
        <f>M78/M77</f>
        <v>0.1875</v>
      </c>
      <c r="N80" s="2">
        <f>N78/N77</f>
        <v>0.35772357723577236</v>
      </c>
    </row>
    <row r="81" spans="2:14" x14ac:dyDescent="0.45">
      <c r="B81" t="s">
        <v>388</v>
      </c>
      <c r="C81">
        <v>2740</v>
      </c>
      <c r="D81">
        <v>3396</v>
      </c>
      <c r="E81">
        <f>7418</f>
        <v>7418</v>
      </c>
      <c r="F81">
        <v>1043</v>
      </c>
      <c r="G81">
        <f>SUM(C81:F81)</f>
        <v>14597</v>
      </c>
      <c r="I81" t="s">
        <v>408</v>
      </c>
      <c r="J81">
        <v>6.99</v>
      </c>
      <c r="K81">
        <v>7.09</v>
      </c>
      <c r="L81">
        <v>18.77</v>
      </c>
      <c r="M81">
        <v>4.54</v>
      </c>
      <c r="N81">
        <f>SUM(J81:M81)</f>
        <v>37.39</v>
      </c>
    </row>
    <row r="82" spans="2:14" x14ac:dyDescent="0.45">
      <c r="B82" t="s">
        <v>389</v>
      </c>
      <c r="C82">
        <f>C81-C73</f>
        <v>540</v>
      </c>
      <c r="D82">
        <f>D81-D73</f>
        <v>996</v>
      </c>
      <c r="E82">
        <f>E81-E73</f>
        <v>1318</v>
      </c>
      <c r="F82">
        <f>F81-F73</f>
        <v>-557</v>
      </c>
      <c r="G82">
        <f>SUM(C82:F82)</f>
        <v>2297</v>
      </c>
      <c r="I82" t="s">
        <v>363</v>
      </c>
      <c r="J82">
        <v>10</v>
      </c>
      <c r="K82">
        <v>10</v>
      </c>
      <c r="L82">
        <v>21</v>
      </c>
      <c r="M82">
        <v>4</v>
      </c>
      <c r="N82">
        <f>SUM(J82:M82)</f>
        <v>45</v>
      </c>
    </row>
    <row r="83" spans="2:14" x14ac:dyDescent="0.45">
      <c r="B83" t="s">
        <v>390</v>
      </c>
      <c r="C83" s="2">
        <f>C82/C73</f>
        <v>0.24545454545454545</v>
      </c>
      <c r="D83" s="2">
        <v>0.41499999999999998</v>
      </c>
      <c r="E83" s="24">
        <f>E82/E73</f>
        <v>0.21606557377049179</v>
      </c>
      <c r="F83" s="2">
        <f>F82/F73</f>
        <v>-0.34812500000000002</v>
      </c>
      <c r="G83" s="2">
        <f>G82/G73</f>
        <v>0.18674796747967479</v>
      </c>
      <c r="I83" t="s">
        <v>409</v>
      </c>
      <c r="J83" s="2">
        <f>J82/J81</f>
        <v>1.4306151645207439</v>
      </c>
      <c r="K83" s="2">
        <f t="shared" ref="K83:N83" si="0">K82/K81</f>
        <v>1.4104372355430184</v>
      </c>
      <c r="L83" s="2">
        <f t="shared" si="0"/>
        <v>1.1188066062866275</v>
      </c>
      <c r="M83" s="2">
        <f t="shared" si="0"/>
        <v>0.88105726872246692</v>
      </c>
      <c r="N83" s="2">
        <f t="shared" si="0"/>
        <v>1.2035303557100829</v>
      </c>
    </row>
    <row r="84" spans="2:14" x14ac:dyDescent="0.45">
      <c r="I84" t="s">
        <v>388</v>
      </c>
      <c r="J84">
        <v>2740</v>
      </c>
      <c r="K84">
        <v>3396</v>
      </c>
      <c r="L84">
        <v>7418</v>
      </c>
      <c r="M84">
        <v>1043</v>
      </c>
      <c r="N84">
        <f>SUM(J84:M84)</f>
        <v>14597</v>
      </c>
    </row>
    <row r="85" spans="2:14" x14ac:dyDescent="0.45">
      <c r="C85" t="s">
        <v>396</v>
      </c>
      <c r="D85" t="s">
        <v>397</v>
      </c>
      <c r="E85" t="s">
        <v>398</v>
      </c>
      <c r="F85" t="s">
        <v>399</v>
      </c>
      <c r="G85" t="s">
        <v>400</v>
      </c>
      <c r="I85" t="s">
        <v>389</v>
      </c>
      <c r="J85">
        <f>J84-J77*100</f>
        <v>540</v>
      </c>
      <c r="K85">
        <f>K84-K77*100</f>
        <v>996</v>
      </c>
      <c r="L85">
        <f>L84-L77*100</f>
        <v>1318</v>
      </c>
      <c r="M85">
        <f>M84-M77*100</f>
        <v>-557</v>
      </c>
      <c r="N85">
        <f>N84-N77*100</f>
        <v>2297</v>
      </c>
    </row>
    <row r="86" spans="2:14" x14ac:dyDescent="0.45">
      <c r="B86" t="s">
        <v>184</v>
      </c>
      <c r="C86">
        <v>15</v>
      </c>
      <c r="D86">
        <v>1</v>
      </c>
      <c r="E86">
        <v>0</v>
      </c>
      <c r="F86">
        <v>0</v>
      </c>
      <c r="G86">
        <v>0</v>
      </c>
      <c r="I86" t="s">
        <v>410</v>
      </c>
      <c r="J86" s="2">
        <f>J85/(J77*100)</f>
        <v>0.24545454545454545</v>
      </c>
      <c r="K86" s="2">
        <f>K85/(K77*100)</f>
        <v>0.41499999999999998</v>
      </c>
      <c r="L86" s="2">
        <f>L85/(L77*100)</f>
        <v>0.21606557377049179</v>
      </c>
      <c r="M86" s="2">
        <f>M85/(M77*100)</f>
        <v>-0.34812500000000002</v>
      </c>
      <c r="N86" s="2">
        <f>N85/(N77*100)</f>
        <v>0.18674796747967479</v>
      </c>
    </row>
    <row r="87" spans="2:14" x14ac:dyDescent="0.45">
      <c r="B87" t="s">
        <v>54</v>
      </c>
      <c r="C87">
        <v>0</v>
      </c>
      <c r="D87">
        <v>26</v>
      </c>
      <c r="E87">
        <v>2</v>
      </c>
      <c r="F87">
        <v>1</v>
      </c>
      <c r="G87">
        <v>0</v>
      </c>
    </row>
    <row r="88" spans="2:14" x14ac:dyDescent="0.45">
      <c r="B88" t="s">
        <v>146</v>
      </c>
      <c r="C88">
        <v>0</v>
      </c>
      <c r="D88">
        <v>18</v>
      </c>
      <c r="E88">
        <v>5</v>
      </c>
      <c r="F88">
        <v>8</v>
      </c>
      <c r="G88">
        <v>0</v>
      </c>
      <c r="J88" t="s">
        <v>396</v>
      </c>
      <c r="K88" t="s">
        <v>397</v>
      </c>
      <c r="L88" t="s">
        <v>398</v>
      </c>
      <c r="M88" t="s">
        <v>399</v>
      </c>
      <c r="N88" t="s">
        <v>400</v>
      </c>
    </row>
    <row r="89" spans="2:14" x14ac:dyDescent="0.45">
      <c r="B89" t="s">
        <v>168</v>
      </c>
      <c r="C89">
        <v>1</v>
      </c>
      <c r="D89">
        <v>16</v>
      </c>
      <c r="E89">
        <v>0</v>
      </c>
      <c r="F89">
        <v>1</v>
      </c>
      <c r="G89">
        <v>0</v>
      </c>
      <c r="I89" t="s">
        <v>184</v>
      </c>
      <c r="J89">
        <v>15</v>
      </c>
      <c r="K89">
        <v>1</v>
      </c>
      <c r="L89">
        <v>0</v>
      </c>
      <c r="M89">
        <v>0</v>
      </c>
      <c r="N89">
        <v>0</v>
      </c>
    </row>
    <row r="90" spans="2:14" x14ac:dyDescent="0.45">
      <c r="B90" t="s">
        <v>93</v>
      </c>
      <c r="C90">
        <v>0</v>
      </c>
      <c r="D90">
        <v>0</v>
      </c>
      <c r="E90">
        <v>17</v>
      </c>
      <c r="F90">
        <v>12</v>
      </c>
      <c r="G90">
        <v>0</v>
      </c>
      <c r="I90" t="s">
        <v>54</v>
      </c>
      <c r="J90">
        <v>0</v>
      </c>
      <c r="K90">
        <v>26</v>
      </c>
      <c r="L90">
        <v>2</v>
      </c>
      <c r="M90">
        <v>1</v>
      </c>
      <c r="N90">
        <v>0</v>
      </c>
    </row>
    <row r="91" spans="2:14" x14ac:dyDescent="0.45">
      <c r="C91">
        <f>SUM(C86:C90)</f>
        <v>16</v>
      </c>
      <c r="D91">
        <f t="shared" ref="D91:F91" si="1">SUM(D86:D90)</f>
        <v>61</v>
      </c>
      <c r="E91">
        <f t="shared" si="1"/>
        <v>24</v>
      </c>
      <c r="F91">
        <f t="shared" si="1"/>
        <v>22</v>
      </c>
      <c r="G91">
        <v>0</v>
      </c>
      <c r="H91">
        <f>SUM(C91:F91)</f>
        <v>123</v>
      </c>
      <c r="I91" t="s">
        <v>146</v>
      </c>
      <c r="J91">
        <v>0</v>
      </c>
      <c r="K91">
        <v>18</v>
      </c>
      <c r="L91">
        <v>5</v>
      </c>
      <c r="M91">
        <v>8</v>
      </c>
      <c r="N91">
        <v>0</v>
      </c>
    </row>
    <row r="92" spans="2:14" x14ac:dyDescent="0.45">
      <c r="I92" t="s">
        <v>168</v>
      </c>
      <c r="J92">
        <v>1</v>
      </c>
      <c r="K92">
        <v>16</v>
      </c>
      <c r="L92">
        <v>0</v>
      </c>
      <c r="M92">
        <v>1</v>
      </c>
      <c r="N92">
        <v>0</v>
      </c>
    </row>
    <row r="93" spans="2:14" x14ac:dyDescent="0.45">
      <c r="I93" t="s">
        <v>93</v>
      </c>
      <c r="J93">
        <v>0</v>
      </c>
      <c r="K93">
        <v>0</v>
      </c>
      <c r="L93">
        <v>17</v>
      </c>
      <c r="M93">
        <v>12</v>
      </c>
      <c r="N93">
        <v>0</v>
      </c>
    </row>
    <row r="95" spans="2:14" x14ac:dyDescent="0.45">
      <c r="C95">
        <f>3935/5</f>
        <v>787</v>
      </c>
      <c r="D95">
        <f>4170+3447</f>
        <v>7617</v>
      </c>
      <c r="E95">
        <f>D95/D96</f>
        <v>0.22059079061685491</v>
      </c>
      <c r="G95">
        <v>0.4</v>
      </c>
      <c r="H95">
        <v>0</v>
      </c>
      <c r="I95">
        <f>G95*H95</f>
        <v>0</v>
      </c>
    </row>
    <row r="96" spans="2:14" x14ac:dyDescent="0.45">
      <c r="C96">
        <f>83455/5</f>
        <v>16691</v>
      </c>
      <c r="D96">
        <f>18904+15626</f>
        <v>34530</v>
      </c>
      <c r="G96">
        <v>0.25</v>
      </c>
      <c r="H96">
        <v>1</v>
      </c>
      <c r="I96">
        <f t="shared" ref="I96:I99" si="2">G96*H96</f>
        <v>0.25</v>
      </c>
    </row>
    <row r="97" spans="6:9" x14ac:dyDescent="0.45">
      <c r="G97">
        <v>0.2</v>
      </c>
      <c r="H97">
        <v>2</v>
      </c>
      <c r="I97">
        <f t="shared" si="2"/>
        <v>0.4</v>
      </c>
    </row>
    <row r="98" spans="6:9" x14ac:dyDescent="0.45">
      <c r="G98">
        <v>0.06</v>
      </c>
      <c r="H98">
        <v>4</v>
      </c>
      <c r="I98">
        <f t="shared" si="2"/>
        <v>0.24</v>
      </c>
    </row>
    <row r="99" spans="6:9" x14ac:dyDescent="0.45">
      <c r="F99" t="s">
        <v>416</v>
      </c>
      <c r="G99">
        <f>1-SUM(G95:G98)</f>
        <v>8.9999999999999858E-2</v>
      </c>
      <c r="H99">
        <v>3</v>
      </c>
      <c r="I99">
        <f t="shared" si="2"/>
        <v>0.26999999999999957</v>
      </c>
    </row>
    <row r="101" spans="6:9" x14ac:dyDescent="0.45">
      <c r="I101">
        <f>SUM(I95:I99)</f>
        <v>1.1599999999999997</v>
      </c>
    </row>
  </sheetData>
  <conditionalFormatting sqref="E2:E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A734-5BC2-4F6D-9F9C-C1D11086D26E}">
  <dimension ref="B2:N81"/>
  <sheetViews>
    <sheetView workbookViewId="0">
      <selection activeCell="F5" sqref="F5"/>
    </sheetView>
  </sheetViews>
  <sheetFormatPr defaultRowHeight="14.25" x14ac:dyDescent="0.45"/>
  <cols>
    <col min="2" max="2" width="19.265625" bestFit="1" customWidth="1"/>
    <col min="3" max="7" width="14.59765625" customWidth="1"/>
    <col min="9" max="9" width="10.86328125" bestFit="1" customWidth="1"/>
  </cols>
  <sheetData>
    <row r="2" spans="2:14" ht="14.65" thickBot="1" x14ac:dyDescent="0.5"/>
    <row r="3" spans="2:14" ht="15" thickTop="1" thickBot="1" x14ac:dyDescent="0.5">
      <c r="B3" s="35" t="s">
        <v>414</v>
      </c>
      <c r="C3" s="35" t="s">
        <v>415</v>
      </c>
    </row>
    <row r="4" spans="2:14" ht="15" thickTop="1" thickBot="1" x14ac:dyDescent="0.5">
      <c r="B4" s="36" t="s">
        <v>402</v>
      </c>
      <c r="C4" s="39" t="s">
        <v>411</v>
      </c>
    </row>
    <row r="5" spans="2:14" ht="15" thickTop="1" thickBot="1" x14ac:dyDescent="0.5"/>
    <row r="6" spans="2:14" ht="28.9" customHeight="1" thickTop="1" thickBot="1" x14ac:dyDescent="0.5">
      <c r="B6" s="37" t="s">
        <v>404</v>
      </c>
      <c r="C6" s="37" t="s">
        <v>374</v>
      </c>
    </row>
    <row r="7" spans="2:14" ht="15" thickTop="1" thickBot="1" x14ac:dyDescent="0.5">
      <c r="B7" s="26" t="s">
        <v>403</v>
      </c>
      <c r="C7" s="38">
        <v>100</v>
      </c>
    </row>
    <row r="8" spans="2:14" ht="15" thickTop="1" thickBot="1" x14ac:dyDescent="0.5">
      <c r="B8" s="26" t="s">
        <v>1</v>
      </c>
      <c r="C8" s="38">
        <v>123</v>
      </c>
    </row>
    <row r="9" spans="2:14" ht="15" thickTop="1" thickBot="1" x14ac:dyDescent="0.5">
      <c r="B9" s="26" t="s">
        <v>380</v>
      </c>
      <c r="C9" s="38">
        <v>12300</v>
      </c>
    </row>
    <row r="10" spans="2:14" ht="14.65" thickTop="1" x14ac:dyDescent="0.45"/>
    <row r="11" spans="2:14" ht="14.65" thickBot="1" x14ac:dyDescent="0.5"/>
    <row r="12" spans="2:14" s="8" customFormat="1" ht="43.15" customHeight="1" thickTop="1" thickBot="1" x14ac:dyDescent="0.5">
      <c r="B12" s="28" t="s">
        <v>377</v>
      </c>
      <c r="C12" s="28" t="s">
        <v>392</v>
      </c>
      <c r="D12" s="28" t="s">
        <v>378</v>
      </c>
      <c r="E12" s="28" t="s">
        <v>413</v>
      </c>
      <c r="F12" s="28" t="s">
        <v>412</v>
      </c>
      <c r="G12" s="29" t="s">
        <v>394</v>
      </c>
      <c r="I12" s="37" t="s">
        <v>0</v>
      </c>
      <c r="J12" s="37" t="s">
        <v>396</v>
      </c>
      <c r="K12" s="37" t="s">
        <v>397</v>
      </c>
      <c r="L12" s="37" t="s">
        <v>398</v>
      </c>
      <c r="M12" s="37" t="s">
        <v>399</v>
      </c>
      <c r="N12" s="37" t="s">
        <v>400</v>
      </c>
    </row>
    <row r="13" spans="2:14" ht="16.5" thickTop="1" thickBot="1" x14ac:dyDescent="0.5">
      <c r="B13" s="30" t="s">
        <v>1</v>
      </c>
      <c r="C13" s="31">
        <v>22</v>
      </c>
      <c r="D13" s="31">
        <v>24</v>
      </c>
      <c r="E13" s="31">
        <v>61</v>
      </c>
      <c r="F13" s="31">
        <v>16</v>
      </c>
      <c r="G13" s="32">
        <v>123</v>
      </c>
      <c r="I13" s="26" t="s">
        <v>184</v>
      </c>
      <c r="J13" s="27">
        <v>15</v>
      </c>
      <c r="K13" s="27">
        <v>1</v>
      </c>
      <c r="L13" s="27">
        <v>0</v>
      </c>
      <c r="M13" s="27">
        <v>0</v>
      </c>
      <c r="N13" s="27">
        <v>0</v>
      </c>
    </row>
    <row r="14" spans="2:14" ht="16.5" thickTop="1" thickBot="1" x14ac:dyDescent="0.5">
      <c r="B14" s="30" t="s">
        <v>405</v>
      </c>
      <c r="C14" s="31">
        <v>10</v>
      </c>
      <c r="D14" s="31">
        <v>10</v>
      </c>
      <c r="E14" s="31">
        <v>21</v>
      </c>
      <c r="F14" s="31">
        <v>3</v>
      </c>
      <c r="G14" s="32">
        <v>44</v>
      </c>
      <c r="I14" s="26" t="s">
        <v>54</v>
      </c>
      <c r="J14" s="27">
        <v>0</v>
      </c>
      <c r="K14" s="27">
        <v>26</v>
      </c>
      <c r="L14" s="27">
        <v>2</v>
      </c>
      <c r="M14" s="27">
        <v>1</v>
      </c>
      <c r="N14" s="27">
        <v>0</v>
      </c>
    </row>
    <row r="15" spans="2:14" ht="16.5" thickTop="1" thickBot="1" x14ac:dyDescent="0.5">
      <c r="B15" s="30" t="s">
        <v>406</v>
      </c>
      <c r="C15" s="31">
        <v>12</v>
      </c>
      <c r="D15" s="31">
        <v>14</v>
      </c>
      <c r="E15" s="31">
        <v>40</v>
      </c>
      <c r="F15" s="31">
        <v>13</v>
      </c>
      <c r="G15" s="32">
        <v>79</v>
      </c>
      <c r="I15" s="26" t="s">
        <v>146</v>
      </c>
      <c r="J15" s="27">
        <v>0</v>
      </c>
      <c r="K15" s="27">
        <v>18</v>
      </c>
      <c r="L15" s="27">
        <v>5</v>
      </c>
      <c r="M15" s="27">
        <v>8</v>
      </c>
      <c r="N15" s="27">
        <v>0</v>
      </c>
    </row>
    <row r="16" spans="2:14" ht="16.5" thickTop="1" thickBot="1" x14ac:dyDescent="0.5">
      <c r="B16" s="30" t="s">
        <v>407</v>
      </c>
      <c r="C16" s="33">
        <v>0.45454545454545453</v>
      </c>
      <c r="D16" s="33">
        <v>0.41666666666666669</v>
      </c>
      <c r="E16" s="33">
        <v>0.34426229508196721</v>
      </c>
      <c r="F16" s="33">
        <v>0.1875</v>
      </c>
      <c r="G16" s="34">
        <v>0.35772357723577236</v>
      </c>
      <c r="I16" s="26" t="s">
        <v>168</v>
      </c>
      <c r="J16" s="27">
        <v>1</v>
      </c>
      <c r="K16" s="27">
        <v>16</v>
      </c>
      <c r="L16" s="27">
        <v>0</v>
      </c>
      <c r="M16" s="27">
        <v>1</v>
      </c>
      <c r="N16" s="27">
        <v>0</v>
      </c>
    </row>
    <row r="17" spans="2:14" ht="16.5" thickTop="1" thickBot="1" x14ac:dyDescent="0.5">
      <c r="B17" s="30" t="s">
        <v>408</v>
      </c>
      <c r="C17" s="31">
        <v>6.99</v>
      </c>
      <c r="D17" s="31">
        <v>7.09</v>
      </c>
      <c r="E17" s="31">
        <v>18.77</v>
      </c>
      <c r="F17" s="31">
        <v>4.54</v>
      </c>
      <c r="G17" s="32">
        <v>37.39</v>
      </c>
      <c r="I17" s="26" t="s">
        <v>93</v>
      </c>
      <c r="J17" s="27">
        <v>0</v>
      </c>
      <c r="K17" s="27">
        <v>0</v>
      </c>
      <c r="L17" s="27">
        <v>17</v>
      </c>
      <c r="M17" s="27">
        <v>12</v>
      </c>
      <c r="N17" s="27">
        <v>0</v>
      </c>
    </row>
    <row r="18" spans="2:14" ht="16.5" thickTop="1" thickBot="1" x14ac:dyDescent="0.5">
      <c r="B18" s="30" t="s">
        <v>363</v>
      </c>
      <c r="C18" s="31">
        <v>10</v>
      </c>
      <c r="D18" s="31">
        <v>10</v>
      </c>
      <c r="E18" s="31">
        <v>21</v>
      </c>
      <c r="F18" s="31">
        <v>4</v>
      </c>
      <c r="G18" s="32">
        <v>45</v>
      </c>
    </row>
    <row r="19" spans="2:14" ht="16.5" thickTop="1" thickBot="1" x14ac:dyDescent="0.5">
      <c r="B19" s="30" t="s">
        <v>409</v>
      </c>
      <c r="C19" s="33">
        <v>1.4306151645207439</v>
      </c>
      <c r="D19" s="33">
        <v>1.4104372355430184</v>
      </c>
      <c r="E19" s="33">
        <v>1.1188066062866275</v>
      </c>
      <c r="F19" s="33">
        <v>0.88105726872246692</v>
      </c>
      <c r="G19" s="34">
        <v>1.2035303557100829</v>
      </c>
    </row>
    <row r="20" spans="2:14" ht="16.5" thickTop="1" thickBot="1" x14ac:dyDescent="0.5">
      <c r="B20" s="30" t="s">
        <v>388</v>
      </c>
      <c r="C20" s="31">
        <v>2740</v>
      </c>
      <c r="D20" s="31">
        <v>3396</v>
      </c>
      <c r="E20" s="31">
        <v>7418</v>
      </c>
      <c r="F20" s="31">
        <v>1043</v>
      </c>
      <c r="G20" s="32">
        <v>14597</v>
      </c>
    </row>
    <row r="21" spans="2:14" ht="16.5" thickTop="1" thickBot="1" x14ac:dyDescent="0.5">
      <c r="B21" s="30" t="s">
        <v>389</v>
      </c>
      <c r="C21" s="31">
        <v>540</v>
      </c>
      <c r="D21" s="31">
        <v>996</v>
      </c>
      <c r="E21" s="31">
        <v>1318</v>
      </c>
      <c r="F21" s="31">
        <v>-557</v>
      </c>
      <c r="G21" s="32">
        <v>2297</v>
      </c>
    </row>
    <row r="22" spans="2:14" ht="16.5" thickTop="1" thickBot="1" x14ac:dyDescent="0.5">
      <c r="B22" s="30" t="s">
        <v>410</v>
      </c>
      <c r="C22" s="33">
        <v>0.24545454545454545</v>
      </c>
      <c r="D22" s="33">
        <v>0.41499999999999998</v>
      </c>
      <c r="E22" s="33">
        <v>0.21606557377049179</v>
      </c>
      <c r="F22" s="33">
        <v>-0.34812500000000002</v>
      </c>
      <c r="G22" s="34">
        <v>0.18674796747967479</v>
      </c>
    </row>
    <row r="23" spans="2:14" ht="14.65" thickTop="1" x14ac:dyDescent="0.45"/>
    <row r="67" spans="2:7" x14ac:dyDescent="0.45">
      <c r="B67" t="s">
        <v>406</v>
      </c>
      <c r="C67">
        <v>12</v>
      </c>
      <c r="D67">
        <v>14</v>
      </c>
      <c r="E67">
        <v>40</v>
      </c>
      <c r="F67">
        <v>13</v>
      </c>
      <c r="G67">
        <v>79</v>
      </c>
    </row>
    <row r="68" spans="2:7" x14ac:dyDescent="0.45">
      <c r="B68" t="s">
        <v>407</v>
      </c>
      <c r="C68">
        <v>0.45454545454545453</v>
      </c>
      <c r="D68">
        <v>0.41666666666666669</v>
      </c>
      <c r="E68">
        <v>0.34426229508196721</v>
      </c>
      <c r="F68">
        <v>0.1875</v>
      </c>
      <c r="G68">
        <v>0.35772357723577236</v>
      </c>
    </row>
    <row r="69" spans="2:7" x14ac:dyDescent="0.45">
      <c r="B69" t="s">
        <v>408</v>
      </c>
      <c r="C69">
        <v>6.99</v>
      </c>
      <c r="D69">
        <v>7.09</v>
      </c>
      <c r="E69">
        <v>18.77</v>
      </c>
      <c r="F69">
        <v>4.54</v>
      </c>
      <c r="G69">
        <v>37.39</v>
      </c>
    </row>
    <row r="70" spans="2:7" x14ac:dyDescent="0.45">
      <c r="B70" t="s">
        <v>363</v>
      </c>
      <c r="C70">
        <v>10</v>
      </c>
      <c r="D70">
        <v>10</v>
      </c>
      <c r="E70">
        <v>21</v>
      </c>
      <c r="F70">
        <v>4</v>
      </c>
      <c r="G70">
        <v>45</v>
      </c>
    </row>
    <row r="71" spans="2:7" x14ac:dyDescent="0.45">
      <c r="B71" t="s">
        <v>409</v>
      </c>
      <c r="C71">
        <v>1.4306151645207439</v>
      </c>
      <c r="D71">
        <v>1.4104372355430184</v>
      </c>
      <c r="E71">
        <v>1.1188066062866275</v>
      </c>
      <c r="F71">
        <v>0.88105726872246692</v>
      </c>
      <c r="G71">
        <v>1.2035303557100829</v>
      </c>
    </row>
    <row r="72" spans="2:7" x14ac:dyDescent="0.45">
      <c r="B72" t="s">
        <v>388</v>
      </c>
      <c r="C72">
        <v>2740</v>
      </c>
      <c r="D72">
        <v>3396</v>
      </c>
      <c r="E72">
        <v>7418</v>
      </c>
      <c r="F72">
        <v>1043</v>
      </c>
      <c r="G72">
        <v>14597</v>
      </c>
    </row>
    <row r="73" spans="2:7" x14ac:dyDescent="0.45">
      <c r="B73" t="s">
        <v>389</v>
      </c>
      <c r="C73">
        <v>540</v>
      </c>
      <c r="D73">
        <v>996</v>
      </c>
      <c r="E73">
        <v>1318</v>
      </c>
      <c r="F73">
        <v>-557</v>
      </c>
      <c r="G73">
        <v>2297</v>
      </c>
    </row>
    <row r="74" spans="2:7" x14ac:dyDescent="0.45">
      <c r="B74" t="s">
        <v>410</v>
      </c>
      <c r="C74">
        <v>0.24545454545454545</v>
      </c>
      <c r="D74">
        <v>0.41499999999999998</v>
      </c>
      <c r="E74">
        <v>0.21606557377049179</v>
      </c>
      <c r="F74">
        <v>-0.34812500000000002</v>
      </c>
      <c r="G74">
        <v>0.18674796747967479</v>
      </c>
    </row>
    <row r="76" spans="2:7" x14ac:dyDescent="0.45">
      <c r="C76" t="s">
        <v>396</v>
      </c>
      <c r="D76" t="s">
        <v>397</v>
      </c>
      <c r="E76" t="s">
        <v>398</v>
      </c>
      <c r="F76" t="s">
        <v>399</v>
      </c>
      <c r="G76" t="s">
        <v>400</v>
      </c>
    </row>
    <row r="77" spans="2:7" x14ac:dyDescent="0.45">
      <c r="B77" t="s">
        <v>184</v>
      </c>
      <c r="C77">
        <v>15</v>
      </c>
      <c r="D77">
        <v>1</v>
      </c>
      <c r="E77">
        <v>0</v>
      </c>
      <c r="F77">
        <v>0</v>
      </c>
      <c r="G77">
        <v>0</v>
      </c>
    </row>
    <row r="78" spans="2:7" x14ac:dyDescent="0.45">
      <c r="B78" t="s">
        <v>54</v>
      </c>
      <c r="C78">
        <v>0</v>
      </c>
      <c r="D78">
        <v>26</v>
      </c>
      <c r="E78">
        <v>2</v>
      </c>
      <c r="F78">
        <v>1</v>
      </c>
      <c r="G78">
        <v>0</v>
      </c>
    </row>
    <row r="79" spans="2:7" x14ac:dyDescent="0.45">
      <c r="B79" t="s">
        <v>146</v>
      </c>
      <c r="C79">
        <v>0</v>
      </c>
      <c r="D79">
        <v>18</v>
      </c>
      <c r="E79">
        <v>5</v>
      </c>
      <c r="F79">
        <v>8</v>
      </c>
      <c r="G79">
        <v>0</v>
      </c>
    </row>
    <row r="80" spans="2:7" x14ac:dyDescent="0.45">
      <c r="B80" t="s">
        <v>168</v>
      </c>
      <c r="C80">
        <v>1</v>
      </c>
      <c r="D80">
        <v>16</v>
      </c>
      <c r="E80">
        <v>0</v>
      </c>
      <c r="F80">
        <v>1</v>
      </c>
      <c r="G80">
        <v>0</v>
      </c>
    </row>
    <row r="81" spans="2:7" x14ac:dyDescent="0.45">
      <c r="B81" t="s">
        <v>93</v>
      </c>
      <c r="C81">
        <v>0</v>
      </c>
      <c r="D81">
        <v>0</v>
      </c>
      <c r="E81">
        <v>17</v>
      </c>
      <c r="F81">
        <v>12</v>
      </c>
      <c r="G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116-D069-4510-8BA8-2C56EC63EAF6}">
  <dimension ref="A1:AL21"/>
  <sheetViews>
    <sheetView topLeftCell="B1" workbookViewId="0">
      <selection activeCell="N15" sqref="N15"/>
    </sheetView>
  </sheetViews>
  <sheetFormatPr defaultRowHeight="14.25" x14ac:dyDescent="0.45"/>
  <cols>
    <col min="1" max="1" width="0" hidden="1" customWidth="1"/>
    <col min="2" max="2" width="11.46484375" bestFit="1" customWidth="1"/>
    <col min="4" max="4" width="12.6640625" customWidth="1"/>
    <col min="5" max="5" width="9.33203125" customWidth="1"/>
    <col min="6" max="6" width="10.46484375" hidden="1" customWidth="1"/>
    <col min="7" max="7" width="10.265625" hidden="1" customWidth="1"/>
    <col min="8" max="8" width="9.6640625" customWidth="1"/>
    <col min="9" max="9" width="9.53125" hidden="1" customWidth="1"/>
    <col min="10" max="10" width="9.33203125" hidden="1" customWidth="1"/>
    <col min="11" max="11" width="9.46484375" customWidth="1"/>
    <col min="12" max="12" width="10.3984375" hidden="1" customWidth="1"/>
    <col min="13" max="13" width="10.19921875" hidden="1" customWidth="1"/>
    <col min="14" max="15" width="9.59765625" customWidth="1"/>
    <col min="16" max="17" width="9.59765625" hidden="1" customWidth="1"/>
    <col min="18" max="19" width="0" hidden="1" customWidth="1"/>
    <col min="21" max="22" width="0" hidden="1" customWidth="1"/>
    <col min="24" max="25" width="0" hidden="1" customWidth="1"/>
    <col min="27" max="27" width="10.59765625" hidden="1" customWidth="1"/>
    <col min="28" max="28" width="10.3984375" hidden="1" customWidth="1"/>
    <col min="29" max="29" width="9.796875" customWidth="1"/>
    <col min="30" max="30" width="10.53125" hidden="1" customWidth="1"/>
    <col min="31" max="31" width="10.33203125" hidden="1" customWidth="1"/>
    <col min="32" max="32" width="9.73046875" customWidth="1"/>
    <col min="33" max="34" width="0" hidden="1" customWidth="1"/>
    <col min="36" max="37" width="0" hidden="1" customWidth="1"/>
  </cols>
  <sheetData>
    <row r="1" spans="1:38" s="9" customFormat="1" ht="68.25" customHeight="1" x14ac:dyDescent="0.45">
      <c r="A1" s="9" t="s">
        <v>314</v>
      </c>
      <c r="B1" s="9" t="s">
        <v>0</v>
      </c>
      <c r="C1" s="9" t="s">
        <v>328</v>
      </c>
      <c r="D1" s="9" t="s">
        <v>329</v>
      </c>
      <c r="E1" s="9" t="s">
        <v>1</v>
      </c>
      <c r="F1" s="9" t="s">
        <v>2</v>
      </c>
      <c r="G1" s="9" t="s">
        <v>3</v>
      </c>
      <c r="H1" s="9" t="s">
        <v>362</v>
      </c>
      <c r="I1" s="9" t="s">
        <v>315</v>
      </c>
      <c r="J1" s="9" t="s">
        <v>316</v>
      </c>
      <c r="K1" s="9" t="s">
        <v>331</v>
      </c>
      <c r="L1" s="9" t="s">
        <v>4</v>
      </c>
      <c r="M1" s="9" t="s">
        <v>5</v>
      </c>
      <c r="N1" s="9" t="s">
        <v>363</v>
      </c>
      <c r="O1" s="9" t="s">
        <v>334</v>
      </c>
      <c r="P1" s="9" t="s">
        <v>10</v>
      </c>
      <c r="Q1" s="9" t="s">
        <v>11</v>
      </c>
      <c r="R1" s="9" t="s">
        <v>6</v>
      </c>
      <c r="S1" s="9" t="s">
        <v>7</v>
      </c>
      <c r="T1" s="9" t="s">
        <v>365</v>
      </c>
      <c r="U1" s="9" t="s">
        <v>8</v>
      </c>
      <c r="V1" s="9" t="s">
        <v>9</v>
      </c>
      <c r="W1" s="9" t="s">
        <v>366</v>
      </c>
      <c r="X1" s="9" t="s">
        <v>12</v>
      </c>
      <c r="Y1" s="9" t="s">
        <v>13</v>
      </c>
      <c r="Z1" s="9" t="s">
        <v>335</v>
      </c>
      <c r="AA1" s="9" t="s">
        <v>14</v>
      </c>
      <c r="AB1" s="9" t="s">
        <v>15</v>
      </c>
      <c r="AC1" s="9" t="s">
        <v>354</v>
      </c>
      <c r="AD1" s="9" t="s">
        <v>16</v>
      </c>
      <c r="AE1" s="9" t="s">
        <v>17</v>
      </c>
      <c r="AF1" s="9" t="s">
        <v>355</v>
      </c>
      <c r="AG1" s="9" t="s">
        <v>18</v>
      </c>
      <c r="AH1" s="9" t="s">
        <v>19</v>
      </c>
      <c r="AI1" s="9" t="s">
        <v>336</v>
      </c>
      <c r="AJ1" s="9" t="s">
        <v>20</v>
      </c>
      <c r="AK1" s="9" t="s">
        <v>21</v>
      </c>
      <c r="AL1" s="9" t="s">
        <v>337</v>
      </c>
    </row>
    <row r="2" spans="1:38" x14ac:dyDescent="0.45">
      <c r="A2">
        <v>126</v>
      </c>
      <c r="B2" s="11" t="s">
        <v>148</v>
      </c>
      <c r="C2" s="10">
        <v>0.99234612982483705</v>
      </c>
      <c r="D2" s="10">
        <v>1.011135667197228</v>
      </c>
      <c r="E2" s="8">
        <v>599</v>
      </c>
      <c r="F2" s="8">
        <v>256</v>
      </c>
      <c r="G2" s="8">
        <v>264.32455783513501</v>
      </c>
      <c r="H2" s="10">
        <v>0.9685063018611868</v>
      </c>
      <c r="I2" s="8">
        <v>170</v>
      </c>
      <c r="J2" s="8">
        <v>152.257728350332</v>
      </c>
      <c r="K2" s="10">
        <v>1.1165278888756605</v>
      </c>
      <c r="L2" s="8">
        <v>173</v>
      </c>
      <c r="M2" s="8">
        <v>182.417713814531</v>
      </c>
      <c r="N2" s="10">
        <v>0.94837281085483705</v>
      </c>
      <c r="O2" s="10">
        <v>1.0252610378846909</v>
      </c>
      <c r="P2" s="8">
        <v>1638</v>
      </c>
      <c r="Q2" s="8">
        <v>1597.6419072546701</v>
      </c>
      <c r="R2" s="8">
        <v>916</v>
      </c>
      <c r="S2" s="8">
        <v>899.40404353803001</v>
      </c>
      <c r="T2" s="10">
        <v>1.0184521701689107</v>
      </c>
      <c r="U2" s="8">
        <v>722</v>
      </c>
      <c r="V2" s="8">
        <v>698.23786371664301</v>
      </c>
      <c r="W2" s="10">
        <v>1.0340315779451916</v>
      </c>
      <c r="X2" s="8">
        <v>13765</v>
      </c>
      <c r="Y2" s="8">
        <v>15538.837405035099</v>
      </c>
      <c r="Z2" s="10">
        <v>0.8858449085476422</v>
      </c>
      <c r="AA2" s="8">
        <v>6866</v>
      </c>
      <c r="AB2" s="8">
        <v>7614.1899548206302</v>
      </c>
      <c r="AC2" s="10">
        <v>0.90173741931051477</v>
      </c>
      <c r="AD2" s="8">
        <v>6899</v>
      </c>
      <c r="AE2" s="8">
        <v>7924.6474502145002</v>
      </c>
      <c r="AF2" s="10">
        <v>0.87057500580839864</v>
      </c>
      <c r="AG2" s="8">
        <v>2203</v>
      </c>
      <c r="AH2" s="8">
        <v>2079.6722242742599</v>
      </c>
      <c r="AI2" s="10">
        <v>1.0593015448714653</v>
      </c>
      <c r="AJ2" s="8">
        <v>134</v>
      </c>
      <c r="AK2" s="8">
        <v>123.252758553391</v>
      </c>
      <c r="AL2" s="10">
        <v>1.0871967619447112</v>
      </c>
    </row>
    <row r="3" spans="1:38" x14ac:dyDescent="0.45">
      <c r="A3">
        <v>59</v>
      </c>
      <c r="B3" s="8" t="s">
        <v>81</v>
      </c>
      <c r="C3" s="10">
        <v>0.95541695557257933</v>
      </c>
      <c r="D3" s="10">
        <v>1.0085432934936804</v>
      </c>
      <c r="E3" s="8">
        <v>505</v>
      </c>
      <c r="F3" s="8">
        <v>222</v>
      </c>
      <c r="G3" s="8">
        <v>229.42180290444</v>
      </c>
      <c r="H3" s="10">
        <v>0.96764996695832184</v>
      </c>
      <c r="I3" s="8">
        <v>134</v>
      </c>
      <c r="J3" s="8">
        <v>126.985337465399</v>
      </c>
      <c r="K3" s="10">
        <v>1.055239940883036</v>
      </c>
      <c r="L3" s="8">
        <v>149</v>
      </c>
      <c r="M3" s="8">
        <v>148.592859630161</v>
      </c>
      <c r="N3" s="10">
        <v>1.0027399726396837</v>
      </c>
      <c r="O3" s="10">
        <v>1.0427466144940247</v>
      </c>
      <c r="P3" s="8">
        <v>1403</v>
      </c>
      <c r="Q3" s="8">
        <v>1345.48506847062</v>
      </c>
      <c r="R3" s="8">
        <v>785</v>
      </c>
      <c r="S3" s="8">
        <v>768.99921174815199</v>
      </c>
      <c r="T3" s="10">
        <v>1.0208072882356716</v>
      </c>
      <c r="U3" s="8">
        <v>618</v>
      </c>
      <c r="V3" s="8">
        <v>576.48585672246895</v>
      </c>
      <c r="W3" s="10">
        <v>1.0720124228433876</v>
      </c>
      <c r="X3" s="8">
        <v>11737</v>
      </c>
      <c r="Y3" s="8">
        <v>13104.209539711601</v>
      </c>
      <c r="Z3" s="10">
        <v>0.89566638601371984</v>
      </c>
      <c r="AA3" s="8">
        <v>5624</v>
      </c>
      <c r="AB3" s="8">
        <v>6408.4055863318499</v>
      </c>
      <c r="AC3" s="10">
        <v>0.87759738740555571</v>
      </c>
      <c r="AD3" s="8">
        <v>6113</v>
      </c>
      <c r="AE3" s="8">
        <v>6695.8039533797501</v>
      </c>
      <c r="AF3" s="10">
        <v>0.91295982417681509</v>
      </c>
      <c r="AG3" s="8">
        <v>1605</v>
      </c>
      <c r="AH3" s="8">
        <v>1747.5853459928201</v>
      </c>
      <c r="AI3" s="10">
        <v>0.91841008147626924</v>
      </c>
      <c r="AJ3" s="8">
        <v>77</v>
      </c>
      <c r="AK3" s="8">
        <v>103.528489415037</v>
      </c>
      <c r="AL3" s="10">
        <v>0.74375662617188865</v>
      </c>
    </row>
    <row r="4" spans="1:38" x14ac:dyDescent="0.45">
      <c r="A4">
        <v>265</v>
      </c>
      <c r="B4" s="8" t="s">
        <v>287</v>
      </c>
      <c r="C4" s="10">
        <v>0.94385716507478723</v>
      </c>
      <c r="D4" s="10">
        <v>0.99205253569425667</v>
      </c>
      <c r="E4" s="8">
        <v>497</v>
      </c>
      <c r="F4" s="8">
        <v>228</v>
      </c>
      <c r="G4" s="8">
        <v>214.411800012724</v>
      </c>
      <c r="H4" s="10">
        <v>1.0633743104925644</v>
      </c>
      <c r="I4" s="8">
        <v>125</v>
      </c>
      <c r="J4" s="8">
        <v>125.459673920028</v>
      </c>
      <c r="K4" s="10">
        <v>0.996336082299074</v>
      </c>
      <c r="L4" s="8">
        <v>144</v>
      </c>
      <c r="M4" s="8">
        <v>157.12852606724701</v>
      </c>
      <c r="N4" s="10">
        <v>0.91644721429113174</v>
      </c>
      <c r="O4" s="10">
        <v>1.0543950091139187</v>
      </c>
      <c r="P4" s="8">
        <v>1398</v>
      </c>
      <c r="Q4" s="8">
        <v>1325.87881004372</v>
      </c>
      <c r="R4" s="8">
        <v>780</v>
      </c>
      <c r="S4" s="8">
        <v>734.02108808201001</v>
      </c>
      <c r="T4" s="10">
        <v>1.0626397697076149</v>
      </c>
      <c r="U4" s="8">
        <v>618</v>
      </c>
      <c r="V4" s="8">
        <v>591.85772196171501</v>
      </c>
      <c r="W4" s="10">
        <v>1.044169868987493</v>
      </c>
      <c r="X4" s="8">
        <v>10659</v>
      </c>
      <c r="Y4" s="8">
        <v>12902.520413849201</v>
      </c>
      <c r="Z4" s="10">
        <v>0.82611766213978866</v>
      </c>
      <c r="AA4" s="8">
        <v>5208</v>
      </c>
      <c r="AB4" s="8">
        <v>6338.2297159228801</v>
      </c>
      <c r="AC4" s="10">
        <v>0.82168053753502801</v>
      </c>
      <c r="AD4" s="8">
        <v>5451</v>
      </c>
      <c r="AE4" s="8">
        <v>6564.2906979263298</v>
      </c>
      <c r="AF4" s="10">
        <v>0.83040198108867724</v>
      </c>
      <c r="AG4" s="8">
        <v>1503</v>
      </c>
      <c r="AH4" s="8">
        <v>1729.3219001939599</v>
      </c>
      <c r="AI4" s="10">
        <v>0.86912679463055675</v>
      </c>
      <c r="AJ4" s="8">
        <v>92</v>
      </c>
      <c r="AK4" s="8">
        <v>102.479607095623</v>
      </c>
      <c r="AL4" s="10">
        <v>0.89773958553681277</v>
      </c>
    </row>
    <row r="5" spans="1:38" x14ac:dyDescent="0.45">
      <c r="A5">
        <v>162</v>
      </c>
      <c r="B5" s="11" t="s">
        <v>184</v>
      </c>
      <c r="C5" s="10">
        <v>0.95737201891226742</v>
      </c>
      <c r="D5" s="10">
        <v>0.98864762284951357</v>
      </c>
      <c r="E5" s="8">
        <v>485</v>
      </c>
      <c r="F5" s="8">
        <v>219</v>
      </c>
      <c r="G5" s="8">
        <v>216.06617266043901</v>
      </c>
      <c r="H5" s="10">
        <v>1.0135783741778575</v>
      </c>
      <c r="I5" s="8">
        <v>102</v>
      </c>
      <c r="J5" s="8">
        <v>122.19650764602601</v>
      </c>
      <c r="K5" s="10">
        <v>0.83472107317067978</v>
      </c>
      <c r="L5" s="8">
        <v>164</v>
      </c>
      <c r="M5" s="8">
        <v>146.737319693534</v>
      </c>
      <c r="N5" s="10">
        <v>1.1176434212000035</v>
      </c>
      <c r="O5" s="10">
        <v>1.0793955252467886</v>
      </c>
      <c r="P5" s="8">
        <v>1394</v>
      </c>
      <c r="Q5" s="8">
        <v>1291.4635714107501</v>
      </c>
      <c r="R5" s="8">
        <v>749</v>
      </c>
      <c r="S5" s="8">
        <v>730.03367777067001</v>
      </c>
      <c r="T5" s="10">
        <v>1.025980064765297</v>
      </c>
      <c r="U5" s="8">
        <v>645</v>
      </c>
      <c r="V5" s="8">
        <v>561.42989364008304</v>
      </c>
      <c r="W5" s="10">
        <v>1.1488522561883594</v>
      </c>
      <c r="X5" s="8">
        <v>10631</v>
      </c>
      <c r="Y5" s="8">
        <v>12602.450003823</v>
      </c>
      <c r="Z5" s="10">
        <v>0.8435661317263744</v>
      </c>
      <c r="AA5" s="8">
        <v>5190</v>
      </c>
      <c r="AB5" s="8">
        <v>6169.8706180374202</v>
      </c>
      <c r="AC5" s="10">
        <v>0.84118457603101116</v>
      </c>
      <c r="AD5" s="8">
        <v>5441</v>
      </c>
      <c r="AE5" s="8">
        <v>6432.5793857856397</v>
      </c>
      <c r="AF5" s="10">
        <v>0.84585042386312759</v>
      </c>
      <c r="AG5" s="8">
        <v>1536</v>
      </c>
      <c r="AH5" s="8">
        <v>1682.35884059245</v>
      </c>
      <c r="AI5" s="10">
        <v>0.91300379142602595</v>
      </c>
      <c r="AJ5" s="8">
        <v>87</v>
      </c>
      <c r="AK5" s="8">
        <v>100.309394499386</v>
      </c>
      <c r="AL5" s="10">
        <v>0.86731657023941588</v>
      </c>
    </row>
    <row r="6" spans="1:38" x14ac:dyDescent="0.45">
      <c r="A6">
        <v>54</v>
      </c>
      <c r="B6" s="8" t="s">
        <v>76</v>
      </c>
      <c r="C6" s="10">
        <v>0.9508220737426597</v>
      </c>
      <c r="D6" s="10">
        <v>1.0086985253186247</v>
      </c>
      <c r="E6" s="8">
        <v>443</v>
      </c>
      <c r="F6" s="8">
        <v>187</v>
      </c>
      <c r="G6" s="8">
        <v>197.35867419044601</v>
      </c>
      <c r="H6" s="10">
        <v>0.94751345876771464</v>
      </c>
      <c r="I6" s="8">
        <v>113</v>
      </c>
      <c r="J6" s="8">
        <v>112.396132080809</v>
      </c>
      <c r="K6" s="10">
        <v>1.0053726752692596</v>
      </c>
      <c r="L6" s="8">
        <v>143</v>
      </c>
      <c r="M6" s="8">
        <v>133.245193728743</v>
      </c>
      <c r="N6" s="10">
        <v>1.0732094419189</v>
      </c>
      <c r="O6" s="10">
        <v>1.0357686247038069</v>
      </c>
      <c r="P6" s="8">
        <v>1215</v>
      </c>
      <c r="Q6" s="8">
        <v>1173.04190436107</v>
      </c>
      <c r="R6" s="8">
        <v>681</v>
      </c>
      <c r="S6" s="8">
        <v>662.88552844818298</v>
      </c>
      <c r="T6" s="10">
        <v>1.0273266963516658</v>
      </c>
      <c r="U6" s="8">
        <v>534</v>
      </c>
      <c r="V6" s="8">
        <v>510.15637591289197</v>
      </c>
      <c r="W6" s="10">
        <v>1.046737873351953</v>
      </c>
      <c r="X6" s="8">
        <v>9614</v>
      </c>
      <c r="Y6" s="8">
        <v>11525.509467255701</v>
      </c>
      <c r="Z6" s="10">
        <v>0.83414967705450649</v>
      </c>
      <c r="AA6" s="8">
        <v>4960</v>
      </c>
      <c r="AB6" s="8">
        <v>5638.6498092642896</v>
      </c>
      <c r="AC6" s="10">
        <v>0.87964320675682517</v>
      </c>
      <c r="AD6" s="8">
        <v>4654</v>
      </c>
      <c r="AE6" s="8">
        <v>5886.8596579914802</v>
      </c>
      <c r="AF6" s="10">
        <v>0.79057430793039907</v>
      </c>
      <c r="AG6" s="8">
        <v>1433</v>
      </c>
      <c r="AH6" s="8">
        <v>1539.06119519956</v>
      </c>
      <c r="AI6" s="10">
        <v>0.93108708378174154</v>
      </c>
      <c r="AJ6" s="8">
        <v>81</v>
      </c>
      <c r="AK6" s="8">
        <v>91.251178850291794</v>
      </c>
      <c r="AL6" s="10">
        <v>0.88765976528248425</v>
      </c>
    </row>
    <row r="7" spans="1:38" x14ac:dyDescent="0.45">
      <c r="A7">
        <v>150</v>
      </c>
      <c r="B7" s="8" t="s">
        <v>172</v>
      </c>
      <c r="C7" s="10">
        <v>0.94599354524088841</v>
      </c>
      <c r="D7" s="10">
        <v>1.007485575725876</v>
      </c>
      <c r="E7" s="8">
        <v>418</v>
      </c>
      <c r="F7" s="8">
        <v>183</v>
      </c>
      <c r="G7" s="8">
        <v>186.982229225033</v>
      </c>
      <c r="H7" s="10">
        <v>0.97870263264301771</v>
      </c>
      <c r="I7" s="8">
        <v>114</v>
      </c>
      <c r="J7" s="8">
        <v>105.82726285230299</v>
      </c>
      <c r="K7" s="12">
        <v>1.0772271428686881</v>
      </c>
      <c r="L7" s="8">
        <v>121</v>
      </c>
      <c r="M7" s="8">
        <v>125.190507922663</v>
      </c>
      <c r="N7" s="10">
        <v>0.96652695166592262</v>
      </c>
      <c r="O7" s="10">
        <v>1.0599126662852381</v>
      </c>
      <c r="P7" s="8">
        <v>1176</v>
      </c>
      <c r="Q7" s="8">
        <v>1109.52537638938</v>
      </c>
      <c r="R7" s="8">
        <v>663</v>
      </c>
      <c r="S7" s="8">
        <v>627.84335805618502</v>
      </c>
      <c r="T7" s="10">
        <v>1.0559958809672856</v>
      </c>
      <c r="U7" s="8">
        <v>513</v>
      </c>
      <c r="V7" s="8">
        <v>481.68201833319603</v>
      </c>
      <c r="W7" s="10">
        <v>1.065017958891586</v>
      </c>
      <c r="X7" s="8">
        <v>9530</v>
      </c>
      <c r="Y7" s="8">
        <v>10880.3294558671</v>
      </c>
      <c r="Z7" s="10">
        <v>0.87589259485713922</v>
      </c>
      <c r="AA7" s="8">
        <v>4684</v>
      </c>
      <c r="AB7" s="8">
        <v>5324.4439178276798</v>
      </c>
      <c r="AC7" s="10">
        <v>0.87971628066485963</v>
      </c>
      <c r="AD7" s="8">
        <v>4846</v>
      </c>
      <c r="AE7" s="8">
        <v>5555.8855380394598</v>
      </c>
      <c r="AF7" s="10">
        <v>0.8722281923954176</v>
      </c>
      <c r="AG7" s="8">
        <v>1257</v>
      </c>
      <c r="AH7" s="8">
        <v>1452.5605818644599</v>
      </c>
      <c r="AI7" s="10">
        <v>0.86536838166608887</v>
      </c>
      <c r="AJ7" s="8">
        <v>61</v>
      </c>
      <c r="AK7" s="8">
        <v>85.995394216342305</v>
      </c>
      <c r="AL7" s="10">
        <v>0.70934031474452786</v>
      </c>
    </row>
    <row r="8" spans="1:38" x14ac:dyDescent="0.45">
      <c r="A8">
        <v>11</v>
      </c>
      <c r="B8" s="8" t="s">
        <v>33</v>
      </c>
      <c r="C8" s="10">
        <v>0.9296750579698444</v>
      </c>
      <c r="D8" s="10">
        <v>1.0013793764140126</v>
      </c>
      <c r="E8" s="8">
        <v>366</v>
      </c>
      <c r="F8" s="8">
        <v>162</v>
      </c>
      <c r="G8" s="8">
        <v>161.561194197183</v>
      </c>
      <c r="H8" s="10">
        <v>1.0027160346579356</v>
      </c>
      <c r="I8" s="8">
        <v>100</v>
      </c>
      <c r="J8" s="8">
        <v>95.667258870337506</v>
      </c>
      <c r="K8" s="10">
        <v>1.045289696609107</v>
      </c>
      <c r="L8" s="8">
        <v>104</v>
      </c>
      <c r="M8" s="8">
        <v>108.771546932478</v>
      </c>
      <c r="N8" s="10">
        <v>0.95613239797499583</v>
      </c>
      <c r="O8" s="10">
        <v>0.97535021427857949</v>
      </c>
      <c r="P8" s="8">
        <v>941</v>
      </c>
      <c r="Q8" s="8">
        <v>964.78166121695403</v>
      </c>
      <c r="R8" s="8">
        <v>539</v>
      </c>
      <c r="S8" s="8">
        <v>542.30312001933896</v>
      </c>
      <c r="T8" s="10">
        <v>0.99390908903636555</v>
      </c>
      <c r="U8" s="8">
        <v>402</v>
      </c>
      <c r="V8" s="8">
        <v>422.47854119761399</v>
      </c>
      <c r="W8" s="10">
        <v>0.95152761809022823</v>
      </c>
      <c r="X8" s="8">
        <v>8844</v>
      </c>
      <c r="Y8" s="8">
        <v>9529.2033816896692</v>
      </c>
      <c r="Z8" s="10">
        <v>0.92809436904177267</v>
      </c>
      <c r="AA8" s="8">
        <v>4339</v>
      </c>
      <c r="AB8" s="8">
        <v>4668.9039012958801</v>
      </c>
      <c r="AC8" s="10">
        <v>0.92934018170639288</v>
      </c>
      <c r="AD8" s="8">
        <v>4505</v>
      </c>
      <c r="AE8" s="8">
        <v>4860.29948039378</v>
      </c>
      <c r="AF8" s="10">
        <v>0.92689761570721285</v>
      </c>
      <c r="AG8" s="8">
        <v>1204</v>
      </c>
      <c r="AH8" s="8">
        <v>1269.6088258428799</v>
      </c>
      <c r="AI8" s="10">
        <v>0.94832359030008873</v>
      </c>
      <c r="AJ8" s="8">
        <v>43</v>
      </c>
      <c r="AK8" s="8">
        <v>75.591791842288799</v>
      </c>
      <c r="AL8" s="10">
        <v>0.56884483026560873</v>
      </c>
    </row>
    <row r="9" spans="1:38" x14ac:dyDescent="0.45">
      <c r="A9">
        <v>249</v>
      </c>
      <c r="B9" s="8" t="s">
        <v>271</v>
      </c>
      <c r="C9" s="10">
        <v>0.94172403837862761</v>
      </c>
      <c r="D9" s="10">
        <v>0.99211304678674261</v>
      </c>
      <c r="E9" s="8">
        <v>366</v>
      </c>
      <c r="F9" s="8">
        <v>167</v>
      </c>
      <c r="G9" s="8">
        <v>160.869883822616</v>
      </c>
      <c r="H9" s="10">
        <v>1.0381060521193848</v>
      </c>
      <c r="I9" s="8">
        <v>93</v>
      </c>
      <c r="J9" s="8">
        <v>98.580676703340799</v>
      </c>
      <c r="K9" s="10">
        <v>0.94338975050724438</v>
      </c>
      <c r="L9" s="8">
        <v>106</v>
      </c>
      <c r="M9" s="8">
        <v>106.549439474042</v>
      </c>
      <c r="N9" s="10">
        <v>0.99484333773359868</v>
      </c>
      <c r="O9" s="10">
        <v>1.0159341949285849</v>
      </c>
      <c r="P9" s="8">
        <v>959</v>
      </c>
      <c r="Q9" s="8">
        <v>943.95877684519996</v>
      </c>
      <c r="R9" s="8">
        <v>537</v>
      </c>
      <c r="S9" s="8">
        <v>531.41868266009396</v>
      </c>
      <c r="T9" s="10">
        <v>1.0105026742981031</v>
      </c>
      <c r="U9" s="8">
        <v>422</v>
      </c>
      <c r="V9" s="8">
        <v>412.54009418510498</v>
      </c>
      <c r="W9" s="10">
        <v>1.0229308761699425</v>
      </c>
      <c r="X9" s="8">
        <v>8743</v>
      </c>
      <c r="Y9" s="8">
        <v>9560.0048288115104</v>
      </c>
      <c r="Z9" s="10">
        <v>0.91453928701487075</v>
      </c>
      <c r="AA9" s="8">
        <v>4256</v>
      </c>
      <c r="AB9" s="8">
        <v>4670.3518587369999</v>
      </c>
      <c r="AC9" s="10">
        <v>0.91128037645346649</v>
      </c>
      <c r="AD9" s="8">
        <v>4487</v>
      </c>
      <c r="AE9" s="8">
        <v>4889.6529700745004</v>
      </c>
      <c r="AF9" s="10">
        <v>0.91765203532054229</v>
      </c>
      <c r="AG9" s="8">
        <v>1112</v>
      </c>
      <c r="AH9" s="8">
        <v>1270.8214457803001</v>
      </c>
      <c r="AI9" s="10">
        <v>0.8750245785451144</v>
      </c>
      <c r="AJ9" s="8">
        <v>55</v>
      </c>
      <c r="AK9" s="8">
        <v>76.948770378588407</v>
      </c>
      <c r="AL9" s="10">
        <v>0.71476125907405241</v>
      </c>
    </row>
    <row r="10" spans="1:38" x14ac:dyDescent="0.45">
      <c r="A10">
        <v>259</v>
      </c>
      <c r="B10" s="8" t="s">
        <v>281</v>
      </c>
      <c r="C10" s="10">
        <v>0.92218107253753945</v>
      </c>
      <c r="D10" s="10">
        <v>0.97957139419966699</v>
      </c>
      <c r="E10" s="8">
        <v>354</v>
      </c>
      <c r="F10" s="8">
        <v>169</v>
      </c>
      <c r="G10" s="8">
        <v>156.14255529233299</v>
      </c>
      <c r="H10" s="12">
        <v>1.0823442698474806</v>
      </c>
      <c r="I10" s="8">
        <v>75</v>
      </c>
      <c r="J10" s="8">
        <v>93.604699370253797</v>
      </c>
      <c r="K10" s="10">
        <v>0.8012418233761659</v>
      </c>
      <c r="L10" s="8">
        <v>110</v>
      </c>
      <c r="M10" s="8">
        <v>104.252745337413</v>
      </c>
      <c r="N10" s="10">
        <v>1.0551280893753547</v>
      </c>
      <c r="O10" s="10">
        <v>0.99661743659442337</v>
      </c>
      <c r="P10" s="8">
        <v>918</v>
      </c>
      <c r="Q10" s="8">
        <v>921.11573236861102</v>
      </c>
      <c r="R10" s="8">
        <v>521</v>
      </c>
      <c r="S10" s="8">
        <v>519.57100137044097</v>
      </c>
      <c r="T10" s="10">
        <v>1.0027503433135989</v>
      </c>
      <c r="U10" s="8">
        <v>397</v>
      </c>
      <c r="V10" s="8">
        <v>401.54473099817</v>
      </c>
      <c r="W10" s="10">
        <v>0.98868188112723432</v>
      </c>
      <c r="X10" s="8">
        <v>7623</v>
      </c>
      <c r="Y10" s="8">
        <v>9213.7372467961195</v>
      </c>
      <c r="Z10" s="10">
        <v>0.82735157252837177</v>
      </c>
      <c r="AA10" s="8">
        <v>3593</v>
      </c>
      <c r="AB10" s="8">
        <v>4501.0059835224201</v>
      </c>
      <c r="AC10" s="10">
        <v>0.79826599057043945</v>
      </c>
      <c r="AD10" s="8">
        <v>4030</v>
      </c>
      <c r="AE10" s="8">
        <v>4712.7312632736903</v>
      </c>
      <c r="AF10" s="10">
        <v>0.85513044874970612</v>
      </c>
      <c r="AG10" s="8">
        <v>1048</v>
      </c>
      <c r="AH10" s="8">
        <v>1229.04045401036</v>
      </c>
      <c r="AI10" s="10">
        <v>0.85269772575863967</v>
      </c>
      <c r="AJ10" s="8">
        <v>65</v>
      </c>
      <c r="AK10" s="8">
        <v>73.547531025009206</v>
      </c>
      <c r="AL10" s="10">
        <v>0.88378221667151968</v>
      </c>
    </row>
    <row r="11" spans="1:38" x14ac:dyDescent="0.45">
      <c r="A11">
        <v>7</v>
      </c>
      <c r="B11" s="8" t="s">
        <v>29</v>
      </c>
      <c r="C11" s="10">
        <v>0.93436631487651911</v>
      </c>
      <c r="D11" s="10">
        <v>1.0007939381726587</v>
      </c>
      <c r="E11" s="8">
        <v>335</v>
      </c>
      <c r="F11" s="8">
        <v>146</v>
      </c>
      <c r="G11" s="8">
        <v>144.722192171622</v>
      </c>
      <c r="H11" s="10">
        <v>1.0088293841407729</v>
      </c>
      <c r="I11" s="8">
        <v>87</v>
      </c>
      <c r="J11" s="8">
        <v>84.604726994534701</v>
      </c>
      <c r="K11" s="10">
        <v>1.0283113378005466</v>
      </c>
      <c r="L11" s="8">
        <v>102</v>
      </c>
      <c r="M11" s="8">
        <v>105.673080833843</v>
      </c>
      <c r="N11" s="10">
        <v>0.96524109257665691</v>
      </c>
      <c r="O11" s="10">
        <v>0.98628493159980302</v>
      </c>
      <c r="P11" s="8">
        <v>878</v>
      </c>
      <c r="Q11" s="8">
        <v>890.2092811819</v>
      </c>
      <c r="R11" s="8">
        <v>491</v>
      </c>
      <c r="S11" s="8">
        <v>493.685032454549</v>
      </c>
      <c r="T11" s="10">
        <v>0.99456124395507939</v>
      </c>
      <c r="U11" s="8">
        <v>387</v>
      </c>
      <c r="V11" s="8">
        <v>396.52424872735003</v>
      </c>
      <c r="W11" s="10">
        <v>0.97598066509698145</v>
      </c>
      <c r="X11" s="8">
        <v>7706</v>
      </c>
      <c r="Y11" s="8">
        <v>8698.7805236610893</v>
      </c>
      <c r="Z11" s="10">
        <v>0.88587129874576331</v>
      </c>
      <c r="AA11" s="8">
        <v>3783</v>
      </c>
      <c r="AB11" s="8">
        <v>4268.5244817272296</v>
      </c>
      <c r="AC11" s="10">
        <v>0.886254727176646</v>
      </c>
      <c r="AD11" s="8">
        <v>3923</v>
      </c>
      <c r="AE11" s="8">
        <v>4430.2560419338597</v>
      </c>
      <c r="AF11" s="10">
        <v>0.88550186780797513</v>
      </c>
      <c r="AG11" s="8">
        <v>1058</v>
      </c>
      <c r="AH11" s="8">
        <v>1165.65168264367</v>
      </c>
      <c r="AI11" s="10">
        <v>0.90764678312862845</v>
      </c>
      <c r="AJ11" s="8">
        <v>52</v>
      </c>
      <c r="AK11" s="8">
        <v>69.007055863589201</v>
      </c>
      <c r="AL11" s="10">
        <v>0.75354613161285755</v>
      </c>
    </row>
    <row r="12" spans="1:38" x14ac:dyDescent="0.45">
      <c r="A12">
        <v>57</v>
      </c>
      <c r="B12" s="8" t="s">
        <v>79</v>
      </c>
      <c r="C12" s="10">
        <v>0.96259742926819947</v>
      </c>
      <c r="D12" s="10">
        <v>1.0049642255698554</v>
      </c>
      <c r="E12" s="8">
        <v>323</v>
      </c>
      <c r="F12" s="8">
        <v>140</v>
      </c>
      <c r="G12" s="8">
        <v>141.745669434429</v>
      </c>
      <c r="H12" s="10">
        <v>0.98768449546716808</v>
      </c>
      <c r="I12" s="8">
        <v>93</v>
      </c>
      <c r="J12" s="8">
        <v>85.6451024102481</v>
      </c>
      <c r="K12" s="12">
        <v>1.0858764527424025</v>
      </c>
      <c r="L12" s="8">
        <v>90</v>
      </c>
      <c r="M12" s="8">
        <v>95.609228155322299</v>
      </c>
      <c r="N12" s="10">
        <v>0.9413317284999958</v>
      </c>
      <c r="O12" s="10">
        <v>0.98218917776396975</v>
      </c>
      <c r="P12" s="8">
        <v>823</v>
      </c>
      <c r="Q12" s="8">
        <v>837.92411750414897</v>
      </c>
      <c r="R12" s="8">
        <v>462</v>
      </c>
      <c r="S12" s="8">
        <v>471.16889187929098</v>
      </c>
      <c r="T12" s="10">
        <v>0.98054011621454851</v>
      </c>
      <c r="U12" s="8">
        <v>361</v>
      </c>
      <c r="V12" s="8">
        <v>366.75522562485799</v>
      </c>
      <c r="W12" s="10">
        <v>0.98430772018298429</v>
      </c>
      <c r="X12" s="8">
        <v>7858</v>
      </c>
      <c r="Y12" s="8">
        <v>8430.4545998516605</v>
      </c>
      <c r="Z12" s="10">
        <v>0.93209682905335456</v>
      </c>
      <c r="AA12" s="8">
        <v>3907</v>
      </c>
      <c r="AB12" s="8">
        <v>4120.1401540646702</v>
      </c>
      <c r="AC12" s="10">
        <v>0.94826871269065938</v>
      </c>
      <c r="AD12" s="8">
        <v>3951</v>
      </c>
      <c r="AE12" s="8">
        <v>4310.3144457869903</v>
      </c>
      <c r="AF12" s="10">
        <v>0.91663846099715685</v>
      </c>
      <c r="AG12" s="8">
        <v>1126</v>
      </c>
      <c r="AH12" s="8">
        <v>1123.2807952826499</v>
      </c>
      <c r="AI12" s="10">
        <v>1.0024207702372991</v>
      </c>
      <c r="AJ12" s="8">
        <v>56</v>
      </c>
      <c r="AK12" s="8">
        <v>67.696846809724093</v>
      </c>
      <c r="AL12" s="10">
        <v>0.82721725810065438</v>
      </c>
    </row>
    <row r="13" spans="1:38" x14ac:dyDescent="0.45">
      <c r="A13">
        <v>40</v>
      </c>
      <c r="B13" s="11" t="s">
        <v>62</v>
      </c>
      <c r="C13" s="10">
        <v>0.93251460957545718</v>
      </c>
      <c r="D13" s="10">
        <v>1.0137355757960602</v>
      </c>
      <c r="E13" s="8">
        <v>321</v>
      </c>
      <c r="F13" s="8">
        <v>128</v>
      </c>
      <c r="G13" s="8">
        <v>140.88351822799299</v>
      </c>
      <c r="H13" s="10">
        <v>0.90855198400750126</v>
      </c>
      <c r="I13" s="8">
        <v>83</v>
      </c>
      <c r="J13" s="8">
        <v>83.015021614309902</v>
      </c>
      <c r="K13" s="10">
        <v>0.99981904944409106</v>
      </c>
      <c r="L13" s="8">
        <v>110</v>
      </c>
      <c r="M13" s="8">
        <v>97.101460157696394</v>
      </c>
      <c r="N13" s="10">
        <v>1.1328356939365885</v>
      </c>
      <c r="O13" s="10">
        <v>0.97798807196227777</v>
      </c>
      <c r="P13" s="8">
        <v>824</v>
      </c>
      <c r="Q13" s="8">
        <v>842.54606331413697</v>
      </c>
      <c r="R13" s="8">
        <v>429</v>
      </c>
      <c r="S13" s="8">
        <v>473.24703000360603</v>
      </c>
      <c r="T13" s="10">
        <v>0.90650331180468502</v>
      </c>
      <c r="U13" s="8">
        <v>395</v>
      </c>
      <c r="V13" s="8">
        <v>369.299033310531</v>
      </c>
      <c r="W13" s="10">
        <v>1.0695939181293712</v>
      </c>
      <c r="X13" s="8">
        <v>7098</v>
      </c>
      <c r="Y13" s="8">
        <v>8338.6772243297291</v>
      </c>
      <c r="Z13" s="10">
        <v>0.85121414452764643</v>
      </c>
      <c r="AA13" s="8">
        <v>3465</v>
      </c>
      <c r="AB13" s="8">
        <v>4080.10688929547</v>
      </c>
      <c r="AC13" s="10">
        <v>0.8492424571255085</v>
      </c>
      <c r="AD13" s="8">
        <v>3633</v>
      </c>
      <c r="AE13" s="8">
        <v>4258.5703350342601</v>
      </c>
      <c r="AF13" s="10">
        <v>0.85310320463939748</v>
      </c>
      <c r="AG13" s="8">
        <v>971</v>
      </c>
      <c r="AH13" s="8">
        <v>1113.9257473723301</v>
      </c>
      <c r="AI13" s="10">
        <v>0.87169185404908578</v>
      </c>
      <c r="AJ13" s="8">
        <v>56</v>
      </c>
      <c r="AK13" s="8">
        <v>66.896262947078299</v>
      </c>
      <c r="AL13" s="10">
        <v>0.83711701570387653</v>
      </c>
    </row>
    <row r="14" spans="1:38" x14ac:dyDescent="0.45">
      <c r="A14">
        <v>105</v>
      </c>
      <c r="B14" s="11" t="s">
        <v>127</v>
      </c>
      <c r="C14" s="10">
        <v>0.91706552616607728</v>
      </c>
      <c r="D14" s="10">
        <v>0.99010802465641523</v>
      </c>
      <c r="E14" s="8">
        <v>294</v>
      </c>
      <c r="F14" s="8">
        <v>131</v>
      </c>
      <c r="G14" s="8">
        <v>126.882652061824</v>
      </c>
      <c r="H14" s="10">
        <v>1.0324500463323372</v>
      </c>
      <c r="I14" s="8">
        <v>67</v>
      </c>
      <c r="J14" s="8">
        <v>79.188340547446899</v>
      </c>
      <c r="K14" s="10">
        <v>0.84608415250040414</v>
      </c>
      <c r="L14" s="8">
        <v>96</v>
      </c>
      <c r="M14" s="8">
        <v>87.929007390728302</v>
      </c>
      <c r="N14" s="10">
        <v>1.0917898751365041</v>
      </c>
      <c r="O14" s="10">
        <v>0.9922256429828844</v>
      </c>
      <c r="P14" s="8">
        <v>754</v>
      </c>
      <c r="Q14" s="8">
        <v>759.90779449448905</v>
      </c>
      <c r="R14" s="8">
        <v>410</v>
      </c>
      <c r="S14" s="8">
        <v>422.944504064753</v>
      </c>
      <c r="T14" s="10">
        <v>0.96939432019958061</v>
      </c>
      <c r="U14" s="8">
        <v>344</v>
      </c>
      <c r="V14" s="8">
        <v>336.96329042973503</v>
      </c>
      <c r="W14" s="10">
        <v>1.0208827185931468</v>
      </c>
      <c r="X14" s="8">
        <v>6783</v>
      </c>
      <c r="Y14" s="8">
        <v>7680.3596714034202</v>
      </c>
      <c r="Z14" s="10">
        <v>0.8831617645792561</v>
      </c>
      <c r="AA14" s="8">
        <v>3301</v>
      </c>
      <c r="AB14" s="8">
        <v>3756.3834672010198</v>
      </c>
      <c r="AC14" s="10">
        <v>0.87877077215965438</v>
      </c>
      <c r="AD14" s="8">
        <v>3482</v>
      </c>
      <c r="AE14" s="8">
        <v>3923.9762042023999</v>
      </c>
      <c r="AF14" s="10">
        <v>0.88736521803341628</v>
      </c>
      <c r="AG14" s="8">
        <v>874</v>
      </c>
      <c r="AH14" s="8">
        <v>1023.76856214442</v>
      </c>
      <c r="AI14" s="10">
        <v>0.85370857468927375</v>
      </c>
      <c r="AJ14" s="8">
        <v>39</v>
      </c>
      <c r="AK14" s="8">
        <v>61.719827491925798</v>
      </c>
      <c r="AL14" s="10">
        <v>0.63188770262039351</v>
      </c>
    </row>
    <row r="15" spans="1:38" x14ac:dyDescent="0.45">
      <c r="A15">
        <v>146</v>
      </c>
      <c r="B15" s="11" t="s">
        <v>168</v>
      </c>
      <c r="C15" s="10">
        <v>0.92821696016907895</v>
      </c>
      <c r="D15" s="10">
        <v>0.98072536246573294</v>
      </c>
      <c r="E15" s="8">
        <v>275</v>
      </c>
      <c r="F15" s="8">
        <v>128</v>
      </c>
      <c r="G15" s="8">
        <v>118.68013321444199</v>
      </c>
      <c r="H15" s="12">
        <v>1.0785292915766957</v>
      </c>
      <c r="I15" s="8">
        <v>57</v>
      </c>
      <c r="J15" s="8">
        <v>74.0278762366557</v>
      </c>
      <c r="K15" s="10">
        <v>0.76998021418012574</v>
      </c>
      <c r="L15" s="8">
        <v>90</v>
      </c>
      <c r="M15" s="8">
        <v>82.291990548902106</v>
      </c>
      <c r="N15" s="10">
        <v>1.0936665816403772</v>
      </c>
      <c r="O15" s="10">
        <v>1.0120853833956212</v>
      </c>
      <c r="P15" s="8">
        <v>719</v>
      </c>
      <c r="Q15" s="8">
        <v>710.414369969164</v>
      </c>
      <c r="R15" s="8">
        <v>398</v>
      </c>
      <c r="S15" s="8">
        <v>395.58019335662999</v>
      </c>
      <c r="T15" s="10">
        <v>1.0061171076914572</v>
      </c>
      <c r="U15" s="8">
        <v>321</v>
      </c>
      <c r="V15" s="8">
        <v>314.83417661253401</v>
      </c>
      <c r="W15" s="10">
        <v>1.0195843521621677</v>
      </c>
      <c r="X15" s="8">
        <v>6514</v>
      </c>
      <c r="Y15" s="8">
        <v>7185.4701394303302</v>
      </c>
      <c r="Z15" s="10">
        <v>0.906551676313338</v>
      </c>
      <c r="AA15" s="8">
        <v>3157</v>
      </c>
      <c r="AB15" s="8">
        <v>3515.97868248949</v>
      </c>
      <c r="AC15" s="10">
        <v>0.89790077958171377</v>
      </c>
      <c r="AD15" s="8">
        <v>3357</v>
      </c>
      <c r="AE15" s="8">
        <v>3669.4914569408402</v>
      </c>
      <c r="AF15" s="10">
        <v>0.91484066372473416</v>
      </c>
      <c r="AG15" s="8">
        <v>784</v>
      </c>
      <c r="AH15" s="8">
        <v>957.509046646868</v>
      </c>
      <c r="AI15" s="10">
        <v>0.81879121951433775</v>
      </c>
      <c r="AJ15" s="8">
        <v>40</v>
      </c>
      <c r="AK15" s="8">
        <v>57.7751406826387</v>
      </c>
      <c r="AL15" s="10">
        <v>0.69233929207929923</v>
      </c>
    </row>
    <row r="16" spans="1:38" x14ac:dyDescent="0.45">
      <c r="A16">
        <v>258</v>
      </c>
      <c r="B16" s="11" t="s">
        <v>280</v>
      </c>
      <c r="C16" s="10">
        <v>0.97288708089024756</v>
      </c>
      <c r="D16" s="10">
        <v>1.0043387534423678</v>
      </c>
      <c r="E16" s="8">
        <v>230</v>
      </c>
      <c r="F16" s="8">
        <v>99</v>
      </c>
      <c r="G16" s="8">
        <v>101.859543106107</v>
      </c>
      <c r="H16" s="10">
        <v>0.9719266058053273</v>
      </c>
      <c r="I16" s="8">
        <v>60</v>
      </c>
      <c r="J16" s="8">
        <v>61.004068220308902</v>
      </c>
      <c r="K16" s="10">
        <v>0.98354096292917992</v>
      </c>
      <c r="L16" s="8">
        <v>71</v>
      </c>
      <c r="M16" s="8">
        <v>67.136388673583298</v>
      </c>
      <c r="N16" s="10">
        <v>1.057548691592596</v>
      </c>
      <c r="O16" s="10">
        <v>0.96433182354396341</v>
      </c>
      <c r="P16" s="8">
        <v>578</v>
      </c>
      <c r="Q16" s="8">
        <v>599.378746908739</v>
      </c>
      <c r="R16" s="8">
        <v>318</v>
      </c>
      <c r="S16" s="8">
        <v>338.63726490807198</v>
      </c>
      <c r="T16" s="10">
        <v>0.93905790340683781</v>
      </c>
      <c r="U16" s="8">
        <v>260</v>
      </c>
      <c r="V16" s="8">
        <v>260.74148200066702</v>
      </c>
      <c r="W16" s="10">
        <v>0.99715625609328584</v>
      </c>
      <c r="X16" s="8">
        <v>5388</v>
      </c>
      <c r="Y16" s="8">
        <v>6002.2979529750301</v>
      </c>
      <c r="Z16" s="10">
        <v>0.89765620470897245</v>
      </c>
      <c r="AA16" s="8">
        <v>2660</v>
      </c>
      <c r="AB16" s="8">
        <v>2933.7290332402099</v>
      </c>
      <c r="AC16" s="10">
        <v>0.90669587063469015</v>
      </c>
      <c r="AD16" s="8">
        <v>2728</v>
      </c>
      <c r="AE16" s="8">
        <v>3068.5689197348102</v>
      </c>
      <c r="AF16" s="10">
        <v>0.88901376223146955</v>
      </c>
      <c r="AG16" s="8">
        <v>874</v>
      </c>
      <c r="AH16" s="8">
        <v>799.16875886604805</v>
      </c>
      <c r="AI16" s="10">
        <v>1.0936363443938062</v>
      </c>
      <c r="AJ16" s="8">
        <v>48</v>
      </c>
      <c r="AK16" s="8">
        <v>47.942781993931803</v>
      </c>
      <c r="AL16" s="10">
        <v>1.0011934644525935</v>
      </c>
    </row>
    <row r="17" spans="1:38" x14ac:dyDescent="0.45">
      <c r="A17">
        <v>23</v>
      </c>
      <c r="B17" s="8" t="s">
        <v>45</v>
      </c>
      <c r="C17" s="10">
        <v>0.89609662615954944</v>
      </c>
      <c r="D17" s="10">
        <v>0.98053316710303406</v>
      </c>
      <c r="E17" s="8">
        <v>209</v>
      </c>
      <c r="F17" s="8">
        <v>101</v>
      </c>
      <c r="G17" s="8">
        <v>93.181457783381504</v>
      </c>
      <c r="H17" s="10">
        <v>1.083906631239814</v>
      </c>
      <c r="I17" s="8">
        <v>47</v>
      </c>
      <c r="J17" s="8">
        <v>53.124988875071303</v>
      </c>
      <c r="K17" s="10">
        <v>0.88470606761961257</v>
      </c>
      <c r="L17" s="8">
        <v>61</v>
      </c>
      <c r="M17" s="8">
        <v>62.693553341547002</v>
      </c>
      <c r="N17" s="10">
        <v>0.97298680244967573</v>
      </c>
      <c r="O17" s="10">
        <v>0.97352269791636248</v>
      </c>
      <c r="P17" s="8">
        <v>538</v>
      </c>
      <c r="Q17" s="8">
        <v>552.63220996437497</v>
      </c>
      <c r="R17" s="8">
        <v>309</v>
      </c>
      <c r="S17" s="8">
        <v>312.81301307509699</v>
      </c>
      <c r="T17" s="10">
        <v>0.98781056760518593</v>
      </c>
      <c r="U17" s="8">
        <v>229</v>
      </c>
      <c r="V17" s="8">
        <v>239.819196889278</v>
      </c>
      <c r="W17" s="10">
        <v>0.95488602651657983</v>
      </c>
      <c r="X17" s="8">
        <v>4553</v>
      </c>
      <c r="Y17" s="8">
        <v>5439.8330137867997</v>
      </c>
      <c r="Z17" s="10">
        <v>0.83697422116833442</v>
      </c>
      <c r="AA17" s="8">
        <v>2211</v>
      </c>
      <c r="AB17" s="8">
        <v>2661.0970651365701</v>
      </c>
      <c r="AC17" s="10">
        <v>0.8308603353731967</v>
      </c>
      <c r="AD17" s="8">
        <v>2342</v>
      </c>
      <c r="AE17" s="8">
        <v>2778.7359486502201</v>
      </c>
      <c r="AF17" s="10">
        <v>0.84282927319439405</v>
      </c>
      <c r="AG17" s="8">
        <v>674</v>
      </c>
      <c r="AH17" s="8">
        <v>725.42825181162095</v>
      </c>
      <c r="AI17" s="10">
        <v>0.92910635657876772</v>
      </c>
      <c r="AJ17" s="8">
        <v>24</v>
      </c>
      <c r="AK17" s="8">
        <v>42.897442852697601</v>
      </c>
      <c r="AL17" s="10">
        <v>0.55947390809311992</v>
      </c>
    </row>
    <row r="18" spans="1:38" x14ac:dyDescent="0.45">
      <c r="A18">
        <v>203</v>
      </c>
      <c r="B18" s="8" t="s">
        <v>225</v>
      </c>
      <c r="C18" s="10">
        <v>0.92135130131187593</v>
      </c>
      <c r="D18" s="10">
        <v>0.99716492919268029</v>
      </c>
      <c r="E18" s="8">
        <v>204</v>
      </c>
      <c r="F18" s="8">
        <v>91</v>
      </c>
      <c r="G18" s="8">
        <v>88.633123736562197</v>
      </c>
      <c r="H18" s="10">
        <v>1.0267041954932412</v>
      </c>
      <c r="I18" s="8">
        <v>56</v>
      </c>
      <c r="J18" s="8">
        <v>54.278463693399701</v>
      </c>
      <c r="K18" s="10">
        <v>1.0317167471121633</v>
      </c>
      <c r="L18" s="8">
        <v>57</v>
      </c>
      <c r="M18" s="8">
        <v>61.088412570037903</v>
      </c>
      <c r="N18" s="10">
        <v>0.93307384497263646</v>
      </c>
      <c r="O18" s="10">
        <v>0.98865863094091899</v>
      </c>
      <c r="P18" s="8">
        <v>522</v>
      </c>
      <c r="Q18" s="8">
        <v>527.98810799153796</v>
      </c>
      <c r="R18" s="8">
        <v>288</v>
      </c>
      <c r="S18" s="8">
        <v>295.39797435330502</v>
      </c>
      <c r="T18" s="10">
        <v>0.97495590696076739</v>
      </c>
      <c r="U18" s="8">
        <v>234</v>
      </c>
      <c r="V18" s="8">
        <v>232.590133638232</v>
      </c>
      <c r="W18" s="10">
        <v>1.0060615914343163</v>
      </c>
      <c r="X18" s="8">
        <v>4710</v>
      </c>
      <c r="Y18" s="8">
        <v>5331.01949992345</v>
      </c>
      <c r="Z18" s="10">
        <v>0.88350830456869134</v>
      </c>
      <c r="AA18" s="8">
        <v>2409</v>
      </c>
      <c r="AB18" s="8">
        <v>2606.7211234646102</v>
      </c>
      <c r="AC18" s="10">
        <v>0.92414949121913825</v>
      </c>
      <c r="AD18" s="8">
        <v>2301</v>
      </c>
      <c r="AE18" s="8">
        <v>2724.2983764588398</v>
      </c>
      <c r="AF18" s="10">
        <v>0.84462113984406462</v>
      </c>
      <c r="AG18" s="8">
        <v>650</v>
      </c>
      <c r="AH18" s="8">
        <v>709.89137373597998</v>
      </c>
      <c r="AI18" s="10">
        <v>0.91563304478432139</v>
      </c>
      <c r="AJ18" s="8">
        <v>26</v>
      </c>
      <c r="AK18" s="8">
        <v>42.919771498523701</v>
      </c>
      <c r="AL18" s="10">
        <v>0.60578141710037559</v>
      </c>
    </row>
    <row r="19" spans="1:38" x14ac:dyDescent="0.45">
      <c r="A19">
        <v>280</v>
      </c>
      <c r="B19" s="11" t="s">
        <v>302</v>
      </c>
      <c r="C19" s="10">
        <v>0.95742757271865608</v>
      </c>
      <c r="D19" s="10">
        <v>1.0185349230861276</v>
      </c>
      <c r="E19" s="8">
        <v>195</v>
      </c>
      <c r="F19" s="8">
        <v>76</v>
      </c>
      <c r="G19" s="8">
        <v>80.472835411323999</v>
      </c>
      <c r="H19" s="10">
        <v>0.94441807116076104</v>
      </c>
      <c r="I19" s="8">
        <v>65</v>
      </c>
      <c r="J19" s="8">
        <v>52.2423102274822</v>
      </c>
      <c r="K19" s="10">
        <v>1.2442022513354813</v>
      </c>
      <c r="L19" s="8">
        <v>54</v>
      </c>
      <c r="M19" s="8">
        <v>62.284854361193702</v>
      </c>
      <c r="N19" s="10">
        <v>0.86698444676214026</v>
      </c>
      <c r="O19" s="10">
        <v>1.0049566938770318</v>
      </c>
      <c r="P19" s="8">
        <v>506</v>
      </c>
      <c r="Q19" s="8">
        <v>503.50428340140502</v>
      </c>
      <c r="R19" s="8">
        <v>273</v>
      </c>
      <c r="S19" s="8">
        <v>272.11132469604001</v>
      </c>
      <c r="T19" s="10">
        <v>1.0032658519631723</v>
      </c>
      <c r="U19" s="8">
        <v>233</v>
      </c>
      <c r="V19" s="8">
        <v>231.392958705365</v>
      </c>
      <c r="W19" s="10">
        <v>1.0069450743169814</v>
      </c>
      <c r="X19" s="8">
        <v>4806</v>
      </c>
      <c r="Y19" s="8">
        <v>5095.4039744669699</v>
      </c>
      <c r="Z19" s="10">
        <v>0.94320293819348355</v>
      </c>
      <c r="AA19" s="8">
        <v>2382</v>
      </c>
      <c r="AB19" s="8">
        <v>2500.7605340177502</v>
      </c>
      <c r="AC19" s="10">
        <v>0.95251023342608976</v>
      </c>
      <c r="AD19" s="8">
        <v>2424</v>
      </c>
      <c r="AE19" s="8">
        <v>2594.6434404492102</v>
      </c>
      <c r="AF19" s="10">
        <v>0.93423241213456798</v>
      </c>
      <c r="AG19" s="8">
        <v>661</v>
      </c>
      <c r="AH19" s="8">
        <v>679.79799916654599</v>
      </c>
      <c r="AI19" s="10">
        <v>0.9723476691758538</v>
      </c>
      <c r="AJ19" s="8">
        <v>27</v>
      </c>
      <c r="AK19" s="8">
        <v>40.993708285734499</v>
      </c>
      <c r="AL19" s="10">
        <v>0.6586376575596552</v>
      </c>
    </row>
    <row r="20" spans="1:38" x14ac:dyDescent="0.45">
      <c r="A20">
        <v>107</v>
      </c>
      <c r="B20" s="8" t="s">
        <v>129</v>
      </c>
      <c r="C20" s="10">
        <v>0.89713323820494795</v>
      </c>
      <c r="D20" s="10">
        <v>0.98588238205359102</v>
      </c>
      <c r="E20" s="8">
        <v>183</v>
      </c>
      <c r="F20" s="8">
        <v>83</v>
      </c>
      <c r="G20" s="8">
        <v>79.254284677290102</v>
      </c>
      <c r="H20" s="10">
        <v>1.0472619914237042</v>
      </c>
      <c r="I20" s="8">
        <v>40</v>
      </c>
      <c r="J20" s="8">
        <v>48.336829300277103</v>
      </c>
      <c r="K20" s="10">
        <v>0.82752635162544042</v>
      </c>
      <c r="L20" s="8">
        <v>60</v>
      </c>
      <c r="M20" s="8">
        <v>55.408886022432597</v>
      </c>
      <c r="N20" s="10">
        <v>1.0828588031116284</v>
      </c>
      <c r="O20" s="10">
        <v>0.92102244431787095</v>
      </c>
      <c r="P20" s="8">
        <v>438</v>
      </c>
      <c r="Q20" s="8">
        <v>475.55844344747999</v>
      </c>
      <c r="R20" s="8">
        <v>244</v>
      </c>
      <c r="S20" s="8">
        <v>265.18072124428102</v>
      </c>
      <c r="T20" s="10">
        <v>0.92012722061808705</v>
      </c>
      <c r="U20" s="8">
        <v>194</v>
      </c>
      <c r="V20" s="8">
        <v>210.377722203199</v>
      </c>
      <c r="W20" s="10">
        <v>0.92215087209956514</v>
      </c>
      <c r="X20" s="8">
        <v>4520</v>
      </c>
      <c r="Y20" s="8">
        <v>4779.3412360634302</v>
      </c>
      <c r="Z20" s="10">
        <v>0.94573703293949352</v>
      </c>
      <c r="AA20" s="8">
        <v>2141</v>
      </c>
      <c r="AB20" s="8">
        <v>2337.4933475799498</v>
      </c>
      <c r="AC20" s="10">
        <v>0.91593843559666899</v>
      </c>
      <c r="AD20" s="8">
        <v>2379</v>
      </c>
      <c r="AE20" s="8">
        <v>2441.8478884834799</v>
      </c>
      <c r="AF20" s="10">
        <v>0.97426216072676342</v>
      </c>
      <c r="AG20" s="8">
        <v>536</v>
      </c>
      <c r="AH20" s="8">
        <v>638.01082912352695</v>
      </c>
      <c r="AI20" s="10">
        <v>0.84011113218303013</v>
      </c>
      <c r="AJ20" s="8">
        <v>18</v>
      </c>
      <c r="AK20" s="8">
        <v>38.178529861741303</v>
      </c>
      <c r="AL20" s="10">
        <v>0.47146917561217561</v>
      </c>
    </row>
    <row r="21" spans="1:38" x14ac:dyDescent="0.45">
      <c r="A21">
        <v>242</v>
      </c>
      <c r="B21" s="8" t="s">
        <v>264</v>
      </c>
      <c r="C21" s="10">
        <v>0.93507103129895686</v>
      </c>
      <c r="D21" s="10">
        <v>0.99573372355647072</v>
      </c>
      <c r="E21" s="8">
        <v>156</v>
      </c>
      <c r="F21" s="8">
        <v>69</v>
      </c>
      <c r="G21" s="8">
        <v>67.135457510379396</v>
      </c>
      <c r="H21" s="10">
        <v>1.0277728425300794</v>
      </c>
      <c r="I21" s="8">
        <v>41</v>
      </c>
      <c r="J21" s="8">
        <v>41.415579669946197</v>
      </c>
      <c r="K21" s="10">
        <v>0.98996561986435827</v>
      </c>
      <c r="L21" s="8">
        <v>46</v>
      </c>
      <c r="M21" s="8">
        <v>47.4489628196743</v>
      </c>
      <c r="N21" s="10">
        <v>0.96946270827497416</v>
      </c>
      <c r="O21" s="10">
        <v>0.98690506362123143</v>
      </c>
      <c r="P21" s="8">
        <v>397</v>
      </c>
      <c r="Q21" s="8">
        <v>402.26766953985998</v>
      </c>
      <c r="R21" s="8">
        <v>217</v>
      </c>
      <c r="S21" s="8">
        <v>223.66987840377601</v>
      </c>
      <c r="T21" s="10">
        <v>0.97017980940761572</v>
      </c>
      <c r="U21" s="8">
        <v>180</v>
      </c>
      <c r="V21" s="8">
        <v>178.597791136084</v>
      </c>
      <c r="W21" s="10">
        <v>1.0078512105608719</v>
      </c>
      <c r="X21" s="8">
        <v>3670</v>
      </c>
      <c r="Y21" s="8">
        <v>4081.5018793382101</v>
      </c>
      <c r="Z21" s="10">
        <v>0.89917880929533411</v>
      </c>
      <c r="AA21" s="8">
        <v>1799</v>
      </c>
      <c r="AB21" s="8">
        <v>1995.54646165996</v>
      </c>
      <c r="AC21" s="10">
        <v>0.90150744899396318</v>
      </c>
      <c r="AD21" s="8">
        <v>1871</v>
      </c>
      <c r="AE21" s="8">
        <v>2085.9554176782499</v>
      </c>
      <c r="AF21" s="10">
        <v>0.89695109691390063</v>
      </c>
      <c r="AG21" s="8">
        <v>411</v>
      </c>
      <c r="AH21" s="8">
        <v>543.59812109930704</v>
      </c>
      <c r="AI21" s="10">
        <v>0.75607325347049281</v>
      </c>
      <c r="AJ21" s="8">
        <v>29</v>
      </c>
      <c r="AK21" s="8">
        <v>32.957036656134598</v>
      </c>
      <c r="AL21" s="10">
        <v>0.87993348135570204</v>
      </c>
    </row>
  </sheetData>
  <phoneticPr fontId="19" type="noConversion"/>
  <conditionalFormatting sqref="C2:G21">
    <cfRule type="cellIs" dxfId="1" priority="6" operator="greaterThan">
      <formula>7769.654437</formula>
    </cfRule>
  </conditionalFormatting>
  <conditionalFormatting sqref="H2:AL21">
    <cfRule type="cellIs" dxfId="0" priority="1" operator="greaterThan">
      <formula>1.09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1FC-D510-48D4-82E1-0AC9085A0372}">
  <dimension ref="A1:AL20"/>
  <sheetViews>
    <sheetView workbookViewId="0">
      <selection activeCell="B35" sqref="B35"/>
    </sheetView>
  </sheetViews>
  <sheetFormatPr defaultRowHeight="14.25" x14ac:dyDescent="0.45"/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>
        <v>203</v>
      </c>
      <c r="B2" t="s">
        <v>225</v>
      </c>
      <c r="C2">
        <v>0.92135130131187593</v>
      </c>
      <c r="D2">
        <v>0.99716492919268029</v>
      </c>
      <c r="E2">
        <v>204</v>
      </c>
      <c r="F2">
        <v>91</v>
      </c>
      <c r="G2">
        <v>88.633123736562197</v>
      </c>
      <c r="H2">
        <v>1.0267041954932412</v>
      </c>
      <c r="I2">
        <v>56</v>
      </c>
      <c r="J2">
        <v>54.278463693399701</v>
      </c>
      <c r="K2">
        <v>1.0317167471121633</v>
      </c>
      <c r="L2">
        <v>57</v>
      </c>
      <c r="M2">
        <v>61.088412570037903</v>
      </c>
      <c r="N2">
        <v>0.93307384497263646</v>
      </c>
      <c r="O2">
        <v>288</v>
      </c>
      <c r="P2">
        <v>295.39797435330502</v>
      </c>
      <c r="Q2">
        <v>0.97495590696076739</v>
      </c>
      <c r="R2">
        <v>234</v>
      </c>
      <c r="S2">
        <v>232.590133638232</v>
      </c>
      <c r="T2">
        <v>1.0060615914343163</v>
      </c>
      <c r="U2">
        <v>522</v>
      </c>
      <c r="V2">
        <v>527.98810799153796</v>
      </c>
      <c r="W2">
        <v>0.98865863094091899</v>
      </c>
      <c r="X2">
        <v>4710</v>
      </c>
      <c r="Y2">
        <v>5331.01949992345</v>
      </c>
      <c r="Z2">
        <v>0.88350830456869134</v>
      </c>
      <c r="AA2">
        <v>2409</v>
      </c>
      <c r="AB2">
        <v>2606.7211234646102</v>
      </c>
      <c r="AC2">
        <v>0.92414949121913825</v>
      </c>
      <c r="AD2">
        <v>2301</v>
      </c>
      <c r="AE2">
        <v>2724.2983764588398</v>
      </c>
      <c r="AF2">
        <v>0.84462113984406462</v>
      </c>
      <c r="AG2">
        <v>650</v>
      </c>
      <c r="AH2">
        <v>709.89137373597998</v>
      </c>
      <c r="AI2">
        <v>0.91563304478432139</v>
      </c>
      <c r="AJ2">
        <v>26</v>
      </c>
      <c r="AK2">
        <v>42.919771498523701</v>
      </c>
      <c r="AL2">
        <v>0.60578141710037559</v>
      </c>
    </row>
    <row r="10" spans="1:38" x14ac:dyDescent="0.45">
      <c r="A10" t="s">
        <v>362</v>
      </c>
      <c r="B10" s="2">
        <v>1.0267041954932412</v>
      </c>
    </row>
    <row r="11" spans="1:38" x14ac:dyDescent="0.45">
      <c r="A11" t="s">
        <v>331</v>
      </c>
      <c r="B11" s="2">
        <v>1.0317167471121633</v>
      </c>
    </row>
    <row r="12" spans="1:38" x14ac:dyDescent="0.45">
      <c r="A12" t="s">
        <v>363</v>
      </c>
      <c r="B12" s="2">
        <v>0.93307384497263646</v>
      </c>
    </row>
    <row r="13" spans="1:38" x14ac:dyDescent="0.45">
      <c r="A13" t="s">
        <v>364</v>
      </c>
      <c r="B13" s="2">
        <v>0.98865863094091899</v>
      </c>
    </row>
    <row r="14" spans="1:38" x14ac:dyDescent="0.45">
      <c r="A14" t="s">
        <v>352</v>
      </c>
      <c r="B14" s="2">
        <v>0.97495590696076739</v>
      </c>
    </row>
    <row r="15" spans="1:38" x14ac:dyDescent="0.45">
      <c r="A15" t="s">
        <v>353</v>
      </c>
      <c r="B15" s="2">
        <v>1.0060615914343163</v>
      </c>
    </row>
    <row r="16" spans="1:38" x14ac:dyDescent="0.45">
      <c r="A16" t="s">
        <v>335</v>
      </c>
      <c r="B16" s="2">
        <v>0.88350830456869134</v>
      </c>
    </row>
    <row r="17" spans="1:2" x14ac:dyDescent="0.45">
      <c r="A17" t="s">
        <v>354</v>
      </c>
      <c r="B17" s="2">
        <v>0.92414949121913825</v>
      </c>
    </row>
    <row r="18" spans="1:2" x14ac:dyDescent="0.45">
      <c r="A18" t="s">
        <v>355</v>
      </c>
      <c r="B18" s="2">
        <v>0.84462113984406462</v>
      </c>
    </row>
    <row r="19" spans="1:2" x14ac:dyDescent="0.45">
      <c r="A19" t="s">
        <v>336</v>
      </c>
      <c r="B19" s="2">
        <v>0.91563304478432139</v>
      </c>
    </row>
    <row r="20" spans="1:2" x14ac:dyDescent="0.45">
      <c r="A20" t="s">
        <v>337</v>
      </c>
      <c r="B20" s="2">
        <v>0.60578141710037559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93"/>
  <sheetViews>
    <sheetView workbookViewId="0">
      <pane xSplit="3" topLeftCell="AJ1" activePane="topRight" state="frozen"/>
      <selection pane="topRight" sqref="A1:AX13"/>
    </sheetView>
  </sheetViews>
  <sheetFormatPr defaultRowHeight="14.25" x14ac:dyDescent="0.45"/>
  <cols>
    <col min="1" max="1" width="9.59765625" customWidth="1"/>
    <col min="3" max="5" width="9.33203125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hidden="1" x14ac:dyDescent="0.45">
      <c r="A2">
        <v>149</v>
      </c>
      <c r="B2" t="s">
        <v>313</v>
      </c>
      <c r="C2">
        <v>36</v>
      </c>
      <c r="D2" s="7">
        <f t="shared" ref="D2:D65" si="0">AVERAGE(H2,K2,N2,Q2,T2,W2,Z2,AC2,AF2,AI2,AL2,AO2,AR2,AU2,AX2)</f>
        <v>1.3872663595891346</v>
      </c>
      <c r="E2" s="7">
        <f t="shared" ref="E2:E65" si="1">AVERAGE(H2,K2,N2)</f>
        <v>0.98526220653931595</v>
      </c>
      <c r="F2">
        <v>17</v>
      </c>
      <c r="G2">
        <v>16.293956582556699</v>
      </c>
      <c r="H2" s="3">
        <f>Table3[[#This Row],[h_obWins]]/Table3[[#This Row],[h_exWins]]</f>
        <v>1.0433316127894403</v>
      </c>
      <c r="I2">
        <v>12</v>
      </c>
      <c r="J2">
        <v>10.210331459212499</v>
      </c>
      <c r="K2" s="3">
        <f>Table3[[#This Row],[obDraws]]/Table3[[#This Row],[exDraws]]</f>
        <v>1.1752801608779049</v>
      </c>
      <c r="L2">
        <v>7</v>
      </c>
      <c r="M2">
        <v>9.4957119582306895</v>
      </c>
      <c r="N2" s="3">
        <f>Table3[[#This Row],[a_obWins]]/Table3[[#This Row],[a_exWins]]</f>
        <v>0.73717484595060223</v>
      </c>
      <c r="O2">
        <v>57</v>
      </c>
      <c r="P2">
        <v>55.022448084015899</v>
      </c>
      <c r="Q2" s="3">
        <f>Table3[[#This Row],[h_obSG]]/Table3[[#This Row],[h_exSG]]</f>
        <v>1.035940820244212</v>
      </c>
      <c r="R2">
        <v>41</v>
      </c>
      <c r="S2">
        <v>40.675810380918598</v>
      </c>
      <c r="T2" s="3">
        <f>Table3[[#This Row],[a_obSG]]/Table3[[#This Row],[a_exSG]]</f>
        <v>1.0079700838421028</v>
      </c>
      <c r="U2">
        <v>98</v>
      </c>
      <c r="V2">
        <v>95.698258464934497</v>
      </c>
      <c r="W2" s="3">
        <f>Table3[[#This Row],[obSG]]/Table3[[#This Row],[exSG]]</f>
        <v>1.0240520733813447</v>
      </c>
      <c r="X2">
        <v>1543</v>
      </c>
      <c r="Y2">
        <v>936.13098105301401</v>
      </c>
      <c r="Z2" s="3">
        <f>Table3[[#This Row],[obFouls]]/Table3[[#This Row],[exFouls]]</f>
        <v>1.6482736190018461</v>
      </c>
      <c r="AA2">
        <v>754</v>
      </c>
      <c r="AB2">
        <v>456.40243450952698</v>
      </c>
      <c r="AC2" s="3">
        <f>Table3[[#This Row],[h_obFouls]]/Table3[[#This Row],[h_exFouls]]</f>
        <v>1.6520507845456309</v>
      </c>
      <c r="AD2">
        <v>789</v>
      </c>
      <c r="AE2">
        <v>479.728546543486</v>
      </c>
      <c r="AF2" s="3">
        <f>Table3[[#This Row],[a_obFouls]]/Table3[[#This Row],[a_exFouls]]</f>
        <v>1.6446801127113653</v>
      </c>
      <c r="AG2">
        <v>171</v>
      </c>
      <c r="AH2">
        <v>124.48911795435799</v>
      </c>
      <c r="AI2" s="3">
        <f>Table3[[#This Row],[obYC]]/Table3[[#This Row],[exYC]]</f>
        <v>1.3736140379972368</v>
      </c>
      <c r="AJ2">
        <v>14</v>
      </c>
      <c r="AK2">
        <v>7.2492339530862804</v>
      </c>
      <c r="AL2" s="3">
        <f>Table3[[#This Row],[obRC]]/Table3[[#This Row],[exRC]]</f>
        <v>1.9312385405963697</v>
      </c>
      <c r="AM2">
        <v>78</v>
      </c>
      <c r="AN2">
        <v>56.209064775279202</v>
      </c>
      <c r="AO2" s="3">
        <f>Table3[[#This Row],[h_obYC]]/Table3[[#This Row],[h_exYC]]</f>
        <v>1.3876765306777434</v>
      </c>
      <c r="AP2">
        <v>93</v>
      </c>
      <c r="AQ2">
        <v>68.280053179079601</v>
      </c>
      <c r="AR2" s="3">
        <f>Table3[[#This Row],[a_obYC]]/Table3[[#This Row],[a_exYC]]</f>
        <v>1.3620376035163131</v>
      </c>
      <c r="AS2">
        <v>5</v>
      </c>
      <c r="AT2">
        <v>2.9841827404283801</v>
      </c>
      <c r="AU2" s="3">
        <f>Table3[[#This Row],[h_obRC]]/Table3[[#This Row],[h_exRC]]</f>
        <v>1.6755006093501663</v>
      </c>
      <c r="AV2">
        <v>9</v>
      </c>
      <c r="AW2">
        <v>4.2650512126578999</v>
      </c>
      <c r="AX2" s="3">
        <f>Table3[[#This Row],[a_obRC]]/Table3[[#This Row],[a_exRC]]</f>
        <v>2.1101739583547388</v>
      </c>
    </row>
    <row r="3" spans="1:50" hidden="1" x14ac:dyDescent="0.45">
      <c r="A3">
        <v>213</v>
      </c>
      <c r="B3" t="s">
        <v>148</v>
      </c>
      <c r="C3">
        <v>599</v>
      </c>
      <c r="D3" s="7">
        <f t="shared" si="0"/>
        <v>1.0121475564614388</v>
      </c>
      <c r="E3" s="7">
        <f t="shared" si="1"/>
        <v>1.011135667197228</v>
      </c>
      <c r="F3">
        <v>256</v>
      </c>
      <c r="G3">
        <v>264.32455783513501</v>
      </c>
      <c r="H3" s="3">
        <f>Table3[[#This Row],[h_obWins]]/Table3[[#This Row],[h_exWins]]</f>
        <v>0.9685063018611868</v>
      </c>
      <c r="I3">
        <v>170</v>
      </c>
      <c r="J3">
        <v>152.257728350332</v>
      </c>
      <c r="K3" s="3">
        <f>Table3[[#This Row],[obDraws]]/Table3[[#This Row],[exDraws]]</f>
        <v>1.1165278888756605</v>
      </c>
      <c r="L3">
        <v>173</v>
      </c>
      <c r="M3">
        <v>182.417713814531</v>
      </c>
      <c r="N3" s="3">
        <f>Table3[[#This Row],[a_obWins]]/Table3[[#This Row],[a_exWins]]</f>
        <v>0.94837281085483705</v>
      </c>
      <c r="O3">
        <v>916</v>
      </c>
      <c r="P3">
        <v>899.40404353803001</v>
      </c>
      <c r="Q3" s="3">
        <f>Table3[[#This Row],[h_obSG]]/Table3[[#This Row],[h_exSG]]</f>
        <v>1.0184521701689107</v>
      </c>
      <c r="R3">
        <v>722</v>
      </c>
      <c r="S3">
        <v>698.23786371664301</v>
      </c>
      <c r="T3" s="3">
        <f>Table3[[#This Row],[a_obSG]]/Table3[[#This Row],[a_exSG]]</f>
        <v>1.0340315779451916</v>
      </c>
      <c r="U3">
        <v>1638</v>
      </c>
      <c r="V3">
        <v>1597.6419072546701</v>
      </c>
      <c r="W3" s="3">
        <f>Table3[[#This Row],[obSG]]/Table3[[#This Row],[exSG]]</f>
        <v>1.0252610378846909</v>
      </c>
      <c r="X3">
        <v>13765</v>
      </c>
      <c r="Y3">
        <v>15538.837405035099</v>
      </c>
      <c r="Z3" s="3">
        <f>Table3[[#This Row],[obFouls]]/Table3[[#This Row],[exFouls]]</f>
        <v>0.8858449085476422</v>
      </c>
      <c r="AA3">
        <v>6866</v>
      </c>
      <c r="AB3">
        <v>7614.1899548206302</v>
      </c>
      <c r="AC3" s="3">
        <f>Table3[[#This Row],[h_obFouls]]/Table3[[#This Row],[h_exFouls]]</f>
        <v>0.90173741931051477</v>
      </c>
      <c r="AD3">
        <v>6899</v>
      </c>
      <c r="AE3">
        <v>7924.6474502145002</v>
      </c>
      <c r="AF3" s="3">
        <f>Table3[[#This Row],[a_obFouls]]/Table3[[#This Row],[a_exFouls]]</f>
        <v>0.87057500580839864</v>
      </c>
      <c r="AG3">
        <v>2203</v>
      </c>
      <c r="AH3">
        <v>2079.6722242742599</v>
      </c>
      <c r="AI3" s="3">
        <f>Table3[[#This Row],[obYC]]/Table3[[#This Row],[exYC]]</f>
        <v>1.0593015448714653</v>
      </c>
      <c r="AJ3">
        <v>134</v>
      </c>
      <c r="AK3">
        <v>123.252758553391</v>
      </c>
      <c r="AL3" s="3">
        <f>Table3[[#This Row],[obRC]]/Table3[[#This Row],[exRC]]</f>
        <v>1.0871967619447112</v>
      </c>
      <c r="AM3">
        <v>1058</v>
      </c>
      <c r="AN3">
        <v>942.12231851073295</v>
      </c>
      <c r="AO3" s="3">
        <f>Table3[[#This Row],[h_obYC]]/Table3[[#This Row],[h_exYC]]</f>
        <v>1.1229964296700259</v>
      </c>
      <c r="AP3">
        <v>1145</v>
      </c>
      <c r="AQ3">
        <v>1137.54990576353</v>
      </c>
      <c r="AR3" s="3">
        <f>Table3[[#This Row],[a_obYC]]/Table3[[#This Row],[a_exYC]]</f>
        <v>1.0065492460583252</v>
      </c>
      <c r="AS3">
        <v>49</v>
      </c>
      <c r="AT3">
        <v>51.141436489310401</v>
      </c>
      <c r="AU3" s="3">
        <f>Table3[[#This Row],[h_obRC]]/Table3[[#This Row],[h_exRC]]</f>
        <v>0.95812717365187805</v>
      </c>
      <c r="AV3">
        <v>85</v>
      </c>
      <c r="AW3">
        <v>72.111322064080895</v>
      </c>
      <c r="AX3" s="3">
        <f>Table3[[#This Row],[a_obRC]]/Table3[[#This Row],[a_exRC]]</f>
        <v>1.1787330694681444</v>
      </c>
    </row>
    <row r="4" spans="1:50" hidden="1" x14ac:dyDescent="0.45">
      <c r="A4">
        <v>282</v>
      </c>
      <c r="B4" t="s">
        <v>197</v>
      </c>
      <c r="C4">
        <v>32</v>
      </c>
      <c r="D4" s="7">
        <f t="shared" si="0"/>
        <v>1.2975574061812345</v>
      </c>
      <c r="E4" s="7">
        <f t="shared" si="1"/>
        <v>0.96289251381316066</v>
      </c>
      <c r="F4">
        <v>15</v>
      </c>
      <c r="G4">
        <v>13.2708479536224</v>
      </c>
      <c r="H4" s="3">
        <f>Table3[[#This Row],[h_obWins]]/Table3[[#This Row],[h_exWins]]</f>
        <v>1.1302970279231941</v>
      </c>
      <c r="I4">
        <v>4</v>
      </c>
      <c r="J4">
        <v>8.7310330613575999</v>
      </c>
      <c r="K4" s="3">
        <f>Table3[[#This Row],[obDraws]]/Table3[[#This Row],[exDraws]]</f>
        <v>0.45813593556339538</v>
      </c>
      <c r="L4">
        <v>13</v>
      </c>
      <c r="M4">
        <v>9.9981189850199002</v>
      </c>
      <c r="N4" s="3">
        <f>Table3[[#This Row],[a_obWins]]/Table3[[#This Row],[a_exWins]]</f>
        <v>1.3002445779528924</v>
      </c>
      <c r="O4">
        <v>42</v>
      </c>
      <c r="P4">
        <v>46.661612042809899</v>
      </c>
      <c r="Q4" s="3">
        <f>Table3[[#This Row],[h_obSG]]/Table3[[#This Row],[h_exSG]]</f>
        <v>0.90009749259127436</v>
      </c>
      <c r="R4">
        <v>44</v>
      </c>
      <c r="S4">
        <v>40.050296613880803</v>
      </c>
      <c r="T4" s="3">
        <f>Table3[[#This Row],[a_obSG]]/Table3[[#This Row],[a_exSG]]</f>
        <v>1.0986185801368145</v>
      </c>
      <c r="U4">
        <v>86</v>
      </c>
      <c r="V4">
        <v>86.711908656690795</v>
      </c>
      <c r="W4" s="3">
        <f>Table3[[#This Row],[obSG]]/Table3[[#This Row],[exSG]]</f>
        <v>0.99178995517779023</v>
      </c>
      <c r="X4">
        <v>1186</v>
      </c>
      <c r="Y4">
        <v>830.84021857399296</v>
      </c>
      <c r="Z4" s="3">
        <f>Table3[[#This Row],[obFouls]]/Table3[[#This Row],[exFouls]]</f>
        <v>1.427470617678551</v>
      </c>
      <c r="AA4">
        <v>613</v>
      </c>
      <c r="AB4">
        <v>409.547322547004</v>
      </c>
      <c r="AC4" s="3">
        <f>Table3[[#This Row],[h_obFouls]]/Table3[[#This Row],[h_exFouls]]</f>
        <v>1.4967745270258619</v>
      </c>
      <c r="AD4">
        <v>573</v>
      </c>
      <c r="AE4">
        <v>421.29289602698901</v>
      </c>
      <c r="AF4" s="3">
        <f>Table3[[#This Row],[a_obFouls]]/Table3[[#This Row],[a_exFouls]]</f>
        <v>1.3600988894037565</v>
      </c>
      <c r="AG4">
        <v>149</v>
      </c>
      <c r="AH4">
        <v>112.64255874724699</v>
      </c>
      <c r="AI4" s="3">
        <f>Table3[[#This Row],[obYC]]/Table3[[#This Row],[exYC]]</f>
        <v>1.3227682472513222</v>
      </c>
      <c r="AJ4">
        <v>12</v>
      </c>
      <c r="AK4">
        <v>6.6291182389730601</v>
      </c>
      <c r="AL4" s="3">
        <f>Table3[[#This Row],[obRC]]/Table3[[#This Row],[exRC]]</f>
        <v>1.8101954992220748</v>
      </c>
      <c r="AM4">
        <v>70</v>
      </c>
      <c r="AN4">
        <v>52.1247898763705</v>
      </c>
      <c r="AO4" s="3">
        <f>Table3[[#This Row],[h_obYC]]/Table3[[#This Row],[h_exYC]]</f>
        <v>1.3429310730273618</v>
      </c>
      <c r="AP4">
        <v>79</v>
      </c>
      <c r="AQ4">
        <v>60.5177688708768</v>
      </c>
      <c r="AR4" s="3">
        <f>Table3[[#This Row],[a_obYC]]/Table3[[#This Row],[a_exYC]]</f>
        <v>1.3054017270292573</v>
      </c>
      <c r="AS4">
        <v>4</v>
      </c>
      <c r="AT4">
        <v>2.8173404616450499</v>
      </c>
      <c r="AU4" s="3">
        <f>Table3[[#This Row],[h_obRC]]/Table3[[#This Row],[h_exRC]]</f>
        <v>1.4197787077761959</v>
      </c>
      <c r="AV4">
        <v>8</v>
      </c>
      <c r="AW4">
        <v>3.8117777773279999</v>
      </c>
      <c r="AX4" s="3">
        <f>Table3[[#This Row],[a_obRC]]/Table3[[#This Row],[a_exRC]]</f>
        <v>2.0987582349587761</v>
      </c>
    </row>
    <row r="5" spans="1:50" hidden="1" x14ac:dyDescent="0.45">
      <c r="A5">
        <v>179</v>
      </c>
      <c r="B5" t="s">
        <v>52</v>
      </c>
      <c r="C5">
        <v>30</v>
      </c>
      <c r="D5" s="7">
        <f t="shared" si="0"/>
        <v>1.2279978097661932</v>
      </c>
      <c r="E5" s="7">
        <f t="shared" si="1"/>
        <v>0.98963740033602754</v>
      </c>
      <c r="F5">
        <v>14</v>
      </c>
      <c r="G5">
        <v>11.993239675625899</v>
      </c>
      <c r="H5" s="3">
        <f>Table3[[#This Row],[h_obWins]]/Table3[[#This Row],[h_exWins]]</f>
        <v>1.1673242909046901</v>
      </c>
      <c r="I5">
        <v>9</v>
      </c>
      <c r="J5">
        <v>8.3712457068347401</v>
      </c>
      <c r="K5" s="3">
        <f>Table3[[#This Row],[obDraws]]/Table3[[#This Row],[exDraws]]</f>
        <v>1.0751088087943603</v>
      </c>
      <c r="L5">
        <v>7</v>
      </c>
      <c r="M5">
        <v>9.6355146175393092</v>
      </c>
      <c r="N5" s="3">
        <f>Table3[[#This Row],[a_obWins]]/Table3[[#This Row],[a_exWins]]</f>
        <v>0.72647910130903215</v>
      </c>
      <c r="O5">
        <v>45</v>
      </c>
      <c r="P5">
        <v>42.393753881137997</v>
      </c>
      <c r="Q5" s="3">
        <f>Table3[[#This Row],[h_obSG]]/Table3[[#This Row],[h_exSG]]</f>
        <v>1.0614771252899495</v>
      </c>
      <c r="R5">
        <v>37</v>
      </c>
      <c r="S5">
        <v>38.261157268396303</v>
      </c>
      <c r="T5" s="3">
        <f>Table3[[#This Row],[a_obSG]]/Table3[[#This Row],[a_exSG]]</f>
        <v>0.96703818288742616</v>
      </c>
      <c r="U5">
        <v>82</v>
      </c>
      <c r="V5">
        <v>80.654911149534399</v>
      </c>
      <c r="W5" s="3">
        <f>Table3[[#This Row],[obSG]]/Table3[[#This Row],[exSG]]</f>
        <v>1.0166770855152492</v>
      </c>
      <c r="X5">
        <v>1125</v>
      </c>
      <c r="Y5">
        <v>780.17026760379701</v>
      </c>
      <c r="Z5" s="3">
        <f>Table3[[#This Row],[obFouls]]/Table3[[#This Row],[exFouls]]</f>
        <v>1.4419929170786112</v>
      </c>
      <c r="AA5">
        <v>535</v>
      </c>
      <c r="AB5">
        <v>385.37993027265998</v>
      </c>
      <c r="AC5" s="3">
        <f>Table3[[#This Row],[h_obFouls]]/Table3[[#This Row],[h_exFouls]]</f>
        <v>1.3882404297013662</v>
      </c>
      <c r="AD5">
        <v>590</v>
      </c>
      <c r="AE5">
        <v>394.79033733113698</v>
      </c>
      <c r="AF5" s="3">
        <f>Table3[[#This Row],[a_obFouls]]/Table3[[#This Row],[a_exFouls]]</f>
        <v>1.4944641350356245</v>
      </c>
      <c r="AG5">
        <v>134</v>
      </c>
      <c r="AH5">
        <v>105.63717960708</v>
      </c>
      <c r="AI5" s="3">
        <f>Table3[[#This Row],[obYC]]/Table3[[#This Row],[exYC]]</f>
        <v>1.2684927834917232</v>
      </c>
      <c r="AJ5">
        <v>9</v>
      </c>
      <c r="AK5">
        <v>6.3346589820934396</v>
      </c>
      <c r="AL5" s="3">
        <f>Table3[[#This Row],[obRC]]/Table3[[#This Row],[exRC]]</f>
        <v>1.4207552490893101</v>
      </c>
      <c r="AM5">
        <v>63</v>
      </c>
      <c r="AN5">
        <v>49.014908409957201</v>
      </c>
      <c r="AO5" s="3">
        <f>Table3[[#This Row],[h_obYC]]/Table3[[#This Row],[h_exYC]]</f>
        <v>1.285323221928163</v>
      </c>
      <c r="AP5">
        <v>71</v>
      </c>
      <c r="AQ5">
        <v>56.622271197122799</v>
      </c>
      <c r="AR5" s="3">
        <f>Table3[[#This Row],[a_obYC]]/Table3[[#This Row],[a_exYC]]</f>
        <v>1.2539235622114675</v>
      </c>
      <c r="AS5">
        <v>4</v>
      </c>
      <c r="AT5">
        <v>2.7275431468335301</v>
      </c>
      <c r="AU5" s="3">
        <f>Table3[[#This Row],[h_obRC]]/Table3[[#This Row],[h_exRC]]</f>
        <v>1.4665212554542704</v>
      </c>
      <c r="AV5">
        <v>5</v>
      </c>
      <c r="AW5">
        <v>3.60711583525991</v>
      </c>
      <c r="AX5" s="3">
        <f>Table3[[#This Row],[a_obRC]]/Table3[[#This Row],[a_exRC]]</f>
        <v>1.3861489978016539</v>
      </c>
    </row>
    <row r="6" spans="1:50" hidden="1" x14ac:dyDescent="0.45">
      <c r="A6">
        <v>142</v>
      </c>
      <c r="B6" t="s">
        <v>51</v>
      </c>
      <c r="C6">
        <v>31</v>
      </c>
      <c r="D6" s="7">
        <f t="shared" si="0"/>
        <v>1.2207257543044152</v>
      </c>
      <c r="E6" s="7">
        <f t="shared" si="1"/>
        <v>0.97794311463263783</v>
      </c>
      <c r="F6">
        <v>15</v>
      </c>
      <c r="G6">
        <v>13.0264829762008</v>
      </c>
      <c r="H6" s="3">
        <f>Table3[[#This Row],[h_obWins]]/Table3[[#This Row],[h_exWins]]</f>
        <v>1.1515003725414441</v>
      </c>
      <c r="I6">
        <v>9</v>
      </c>
      <c r="J6">
        <v>8.9135317669796699</v>
      </c>
      <c r="K6" s="3">
        <f>Table3[[#This Row],[obDraws]]/Table3[[#This Row],[exDraws]]</f>
        <v>1.0097007825047142</v>
      </c>
      <c r="L6">
        <v>7</v>
      </c>
      <c r="M6">
        <v>9.0599852568194308</v>
      </c>
      <c r="N6" s="3">
        <f>Table3[[#This Row],[a_obWins]]/Table3[[#This Row],[a_exWins]]</f>
        <v>0.7726281888517551</v>
      </c>
      <c r="O6">
        <v>49</v>
      </c>
      <c r="P6">
        <v>45.061415451171399</v>
      </c>
      <c r="Q6" s="3">
        <f>Table3[[#This Row],[h_obSG]]/Table3[[#This Row],[h_exSG]]</f>
        <v>1.0874048120635815</v>
      </c>
      <c r="R6">
        <v>36</v>
      </c>
      <c r="S6">
        <v>37.626957168795997</v>
      </c>
      <c r="T6" s="3">
        <f>Table3[[#This Row],[a_obSG]]/Table3[[#This Row],[a_exSG]]</f>
        <v>0.95676086265765781</v>
      </c>
      <c r="U6">
        <v>85</v>
      </c>
      <c r="V6">
        <v>82.688372619967495</v>
      </c>
      <c r="W6" s="3">
        <f>Table3[[#This Row],[obSG]]/Table3[[#This Row],[exSG]]</f>
        <v>1.0279558940004376</v>
      </c>
      <c r="X6">
        <v>1180</v>
      </c>
      <c r="Y6">
        <v>803.80382323642505</v>
      </c>
      <c r="Z6" s="3">
        <f>Table3[[#This Row],[obFouls]]/Table3[[#This Row],[exFouls]]</f>
        <v>1.4680198897896053</v>
      </c>
      <c r="AA6">
        <v>553</v>
      </c>
      <c r="AB6">
        <v>395.08199699018297</v>
      </c>
      <c r="AC6" s="3">
        <f>Table3[[#This Row],[h_obFouls]]/Table3[[#This Row],[h_exFouls]]</f>
        <v>1.3997094380732842</v>
      </c>
      <c r="AD6">
        <v>627</v>
      </c>
      <c r="AE6">
        <v>408.72182624624202</v>
      </c>
      <c r="AF6" s="3">
        <f>Table3[[#This Row],[a_obFouls]]/Table3[[#This Row],[a_exFouls]]</f>
        <v>1.5340506910493501</v>
      </c>
      <c r="AG6">
        <v>135</v>
      </c>
      <c r="AH6">
        <v>108.01533947417499</v>
      </c>
      <c r="AI6" s="3">
        <f>Table3[[#This Row],[obYC]]/Table3[[#This Row],[exYC]]</f>
        <v>1.2498224850024813</v>
      </c>
      <c r="AJ6">
        <v>9</v>
      </c>
      <c r="AK6">
        <v>6.4037877734467603</v>
      </c>
      <c r="AL6" s="3">
        <f>Table3[[#This Row],[obRC]]/Table3[[#This Row],[exRC]]</f>
        <v>1.4054182178426347</v>
      </c>
      <c r="AM6">
        <v>67</v>
      </c>
      <c r="AN6">
        <v>49.479430329295099</v>
      </c>
      <c r="AO6" s="3">
        <f>Table3[[#This Row],[h_obYC]]/Table3[[#This Row],[h_exYC]]</f>
        <v>1.3540980474937192</v>
      </c>
      <c r="AP6">
        <v>68</v>
      </c>
      <c r="AQ6">
        <v>58.5359091448803</v>
      </c>
      <c r="AR6" s="3">
        <f>Table3[[#This Row],[a_obYC]]/Table3[[#This Row],[a_exYC]]</f>
        <v>1.1616800865208301</v>
      </c>
      <c r="AS6">
        <v>3</v>
      </c>
      <c r="AT6">
        <v>2.7310322352670102</v>
      </c>
      <c r="AU6" s="3">
        <f>Table3[[#This Row],[h_obRC]]/Table3[[#This Row],[h_exRC]]</f>
        <v>1.0984857524783822</v>
      </c>
      <c r="AV6">
        <v>6</v>
      </c>
      <c r="AW6">
        <v>3.6727555381797399</v>
      </c>
      <c r="AX6" s="3">
        <f>Table3[[#This Row],[a_obRC]]/Table3[[#This Row],[a_exRC]]</f>
        <v>1.6336507936963507</v>
      </c>
    </row>
    <row r="7" spans="1:50" hidden="1" x14ac:dyDescent="0.45">
      <c r="A7">
        <v>65</v>
      </c>
      <c r="B7" t="s">
        <v>128</v>
      </c>
      <c r="C7">
        <v>40</v>
      </c>
      <c r="D7" s="7">
        <f t="shared" si="0"/>
        <v>1.2000906929123645</v>
      </c>
      <c r="E7" s="7">
        <f t="shared" si="1"/>
        <v>0.96014096345726907</v>
      </c>
      <c r="F7">
        <v>22</v>
      </c>
      <c r="G7">
        <v>19.349397266699299</v>
      </c>
      <c r="H7" s="3">
        <f>Table3[[#This Row],[h_obWins]]/Table3[[#This Row],[h_exWins]]</f>
        <v>1.1369863203885138</v>
      </c>
      <c r="I7">
        <v>9</v>
      </c>
      <c r="J7">
        <v>10.4198050592803</v>
      </c>
      <c r="K7" s="3">
        <f>Table3[[#This Row],[obDraws]]/Table3[[#This Row],[exDraws]]</f>
        <v>0.86373976756736304</v>
      </c>
      <c r="L7">
        <v>9</v>
      </c>
      <c r="M7">
        <v>10.2307976740203</v>
      </c>
      <c r="N7" s="3">
        <f>Table3[[#This Row],[a_obWins]]/Table3[[#This Row],[a_exWins]]</f>
        <v>0.87969680241593073</v>
      </c>
      <c r="O7">
        <v>68</v>
      </c>
      <c r="P7">
        <v>61.567229627439403</v>
      </c>
      <c r="Q7" s="3">
        <f>Table3[[#This Row],[h_obSG]]/Table3[[#This Row],[h_exSG]]</f>
        <v>1.1044836743749409</v>
      </c>
      <c r="R7">
        <v>40</v>
      </c>
      <c r="S7">
        <v>42.248114188481601</v>
      </c>
      <c r="T7" s="3">
        <f>Table3[[#This Row],[a_obSG]]/Table3[[#This Row],[a_exSG]]</f>
        <v>0.94678782161844943</v>
      </c>
      <c r="U7">
        <v>108</v>
      </c>
      <c r="V7">
        <v>103.815343815921</v>
      </c>
      <c r="W7" s="3">
        <f>Table3[[#This Row],[obSG]]/Table3[[#This Row],[exSG]]</f>
        <v>1.0403086483198378</v>
      </c>
      <c r="X7">
        <v>1090</v>
      </c>
      <c r="Y7">
        <v>1048.1925220702699</v>
      </c>
      <c r="Z7" s="3">
        <f>Table3[[#This Row],[obFouls]]/Table3[[#This Row],[exFouls]]</f>
        <v>1.0398853045117673</v>
      </c>
      <c r="AA7">
        <v>522</v>
      </c>
      <c r="AB7">
        <v>509.66747952771198</v>
      </c>
      <c r="AC7" s="3">
        <f>Table3[[#This Row],[h_obFouls]]/Table3[[#This Row],[h_exFouls]]</f>
        <v>1.0241971892805797</v>
      </c>
      <c r="AD7">
        <v>568</v>
      </c>
      <c r="AE7">
        <v>538.52504254256405</v>
      </c>
      <c r="AF7" s="3">
        <f>Table3[[#This Row],[a_obFouls]]/Table3[[#This Row],[a_exFouls]]</f>
        <v>1.0547327517366221</v>
      </c>
      <c r="AG7">
        <v>148</v>
      </c>
      <c r="AH7">
        <v>137.51365074451601</v>
      </c>
      <c r="AI7" s="3">
        <f>Table3[[#This Row],[obYC]]/Table3[[#This Row],[exYC]]</f>
        <v>1.0762567875895199</v>
      </c>
      <c r="AJ7">
        <v>16</v>
      </c>
      <c r="AK7">
        <v>8.4051561688454708</v>
      </c>
      <c r="AL7" s="3">
        <f>Table3[[#This Row],[obRC]]/Table3[[#This Row],[exRC]]</f>
        <v>1.9035934227261067</v>
      </c>
      <c r="AM7">
        <v>63</v>
      </c>
      <c r="AN7">
        <v>60.4265566020295</v>
      </c>
      <c r="AO7" s="3">
        <f>Table3[[#This Row],[h_obYC]]/Table3[[#This Row],[h_exYC]]</f>
        <v>1.0425879537521763</v>
      </c>
      <c r="AP7">
        <v>85</v>
      </c>
      <c r="AQ7">
        <v>77.087094142487103</v>
      </c>
      <c r="AR7" s="3">
        <f>Table3[[#This Row],[a_obYC]]/Table3[[#This Row],[a_exYC]]</f>
        <v>1.1026489057025128</v>
      </c>
      <c r="AS7">
        <v>6</v>
      </c>
      <c r="AT7">
        <v>3.2526385223886001</v>
      </c>
      <c r="AU7" s="3">
        <f>Table3[[#This Row],[h_obRC]]/Table3[[#This Row],[h_exRC]]</f>
        <v>1.8446562563594844</v>
      </c>
      <c r="AV7">
        <v>10</v>
      </c>
      <c r="AW7">
        <v>5.1525176464568698</v>
      </c>
      <c r="AX7" s="3">
        <f>Table3[[#This Row],[a_obRC]]/Table3[[#This Row],[a_exRC]]</f>
        <v>1.9407987873416606</v>
      </c>
    </row>
    <row r="8" spans="1:50" hidden="1" x14ac:dyDescent="0.45">
      <c r="A8">
        <v>209</v>
      </c>
      <c r="B8" t="s">
        <v>292</v>
      </c>
      <c r="C8">
        <v>32</v>
      </c>
      <c r="D8" s="7">
        <f t="shared" si="0"/>
        <v>1.1783004287169381</v>
      </c>
      <c r="E8" s="7">
        <f t="shared" si="1"/>
        <v>0.96098848441589058</v>
      </c>
      <c r="F8">
        <v>18</v>
      </c>
      <c r="G8">
        <v>15.2281974903971</v>
      </c>
      <c r="H8" s="3">
        <f>Table3[[#This Row],[h_obWins]]/Table3[[#This Row],[h_exWins]]</f>
        <v>1.1820177674574288</v>
      </c>
      <c r="I8">
        <v>6</v>
      </c>
      <c r="J8">
        <v>9.0813833383179308</v>
      </c>
      <c r="K8" s="3">
        <f>Table3[[#This Row],[obDraws]]/Table3[[#This Row],[exDraws]]</f>
        <v>0.66069229504756599</v>
      </c>
      <c r="L8">
        <v>8</v>
      </c>
      <c r="M8">
        <v>7.6904191712849501</v>
      </c>
      <c r="N8" s="3">
        <f>Table3[[#This Row],[a_obWins]]/Table3[[#This Row],[a_exWins]]</f>
        <v>1.040255390742677</v>
      </c>
      <c r="O8">
        <v>45</v>
      </c>
      <c r="P8">
        <v>50.084191145435703</v>
      </c>
      <c r="Q8" s="3">
        <f>Table3[[#This Row],[h_obSG]]/Table3[[#This Row],[h_exSG]]</f>
        <v>0.89848710682634159</v>
      </c>
      <c r="R8">
        <v>28</v>
      </c>
      <c r="S8">
        <v>35.030868073760402</v>
      </c>
      <c r="T8" s="3">
        <f>Table3[[#This Row],[a_obSG]]/Table3[[#This Row],[a_exSG]]</f>
        <v>0.79929506574155329</v>
      </c>
      <c r="U8">
        <v>73</v>
      </c>
      <c r="V8">
        <v>85.115059219196198</v>
      </c>
      <c r="W8" s="3">
        <f>Table3[[#This Row],[obSG]]/Table3[[#This Row],[exSG]]</f>
        <v>0.85766256488177528</v>
      </c>
      <c r="X8">
        <v>1196</v>
      </c>
      <c r="Y8">
        <v>832.394896865286</v>
      </c>
      <c r="Z8" s="3">
        <f>Table3[[#This Row],[obFouls]]/Table3[[#This Row],[exFouls]]</f>
        <v>1.4368180349303121</v>
      </c>
      <c r="AA8">
        <v>596</v>
      </c>
      <c r="AB8">
        <v>405.29845361328</v>
      </c>
      <c r="AC8" s="3">
        <f>Table3[[#This Row],[h_obFouls]]/Table3[[#This Row],[h_exFouls]]</f>
        <v>1.4705212780522474</v>
      </c>
      <c r="AD8">
        <v>600</v>
      </c>
      <c r="AE8">
        <v>427.09644325200497</v>
      </c>
      <c r="AF8" s="3">
        <f>Table3[[#This Row],[a_obFouls]]/Table3[[#This Row],[a_exFouls]]</f>
        <v>1.4048349254127939</v>
      </c>
      <c r="AG8">
        <v>141</v>
      </c>
      <c r="AH8">
        <v>110.595004986581</v>
      </c>
      <c r="AI8" s="3">
        <f>Table3[[#This Row],[obYC]]/Table3[[#This Row],[exYC]]</f>
        <v>1.27492195526469</v>
      </c>
      <c r="AJ8">
        <v>9</v>
      </c>
      <c r="AK8">
        <v>6.4933097358574496</v>
      </c>
      <c r="AL8" s="3">
        <f>Table3[[#This Row],[obRC]]/Table3[[#This Row],[exRC]]</f>
        <v>1.3860419980122107</v>
      </c>
      <c r="AM8">
        <v>67</v>
      </c>
      <c r="AN8">
        <v>49.154582208014901</v>
      </c>
      <c r="AO8" s="3">
        <f>Table3[[#This Row],[h_obYC]]/Table3[[#This Row],[h_exYC]]</f>
        <v>1.3630468817020138</v>
      </c>
      <c r="AP8">
        <v>74</v>
      </c>
      <c r="AQ8">
        <v>61.4404227785665</v>
      </c>
      <c r="AR8" s="3">
        <f>Table3[[#This Row],[a_obYC]]/Table3[[#This Row],[a_exYC]]</f>
        <v>1.2044187955330103</v>
      </c>
      <c r="AS8">
        <v>3</v>
      </c>
      <c r="AT8">
        <v>2.5893620952032399</v>
      </c>
      <c r="AU8" s="3">
        <f>Table3[[#This Row],[h_obRC]]/Table3[[#This Row],[h_exRC]]</f>
        <v>1.1585865127003525</v>
      </c>
      <c r="AV8">
        <v>6</v>
      </c>
      <c r="AW8">
        <v>3.9039476406542102</v>
      </c>
      <c r="AX8" s="3">
        <f>Table3[[#This Row],[a_obRC]]/Table3[[#This Row],[a_exRC]]</f>
        <v>1.5369058584491007</v>
      </c>
    </row>
    <row r="9" spans="1:50" hidden="1" x14ac:dyDescent="0.45">
      <c r="A9">
        <v>207</v>
      </c>
      <c r="B9" t="s">
        <v>70</v>
      </c>
      <c r="C9">
        <v>30</v>
      </c>
      <c r="D9" s="7">
        <f t="shared" si="0"/>
        <v>1.1604921592984858</v>
      </c>
      <c r="E9" s="7">
        <f t="shared" si="1"/>
        <v>1.009148479143031</v>
      </c>
      <c r="F9">
        <v>10</v>
      </c>
      <c r="G9">
        <v>11.685181612289799</v>
      </c>
      <c r="H9" s="3">
        <f>Table3[[#This Row],[h_obWins]]/Table3[[#This Row],[h_exWins]]</f>
        <v>0.85578473076383998</v>
      </c>
      <c r="I9">
        <v>8</v>
      </c>
      <c r="J9">
        <v>7.6275566539386004</v>
      </c>
      <c r="K9" s="3">
        <f>Table3[[#This Row],[obDraws]]/Table3[[#This Row],[exDraws]]</f>
        <v>1.0488286567978597</v>
      </c>
      <c r="L9">
        <v>12</v>
      </c>
      <c r="M9">
        <v>10.6872617337715</v>
      </c>
      <c r="N9" s="3">
        <f>Table3[[#This Row],[a_obWins]]/Table3[[#This Row],[a_exWins]]</f>
        <v>1.1228320498673929</v>
      </c>
      <c r="O9">
        <v>43</v>
      </c>
      <c r="P9">
        <v>41.166371873162603</v>
      </c>
      <c r="Q9" s="3">
        <f>Table3[[#This Row],[h_obSG]]/Table3[[#This Row],[h_exSG]]</f>
        <v>1.0445418928946901</v>
      </c>
      <c r="R9">
        <v>55</v>
      </c>
      <c r="S9">
        <v>37.390579888357102</v>
      </c>
      <c r="T9" s="3">
        <f>Table3[[#This Row],[a_obSG]]/Table3[[#This Row],[a_exSG]]</f>
        <v>1.4709587324995252</v>
      </c>
      <c r="U9">
        <v>98</v>
      </c>
      <c r="V9">
        <v>78.556951761519699</v>
      </c>
      <c r="W9" s="3">
        <f>Table3[[#This Row],[obSG]]/Table3[[#This Row],[exSG]]</f>
        <v>1.2475025800072383</v>
      </c>
      <c r="X9">
        <v>559</v>
      </c>
      <c r="Y9">
        <v>779.97380364654396</v>
      </c>
      <c r="Z9" s="3">
        <f>Table3[[#This Row],[obFouls]]/Table3[[#This Row],[exFouls]]</f>
        <v>0.71669073677417849</v>
      </c>
      <c r="AA9">
        <v>285</v>
      </c>
      <c r="AB9">
        <v>384.11178636187799</v>
      </c>
      <c r="AC9" s="3">
        <f>Table3[[#This Row],[h_obFouls]]/Table3[[#This Row],[h_exFouls]]</f>
        <v>0.74197150443984772</v>
      </c>
      <c r="AD9">
        <v>274</v>
      </c>
      <c r="AE9">
        <v>395.86201728466602</v>
      </c>
      <c r="AF9" s="3">
        <f>Table3[[#This Row],[a_obFouls]]/Table3[[#This Row],[a_exFouls]]</f>
        <v>0.69216036910903089</v>
      </c>
      <c r="AG9">
        <v>92</v>
      </c>
      <c r="AH9">
        <v>104.839454251231</v>
      </c>
      <c r="AI9" s="3">
        <f>Table3[[#This Row],[obYC]]/Table3[[#This Row],[exYC]]</f>
        <v>0.87753222922676322</v>
      </c>
      <c r="AJ9">
        <v>12</v>
      </c>
      <c r="AK9">
        <v>6.3402588976159402</v>
      </c>
      <c r="AL9" s="3">
        <f>Table3[[#This Row],[obRC]]/Table3[[#This Row],[exRC]]</f>
        <v>1.8926671913211985</v>
      </c>
      <c r="AM9">
        <v>42</v>
      </c>
      <c r="AN9">
        <v>48.659449060090402</v>
      </c>
      <c r="AO9" s="3">
        <f>Table3[[#This Row],[h_obYC]]/Table3[[#This Row],[h_exYC]]</f>
        <v>0.86314170857408323</v>
      </c>
      <c r="AP9">
        <v>50</v>
      </c>
      <c r="AQ9">
        <v>56.180005191141397</v>
      </c>
      <c r="AR9" s="3">
        <f>Table3[[#This Row],[a_obYC]]/Table3[[#This Row],[a_exYC]]</f>
        <v>0.88999635777684338</v>
      </c>
      <c r="AS9">
        <v>7</v>
      </c>
      <c r="AT9">
        <v>2.7413916893367798</v>
      </c>
      <c r="AU9" s="3">
        <f>Table3[[#This Row],[h_obRC]]/Table3[[#This Row],[h_exRC]]</f>
        <v>2.5534475891307227</v>
      </c>
      <c r="AV9">
        <v>5</v>
      </c>
      <c r="AW9">
        <v>3.5988672082791502</v>
      </c>
      <c r="AX9" s="3">
        <f>Table3[[#This Row],[a_obRC]]/Table3[[#This Row],[a_exRC]]</f>
        <v>1.3893260602940727</v>
      </c>
    </row>
    <row r="10" spans="1:50" hidden="1" x14ac:dyDescent="0.45">
      <c r="A10">
        <v>50</v>
      </c>
      <c r="B10" t="s">
        <v>237</v>
      </c>
      <c r="C10">
        <v>32</v>
      </c>
      <c r="D10" s="7">
        <f t="shared" si="0"/>
        <v>1.1593265713759704</v>
      </c>
      <c r="E10" s="7">
        <f t="shared" si="1"/>
        <v>1.0105591376215453</v>
      </c>
      <c r="F10">
        <v>11</v>
      </c>
      <c r="G10">
        <v>12.393665532449401</v>
      </c>
      <c r="H10" s="3">
        <f>Table3[[#This Row],[h_obWins]]/Table3[[#This Row],[h_exWins]]</f>
        <v>0.88755017401425984</v>
      </c>
      <c r="I10">
        <v>12</v>
      </c>
      <c r="J10">
        <v>9.7428991372401796</v>
      </c>
      <c r="K10" s="3">
        <f>Table3[[#This Row],[obDraws]]/Table3[[#This Row],[exDraws]]</f>
        <v>1.2316662454333052</v>
      </c>
      <c r="L10">
        <v>9</v>
      </c>
      <c r="M10">
        <v>9.8634353303103293</v>
      </c>
      <c r="N10" s="3">
        <f>Table3[[#This Row],[a_obWins]]/Table3[[#This Row],[a_exWins]]</f>
        <v>0.9124609934170711</v>
      </c>
      <c r="O10">
        <v>42</v>
      </c>
      <c r="P10">
        <v>43.846072976089303</v>
      </c>
      <c r="Q10" s="3">
        <f>Table3[[#This Row],[h_obSG]]/Table3[[#This Row],[h_exSG]]</f>
        <v>0.95789650359118761</v>
      </c>
      <c r="R10">
        <v>32</v>
      </c>
      <c r="S10">
        <v>40.716987978173698</v>
      </c>
      <c r="T10" s="3">
        <f>Table3[[#This Row],[a_obSG]]/Table3[[#This Row],[a_exSG]]</f>
        <v>0.78591275015611595</v>
      </c>
      <c r="U10">
        <v>74</v>
      </c>
      <c r="V10">
        <v>84.563060954263094</v>
      </c>
      <c r="W10" s="3">
        <f>Table3[[#This Row],[obSG]]/Table3[[#This Row],[exSG]]</f>
        <v>0.87508658230836456</v>
      </c>
      <c r="X10">
        <v>1246</v>
      </c>
      <c r="Y10">
        <v>833.05828829551797</v>
      </c>
      <c r="Z10" s="3">
        <f>Table3[[#This Row],[obFouls]]/Table3[[#This Row],[exFouls]]</f>
        <v>1.495693659743045</v>
      </c>
      <c r="AA10">
        <v>638</v>
      </c>
      <c r="AB10">
        <v>411.37827556250198</v>
      </c>
      <c r="AC10" s="3">
        <f>Table3[[#This Row],[h_obFouls]]/Table3[[#This Row],[h_exFouls]]</f>
        <v>1.5508840352048845</v>
      </c>
      <c r="AD10">
        <v>608</v>
      </c>
      <c r="AE10">
        <v>421.68001273301502</v>
      </c>
      <c r="AF10" s="3">
        <f>Table3[[#This Row],[a_obFouls]]/Table3[[#This Row],[a_exFouls]]</f>
        <v>1.4418515975167947</v>
      </c>
      <c r="AG10">
        <v>152</v>
      </c>
      <c r="AH10">
        <v>112.22034101691099</v>
      </c>
      <c r="AI10" s="3">
        <f>Table3[[#This Row],[obYC]]/Table3[[#This Row],[exYC]]</f>
        <v>1.3544781509538848</v>
      </c>
      <c r="AJ10">
        <v>7</v>
      </c>
      <c r="AK10">
        <v>6.4531318643308104</v>
      </c>
      <c r="AL10" s="3">
        <f>Table3[[#This Row],[obRC]]/Table3[[#This Row],[exRC]]</f>
        <v>1.0847446088451966</v>
      </c>
      <c r="AM10">
        <v>78</v>
      </c>
      <c r="AN10">
        <v>52.469925670930699</v>
      </c>
      <c r="AO10" s="3">
        <f>Table3[[#This Row],[h_obYC]]/Table3[[#This Row],[h_exYC]]</f>
        <v>1.4865658565857933</v>
      </c>
      <c r="AP10">
        <v>74</v>
      </c>
      <c r="AQ10">
        <v>59.750415345980301</v>
      </c>
      <c r="AR10" s="3">
        <f>Table3[[#This Row],[a_obYC]]/Table3[[#This Row],[a_exYC]]</f>
        <v>1.238485114647464</v>
      </c>
      <c r="AS10">
        <v>2</v>
      </c>
      <c r="AT10">
        <v>2.8291372819679901</v>
      </c>
      <c r="AU10" s="3">
        <f>Table3[[#This Row],[h_obRC]]/Table3[[#This Row],[h_exRC]]</f>
        <v>0.70692928644620956</v>
      </c>
      <c r="AV10">
        <v>5</v>
      </c>
      <c r="AW10">
        <v>3.6239945823628199</v>
      </c>
      <c r="AX10" s="3">
        <f>Table3[[#This Row],[a_obRC]]/Table3[[#This Row],[a_exRC]]</f>
        <v>1.3796930117759818</v>
      </c>
    </row>
    <row r="11" spans="1:50" hidden="1" x14ac:dyDescent="0.45">
      <c r="A11">
        <v>165</v>
      </c>
      <c r="B11" t="s">
        <v>28</v>
      </c>
      <c r="C11">
        <v>529</v>
      </c>
      <c r="D11" s="7">
        <f t="shared" si="0"/>
        <v>0.91173574706861804</v>
      </c>
      <c r="E11" s="7">
        <f t="shared" si="1"/>
        <v>1.0089241880907085</v>
      </c>
      <c r="F11">
        <v>216</v>
      </c>
      <c r="G11">
        <v>229.70318876086799</v>
      </c>
      <c r="H11" s="3">
        <f>Table3[[#This Row],[h_obWins]]/Table3[[#This Row],[h_exWins]]</f>
        <v>0.940343933252343</v>
      </c>
      <c r="I11">
        <v>141</v>
      </c>
      <c r="J11">
        <v>142.333419934674</v>
      </c>
      <c r="K11" s="3">
        <f>Table3[[#This Row],[obDraws]]/Table3[[#This Row],[exDraws]]</f>
        <v>0.99063171576088038</v>
      </c>
      <c r="L11">
        <v>172</v>
      </c>
      <c r="M11">
        <v>156.96339130445699</v>
      </c>
      <c r="N11" s="3">
        <f>Table3[[#This Row],[a_obWins]]/Table3[[#This Row],[a_exWins]]</f>
        <v>1.0957969152589024</v>
      </c>
      <c r="O11">
        <v>747</v>
      </c>
      <c r="P11">
        <v>759.83170675346503</v>
      </c>
      <c r="Q11" s="3">
        <f>Table3[[#This Row],[h_obSG]]/Table3[[#This Row],[h_exSG]]</f>
        <v>0.98311243576779506</v>
      </c>
      <c r="R11">
        <v>639</v>
      </c>
      <c r="S11">
        <v>597.71238776980999</v>
      </c>
      <c r="T11" s="3">
        <f>Table3[[#This Row],[a_obSG]]/Table3[[#This Row],[a_exSG]]</f>
        <v>1.0690760524208687</v>
      </c>
      <c r="U11">
        <v>1386</v>
      </c>
      <c r="V11">
        <v>1357.5440945232699</v>
      </c>
      <c r="W11" s="3">
        <f>Table3[[#This Row],[obSG]]/Table3[[#This Row],[exSG]]</f>
        <v>1.0209613121161438</v>
      </c>
      <c r="X11">
        <v>11394</v>
      </c>
      <c r="Y11">
        <v>13833.453581846299</v>
      </c>
      <c r="Z11" s="3">
        <f>Table3[[#This Row],[obFouls]]/Table3[[#This Row],[exFouls]]</f>
        <v>0.82365549084231537</v>
      </c>
      <c r="AA11">
        <v>5665</v>
      </c>
      <c r="AB11">
        <v>6760.5580445509604</v>
      </c>
      <c r="AC11" s="3">
        <f>Table3[[#This Row],[h_obFouls]]/Table3[[#This Row],[h_exFouls]]</f>
        <v>0.8379485780121384</v>
      </c>
      <c r="AD11">
        <v>5729</v>
      </c>
      <c r="AE11">
        <v>7072.8955372953797</v>
      </c>
      <c r="AF11" s="3">
        <f>Table3[[#This Row],[a_obFouls]]/Table3[[#This Row],[a_exFouls]]</f>
        <v>0.80999358322075898</v>
      </c>
      <c r="AG11">
        <v>1599</v>
      </c>
      <c r="AH11">
        <v>1839.10966485974</v>
      </c>
      <c r="AI11" s="3">
        <f>Table3[[#This Row],[obYC]]/Table3[[#This Row],[exYC]]</f>
        <v>0.86944244302144325</v>
      </c>
      <c r="AJ11">
        <v>93</v>
      </c>
      <c r="AK11">
        <v>111.612411256596</v>
      </c>
      <c r="AL11" s="3">
        <f>Table3[[#This Row],[obRC]]/Table3[[#This Row],[exRC]]</f>
        <v>0.83324066699171806</v>
      </c>
      <c r="AM11">
        <v>740</v>
      </c>
      <c r="AN11">
        <v>829.04337832070405</v>
      </c>
      <c r="AO11" s="3">
        <f>Table3[[#This Row],[h_obYC]]/Table3[[#This Row],[h_exYC]]</f>
        <v>0.89259503103315441</v>
      </c>
      <c r="AP11">
        <v>859</v>
      </c>
      <c r="AQ11">
        <v>1010.06628653904</v>
      </c>
      <c r="AR11" s="3">
        <f>Table3[[#This Row],[a_obYC]]/Table3[[#This Row],[a_exYC]]</f>
        <v>0.85043923497668272</v>
      </c>
      <c r="AS11">
        <v>37</v>
      </c>
      <c r="AT11">
        <v>45.792528684659999</v>
      </c>
      <c r="AU11" s="3">
        <f>Table3[[#This Row],[h_obRC]]/Table3[[#This Row],[h_exRC]]</f>
        <v>0.80799206907293153</v>
      </c>
      <c r="AV11">
        <v>56</v>
      </c>
      <c r="AW11">
        <v>65.819882571936802</v>
      </c>
      <c r="AX11" s="3">
        <f>Table3[[#This Row],[a_obRC]]/Table3[[#This Row],[a_exRC]]</f>
        <v>0.85080674428119318</v>
      </c>
    </row>
    <row r="12" spans="1:50" hidden="1" x14ac:dyDescent="0.45">
      <c r="A12">
        <v>111</v>
      </c>
      <c r="B12" t="s">
        <v>278</v>
      </c>
      <c r="C12">
        <v>31</v>
      </c>
      <c r="D12" s="7">
        <f t="shared" si="0"/>
        <v>1.1530093582389762</v>
      </c>
      <c r="E12" s="7">
        <f t="shared" si="1"/>
        <v>0.96849134878671717</v>
      </c>
      <c r="F12">
        <v>16</v>
      </c>
      <c r="G12">
        <v>13.953117674042</v>
      </c>
      <c r="H12" s="3">
        <f>Table3[[#This Row],[h_obWins]]/Table3[[#This Row],[h_exWins]]</f>
        <v>1.1466971306180529</v>
      </c>
      <c r="I12">
        <v>7</v>
      </c>
      <c r="J12">
        <v>8.0483974903352191</v>
      </c>
      <c r="K12" s="3">
        <f>Table3[[#This Row],[obDraws]]/Table3[[#This Row],[exDraws]]</f>
        <v>0.86973835579142689</v>
      </c>
      <c r="L12">
        <v>8</v>
      </c>
      <c r="M12">
        <v>8.9984848356227403</v>
      </c>
      <c r="N12" s="3">
        <f>Table3[[#This Row],[a_obWins]]/Table3[[#This Row],[a_exWins]]</f>
        <v>0.88903855995067194</v>
      </c>
      <c r="O12">
        <v>42</v>
      </c>
      <c r="P12">
        <v>46.074205270080903</v>
      </c>
      <c r="Q12" s="3">
        <f>Table3[[#This Row],[h_obSG]]/Table3[[#This Row],[h_exSG]]</f>
        <v>0.91157296699534041</v>
      </c>
      <c r="R12">
        <v>26</v>
      </c>
      <c r="S12">
        <v>34.853794499996603</v>
      </c>
      <c r="T12" s="3">
        <f>Table3[[#This Row],[a_obSG]]/Table3[[#This Row],[a_exSG]]</f>
        <v>0.74597329711123805</v>
      </c>
      <c r="U12">
        <v>68</v>
      </c>
      <c r="V12">
        <v>80.927999770077506</v>
      </c>
      <c r="W12" s="3">
        <f>Table3[[#This Row],[obSG]]/Table3[[#This Row],[exSG]]</f>
        <v>0.84025306683957446</v>
      </c>
      <c r="X12">
        <v>921</v>
      </c>
      <c r="Y12">
        <v>806.84115999150094</v>
      </c>
      <c r="Z12" s="3">
        <f>Table3[[#This Row],[obFouls]]/Table3[[#This Row],[exFouls]]</f>
        <v>1.1414886171767706</v>
      </c>
      <c r="AA12">
        <v>453</v>
      </c>
      <c r="AB12">
        <v>393.98742757001497</v>
      </c>
      <c r="AC12" s="3">
        <f>Table3[[#This Row],[h_obFouls]]/Table3[[#This Row],[h_exFouls]]</f>
        <v>1.1497828821441212</v>
      </c>
      <c r="AD12">
        <v>468</v>
      </c>
      <c r="AE12">
        <v>412.85373242148597</v>
      </c>
      <c r="AF12" s="3">
        <f>Table3[[#This Row],[a_obFouls]]/Table3[[#This Row],[a_exFouls]]</f>
        <v>1.1335733778039694</v>
      </c>
      <c r="AG12">
        <v>97</v>
      </c>
      <c r="AH12">
        <v>107.248614512598</v>
      </c>
      <c r="AI12" s="3">
        <f>Table3[[#This Row],[obYC]]/Table3[[#This Row],[exYC]]</f>
        <v>0.90444058826145357</v>
      </c>
      <c r="AJ12">
        <v>12</v>
      </c>
      <c r="AK12">
        <v>6.4068330467240902</v>
      </c>
      <c r="AL12" s="3">
        <f>Table3[[#This Row],[obRC]]/Table3[[#This Row],[exRC]]</f>
        <v>1.8730002658857765</v>
      </c>
      <c r="AM12">
        <v>45</v>
      </c>
      <c r="AN12">
        <v>47.956918061346798</v>
      </c>
      <c r="AO12" s="3">
        <f>Table3[[#This Row],[h_obYC]]/Table3[[#This Row],[h_exYC]]</f>
        <v>0.93834220002285618</v>
      </c>
      <c r="AP12">
        <v>52</v>
      </c>
      <c r="AQ12">
        <v>59.291696451251397</v>
      </c>
      <c r="AR12" s="3">
        <f>Table3[[#This Row],[a_obYC]]/Table3[[#This Row],[a_exYC]]</f>
        <v>0.87701993891764418</v>
      </c>
      <c r="AS12">
        <v>6</v>
      </c>
      <c r="AT12">
        <v>2.62064700691564</v>
      </c>
      <c r="AU12" s="3">
        <f>Table3[[#This Row],[h_obRC]]/Table3[[#This Row],[h_exRC]]</f>
        <v>2.2895109429719329</v>
      </c>
      <c r="AV12">
        <v>6</v>
      </c>
      <c r="AW12">
        <v>3.7861860398084399</v>
      </c>
      <c r="AX12" s="3">
        <f>Table3[[#This Row],[a_obRC]]/Table3[[#This Row],[a_exRC]]</f>
        <v>1.5847081830938152</v>
      </c>
    </row>
    <row r="13" spans="1:50" x14ac:dyDescent="0.45">
      <c r="A13">
        <v>87</v>
      </c>
      <c r="B13" t="s">
        <v>41</v>
      </c>
      <c r="C13">
        <v>528</v>
      </c>
      <c r="D13" s="7">
        <f t="shared" si="0"/>
        <v>0.89543774113765839</v>
      </c>
      <c r="E13" s="7">
        <f t="shared" si="1"/>
        <v>0.9898090073430067</v>
      </c>
      <c r="F13">
        <v>243</v>
      </c>
      <c r="G13">
        <v>235.029208516442</v>
      </c>
      <c r="H13" s="3">
        <f>Table3[[#This Row],[h_obWins]]/Table3[[#This Row],[h_exWins]]</f>
        <v>1.0339140464024512</v>
      </c>
      <c r="I13">
        <v>122</v>
      </c>
      <c r="J13">
        <v>135.18605840866499</v>
      </c>
      <c r="K13" s="3">
        <f>Table3[[#This Row],[obDraws]]/Table3[[#This Row],[exDraws]]</f>
        <v>0.90245992401965169</v>
      </c>
      <c r="L13">
        <v>163</v>
      </c>
      <c r="M13">
        <v>157.78473307489199</v>
      </c>
      <c r="N13" s="3">
        <f>Table3[[#This Row],[a_obWins]]/Table3[[#This Row],[a_exWins]]</f>
        <v>1.033053051606917</v>
      </c>
      <c r="O13">
        <v>781</v>
      </c>
      <c r="P13">
        <v>790.80801917705003</v>
      </c>
      <c r="Q13" s="3">
        <f>Table3[[#This Row],[h_obSG]]/Table3[[#This Row],[h_exSG]]</f>
        <v>0.98759747127089492</v>
      </c>
      <c r="R13">
        <v>575</v>
      </c>
      <c r="S13">
        <v>607.58703509508803</v>
      </c>
      <c r="T13" s="3">
        <f>Table3[[#This Row],[a_obSG]]/Table3[[#This Row],[a_exSG]]</f>
        <v>0.94636647391597462</v>
      </c>
      <c r="U13">
        <v>1356</v>
      </c>
      <c r="V13">
        <v>1398.39505427213</v>
      </c>
      <c r="W13" s="3">
        <f>Table3[[#This Row],[obSG]]/Table3[[#This Row],[exSG]]</f>
        <v>0.9696830633499367</v>
      </c>
      <c r="X13">
        <v>11985</v>
      </c>
      <c r="Y13">
        <v>13720.3636395134</v>
      </c>
      <c r="Z13" s="3">
        <f>Table3[[#This Row],[obFouls]]/Table3[[#This Row],[exFouls]]</f>
        <v>0.87351912200667114</v>
      </c>
      <c r="AA13">
        <v>5766</v>
      </c>
      <c r="AB13">
        <v>6716.5222522785598</v>
      </c>
      <c r="AC13" s="3">
        <f>Table3[[#This Row],[h_obFouls]]/Table3[[#This Row],[h_exFouls]]</f>
        <v>0.85847999655534557</v>
      </c>
      <c r="AD13">
        <v>6219</v>
      </c>
      <c r="AE13">
        <v>7003.8413872348901</v>
      </c>
      <c r="AF13" s="3">
        <f>Table3[[#This Row],[a_obFouls]]/Table3[[#This Row],[a_exFouls]]</f>
        <v>0.88794129623418772</v>
      </c>
      <c r="AG13">
        <v>1655</v>
      </c>
      <c r="AH13">
        <v>1830.1394272545199</v>
      </c>
      <c r="AI13" s="3">
        <f>Table3[[#This Row],[obYC]]/Table3[[#This Row],[exYC]]</f>
        <v>0.90430268609793574</v>
      </c>
      <c r="AJ13">
        <v>80</v>
      </c>
      <c r="AK13">
        <v>108.833633100626</v>
      </c>
      <c r="AL13" s="3">
        <f>Table3[[#This Row],[obRC]]/Table3[[#This Row],[exRC]]</f>
        <v>0.73506688806421783</v>
      </c>
      <c r="AM13">
        <v>739</v>
      </c>
      <c r="AN13">
        <v>826.68464664511703</v>
      </c>
      <c r="AO13" s="3">
        <f>Table3[[#This Row],[h_obYC]]/Table3[[#This Row],[h_exYC]]</f>
        <v>0.89393216990183355</v>
      </c>
      <c r="AP13">
        <v>916</v>
      </c>
      <c r="AQ13">
        <v>1003.4547806094</v>
      </c>
      <c r="AR13" s="3">
        <f>Table3[[#This Row],[a_obYC]]/Table3[[#This Row],[a_exYC]]</f>
        <v>0.91284631624726675</v>
      </c>
      <c r="AS13">
        <v>36</v>
      </c>
      <c r="AT13">
        <v>44.569224279932698</v>
      </c>
      <c r="AU13" s="3">
        <f>Table3[[#This Row],[h_obRC]]/Table3[[#This Row],[h_exRC]]</f>
        <v>0.80773225429927453</v>
      </c>
      <c r="AV13">
        <v>44</v>
      </c>
      <c r="AW13">
        <v>64.264408820694101</v>
      </c>
      <c r="AX13" s="3">
        <f>Table3[[#This Row],[a_obRC]]/Table3[[#This Row],[a_exRC]]</f>
        <v>0.68467135709231552</v>
      </c>
    </row>
    <row r="14" spans="1:50" hidden="1" x14ac:dyDescent="0.45">
      <c r="A14">
        <v>27</v>
      </c>
      <c r="B14" t="s">
        <v>288</v>
      </c>
      <c r="C14">
        <v>52</v>
      </c>
      <c r="D14" s="7">
        <f t="shared" si="0"/>
        <v>1.1404348069411283</v>
      </c>
      <c r="E14" s="7">
        <f t="shared" si="1"/>
        <v>0.96289445521657679</v>
      </c>
      <c r="F14">
        <v>28</v>
      </c>
      <c r="G14">
        <v>24.622732607691599</v>
      </c>
      <c r="H14" s="3">
        <f>Table3[[#This Row],[h_obWins]]/Table3[[#This Row],[h_exWins]]</f>
        <v>1.1371605437185885</v>
      </c>
      <c r="I14">
        <v>8</v>
      </c>
      <c r="J14">
        <v>13.647112171472701</v>
      </c>
      <c r="K14" s="3">
        <f>Table3[[#This Row],[obDraws]]/Table3[[#This Row],[exDraws]]</f>
        <v>0.58620460500961036</v>
      </c>
      <c r="L14">
        <v>16</v>
      </c>
      <c r="M14">
        <v>13.7301552208356</v>
      </c>
      <c r="N14" s="3">
        <f>Table3[[#This Row],[a_obWins]]/Table3[[#This Row],[a_exWins]]</f>
        <v>1.1653182169215317</v>
      </c>
      <c r="O14">
        <v>97</v>
      </c>
      <c r="P14">
        <v>79.160698095820905</v>
      </c>
      <c r="Q14" s="3">
        <f>Table3[[#This Row],[h_obSG]]/Table3[[#This Row],[h_exSG]]</f>
        <v>1.2253555404802687</v>
      </c>
      <c r="R14">
        <v>71</v>
      </c>
      <c r="S14">
        <v>55.160337530869299</v>
      </c>
      <c r="T14" s="3">
        <f>Table3[[#This Row],[a_obSG]]/Table3[[#This Row],[a_exSG]]</f>
        <v>1.287156735766281</v>
      </c>
      <c r="U14">
        <v>168</v>
      </c>
      <c r="V14">
        <v>134.32103562668999</v>
      </c>
      <c r="W14" s="3">
        <f>Table3[[#This Row],[obSG]]/Table3[[#This Row],[exSG]]</f>
        <v>1.2507348474211577</v>
      </c>
      <c r="X14">
        <v>1449</v>
      </c>
      <c r="Y14">
        <v>1355.4293264676101</v>
      </c>
      <c r="Z14" s="3">
        <f>Table3[[#This Row],[obFouls]]/Table3[[#This Row],[exFouls]]</f>
        <v>1.0690339744796911</v>
      </c>
      <c r="AA14">
        <v>684</v>
      </c>
      <c r="AB14">
        <v>658.88765723764698</v>
      </c>
      <c r="AC14" s="3">
        <f>Table3[[#This Row],[h_obFouls]]/Table3[[#This Row],[h_exFouls]]</f>
        <v>1.0381132390119967</v>
      </c>
      <c r="AD14">
        <v>765</v>
      </c>
      <c r="AE14">
        <v>696.54166922996899</v>
      </c>
      <c r="AF14" s="3">
        <f>Table3[[#This Row],[a_obFouls]]/Table3[[#This Row],[a_exFouls]]</f>
        <v>1.0982831807402307</v>
      </c>
      <c r="AG14">
        <v>211</v>
      </c>
      <c r="AH14">
        <v>178.13685804092299</v>
      </c>
      <c r="AI14" s="3">
        <f>Table3[[#This Row],[obYC]]/Table3[[#This Row],[exYC]]</f>
        <v>1.1844825507786123</v>
      </c>
      <c r="AJ14">
        <v>14</v>
      </c>
      <c r="AK14">
        <v>10.872523586841501</v>
      </c>
      <c r="AL14" s="3">
        <f>Table3[[#This Row],[obRC]]/Table3[[#This Row],[exRC]]</f>
        <v>1.2876495404382047</v>
      </c>
      <c r="AM14">
        <v>77</v>
      </c>
      <c r="AN14">
        <v>78.390541252549994</v>
      </c>
      <c r="AO14" s="3">
        <f>Table3[[#This Row],[h_obYC]]/Table3[[#This Row],[h_exYC]]</f>
        <v>0.9822613643134559</v>
      </c>
      <c r="AP14">
        <v>134</v>
      </c>
      <c r="AQ14">
        <v>99.746316788373804</v>
      </c>
      <c r="AR14" s="3">
        <f>Table3[[#This Row],[a_obYC]]/Table3[[#This Row],[a_exYC]]</f>
        <v>1.3434080005610667</v>
      </c>
      <c r="AS14">
        <v>4</v>
      </c>
      <c r="AT14">
        <v>4.2718889009547301</v>
      </c>
      <c r="AU14" s="3">
        <f>Table3[[#This Row],[h_obRC]]/Table3[[#This Row],[h_exRC]]</f>
        <v>0.93635393914528886</v>
      </c>
      <c r="AV14">
        <v>10</v>
      </c>
      <c r="AW14">
        <v>6.6006346858868197</v>
      </c>
      <c r="AX14" s="3">
        <f>Table3[[#This Row],[a_obRC]]/Table3[[#This Row],[a_exRC]]</f>
        <v>1.5150058253309413</v>
      </c>
    </row>
    <row r="15" spans="1:50" hidden="1" x14ac:dyDescent="0.45">
      <c r="A15">
        <v>41</v>
      </c>
      <c r="B15" t="s">
        <v>115</v>
      </c>
      <c r="C15">
        <v>509</v>
      </c>
      <c r="D15" s="7">
        <f t="shared" si="0"/>
        <v>0.94924285716151857</v>
      </c>
      <c r="E15" s="7">
        <f t="shared" si="1"/>
        <v>1.0076054489100537</v>
      </c>
      <c r="F15">
        <v>217</v>
      </c>
      <c r="G15">
        <v>226.790524878676</v>
      </c>
      <c r="H15" s="3">
        <f>Table3[[#This Row],[h_obWins]]/Table3[[#This Row],[h_exWins]]</f>
        <v>0.95683009736004832</v>
      </c>
      <c r="I15">
        <v>134</v>
      </c>
      <c r="J15">
        <v>136.28841700061099</v>
      </c>
      <c r="K15" s="3">
        <f>Table3[[#This Row],[obDraws]]/Table3[[#This Row],[exDraws]]</f>
        <v>0.98320901327512866</v>
      </c>
      <c r="L15">
        <v>158</v>
      </c>
      <c r="M15">
        <v>145.92105812071199</v>
      </c>
      <c r="N15" s="3">
        <f>Table3[[#This Row],[a_obWins]]/Table3[[#This Row],[a_exWins]]</f>
        <v>1.0827772360949837</v>
      </c>
      <c r="O15">
        <v>750</v>
      </c>
      <c r="P15">
        <v>743.49363891278597</v>
      </c>
      <c r="Q15" s="3">
        <f>Table3[[#This Row],[h_obSG]]/Table3[[#This Row],[h_exSG]]</f>
        <v>1.0087510649004723</v>
      </c>
      <c r="R15">
        <v>616</v>
      </c>
      <c r="S15">
        <v>566.43833213623202</v>
      </c>
      <c r="T15" s="3">
        <f>Table3[[#This Row],[a_obSG]]/Table3[[#This Row],[a_exSG]]</f>
        <v>1.0874970231567027</v>
      </c>
      <c r="U15">
        <v>1366</v>
      </c>
      <c r="V15">
        <v>1309.9319710490099</v>
      </c>
      <c r="W15" s="3">
        <f>Table3[[#This Row],[obSG]]/Table3[[#This Row],[exSG]]</f>
        <v>1.0428022448418373</v>
      </c>
      <c r="X15">
        <v>12293</v>
      </c>
      <c r="Y15">
        <v>13308.223747067001</v>
      </c>
      <c r="Z15" s="3">
        <f>Table3[[#This Row],[obFouls]]/Table3[[#This Row],[exFouls]]</f>
        <v>0.92371455677616288</v>
      </c>
      <c r="AA15">
        <v>5886</v>
      </c>
      <c r="AB15">
        <v>6495.2069667267397</v>
      </c>
      <c r="AC15" s="3">
        <f>Table3[[#This Row],[h_obFouls]]/Table3[[#This Row],[h_exFouls]]</f>
        <v>0.90620668904816293</v>
      </c>
      <c r="AD15">
        <v>6407</v>
      </c>
      <c r="AE15">
        <v>6813.0167803402701</v>
      </c>
      <c r="AF15" s="3">
        <f>Table3[[#This Row],[a_obFouls]]/Table3[[#This Row],[a_exFouls]]</f>
        <v>0.9404057272379136</v>
      </c>
      <c r="AG15">
        <v>1430</v>
      </c>
      <c r="AH15">
        <v>1764.6126052264999</v>
      </c>
      <c r="AI15" s="3">
        <f>Table3[[#This Row],[obYC]]/Table3[[#This Row],[exYC]]</f>
        <v>0.81037616741746543</v>
      </c>
      <c r="AJ15">
        <v>101</v>
      </c>
      <c r="AK15">
        <v>107.559198652443</v>
      </c>
      <c r="AL15" s="3">
        <f>Table3[[#This Row],[obRC]]/Table3[[#This Row],[exRC]]</f>
        <v>0.93901778058390151</v>
      </c>
      <c r="AM15">
        <v>638</v>
      </c>
      <c r="AN15">
        <v>790.34846216060703</v>
      </c>
      <c r="AO15" s="3">
        <f>Table3[[#This Row],[h_obYC]]/Table3[[#This Row],[h_exYC]]</f>
        <v>0.80723887063166289</v>
      </c>
      <c r="AP15">
        <v>792</v>
      </c>
      <c r="AQ15">
        <v>974.26414306589902</v>
      </c>
      <c r="AR15" s="3">
        <f>Table3[[#This Row],[a_obYC]]/Table3[[#This Row],[a_exYC]]</f>
        <v>0.81292122432799963</v>
      </c>
      <c r="AS15">
        <v>49</v>
      </c>
      <c r="AT15">
        <v>43.598191197901699</v>
      </c>
      <c r="AU15" s="3">
        <f>Table3[[#This Row],[h_obRC]]/Table3[[#This Row],[h_exRC]]</f>
        <v>1.1238998374400055</v>
      </c>
      <c r="AV15">
        <v>52</v>
      </c>
      <c r="AW15">
        <v>63.961007454541601</v>
      </c>
      <c r="AX15" s="3">
        <f>Table3[[#This Row],[a_obRC]]/Table3[[#This Row],[a_exRC]]</f>
        <v>0.81299532433033461</v>
      </c>
    </row>
    <row r="16" spans="1:50" hidden="1" x14ac:dyDescent="0.45">
      <c r="A16">
        <v>140</v>
      </c>
      <c r="B16" t="s">
        <v>81</v>
      </c>
      <c r="C16">
        <v>505</v>
      </c>
      <c r="D16" s="7">
        <f t="shared" si="0"/>
        <v>0.91958541121402659</v>
      </c>
      <c r="E16" s="7">
        <f t="shared" si="1"/>
        <v>1.0085432934936804</v>
      </c>
      <c r="F16">
        <v>222</v>
      </c>
      <c r="G16">
        <v>229.42180290444</v>
      </c>
      <c r="H16" s="3">
        <f>Table3[[#This Row],[h_obWins]]/Table3[[#This Row],[h_exWins]]</f>
        <v>0.96764996695832184</v>
      </c>
      <c r="I16">
        <v>134</v>
      </c>
      <c r="J16">
        <v>126.985337465399</v>
      </c>
      <c r="K16" s="3">
        <f>Table3[[#This Row],[obDraws]]/Table3[[#This Row],[exDraws]]</f>
        <v>1.055239940883036</v>
      </c>
      <c r="L16">
        <v>149</v>
      </c>
      <c r="M16">
        <v>148.592859630161</v>
      </c>
      <c r="N16" s="3">
        <f>Table3[[#This Row],[a_obWins]]/Table3[[#This Row],[a_exWins]]</f>
        <v>1.0027399726396837</v>
      </c>
      <c r="O16">
        <v>785</v>
      </c>
      <c r="P16">
        <v>768.99921174815199</v>
      </c>
      <c r="Q16" s="3">
        <f>Table3[[#This Row],[h_obSG]]/Table3[[#This Row],[h_exSG]]</f>
        <v>1.0208072882356716</v>
      </c>
      <c r="R16">
        <v>618</v>
      </c>
      <c r="S16">
        <v>576.48585672246895</v>
      </c>
      <c r="T16" s="3">
        <f>Table3[[#This Row],[a_obSG]]/Table3[[#This Row],[a_exSG]]</f>
        <v>1.0720124228433876</v>
      </c>
      <c r="U16">
        <v>1403</v>
      </c>
      <c r="V16">
        <v>1345.48506847062</v>
      </c>
      <c r="W16" s="3">
        <f>Table3[[#This Row],[obSG]]/Table3[[#This Row],[exSG]]</f>
        <v>1.0427466144940247</v>
      </c>
      <c r="X16">
        <v>11737</v>
      </c>
      <c r="Y16">
        <v>13104.209539711601</v>
      </c>
      <c r="Z16" s="3">
        <f>Table3[[#This Row],[obFouls]]/Table3[[#This Row],[exFouls]]</f>
        <v>0.89566638601371984</v>
      </c>
      <c r="AA16">
        <v>5624</v>
      </c>
      <c r="AB16">
        <v>6408.4055863318499</v>
      </c>
      <c r="AC16" s="3">
        <f>Table3[[#This Row],[h_obFouls]]/Table3[[#This Row],[h_exFouls]]</f>
        <v>0.87759738740555571</v>
      </c>
      <c r="AD16">
        <v>6113</v>
      </c>
      <c r="AE16">
        <v>6695.8039533797501</v>
      </c>
      <c r="AF16" s="3">
        <f>Table3[[#This Row],[a_obFouls]]/Table3[[#This Row],[a_exFouls]]</f>
        <v>0.91295982417681509</v>
      </c>
      <c r="AG16">
        <v>1605</v>
      </c>
      <c r="AH16">
        <v>1747.5853459928201</v>
      </c>
      <c r="AI16" s="3">
        <f>Table3[[#This Row],[obYC]]/Table3[[#This Row],[exYC]]</f>
        <v>0.91841008147626924</v>
      </c>
      <c r="AJ16">
        <v>77</v>
      </c>
      <c r="AK16">
        <v>103.528489415037</v>
      </c>
      <c r="AL16" s="3">
        <f>Table3[[#This Row],[obRC]]/Table3[[#This Row],[exRC]]</f>
        <v>0.74375662617188865</v>
      </c>
      <c r="AM16">
        <v>687</v>
      </c>
      <c r="AN16">
        <v>785.18999395418098</v>
      </c>
      <c r="AO16" s="3">
        <f>Table3[[#This Row],[h_obYC]]/Table3[[#This Row],[h_exYC]]</f>
        <v>0.87494747168172549</v>
      </c>
      <c r="AP16">
        <v>918</v>
      </c>
      <c r="AQ16">
        <v>962.39535203864205</v>
      </c>
      <c r="AR16" s="3">
        <f>Table3[[#This Row],[a_obYC]]/Table3[[#This Row],[a_exYC]]</f>
        <v>0.95386994342335574</v>
      </c>
      <c r="AS16">
        <v>27</v>
      </c>
      <c r="AT16">
        <v>42.053971833352698</v>
      </c>
      <c r="AU16" s="3">
        <f>Table3[[#This Row],[h_obRC]]/Table3[[#This Row],[h_exRC]]</f>
        <v>0.64203210357853757</v>
      </c>
      <c r="AV16">
        <v>50</v>
      </c>
      <c r="AW16">
        <v>61.4745175816848</v>
      </c>
      <c r="AX16" s="3">
        <f>Table3[[#This Row],[a_obRC]]/Table3[[#This Row],[a_exRC]]</f>
        <v>0.81334513822840604</v>
      </c>
    </row>
    <row r="17" spans="1:50" hidden="1" x14ac:dyDescent="0.45">
      <c r="A17">
        <v>243</v>
      </c>
      <c r="B17" t="s">
        <v>240</v>
      </c>
      <c r="C17">
        <v>33</v>
      </c>
      <c r="D17" s="7">
        <f t="shared" si="0"/>
        <v>1.1190233640033109</v>
      </c>
      <c r="E17" s="7">
        <f t="shared" si="1"/>
        <v>0.93914357947361771</v>
      </c>
      <c r="F17">
        <v>18</v>
      </c>
      <c r="G17">
        <v>14.247870625367</v>
      </c>
      <c r="H17" s="3">
        <f>Table3[[#This Row],[h_obWins]]/Table3[[#This Row],[h_exWins]]</f>
        <v>1.2633466763765167</v>
      </c>
      <c r="I17">
        <v>5</v>
      </c>
      <c r="J17">
        <v>7.7403581947361397</v>
      </c>
      <c r="K17" s="3">
        <f>Table3[[#This Row],[obDraws]]/Table3[[#This Row],[exDraws]]</f>
        <v>0.64596493782423003</v>
      </c>
      <c r="L17">
        <v>10</v>
      </c>
      <c r="M17">
        <v>11.0117711798967</v>
      </c>
      <c r="N17" s="3">
        <f>Table3[[#This Row],[a_obWins]]/Table3[[#This Row],[a_exWins]]</f>
        <v>0.90811912422010654</v>
      </c>
      <c r="O17">
        <v>66</v>
      </c>
      <c r="P17">
        <v>49.341345585968597</v>
      </c>
      <c r="Q17" s="3">
        <f>Table3[[#This Row],[h_obSG]]/Table3[[#This Row],[h_exSG]]</f>
        <v>1.3376205941730275</v>
      </c>
      <c r="R17">
        <v>42</v>
      </c>
      <c r="S17">
        <v>40.308456571733799</v>
      </c>
      <c r="T17" s="3">
        <f>Table3[[#This Row],[a_obSG]]/Table3[[#This Row],[a_exSG]]</f>
        <v>1.0419649763879173</v>
      </c>
      <c r="U17">
        <v>108</v>
      </c>
      <c r="V17">
        <v>89.649802157702396</v>
      </c>
      <c r="W17" s="3">
        <f>Table3[[#This Row],[obSG]]/Table3[[#This Row],[exSG]]</f>
        <v>1.204687544206934</v>
      </c>
      <c r="X17">
        <v>762</v>
      </c>
      <c r="Y17">
        <v>858.65298721349996</v>
      </c>
      <c r="Z17" s="3">
        <f>Table3[[#This Row],[obFouls]]/Table3[[#This Row],[exFouls]]</f>
        <v>0.88743649803495339</v>
      </c>
      <c r="AA17">
        <v>381</v>
      </c>
      <c r="AB17">
        <v>421.75166975534501</v>
      </c>
      <c r="AC17" s="3">
        <f>Table3[[#This Row],[h_obFouls]]/Table3[[#This Row],[h_exFouls]]</f>
        <v>0.90337520233414903</v>
      </c>
      <c r="AD17">
        <v>381</v>
      </c>
      <c r="AE17">
        <v>436.90131745815398</v>
      </c>
      <c r="AF17" s="3">
        <f>Table3[[#This Row],[a_obFouls]]/Table3[[#This Row],[a_exFouls]]</f>
        <v>0.87205047175553974</v>
      </c>
      <c r="AG17">
        <v>104</v>
      </c>
      <c r="AH17">
        <v>115.612449732348</v>
      </c>
      <c r="AI17" s="3">
        <f>Table3[[#This Row],[obYC]]/Table3[[#This Row],[exYC]]</f>
        <v>0.8995570999556558</v>
      </c>
      <c r="AJ17">
        <v>11</v>
      </c>
      <c r="AK17">
        <v>6.6916666270552403</v>
      </c>
      <c r="AL17" s="3">
        <f>Table3[[#This Row],[obRC]]/Table3[[#This Row],[exRC]]</f>
        <v>1.643835626169067</v>
      </c>
      <c r="AM17">
        <v>44</v>
      </c>
      <c r="AN17">
        <v>52.824815101552097</v>
      </c>
      <c r="AO17" s="3">
        <f>Table3[[#This Row],[h_obYC]]/Table3[[#This Row],[h_exYC]]</f>
        <v>0.83294186483025079</v>
      </c>
      <c r="AP17">
        <v>60</v>
      </c>
      <c r="AQ17">
        <v>62.787634630796497</v>
      </c>
      <c r="AR17" s="3">
        <f>Table3[[#This Row],[a_obYC]]/Table3[[#This Row],[a_exYC]]</f>
        <v>0.95560217155514249</v>
      </c>
      <c r="AS17">
        <v>6</v>
      </c>
      <c r="AT17">
        <v>2.89672585166148</v>
      </c>
      <c r="AU17" s="3">
        <f>Table3[[#This Row],[h_obRC]]/Table3[[#This Row],[h_exRC]]</f>
        <v>2.0713040540438334</v>
      </c>
      <c r="AV17">
        <v>5</v>
      </c>
      <c r="AW17">
        <v>3.7949407753937598</v>
      </c>
      <c r="AX17" s="3">
        <f>Table3[[#This Row],[a_obRC]]/Table3[[#This Row],[a_exRC]]</f>
        <v>1.3175436181823428</v>
      </c>
    </row>
    <row r="18" spans="1:50" hidden="1" x14ac:dyDescent="0.45">
      <c r="A18">
        <v>64</v>
      </c>
      <c r="B18" t="s">
        <v>173</v>
      </c>
      <c r="C18">
        <v>33</v>
      </c>
      <c r="D18" s="7">
        <f t="shared" si="0"/>
        <v>1.1168095226920796</v>
      </c>
      <c r="E18" s="7">
        <f t="shared" si="1"/>
        <v>1.011835982058888</v>
      </c>
      <c r="F18">
        <v>13</v>
      </c>
      <c r="G18">
        <v>14.0776628131766</v>
      </c>
      <c r="H18" s="3">
        <f>Table3[[#This Row],[h_obWins]]/Table3[[#This Row],[h_exWins]]</f>
        <v>0.92344874092538187</v>
      </c>
      <c r="I18">
        <v>11</v>
      </c>
      <c r="J18">
        <v>9.5525427500217202</v>
      </c>
      <c r="K18" s="3">
        <f>Table3[[#This Row],[obDraws]]/Table3[[#This Row],[exDraws]]</f>
        <v>1.1515258594341269</v>
      </c>
      <c r="L18">
        <v>9</v>
      </c>
      <c r="M18">
        <v>9.3697944368015893</v>
      </c>
      <c r="N18" s="3">
        <f>Table3[[#This Row],[a_obWins]]/Table3[[#This Row],[a_exWins]]</f>
        <v>0.96053334581715544</v>
      </c>
      <c r="O18">
        <v>48</v>
      </c>
      <c r="P18">
        <v>48.132672997587399</v>
      </c>
      <c r="Q18" s="3">
        <f>Table3[[#This Row],[h_obSG]]/Table3[[#This Row],[h_exSG]]</f>
        <v>0.99724359796942819</v>
      </c>
      <c r="R18">
        <v>39</v>
      </c>
      <c r="S18">
        <v>39.8078375292339</v>
      </c>
      <c r="T18" s="3">
        <f>Table3[[#This Row],[a_obSG]]/Table3[[#This Row],[a_exSG]]</f>
        <v>0.97970657088216251</v>
      </c>
      <c r="U18">
        <v>87</v>
      </c>
      <c r="V18">
        <v>87.940510526821299</v>
      </c>
      <c r="W18" s="3">
        <f>Table3[[#This Row],[obSG]]/Table3[[#This Row],[exSG]]</f>
        <v>0.98930515047971601</v>
      </c>
      <c r="X18">
        <v>1231</v>
      </c>
      <c r="Y18">
        <v>856.86573151843299</v>
      </c>
      <c r="Z18" s="3">
        <f>Table3[[#This Row],[obFouls]]/Table3[[#This Row],[exFouls]]</f>
        <v>1.4366311485214514</v>
      </c>
      <c r="AA18">
        <v>601</v>
      </c>
      <c r="AB18">
        <v>421.196303924848</v>
      </c>
      <c r="AC18" s="3">
        <f>Table3[[#This Row],[h_obFouls]]/Table3[[#This Row],[h_exFouls]]</f>
        <v>1.4268881146384265</v>
      </c>
      <c r="AD18">
        <v>630</v>
      </c>
      <c r="AE18">
        <v>435.66942759358398</v>
      </c>
      <c r="AF18" s="3">
        <f>Table3[[#This Row],[a_obFouls]]/Table3[[#This Row],[a_exFouls]]</f>
        <v>1.4460505146753104</v>
      </c>
      <c r="AG18">
        <v>143</v>
      </c>
      <c r="AH18">
        <v>114.98450690896399</v>
      </c>
      <c r="AI18" s="3">
        <f>Table3[[#This Row],[obYC]]/Table3[[#This Row],[exYC]]</f>
        <v>1.2436458079801702</v>
      </c>
      <c r="AJ18">
        <v>6</v>
      </c>
      <c r="AK18">
        <v>6.8958014793703803</v>
      </c>
      <c r="AL18" s="3">
        <f>Table3[[#This Row],[obRC]]/Table3[[#This Row],[exRC]]</f>
        <v>0.870094653674373</v>
      </c>
      <c r="AM18">
        <v>58</v>
      </c>
      <c r="AN18">
        <v>52.5400142106621</v>
      </c>
      <c r="AO18" s="3">
        <f>Table3[[#This Row],[h_obYC]]/Table3[[#This Row],[h_exYC]]</f>
        <v>1.1039205236497611</v>
      </c>
      <c r="AP18">
        <v>85</v>
      </c>
      <c r="AQ18">
        <v>62.444492698302803</v>
      </c>
      <c r="AR18" s="3">
        <f>Table3[[#This Row],[a_obYC]]/Table3[[#This Row],[a_exYC]]</f>
        <v>1.3612089125405007</v>
      </c>
      <c r="AS18">
        <v>4</v>
      </c>
      <c r="AT18">
        <v>2.9526011496894098</v>
      </c>
      <c r="AU18" s="3">
        <f>Table3[[#This Row],[h_obRC]]/Table3[[#This Row],[h_exRC]]</f>
        <v>1.3547376693329434</v>
      </c>
      <c r="AV18">
        <v>2</v>
      </c>
      <c r="AW18">
        <v>3.9432003296809599</v>
      </c>
      <c r="AX18" s="3">
        <f>Table3[[#This Row],[a_obRC]]/Table3[[#This Row],[a_exRC]]</f>
        <v>0.50720222986028651</v>
      </c>
    </row>
    <row r="19" spans="1:50" hidden="1" x14ac:dyDescent="0.45">
      <c r="A19">
        <v>238</v>
      </c>
      <c r="B19" t="s">
        <v>181</v>
      </c>
      <c r="C19">
        <v>46</v>
      </c>
      <c r="D19" s="7">
        <f t="shared" si="0"/>
        <v>1.1141394162582083</v>
      </c>
      <c r="E19" s="7">
        <f t="shared" si="1"/>
        <v>0.95457820363685719</v>
      </c>
      <c r="F19">
        <v>25</v>
      </c>
      <c r="G19">
        <v>20.1188327678828</v>
      </c>
      <c r="H19" s="3">
        <f>Table3[[#This Row],[h_obWins]]/Table3[[#This Row],[h_exWins]]</f>
        <v>1.2426168201919434</v>
      </c>
      <c r="I19">
        <v>9</v>
      </c>
      <c r="J19">
        <v>11.189329621983401</v>
      </c>
      <c r="K19" s="3">
        <f>Table3[[#This Row],[obDraws]]/Table3[[#This Row],[exDraws]]</f>
        <v>0.80433773103957196</v>
      </c>
      <c r="L19">
        <v>12</v>
      </c>
      <c r="M19">
        <v>14.6918376101337</v>
      </c>
      <c r="N19" s="3">
        <f>Table3[[#This Row],[a_obWins]]/Table3[[#This Row],[a_exWins]]</f>
        <v>0.81678005967905587</v>
      </c>
      <c r="O19">
        <v>78</v>
      </c>
      <c r="P19">
        <v>67.191797397230204</v>
      </c>
      <c r="Q19" s="3">
        <f>Table3[[#This Row],[h_obSG]]/Table3[[#This Row],[h_exSG]]</f>
        <v>1.1608559827455269</v>
      </c>
      <c r="R19">
        <v>48</v>
      </c>
      <c r="S19">
        <v>53.511276570047002</v>
      </c>
      <c r="T19" s="3">
        <f>Table3[[#This Row],[a_obSG]]/Table3[[#This Row],[a_exSG]]</f>
        <v>0.89700719318791311</v>
      </c>
      <c r="U19">
        <v>126</v>
      </c>
      <c r="V19">
        <v>120.70307396727701</v>
      </c>
      <c r="W19" s="3">
        <f>Table3[[#This Row],[obSG]]/Table3[[#This Row],[exSG]]</f>
        <v>1.0438839364949315</v>
      </c>
      <c r="X19">
        <v>1102</v>
      </c>
      <c r="Y19">
        <v>1200.04081071681</v>
      </c>
      <c r="Z19" s="3">
        <f>Table3[[#This Row],[obFouls]]/Table3[[#This Row],[exFouls]]</f>
        <v>0.9183021028607784</v>
      </c>
      <c r="AA19">
        <v>559</v>
      </c>
      <c r="AB19">
        <v>587.84619816503903</v>
      </c>
      <c r="AC19" s="3">
        <f>Table3[[#This Row],[h_obFouls]]/Table3[[#This Row],[h_exFouls]]</f>
        <v>0.95092900446565376</v>
      </c>
      <c r="AD19">
        <v>543</v>
      </c>
      <c r="AE19">
        <v>612.19461255177396</v>
      </c>
      <c r="AF19" s="3">
        <f>Table3[[#This Row],[a_obFouls]]/Table3[[#This Row],[a_exFouls]]</f>
        <v>0.88697284959213507</v>
      </c>
      <c r="AG19">
        <v>181</v>
      </c>
      <c r="AH19">
        <v>160.588755216321</v>
      </c>
      <c r="AI19" s="3">
        <f>Table3[[#This Row],[obYC]]/Table3[[#This Row],[exYC]]</f>
        <v>1.1271025779867589</v>
      </c>
      <c r="AJ19">
        <v>15</v>
      </c>
      <c r="AK19">
        <v>9.6594278617957094</v>
      </c>
      <c r="AL19" s="3">
        <f>Table3[[#This Row],[obRC]]/Table3[[#This Row],[exRC]]</f>
        <v>1.5528870047600796</v>
      </c>
      <c r="AM19">
        <v>98</v>
      </c>
      <c r="AN19">
        <v>72.565377671024606</v>
      </c>
      <c r="AO19" s="3">
        <f>Table3[[#This Row],[h_obYC]]/Table3[[#This Row],[h_exYC]]</f>
        <v>1.3505063040432772</v>
      </c>
      <c r="AP19">
        <v>83</v>
      </c>
      <c r="AQ19">
        <v>88.023377545296697</v>
      </c>
      <c r="AR19" s="3">
        <f>Table3[[#This Row],[a_obYC]]/Table3[[#This Row],[a_exYC]]</f>
        <v>0.94293132477549302</v>
      </c>
      <c r="AS19">
        <v>5</v>
      </c>
      <c r="AT19">
        <v>4.0118337222721401</v>
      </c>
      <c r="AU19" s="3">
        <f>Table3[[#This Row],[h_obRC]]/Table3[[#This Row],[h_exRC]]</f>
        <v>1.2463128699083277</v>
      </c>
      <c r="AV19">
        <v>10</v>
      </c>
      <c r="AW19">
        <v>5.6475941395235596</v>
      </c>
      <c r="AX19" s="3">
        <f>Table3[[#This Row],[a_obRC]]/Table3[[#This Row],[a_exRC]]</f>
        <v>1.7706654821416783</v>
      </c>
    </row>
    <row r="20" spans="1:50" hidden="1" x14ac:dyDescent="0.45">
      <c r="A20">
        <v>275</v>
      </c>
      <c r="B20" t="s">
        <v>108</v>
      </c>
      <c r="C20">
        <v>502</v>
      </c>
      <c r="D20" s="7">
        <f t="shared" si="0"/>
        <v>0.88376371975648549</v>
      </c>
      <c r="E20" s="7">
        <f t="shared" si="1"/>
        <v>0.99953489622202696</v>
      </c>
      <c r="F20">
        <v>238</v>
      </c>
      <c r="G20">
        <v>232.78219481146701</v>
      </c>
      <c r="H20" s="3">
        <f>Table3[[#This Row],[h_obWins]]/Table3[[#This Row],[h_exWins]]</f>
        <v>1.0224149668867886</v>
      </c>
      <c r="I20">
        <v>140</v>
      </c>
      <c r="J20">
        <v>126.26816157875</v>
      </c>
      <c r="K20" s="3">
        <f>Table3[[#This Row],[obDraws]]/Table3[[#This Row],[exDraws]]</f>
        <v>1.1087513926674686</v>
      </c>
      <c r="L20">
        <v>124</v>
      </c>
      <c r="M20">
        <v>142.94964360978199</v>
      </c>
      <c r="N20" s="3">
        <f>Table3[[#This Row],[a_obWins]]/Table3[[#This Row],[a_exWins]]</f>
        <v>0.86743832911182384</v>
      </c>
      <c r="O20">
        <v>755</v>
      </c>
      <c r="P20">
        <v>778.70457952253298</v>
      </c>
      <c r="Q20" s="3">
        <f>Table3[[#This Row],[h_obSG]]/Table3[[#This Row],[h_exSG]]</f>
        <v>0.96955895708605233</v>
      </c>
      <c r="R20">
        <v>528</v>
      </c>
      <c r="S20">
        <v>563.29561426741896</v>
      </c>
      <c r="T20" s="3">
        <f>Table3[[#This Row],[a_obSG]]/Table3[[#This Row],[a_exSG]]</f>
        <v>0.93734086796801741</v>
      </c>
      <c r="U20">
        <v>1283</v>
      </c>
      <c r="V20">
        <v>1342.0001937899499</v>
      </c>
      <c r="W20" s="3">
        <f>Table3[[#This Row],[obSG]]/Table3[[#This Row],[exSG]]</f>
        <v>0.95603562945596365</v>
      </c>
      <c r="X20">
        <v>11684</v>
      </c>
      <c r="Y20">
        <v>13017.5063718292</v>
      </c>
      <c r="Z20" s="3">
        <f>Table3[[#This Row],[obFouls]]/Table3[[#This Row],[exFouls]]</f>
        <v>0.89756053627021826</v>
      </c>
      <c r="AA20">
        <v>5683</v>
      </c>
      <c r="AB20">
        <v>6354.0537215218201</v>
      </c>
      <c r="AC20" s="3">
        <f>Table3[[#This Row],[h_obFouls]]/Table3[[#This Row],[h_exFouls]]</f>
        <v>0.89438966824455801</v>
      </c>
      <c r="AD20">
        <v>6001</v>
      </c>
      <c r="AE20">
        <v>6663.4526503074303</v>
      </c>
      <c r="AF20" s="3">
        <f>Table3[[#This Row],[a_obFouls]]/Table3[[#This Row],[a_exFouls]]</f>
        <v>0.90058417384013878</v>
      </c>
      <c r="AG20">
        <v>1614</v>
      </c>
      <c r="AH20">
        <v>1733.6903357144299</v>
      </c>
      <c r="AI20" s="3">
        <f>Table3[[#This Row],[obYC]]/Table3[[#This Row],[exYC]]</f>
        <v>0.93096210248809674</v>
      </c>
      <c r="AJ20">
        <v>65</v>
      </c>
      <c r="AK20">
        <v>102.53351789510501</v>
      </c>
      <c r="AL20" s="3">
        <f>Table3[[#This Row],[obRC]]/Table3[[#This Row],[exRC]]</f>
        <v>0.63393904095338882</v>
      </c>
      <c r="AM20">
        <v>732</v>
      </c>
      <c r="AN20">
        <v>775.31281254754299</v>
      </c>
      <c r="AO20" s="3">
        <f>Table3[[#This Row],[h_obYC]]/Table3[[#This Row],[h_exYC]]</f>
        <v>0.94413504865832842</v>
      </c>
      <c r="AP20">
        <v>882</v>
      </c>
      <c r="AQ20">
        <v>958.37752316689296</v>
      </c>
      <c r="AR20" s="3">
        <f>Table3[[#This Row],[a_obYC]]/Table3[[#This Row],[a_exYC]]</f>
        <v>0.92030538976487197</v>
      </c>
      <c r="AS20">
        <v>27</v>
      </c>
      <c r="AT20">
        <v>41.531403245472603</v>
      </c>
      <c r="AU20" s="3">
        <f>Table3[[#This Row],[h_obRC]]/Table3[[#This Row],[h_exRC]]</f>
        <v>0.65011046798529037</v>
      </c>
      <c r="AV20">
        <v>38</v>
      </c>
      <c r="AW20">
        <v>61.0021146496331</v>
      </c>
      <c r="AX20" s="3">
        <f>Table3[[#This Row],[a_obRC]]/Table3[[#This Row],[a_exRC]]</f>
        <v>0.62292922496627834</v>
      </c>
    </row>
    <row r="21" spans="1:50" hidden="1" x14ac:dyDescent="0.45">
      <c r="A21">
        <v>3</v>
      </c>
      <c r="B21" t="s">
        <v>95</v>
      </c>
      <c r="C21">
        <v>42</v>
      </c>
      <c r="D21" s="7">
        <f t="shared" si="0"/>
        <v>1.1096741632705824</v>
      </c>
      <c r="E21" s="7">
        <f t="shared" si="1"/>
        <v>0.9446758519814531</v>
      </c>
      <c r="F21">
        <v>23</v>
      </c>
      <c r="G21">
        <v>18.486544481540399</v>
      </c>
      <c r="H21" s="3">
        <f>Table3[[#This Row],[h_obWins]]/Table3[[#This Row],[h_exWins]]</f>
        <v>1.2441481436926451</v>
      </c>
      <c r="I21">
        <v>7</v>
      </c>
      <c r="J21">
        <v>10.6240309727623</v>
      </c>
      <c r="K21" s="3">
        <f>Table3[[#This Row],[obDraws]]/Table3[[#This Row],[exDraws]]</f>
        <v>0.65888362128710598</v>
      </c>
      <c r="L21">
        <v>12</v>
      </c>
      <c r="M21">
        <v>12.889424545697199</v>
      </c>
      <c r="N21" s="3">
        <f>Table3[[#This Row],[a_obWins]]/Table3[[#This Row],[a_exWins]]</f>
        <v>0.93099579096460816</v>
      </c>
      <c r="O21">
        <v>70</v>
      </c>
      <c r="P21">
        <v>62.430918123442801</v>
      </c>
      <c r="Q21" s="3">
        <f>Table3[[#This Row],[h_obSG]]/Table3[[#This Row],[h_exSG]]</f>
        <v>1.1212393170574726</v>
      </c>
      <c r="R21">
        <v>53</v>
      </c>
      <c r="S21">
        <v>49.232164078280903</v>
      </c>
      <c r="T21" s="3">
        <f>Table3[[#This Row],[a_obSG]]/Table3[[#This Row],[a_exSG]]</f>
        <v>1.0765319987910364</v>
      </c>
      <c r="U21">
        <v>123</v>
      </c>
      <c r="V21">
        <v>111.663082201723</v>
      </c>
      <c r="W21" s="3">
        <f>Table3[[#This Row],[obSG]]/Table3[[#This Row],[exSG]]</f>
        <v>1.1015278960130841</v>
      </c>
      <c r="X21">
        <v>1062</v>
      </c>
      <c r="Y21">
        <v>1091.7295764738401</v>
      </c>
      <c r="Z21" s="3">
        <f>Table3[[#This Row],[obFouls]]/Table3[[#This Row],[exFouls]]</f>
        <v>0.97276836946209411</v>
      </c>
      <c r="AA21">
        <v>531</v>
      </c>
      <c r="AB21">
        <v>534.70473431744301</v>
      </c>
      <c r="AC21" s="3">
        <f>Table3[[#This Row],[h_obFouls]]/Table3[[#This Row],[h_exFouls]]</f>
        <v>0.99307143909587381</v>
      </c>
      <c r="AD21">
        <v>531</v>
      </c>
      <c r="AE21">
        <v>557.02484215640004</v>
      </c>
      <c r="AF21" s="3">
        <f>Table3[[#This Row],[a_obFouls]]/Table3[[#This Row],[a_exFouls]]</f>
        <v>0.95327884829040921</v>
      </c>
      <c r="AG21">
        <v>157</v>
      </c>
      <c r="AH21">
        <v>146.53884484447099</v>
      </c>
      <c r="AI21" s="3">
        <f>Table3[[#This Row],[obYC]]/Table3[[#This Row],[exYC]]</f>
        <v>1.0713882736460216</v>
      </c>
      <c r="AJ21">
        <v>13</v>
      </c>
      <c r="AK21">
        <v>8.7353603311374606</v>
      </c>
      <c r="AL21" s="3">
        <f>Table3[[#This Row],[obRC]]/Table3[[#This Row],[exRC]]</f>
        <v>1.4882042076342403</v>
      </c>
      <c r="AM21">
        <v>80</v>
      </c>
      <c r="AN21">
        <v>66.239450411504393</v>
      </c>
      <c r="AO21" s="3">
        <f>Table3[[#This Row],[h_obYC]]/Table3[[#This Row],[h_exYC]]</f>
        <v>1.2077394891263422</v>
      </c>
      <c r="AP21">
        <v>77</v>
      </c>
      <c r="AQ21">
        <v>80.299394432966807</v>
      </c>
      <c r="AR21" s="3">
        <f>Table3[[#This Row],[a_obYC]]/Table3[[#This Row],[a_exYC]]</f>
        <v>0.95891134103481801</v>
      </c>
      <c r="AS21">
        <v>4</v>
      </c>
      <c r="AT21">
        <v>3.6649378847140599</v>
      </c>
      <c r="AU21" s="3">
        <f>Table3[[#This Row],[h_obRC]]/Table3[[#This Row],[h_exRC]]</f>
        <v>1.0914236818810592</v>
      </c>
      <c r="AV21">
        <v>9</v>
      </c>
      <c r="AW21">
        <v>5.0704224464233896</v>
      </c>
      <c r="AX21" s="3">
        <f>Table3[[#This Row],[a_obRC]]/Table3[[#This Row],[a_exRC]]</f>
        <v>1.7750000310819236</v>
      </c>
    </row>
    <row r="22" spans="1:50" hidden="1" x14ac:dyDescent="0.45">
      <c r="A22">
        <v>190</v>
      </c>
      <c r="B22" t="s">
        <v>114</v>
      </c>
      <c r="C22">
        <v>36</v>
      </c>
      <c r="D22" s="7">
        <f t="shared" si="0"/>
        <v>1.1065200707339891</v>
      </c>
      <c r="E22" s="7">
        <f t="shared" si="1"/>
        <v>1.0162165931755209</v>
      </c>
      <c r="F22">
        <v>15</v>
      </c>
      <c r="G22">
        <v>15.6337589979212</v>
      </c>
      <c r="H22" s="3">
        <f>Table3[[#This Row],[h_obWins]]/Table3[[#This Row],[h_exWins]]</f>
        <v>0.95946214867419477</v>
      </c>
      <c r="I22">
        <v>12</v>
      </c>
      <c r="J22">
        <v>9.5397725901137207</v>
      </c>
      <c r="K22" s="3">
        <f>Table3[[#This Row],[obDraws]]/Table3[[#This Row],[exDraws]]</f>
        <v>1.257891620229592</v>
      </c>
      <c r="L22">
        <v>9</v>
      </c>
      <c r="M22">
        <v>10.826468411964999</v>
      </c>
      <c r="N22" s="3">
        <f>Table3[[#This Row],[a_obWins]]/Table3[[#This Row],[a_exWins]]</f>
        <v>0.83129601062277558</v>
      </c>
      <c r="O22">
        <v>56</v>
      </c>
      <c r="P22">
        <v>51.096839825918003</v>
      </c>
      <c r="Q22" s="3">
        <f>Table3[[#This Row],[h_obSG]]/Table3[[#This Row],[h_exSG]]</f>
        <v>1.0959581882321214</v>
      </c>
      <c r="R22">
        <v>44</v>
      </c>
      <c r="S22">
        <v>40.344833909804201</v>
      </c>
      <c r="T22" s="3">
        <f>Table3[[#This Row],[a_obSG]]/Table3[[#This Row],[a_exSG]]</f>
        <v>1.0905981196593191</v>
      </c>
      <c r="U22">
        <v>100</v>
      </c>
      <c r="V22">
        <v>91.441673735722205</v>
      </c>
      <c r="W22" s="3">
        <f>Table3[[#This Row],[obSG]]/Table3[[#This Row],[exSG]]</f>
        <v>1.0935932809914704</v>
      </c>
      <c r="X22">
        <v>798</v>
      </c>
      <c r="Y22">
        <v>944.82572293023202</v>
      </c>
      <c r="Z22" s="3">
        <f>Table3[[#This Row],[obFouls]]/Table3[[#This Row],[exFouls]]</f>
        <v>0.84460020576612316</v>
      </c>
      <c r="AA22">
        <v>382</v>
      </c>
      <c r="AB22">
        <v>461.29594094236501</v>
      </c>
      <c r="AC22" s="3">
        <f>Table3[[#This Row],[h_obFouls]]/Table3[[#This Row],[h_exFouls]]</f>
        <v>0.82810180210913154</v>
      </c>
      <c r="AD22">
        <v>416</v>
      </c>
      <c r="AE22">
        <v>483.52978198786599</v>
      </c>
      <c r="AF22" s="3">
        <f>Table3[[#This Row],[a_obFouls]]/Table3[[#This Row],[a_exFouls]]</f>
        <v>0.86033997386833017</v>
      </c>
      <c r="AG22">
        <v>160</v>
      </c>
      <c r="AH22">
        <v>125.194211776649</v>
      </c>
      <c r="AI22" s="3">
        <f>Table3[[#This Row],[obYC]]/Table3[[#This Row],[exYC]]</f>
        <v>1.2780143564899453</v>
      </c>
      <c r="AJ22">
        <v>10</v>
      </c>
      <c r="AK22">
        <v>7.65074016975543</v>
      </c>
      <c r="AL22" s="3">
        <f>Table3[[#This Row],[obRC]]/Table3[[#This Row],[exRC]]</f>
        <v>1.3070630786197079</v>
      </c>
      <c r="AM22">
        <v>70</v>
      </c>
      <c r="AN22">
        <v>56.595442729721299</v>
      </c>
      <c r="AO22" s="3">
        <f>Table3[[#This Row],[h_obYC]]/Table3[[#This Row],[h_exYC]]</f>
        <v>1.2368487041314238</v>
      </c>
      <c r="AP22">
        <v>90</v>
      </c>
      <c r="AQ22">
        <v>68.598769046927998</v>
      </c>
      <c r="AR22" s="3">
        <f>Table3[[#This Row],[a_obYC]]/Table3[[#This Row],[a_exYC]]</f>
        <v>1.3119768947811812</v>
      </c>
      <c r="AS22">
        <v>4</v>
      </c>
      <c r="AT22">
        <v>3.1585364036382702</v>
      </c>
      <c r="AU22" s="3">
        <f>Table3[[#This Row],[h_obRC]]/Table3[[#This Row],[h_exRC]]</f>
        <v>1.2664093392726012</v>
      </c>
      <c r="AV22">
        <v>6</v>
      </c>
      <c r="AW22">
        <v>4.4922037661171599</v>
      </c>
      <c r="AX22" s="3">
        <f>Table3[[#This Row],[a_obRC]]/Table3[[#This Row],[a_exRC]]</f>
        <v>1.3356473375619167</v>
      </c>
    </row>
    <row r="23" spans="1:50" hidden="1" x14ac:dyDescent="0.45">
      <c r="A23">
        <v>124</v>
      </c>
      <c r="B23" t="s">
        <v>26</v>
      </c>
      <c r="C23">
        <v>34</v>
      </c>
      <c r="D23" s="7">
        <f t="shared" si="0"/>
        <v>1.1063249293475077</v>
      </c>
      <c r="E23" s="7">
        <f t="shared" si="1"/>
        <v>0.8396596553100949</v>
      </c>
      <c r="F23">
        <v>25</v>
      </c>
      <c r="G23">
        <v>17.431532930918198</v>
      </c>
      <c r="H23" s="3">
        <f>Table3[[#This Row],[h_obWins]]/Table3[[#This Row],[h_exWins]]</f>
        <v>1.434182529963137</v>
      </c>
      <c r="I23">
        <v>5</v>
      </c>
      <c r="J23">
        <v>8.4120889064416104</v>
      </c>
      <c r="K23" s="3">
        <f>Table3[[#This Row],[obDraws]]/Table3[[#This Row],[exDraws]]</f>
        <v>0.5943826861091801</v>
      </c>
      <c r="L23">
        <v>4</v>
      </c>
      <c r="M23">
        <v>8.1563781626401504</v>
      </c>
      <c r="N23" s="3">
        <f>Table3[[#This Row],[a_obWins]]/Table3[[#This Row],[a_exWins]]</f>
        <v>0.4904137498579681</v>
      </c>
      <c r="O23">
        <v>65</v>
      </c>
      <c r="P23">
        <v>56.492672249284901</v>
      </c>
      <c r="Q23" s="3">
        <f>Table3[[#This Row],[h_obSG]]/Table3[[#This Row],[h_exSG]]</f>
        <v>1.1505917035252795</v>
      </c>
      <c r="R23">
        <v>27</v>
      </c>
      <c r="S23">
        <v>34.602238623522197</v>
      </c>
      <c r="T23" s="3">
        <f>Table3[[#This Row],[a_obSG]]/Table3[[#This Row],[a_exSG]]</f>
        <v>0.7802963355569057</v>
      </c>
      <c r="U23">
        <v>92</v>
      </c>
      <c r="V23">
        <v>91.094910872807205</v>
      </c>
      <c r="W23" s="3">
        <f>Table3[[#This Row],[obSG]]/Table3[[#This Row],[exSG]]</f>
        <v>1.0099356716914356</v>
      </c>
      <c r="X23">
        <v>1070</v>
      </c>
      <c r="Y23">
        <v>879.21003678129</v>
      </c>
      <c r="Z23" s="3">
        <f>Table3[[#This Row],[obFouls]]/Table3[[#This Row],[exFouls]]</f>
        <v>1.2170015755474939</v>
      </c>
      <c r="AA23">
        <v>515</v>
      </c>
      <c r="AB23">
        <v>425.94736510934098</v>
      </c>
      <c r="AC23" s="3">
        <f>Table3[[#This Row],[h_obFouls]]/Table3[[#This Row],[h_exFouls]]</f>
        <v>1.2090695756922905</v>
      </c>
      <c r="AD23">
        <v>555</v>
      </c>
      <c r="AE23">
        <v>453.262671671948</v>
      </c>
      <c r="AF23" s="3">
        <f>Table3[[#This Row],[a_obFouls]]/Table3[[#This Row],[a_exFouls]]</f>
        <v>1.2244555633773546</v>
      </c>
      <c r="AG23">
        <v>113</v>
      </c>
      <c r="AH23">
        <v>115.956399668408</v>
      </c>
      <c r="AI23" s="3">
        <f>Table3[[#This Row],[obYC]]/Table3[[#This Row],[exYC]]</f>
        <v>0.97450421298986345</v>
      </c>
      <c r="AJ23">
        <v>11</v>
      </c>
      <c r="AK23">
        <v>6.9290965909892703</v>
      </c>
      <c r="AL23" s="3">
        <f>Table3[[#This Row],[obRC]]/Table3[[#This Row],[exRC]]</f>
        <v>1.5875085381699845</v>
      </c>
      <c r="AM23">
        <v>43</v>
      </c>
      <c r="AN23">
        <v>50.367502838771102</v>
      </c>
      <c r="AO23" s="3">
        <f>Table3[[#This Row],[h_obYC]]/Table3[[#This Row],[h_exYC]]</f>
        <v>0.85372507224837313</v>
      </c>
      <c r="AP23">
        <v>70</v>
      </c>
      <c r="AQ23">
        <v>65.588896829636894</v>
      </c>
      <c r="AR23" s="3">
        <f>Table3[[#This Row],[a_obYC]]/Table3[[#This Row],[a_exYC]]</f>
        <v>1.0672538094644384</v>
      </c>
      <c r="AS23">
        <v>3</v>
      </c>
      <c r="AT23">
        <v>2.6386846596804099</v>
      </c>
      <c r="AU23" s="3">
        <f>Table3[[#This Row],[h_obRC]]/Table3[[#This Row],[h_exRC]]</f>
        <v>1.1369300946947376</v>
      </c>
      <c r="AV23">
        <v>8</v>
      </c>
      <c r="AW23">
        <v>4.2904119313088502</v>
      </c>
      <c r="AX23" s="3">
        <f>Table3[[#This Row],[a_obRC]]/Table3[[#This Row],[a_exRC]]</f>
        <v>1.8646228213241725</v>
      </c>
    </row>
    <row r="24" spans="1:50" hidden="1" x14ac:dyDescent="0.45">
      <c r="A24">
        <v>257</v>
      </c>
      <c r="B24" t="s">
        <v>287</v>
      </c>
      <c r="C24">
        <v>497</v>
      </c>
      <c r="D24" s="7">
        <f t="shared" si="0"/>
        <v>0.924038309323443</v>
      </c>
      <c r="E24" s="7">
        <f t="shared" si="1"/>
        <v>0.99205253569425667</v>
      </c>
      <c r="F24">
        <v>228</v>
      </c>
      <c r="G24">
        <v>214.411800012724</v>
      </c>
      <c r="H24" s="3">
        <f>Table3[[#This Row],[h_obWins]]/Table3[[#This Row],[h_exWins]]</f>
        <v>1.0633743104925644</v>
      </c>
      <c r="I24">
        <v>125</v>
      </c>
      <c r="J24">
        <v>125.459673920028</v>
      </c>
      <c r="K24" s="3">
        <f>Table3[[#This Row],[obDraws]]/Table3[[#This Row],[exDraws]]</f>
        <v>0.996336082299074</v>
      </c>
      <c r="L24">
        <v>144</v>
      </c>
      <c r="M24">
        <v>157.12852606724701</v>
      </c>
      <c r="N24" s="3">
        <f>Table3[[#This Row],[a_obWins]]/Table3[[#This Row],[a_exWins]]</f>
        <v>0.91644721429113174</v>
      </c>
      <c r="O24">
        <v>780</v>
      </c>
      <c r="P24">
        <v>734.02108808201001</v>
      </c>
      <c r="Q24" s="3">
        <f>Table3[[#This Row],[h_obSG]]/Table3[[#This Row],[h_exSG]]</f>
        <v>1.0626397697076149</v>
      </c>
      <c r="R24">
        <v>618</v>
      </c>
      <c r="S24">
        <v>591.85772196171501</v>
      </c>
      <c r="T24" s="3">
        <f>Table3[[#This Row],[a_obSG]]/Table3[[#This Row],[a_exSG]]</f>
        <v>1.044169868987493</v>
      </c>
      <c r="U24">
        <v>1398</v>
      </c>
      <c r="V24">
        <v>1325.87881004372</v>
      </c>
      <c r="W24" s="3">
        <f>Table3[[#This Row],[obSG]]/Table3[[#This Row],[exSG]]</f>
        <v>1.0543950091139187</v>
      </c>
      <c r="X24">
        <v>10659</v>
      </c>
      <c r="Y24">
        <v>12902.520413849201</v>
      </c>
      <c r="Z24" s="3">
        <f>Table3[[#This Row],[obFouls]]/Table3[[#This Row],[exFouls]]</f>
        <v>0.82611766213978866</v>
      </c>
      <c r="AA24">
        <v>5208</v>
      </c>
      <c r="AB24">
        <v>6338.2297159228801</v>
      </c>
      <c r="AC24" s="3">
        <f>Table3[[#This Row],[h_obFouls]]/Table3[[#This Row],[h_exFouls]]</f>
        <v>0.82168053753502801</v>
      </c>
      <c r="AD24">
        <v>5451</v>
      </c>
      <c r="AE24">
        <v>6564.2906979263298</v>
      </c>
      <c r="AF24" s="3">
        <f>Table3[[#This Row],[a_obFouls]]/Table3[[#This Row],[a_exFouls]]</f>
        <v>0.83040198108867724</v>
      </c>
      <c r="AG24">
        <v>1503</v>
      </c>
      <c r="AH24">
        <v>1729.3219001939599</v>
      </c>
      <c r="AI24" s="3">
        <f>Table3[[#This Row],[obYC]]/Table3[[#This Row],[exYC]]</f>
        <v>0.86912679463055675</v>
      </c>
      <c r="AJ24">
        <v>92</v>
      </c>
      <c r="AK24">
        <v>102.479607095623</v>
      </c>
      <c r="AL24" s="3">
        <f>Table3[[#This Row],[obRC]]/Table3[[#This Row],[exRC]]</f>
        <v>0.89773958553681277</v>
      </c>
      <c r="AM24">
        <v>653</v>
      </c>
      <c r="AN24">
        <v>787.84479616614897</v>
      </c>
      <c r="AO24" s="3">
        <f>Table3[[#This Row],[h_obYC]]/Table3[[#This Row],[h_exYC]]</f>
        <v>0.82884345137222748</v>
      </c>
      <c r="AP24">
        <v>850</v>
      </c>
      <c r="AQ24">
        <v>941.47710402781695</v>
      </c>
      <c r="AR24" s="3">
        <f>Table3[[#This Row],[a_obYC]]/Table3[[#This Row],[a_exYC]]</f>
        <v>0.90283661319382003</v>
      </c>
      <c r="AS24">
        <v>31</v>
      </c>
      <c r="AT24">
        <v>42.9402052827609</v>
      </c>
      <c r="AU24" s="3">
        <f>Table3[[#This Row],[h_obRC]]/Table3[[#This Row],[h_exRC]]</f>
        <v>0.72193413598899336</v>
      </c>
      <c r="AV24">
        <v>61</v>
      </c>
      <c r="AW24">
        <v>59.539401812862998</v>
      </c>
      <c r="AX24" s="3">
        <f>Table3[[#This Row],[a_obRC]]/Table3[[#This Row],[a_exRC]]</f>
        <v>1.0245316234739439</v>
      </c>
    </row>
    <row r="25" spans="1:50" hidden="1" x14ac:dyDescent="0.45">
      <c r="A25">
        <v>178</v>
      </c>
      <c r="B25" t="s">
        <v>150</v>
      </c>
      <c r="C25">
        <v>494</v>
      </c>
      <c r="D25" s="7">
        <f t="shared" si="0"/>
        <v>0.98753777215936289</v>
      </c>
      <c r="E25" s="7">
        <f t="shared" si="1"/>
        <v>0.98914494423009147</v>
      </c>
      <c r="F25">
        <v>231</v>
      </c>
      <c r="G25">
        <v>219.364361554613</v>
      </c>
      <c r="H25" s="3">
        <f>Table3[[#This Row],[h_obWins]]/Table3[[#This Row],[h_exWins]]</f>
        <v>1.05304251959127</v>
      </c>
      <c r="I25">
        <v>125</v>
      </c>
      <c r="J25">
        <v>132.20973315169101</v>
      </c>
      <c r="K25" s="3">
        <f>Table3[[#This Row],[obDraws]]/Table3[[#This Row],[exDraws]]</f>
        <v>0.94546745553582723</v>
      </c>
      <c r="L25">
        <v>138</v>
      </c>
      <c r="M25">
        <v>142.425905293695</v>
      </c>
      <c r="N25" s="3">
        <f>Table3[[#This Row],[a_obWins]]/Table3[[#This Row],[a_exWins]]</f>
        <v>0.96892485756317726</v>
      </c>
      <c r="O25">
        <v>717</v>
      </c>
      <c r="P25">
        <v>721.92309557864996</v>
      </c>
      <c r="Q25" s="3">
        <f>Table3[[#This Row],[h_obSG]]/Table3[[#This Row],[h_exSG]]</f>
        <v>0.99318058168688461</v>
      </c>
      <c r="R25">
        <v>566</v>
      </c>
      <c r="S25">
        <v>554.24449678427902</v>
      </c>
      <c r="T25" s="3">
        <f>Table3[[#This Row],[a_obSG]]/Table3[[#This Row],[a_exSG]]</f>
        <v>1.0212099592940052</v>
      </c>
      <c r="U25">
        <v>1283</v>
      </c>
      <c r="V25">
        <v>1276.16759236292</v>
      </c>
      <c r="W25" s="3">
        <f>Table3[[#This Row],[obSG]]/Table3[[#This Row],[exSG]]</f>
        <v>1.0053538482547024</v>
      </c>
      <c r="X25">
        <v>12815</v>
      </c>
      <c r="Y25">
        <v>12903.0123773139</v>
      </c>
      <c r="Z25" s="3">
        <f>Table3[[#This Row],[obFouls]]/Table3[[#This Row],[exFouls]]</f>
        <v>0.9931789279324692</v>
      </c>
      <c r="AA25">
        <v>6356</v>
      </c>
      <c r="AB25">
        <v>6301.8256106777199</v>
      </c>
      <c r="AC25" s="3">
        <f>Table3[[#This Row],[h_obFouls]]/Table3[[#This Row],[h_exFouls]]</f>
        <v>1.0085966182927195</v>
      </c>
      <c r="AD25">
        <v>6459</v>
      </c>
      <c r="AE25">
        <v>6601.1867666362596</v>
      </c>
      <c r="AF25" s="3">
        <f>Table3[[#This Row],[a_obFouls]]/Table3[[#This Row],[a_exFouls]]</f>
        <v>0.9784604236082366</v>
      </c>
      <c r="AG25">
        <v>1797</v>
      </c>
      <c r="AH25">
        <v>1715.4908380647501</v>
      </c>
      <c r="AI25" s="3">
        <f>Table3[[#This Row],[obYC]]/Table3[[#This Row],[exYC]]</f>
        <v>1.0475136095901278</v>
      </c>
      <c r="AJ25">
        <v>92</v>
      </c>
      <c r="AK25">
        <v>103.544590602037</v>
      </c>
      <c r="AL25" s="3">
        <f>Table3[[#This Row],[obRC]]/Table3[[#This Row],[exRC]]</f>
        <v>0.88850609640818945</v>
      </c>
      <c r="AM25">
        <v>826</v>
      </c>
      <c r="AN25">
        <v>769.71803974308204</v>
      </c>
      <c r="AO25" s="3">
        <f>Table3[[#This Row],[h_obYC]]/Table3[[#This Row],[h_exYC]]</f>
        <v>1.0731202302023528</v>
      </c>
      <c r="AP25">
        <v>971</v>
      </c>
      <c r="AQ25">
        <v>945.77279832167403</v>
      </c>
      <c r="AR25" s="3">
        <f>Table3[[#This Row],[a_obYC]]/Table3[[#This Row],[a_exYC]]</f>
        <v>1.0266736384500517</v>
      </c>
      <c r="AS25">
        <v>42</v>
      </c>
      <c r="AT25">
        <v>42.247817766416802</v>
      </c>
      <c r="AU25" s="3">
        <f>Table3[[#This Row],[h_obRC]]/Table3[[#This Row],[h_exRC]]</f>
        <v>0.99413418776356788</v>
      </c>
      <c r="AV25">
        <v>50</v>
      </c>
      <c r="AW25">
        <v>61.296772835620096</v>
      </c>
      <c r="AX25" s="3">
        <f>Table3[[#This Row],[a_obRC]]/Table3[[#This Row],[a_exRC]]</f>
        <v>0.81570362821686038</v>
      </c>
    </row>
    <row r="26" spans="1:50" hidden="1" x14ac:dyDescent="0.45">
      <c r="A26">
        <v>153</v>
      </c>
      <c r="B26" t="s">
        <v>184</v>
      </c>
      <c r="C26">
        <v>485</v>
      </c>
      <c r="D26" s="7">
        <f t="shared" si="0"/>
        <v>0.94290924636218121</v>
      </c>
      <c r="E26" s="7">
        <f t="shared" si="1"/>
        <v>0.98864762284951357</v>
      </c>
      <c r="F26">
        <v>219</v>
      </c>
      <c r="G26">
        <v>216.06617266043901</v>
      </c>
      <c r="H26" s="3">
        <f>Table3[[#This Row],[h_obWins]]/Table3[[#This Row],[h_exWins]]</f>
        <v>1.0135783741778575</v>
      </c>
      <c r="I26">
        <v>102</v>
      </c>
      <c r="J26">
        <v>122.19650764602601</v>
      </c>
      <c r="K26" s="3">
        <f>Table3[[#This Row],[obDraws]]/Table3[[#This Row],[exDraws]]</f>
        <v>0.83472107317067978</v>
      </c>
      <c r="L26">
        <v>164</v>
      </c>
      <c r="M26">
        <v>146.737319693534</v>
      </c>
      <c r="N26" s="3">
        <f>Table3[[#This Row],[a_obWins]]/Table3[[#This Row],[a_exWins]]</f>
        <v>1.1176434212000035</v>
      </c>
      <c r="O26">
        <v>749</v>
      </c>
      <c r="P26">
        <v>730.03367777067001</v>
      </c>
      <c r="Q26" s="3">
        <f>Table3[[#This Row],[h_obSG]]/Table3[[#This Row],[h_exSG]]</f>
        <v>1.025980064765297</v>
      </c>
      <c r="R26">
        <v>645</v>
      </c>
      <c r="S26">
        <v>561.42989364008304</v>
      </c>
      <c r="T26" s="3">
        <f>Table3[[#This Row],[a_obSG]]/Table3[[#This Row],[a_exSG]]</f>
        <v>1.1488522561883594</v>
      </c>
      <c r="U26">
        <v>1394</v>
      </c>
      <c r="V26">
        <v>1291.4635714107501</v>
      </c>
      <c r="W26" s="3">
        <f>Table3[[#This Row],[obSG]]/Table3[[#This Row],[exSG]]</f>
        <v>1.0793955252467886</v>
      </c>
      <c r="X26">
        <v>10631</v>
      </c>
      <c r="Y26">
        <v>12602.450003823</v>
      </c>
      <c r="Z26" s="3">
        <f>Table3[[#This Row],[obFouls]]/Table3[[#This Row],[exFouls]]</f>
        <v>0.8435661317263744</v>
      </c>
      <c r="AA26">
        <v>5190</v>
      </c>
      <c r="AB26">
        <v>6169.8706180374202</v>
      </c>
      <c r="AC26" s="3">
        <f>Table3[[#This Row],[h_obFouls]]/Table3[[#This Row],[h_exFouls]]</f>
        <v>0.84118457603101116</v>
      </c>
      <c r="AD26">
        <v>5441</v>
      </c>
      <c r="AE26">
        <v>6432.5793857856397</v>
      </c>
      <c r="AF26" s="3">
        <f>Table3[[#This Row],[a_obFouls]]/Table3[[#This Row],[a_exFouls]]</f>
        <v>0.84585042386312759</v>
      </c>
      <c r="AG26">
        <v>1536</v>
      </c>
      <c r="AH26">
        <v>1682.35884059245</v>
      </c>
      <c r="AI26" s="3">
        <f>Table3[[#This Row],[obYC]]/Table3[[#This Row],[exYC]]</f>
        <v>0.91300379142602595</v>
      </c>
      <c r="AJ26">
        <v>87</v>
      </c>
      <c r="AK26">
        <v>100.309394499386</v>
      </c>
      <c r="AL26" s="3">
        <f>Table3[[#This Row],[obRC]]/Table3[[#This Row],[exRC]]</f>
        <v>0.86731657023941588</v>
      </c>
      <c r="AM26">
        <v>693</v>
      </c>
      <c r="AN26">
        <v>760.21203024957401</v>
      </c>
      <c r="AO26" s="3">
        <f>Table3[[#This Row],[h_obYC]]/Table3[[#This Row],[h_exYC]]</f>
        <v>0.91158778396665385</v>
      </c>
      <c r="AP26">
        <v>843</v>
      </c>
      <c r="AQ26">
        <v>922.14681034288105</v>
      </c>
      <c r="AR26" s="3">
        <f>Table3[[#This Row],[a_obYC]]/Table3[[#This Row],[a_exYC]]</f>
        <v>0.9141711390690036</v>
      </c>
      <c r="AS26">
        <v>43</v>
      </c>
      <c r="AT26">
        <v>41.301483166751801</v>
      </c>
      <c r="AU26" s="3">
        <f>Table3[[#This Row],[h_obRC]]/Table3[[#This Row],[h_exRC]]</f>
        <v>1.0411248386986627</v>
      </c>
      <c r="AV26">
        <v>44</v>
      </c>
      <c r="AW26">
        <v>59.007911332634698</v>
      </c>
      <c r="AX26" s="3">
        <f>Table3[[#This Row],[a_obRC]]/Table3[[#This Row],[a_exRC]]</f>
        <v>0.74566272566345726</v>
      </c>
    </row>
    <row r="27" spans="1:50" hidden="1" x14ac:dyDescent="0.45">
      <c r="A27">
        <v>7</v>
      </c>
      <c r="B27" t="s">
        <v>289</v>
      </c>
      <c r="C27">
        <v>472</v>
      </c>
      <c r="D27" s="7">
        <f t="shared" si="0"/>
        <v>1.0137360176334629</v>
      </c>
      <c r="E27" s="7">
        <f t="shared" si="1"/>
        <v>0.98375026292428325</v>
      </c>
      <c r="F27">
        <v>228</v>
      </c>
      <c r="G27">
        <v>211.54483965442</v>
      </c>
      <c r="H27" s="3">
        <f>Table3[[#This Row],[h_obWins]]/Table3[[#This Row],[h_exWins]]</f>
        <v>1.077785685401077</v>
      </c>
      <c r="I27">
        <v>118</v>
      </c>
      <c r="J27">
        <v>126.375590361044</v>
      </c>
      <c r="K27" s="3">
        <f>Table3[[#This Row],[obDraws]]/Table3[[#This Row],[exDraws]]</f>
        <v>0.93372461931045647</v>
      </c>
      <c r="L27">
        <v>126</v>
      </c>
      <c r="M27">
        <v>134.079569984535</v>
      </c>
      <c r="N27" s="3">
        <f>Table3[[#This Row],[a_obWins]]/Table3[[#This Row],[a_exWins]]</f>
        <v>0.93974048406131594</v>
      </c>
      <c r="O27">
        <v>731</v>
      </c>
      <c r="P27">
        <v>692.38349295388196</v>
      </c>
      <c r="Q27" s="3">
        <f>Table3[[#This Row],[h_obSG]]/Table3[[#This Row],[h_exSG]]</f>
        <v>1.055773292458736</v>
      </c>
      <c r="R27">
        <v>545</v>
      </c>
      <c r="S27">
        <v>523.11831388986002</v>
      </c>
      <c r="T27" s="3">
        <f>Table3[[#This Row],[a_obSG]]/Table3[[#This Row],[a_exSG]]</f>
        <v>1.0418293252771629</v>
      </c>
      <c r="U27">
        <v>1276</v>
      </c>
      <c r="V27">
        <v>1215.50180684374</v>
      </c>
      <c r="W27" s="3">
        <f>Table3[[#This Row],[obSG]]/Table3[[#This Row],[exSG]]</f>
        <v>1.0497721951671581</v>
      </c>
      <c r="X27">
        <v>11519</v>
      </c>
      <c r="Y27">
        <v>12333.188428511699</v>
      </c>
      <c r="Z27" s="3">
        <f>Table3[[#This Row],[obFouls]]/Table3[[#This Row],[exFouls]]</f>
        <v>0.93398394638733728</v>
      </c>
      <c r="AA27">
        <v>5616</v>
      </c>
      <c r="AB27">
        <v>6016.6529577830597</v>
      </c>
      <c r="AC27" s="3">
        <f>Table3[[#This Row],[h_obFouls]]/Table3[[#This Row],[h_exFouls]]</f>
        <v>0.93340932897504403</v>
      </c>
      <c r="AD27">
        <v>5903</v>
      </c>
      <c r="AE27">
        <v>6316.5354707286397</v>
      </c>
      <c r="AF27" s="3">
        <f>Table3[[#This Row],[a_obFouls]]/Table3[[#This Row],[a_exFouls]]</f>
        <v>0.9345312833839059</v>
      </c>
      <c r="AG27">
        <v>1675</v>
      </c>
      <c r="AH27">
        <v>1636.06025125669</v>
      </c>
      <c r="AI27" s="3">
        <f>Table3[[#This Row],[obYC]]/Table3[[#This Row],[exYC]]</f>
        <v>1.0238009258604013</v>
      </c>
      <c r="AJ27">
        <v>106</v>
      </c>
      <c r="AK27">
        <v>99.264201258833097</v>
      </c>
      <c r="AL27" s="3">
        <f>Table3[[#This Row],[obRC]]/Table3[[#This Row],[exRC]]</f>
        <v>1.0678572804268398</v>
      </c>
      <c r="AM27">
        <v>748</v>
      </c>
      <c r="AN27">
        <v>732.23953950683494</v>
      </c>
      <c r="AO27" s="3">
        <f>Table3[[#This Row],[h_obYC]]/Table3[[#This Row],[h_exYC]]</f>
        <v>1.021523640342858</v>
      </c>
      <c r="AP27">
        <v>927</v>
      </c>
      <c r="AQ27">
        <v>903.82071174985401</v>
      </c>
      <c r="AR27" s="3">
        <f>Table3[[#This Row],[a_obYC]]/Table3[[#This Row],[a_exYC]]</f>
        <v>1.0256458918774602</v>
      </c>
      <c r="AS27">
        <v>47</v>
      </c>
      <c r="AT27">
        <v>40.316553550611303</v>
      </c>
      <c r="AU27" s="3">
        <f>Table3[[#This Row],[h_obRC]]/Table3[[#This Row],[h_exRC]]</f>
        <v>1.1657742505444728</v>
      </c>
      <c r="AV27">
        <v>59</v>
      </c>
      <c r="AW27">
        <v>58.947647708221702</v>
      </c>
      <c r="AX27" s="3">
        <f>Table3[[#This Row],[a_obRC]]/Table3[[#This Row],[a_exRC]]</f>
        <v>1.000888115027718</v>
      </c>
    </row>
    <row r="28" spans="1:50" hidden="1" x14ac:dyDescent="0.45">
      <c r="A28">
        <v>51</v>
      </c>
      <c r="B28" t="s">
        <v>201</v>
      </c>
      <c r="C28">
        <v>56</v>
      </c>
      <c r="D28" s="7">
        <f t="shared" si="0"/>
        <v>1.0708940468069588</v>
      </c>
      <c r="E28" s="7">
        <f t="shared" si="1"/>
        <v>1.010916151201801</v>
      </c>
      <c r="F28">
        <v>26</v>
      </c>
      <c r="G28">
        <v>25.582289651260702</v>
      </c>
      <c r="H28" s="3">
        <f>Table3[[#This Row],[h_obWins]]/Table3[[#This Row],[h_exWins]]</f>
        <v>1.0163281064530796</v>
      </c>
      <c r="I28">
        <v>20</v>
      </c>
      <c r="J28">
        <v>14.3444232147001</v>
      </c>
      <c r="K28" s="3">
        <f>Table3[[#This Row],[obDraws]]/Table3[[#This Row],[exDraws]]</f>
        <v>1.394270072811578</v>
      </c>
      <c r="L28">
        <v>10</v>
      </c>
      <c r="M28">
        <v>16.073287134039099</v>
      </c>
      <c r="N28" s="3">
        <f>Table3[[#This Row],[a_obWins]]/Table3[[#This Row],[a_exWins]]</f>
        <v>0.62215027434074543</v>
      </c>
      <c r="O28">
        <v>81</v>
      </c>
      <c r="P28">
        <v>84.135142612208298</v>
      </c>
      <c r="Q28" s="3">
        <f>Table3[[#This Row],[h_obSG]]/Table3[[#This Row],[h_exSG]]</f>
        <v>0.96273682417514106</v>
      </c>
      <c r="R28">
        <v>46</v>
      </c>
      <c r="S28">
        <v>62.288789229577297</v>
      </c>
      <c r="T28" s="3">
        <f>Table3[[#This Row],[a_obSG]]/Table3[[#This Row],[a_exSG]]</f>
        <v>0.73849565176902321</v>
      </c>
      <c r="U28">
        <v>127</v>
      </c>
      <c r="V28">
        <v>146.42393184178499</v>
      </c>
      <c r="W28" s="3">
        <f>Table3[[#This Row],[obSG]]/Table3[[#This Row],[exSG]]</f>
        <v>0.86734455496815188</v>
      </c>
      <c r="X28">
        <v>1350</v>
      </c>
      <c r="Y28">
        <v>1459.58219244628</v>
      </c>
      <c r="Z28" s="3">
        <f>Table3[[#This Row],[obFouls]]/Table3[[#This Row],[exFouls]]</f>
        <v>0.92492221882851366</v>
      </c>
      <c r="AA28">
        <v>652</v>
      </c>
      <c r="AB28">
        <v>710.95376044228203</v>
      </c>
      <c r="AC28" s="3">
        <f>Table3[[#This Row],[h_obFouls]]/Table3[[#This Row],[h_exFouls]]</f>
        <v>0.91707792584765702</v>
      </c>
      <c r="AD28">
        <v>698</v>
      </c>
      <c r="AE28">
        <v>748.62843200399698</v>
      </c>
      <c r="AF28" s="3">
        <f>Table3[[#This Row],[a_obFouls]]/Table3[[#This Row],[a_exFouls]]</f>
        <v>0.93237174833385617</v>
      </c>
      <c r="AG28">
        <v>179</v>
      </c>
      <c r="AH28">
        <v>193.562620179872</v>
      </c>
      <c r="AI28" s="3">
        <f>Table3[[#This Row],[obYC]]/Table3[[#This Row],[exYC]]</f>
        <v>0.92476532831421998</v>
      </c>
      <c r="AJ28">
        <v>19</v>
      </c>
      <c r="AK28">
        <v>11.630076719598801</v>
      </c>
      <c r="AL28" s="3">
        <f>Table3[[#This Row],[obRC]]/Table3[[#This Row],[exRC]]</f>
        <v>1.6336951559383555</v>
      </c>
      <c r="AM28">
        <v>82</v>
      </c>
      <c r="AN28">
        <v>86.807392474972801</v>
      </c>
      <c r="AO28" s="3">
        <f>Table3[[#This Row],[h_obYC]]/Table3[[#This Row],[h_exYC]]</f>
        <v>0.94462001060153022</v>
      </c>
      <c r="AP28">
        <v>97</v>
      </c>
      <c r="AQ28">
        <v>106.755227704899</v>
      </c>
      <c r="AR28" s="3">
        <f>Table3[[#This Row],[a_obYC]]/Table3[[#This Row],[a_exYC]]</f>
        <v>0.90862060889547114</v>
      </c>
      <c r="AS28">
        <v>8</v>
      </c>
      <c r="AT28">
        <v>4.8106823556457599</v>
      </c>
      <c r="AU28" s="3">
        <f>Table3[[#This Row],[h_obRC]]/Table3[[#This Row],[h_exRC]]</f>
        <v>1.6629657517527205</v>
      </c>
      <c r="AV28">
        <v>11</v>
      </c>
      <c r="AW28">
        <v>6.8193943639531103</v>
      </c>
      <c r="AX28" s="3">
        <f>Table3[[#This Row],[a_obRC]]/Table3[[#This Row],[a_exRC]]</f>
        <v>1.6130464690743371</v>
      </c>
    </row>
    <row r="29" spans="1:50" hidden="1" x14ac:dyDescent="0.45">
      <c r="A29">
        <v>103</v>
      </c>
      <c r="B29" t="s">
        <v>105</v>
      </c>
      <c r="C29">
        <v>466</v>
      </c>
      <c r="D29" s="7">
        <f t="shared" si="0"/>
        <v>0.94109983875344527</v>
      </c>
      <c r="E29" s="7">
        <f t="shared" si="1"/>
        <v>1.0165096475585924</v>
      </c>
      <c r="F29">
        <v>207</v>
      </c>
      <c r="G29">
        <v>219.75451755633401</v>
      </c>
      <c r="H29" s="3">
        <f>Table3[[#This Row],[h_obWins]]/Table3[[#This Row],[h_exWins]]</f>
        <v>0.94196015764242758</v>
      </c>
      <c r="I29">
        <v>134</v>
      </c>
      <c r="J29">
        <v>119.49910867695699</v>
      </c>
      <c r="K29" s="3">
        <f>Table3[[#This Row],[obDraws]]/Table3[[#This Row],[exDraws]]</f>
        <v>1.1213472760055758</v>
      </c>
      <c r="L29">
        <v>125</v>
      </c>
      <c r="M29">
        <v>126.74637376670699</v>
      </c>
      <c r="N29" s="3">
        <f>Table3[[#This Row],[a_obWins]]/Table3[[#This Row],[a_exWins]]</f>
        <v>0.98622150902777372</v>
      </c>
      <c r="O29">
        <v>687</v>
      </c>
      <c r="P29">
        <v>724.19363048724404</v>
      </c>
      <c r="Q29" s="3">
        <f>Table3[[#This Row],[h_obSG]]/Table3[[#This Row],[h_exSG]]</f>
        <v>0.94864131784448336</v>
      </c>
      <c r="R29">
        <v>508</v>
      </c>
      <c r="S29">
        <v>507.922151658328</v>
      </c>
      <c r="T29" s="3">
        <f>Table3[[#This Row],[a_obSG]]/Table3[[#This Row],[a_exSG]]</f>
        <v>1.0001532682546288</v>
      </c>
      <c r="U29">
        <v>1195</v>
      </c>
      <c r="V29">
        <v>1232.1157821455699</v>
      </c>
      <c r="W29" s="3">
        <f>Table3[[#This Row],[obSG]]/Table3[[#This Row],[exSG]]</f>
        <v>0.96987638444096735</v>
      </c>
      <c r="X29">
        <v>11632</v>
      </c>
      <c r="Y29">
        <v>12114.733044680999</v>
      </c>
      <c r="Z29" s="3">
        <f>Table3[[#This Row],[obFouls]]/Table3[[#This Row],[exFouls]]</f>
        <v>0.96015322476354981</v>
      </c>
      <c r="AA29">
        <v>5635</v>
      </c>
      <c r="AB29">
        <v>5899.3110690343001</v>
      </c>
      <c r="AC29" s="3">
        <f>Table3[[#This Row],[h_obFouls]]/Table3[[#This Row],[h_exFouls]]</f>
        <v>0.95519628208424567</v>
      </c>
      <c r="AD29">
        <v>5997</v>
      </c>
      <c r="AE29">
        <v>6215.4219756467201</v>
      </c>
      <c r="AF29" s="3">
        <f>Table3[[#This Row],[a_obFouls]]/Table3[[#This Row],[a_exFouls]]</f>
        <v>0.96485806168872501</v>
      </c>
      <c r="AG29">
        <v>1529</v>
      </c>
      <c r="AH29">
        <v>1605.66121316059</v>
      </c>
      <c r="AI29" s="3">
        <f>Table3[[#This Row],[obYC]]/Table3[[#This Row],[exYC]]</f>
        <v>0.95225567353047669</v>
      </c>
      <c r="AJ29">
        <v>80</v>
      </c>
      <c r="AK29">
        <v>96.0622990739936</v>
      </c>
      <c r="AL29" s="3">
        <f>Table3[[#This Row],[obRC]]/Table3[[#This Row],[exRC]]</f>
        <v>0.83279289347820684</v>
      </c>
      <c r="AM29">
        <v>679</v>
      </c>
      <c r="AN29">
        <v>712.48598781622695</v>
      </c>
      <c r="AO29" s="3">
        <f>Table3[[#This Row],[h_obYC]]/Table3[[#This Row],[h_exYC]]</f>
        <v>0.95300119807427841</v>
      </c>
      <c r="AP29">
        <v>850</v>
      </c>
      <c r="AQ29">
        <v>893.17522534436705</v>
      </c>
      <c r="AR29" s="3">
        <f>Table3[[#This Row],[a_obYC]]/Table3[[#This Row],[a_exYC]]</f>
        <v>0.95166096850959936</v>
      </c>
      <c r="AS29">
        <v>22</v>
      </c>
      <c r="AT29">
        <v>38.236667335888299</v>
      </c>
      <c r="AU29" s="3">
        <f>Table3[[#This Row],[h_obRC]]/Table3[[#This Row],[h_exRC]]</f>
        <v>0.57536395122362471</v>
      </c>
      <c r="AV29">
        <v>58</v>
      </c>
      <c r="AW29">
        <v>57.825631738105301</v>
      </c>
      <c r="AX29" s="3">
        <f>Table3[[#This Row],[a_obRC]]/Table3[[#This Row],[a_exRC]]</f>
        <v>1.0030154147331138</v>
      </c>
    </row>
    <row r="30" spans="1:50" hidden="1" x14ac:dyDescent="0.45">
      <c r="A30">
        <v>53</v>
      </c>
      <c r="B30" t="s">
        <v>260</v>
      </c>
      <c r="C30">
        <v>456</v>
      </c>
      <c r="D30" s="7">
        <f t="shared" si="0"/>
        <v>0.86488277096145816</v>
      </c>
      <c r="E30" s="7">
        <f t="shared" si="1"/>
        <v>1.014360731890126</v>
      </c>
      <c r="F30">
        <v>186</v>
      </c>
      <c r="G30">
        <v>200.31044905427001</v>
      </c>
      <c r="H30" s="3">
        <f>Table3[[#This Row],[h_obWins]]/Table3[[#This Row],[h_exWins]]</f>
        <v>0.92855864922756537</v>
      </c>
      <c r="I30">
        <v>134</v>
      </c>
      <c r="J30">
        <v>122.874834028178</v>
      </c>
      <c r="K30" s="3">
        <f>Table3[[#This Row],[obDraws]]/Table3[[#This Row],[exDraws]]</f>
        <v>1.0905406388526291</v>
      </c>
      <c r="L30">
        <v>136</v>
      </c>
      <c r="M30">
        <v>132.81471691754999</v>
      </c>
      <c r="N30" s="3">
        <f>Table3[[#This Row],[a_obWins]]/Table3[[#This Row],[a_exWins]]</f>
        <v>1.0239829075901836</v>
      </c>
      <c r="O30">
        <v>633</v>
      </c>
      <c r="P30">
        <v>660.13424746576402</v>
      </c>
      <c r="Q30" s="3">
        <f>Table3[[#This Row],[h_obSG]]/Table3[[#This Row],[h_exSG]]</f>
        <v>0.95889586463672871</v>
      </c>
      <c r="R30">
        <v>525</v>
      </c>
      <c r="S30">
        <v>511.45158093677298</v>
      </c>
      <c r="T30" s="3">
        <f>Table3[[#This Row],[a_obSG]]/Table3[[#This Row],[a_exSG]]</f>
        <v>1.0264901303822578</v>
      </c>
      <c r="U30">
        <v>1158</v>
      </c>
      <c r="V30">
        <v>1171.5858284025301</v>
      </c>
      <c r="W30" s="3">
        <f>Table3[[#This Row],[obSG]]/Table3[[#This Row],[exSG]]</f>
        <v>0.98840389831186803</v>
      </c>
      <c r="X30">
        <v>10586</v>
      </c>
      <c r="Y30">
        <v>11922.8895166449</v>
      </c>
      <c r="Z30" s="3">
        <f>Table3[[#This Row],[obFouls]]/Table3[[#This Row],[exFouls]]</f>
        <v>0.88787202005197308</v>
      </c>
      <c r="AA30">
        <v>5366</v>
      </c>
      <c r="AB30">
        <v>5825.2863367067202</v>
      </c>
      <c r="AC30" s="3">
        <f>Table3[[#This Row],[h_obFouls]]/Table3[[#This Row],[h_exFouls]]</f>
        <v>0.92115643589695639</v>
      </c>
      <c r="AD30">
        <v>5220</v>
      </c>
      <c r="AE30">
        <v>6097.6031799382599</v>
      </c>
      <c r="AF30" s="3">
        <f>Table3[[#This Row],[a_obFouls]]/Table3[[#This Row],[a_exFouls]]</f>
        <v>0.85607407467483876</v>
      </c>
      <c r="AG30">
        <v>1322</v>
      </c>
      <c r="AH30">
        <v>1583.86050005946</v>
      </c>
      <c r="AI30" s="3">
        <f>Table3[[#This Row],[obYC]]/Table3[[#This Row],[exYC]]</f>
        <v>0.83466946738703973</v>
      </c>
      <c r="AJ30">
        <v>56</v>
      </c>
      <c r="AK30">
        <v>95.916584671065095</v>
      </c>
      <c r="AL30" s="3">
        <f>Table3[[#This Row],[obRC]]/Table3[[#This Row],[exRC]]</f>
        <v>0.58384063811326858</v>
      </c>
      <c r="AM30">
        <v>605</v>
      </c>
      <c r="AN30">
        <v>712.20039097758797</v>
      </c>
      <c r="AO30" s="3">
        <f>Table3[[#This Row],[h_obYC]]/Table3[[#This Row],[h_exYC]]</f>
        <v>0.8494800166699692</v>
      </c>
      <c r="AP30">
        <v>717</v>
      </c>
      <c r="AQ30">
        <v>871.66010908187502</v>
      </c>
      <c r="AR30" s="3">
        <f>Table3[[#This Row],[a_obYC]]/Table3[[#This Row],[a_exYC]]</f>
        <v>0.82256832970734495</v>
      </c>
      <c r="AS30">
        <v>27</v>
      </c>
      <c r="AT30">
        <v>39.128052528643799</v>
      </c>
      <c r="AU30" s="3">
        <f>Table3[[#This Row],[h_obRC]]/Table3[[#This Row],[h_exRC]]</f>
        <v>0.69004200963578688</v>
      </c>
      <c r="AV30">
        <v>29</v>
      </c>
      <c r="AW30">
        <v>56.788532142421197</v>
      </c>
      <c r="AX30" s="3">
        <f>Table3[[#This Row],[a_obRC]]/Table3[[#This Row],[a_exRC]]</f>
        <v>0.51066648328346065</v>
      </c>
    </row>
    <row r="31" spans="1:50" hidden="1" x14ac:dyDescent="0.45">
      <c r="A31">
        <v>169</v>
      </c>
      <c r="B31" t="s">
        <v>277</v>
      </c>
      <c r="C31">
        <v>449</v>
      </c>
      <c r="D31" s="7">
        <f t="shared" si="0"/>
        <v>0.88255309569422336</v>
      </c>
      <c r="E31" s="7">
        <f t="shared" si="1"/>
        <v>1.005856826679423</v>
      </c>
      <c r="F31">
        <v>188</v>
      </c>
      <c r="G31">
        <v>192.80233524705201</v>
      </c>
      <c r="H31" s="3">
        <f>Table3[[#This Row],[h_obWins]]/Table3[[#This Row],[h_exWins]]</f>
        <v>0.97509192385611709</v>
      </c>
      <c r="I31">
        <v>130</v>
      </c>
      <c r="J31">
        <v>121.518124246654</v>
      </c>
      <c r="K31" s="3">
        <f>Table3[[#This Row],[obDraws]]/Table3[[#This Row],[exDraws]]</f>
        <v>1.0697992649732622</v>
      </c>
      <c r="L31">
        <v>131</v>
      </c>
      <c r="M31">
        <v>134.67954050629299</v>
      </c>
      <c r="N31" s="3">
        <f>Table3[[#This Row],[a_obWins]]/Table3[[#This Row],[a_exWins]]</f>
        <v>0.97267929120888952</v>
      </c>
      <c r="O31">
        <v>612</v>
      </c>
      <c r="P31">
        <v>640.22776194297603</v>
      </c>
      <c r="Q31" s="3">
        <f>Table3[[#This Row],[h_obSG]]/Table3[[#This Row],[h_exSG]]</f>
        <v>0.95590981269336106</v>
      </c>
      <c r="R31">
        <v>493</v>
      </c>
      <c r="S31">
        <v>510.91840747441699</v>
      </c>
      <c r="T31" s="3">
        <f>Table3[[#This Row],[a_obSG]]/Table3[[#This Row],[a_exSG]]</f>
        <v>0.96492902347560416</v>
      </c>
      <c r="U31">
        <v>1105</v>
      </c>
      <c r="V31">
        <v>1151.14616941739</v>
      </c>
      <c r="W31" s="3">
        <f>Table3[[#This Row],[obSG]]/Table3[[#This Row],[exSG]]</f>
        <v>0.95991284978106206</v>
      </c>
      <c r="X31">
        <v>10201</v>
      </c>
      <c r="Y31">
        <v>11737.5263791786</v>
      </c>
      <c r="Z31" s="3">
        <f>Table3[[#This Row],[obFouls]]/Table3[[#This Row],[exFouls]]</f>
        <v>0.86909282845964286</v>
      </c>
      <c r="AA31">
        <v>4855</v>
      </c>
      <c r="AB31">
        <v>5740.6818494715399</v>
      </c>
      <c r="AC31" s="3">
        <f>Table3[[#This Row],[h_obFouls]]/Table3[[#This Row],[h_exFouls]]</f>
        <v>0.8457183532034489</v>
      </c>
      <c r="AD31">
        <v>5346</v>
      </c>
      <c r="AE31">
        <v>5996.8445297071103</v>
      </c>
      <c r="AF31" s="3">
        <f>Table3[[#This Row],[a_obFouls]]/Table3[[#This Row],[a_exFouls]]</f>
        <v>0.89146883390373677</v>
      </c>
      <c r="AG31">
        <v>1248</v>
      </c>
      <c r="AH31">
        <v>1561.88887776106</v>
      </c>
      <c r="AI31" s="3">
        <f>Table3[[#This Row],[obYC]]/Table3[[#This Row],[exYC]]</f>
        <v>0.79903251618577742</v>
      </c>
      <c r="AJ31">
        <v>74</v>
      </c>
      <c r="AK31">
        <v>94.623577424174101</v>
      </c>
      <c r="AL31" s="3">
        <f>Table3[[#This Row],[obRC]]/Table3[[#This Row],[exRC]]</f>
        <v>0.7820461032484145</v>
      </c>
      <c r="AM31">
        <v>573</v>
      </c>
      <c r="AN31">
        <v>705.94858574444504</v>
      </c>
      <c r="AO31" s="3">
        <f>Table3[[#This Row],[h_obYC]]/Table3[[#This Row],[h_exYC]]</f>
        <v>0.81167384080209393</v>
      </c>
      <c r="AP31">
        <v>675</v>
      </c>
      <c r="AQ31">
        <v>855.94029201662204</v>
      </c>
      <c r="AR31" s="3">
        <f>Table3[[#This Row],[a_obYC]]/Table3[[#This Row],[a_exYC]]</f>
        <v>0.78860640899341117</v>
      </c>
      <c r="AS31">
        <v>29</v>
      </c>
      <c r="AT31">
        <v>39.058914942487398</v>
      </c>
      <c r="AU31" s="3">
        <f>Table3[[#This Row],[h_obRC]]/Table3[[#This Row],[h_exRC]]</f>
        <v>0.74246814184933896</v>
      </c>
      <c r="AV31">
        <v>45</v>
      </c>
      <c r="AW31">
        <v>55.564662481686703</v>
      </c>
      <c r="AX31" s="3">
        <f>Table3[[#This Row],[a_obRC]]/Table3[[#This Row],[a_exRC]]</f>
        <v>0.80986724277919153</v>
      </c>
    </row>
    <row r="32" spans="1:50" hidden="1" x14ac:dyDescent="0.45">
      <c r="A32">
        <v>256</v>
      </c>
      <c r="B32" t="s">
        <v>76</v>
      </c>
      <c r="C32">
        <v>443</v>
      </c>
      <c r="D32" s="7">
        <f t="shared" si="0"/>
        <v>0.94687201389828557</v>
      </c>
      <c r="E32" s="7">
        <f t="shared" si="1"/>
        <v>1.0086985253186247</v>
      </c>
      <c r="F32">
        <v>187</v>
      </c>
      <c r="G32">
        <v>197.35867419044601</v>
      </c>
      <c r="H32" s="3">
        <f>Table3[[#This Row],[h_obWins]]/Table3[[#This Row],[h_exWins]]</f>
        <v>0.94751345876771464</v>
      </c>
      <c r="I32">
        <v>113</v>
      </c>
      <c r="J32">
        <v>112.396132080809</v>
      </c>
      <c r="K32" s="3">
        <f>Table3[[#This Row],[obDraws]]/Table3[[#This Row],[exDraws]]</f>
        <v>1.0053726752692596</v>
      </c>
      <c r="L32">
        <v>143</v>
      </c>
      <c r="M32">
        <v>133.245193728743</v>
      </c>
      <c r="N32" s="3">
        <f>Table3[[#This Row],[a_obWins]]/Table3[[#This Row],[a_exWins]]</f>
        <v>1.0732094419189</v>
      </c>
      <c r="O32">
        <v>681</v>
      </c>
      <c r="P32">
        <v>662.88552844818298</v>
      </c>
      <c r="Q32" s="3">
        <f>Table3[[#This Row],[h_obSG]]/Table3[[#This Row],[h_exSG]]</f>
        <v>1.0273266963516658</v>
      </c>
      <c r="R32">
        <v>534</v>
      </c>
      <c r="S32">
        <v>510.15637591289197</v>
      </c>
      <c r="T32" s="3">
        <f>Table3[[#This Row],[a_obSG]]/Table3[[#This Row],[a_exSG]]</f>
        <v>1.046737873351953</v>
      </c>
      <c r="U32">
        <v>1215</v>
      </c>
      <c r="V32">
        <v>1173.04190436107</v>
      </c>
      <c r="W32" s="3">
        <f>Table3[[#This Row],[obSG]]/Table3[[#This Row],[exSG]]</f>
        <v>1.0357686247038069</v>
      </c>
      <c r="X32">
        <v>9614</v>
      </c>
      <c r="Y32">
        <v>11525.509467255701</v>
      </c>
      <c r="Z32" s="3">
        <f>Table3[[#This Row],[obFouls]]/Table3[[#This Row],[exFouls]]</f>
        <v>0.83414967705450649</v>
      </c>
      <c r="AA32">
        <v>4960</v>
      </c>
      <c r="AB32">
        <v>5638.6498092642896</v>
      </c>
      <c r="AC32" s="3">
        <f>Table3[[#This Row],[h_obFouls]]/Table3[[#This Row],[h_exFouls]]</f>
        <v>0.87964320675682517</v>
      </c>
      <c r="AD32">
        <v>4654</v>
      </c>
      <c r="AE32">
        <v>5886.8596579914802</v>
      </c>
      <c r="AF32" s="3">
        <f>Table3[[#This Row],[a_obFouls]]/Table3[[#This Row],[a_exFouls]]</f>
        <v>0.79057430793039907</v>
      </c>
      <c r="AG32">
        <v>1433</v>
      </c>
      <c r="AH32">
        <v>1539.06119519956</v>
      </c>
      <c r="AI32" s="3">
        <f>Table3[[#This Row],[obYC]]/Table3[[#This Row],[exYC]]</f>
        <v>0.93108708378174154</v>
      </c>
      <c r="AJ32">
        <v>81</v>
      </c>
      <c r="AK32">
        <v>91.251178850291794</v>
      </c>
      <c r="AL32" s="3">
        <f>Table3[[#This Row],[obRC]]/Table3[[#This Row],[exRC]]</f>
        <v>0.88765976528248425</v>
      </c>
      <c r="AM32">
        <v>734</v>
      </c>
      <c r="AN32">
        <v>694.26748845939699</v>
      </c>
      <c r="AO32" s="3">
        <f>Table3[[#This Row],[h_obYC]]/Table3[[#This Row],[h_exYC]]</f>
        <v>1.0572293996205566</v>
      </c>
      <c r="AP32">
        <v>699</v>
      </c>
      <c r="AQ32">
        <v>844.79370674016502</v>
      </c>
      <c r="AR32" s="3">
        <f>Table3[[#This Row],[a_obYC]]/Table3[[#This Row],[a_exYC]]</f>
        <v>0.82742093652337412</v>
      </c>
      <c r="AS32">
        <v>44</v>
      </c>
      <c r="AT32">
        <v>37.625531286217999</v>
      </c>
      <c r="AU32" s="3">
        <f>Table3[[#This Row],[h_obRC]]/Table3[[#This Row],[h_exRC]]</f>
        <v>1.1694187030952816</v>
      </c>
      <c r="AV32">
        <v>37</v>
      </c>
      <c r="AW32">
        <v>53.625647564073802</v>
      </c>
      <c r="AX32" s="3">
        <f>Table3[[#This Row],[a_obRC]]/Table3[[#This Row],[a_exRC]]</f>
        <v>0.68996835806581369</v>
      </c>
    </row>
    <row r="33" spans="1:50" hidden="1" x14ac:dyDescent="0.45">
      <c r="A33">
        <v>24</v>
      </c>
      <c r="B33" t="s">
        <v>91</v>
      </c>
      <c r="C33">
        <v>419</v>
      </c>
      <c r="D33" s="7">
        <f t="shared" si="0"/>
        <v>0.92317121641240207</v>
      </c>
      <c r="E33" s="7">
        <f t="shared" si="1"/>
        <v>0.99905366487221559</v>
      </c>
      <c r="F33">
        <v>191</v>
      </c>
      <c r="G33">
        <v>191.07482762436899</v>
      </c>
      <c r="H33" s="3">
        <f>Table3[[#This Row],[h_obWins]]/Table3[[#This Row],[h_exWins]]</f>
        <v>0.99960838575494571</v>
      </c>
      <c r="I33">
        <v>105</v>
      </c>
      <c r="J33">
        <v>109.112878692468</v>
      </c>
      <c r="K33" s="3">
        <f>Table3[[#This Row],[obDraws]]/Table3[[#This Row],[exDraws]]</f>
        <v>0.96230620306462589</v>
      </c>
      <c r="L33">
        <v>123</v>
      </c>
      <c r="M33">
        <v>118.812293683162</v>
      </c>
      <c r="N33" s="3">
        <f>Table3[[#This Row],[a_obWins]]/Table3[[#This Row],[a_exWins]]</f>
        <v>1.0352464057970752</v>
      </c>
      <c r="O33">
        <v>622</v>
      </c>
      <c r="P33">
        <v>632.07901462207099</v>
      </c>
      <c r="Q33" s="3">
        <f>Table3[[#This Row],[h_obSG]]/Table3[[#This Row],[h_exSG]]</f>
        <v>0.98405418564940439</v>
      </c>
      <c r="R33">
        <v>467</v>
      </c>
      <c r="S33">
        <v>465.80287329950499</v>
      </c>
      <c r="T33" s="3">
        <f>Table3[[#This Row],[a_obSG]]/Table3[[#This Row],[a_exSG]]</f>
        <v>1.0025700285874477</v>
      </c>
      <c r="U33">
        <v>1089</v>
      </c>
      <c r="V33">
        <v>1097.8818879215701</v>
      </c>
      <c r="W33" s="3">
        <f>Table3[[#This Row],[obSG]]/Table3[[#This Row],[exSG]]</f>
        <v>0.99190997864225217</v>
      </c>
      <c r="X33">
        <v>9704</v>
      </c>
      <c r="Y33">
        <v>10915.5374691461</v>
      </c>
      <c r="Z33" s="3">
        <f>Table3[[#This Row],[obFouls]]/Table3[[#This Row],[exFouls]]</f>
        <v>0.88900798768996614</v>
      </c>
      <c r="AA33">
        <v>4638</v>
      </c>
      <c r="AB33">
        <v>5325.4626921440004</v>
      </c>
      <c r="AC33" s="3">
        <f>Table3[[#This Row],[h_obFouls]]/Table3[[#This Row],[h_exFouls]]</f>
        <v>0.87091024162874531</v>
      </c>
      <c r="AD33">
        <v>5066</v>
      </c>
      <c r="AE33">
        <v>5590.0747770021899</v>
      </c>
      <c r="AF33" s="3">
        <f>Table3[[#This Row],[a_obFouls]]/Table3[[#This Row],[a_exFouls]]</f>
        <v>0.90624905785549481</v>
      </c>
      <c r="AG33">
        <v>1178</v>
      </c>
      <c r="AH33">
        <v>1451.2307022569901</v>
      </c>
      <c r="AI33" s="3">
        <f>Table3[[#This Row],[obYC]]/Table3[[#This Row],[exYC]]</f>
        <v>0.81172483338999446</v>
      </c>
      <c r="AJ33">
        <v>81</v>
      </c>
      <c r="AK33">
        <v>87.176795380375097</v>
      </c>
      <c r="AL33" s="3">
        <f>Table3[[#This Row],[obRC]]/Table3[[#This Row],[exRC]]</f>
        <v>0.92914633586352735</v>
      </c>
      <c r="AM33">
        <v>522</v>
      </c>
      <c r="AN33">
        <v>649.38359892361598</v>
      </c>
      <c r="AO33" s="3">
        <f>Table3[[#This Row],[h_obYC]]/Table3[[#This Row],[h_exYC]]</f>
        <v>0.80383921131553016</v>
      </c>
      <c r="AP33">
        <v>656</v>
      </c>
      <c r="AQ33">
        <v>801.847103333375</v>
      </c>
      <c r="AR33" s="3">
        <f>Table3[[#This Row],[a_obYC]]/Table3[[#This Row],[a_exYC]]</f>
        <v>0.81811108037047087</v>
      </c>
      <c r="AS33">
        <v>31</v>
      </c>
      <c r="AT33">
        <v>35.164158733630401</v>
      </c>
      <c r="AU33" s="3">
        <f>Table3[[#This Row],[h_obRC]]/Table3[[#This Row],[h_exRC]]</f>
        <v>0.88157945807337423</v>
      </c>
      <c r="AV33">
        <v>50</v>
      </c>
      <c r="AW33">
        <v>52.012636646744603</v>
      </c>
      <c r="AX33" s="3">
        <f>Table3[[#This Row],[a_obRC]]/Table3[[#This Row],[a_exRC]]</f>
        <v>0.96130485250317388</v>
      </c>
    </row>
    <row r="34" spans="1:50" hidden="1" x14ac:dyDescent="0.45">
      <c r="A34">
        <v>232</v>
      </c>
      <c r="B34" t="s">
        <v>172</v>
      </c>
      <c r="C34">
        <v>418</v>
      </c>
      <c r="D34" s="7">
        <f t="shared" si="0"/>
        <v>0.90339050006147448</v>
      </c>
      <c r="E34" s="7">
        <f t="shared" si="1"/>
        <v>1.007485575725876</v>
      </c>
      <c r="F34">
        <v>183</v>
      </c>
      <c r="G34">
        <v>186.982229225033</v>
      </c>
      <c r="H34" s="3">
        <f>Table3[[#This Row],[h_obWins]]/Table3[[#This Row],[h_exWins]]</f>
        <v>0.97870263264301771</v>
      </c>
      <c r="I34">
        <v>114</v>
      </c>
      <c r="J34">
        <v>105.82726285230299</v>
      </c>
      <c r="K34" s="3">
        <f>Table3[[#This Row],[obDraws]]/Table3[[#This Row],[exDraws]]</f>
        <v>1.0772271428686881</v>
      </c>
      <c r="L34">
        <v>121</v>
      </c>
      <c r="M34">
        <v>125.190507922663</v>
      </c>
      <c r="N34" s="3">
        <f>Table3[[#This Row],[a_obWins]]/Table3[[#This Row],[a_exWins]]</f>
        <v>0.96652695166592262</v>
      </c>
      <c r="O34">
        <v>663</v>
      </c>
      <c r="P34">
        <v>627.84335805618502</v>
      </c>
      <c r="Q34" s="3">
        <f>Table3[[#This Row],[h_obSG]]/Table3[[#This Row],[h_exSG]]</f>
        <v>1.0559958809672856</v>
      </c>
      <c r="R34">
        <v>513</v>
      </c>
      <c r="S34">
        <v>481.68201833319603</v>
      </c>
      <c r="T34" s="3">
        <f>Table3[[#This Row],[a_obSG]]/Table3[[#This Row],[a_exSG]]</f>
        <v>1.065017958891586</v>
      </c>
      <c r="U34">
        <v>1176</v>
      </c>
      <c r="V34">
        <v>1109.52537638938</v>
      </c>
      <c r="W34" s="3">
        <f>Table3[[#This Row],[obSG]]/Table3[[#This Row],[exSG]]</f>
        <v>1.0599126662852381</v>
      </c>
      <c r="X34">
        <v>9530</v>
      </c>
      <c r="Y34">
        <v>10880.3294558671</v>
      </c>
      <c r="Z34" s="3">
        <f>Table3[[#This Row],[obFouls]]/Table3[[#This Row],[exFouls]]</f>
        <v>0.87589259485713922</v>
      </c>
      <c r="AA34">
        <v>4684</v>
      </c>
      <c r="AB34">
        <v>5324.4439178276798</v>
      </c>
      <c r="AC34" s="3">
        <f>Table3[[#This Row],[h_obFouls]]/Table3[[#This Row],[h_exFouls]]</f>
        <v>0.87971628066485963</v>
      </c>
      <c r="AD34">
        <v>4846</v>
      </c>
      <c r="AE34">
        <v>5555.8855380394598</v>
      </c>
      <c r="AF34" s="3">
        <f>Table3[[#This Row],[a_obFouls]]/Table3[[#This Row],[a_exFouls]]</f>
        <v>0.8722281923954176</v>
      </c>
      <c r="AG34">
        <v>1257</v>
      </c>
      <c r="AH34">
        <v>1452.5605818644599</v>
      </c>
      <c r="AI34" s="3">
        <f>Table3[[#This Row],[obYC]]/Table3[[#This Row],[exYC]]</f>
        <v>0.86536838166608887</v>
      </c>
      <c r="AJ34">
        <v>61</v>
      </c>
      <c r="AK34">
        <v>85.995394216342305</v>
      </c>
      <c r="AL34" s="3">
        <f>Table3[[#This Row],[obRC]]/Table3[[#This Row],[exRC]]</f>
        <v>0.70934031474452786</v>
      </c>
      <c r="AM34">
        <v>584</v>
      </c>
      <c r="AN34">
        <v>655.50615070309198</v>
      </c>
      <c r="AO34" s="3">
        <f>Table3[[#This Row],[h_obYC]]/Table3[[#This Row],[h_exYC]]</f>
        <v>0.89091459992191546</v>
      </c>
      <c r="AP34">
        <v>673</v>
      </c>
      <c r="AQ34">
        <v>797.05443116137496</v>
      </c>
      <c r="AR34" s="3">
        <f>Table3[[#This Row],[a_obYC]]/Table3[[#This Row],[a_exYC]]</f>
        <v>0.84435889656793295</v>
      </c>
      <c r="AS34">
        <v>24</v>
      </c>
      <c r="AT34">
        <v>35.316706131985498</v>
      </c>
      <c r="AU34" s="3">
        <f>Table3[[#This Row],[h_obRC]]/Table3[[#This Row],[h_exRC]]</f>
        <v>0.67956507354641926</v>
      </c>
      <c r="AV34">
        <v>37</v>
      </c>
      <c r="AW34">
        <v>50.6786880843567</v>
      </c>
      <c r="AX34" s="3">
        <f>Table3[[#This Row],[a_obRC]]/Table3[[#This Row],[a_exRC]]</f>
        <v>0.73008993323607785</v>
      </c>
    </row>
    <row r="35" spans="1:50" hidden="1" x14ac:dyDescent="0.45">
      <c r="A35">
        <v>36</v>
      </c>
      <c r="B35" t="s">
        <v>227</v>
      </c>
      <c r="C35">
        <v>411</v>
      </c>
      <c r="D35" s="7">
        <f t="shared" si="0"/>
        <v>0.90785947512750342</v>
      </c>
      <c r="E35" s="7">
        <f t="shared" si="1"/>
        <v>0.99812848391246067</v>
      </c>
      <c r="F35">
        <v>182</v>
      </c>
      <c r="G35">
        <v>180.839352097746</v>
      </c>
      <c r="H35" s="3">
        <f>Table3[[#This Row],[h_obWins]]/Table3[[#This Row],[h_exWins]]</f>
        <v>1.0064181157960943</v>
      </c>
      <c r="I35">
        <v>107</v>
      </c>
      <c r="J35">
        <v>110.184283650599</v>
      </c>
      <c r="K35" s="3">
        <f>Table3[[#This Row],[obDraws]]/Table3[[#This Row],[exDraws]]</f>
        <v>0.97110038251284048</v>
      </c>
      <c r="L35">
        <v>122</v>
      </c>
      <c r="M35">
        <v>119.976364251653</v>
      </c>
      <c r="N35" s="3">
        <f>Table3[[#This Row],[a_obWins]]/Table3[[#This Row],[a_exWins]]</f>
        <v>1.0168669534284469</v>
      </c>
      <c r="O35">
        <v>576</v>
      </c>
      <c r="P35">
        <v>597.04445482139397</v>
      </c>
      <c r="Q35" s="3">
        <f>Table3[[#This Row],[h_obSG]]/Table3[[#This Row],[h_exSG]]</f>
        <v>0.96475228159067417</v>
      </c>
      <c r="R35">
        <v>443</v>
      </c>
      <c r="S35">
        <v>462.98637204328998</v>
      </c>
      <c r="T35" s="3">
        <f>Table3[[#This Row],[a_obSG]]/Table3[[#This Row],[a_exSG]]</f>
        <v>0.95683161913581938</v>
      </c>
      <c r="U35">
        <v>1019</v>
      </c>
      <c r="V35">
        <v>1060.03082686468</v>
      </c>
      <c r="W35" s="3">
        <f>Table3[[#This Row],[obSG]]/Table3[[#This Row],[exSG]]</f>
        <v>0.96129279844998528</v>
      </c>
      <c r="X35">
        <v>9520</v>
      </c>
      <c r="Y35">
        <v>10734.3283579256</v>
      </c>
      <c r="Z35" s="3">
        <f>Table3[[#This Row],[obFouls]]/Table3[[#This Row],[exFouls]]</f>
        <v>0.8868743048065032</v>
      </c>
      <c r="AA35">
        <v>4585</v>
      </c>
      <c r="AB35">
        <v>5244.3436593386396</v>
      </c>
      <c r="AC35" s="3">
        <f>Table3[[#This Row],[h_obFouls]]/Table3[[#This Row],[h_exFouls]]</f>
        <v>0.87427527596050236</v>
      </c>
      <c r="AD35">
        <v>4935</v>
      </c>
      <c r="AE35">
        <v>5489.9846985870199</v>
      </c>
      <c r="AF35" s="3">
        <f>Table3[[#This Row],[a_obFouls]]/Table3[[#This Row],[a_exFouls]]</f>
        <v>0.89890960921441942</v>
      </c>
      <c r="AG35">
        <v>1324</v>
      </c>
      <c r="AH35">
        <v>1427.5435303532499</v>
      </c>
      <c r="AI35" s="3">
        <f>Table3[[#This Row],[obYC]]/Table3[[#This Row],[exYC]]</f>
        <v>0.92746733941792459</v>
      </c>
      <c r="AJ35">
        <v>67</v>
      </c>
      <c r="AK35">
        <v>86.102800762463701</v>
      </c>
      <c r="AL35" s="3">
        <f>Table3[[#This Row],[obRC]]/Table3[[#This Row],[exRC]]</f>
        <v>0.77813961226228168</v>
      </c>
      <c r="AM35">
        <v>571</v>
      </c>
      <c r="AN35">
        <v>641.75363605434904</v>
      </c>
      <c r="AO35" s="3">
        <f>Table3[[#This Row],[h_obYC]]/Table3[[#This Row],[h_exYC]]</f>
        <v>0.88974953614698793</v>
      </c>
      <c r="AP35">
        <v>753</v>
      </c>
      <c r="AQ35">
        <v>785.78989429890896</v>
      </c>
      <c r="AR35" s="3">
        <f>Table3[[#This Row],[a_obYC]]/Table3[[#This Row],[a_exYC]]</f>
        <v>0.95827142275968757</v>
      </c>
      <c r="AS35">
        <v>24</v>
      </c>
      <c r="AT35">
        <v>35.069353052164502</v>
      </c>
      <c r="AU35" s="3">
        <f>Table3[[#This Row],[h_obRC]]/Table3[[#This Row],[h_exRC]]</f>
        <v>0.68435821910660266</v>
      </c>
      <c r="AV35">
        <v>43</v>
      </c>
      <c r="AW35">
        <v>51.0334477102992</v>
      </c>
      <c r="AX35" s="3">
        <f>Table3[[#This Row],[a_obRC]]/Table3[[#This Row],[a_exRC]]</f>
        <v>0.8425846563237791</v>
      </c>
    </row>
    <row r="36" spans="1:50" hidden="1" x14ac:dyDescent="0.45">
      <c r="A36">
        <v>160</v>
      </c>
      <c r="B36" t="s">
        <v>162</v>
      </c>
      <c r="C36">
        <v>408</v>
      </c>
      <c r="D36" s="7">
        <f t="shared" si="0"/>
        <v>0.93526147143558236</v>
      </c>
      <c r="E36" s="7">
        <f t="shared" si="1"/>
        <v>0.99388255253434199</v>
      </c>
      <c r="F36">
        <v>190</v>
      </c>
      <c r="G36">
        <v>182.720953352919</v>
      </c>
      <c r="H36" s="3">
        <f>Table3[[#This Row],[h_obWins]]/Table3[[#This Row],[h_exWins]]</f>
        <v>1.0398369563726049</v>
      </c>
      <c r="I36">
        <v>107</v>
      </c>
      <c r="J36">
        <v>105.04488730093</v>
      </c>
      <c r="K36" s="3">
        <f>Table3[[#This Row],[obDraws]]/Table3[[#This Row],[exDraws]]</f>
        <v>1.0186121642785817</v>
      </c>
      <c r="L36">
        <v>111</v>
      </c>
      <c r="M36">
        <v>120.23415934614999</v>
      </c>
      <c r="N36" s="3">
        <f>Table3[[#This Row],[a_obWins]]/Table3[[#This Row],[a_exWins]]</f>
        <v>0.9231985369518394</v>
      </c>
      <c r="O36">
        <v>623</v>
      </c>
      <c r="P36">
        <v>613.35563603314404</v>
      </c>
      <c r="Q36" s="3">
        <f>Table3[[#This Row],[h_obSG]]/Table3[[#This Row],[h_exSG]]</f>
        <v>1.0157239346967293</v>
      </c>
      <c r="R36">
        <v>476</v>
      </c>
      <c r="S36">
        <v>467.88637115240198</v>
      </c>
      <c r="T36" s="3">
        <f>Table3[[#This Row],[a_obSG]]/Table3[[#This Row],[a_exSG]]</f>
        <v>1.0173410241200533</v>
      </c>
      <c r="U36">
        <v>1099</v>
      </c>
      <c r="V36">
        <v>1081.2420071855399</v>
      </c>
      <c r="W36" s="3">
        <f>Table3[[#This Row],[obSG]]/Table3[[#This Row],[exSG]]</f>
        <v>1.0164236985766804</v>
      </c>
      <c r="X36">
        <v>9438</v>
      </c>
      <c r="Y36">
        <v>10615.317219660001</v>
      </c>
      <c r="Z36" s="3">
        <f>Table3[[#This Row],[obFouls]]/Table3[[#This Row],[exFouls]]</f>
        <v>0.88909260125740175</v>
      </c>
      <c r="AA36">
        <v>4656</v>
      </c>
      <c r="AB36">
        <v>5196.9800571700898</v>
      </c>
      <c r="AC36" s="3">
        <f>Table3[[#This Row],[h_obFouls]]/Table3[[#This Row],[h_exFouls]]</f>
        <v>0.89590491954578144</v>
      </c>
      <c r="AD36">
        <v>4782</v>
      </c>
      <c r="AE36">
        <v>5418.3371624899601</v>
      </c>
      <c r="AF36" s="3">
        <f>Table3[[#This Row],[a_obFouls]]/Table3[[#This Row],[a_exFouls]]</f>
        <v>0.88255858884249727</v>
      </c>
      <c r="AG36">
        <v>1333</v>
      </c>
      <c r="AH36">
        <v>1415.71121509508</v>
      </c>
      <c r="AI36" s="3">
        <f>Table3[[#This Row],[obYC]]/Table3[[#This Row],[exYC]]</f>
        <v>0.94157620974308309</v>
      </c>
      <c r="AJ36">
        <v>66</v>
      </c>
      <c r="AK36">
        <v>84.182675553851197</v>
      </c>
      <c r="AL36" s="3">
        <f>Table3[[#This Row],[obRC]]/Table3[[#This Row],[exRC]]</f>
        <v>0.78400929366731953</v>
      </c>
      <c r="AM36">
        <v>606</v>
      </c>
      <c r="AN36">
        <v>638.38790209550098</v>
      </c>
      <c r="AO36" s="3">
        <f>Table3[[#This Row],[h_obYC]]/Table3[[#This Row],[h_exYC]]</f>
        <v>0.94926610922733956</v>
      </c>
      <c r="AP36">
        <v>727</v>
      </c>
      <c r="AQ36">
        <v>777.32331299958503</v>
      </c>
      <c r="AR36" s="3">
        <f>Table3[[#This Row],[a_obYC]]/Table3[[#This Row],[a_exYC]]</f>
        <v>0.93526076967202465</v>
      </c>
      <c r="AS36">
        <v>44</v>
      </c>
      <c r="AT36">
        <v>34.430895594753899</v>
      </c>
      <c r="AU36" s="3">
        <f>Table3[[#This Row],[h_obRC]]/Table3[[#This Row],[h_exRC]]</f>
        <v>1.2779220301984857</v>
      </c>
      <c r="AV36">
        <v>22</v>
      </c>
      <c r="AW36">
        <v>49.751779959097298</v>
      </c>
      <c r="AX36" s="3">
        <f>Table3[[#This Row],[a_obRC]]/Table3[[#This Row],[a_exRC]]</f>
        <v>0.4421952343833121</v>
      </c>
    </row>
    <row r="37" spans="1:50" hidden="1" x14ac:dyDescent="0.45">
      <c r="A37">
        <v>6</v>
      </c>
      <c r="B37" t="s">
        <v>31</v>
      </c>
      <c r="C37">
        <v>406</v>
      </c>
      <c r="D37" s="7">
        <f t="shared" si="0"/>
        <v>0.88645747991665513</v>
      </c>
      <c r="E37" s="7">
        <f t="shared" si="1"/>
        <v>1.0135156850295266</v>
      </c>
      <c r="F37">
        <v>159</v>
      </c>
      <c r="G37">
        <v>175.37740162841399</v>
      </c>
      <c r="H37" s="3">
        <f>Table3[[#This Row],[h_obWins]]/Table3[[#This Row],[h_exWins]]</f>
        <v>0.90661623746077569</v>
      </c>
      <c r="I37">
        <v>108</v>
      </c>
      <c r="J37">
        <v>109.566674146683</v>
      </c>
      <c r="K37" s="3">
        <f>Table3[[#This Row],[obDraws]]/Table3[[#This Row],[exDraws]]</f>
        <v>0.98570118004507823</v>
      </c>
      <c r="L37">
        <v>139</v>
      </c>
      <c r="M37">
        <v>121.05592422490101</v>
      </c>
      <c r="N37" s="3">
        <f>Table3[[#This Row],[a_obWins]]/Table3[[#This Row],[a_exWins]]</f>
        <v>1.1482296375827259</v>
      </c>
      <c r="O37">
        <v>562</v>
      </c>
      <c r="P37">
        <v>582.77967945306295</v>
      </c>
      <c r="Q37" s="3">
        <f>Table3[[#This Row],[h_obSG]]/Table3[[#This Row],[h_exSG]]</f>
        <v>0.96434385036800763</v>
      </c>
      <c r="R37">
        <v>466</v>
      </c>
      <c r="S37">
        <v>462.41409369246202</v>
      </c>
      <c r="T37" s="3">
        <f>Table3[[#This Row],[a_obSG]]/Table3[[#This Row],[a_exSG]]</f>
        <v>1.0077547513288443</v>
      </c>
      <c r="U37">
        <v>1028</v>
      </c>
      <c r="V37">
        <v>1045.19377314552</v>
      </c>
      <c r="W37" s="3">
        <f>Table3[[#This Row],[obSG]]/Table3[[#This Row],[exSG]]</f>
        <v>0.98354967893295497</v>
      </c>
      <c r="X37">
        <v>8919</v>
      </c>
      <c r="Y37">
        <v>10599.701048844599</v>
      </c>
      <c r="Z37" s="3">
        <f>Table3[[#This Row],[obFouls]]/Table3[[#This Row],[exFouls]]</f>
        <v>0.84143882538764614</v>
      </c>
      <c r="AA37">
        <v>4322</v>
      </c>
      <c r="AB37">
        <v>5183.86529351839</v>
      </c>
      <c r="AC37" s="3">
        <f>Table3[[#This Row],[h_obFouls]]/Table3[[#This Row],[h_exFouls]]</f>
        <v>0.83374080059603062</v>
      </c>
      <c r="AD37">
        <v>4597</v>
      </c>
      <c r="AE37">
        <v>5415.8357553262604</v>
      </c>
      <c r="AF37" s="3">
        <f>Table3[[#This Row],[a_obFouls]]/Table3[[#This Row],[a_exFouls]]</f>
        <v>0.84880712925591073</v>
      </c>
      <c r="AG37">
        <v>1133</v>
      </c>
      <c r="AH37">
        <v>1410.7693336524601</v>
      </c>
      <c r="AI37" s="3">
        <f>Table3[[#This Row],[obYC]]/Table3[[#This Row],[exYC]]</f>
        <v>0.80310790217326344</v>
      </c>
      <c r="AJ37">
        <v>68</v>
      </c>
      <c r="AK37">
        <v>85.439602406278198</v>
      </c>
      <c r="AL37" s="3">
        <f>Table3[[#This Row],[obRC]]/Table3[[#This Row],[exRC]]</f>
        <v>0.7958838534459669</v>
      </c>
      <c r="AM37">
        <v>500</v>
      </c>
      <c r="AN37">
        <v>637.56746333160299</v>
      </c>
      <c r="AO37" s="3">
        <f>Table3[[#This Row],[h_obYC]]/Table3[[#This Row],[h_exYC]]</f>
        <v>0.78423073440299873</v>
      </c>
      <c r="AP37">
        <v>633</v>
      </c>
      <c r="AQ37">
        <v>773.20187032085801</v>
      </c>
      <c r="AR37" s="3">
        <f>Table3[[#This Row],[a_obYC]]/Table3[[#This Row],[a_exYC]]</f>
        <v>0.81867365341126508</v>
      </c>
      <c r="AS37">
        <v>26</v>
      </c>
      <c r="AT37">
        <v>35.164874708583604</v>
      </c>
      <c r="AU37" s="3">
        <f>Table3[[#This Row],[h_obRC]]/Table3[[#This Row],[h_exRC]]</f>
        <v>0.73937416855500715</v>
      </c>
      <c r="AV37">
        <v>42</v>
      </c>
      <c r="AW37">
        <v>50.274727697694502</v>
      </c>
      <c r="AX37" s="3">
        <f>Table3[[#This Row],[a_obRC]]/Table3[[#This Row],[a_exRC]]</f>
        <v>0.83540979580335029</v>
      </c>
    </row>
    <row r="38" spans="1:50" hidden="1" x14ac:dyDescent="0.45">
      <c r="A38">
        <v>137</v>
      </c>
      <c r="B38" t="s">
        <v>299</v>
      </c>
      <c r="C38">
        <v>400</v>
      </c>
      <c r="D38" s="7">
        <f t="shared" si="0"/>
        <v>0.82586090847655003</v>
      </c>
      <c r="E38" s="7">
        <f t="shared" si="1"/>
        <v>1.0028345105716021</v>
      </c>
      <c r="F38">
        <v>175</v>
      </c>
      <c r="G38">
        <v>174.92790451174</v>
      </c>
      <c r="H38" s="3">
        <f>Table3[[#This Row],[h_obWins]]/Table3[[#This Row],[h_exWins]]</f>
        <v>1.0004121440113356</v>
      </c>
      <c r="I38">
        <v>117</v>
      </c>
      <c r="J38">
        <v>107.025092131246</v>
      </c>
      <c r="K38" s="3">
        <f>Table3[[#This Row],[obDraws]]/Table3[[#This Row],[exDraws]]</f>
        <v>1.0932015817049863</v>
      </c>
      <c r="L38">
        <v>108</v>
      </c>
      <c r="M38">
        <v>118.047003357013</v>
      </c>
      <c r="N38" s="3">
        <f>Table3[[#This Row],[a_obWins]]/Table3[[#This Row],[a_exWins]]</f>
        <v>0.91488980599848391</v>
      </c>
      <c r="O38">
        <v>620</v>
      </c>
      <c r="P38">
        <v>579.03410194088406</v>
      </c>
      <c r="Q38" s="3">
        <f>Table3[[#This Row],[h_obSG]]/Table3[[#This Row],[h_exSG]]</f>
        <v>1.0707486794332164</v>
      </c>
      <c r="R38">
        <v>465</v>
      </c>
      <c r="S38">
        <v>451.72688036091103</v>
      </c>
      <c r="T38" s="3">
        <f>Table3[[#This Row],[a_obSG]]/Table3[[#This Row],[a_exSG]]</f>
        <v>1.0293830635637276</v>
      </c>
      <c r="U38">
        <v>1085</v>
      </c>
      <c r="V38">
        <v>1030.7609823017899</v>
      </c>
      <c r="W38" s="3">
        <f>Table3[[#This Row],[obSG]]/Table3[[#This Row],[exSG]]</f>
        <v>1.0526203636240568</v>
      </c>
      <c r="X38">
        <v>7319</v>
      </c>
      <c r="Y38">
        <v>10447.591812508599</v>
      </c>
      <c r="Z38" s="3">
        <f>Table3[[#This Row],[obFouls]]/Table3[[#This Row],[exFouls]]</f>
        <v>0.70054421452771276</v>
      </c>
      <c r="AA38">
        <v>3514</v>
      </c>
      <c r="AB38">
        <v>5106.1145991170697</v>
      </c>
      <c r="AC38" s="3">
        <f>Table3[[#This Row],[h_obFouls]]/Table3[[#This Row],[h_exFouls]]</f>
        <v>0.68819450323493092</v>
      </c>
      <c r="AD38">
        <v>3805</v>
      </c>
      <c r="AE38">
        <v>5341.4772133915603</v>
      </c>
      <c r="AF38" s="3">
        <f>Table3[[#This Row],[a_obFouls]]/Table3[[#This Row],[a_exFouls]]</f>
        <v>0.71234975793971844</v>
      </c>
      <c r="AG38">
        <v>967</v>
      </c>
      <c r="AH38">
        <v>1389.5258341476299</v>
      </c>
      <c r="AI38" s="3">
        <f>Table3[[#This Row],[obYC]]/Table3[[#This Row],[exYC]]</f>
        <v>0.69592085029004314</v>
      </c>
      <c r="AJ38">
        <v>59</v>
      </c>
      <c r="AK38">
        <v>83.986177196849496</v>
      </c>
      <c r="AL38" s="3">
        <f>Table3[[#This Row],[obRC]]/Table3[[#This Row],[exRC]]</f>
        <v>0.70249655323296722</v>
      </c>
      <c r="AM38">
        <v>414</v>
      </c>
      <c r="AN38">
        <v>625.60584897242802</v>
      </c>
      <c r="AO38" s="3">
        <f>Table3[[#This Row],[h_obYC]]/Table3[[#This Row],[h_exYC]]</f>
        <v>0.66175851885017456</v>
      </c>
      <c r="AP38">
        <v>553</v>
      </c>
      <c r="AQ38">
        <v>763.91998517520801</v>
      </c>
      <c r="AR38" s="3">
        <f>Table3[[#This Row],[a_obYC]]/Table3[[#This Row],[a_exYC]]</f>
        <v>0.7238978043926515</v>
      </c>
      <c r="AS38">
        <v>17</v>
      </c>
      <c r="AT38">
        <v>34.507068524056201</v>
      </c>
      <c r="AU38" s="3">
        <f>Table3[[#This Row],[h_obRC]]/Table3[[#This Row],[h_exRC]]</f>
        <v>0.49265268616337687</v>
      </c>
      <c r="AV38">
        <v>42</v>
      </c>
      <c r="AW38">
        <v>49.479108672793203</v>
      </c>
      <c r="AX38" s="3">
        <f>Table3[[#This Row],[a_obRC]]/Table3[[#This Row],[a_exRC]]</f>
        <v>0.84884310018087095</v>
      </c>
    </row>
    <row r="39" spans="1:50" hidden="1" x14ac:dyDescent="0.45">
      <c r="A39">
        <v>20</v>
      </c>
      <c r="B39" t="s">
        <v>88</v>
      </c>
      <c r="C39">
        <v>397</v>
      </c>
      <c r="D39" s="7">
        <f t="shared" si="0"/>
        <v>1.0200008091687394</v>
      </c>
      <c r="E39" s="7">
        <f t="shared" si="1"/>
        <v>0.99940990257063345</v>
      </c>
      <c r="F39">
        <v>181</v>
      </c>
      <c r="G39">
        <v>180.42124431410599</v>
      </c>
      <c r="H39" s="3">
        <f>Table3[[#This Row],[h_obWins]]/Table3[[#This Row],[h_exWins]]</f>
        <v>1.0032078023189244</v>
      </c>
      <c r="I39">
        <v>102</v>
      </c>
      <c r="J39">
        <v>101.93542486621099</v>
      </c>
      <c r="K39" s="3">
        <f>Table3[[#This Row],[obDraws]]/Table3[[#This Row],[exDraws]]</f>
        <v>1.0006334906032301</v>
      </c>
      <c r="L39">
        <v>114</v>
      </c>
      <c r="M39">
        <v>114.64333081968201</v>
      </c>
      <c r="N39" s="3">
        <f>Table3[[#This Row],[a_obWins]]/Table3[[#This Row],[a_exWins]]</f>
        <v>0.99438841478974582</v>
      </c>
      <c r="O39">
        <v>608</v>
      </c>
      <c r="P39">
        <v>604.34532578282199</v>
      </c>
      <c r="Q39" s="3">
        <f>Table3[[#This Row],[h_obSG]]/Table3[[#This Row],[h_exSG]]</f>
        <v>1.0060473276804847</v>
      </c>
      <c r="R39">
        <v>468</v>
      </c>
      <c r="S39">
        <v>452.92540554340798</v>
      </c>
      <c r="T39" s="3">
        <f>Table3[[#This Row],[a_obSG]]/Table3[[#This Row],[a_exSG]]</f>
        <v>1.0332827310459787</v>
      </c>
      <c r="U39">
        <v>1076</v>
      </c>
      <c r="V39">
        <v>1057.2707313262299</v>
      </c>
      <c r="W39" s="3">
        <f>Table3[[#This Row],[obSG]]/Table3[[#This Row],[exSG]]</f>
        <v>1.017714732961799</v>
      </c>
      <c r="X39">
        <v>10337</v>
      </c>
      <c r="Y39">
        <v>10309.5399212189</v>
      </c>
      <c r="Z39" s="3">
        <f>Table3[[#This Row],[obFouls]]/Table3[[#This Row],[exFouls]]</f>
        <v>1.0026635600609666</v>
      </c>
      <c r="AA39">
        <v>4901</v>
      </c>
      <c r="AB39">
        <v>5042.6346354961397</v>
      </c>
      <c r="AC39" s="3">
        <f>Table3[[#This Row],[h_obFouls]]/Table3[[#This Row],[h_exFouls]]</f>
        <v>0.97191257234875905</v>
      </c>
      <c r="AD39">
        <v>5436</v>
      </c>
      <c r="AE39">
        <v>5266.9052857228098</v>
      </c>
      <c r="AF39" s="3">
        <f>Table3[[#This Row],[a_obFouls]]/Table3[[#This Row],[a_exFouls]]</f>
        <v>1.0321051367176777</v>
      </c>
      <c r="AG39">
        <v>1432</v>
      </c>
      <c r="AH39">
        <v>1373.9286644574199</v>
      </c>
      <c r="AI39" s="3">
        <f>Table3[[#This Row],[obYC]]/Table3[[#This Row],[exYC]]</f>
        <v>1.0422666307537249</v>
      </c>
      <c r="AJ39">
        <v>86</v>
      </c>
      <c r="AK39">
        <v>81.345630543888205</v>
      </c>
      <c r="AL39" s="3">
        <f>Table3[[#This Row],[obRC]]/Table3[[#This Row],[exRC]]</f>
        <v>1.0572172030014646</v>
      </c>
      <c r="AM39">
        <v>596</v>
      </c>
      <c r="AN39">
        <v>617.26897015121097</v>
      </c>
      <c r="AO39" s="3">
        <f>Table3[[#This Row],[h_obYC]]/Table3[[#This Row],[h_exYC]]</f>
        <v>0.96554343215081628</v>
      </c>
      <c r="AP39">
        <v>836</v>
      </c>
      <c r="AQ39">
        <v>756.65969430621703</v>
      </c>
      <c r="AR39" s="3">
        <f>Table3[[#This Row],[a_obYC]]/Table3[[#This Row],[a_exYC]]</f>
        <v>1.1048559957545119</v>
      </c>
      <c r="AS39">
        <v>30</v>
      </c>
      <c r="AT39">
        <v>32.803620450439801</v>
      </c>
      <c r="AU39" s="3">
        <f>Table3[[#This Row],[h_obRC]]/Table3[[#This Row],[h_exRC]]</f>
        <v>0.91453320054487419</v>
      </c>
      <c r="AV39">
        <v>56</v>
      </c>
      <c r="AW39">
        <v>48.542010093448397</v>
      </c>
      <c r="AX39" s="3">
        <f>Table3[[#This Row],[a_obRC]]/Table3[[#This Row],[a_exRC]]</f>
        <v>1.1536399067981362</v>
      </c>
    </row>
    <row r="40" spans="1:50" hidden="1" x14ac:dyDescent="0.45">
      <c r="A40">
        <v>143</v>
      </c>
      <c r="B40" t="s">
        <v>94</v>
      </c>
      <c r="C40">
        <v>49</v>
      </c>
      <c r="D40" s="7">
        <f t="shared" si="0"/>
        <v>1.0262837956384445</v>
      </c>
      <c r="E40" s="7">
        <f t="shared" si="1"/>
        <v>1.0174926967576794</v>
      </c>
      <c r="F40">
        <v>21</v>
      </c>
      <c r="G40">
        <v>22.483956229480601</v>
      </c>
      <c r="H40" s="3">
        <f>Table3[[#This Row],[h_obWins]]/Table3[[#This Row],[h_exWins]]</f>
        <v>0.93399932759454218</v>
      </c>
      <c r="I40">
        <v>14</v>
      </c>
      <c r="J40">
        <v>12.520828020439099</v>
      </c>
      <c r="K40" s="3">
        <f>Table3[[#This Row],[obDraws]]/Table3[[#This Row],[exDraws]]</f>
        <v>1.1181369137205852</v>
      </c>
      <c r="L40">
        <v>14</v>
      </c>
      <c r="M40">
        <v>13.995215750080099</v>
      </c>
      <c r="N40" s="3">
        <f>Table3[[#This Row],[a_obWins]]/Table3[[#This Row],[a_exWins]]</f>
        <v>1.0003418489579108</v>
      </c>
      <c r="O40">
        <v>62</v>
      </c>
      <c r="P40">
        <v>73.256264895295402</v>
      </c>
      <c r="Q40" s="3">
        <f>Table3[[#This Row],[h_obSG]]/Table3[[#This Row],[h_exSG]]</f>
        <v>0.84634399649799386</v>
      </c>
      <c r="R40">
        <v>46</v>
      </c>
      <c r="S40">
        <v>53.894733717515997</v>
      </c>
      <c r="T40" s="3">
        <f>Table3[[#This Row],[a_obSG]]/Table3[[#This Row],[a_exSG]]</f>
        <v>0.85351567448323473</v>
      </c>
      <c r="U40">
        <v>108</v>
      </c>
      <c r="V40">
        <v>127.15099861281099</v>
      </c>
      <c r="W40" s="3">
        <f>Table3[[#This Row],[obSG]]/Table3[[#This Row],[exSG]]</f>
        <v>0.84938381277580111</v>
      </c>
      <c r="X40">
        <v>1150</v>
      </c>
      <c r="Y40">
        <v>1278.89615432954</v>
      </c>
      <c r="Z40" s="3">
        <f>Table3[[#This Row],[obFouls]]/Table3[[#This Row],[exFouls]]</f>
        <v>0.89921296276231777</v>
      </c>
      <c r="AA40">
        <v>558</v>
      </c>
      <c r="AB40">
        <v>623.29880075678602</v>
      </c>
      <c r="AC40" s="3">
        <f>Table3[[#This Row],[h_obFouls]]/Table3[[#This Row],[h_exFouls]]</f>
        <v>0.8952367617625725</v>
      </c>
      <c r="AD40">
        <v>592</v>
      </c>
      <c r="AE40">
        <v>655.59735357275497</v>
      </c>
      <c r="AF40" s="3">
        <f>Table3[[#This Row],[a_obFouls]]/Table3[[#This Row],[a_exFouls]]</f>
        <v>0.90299327288895581</v>
      </c>
      <c r="AG40">
        <v>182</v>
      </c>
      <c r="AH40">
        <v>169.35227097213999</v>
      </c>
      <c r="AI40" s="3">
        <f>Table3[[#This Row],[obYC]]/Table3[[#This Row],[exYC]]</f>
        <v>1.0746829608794599</v>
      </c>
      <c r="AJ40">
        <v>13</v>
      </c>
      <c r="AK40">
        <v>10.2575953298462</v>
      </c>
      <c r="AL40" s="3">
        <f>Table3[[#This Row],[obRC]]/Table3[[#This Row],[exRC]]</f>
        <v>1.2673535640633347</v>
      </c>
      <c r="AM40">
        <v>84</v>
      </c>
      <c r="AN40">
        <v>75.560703386812605</v>
      </c>
      <c r="AO40" s="3">
        <f>Table3[[#This Row],[h_obYC]]/Table3[[#This Row],[h_exYC]]</f>
        <v>1.1116889631106885</v>
      </c>
      <c r="AP40">
        <v>98</v>
      </c>
      <c r="AQ40">
        <v>93.791567585327599</v>
      </c>
      <c r="AR40" s="3">
        <f>Table3[[#This Row],[a_obYC]]/Table3[[#This Row],[a_exYC]]</f>
        <v>1.0448700509333502</v>
      </c>
      <c r="AS40">
        <v>6</v>
      </c>
      <c r="AT40">
        <v>4.1219451958517999</v>
      </c>
      <c r="AU40" s="3">
        <f>Table3[[#This Row],[h_obRC]]/Table3[[#This Row],[h_exRC]]</f>
        <v>1.4556234289670367</v>
      </c>
      <c r="AV40">
        <v>7</v>
      </c>
      <c r="AW40">
        <v>6.1356501339944298</v>
      </c>
      <c r="AX40" s="3">
        <f>Table3[[#This Row],[a_obRC]]/Table3[[#This Row],[a_exRC]]</f>
        <v>1.1408733951788841</v>
      </c>
    </row>
    <row r="41" spans="1:50" hidden="1" x14ac:dyDescent="0.45">
      <c r="A41">
        <v>266</v>
      </c>
      <c r="B41" t="s">
        <v>118</v>
      </c>
      <c r="C41">
        <v>376</v>
      </c>
      <c r="D41" s="7">
        <f t="shared" si="0"/>
        <v>0.86970020962368244</v>
      </c>
      <c r="E41" s="7">
        <f t="shared" si="1"/>
        <v>0.99492371117350142</v>
      </c>
      <c r="F41">
        <v>172</v>
      </c>
      <c r="G41">
        <v>166.13017493084899</v>
      </c>
      <c r="H41" s="3">
        <f>Table3[[#This Row],[h_obWins]]/Table3[[#This Row],[h_exWins]]</f>
        <v>1.0353326845745772</v>
      </c>
      <c r="I41">
        <v>105</v>
      </c>
      <c r="J41">
        <v>100.75231231039</v>
      </c>
      <c r="K41" s="3">
        <f>Table3[[#This Row],[obDraws]]/Table3[[#This Row],[exDraws]]</f>
        <v>1.0421597042509958</v>
      </c>
      <c r="L41">
        <v>99</v>
      </c>
      <c r="M41">
        <v>109.11751275875901</v>
      </c>
      <c r="N41" s="3">
        <f>Table3[[#This Row],[a_obWins]]/Table3[[#This Row],[a_exWins]]</f>
        <v>0.90727874469493108</v>
      </c>
      <c r="O41">
        <v>589</v>
      </c>
      <c r="P41">
        <v>546.57594630466701</v>
      </c>
      <c r="Q41" s="3">
        <f>Table3[[#This Row],[h_obSG]]/Table3[[#This Row],[h_exSG]]</f>
        <v>1.0776178571013906</v>
      </c>
      <c r="R41">
        <v>434</v>
      </c>
      <c r="S41">
        <v>419.60320735727402</v>
      </c>
      <c r="T41" s="3">
        <f>Table3[[#This Row],[a_obSG]]/Table3[[#This Row],[a_exSG]]</f>
        <v>1.0343104923658692</v>
      </c>
      <c r="U41">
        <v>1023</v>
      </c>
      <c r="V41">
        <v>966.17915366194097</v>
      </c>
      <c r="W41" s="3">
        <f>Table3[[#This Row],[obSG]]/Table3[[#This Row],[exSG]]</f>
        <v>1.0588098450713834</v>
      </c>
      <c r="X41">
        <v>6933</v>
      </c>
      <c r="Y41">
        <v>9829.3350350976907</v>
      </c>
      <c r="Z41" s="3">
        <f>Table3[[#This Row],[obFouls]]/Table3[[#This Row],[exFouls]]</f>
        <v>0.70533764239842045</v>
      </c>
      <c r="AA41">
        <v>3419</v>
      </c>
      <c r="AB41">
        <v>4797.8291545162701</v>
      </c>
      <c r="AC41" s="3">
        <f>Table3[[#This Row],[h_obFouls]]/Table3[[#This Row],[h_exFouls]]</f>
        <v>0.7126139530795178</v>
      </c>
      <c r="AD41">
        <v>3514</v>
      </c>
      <c r="AE41">
        <v>5031.5058805814097</v>
      </c>
      <c r="AF41" s="3">
        <f>Table3[[#This Row],[a_obFouls]]/Table3[[#This Row],[a_exFouls]]</f>
        <v>0.69839926324282542</v>
      </c>
      <c r="AG41">
        <v>918</v>
      </c>
      <c r="AH41">
        <v>1306.1718776615</v>
      </c>
      <c r="AI41" s="3">
        <f>Table3[[#This Row],[obYC]]/Table3[[#This Row],[exYC]]</f>
        <v>0.70281715270392886</v>
      </c>
      <c r="AJ41">
        <v>71</v>
      </c>
      <c r="AK41">
        <v>79.142034061810307</v>
      </c>
      <c r="AL41" s="3">
        <f>Table3[[#This Row],[obRC]]/Table3[[#This Row],[exRC]]</f>
        <v>0.89712124336542398</v>
      </c>
      <c r="AM41">
        <v>418</v>
      </c>
      <c r="AN41">
        <v>586.05427951521199</v>
      </c>
      <c r="AO41" s="3">
        <f>Table3[[#This Row],[h_obYC]]/Table3[[#This Row],[h_exYC]]</f>
        <v>0.71324451439169145</v>
      </c>
      <c r="AP41">
        <v>500</v>
      </c>
      <c r="AQ41">
        <v>720.11759814629704</v>
      </c>
      <c r="AR41" s="3">
        <f>Table3[[#This Row],[a_obYC]]/Table3[[#This Row],[a_exYC]]</f>
        <v>0.69433103882905167</v>
      </c>
      <c r="AS41">
        <v>26</v>
      </c>
      <c r="AT41">
        <v>32.190038164519997</v>
      </c>
      <c r="AU41" s="3">
        <f>Table3[[#This Row],[h_obRC]]/Table3[[#This Row],[h_exRC]]</f>
        <v>0.80770329836568244</v>
      </c>
      <c r="AV41">
        <v>45</v>
      </c>
      <c r="AW41">
        <v>46.951995897290303</v>
      </c>
      <c r="AX41" s="3">
        <f>Table3[[#This Row],[a_obRC]]/Table3[[#This Row],[a_exRC]]</f>
        <v>0.95842570991954457</v>
      </c>
    </row>
    <row r="42" spans="1:50" hidden="1" x14ac:dyDescent="0.45">
      <c r="A42">
        <v>48</v>
      </c>
      <c r="B42" t="s">
        <v>121</v>
      </c>
      <c r="C42">
        <v>375</v>
      </c>
      <c r="D42" s="7">
        <f t="shared" si="0"/>
        <v>0.8887916582440375</v>
      </c>
      <c r="E42" s="7">
        <f t="shared" si="1"/>
        <v>1.014224159069822</v>
      </c>
      <c r="F42">
        <v>151</v>
      </c>
      <c r="G42">
        <v>161.15123942599899</v>
      </c>
      <c r="H42" s="3">
        <f>Table3[[#This Row],[h_obWins]]/Table3[[#This Row],[h_exWins]]</f>
        <v>0.93700799657417178</v>
      </c>
      <c r="I42">
        <v>116</v>
      </c>
      <c r="J42">
        <v>100.95979669773401</v>
      </c>
      <c r="K42" s="3">
        <f>Table3[[#This Row],[obDraws]]/Table3[[#This Row],[exDraws]]</f>
        <v>1.1489722027402176</v>
      </c>
      <c r="L42">
        <v>108</v>
      </c>
      <c r="M42">
        <v>112.888963876266</v>
      </c>
      <c r="N42" s="3">
        <f>Table3[[#This Row],[a_obWins]]/Table3[[#This Row],[a_exWins]]</f>
        <v>0.95669227789507716</v>
      </c>
      <c r="O42">
        <v>542</v>
      </c>
      <c r="P42">
        <v>535.53145445020505</v>
      </c>
      <c r="Q42" s="3">
        <f>Table3[[#This Row],[h_obSG]]/Table3[[#This Row],[h_exSG]]</f>
        <v>1.0120787406529386</v>
      </c>
      <c r="R42">
        <v>440</v>
      </c>
      <c r="S42">
        <v>428.361789622007</v>
      </c>
      <c r="T42" s="3">
        <f>Table3[[#This Row],[a_obSG]]/Table3[[#This Row],[a_exSG]]</f>
        <v>1.0271691141926145</v>
      </c>
      <c r="U42">
        <v>982</v>
      </c>
      <c r="V42">
        <v>963.89324407221295</v>
      </c>
      <c r="W42" s="3">
        <f>Table3[[#This Row],[obSG]]/Table3[[#This Row],[exSG]]</f>
        <v>1.0187850221371928</v>
      </c>
      <c r="X42">
        <v>8207</v>
      </c>
      <c r="Y42">
        <v>9790.7058374236494</v>
      </c>
      <c r="Z42" s="3">
        <f>Table3[[#This Row],[obFouls]]/Table3[[#This Row],[exFouls]]</f>
        <v>0.8382439566951192</v>
      </c>
      <c r="AA42">
        <v>4028</v>
      </c>
      <c r="AB42">
        <v>4789.3164803196796</v>
      </c>
      <c r="AC42" s="3">
        <f>Table3[[#This Row],[h_obFouls]]/Table3[[#This Row],[h_exFouls]]</f>
        <v>0.84103859424448335</v>
      </c>
      <c r="AD42">
        <v>4179</v>
      </c>
      <c r="AE42">
        <v>5001.3893571039698</v>
      </c>
      <c r="AF42" s="3">
        <f>Table3[[#This Row],[a_obFouls]]/Table3[[#This Row],[a_exFouls]]</f>
        <v>0.8355678195828028</v>
      </c>
      <c r="AG42">
        <v>1076</v>
      </c>
      <c r="AH42">
        <v>1302.26015064696</v>
      </c>
      <c r="AI42" s="3">
        <f>Table3[[#This Row],[obYC]]/Table3[[#This Row],[exYC]]</f>
        <v>0.8262557980181191</v>
      </c>
      <c r="AJ42">
        <v>58</v>
      </c>
      <c r="AK42">
        <v>79.046210072202499</v>
      </c>
      <c r="AL42" s="3">
        <f>Table3[[#This Row],[obRC]]/Table3[[#This Row],[exRC]]</f>
        <v>0.73374801836826287</v>
      </c>
      <c r="AM42">
        <v>488</v>
      </c>
      <c r="AN42">
        <v>588.90806438805896</v>
      </c>
      <c r="AO42" s="3">
        <f>Table3[[#This Row],[h_obYC]]/Table3[[#This Row],[h_exYC]]</f>
        <v>0.82865226256849844</v>
      </c>
      <c r="AP42">
        <v>588</v>
      </c>
      <c r="AQ42">
        <v>713.35208625890505</v>
      </c>
      <c r="AR42" s="3">
        <f>Table3[[#This Row],[a_obYC]]/Table3[[#This Row],[a_exYC]]</f>
        <v>0.82427739587010951</v>
      </c>
      <c r="AS42">
        <v>28</v>
      </c>
      <c r="AT42">
        <v>32.7152069845787</v>
      </c>
      <c r="AU42" s="3">
        <f>Table3[[#This Row],[h_obRC]]/Table3[[#This Row],[h_exRC]]</f>
        <v>0.85587109423451435</v>
      </c>
      <c r="AV42">
        <v>30</v>
      </c>
      <c r="AW42">
        <v>46.331003087623699</v>
      </c>
      <c r="AX42" s="3">
        <f>Table3[[#This Row],[a_obRC]]/Table3[[#This Row],[a_exRC]]</f>
        <v>0.64751457988643968</v>
      </c>
    </row>
    <row r="43" spans="1:50" hidden="1" x14ac:dyDescent="0.45">
      <c r="A43">
        <v>172</v>
      </c>
      <c r="B43" t="s">
        <v>286</v>
      </c>
      <c r="C43">
        <v>47</v>
      </c>
      <c r="D43" s="7">
        <f t="shared" si="0"/>
        <v>1.0232648079699727</v>
      </c>
      <c r="E43" s="7">
        <f t="shared" si="1"/>
        <v>1.0276304809764356</v>
      </c>
      <c r="F43">
        <v>18</v>
      </c>
      <c r="G43">
        <v>20.3841380487405</v>
      </c>
      <c r="H43" s="3">
        <f>Table3[[#This Row],[h_obWins]]/Table3[[#This Row],[h_exWins]]</f>
        <v>0.88303954559963294</v>
      </c>
      <c r="I43">
        <v>13</v>
      </c>
      <c r="J43">
        <v>11.1661255094547</v>
      </c>
      <c r="K43" s="3">
        <f>Table3[[#This Row],[obDraws]]/Table3[[#This Row],[exDraws]]</f>
        <v>1.1642355254732273</v>
      </c>
      <c r="L43">
        <v>16</v>
      </c>
      <c r="M43">
        <v>15.4497364418046</v>
      </c>
      <c r="N43" s="3">
        <f>Table3[[#This Row],[a_obWins]]/Table3[[#This Row],[a_exWins]]</f>
        <v>1.0356163718564462</v>
      </c>
      <c r="O43">
        <v>72</v>
      </c>
      <c r="P43">
        <v>69.935847319476693</v>
      </c>
      <c r="Q43" s="3">
        <f>Table3[[#This Row],[h_obSG]]/Table3[[#This Row],[h_exSG]]</f>
        <v>1.0295149449050638</v>
      </c>
      <c r="R43">
        <v>64</v>
      </c>
      <c r="S43">
        <v>57.563723925611001</v>
      </c>
      <c r="T43" s="3">
        <f>Table3[[#This Row],[a_obSG]]/Table3[[#This Row],[a_exSG]]</f>
        <v>1.1118113220525228</v>
      </c>
      <c r="U43">
        <v>136</v>
      </c>
      <c r="V43">
        <v>127.499571245087</v>
      </c>
      <c r="W43" s="3">
        <f>Table3[[#This Row],[obSG]]/Table3[[#This Row],[exSG]]</f>
        <v>1.0666702536479358</v>
      </c>
      <c r="X43">
        <v>1166</v>
      </c>
      <c r="Y43">
        <v>1208.04627670329</v>
      </c>
      <c r="Z43" s="3">
        <f>Table3[[#This Row],[obFouls]]/Table3[[#This Row],[exFouls]]</f>
        <v>0.96519481288578401</v>
      </c>
      <c r="AA43">
        <v>540</v>
      </c>
      <c r="AB43">
        <v>597.11945847177299</v>
      </c>
      <c r="AC43" s="3">
        <f>Table3[[#This Row],[h_obFouls]]/Table3[[#This Row],[h_exFouls]]</f>
        <v>0.90434165616045969</v>
      </c>
      <c r="AD43">
        <v>626</v>
      </c>
      <c r="AE43">
        <v>610.926818231521</v>
      </c>
      <c r="AF43" s="3">
        <f>Table3[[#This Row],[a_obFouls]]/Table3[[#This Row],[a_exFouls]]</f>
        <v>1.0246726470645242</v>
      </c>
      <c r="AG43">
        <v>144</v>
      </c>
      <c r="AH43">
        <v>162.03103808794401</v>
      </c>
      <c r="AI43" s="3">
        <f>Table3[[#This Row],[obYC]]/Table3[[#This Row],[exYC]]</f>
        <v>0.8887186165026143</v>
      </c>
      <c r="AJ43">
        <v>11</v>
      </c>
      <c r="AK43">
        <v>9.2955071740039497</v>
      </c>
      <c r="AL43" s="3">
        <f>Table3[[#This Row],[obRC]]/Table3[[#This Row],[exRC]]</f>
        <v>1.1833673831980764</v>
      </c>
      <c r="AM43">
        <v>60</v>
      </c>
      <c r="AN43">
        <v>74.094635591457902</v>
      </c>
      <c r="AO43" s="3">
        <f>Table3[[#This Row],[h_obYC]]/Table3[[#This Row],[h_exYC]]</f>
        <v>0.80977522220133813</v>
      </c>
      <c r="AP43">
        <v>84</v>
      </c>
      <c r="AQ43">
        <v>87.936402496486906</v>
      </c>
      <c r="AR43" s="3">
        <f>Table3[[#This Row],[a_obYC]]/Table3[[#This Row],[a_exYC]]</f>
        <v>0.95523580241249728</v>
      </c>
      <c r="AS43">
        <v>4</v>
      </c>
      <c r="AT43">
        <v>3.7917986374781898</v>
      </c>
      <c r="AU43" s="3">
        <f>Table3[[#This Row],[h_obRC]]/Table3[[#This Row],[h_exRC]]</f>
        <v>1.0549083383447488</v>
      </c>
      <c r="AV43">
        <v>7</v>
      </c>
      <c r="AW43">
        <v>5.5037085365257497</v>
      </c>
      <c r="AX43" s="3">
        <f>Table3[[#This Row],[a_obRC]]/Table3[[#This Row],[a_exRC]]</f>
        <v>1.2718696772447171</v>
      </c>
    </row>
    <row r="44" spans="1:50" hidden="1" x14ac:dyDescent="0.45">
      <c r="A44">
        <v>109</v>
      </c>
      <c r="B44" t="s">
        <v>112</v>
      </c>
      <c r="C44">
        <v>370</v>
      </c>
      <c r="D44" s="7">
        <f t="shared" si="0"/>
        <v>0.89231637843077738</v>
      </c>
      <c r="E44" s="7">
        <f t="shared" si="1"/>
        <v>1.0160368231582806</v>
      </c>
      <c r="F44">
        <v>143</v>
      </c>
      <c r="G44">
        <v>158.088518043075</v>
      </c>
      <c r="H44" s="3">
        <f>Table3[[#This Row],[h_obWins]]/Table3[[#This Row],[h_exWins]]</f>
        <v>0.90455652168892009</v>
      </c>
      <c r="I44">
        <v>108</v>
      </c>
      <c r="J44">
        <v>99.839362417567699</v>
      </c>
      <c r="K44" s="3">
        <f>Table3[[#This Row],[obDraws]]/Table3[[#This Row],[exDraws]]</f>
        <v>1.0817376772529985</v>
      </c>
      <c r="L44">
        <v>119</v>
      </c>
      <c r="M44">
        <v>112.072119539357</v>
      </c>
      <c r="N44" s="3">
        <f>Table3[[#This Row],[a_obWins]]/Table3[[#This Row],[a_exWins]]</f>
        <v>1.061816270532923</v>
      </c>
      <c r="O44">
        <v>542</v>
      </c>
      <c r="P44">
        <v>526.237165325398</v>
      </c>
      <c r="Q44" s="3">
        <f>Table3[[#This Row],[h_obSG]]/Table3[[#This Row],[h_exSG]]</f>
        <v>1.029953860565616</v>
      </c>
      <c r="R44">
        <v>470</v>
      </c>
      <c r="S44">
        <v>424.13613917414699</v>
      </c>
      <c r="T44" s="3">
        <f>Table3[[#This Row],[a_obSG]]/Table3[[#This Row],[a_exSG]]</f>
        <v>1.1081347628503349</v>
      </c>
      <c r="U44">
        <v>1012</v>
      </c>
      <c r="V44">
        <v>950.37330449954504</v>
      </c>
      <c r="W44" s="3">
        <f>Table3[[#This Row],[obSG]]/Table3[[#This Row],[exSG]]</f>
        <v>1.0648447249188115</v>
      </c>
      <c r="X44">
        <v>7736</v>
      </c>
      <c r="Y44">
        <v>9659.8432875406306</v>
      </c>
      <c r="Z44" s="3">
        <f>Table3[[#This Row],[obFouls]]/Table3[[#This Row],[exFouls]]</f>
        <v>0.8008411492532157</v>
      </c>
      <c r="AA44">
        <v>3689</v>
      </c>
      <c r="AB44">
        <v>4727.5459467887504</v>
      </c>
      <c r="AC44" s="3">
        <f>Table3[[#This Row],[h_obFouls]]/Table3[[#This Row],[h_exFouls]]</f>
        <v>0.78032028488391603</v>
      </c>
      <c r="AD44">
        <v>4047</v>
      </c>
      <c r="AE44">
        <v>4932.2973407518703</v>
      </c>
      <c r="AF44" s="3">
        <f>Table3[[#This Row],[a_obFouls]]/Table3[[#This Row],[a_exFouls]]</f>
        <v>0.82051014373417375</v>
      </c>
      <c r="AG44">
        <v>1061</v>
      </c>
      <c r="AH44">
        <v>1286.94694180178</v>
      </c>
      <c r="AI44" s="3">
        <f>Table3[[#This Row],[obYC]]/Table3[[#This Row],[exYC]]</f>
        <v>0.82443181263910947</v>
      </c>
      <c r="AJ44">
        <v>59</v>
      </c>
      <c r="AK44">
        <v>77.713457658647201</v>
      </c>
      <c r="AL44" s="3">
        <f>Table3[[#This Row],[obRC]]/Table3[[#This Row],[exRC]]</f>
        <v>0.75919926583571662</v>
      </c>
      <c r="AM44">
        <v>462</v>
      </c>
      <c r="AN44">
        <v>583.01971665792905</v>
      </c>
      <c r="AO44" s="3">
        <f>Table3[[#This Row],[h_obYC]]/Table3[[#This Row],[h_exYC]]</f>
        <v>0.79242603088681807</v>
      </c>
      <c r="AP44">
        <v>599</v>
      </c>
      <c r="AQ44">
        <v>703.92722514385503</v>
      </c>
      <c r="AR44" s="3">
        <f>Table3[[#This Row],[a_obYC]]/Table3[[#This Row],[a_exYC]]</f>
        <v>0.8509402372917001</v>
      </c>
      <c r="AS44">
        <v>23</v>
      </c>
      <c r="AT44">
        <v>32.247894218166799</v>
      </c>
      <c r="AU44" s="3">
        <f>Table3[[#This Row],[h_obRC]]/Table3[[#This Row],[h_exRC]]</f>
        <v>0.71322486499112203</v>
      </c>
      <c r="AV44">
        <v>36</v>
      </c>
      <c r="AW44">
        <v>45.465563440480402</v>
      </c>
      <c r="AX44" s="3">
        <f>Table3[[#This Row],[a_obRC]]/Table3[[#This Row],[a_exRC]]</f>
        <v>0.79180806913628377</v>
      </c>
    </row>
    <row r="45" spans="1:50" hidden="1" x14ac:dyDescent="0.45">
      <c r="A45">
        <v>91</v>
      </c>
      <c r="B45" t="s">
        <v>213</v>
      </c>
      <c r="C45">
        <v>41</v>
      </c>
      <c r="D45" s="7">
        <f t="shared" si="0"/>
        <v>1.0146841543857772</v>
      </c>
      <c r="E45" s="7">
        <f t="shared" si="1"/>
        <v>0.97370293481584824</v>
      </c>
      <c r="F45">
        <v>20</v>
      </c>
      <c r="G45">
        <v>17.3292119611156</v>
      </c>
      <c r="H45" s="3">
        <f>Table3[[#This Row],[h_obWins]]/Table3[[#This Row],[h_exWins]]</f>
        <v>1.1541205707955611</v>
      </c>
      <c r="I45">
        <v>9</v>
      </c>
      <c r="J45">
        <v>10.6151205420389</v>
      </c>
      <c r="K45" s="3">
        <f>Table3[[#This Row],[obDraws]]/Table3[[#This Row],[exDraws]]</f>
        <v>0.84784717840531698</v>
      </c>
      <c r="L45">
        <v>12</v>
      </c>
      <c r="M45">
        <v>13.055667496845301</v>
      </c>
      <c r="N45" s="3">
        <f>Table3[[#This Row],[a_obWins]]/Table3[[#This Row],[a_exWins]]</f>
        <v>0.91914105524666689</v>
      </c>
      <c r="O45">
        <v>61</v>
      </c>
      <c r="P45">
        <v>58.276849051749103</v>
      </c>
      <c r="Q45" s="3">
        <f>Table3[[#This Row],[h_obSG]]/Table3[[#This Row],[h_exSG]]</f>
        <v>1.0467278343383455</v>
      </c>
      <c r="R45">
        <v>45</v>
      </c>
      <c r="S45">
        <v>47.763814637638603</v>
      </c>
      <c r="T45" s="3">
        <f>Table3[[#This Row],[a_obSG]]/Table3[[#This Row],[a_exSG]]</f>
        <v>0.94213580597348945</v>
      </c>
      <c r="U45">
        <v>106</v>
      </c>
      <c r="V45">
        <v>106.040663689387</v>
      </c>
      <c r="W45" s="3">
        <f>Table3[[#This Row],[obSG]]/Table3[[#This Row],[exSG]]</f>
        <v>0.99961652739645124</v>
      </c>
      <c r="X45">
        <v>974</v>
      </c>
      <c r="Y45">
        <v>1068.78036641056</v>
      </c>
      <c r="Z45" s="3">
        <f>Table3[[#This Row],[obFouls]]/Table3[[#This Row],[exFouls]]</f>
        <v>0.9113191359148235</v>
      </c>
      <c r="AA45">
        <v>493</v>
      </c>
      <c r="AB45">
        <v>523.38939541327704</v>
      </c>
      <c r="AC45" s="3">
        <f>Table3[[#This Row],[h_obFouls]]/Table3[[#This Row],[h_exFouls]]</f>
        <v>0.94193731153211258</v>
      </c>
      <c r="AD45">
        <v>481</v>
      </c>
      <c r="AE45">
        <v>545.39097099729099</v>
      </c>
      <c r="AF45" s="3">
        <f>Table3[[#This Row],[a_obFouls]]/Table3[[#This Row],[a_exFouls]]</f>
        <v>0.88193612578597158</v>
      </c>
      <c r="AG45">
        <v>164</v>
      </c>
      <c r="AH45">
        <v>142.97634372588499</v>
      </c>
      <c r="AI45" s="3">
        <f>Table3[[#This Row],[obYC]]/Table3[[#This Row],[exYC]]</f>
        <v>1.147042900428491</v>
      </c>
      <c r="AJ45">
        <v>9</v>
      </c>
      <c r="AK45">
        <v>8.6589731819677098</v>
      </c>
      <c r="AL45" s="3">
        <f>Table3[[#This Row],[obRC]]/Table3[[#This Row],[exRC]]</f>
        <v>1.0393842099825967</v>
      </c>
      <c r="AM45">
        <v>74</v>
      </c>
      <c r="AN45">
        <v>65.250304237014603</v>
      </c>
      <c r="AO45" s="3">
        <f>Table3[[#This Row],[h_obYC]]/Table3[[#This Row],[h_exYC]]</f>
        <v>1.1340943289889207</v>
      </c>
      <c r="AP45">
        <v>90</v>
      </c>
      <c r="AQ45">
        <v>77.726039488871194</v>
      </c>
      <c r="AR45" s="3">
        <f>Table3[[#This Row],[a_obYC]]/Table3[[#This Row],[a_exYC]]</f>
        <v>1.1579131085520726</v>
      </c>
      <c r="AS45">
        <v>4</v>
      </c>
      <c r="AT45">
        <v>3.6217742500414101</v>
      </c>
      <c r="AU45" s="3">
        <f>Table3[[#This Row],[h_obRC]]/Table3[[#This Row],[h_exRC]]</f>
        <v>1.1044310671639088</v>
      </c>
      <c r="AV45">
        <v>5</v>
      </c>
      <c r="AW45">
        <v>5.0371989319262997</v>
      </c>
      <c r="AX45" s="3">
        <f>Table3[[#This Row],[a_obRC]]/Table3[[#This Row],[a_exRC]]</f>
        <v>0.99261515528193078</v>
      </c>
    </row>
    <row r="46" spans="1:50" hidden="1" x14ac:dyDescent="0.45">
      <c r="A46">
        <v>35</v>
      </c>
      <c r="B46" t="s">
        <v>34</v>
      </c>
      <c r="C46">
        <v>368</v>
      </c>
      <c r="D46" s="7">
        <f t="shared" si="0"/>
        <v>0.89274698454792556</v>
      </c>
      <c r="E46" s="7">
        <f t="shared" si="1"/>
        <v>1.0151303741517299</v>
      </c>
      <c r="F46">
        <v>155</v>
      </c>
      <c r="G46">
        <v>165.259293697902</v>
      </c>
      <c r="H46" s="3">
        <f>Table3[[#This Row],[h_obWins]]/Table3[[#This Row],[h_exWins]]</f>
        <v>0.93792001969549599</v>
      </c>
      <c r="I46">
        <v>114</v>
      </c>
      <c r="J46">
        <v>98.355464843847201</v>
      </c>
      <c r="K46" s="3">
        <f>Table3[[#This Row],[obDraws]]/Table3[[#This Row],[exDraws]]</f>
        <v>1.1590611683955807</v>
      </c>
      <c r="L46">
        <v>99</v>
      </c>
      <c r="M46">
        <v>104.385241458249</v>
      </c>
      <c r="N46" s="3">
        <f>Table3[[#This Row],[a_obWins]]/Table3[[#This Row],[a_exWins]]</f>
        <v>0.94840993436411281</v>
      </c>
      <c r="O46">
        <v>531</v>
      </c>
      <c r="P46">
        <v>540.947071743175</v>
      </c>
      <c r="Q46" s="3">
        <f>Table3[[#This Row],[h_obSG]]/Table3[[#This Row],[h_exSG]]</f>
        <v>0.98161174676272656</v>
      </c>
      <c r="R46">
        <v>411</v>
      </c>
      <c r="S46">
        <v>406.579419170216</v>
      </c>
      <c r="T46" s="3">
        <f>Table3[[#This Row],[a_obSG]]/Table3[[#This Row],[a_exSG]]</f>
        <v>1.0108726133723294</v>
      </c>
      <c r="U46">
        <v>942</v>
      </c>
      <c r="V46">
        <v>947.52649091339197</v>
      </c>
      <c r="W46" s="3">
        <f>Table3[[#This Row],[obSG]]/Table3[[#This Row],[exSG]]</f>
        <v>0.99416745498264159</v>
      </c>
      <c r="X46">
        <v>7849</v>
      </c>
      <c r="Y46">
        <v>9628.5924727615293</v>
      </c>
      <c r="Z46" s="3">
        <f>Table3[[#This Row],[obFouls]]/Table3[[#This Row],[exFouls]]</f>
        <v>0.815176259895115</v>
      </c>
      <c r="AA46">
        <v>3839</v>
      </c>
      <c r="AB46">
        <v>4696.9372674657898</v>
      </c>
      <c r="AC46" s="3">
        <f>Table3[[#This Row],[h_obFouls]]/Table3[[#This Row],[h_exFouls]]</f>
        <v>0.81734112707690354</v>
      </c>
      <c r="AD46">
        <v>4010</v>
      </c>
      <c r="AE46">
        <v>4931.6552052957304</v>
      </c>
      <c r="AF46" s="3">
        <f>Table3[[#This Row],[a_obFouls]]/Table3[[#This Row],[a_exFouls]]</f>
        <v>0.81311442772681375</v>
      </c>
      <c r="AG46">
        <v>1066</v>
      </c>
      <c r="AH46">
        <v>1275.3680016324299</v>
      </c>
      <c r="AI46" s="3">
        <f>Table3[[#This Row],[obYC]]/Table3[[#This Row],[exYC]]</f>
        <v>0.83583718474632762</v>
      </c>
      <c r="AJ46">
        <v>60</v>
      </c>
      <c r="AK46">
        <v>77.172617164740203</v>
      </c>
      <c r="AL46" s="3">
        <f>Table3[[#This Row],[obRC]]/Table3[[#This Row],[exRC]]</f>
        <v>0.77747784388234675</v>
      </c>
      <c r="AM46">
        <v>493</v>
      </c>
      <c r="AN46">
        <v>571.04896192623005</v>
      </c>
      <c r="AO46" s="3">
        <f>Table3[[#This Row],[h_obYC]]/Table3[[#This Row],[h_exYC]]</f>
        <v>0.86332352017074032</v>
      </c>
      <c r="AP46">
        <v>573</v>
      </c>
      <c r="AQ46">
        <v>704.31903970620499</v>
      </c>
      <c r="AR46" s="3">
        <f>Table3[[#This Row],[a_obYC]]/Table3[[#This Row],[a_exYC]]</f>
        <v>0.81355176801555362</v>
      </c>
      <c r="AS46">
        <v>31</v>
      </c>
      <c r="AT46">
        <v>31.2587541843499</v>
      </c>
      <c r="AU46" s="3">
        <f>Table3[[#This Row],[h_obRC]]/Table3[[#This Row],[h_exRC]]</f>
        <v>0.99172218499739673</v>
      </c>
      <c r="AV46">
        <v>29</v>
      </c>
      <c r="AW46">
        <v>45.913862980390299</v>
      </c>
      <c r="AX46" s="3">
        <f>Table3[[#This Row],[a_obRC]]/Table3[[#This Row],[a_exRC]]</f>
        <v>0.63161751413480127</v>
      </c>
    </row>
    <row r="47" spans="1:50" hidden="1" x14ac:dyDescent="0.45">
      <c r="A47">
        <v>181</v>
      </c>
      <c r="B47" t="s">
        <v>255</v>
      </c>
      <c r="C47">
        <v>366</v>
      </c>
      <c r="D47" s="7">
        <f t="shared" si="0"/>
        <v>0.90855561733846946</v>
      </c>
      <c r="E47" s="7">
        <f t="shared" si="1"/>
        <v>1.0251625281330143</v>
      </c>
      <c r="F47">
        <v>144</v>
      </c>
      <c r="G47">
        <v>164.597899849599</v>
      </c>
      <c r="H47" s="3">
        <f>Table3[[#This Row],[h_obWins]]/Table3[[#This Row],[h_exWins]]</f>
        <v>0.87485927907694883</v>
      </c>
      <c r="I47">
        <v>101</v>
      </c>
      <c r="J47">
        <v>97.769562382238206</v>
      </c>
      <c r="K47" s="3">
        <f>Table3[[#This Row],[obDraws]]/Table3[[#This Row],[exDraws]]</f>
        <v>1.0330413427149456</v>
      </c>
      <c r="L47">
        <v>121</v>
      </c>
      <c r="M47">
        <v>103.632537768163</v>
      </c>
      <c r="N47" s="3">
        <f>Table3[[#This Row],[a_obWins]]/Table3[[#This Row],[a_exWins]]</f>
        <v>1.167586962607148</v>
      </c>
      <c r="O47">
        <v>459</v>
      </c>
      <c r="P47">
        <v>539.61114543475401</v>
      </c>
      <c r="Q47" s="3">
        <f>Table3[[#This Row],[h_obSG]]/Table3[[#This Row],[h_exSG]]</f>
        <v>0.85061252697105205</v>
      </c>
      <c r="R47">
        <v>392</v>
      </c>
      <c r="S47">
        <v>404.31120978488201</v>
      </c>
      <c r="T47" s="3">
        <f>Table3[[#This Row],[a_obSG]]/Table3[[#This Row],[a_exSG]]</f>
        <v>0.96955016460851451</v>
      </c>
      <c r="U47">
        <v>851</v>
      </c>
      <c r="V47">
        <v>943.92235521963698</v>
      </c>
      <c r="W47" s="3">
        <f>Table3[[#This Row],[obSG]]/Table3[[#This Row],[exSG]]</f>
        <v>0.90155720467281941</v>
      </c>
      <c r="X47">
        <v>8856</v>
      </c>
      <c r="Y47">
        <v>9571.7279955992399</v>
      </c>
      <c r="Z47" s="3">
        <f>Table3[[#This Row],[obFouls]]/Table3[[#This Row],[exFouls]]</f>
        <v>0.92522478742309566</v>
      </c>
      <c r="AA47">
        <v>4326</v>
      </c>
      <c r="AB47">
        <v>4669.9032659874501</v>
      </c>
      <c r="AC47" s="3">
        <f>Table3[[#This Row],[h_obFouls]]/Table3[[#This Row],[h_exFouls]]</f>
        <v>0.9263575182611985</v>
      </c>
      <c r="AD47">
        <v>4530</v>
      </c>
      <c r="AE47">
        <v>4901.8247296117797</v>
      </c>
      <c r="AF47" s="3">
        <f>Table3[[#This Row],[a_obFouls]]/Table3[[#This Row],[a_exFouls]]</f>
        <v>0.92414564980963165</v>
      </c>
      <c r="AG47">
        <v>997</v>
      </c>
      <c r="AH47">
        <v>1269.4477146016</v>
      </c>
      <c r="AI47" s="3">
        <f>Table3[[#This Row],[obYC]]/Table3[[#This Row],[exYC]]</f>
        <v>0.78538090898284518</v>
      </c>
      <c r="AJ47">
        <v>69</v>
      </c>
      <c r="AK47">
        <v>76.906955083567993</v>
      </c>
      <c r="AL47" s="3">
        <f>Table3[[#This Row],[obRC]]/Table3[[#This Row],[exRC]]</f>
        <v>0.89718803617987208</v>
      </c>
      <c r="AM47">
        <v>435</v>
      </c>
      <c r="AN47">
        <v>567.65377672903901</v>
      </c>
      <c r="AO47" s="3">
        <f>Table3[[#This Row],[h_obYC]]/Table3[[#This Row],[h_exYC]]</f>
        <v>0.76631217448525968</v>
      </c>
      <c r="AP47">
        <v>562</v>
      </c>
      <c r="AQ47">
        <v>701.79393787256197</v>
      </c>
      <c r="AR47" s="3">
        <f>Table3[[#This Row],[a_obYC]]/Table3[[#This Row],[a_exYC]]</f>
        <v>0.80080486546188001</v>
      </c>
      <c r="AS47">
        <v>29</v>
      </c>
      <c r="AT47">
        <v>31.0993484119636</v>
      </c>
      <c r="AU47" s="3">
        <f>Table3[[#This Row],[h_obRC]]/Table3[[#This Row],[h_exRC]]</f>
        <v>0.93249542131384322</v>
      </c>
      <c r="AV47">
        <v>40</v>
      </c>
      <c r="AW47">
        <v>45.807606671604297</v>
      </c>
      <c r="AX47" s="3">
        <f>Table3[[#This Row],[a_obRC]]/Table3[[#This Row],[a_exRC]]</f>
        <v>0.87321741750798831</v>
      </c>
    </row>
    <row r="48" spans="1:50" hidden="1" x14ac:dyDescent="0.45">
      <c r="A48">
        <v>5</v>
      </c>
      <c r="B48" t="s">
        <v>179</v>
      </c>
      <c r="C48">
        <v>35</v>
      </c>
      <c r="D48" s="7">
        <f t="shared" si="0"/>
        <v>1.0122947012249239</v>
      </c>
      <c r="E48" s="7">
        <f t="shared" si="1"/>
        <v>1.0915679434794592</v>
      </c>
      <c r="F48">
        <v>9</v>
      </c>
      <c r="G48">
        <v>15.141328960697701</v>
      </c>
      <c r="H48" s="3">
        <f>Table3[[#This Row],[h_obWins]]/Table3[[#This Row],[h_exWins]]</f>
        <v>0.5943996080767594</v>
      </c>
      <c r="I48">
        <v>16</v>
      </c>
      <c r="J48">
        <v>9.1708357199487107</v>
      </c>
      <c r="K48" s="3">
        <f>Table3[[#This Row],[obDraws]]/Table3[[#This Row],[exDraws]]</f>
        <v>1.7446610634618893</v>
      </c>
      <c r="L48">
        <v>10</v>
      </c>
      <c r="M48">
        <v>10.6878353193535</v>
      </c>
      <c r="N48" s="3">
        <f>Table3[[#This Row],[a_obWins]]/Table3[[#This Row],[a_exWins]]</f>
        <v>0.93564315889972882</v>
      </c>
      <c r="O48">
        <v>42</v>
      </c>
      <c r="P48">
        <v>50.251576258318401</v>
      </c>
      <c r="Q48" s="3">
        <f>Table3[[#This Row],[h_obSG]]/Table3[[#This Row],[h_exSG]]</f>
        <v>0.8357946780435076</v>
      </c>
      <c r="R48">
        <v>44</v>
      </c>
      <c r="S48">
        <v>39.913424133035903</v>
      </c>
      <c r="T48" s="3">
        <f>Table3[[#This Row],[a_obSG]]/Table3[[#This Row],[a_exSG]]</f>
        <v>1.1023860005932611</v>
      </c>
      <c r="U48">
        <v>86</v>
      </c>
      <c r="V48">
        <v>90.165000391354397</v>
      </c>
      <c r="W48" s="3">
        <f>Table3[[#This Row],[obSG]]/Table3[[#This Row],[exSG]]</f>
        <v>0.95380690541477819</v>
      </c>
      <c r="X48">
        <v>951</v>
      </c>
      <c r="Y48">
        <v>915.02605591392899</v>
      </c>
      <c r="Z48" s="3">
        <f>Table3[[#This Row],[obFouls]]/Table3[[#This Row],[exFouls]]</f>
        <v>1.039314666345911</v>
      </c>
      <c r="AA48">
        <v>449</v>
      </c>
      <c r="AB48">
        <v>447.82923407855498</v>
      </c>
      <c r="AC48" s="3">
        <f>Table3[[#This Row],[h_obFouls]]/Table3[[#This Row],[h_exFouls]]</f>
        <v>1.0026143132970182</v>
      </c>
      <c r="AD48">
        <v>502</v>
      </c>
      <c r="AE48">
        <v>467.19682183537401</v>
      </c>
      <c r="AF48" s="3">
        <f>Table3[[#This Row],[a_obFouls]]/Table3[[#This Row],[a_exFouls]]</f>
        <v>1.0744936106968843</v>
      </c>
      <c r="AG48">
        <v>118</v>
      </c>
      <c r="AH48">
        <v>121.155534089273</v>
      </c>
      <c r="AI48" s="3">
        <f>Table3[[#This Row],[obYC]]/Table3[[#This Row],[exYC]]</f>
        <v>0.97395468467046775</v>
      </c>
      <c r="AJ48">
        <v>7</v>
      </c>
      <c r="AK48">
        <v>7.3491532025954198</v>
      </c>
      <c r="AL48" s="3">
        <f>Table3[[#This Row],[obRC]]/Table3[[#This Row],[exRC]]</f>
        <v>0.95249068933926795</v>
      </c>
      <c r="AM48">
        <v>58</v>
      </c>
      <c r="AN48">
        <v>54.825231153757599</v>
      </c>
      <c r="AO48" s="3">
        <f>Table3[[#This Row],[h_obYC]]/Table3[[#This Row],[h_exYC]]</f>
        <v>1.0579070763484562</v>
      </c>
      <c r="AP48">
        <v>60</v>
      </c>
      <c r="AQ48">
        <v>66.330302935515803</v>
      </c>
      <c r="AR48" s="3">
        <f>Table3[[#This Row],[a_obYC]]/Table3[[#This Row],[a_exYC]]</f>
        <v>0.90456393751631259</v>
      </c>
      <c r="AS48">
        <v>4</v>
      </c>
      <c r="AT48">
        <v>3.03849674906319</v>
      </c>
      <c r="AU48" s="3">
        <f>Table3[[#This Row],[h_obRC]]/Table3[[#This Row],[h_exRC]]</f>
        <v>1.3164404408967212</v>
      </c>
      <c r="AV48">
        <v>3</v>
      </c>
      <c r="AW48">
        <v>4.3106564535322196</v>
      </c>
      <c r="AX48" s="3">
        <f>Table3[[#This Row],[a_obRC]]/Table3[[#This Row],[a_exRC]]</f>
        <v>0.69594968477289643</v>
      </c>
    </row>
    <row r="49" spans="1:50" hidden="1" x14ac:dyDescent="0.45">
      <c r="A49">
        <v>187</v>
      </c>
      <c r="B49" t="s">
        <v>271</v>
      </c>
      <c r="C49">
        <v>366</v>
      </c>
      <c r="D49" s="7">
        <f t="shared" si="0"/>
        <v>0.90440768583702147</v>
      </c>
      <c r="E49" s="7">
        <f t="shared" si="1"/>
        <v>0.99211304678674261</v>
      </c>
      <c r="F49">
        <v>167</v>
      </c>
      <c r="G49">
        <v>160.869883822616</v>
      </c>
      <c r="H49" s="3">
        <f>Table3[[#This Row],[h_obWins]]/Table3[[#This Row],[h_exWins]]</f>
        <v>1.0381060521193848</v>
      </c>
      <c r="I49">
        <v>93</v>
      </c>
      <c r="J49">
        <v>98.580676703340799</v>
      </c>
      <c r="K49" s="3">
        <f>Table3[[#This Row],[obDraws]]/Table3[[#This Row],[exDraws]]</f>
        <v>0.94338975050724438</v>
      </c>
      <c r="L49">
        <v>106</v>
      </c>
      <c r="M49">
        <v>106.549439474042</v>
      </c>
      <c r="N49" s="3">
        <f>Table3[[#This Row],[a_obWins]]/Table3[[#This Row],[a_exWins]]</f>
        <v>0.99484333773359868</v>
      </c>
      <c r="O49">
        <v>537</v>
      </c>
      <c r="P49">
        <v>531.41868266009396</v>
      </c>
      <c r="Q49" s="3">
        <f>Table3[[#This Row],[h_obSG]]/Table3[[#This Row],[h_exSG]]</f>
        <v>1.0105026742981031</v>
      </c>
      <c r="R49">
        <v>422</v>
      </c>
      <c r="S49">
        <v>412.54009418510498</v>
      </c>
      <c r="T49" s="3">
        <f>Table3[[#This Row],[a_obSG]]/Table3[[#This Row],[a_exSG]]</f>
        <v>1.0229308761699425</v>
      </c>
      <c r="U49">
        <v>959</v>
      </c>
      <c r="V49">
        <v>943.95877684519996</v>
      </c>
      <c r="W49" s="3">
        <f>Table3[[#This Row],[obSG]]/Table3[[#This Row],[exSG]]</f>
        <v>1.0159341949285849</v>
      </c>
      <c r="X49">
        <v>8743</v>
      </c>
      <c r="Y49">
        <v>9560.0048288115104</v>
      </c>
      <c r="Z49" s="3">
        <f>Table3[[#This Row],[obFouls]]/Table3[[#This Row],[exFouls]]</f>
        <v>0.91453928701487075</v>
      </c>
      <c r="AA49">
        <v>4256</v>
      </c>
      <c r="AB49">
        <v>4670.3518587369999</v>
      </c>
      <c r="AC49" s="3">
        <f>Table3[[#This Row],[h_obFouls]]/Table3[[#This Row],[h_exFouls]]</f>
        <v>0.91128037645346649</v>
      </c>
      <c r="AD49">
        <v>4487</v>
      </c>
      <c r="AE49">
        <v>4889.6529700745004</v>
      </c>
      <c r="AF49" s="3">
        <f>Table3[[#This Row],[a_obFouls]]/Table3[[#This Row],[a_exFouls]]</f>
        <v>0.91765203532054229</v>
      </c>
      <c r="AG49">
        <v>1112</v>
      </c>
      <c r="AH49">
        <v>1270.8214457803001</v>
      </c>
      <c r="AI49" s="3">
        <f>Table3[[#This Row],[obYC]]/Table3[[#This Row],[exYC]]</f>
        <v>0.8750245785451144</v>
      </c>
      <c r="AJ49">
        <v>55</v>
      </c>
      <c r="AK49">
        <v>76.948770378588407</v>
      </c>
      <c r="AL49" s="3">
        <f>Table3[[#This Row],[obRC]]/Table3[[#This Row],[exRC]]</f>
        <v>0.71476125907405241</v>
      </c>
      <c r="AM49">
        <v>481</v>
      </c>
      <c r="AN49">
        <v>572.01260803019397</v>
      </c>
      <c r="AO49" s="3">
        <f>Table3[[#This Row],[h_obYC]]/Table3[[#This Row],[h_exYC]]</f>
        <v>0.84089055599035012</v>
      </c>
      <c r="AP49">
        <v>631</v>
      </c>
      <c r="AQ49">
        <v>698.80883775010705</v>
      </c>
      <c r="AR49" s="3">
        <f>Table3[[#This Row],[a_obYC]]/Table3[[#This Row],[a_exYC]]</f>
        <v>0.90296511136232172</v>
      </c>
      <c r="AS49">
        <v>26</v>
      </c>
      <c r="AT49">
        <v>31.515041274633099</v>
      </c>
      <c r="AU49" s="3">
        <f>Table3[[#This Row],[h_obRC]]/Table3[[#This Row],[h_exRC]]</f>
        <v>0.82500288587366588</v>
      </c>
      <c r="AV49">
        <v>29</v>
      </c>
      <c r="AW49">
        <v>45.433729103955201</v>
      </c>
      <c r="AX49" s="3">
        <f>Table3[[#This Row],[a_obRC]]/Table3[[#This Row],[a_exRC]]</f>
        <v>0.63829231216407956</v>
      </c>
    </row>
    <row r="50" spans="1:50" hidden="1" x14ac:dyDescent="0.45">
      <c r="A50">
        <v>231</v>
      </c>
      <c r="B50" t="s">
        <v>33</v>
      </c>
      <c r="C50">
        <v>366</v>
      </c>
      <c r="D50" s="7">
        <f t="shared" si="0"/>
        <v>0.88461521846124269</v>
      </c>
      <c r="E50" s="7">
        <f t="shared" si="1"/>
        <v>1.0013793764140126</v>
      </c>
      <c r="F50">
        <v>162</v>
      </c>
      <c r="G50">
        <v>161.561194197183</v>
      </c>
      <c r="H50" s="3">
        <f>Table3[[#This Row],[h_obWins]]/Table3[[#This Row],[h_exWins]]</f>
        <v>1.0027160346579356</v>
      </c>
      <c r="I50">
        <v>100</v>
      </c>
      <c r="J50">
        <v>95.667258870337506</v>
      </c>
      <c r="K50" s="3">
        <f>Table3[[#This Row],[obDraws]]/Table3[[#This Row],[exDraws]]</f>
        <v>1.045289696609107</v>
      </c>
      <c r="L50">
        <v>104</v>
      </c>
      <c r="M50">
        <v>108.771546932478</v>
      </c>
      <c r="N50" s="3">
        <f>Table3[[#This Row],[a_obWins]]/Table3[[#This Row],[a_exWins]]</f>
        <v>0.95613239797499583</v>
      </c>
      <c r="O50">
        <v>539</v>
      </c>
      <c r="P50">
        <v>542.30312001933896</v>
      </c>
      <c r="Q50" s="3">
        <f>Table3[[#This Row],[h_obSG]]/Table3[[#This Row],[h_exSG]]</f>
        <v>0.99390908903636555</v>
      </c>
      <c r="R50">
        <v>402</v>
      </c>
      <c r="S50">
        <v>422.47854119761399</v>
      </c>
      <c r="T50" s="3">
        <f>Table3[[#This Row],[a_obSG]]/Table3[[#This Row],[a_exSG]]</f>
        <v>0.95152761809022823</v>
      </c>
      <c r="U50">
        <v>941</v>
      </c>
      <c r="V50">
        <v>964.78166121695403</v>
      </c>
      <c r="W50" s="3">
        <f>Table3[[#This Row],[obSG]]/Table3[[#This Row],[exSG]]</f>
        <v>0.97535021427857949</v>
      </c>
      <c r="X50">
        <v>8844</v>
      </c>
      <c r="Y50">
        <v>9529.2033816896692</v>
      </c>
      <c r="Z50" s="3">
        <f>Table3[[#This Row],[obFouls]]/Table3[[#This Row],[exFouls]]</f>
        <v>0.92809436904177267</v>
      </c>
      <c r="AA50">
        <v>4339</v>
      </c>
      <c r="AB50">
        <v>4668.9039012958801</v>
      </c>
      <c r="AC50" s="3">
        <f>Table3[[#This Row],[h_obFouls]]/Table3[[#This Row],[h_exFouls]]</f>
        <v>0.92934018170639288</v>
      </c>
      <c r="AD50">
        <v>4505</v>
      </c>
      <c r="AE50">
        <v>4860.29948039378</v>
      </c>
      <c r="AF50" s="3">
        <f>Table3[[#This Row],[a_obFouls]]/Table3[[#This Row],[a_exFouls]]</f>
        <v>0.92689761570721285</v>
      </c>
      <c r="AG50">
        <v>1204</v>
      </c>
      <c r="AH50">
        <v>1269.6088258428799</v>
      </c>
      <c r="AI50" s="3">
        <f>Table3[[#This Row],[obYC]]/Table3[[#This Row],[exYC]]</f>
        <v>0.94832359030008873</v>
      </c>
      <c r="AJ50">
        <v>43</v>
      </c>
      <c r="AK50">
        <v>75.591791842288799</v>
      </c>
      <c r="AL50" s="3">
        <f>Table3[[#This Row],[obRC]]/Table3[[#This Row],[exRC]]</f>
        <v>0.56884483026560873</v>
      </c>
      <c r="AM50">
        <v>527</v>
      </c>
      <c r="AN50">
        <v>573.68871859504702</v>
      </c>
      <c r="AO50" s="3">
        <f>Table3[[#This Row],[h_obYC]]/Table3[[#This Row],[h_exYC]]</f>
        <v>0.91861663462829313</v>
      </c>
      <c r="AP50">
        <v>677</v>
      </c>
      <c r="AQ50">
        <v>695.92010724784097</v>
      </c>
      <c r="AR50" s="3">
        <f>Table3[[#This Row],[a_obYC]]/Table3[[#This Row],[a_exYC]]</f>
        <v>0.97281281708806433</v>
      </c>
      <c r="AS50">
        <v>19</v>
      </c>
      <c r="AT50">
        <v>30.967104839480999</v>
      </c>
      <c r="AU50" s="3">
        <f>Table3[[#This Row],[h_obRC]]/Table3[[#This Row],[h_exRC]]</f>
        <v>0.61355428925264799</v>
      </c>
      <c r="AV50">
        <v>24</v>
      </c>
      <c r="AW50">
        <v>44.624687002807697</v>
      </c>
      <c r="AX50" s="3">
        <f>Table3[[#This Row],[a_obRC]]/Table3[[#This Row],[a_exRC]]</f>
        <v>0.53781889828134744</v>
      </c>
    </row>
    <row r="51" spans="1:50" hidden="1" x14ac:dyDescent="0.45">
      <c r="A51">
        <v>206</v>
      </c>
      <c r="B51" t="s">
        <v>165</v>
      </c>
      <c r="C51">
        <v>364</v>
      </c>
      <c r="D51" s="7">
        <f t="shared" si="0"/>
        <v>0.89808865823028994</v>
      </c>
      <c r="E51" s="7">
        <f t="shared" si="1"/>
        <v>1.0149745581157414</v>
      </c>
      <c r="F51">
        <v>151</v>
      </c>
      <c r="G51">
        <v>164.05402508890799</v>
      </c>
      <c r="H51" s="3">
        <f>Table3[[#This Row],[h_obWins]]/Table3[[#This Row],[h_exWins]]</f>
        <v>0.92042849858859943</v>
      </c>
      <c r="I51">
        <v>95</v>
      </c>
      <c r="J51">
        <v>93.725442310580604</v>
      </c>
      <c r="K51" s="3">
        <f>Table3[[#This Row],[obDraws]]/Table3[[#This Row],[exDraws]]</f>
        <v>1.0135988442198636</v>
      </c>
      <c r="L51">
        <v>118</v>
      </c>
      <c r="M51">
        <v>106.22053260051</v>
      </c>
      <c r="N51" s="3">
        <f>Table3[[#This Row],[a_obWins]]/Table3[[#This Row],[a_exWins]]</f>
        <v>1.1108963315387617</v>
      </c>
      <c r="O51">
        <v>547</v>
      </c>
      <c r="P51">
        <v>546.01101712184004</v>
      </c>
      <c r="Q51" s="3">
        <f>Table3[[#This Row],[h_obSG]]/Table3[[#This Row],[h_exSG]]</f>
        <v>1.0018112874047362</v>
      </c>
      <c r="R51">
        <v>457</v>
      </c>
      <c r="S51">
        <v>412.03405244811103</v>
      </c>
      <c r="T51" s="3">
        <f>Table3[[#This Row],[a_obSG]]/Table3[[#This Row],[a_exSG]]</f>
        <v>1.1091316294969376</v>
      </c>
      <c r="U51">
        <v>1004</v>
      </c>
      <c r="V51">
        <v>958.04506956995101</v>
      </c>
      <c r="W51" s="3">
        <f>Table3[[#This Row],[obSG]]/Table3[[#This Row],[exSG]]</f>
        <v>1.0479673993319305</v>
      </c>
      <c r="X51">
        <v>7966</v>
      </c>
      <c r="Y51">
        <v>9477.2862443286504</v>
      </c>
      <c r="Z51" s="3">
        <f>Table3[[#This Row],[obFouls]]/Table3[[#This Row],[exFouls]]</f>
        <v>0.84053597144087244</v>
      </c>
      <c r="AA51">
        <v>3896</v>
      </c>
      <c r="AB51">
        <v>4633.0225741191398</v>
      </c>
      <c r="AC51" s="3">
        <f>Table3[[#This Row],[h_obFouls]]/Table3[[#This Row],[h_exFouls]]</f>
        <v>0.84091971011834166</v>
      </c>
      <c r="AD51">
        <v>4070</v>
      </c>
      <c r="AE51">
        <v>4844.2636702095097</v>
      </c>
      <c r="AF51" s="3">
        <f>Table3[[#This Row],[a_obFouls]]/Table3[[#This Row],[a_exFouls]]</f>
        <v>0.8401689662412567</v>
      </c>
      <c r="AG51">
        <v>1076</v>
      </c>
      <c r="AH51">
        <v>1263.48136111914</v>
      </c>
      <c r="AI51" s="3">
        <f>Table3[[#This Row],[obYC]]/Table3[[#This Row],[exYC]]</f>
        <v>0.85161525378334291</v>
      </c>
      <c r="AJ51">
        <v>54</v>
      </c>
      <c r="AK51">
        <v>75.278244475955006</v>
      </c>
      <c r="AL51" s="3">
        <f>Table3[[#This Row],[obRC]]/Table3[[#This Row],[exRC]]</f>
        <v>0.71733872616076222</v>
      </c>
      <c r="AM51">
        <v>510</v>
      </c>
      <c r="AN51">
        <v>567.14944016205595</v>
      </c>
      <c r="AO51" s="3">
        <f>Table3[[#This Row],[h_obYC]]/Table3[[#This Row],[h_exYC]]</f>
        <v>0.8992338947813715</v>
      </c>
      <c r="AP51">
        <v>566</v>
      </c>
      <c r="AQ51">
        <v>696.33192095709103</v>
      </c>
      <c r="AR51" s="3">
        <f>Table3[[#This Row],[a_obYC]]/Table3[[#This Row],[a_exYC]]</f>
        <v>0.81283075350336798</v>
      </c>
      <c r="AS51">
        <v>25</v>
      </c>
      <c r="AT51">
        <v>30.701775752882298</v>
      </c>
      <c r="AU51" s="3">
        <f>Table3[[#This Row],[h_obRC]]/Table3[[#This Row],[h_exRC]]</f>
        <v>0.81428514758313242</v>
      </c>
      <c r="AV51">
        <v>29</v>
      </c>
      <c r="AW51">
        <v>44.576468723072601</v>
      </c>
      <c r="AX51" s="3">
        <f>Table3[[#This Row],[a_obRC]]/Table3[[#This Row],[a_exRC]]</f>
        <v>0.6505674592610724</v>
      </c>
    </row>
    <row r="52" spans="1:50" hidden="1" x14ac:dyDescent="0.45">
      <c r="A52">
        <v>162</v>
      </c>
      <c r="B52" t="s">
        <v>40</v>
      </c>
      <c r="C52">
        <v>59</v>
      </c>
      <c r="D52" s="7">
        <f t="shared" si="0"/>
        <v>1.0076525821894384</v>
      </c>
      <c r="E52" s="7">
        <f t="shared" si="1"/>
        <v>0.97861327934508535</v>
      </c>
      <c r="F52">
        <v>24</v>
      </c>
      <c r="G52">
        <v>24.445215946918498</v>
      </c>
      <c r="H52" s="3">
        <f>Table3[[#This Row],[h_obWins]]/Table3[[#This Row],[h_exWins]]</f>
        <v>0.98178719517613333</v>
      </c>
      <c r="I52">
        <v>11</v>
      </c>
      <c r="J52">
        <v>14.2818218735181</v>
      </c>
      <c r="K52" s="3">
        <f>Table3[[#This Row],[obDraws]]/Table3[[#This Row],[exDraws]]</f>
        <v>0.77020985819719689</v>
      </c>
      <c r="L52">
        <v>24</v>
      </c>
      <c r="M52">
        <v>20.272962179563201</v>
      </c>
      <c r="N52" s="3">
        <f>Table3[[#This Row],[a_obWins]]/Table3[[#This Row],[a_exWins]]</f>
        <v>1.1838427846619255</v>
      </c>
      <c r="O52">
        <v>95</v>
      </c>
      <c r="P52">
        <v>84.284763274828293</v>
      </c>
      <c r="Q52" s="3">
        <f>Table3[[#This Row],[h_obSG]]/Table3[[#This Row],[h_exSG]]</f>
        <v>1.1271313616938379</v>
      </c>
      <c r="R52">
        <v>105</v>
      </c>
      <c r="S52">
        <v>71.499238603116794</v>
      </c>
      <c r="T52" s="3">
        <f>Table3[[#This Row],[a_obSG]]/Table3[[#This Row],[a_exSG]]</f>
        <v>1.4685471069537073</v>
      </c>
      <c r="U52">
        <v>200</v>
      </c>
      <c r="V52">
        <v>155.784001877945</v>
      </c>
      <c r="W52" s="3">
        <f>Table3[[#This Row],[obSG]]/Table3[[#This Row],[exSG]]</f>
        <v>1.2838288758090688</v>
      </c>
      <c r="X52">
        <v>1141</v>
      </c>
      <c r="Y52">
        <v>1534.5156630645199</v>
      </c>
      <c r="Z52" s="3">
        <f>Table3[[#This Row],[obFouls]]/Table3[[#This Row],[exFouls]]</f>
        <v>0.74355708935636045</v>
      </c>
      <c r="AA52">
        <v>576</v>
      </c>
      <c r="AB52">
        <v>753.81943741001805</v>
      </c>
      <c r="AC52" s="3">
        <f>Table3[[#This Row],[h_obFouls]]/Table3[[#This Row],[h_exFouls]]</f>
        <v>0.76410871279603476</v>
      </c>
      <c r="AD52">
        <v>565</v>
      </c>
      <c r="AE52">
        <v>780.69622565450504</v>
      </c>
      <c r="AF52" s="3">
        <f>Table3[[#This Row],[a_obFouls]]/Table3[[#This Row],[a_exFouls]]</f>
        <v>0.7237129903200521</v>
      </c>
      <c r="AG52">
        <v>207</v>
      </c>
      <c r="AH52">
        <v>206.0447011624</v>
      </c>
      <c r="AI52" s="3">
        <f>Table3[[#This Row],[obYC]]/Table3[[#This Row],[exYC]]</f>
        <v>1.0046363669252869</v>
      </c>
      <c r="AJ52">
        <v>12</v>
      </c>
      <c r="AK52">
        <v>12.284348346828001</v>
      </c>
      <c r="AL52" s="3">
        <f>Table3[[#This Row],[obRC]]/Table3[[#This Row],[exRC]]</f>
        <v>0.97685279358742516</v>
      </c>
      <c r="AM52">
        <v>110</v>
      </c>
      <c r="AN52">
        <v>94.395771021117696</v>
      </c>
      <c r="AO52" s="3">
        <f>Table3[[#This Row],[h_obYC]]/Table3[[#This Row],[h_exYC]]</f>
        <v>1.1653064412746987</v>
      </c>
      <c r="AP52">
        <v>97</v>
      </c>
      <c r="AQ52">
        <v>111.648930141283</v>
      </c>
      <c r="AR52" s="3">
        <f>Table3[[#This Row],[a_obYC]]/Table3[[#This Row],[a_exYC]]</f>
        <v>0.86879471103981087</v>
      </c>
      <c r="AS52">
        <v>7</v>
      </c>
      <c r="AT52">
        <v>5.1966301086690301</v>
      </c>
      <c r="AU52" s="3">
        <f>Table3[[#This Row],[h_obRC]]/Table3[[#This Row],[h_exRC]]</f>
        <v>1.3470267949844235</v>
      </c>
      <c r="AV52">
        <v>5</v>
      </c>
      <c r="AW52">
        <v>7.0877182381590202</v>
      </c>
      <c r="AX52" s="3">
        <f>Table3[[#This Row],[a_obRC]]/Table3[[#This Row],[a_exRC]]</f>
        <v>0.70544565006561422</v>
      </c>
    </row>
    <row r="53" spans="1:50" hidden="1" x14ac:dyDescent="0.45">
      <c r="A53">
        <v>228</v>
      </c>
      <c r="B53" t="s">
        <v>241</v>
      </c>
      <c r="C53">
        <v>359</v>
      </c>
      <c r="D53" s="7">
        <f t="shared" si="0"/>
        <v>0.81516892886554115</v>
      </c>
      <c r="E53" s="7">
        <f t="shared" si="1"/>
        <v>1.0036998808875903</v>
      </c>
      <c r="F53">
        <v>147</v>
      </c>
      <c r="G53">
        <v>152.632228913403</v>
      </c>
      <c r="H53" s="3">
        <f>Table3[[#This Row],[h_obWins]]/Table3[[#This Row],[h_exWins]]</f>
        <v>0.96309934701537714</v>
      </c>
      <c r="I53">
        <v>94</v>
      </c>
      <c r="J53">
        <v>97.002577750537696</v>
      </c>
      <c r="K53" s="3">
        <f>Table3[[#This Row],[obDraws]]/Table3[[#This Row],[exDraws]]</f>
        <v>0.96904641278441639</v>
      </c>
      <c r="L53">
        <v>118</v>
      </c>
      <c r="M53">
        <v>109.365193336058</v>
      </c>
      <c r="N53" s="3">
        <f>Table3[[#This Row],[a_obWins]]/Table3[[#This Row],[a_exWins]]</f>
        <v>1.0789538828629774</v>
      </c>
      <c r="O53">
        <v>497</v>
      </c>
      <c r="P53">
        <v>510.39911595825998</v>
      </c>
      <c r="Q53" s="3">
        <f>Table3[[#This Row],[h_obSG]]/Table3[[#This Row],[h_exSG]]</f>
        <v>0.97374776809104868</v>
      </c>
      <c r="R53">
        <v>438</v>
      </c>
      <c r="S53">
        <v>413.70258099545998</v>
      </c>
      <c r="T53" s="3">
        <f>Table3[[#This Row],[a_obSG]]/Table3[[#This Row],[a_exSG]]</f>
        <v>1.0587316108738676</v>
      </c>
      <c r="U53">
        <v>935</v>
      </c>
      <c r="V53">
        <v>924.10169695371997</v>
      </c>
      <c r="W53" s="3">
        <f>Table3[[#This Row],[obSG]]/Table3[[#This Row],[exSG]]</f>
        <v>1.0117934022653632</v>
      </c>
      <c r="X53">
        <v>7283</v>
      </c>
      <c r="Y53">
        <v>9364.6980170558909</v>
      </c>
      <c r="Z53" s="3">
        <f>Table3[[#This Row],[obFouls]]/Table3[[#This Row],[exFouls]]</f>
        <v>0.77770793961914186</v>
      </c>
      <c r="AA53">
        <v>3629</v>
      </c>
      <c r="AB53">
        <v>4582.4836632309298</v>
      </c>
      <c r="AC53" s="3">
        <f>Table3[[#This Row],[h_obFouls]]/Table3[[#This Row],[h_exFouls]]</f>
        <v>0.79192862794437857</v>
      </c>
      <c r="AD53">
        <v>3654</v>
      </c>
      <c r="AE53">
        <v>4782.2143538249602</v>
      </c>
      <c r="AF53" s="3">
        <f>Table3[[#This Row],[a_obFouls]]/Table3[[#This Row],[a_exFouls]]</f>
        <v>0.76408118282640758</v>
      </c>
      <c r="AG53">
        <v>959</v>
      </c>
      <c r="AH53">
        <v>1249.0183481208001</v>
      </c>
      <c r="AI53" s="3">
        <f>Table3[[#This Row],[obYC]]/Table3[[#This Row],[exYC]]</f>
        <v>0.76780297218440008</v>
      </c>
      <c r="AJ53">
        <v>38</v>
      </c>
      <c r="AK53">
        <v>75.523001262575093</v>
      </c>
      <c r="AL53" s="3">
        <f>Table3[[#This Row],[obRC]]/Table3[[#This Row],[exRC]]</f>
        <v>0.5031579699525347</v>
      </c>
      <c r="AM53">
        <v>449</v>
      </c>
      <c r="AN53">
        <v>565.794425835894</v>
      </c>
      <c r="AO53" s="3">
        <f>Table3[[#This Row],[h_obYC]]/Table3[[#This Row],[h_exYC]]</f>
        <v>0.79357444947722111</v>
      </c>
      <c r="AP53">
        <v>510</v>
      </c>
      <c r="AQ53">
        <v>683.22392228490901</v>
      </c>
      <c r="AR53" s="3">
        <f>Table3[[#This Row],[a_obYC]]/Table3[[#This Row],[a_exYC]]</f>
        <v>0.7464609820663255</v>
      </c>
      <c r="AS53">
        <v>18</v>
      </c>
      <c r="AT53">
        <v>31.2860046614861</v>
      </c>
      <c r="AU53" s="3">
        <f>Table3[[#This Row],[h_obRC]]/Table3[[#This Row],[h_exRC]]</f>
        <v>0.57533712580943508</v>
      </c>
      <c r="AV53">
        <v>20</v>
      </c>
      <c r="AW53">
        <v>44.236996601088897</v>
      </c>
      <c r="AX53" s="3">
        <f>Table3[[#This Row],[a_obRC]]/Table3[[#This Row],[a_exRC]]</f>
        <v>0.45211025921022174</v>
      </c>
    </row>
    <row r="54" spans="1:50" hidden="1" x14ac:dyDescent="0.45">
      <c r="A54">
        <v>72</v>
      </c>
      <c r="B54" t="s">
        <v>296</v>
      </c>
      <c r="C54">
        <v>355</v>
      </c>
      <c r="D54" s="7">
        <f t="shared" si="0"/>
        <v>0.88131520789412432</v>
      </c>
      <c r="E54" s="7">
        <f t="shared" si="1"/>
        <v>1.0395591699130529</v>
      </c>
      <c r="F54">
        <v>131</v>
      </c>
      <c r="G54">
        <v>160.27819506025301</v>
      </c>
      <c r="H54" s="3">
        <f>Table3[[#This Row],[h_obWins]]/Table3[[#This Row],[h_exWins]]</f>
        <v>0.81732889461821978</v>
      </c>
      <c r="I54">
        <v>110</v>
      </c>
      <c r="J54">
        <v>94.661022027109993</v>
      </c>
      <c r="K54" s="3">
        <f>Table3[[#This Row],[obDraws]]/Table3[[#This Row],[exDraws]]</f>
        <v>1.1620411194007294</v>
      </c>
      <c r="L54">
        <v>114</v>
      </c>
      <c r="M54">
        <v>100.06078291263699</v>
      </c>
      <c r="N54" s="3">
        <f>Table3[[#This Row],[a_obWins]]/Table3[[#This Row],[a_exWins]]</f>
        <v>1.1393074957202096</v>
      </c>
      <c r="O54">
        <v>500</v>
      </c>
      <c r="P54">
        <v>523.05307526108095</v>
      </c>
      <c r="Q54" s="3">
        <f>Table3[[#This Row],[h_obSG]]/Table3[[#This Row],[h_exSG]]</f>
        <v>0.95592593495492972</v>
      </c>
      <c r="R54">
        <v>429</v>
      </c>
      <c r="S54">
        <v>391.206296412249</v>
      </c>
      <c r="T54" s="3">
        <f>Table3[[#This Row],[a_obSG]]/Table3[[#This Row],[a_exSG]]</f>
        <v>1.0966081168282742</v>
      </c>
      <c r="U54">
        <v>929</v>
      </c>
      <c r="V54">
        <v>914.25937167333097</v>
      </c>
      <c r="W54" s="3">
        <f>Table3[[#This Row],[obSG]]/Table3[[#This Row],[exSG]]</f>
        <v>1.0161230267726868</v>
      </c>
      <c r="X54">
        <v>7993</v>
      </c>
      <c r="Y54">
        <v>9282.93699689395</v>
      </c>
      <c r="Z54" s="3">
        <f>Table3[[#This Row],[obFouls]]/Table3[[#This Row],[exFouls]]</f>
        <v>0.86104214675532542</v>
      </c>
      <c r="AA54">
        <v>3867</v>
      </c>
      <c r="AB54">
        <v>4526.0365707623496</v>
      </c>
      <c r="AC54" s="3">
        <f>Table3[[#This Row],[h_obFouls]]/Table3[[#This Row],[h_exFouls]]</f>
        <v>0.85438991478335669</v>
      </c>
      <c r="AD54">
        <v>4126</v>
      </c>
      <c r="AE54">
        <v>4756.9004261315904</v>
      </c>
      <c r="AF54" s="3">
        <f>Table3[[#This Row],[a_obFouls]]/Table3[[#This Row],[a_exFouls]]</f>
        <v>0.86737152985885568</v>
      </c>
      <c r="AG54">
        <v>846</v>
      </c>
      <c r="AH54">
        <v>1230.26237191062</v>
      </c>
      <c r="AI54" s="3">
        <f>Table3[[#This Row],[obYC]]/Table3[[#This Row],[exYC]]</f>
        <v>0.68765819333817912</v>
      </c>
      <c r="AJ54">
        <v>60</v>
      </c>
      <c r="AK54">
        <v>74.853231069799307</v>
      </c>
      <c r="AL54" s="3">
        <f>Table3[[#This Row],[obRC]]/Table3[[#This Row],[exRC]]</f>
        <v>0.80156860488829218</v>
      </c>
      <c r="AM54">
        <v>362</v>
      </c>
      <c r="AN54">
        <v>549.07048128526196</v>
      </c>
      <c r="AO54" s="3">
        <f>Table3[[#This Row],[h_obYC]]/Table3[[#This Row],[h_exYC]]</f>
        <v>0.65929605094164212</v>
      </c>
      <c r="AP54">
        <v>484</v>
      </c>
      <c r="AQ54">
        <v>681.19189062536304</v>
      </c>
      <c r="AR54" s="3">
        <f>Table3[[#This Row],[a_obYC]]/Table3[[#This Row],[a_exYC]]</f>
        <v>0.71051932159037812</v>
      </c>
      <c r="AS54">
        <v>23</v>
      </c>
      <c r="AT54">
        <v>30.147835110722099</v>
      </c>
      <c r="AU54" s="3">
        <f>Table3[[#This Row],[h_obRC]]/Table3[[#This Row],[h_exRC]]</f>
        <v>0.76290718439746386</v>
      </c>
      <c r="AV54">
        <v>37</v>
      </c>
      <c r="AW54">
        <v>44.705395959077201</v>
      </c>
      <c r="AX54" s="3">
        <f>Table3[[#This Row],[a_obRC]]/Table3[[#This Row],[a_exRC]]</f>
        <v>0.82764058356332126</v>
      </c>
    </row>
    <row r="55" spans="1:50" hidden="1" x14ac:dyDescent="0.45">
      <c r="A55">
        <v>223</v>
      </c>
      <c r="B55" t="s">
        <v>281</v>
      </c>
      <c r="C55">
        <v>354</v>
      </c>
      <c r="D55" s="7">
        <f t="shared" si="0"/>
        <v>0.90484481430291597</v>
      </c>
      <c r="E55" s="7">
        <f t="shared" si="1"/>
        <v>0.97957139419966699</v>
      </c>
      <c r="F55">
        <v>169</v>
      </c>
      <c r="G55">
        <v>156.14255529233299</v>
      </c>
      <c r="H55" s="3">
        <f>Table3[[#This Row],[h_obWins]]/Table3[[#This Row],[h_exWins]]</f>
        <v>1.0823442698474806</v>
      </c>
      <c r="I55">
        <v>75</v>
      </c>
      <c r="J55">
        <v>93.604699370253797</v>
      </c>
      <c r="K55" s="3">
        <f>Table3[[#This Row],[obDraws]]/Table3[[#This Row],[exDraws]]</f>
        <v>0.8012418233761659</v>
      </c>
      <c r="L55">
        <v>110</v>
      </c>
      <c r="M55">
        <v>104.252745337413</v>
      </c>
      <c r="N55" s="3">
        <f>Table3[[#This Row],[a_obWins]]/Table3[[#This Row],[a_exWins]]</f>
        <v>1.0551280893753547</v>
      </c>
      <c r="O55">
        <v>521</v>
      </c>
      <c r="P55">
        <v>519.57100137044097</v>
      </c>
      <c r="Q55" s="3">
        <f>Table3[[#This Row],[h_obSG]]/Table3[[#This Row],[h_exSG]]</f>
        <v>1.0027503433135989</v>
      </c>
      <c r="R55">
        <v>397</v>
      </c>
      <c r="S55">
        <v>401.54473099817</v>
      </c>
      <c r="T55" s="3">
        <f>Table3[[#This Row],[a_obSG]]/Table3[[#This Row],[a_exSG]]</f>
        <v>0.98868188112723432</v>
      </c>
      <c r="U55">
        <v>918</v>
      </c>
      <c r="V55">
        <v>921.11573236861102</v>
      </c>
      <c r="W55" s="3">
        <f>Table3[[#This Row],[obSG]]/Table3[[#This Row],[exSG]]</f>
        <v>0.99661743659442337</v>
      </c>
      <c r="X55">
        <v>7623</v>
      </c>
      <c r="Y55">
        <v>9213.7372467961195</v>
      </c>
      <c r="Z55" s="3">
        <f>Table3[[#This Row],[obFouls]]/Table3[[#This Row],[exFouls]]</f>
        <v>0.82735157252837177</v>
      </c>
      <c r="AA55">
        <v>3593</v>
      </c>
      <c r="AB55">
        <v>4501.0059835224201</v>
      </c>
      <c r="AC55" s="3">
        <f>Table3[[#This Row],[h_obFouls]]/Table3[[#This Row],[h_exFouls]]</f>
        <v>0.79826599057043945</v>
      </c>
      <c r="AD55">
        <v>4030</v>
      </c>
      <c r="AE55">
        <v>4712.7312632736903</v>
      </c>
      <c r="AF55" s="3">
        <f>Table3[[#This Row],[a_obFouls]]/Table3[[#This Row],[a_exFouls]]</f>
        <v>0.85513044874970612</v>
      </c>
      <c r="AG55">
        <v>1048</v>
      </c>
      <c r="AH55">
        <v>1229.04045401036</v>
      </c>
      <c r="AI55" s="3">
        <f>Table3[[#This Row],[obYC]]/Table3[[#This Row],[exYC]]</f>
        <v>0.85269772575863967</v>
      </c>
      <c r="AJ55">
        <v>65</v>
      </c>
      <c r="AK55">
        <v>73.547531025009206</v>
      </c>
      <c r="AL55" s="3">
        <f>Table3[[#This Row],[obRC]]/Table3[[#This Row],[exRC]]</f>
        <v>0.88378221667151968</v>
      </c>
      <c r="AM55">
        <v>450</v>
      </c>
      <c r="AN55">
        <v>553.13958505888399</v>
      </c>
      <c r="AO55" s="3">
        <f>Table3[[#This Row],[h_obYC]]/Table3[[#This Row],[h_exYC]]</f>
        <v>0.81353787028656721</v>
      </c>
      <c r="AP55">
        <v>598</v>
      </c>
      <c r="AQ55">
        <v>675.90086895147897</v>
      </c>
      <c r="AR55" s="3">
        <f>Table3[[#This Row],[a_obYC]]/Table3[[#This Row],[a_exYC]]</f>
        <v>0.88474512679303674</v>
      </c>
      <c r="AS55">
        <v>23</v>
      </c>
      <c r="AT55">
        <v>30.237400265573601</v>
      </c>
      <c r="AU55" s="3">
        <f>Table3[[#This Row],[h_obRC]]/Table3[[#This Row],[h_exRC]]</f>
        <v>0.76064740348019766</v>
      </c>
      <c r="AV55">
        <v>42</v>
      </c>
      <c r="AW55">
        <v>43.310130759435602</v>
      </c>
      <c r="AX55" s="3">
        <f>Table3[[#This Row],[a_obRC]]/Table3[[#This Row],[a_exRC]]</f>
        <v>0.96975001607100497</v>
      </c>
    </row>
    <row r="56" spans="1:50" hidden="1" x14ac:dyDescent="0.45">
      <c r="A56">
        <v>61</v>
      </c>
      <c r="B56" t="s">
        <v>176</v>
      </c>
      <c r="C56">
        <v>354</v>
      </c>
      <c r="D56" s="7">
        <f t="shared" si="0"/>
        <v>0.88095580485366354</v>
      </c>
      <c r="E56" s="7">
        <f t="shared" si="1"/>
        <v>0.98820394754911955</v>
      </c>
      <c r="F56">
        <v>166</v>
      </c>
      <c r="G56">
        <v>160.16130054041301</v>
      </c>
      <c r="H56" s="3">
        <f>Table3[[#This Row],[h_obWins]]/Table3[[#This Row],[h_exWins]]</f>
        <v>1.0364551201812557</v>
      </c>
      <c r="I56">
        <v>79</v>
      </c>
      <c r="J56">
        <v>91.141492292138807</v>
      </c>
      <c r="K56" s="3">
        <f>Table3[[#This Row],[obDraws]]/Table3[[#This Row],[exDraws]]</f>
        <v>0.86678413983807412</v>
      </c>
      <c r="L56">
        <v>109</v>
      </c>
      <c r="M56">
        <v>102.697207167448</v>
      </c>
      <c r="N56" s="3">
        <f>Table3[[#This Row],[a_obWins]]/Table3[[#This Row],[a_exWins]]</f>
        <v>1.0613725826280289</v>
      </c>
      <c r="O56">
        <v>524</v>
      </c>
      <c r="P56">
        <v>536.35680378121401</v>
      </c>
      <c r="Q56" s="3">
        <f>Table3[[#This Row],[h_obSG]]/Table3[[#This Row],[h_exSG]]</f>
        <v>0.97696159777576996</v>
      </c>
      <c r="R56">
        <v>398</v>
      </c>
      <c r="S56">
        <v>400.77979115655103</v>
      </c>
      <c r="T56" s="3">
        <f>Table3[[#This Row],[a_obSG]]/Table3[[#This Row],[a_exSG]]</f>
        <v>0.9930640436022754</v>
      </c>
      <c r="U56">
        <v>922</v>
      </c>
      <c r="V56">
        <v>937.13659493776595</v>
      </c>
      <c r="W56" s="3">
        <f>Table3[[#This Row],[obSG]]/Table3[[#This Row],[exSG]]</f>
        <v>0.98384803771453277</v>
      </c>
      <c r="X56">
        <v>8151</v>
      </c>
      <c r="Y56">
        <v>9196.2319382778405</v>
      </c>
      <c r="Z56" s="3">
        <f>Table3[[#This Row],[obFouls]]/Table3[[#This Row],[exFouls]]</f>
        <v>0.88634128137555668</v>
      </c>
      <c r="AA56">
        <v>3988</v>
      </c>
      <c r="AB56">
        <v>4497.3306808408797</v>
      </c>
      <c r="AC56" s="3">
        <f>Table3[[#This Row],[h_obFouls]]/Table3[[#This Row],[h_exFouls]]</f>
        <v>0.88674822533938091</v>
      </c>
      <c r="AD56">
        <v>4163</v>
      </c>
      <c r="AE56">
        <v>4698.9012574369599</v>
      </c>
      <c r="AF56" s="3">
        <f>Table3[[#This Row],[a_obFouls]]/Table3[[#This Row],[a_exFouls]]</f>
        <v>0.88595179424364623</v>
      </c>
      <c r="AG56">
        <v>973</v>
      </c>
      <c r="AH56">
        <v>1224.0279692888</v>
      </c>
      <c r="AI56" s="3">
        <f>Table3[[#This Row],[obYC]]/Table3[[#This Row],[exYC]]</f>
        <v>0.79491647610417315</v>
      </c>
      <c r="AJ56">
        <v>56</v>
      </c>
      <c r="AK56">
        <v>72.752218921551005</v>
      </c>
      <c r="AL56" s="3">
        <f>Table3[[#This Row],[obRC]]/Table3[[#This Row],[exRC]]</f>
        <v>0.76973597273211714</v>
      </c>
      <c r="AM56">
        <v>418</v>
      </c>
      <c r="AN56">
        <v>549.75312423401101</v>
      </c>
      <c r="AO56" s="3">
        <f>Table3[[#This Row],[h_obYC]]/Table3[[#This Row],[h_exYC]]</f>
        <v>0.76034129061551592</v>
      </c>
      <c r="AP56">
        <v>555</v>
      </c>
      <c r="AQ56">
        <v>674.27484505479595</v>
      </c>
      <c r="AR56" s="3">
        <f>Table3[[#This Row],[a_obYC]]/Table3[[#This Row],[a_exYC]]</f>
        <v>0.82310648850454604</v>
      </c>
      <c r="AS56">
        <v>18</v>
      </c>
      <c r="AT56">
        <v>29.614079058128301</v>
      </c>
      <c r="AU56" s="3">
        <f>Table3[[#This Row],[h_obRC]]/Table3[[#This Row],[h_exRC]]</f>
        <v>0.60781900273408851</v>
      </c>
      <c r="AV56">
        <v>38</v>
      </c>
      <c r="AW56">
        <v>43.138139863422602</v>
      </c>
      <c r="AX56" s="3">
        <f>Table3[[#This Row],[a_obRC]]/Table3[[#This Row],[a_exRC]]</f>
        <v>0.88089101941599257</v>
      </c>
    </row>
    <row r="57" spans="1:50" hidden="1" x14ac:dyDescent="0.45">
      <c r="A57">
        <v>244</v>
      </c>
      <c r="B57" t="s">
        <v>54</v>
      </c>
      <c r="C57">
        <v>351</v>
      </c>
      <c r="D57" s="7">
        <f t="shared" si="0"/>
        <v>0.94445254630991404</v>
      </c>
      <c r="E57" s="7">
        <f t="shared" si="1"/>
        <v>0.99482881197718098</v>
      </c>
      <c r="F57">
        <v>154</v>
      </c>
      <c r="G57">
        <v>153.44971752274699</v>
      </c>
      <c r="H57" s="3">
        <f>Table3[[#This Row],[h_obWins]]/Table3[[#This Row],[h_exWins]]</f>
        <v>1.0035860768343965</v>
      </c>
      <c r="I57">
        <v>78</v>
      </c>
      <c r="J57">
        <v>94.787598102281905</v>
      </c>
      <c r="K57" s="3">
        <f>Table3[[#This Row],[obDraws]]/Table3[[#This Row],[exDraws]]</f>
        <v>0.82289246232226487</v>
      </c>
      <c r="L57">
        <v>119</v>
      </c>
      <c r="M57">
        <v>102.76268437496999</v>
      </c>
      <c r="N57" s="3">
        <f>Table3[[#This Row],[a_obWins]]/Table3[[#This Row],[a_exWins]]</f>
        <v>1.1580078967748817</v>
      </c>
      <c r="O57">
        <v>517</v>
      </c>
      <c r="P57">
        <v>506.75360159734601</v>
      </c>
      <c r="Q57" s="3">
        <f>Table3[[#This Row],[h_obSG]]/Table3[[#This Row],[h_exSG]]</f>
        <v>1.0202196854059964</v>
      </c>
      <c r="R57">
        <v>436</v>
      </c>
      <c r="S57">
        <v>396.22819427402499</v>
      </c>
      <c r="T57" s="3">
        <f>Table3[[#This Row],[a_obSG]]/Table3[[#This Row],[a_exSG]]</f>
        <v>1.1003760113508467</v>
      </c>
      <c r="U57">
        <v>953</v>
      </c>
      <c r="V57">
        <v>902.98179587137099</v>
      </c>
      <c r="W57" s="3">
        <f>Table3[[#This Row],[obSG]]/Table3[[#This Row],[exSG]]</f>
        <v>1.0553922619008744</v>
      </c>
      <c r="X57">
        <v>8517</v>
      </c>
      <c r="Y57">
        <v>9170.1161405455405</v>
      </c>
      <c r="Z57" s="3">
        <f>Table3[[#This Row],[obFouls]]/Table3[[#This Row],[exFouls]]</f>
        <v>0.92877776785641819</v>
      </c>
      <c r="AA57">
        <v>4143</v>
      </c>
      <c r="AB57">
        <v>4480.6232399293003</v>
      </c>
      <c r="AC57" s="3">
        <f>Table3[[#This Row],[h_obFouls]]/Table3[[#This Row],[h_exFouls]]</f>
        <v>0.92464815231047459</v>
      </c>
      <c r="AD57">
        <v>4374</v>
      </c>
      <c r="AE57">
        <v>4689.4929006162301</v>
      </c>
      <c r="AF57" s="3">
        <f>Table3[[#This Row],[a_obFouls]]/Table3[[#This Row],[a_exFouls]]</f>
        <v>0.93272345063689677</v>
      </c>
      <c r="AG57">
        <v>1080</v>
      </c>
      <c r="AH57">
        <v>1219.0872249737899</v>
      </c>
      <c r="AI57" s="3">
        <f>Table3[[#This Row],[obYC]]/Table3[[#This Row],[exYC]]</f>
        <v>0.88590871750232614</v>
      </c>
      <c r="AJ57">
        <v>63</v>
      </c>
      <c r="AK57">
        <v>74.019058550118899</v>
      </c>
      <c r="AL57" s="3">
        <f>Table3[[#This Row],[obRC]]/Table3[[#This Row],[exRC]]</f>
        <v>0.85113214399156667</v>
      </c>
      <c r="AM57">
        <v>509</v>
      </c>
      <c r="AN57">
        <v>548.81924838376995</v>
      </c>
      <c r="AO57" s="3">
        <f>Table3[[#This Row],[h_obYC]]/Table3[[#This Row],[h_exYC]]</f>
        <v>0.92744560526797382</v>
      </c>
      <c r="AP57">
        <v>571</v>
      </c>
      <c r="AQ57">
        <v>670.26797659002796</v>
      </c>
      <c r="AR57" s="3">
        <f>Table3[[#This Row],[a_obYC]]/Table3[[#This Row],[a_exYC]]</f>
        <v>0.85189807650508476</v>
      </c>
      <c r="AS57">
        <v>26</v>
      </c>
      <c r="AT57">
        <v>30.369791718805001</v>
      </c>
      <c r="AU57" s="3">
        <f>Table3[[#This Row],[h_obRC]]/Table3[[#This Row],[h_exRC]]</f>
        <v>0.85611387265131544</v>
      </c>
      <c r="AV57">
        <v>37</v>
      </c>
      <c r="AW57">
        <v>43.649266831313902</v>
      </c>
      <c r="AX57" s="3">
        <f>Table3[[#This Row],[a_obRC]]/Table3[[#This Row],[a_exRC]]</f>
        <v>0.847666013337394</v>
      </c>
    </row>
    <row r="58" spans="1:50" hidden="1" x14ac:dyDescent="0.45">
      <c r="A58">
        <v>99</v>
      </c>
      <c r="B58" t="s">
        <v>109</v>
      </c>
      <c r="C58">
        <v>345</v>
      </c>
      <c r="D58" s="7">
        <f t="shared" si="0"/>
        <v>0.96376347917012639</v>
      </c>
      <c r="E58" s="7">
        <f t="shared" si="1"/>
        <v>1.0295616944794497</v>
      </c>
      <c r="F58">
        <v>129</v>
      </c>
      <c r="G58">
        <v>151.36045865647401</v>
      </c>
      <c r="H58" s="3">
        <f>Table3[[#This Row],[h_obWins]]/Table3[[#This Row],[h_exWins]]</f>
        <v>0.85227014469331752</v>
      </c>
      <c r="I58">
        <v>110</v>
      </c>
      <c r="J58">
        <v>92.8448405859925</v>
      </c>
      <c r="K58" s="3">
        <f>Table3[[#This Row],[obDraws]]/Table3[[#This Row],[exDraws]]</f>
        <v>1.1847723503614449</v>
      </c>
      <c r="L58">
        <v>106</v>
      </c>
      <c r="M58">
        <v>100.794700757532</v>
      </c>
      <c r="N58" s="3">
        <f>Table3[[#This Row],[a_obWins]]/Table3[[#This Row],[a_exWins]]</f>
        <v>1.0516425883835865</v>
      </c>
      <c r="O58">
        <v>450</v>
      </c>
      <c r="P58">
        <v>498.866554362111</v>
      </c>
      <c r="Q58" s="3">
        <f>Table3[[#This Row],[h_obSG]]/Table3[[#This Row],[h_exSG]]</f>
        <v>0.90204483757265408</v>
      </c>
      <c r="R58">
        <v>395</v>
      </c>
      <c r="S58">
        <v>387.87985550618998</v>
      </c>
      <c r="T58" s="3">
        <f>Table3[[#This Row],[a_obSG]]/Table3[[#This Row],[a_exSG]]</f>
        <v>1.0183565719970635</v>
      </c>
      <c r="U58">
        <v>845</v>
      </c>
      <c r="V58">
        <v>886.74640986830195</v>
      </c>
      <c r="W58" s="3">
        <f>Table3[[#This Row],[obSG]]/Table3[[#This Row],[exSG]]</f>
        <v>0.95292181687603106</v>
      </c>
      <c r="X58">
        <v>7228</v>
      </c>
      <c r="Y58">
        <v>9024.0047139715807</v>
      </c>
      <c r="Z58" s="3">
        <f>Table3[[#This Row],[obFouls]]/Table3[[#This Row],[exFouls]]</f>
        <v>0.80097475889048642</v>
      </c>
      <c r="AA58">
        <v>3527</v>
      </c>
      <c r="AB58">
        <v>4408.5389736914103</v>
      </c>
      <c r="AC58" s="3">
        <f>Table3[[#This Row],[h_obFouls]]/Table3[[#This Row],[h_exFouls]]</f>
        <v>0.80003829410330252</v>
      </c>
      <c r="AD58">
        <v>3701</v>
      </c>
      <c r="AE58">
        <v>4615.4657402801704</v>
      </c>
      <c r="AF58" s="3">
        <f>Table3[[#This Row],[a_obFouls]]/Table3[[#This Row],[a_exFouls]]</f>
        <v>0.80186923882904615</v>
      </c>
      <c r="AG58">
        <v>1191</v>
      </c>
      <c r="AH58">
        <v>1197.9958575851599</v>
      </c>
      <c r="AI58" s="3">
        <f>Table3[[#This Row],[obYC]]/Table3[[#This Row],[exYC]]</f>
        <v>0.99416036579687206</v>
      </c>
      <c r="AJ58">
        <v>75</v>
      </c>
      <c r="AK58">
        <v>72.518850885251297</v>
      </c>
      <c r="AL58" s="3">
        <f>Table3[[#This Row],[obRC]]/Table3[[#This Row],[exRC]]</f>
        <v>1.0342138503914617</v>
      </c>
      <c r="AM58">
        <v>513</v>
      </c>
      <c r="AN58">
        <v>539.02277076078497</v>
      </c>
      <c r="AO58" s="3">
        <f>Table3[[#This Row],[h_obYC]]/Table3[[#This Row],[h_exYC]]</f>
        <v>0.95172231643561922</v>
      </c>
      <c r="AP58">
        <v>678</v>
      </c>
      <c r="AQ58">
        <v>658.97308682437802</v>
      </c>
      <c r="AR58" s="3">
        <f>Table3[[#This Row],[a_obYC]]/Table3[[#This Row],[a_exYC]]</f>
        <v>1.0288735815711587</v>
      </c>
      <c r="AS58">
        <v>32</v>
      </c>
      <c r="AT58">
        <v>29.628974368781101</v>
      </c>
      <c r="AU58" s="3">
        <f>Table3[[#This Row],[h_obRC]]/Table3[[#This Row],[h_exRC]]</f>
        <v>1.0800238847861421</v>
      </c>
      <c r="AV58">
        <v>43</v>
      </c>
      <c r="AW58">
        <v>42.889876516470103</v>
      </c>
      <c r="AX58" s="3">
        <f>Table3[[#This Row],[a_obRC]]/Table3[[#This Row],[a_exRC]]</f>
        <v>1.0025675868637114</v>
      </c>
    </row>
    <row r="59" spans="1:50" hidden="1" x14ac:dyDescent="0.45">
      <c r="A59">
        <v>171</v>
      </c>
      <c r="B59" t="s">
        <v>138</v>
      </c>
      <c r="C59">
        <v>341</v>
      </c>
      <c r="D59" s="7">
        <f t="shared" si="0"/>
        <v>0.87691011564671917</v>
      </c>
      <c r="E59" s="7">
        <f t="shared" si="1"/>
        <v>1.001730462672862</v>
      </c>
      <c r="F59">
        <v>153</v>
      </c>
      <c r="G59">
        <v>154.13686588273501</v>
      </c>
      <c r="H59" s="3">
        <f>Table3[[#This Row],[h_obWins]]/Table3[[#This Row],[h_exWins]]</f>
        <v>0.99262430907606547</v>
      </c>
      <c r="I59">
        <v>92</v>
      </c>
      <c r="J59">
        <v>90.788877600726707</v>
      </c>
      <c r="K59" s="3">
        <f>Table3[[#This Row],[obDraws]]/Table3[[#This Row],[exDraws]]</f>
        <v>1.0133399864749908</v>
      </c>
      <c r="L59">
        <v>96</v>
      </c>
      <c r="M59">
        <v>96.0742565165381</v>
      </c>
      <c r="N59" s="3">
        <f>Table3[[#This Row],[a_obWins]]/Table3[[#This Row],[a_exWins]]</f>
        <v>0.99922709246752983</v>
      </c>
      <c r="O59">
        <v>532</v>
      </c>
      <c r="P59">
        <v>506.80769307649399</v>
      </c>
      <c r="Q59" s="3">
        <f>Table3[[#This Row],[h_obSG]]/Table3[[#This Row],[h_exSG]]</f>
        <v>1.0497078226468508</v>
      </c>
      <c r="R59">
        <v>413</v>
      </c>
      <c r="S59">
        <v>377.50755105103599</v>
      </c>
      <c r="T59" s="3">
        <f>Table3[[#This Row],[a_obSG]]/Table3[[#This Row],[a_exSG]]</f>
        <v>1.0940178516963379</v>
      </c>
      <c r="U59">
        <v>945</v>
      </c>
      <c r="V59">
        <v>884.31524412753004</v>
      </c>
      <c r="W59" s="3">
        <f>Table3[[#This Row],[obSG]]/Table3[[#This Row],[exSG]]</f>
        <v>1.0686234420083325</v>
      </c>
      <c r="X59">
        <v>7870</v>
      </c>
      <c r="Y59">
        <v>8892.3868590967504</v>
      </c>
      <c r="Z59" s="3">
        <f>Table3[[#This Row],[obFouls]]/Table3[[#This Row],[exFouls]]</f>
        <v>0.88502672282516959</v>
      </c>
      <c r="AA59">
        <v>3786</v>
      </c>
      <c r="AB59">
        <v>4338.1383501710698</v>
      </c>
      <c r="AC59" s="3">
        <f>Table3[[#This Row],[h_obFouls]]/Table3[[#This Row],[h_exFouls]]</f>
        <v>0.87272458699956013</v>
      </c>
      <c r="AD59">
        <v>4084</v>
      </c>
      <c r="AE59">
        <v>4554.2485089256797</v>
      </c>
      <c r="AF59" s="3">
        <f>Table3[[#This Row],[a_obFouls]]/Table3[[#This Row],[a_exFouls]]</f>
        <v>0.89674509241117184</v>
      </c>
      <c r="AG59">
        <v>1080</v>
      </c>
      <c r="AH59">
        <v>1180.5911278070801</v>
      </c>
      <c r="AI59" s="3">
        <f>Table3[[#This Row],[obYC]]/Table3[[#This Row],[exYC]]</f>
        <v>0.91479596497228832</v>
      </c>
      <c r="AJ59">
        <v>37</v>
      </c>
      <c r="AK59">
        <v>71.272412415631806</v>
      </c>
      <c r="AL59" s="3">
        <f>Table3[[#This Row],[obRC]]/Table3[[#This Row],[exRC]]</f>
        <v>0.5191349464113969</v>
      </c>
      <c r="AM59">
        <v>457</v>
      </c>
      <c r="AN59">
        <v>528.05767624922396</v>
      </c>
      <c r="AO59" s="3">
        <f>Table3[[#This Row],[h_obYC]]/Table3[[#This Row],[h_exYC]]</f>
        <v>0.86543576687693613</v>
      </c>
      <c r="AP59">
        <v>623</v>
      </c>
      <c r="AQ59">
        <v>652.53345155786201</v>
      </c>
      <c r="AR59" s="3">
        <f>Table3[[#This Row],[a_obYC]]/Table3[[#This Row],[a_exYC]]</f>
        <v>0.95474032559196209</v>
      </c>
      <c r="AS59">
        <v>14</v>
      </c>
      <c r="AT59">
        <v>28.832015008646799</v>
      </c>
      <c r="AU59" s="3">
        <f>Table3[[#This Row],[h_obRC]]/Table3[[#This Row],[h_exRC]]</f>
        <v>0.48557133435874539</v>
      </c>
      <c r="AV59">
        <v>23</v>
      </c>
      <c r="AW59">
        <v>42.4403974069849</v>
      </c>
      <c r="AX59" s="3">
        <f>Table3[[#This Row],[a_obRC]]/Table3[[#This Row],[a_exRC]]</f>
        <v>0.54193648988344834</v>
      </c>
    </row>
    <row r="60" spans="1:50" hidden="1" x14ac:dyDescent="0.45">
      <c r="A60">
        <v>278</v>
      </c>
      <c r="B60" t="s">
        <v>29</v>
      </c>
      <c r="C60">
        <v>335</v>
      </c>
      <c r="D60" s="7">
        <f t="shared" si="0"/>
        <v>0.90618761381593094</v>
      </c>
      <c r="E60" s="7">
        <f t="shared" si="1"/>
        <v>1.0007939381726587</v>
      </c>
      <c r="F60">
        <v>146</v>
      </c>
      <c r="G60">
        <v>144.722192171622</v>
      </c>
      <c r="H60" s="3">
        <f>Table3[[#This Row],[h_obWins]]/Table3[[#This Row],[h_exWins]]</f>
        <v>1.0088293841407729</v>
      </c>
      <c r="I60">
        <v>87</v>
      </c>
      <c r="J60">
        <v>84.604726994534701</v>
      </c>
      <c r="K60" s="3">
        <f>Table3[[#This Row],[obDraws]]/Table3[[#This Row],[exDraws]]</f>
        <v>1.0283113378005466</v>
      </c>
      <c r="L60">
        <v>102</v>
      </c>
      <c r="M60">
        <v>105.673080833843</v>
      </c>
      <c r="N60" s="3">
        <f>Table3[[#This Row],[a_obWins]]/Table3[[#This Row],[a_exWins]]</f>
        <v>0.96524109257665691</v>
      </c>
      <c r="O60">
        <v>491</v>
      </c>
      <c r="P60">
        <v>493.685032454549</v>
      </c>
      <c r="Q60" s="3">
        <f>Table3[[#This Row],[h_obSG]]/Table3[[#This Row],[h_exSG]]</f>
        <v>0.99456124395507939</v>
      </c>
      <c r="R60">
        <v>387</v>
      </c>
      <c r="S60">
        <v>396.52424872735003</v>
      </c>
      <c r="T60" s="3">
        <f>Table3[[#This Row],[a_obSG]]/Table3[[#This Row],[a_exSG]]</f>
        <v>0.97598066509698145</v>
      </c>
      <c r="U60">
        <v>878</v>
      </c>
      <c r="V60">
        <v>890.2092811819</v>
      </c>
      <c r="W60" s="3">
        <f>Table3[[#This Row],[obSG]]/Table3[[#This Row],[exSG]]</f>
        <v>0.98628493159980302</v>
      </c>
      <c r="X60">
        <v>7706</v>
      </c>
      <c r="Y60">
        <v>8698.7805236610893</v>
      </c>
      <c r="Z60" s="3">
        <f>Table3[[#This Row],[obFouls]]/Table3[[#This Row],[exFouls]]</f>
        <v>0.88587129874576331</v>
      </c>
      <c r="AA60">
        <v>3783</v>
      </c>
      <c r="AB60">
        <v>4268.5244817272296</v>
      </c>
      <c r="AC60" s="3">
        <f>Table3[[#This Row],[h_obFouls]]/Table3[[#This Row],[h_exFouls]]</f>
        <v>0.886254727176646</v>
      </c>
      <c r="AD60">
        <v>3923</v>
      </c>
      <c r="AE60">
        <v>4430.2560419338597</v>
      </c>
      <c r="AF60" s="3">
        <f>Table3[[#This Row],[a_obFouls]]/Table3[[#This Row],[a_exFouls]]</f>
        <v>0.88550186780797513</v>
      </c>
      <c r="AG60">
        <v>1058</v>
      </c>
      <c r="AH60">
        <v>1165.65168264367</v>
      </c>
      <c r="AI60" s="3">
        <f>Table3[[#This Row],[obYC]]/Table3[[#This Row],[exYC]]</f>
        <v>0.90764678312862845</v>
      </c>
      <c r="AJ60">
        <v>52</v>
      </c>
      <c r="AK60">
        <v>69.007055863589201</v>
      </c>
      <c r="AL60" s="3">
        <f>Table3[[#This Row],[obRC]]/Table3[[#This Row],[exRC]]</f>
        <v>0.75354613161285755</v>
      </c>
      <c r="AM60">
        <v>481</v>
      </c>
      <c r="AN60">
        <v>530.43183214113503</v>
      </c>
      <c r="AO60" s="3">
        <f>Table3[[#This Row],[h_obYC]]/Table3[[#This Row],[h_exYC]]</f>
        <v>0.90680832268003397</v>
      </c>
      <c r="AP60">
        <v>577</v>
      </c>
      <c r="AQ60">
        <v>635.21985050253897</v>
      </c>
      <c r="AR60" s="3">
        <f>Table3[[#This Row],[a_obYC]]/Table3[[#This Row],[a_exYC]]</f>
        <v>0.90834692830131214</v>
      </c>
      <c r="AS60">
        <v>21</v>
      </c>
      <c r="AT60">
        <v>28.890726896574201</v>
      </c>
      <c r="AU60" s="3">
        <f>Table3[[#This Row],[h_obRC]]/Table3[[#This Row],[h_exRC]]</f>
        <v>0.72687683058919972</v>
      </c>
      <c r="AV60">
        <v>31</v>
      </c>
      <c r="AW60">
        <v>40.116328967015001</v>
      </c>
      <c r="AX60" s="3">
        <f>Table3[[#This Row],[a_obRC]]/Table3[[#This Row],[a_exRC]]</f>
        <v>0.77275266202670856</v>
      </c>
    </row>
    <row r="61" spans="1:50" hidden="1" x14ac:dyDescent="0.45">
      <c r="A61">
        <v>267</v>
      </c>
      <c r="B61" t="s">
        <v>75</v>
      </c>
      <c r="C61">
        <v>34</v>
      </c>
      <c r="D61" s="7">
        <f t="shared" si="0"/>
        <v>0.99801208029121014</v>
      </c>
      <c r="E61" s="7">
        <f t="shared" si="1"/>
        <v>0.9894673290072431</v>
      </c>
      <c r="F61">
        <v>17</v>
      </c>
      <c r="G61">
        <v>16.4187859997982</v>
      </c>
      <c r="H61" s="3">
        <f>Table3[[#This Row],[h_obWins]]/Table3[[#This Row],[h_exWins]]</f>
        <v>1.035399328562352</v>
      </c>
      <c r="I61">
        <v>8</v>
      </c>
      <c r="J61">
        <v>8.3537869167445198</v>
      </c>
      <c r="K61" s="3">
        <f>Table3[[#This Row],[obDraws]]/Table3[[#This Row],[exDraws]]</f>
        <v>0.95764951628878858</v>
      </c>
      <c r="L61">
        <v>9</v>
      </c>
      <c r="M61">
        <v>9.2274270834572292</v>
      </c>
      <c r="N61" s="3">
        <f>Table3[[#This Row],[a_obWins]]/Table3[[#This Row],[a_exWins]]</f>
        <v>0.97535314217058877</v>
      </c>
      <c r="O61">
        <v>65</v>
      </c>
      <c r="P61">
        <v>54.916558372157802</v>
      </c>
      <c r="Q61" s="3">
        <f>Table3[[#This Row],[h_obSG]]/Table3[[#This Row],[h_exSG]]</f>
        <v>1.1836138666867808</v>
      </c>
      <c r="R61">
        <v>39</v>
      </c>
      <c r="S61">
        <v>36.567985107732198</v>
      </c>
      <c r="T61" s="3">
        <f>Table3[[#This Row],[a_obSG]]/Table3[[#This Row],[a_exSG]]</f>
        <v>1.0665066692929044</v>
      </c>
      <c r="U61">
        <v>104</v>
      </c>
      <c r="V61">
        <v>91.484543479889993</v>
      </c>
      <c r="W61" s="3">
        <f>Table3[[#This Row],[obSG]]/Table3[[#This Row],[exSG]]</f>
        <v>1.1368040550244549</v>
      </c>
      <c r="X61">
        <v>705</v>
      </c>
      <c r="Y61">
        <v>877.24764745915297</v>
      </c>
      <c r="Z61" s="3">
        <f>Table3[[#This Row],[obFouls]]/Table3[[#This Row],[exFouls]]</f>
        <v>0.80364991806128117</v>
      </c>
      <c r="AA61">
        <v>315</v>
      </c>
      <c r="AB61">
        <v>426.67533680306798</v>
      </c>
      <c r="AC61" s="3">
        <f>Table3[[#This Row],[h_obFouls]]/Table3[[#This Row],[h_exFouls]]</f>
        <v>0.73826624796311646</v>
      </c>
      <c r="AD61">
        <v>390</v>
      </c>
      <c r="AE61">
        <v>450.57231065608403</v>
      </c>
      <c r="AF61" s="3">
        <f>Table3[[#This Row],[a_obFouls]]/Table3[[#This Row],[a_exFouls]]</f>
        <v>0.8655658387709535</v>
      </c>
      <c r="AG61">
        <v>81</v>
      </c>
      <c r="AH61">
        <v>116.138900651344</v>
      </c>
      <c r="AI61" s="3">
        <f>Table3[[#This Row],[obYC]]/Table3[[#This Row],[exYC]]</f>
        <v>0.69744073299924625</v>
      </c>
      <c r="AJ61">
        <v>10</v>
      </c>
      <c r="AK61">
        <v>7.0130777519519798</v>
      </c>
      <c r="AL61" s="3">
        <f>Table3[[#This Row],[obRC]]/Table3[[#This Row],[exRC]]</f>
        <v>1.4259074765307795</v>
      </c>
      <c r="AM61">
        <v>25</v>
      </c>
      <c r="AN61">
        <v>51.251991000016801</v>
      </c>
      <c r="AO61" s="3">
        <f>Table3[[#This Row],[h_obYC]]/Table3[[#This Row],[h_exYC]]</f>
        <v>0.48778592816017247</v>
      </c>
      <c r="AP61">
        <v>56</v>
      </c>
      <c r="AQ61">
        <v>64.886909651327997</v>
      </c>
      <c r="AR61" s="3">
        <f>Table3[[#This Row],[a_obYC]]/Table3[[#This Row],[a_exYC]]</f>
        <v>0.86304002303265626</v>
      </c>
      <c r="AS61">
        <v>3</v>
      </c>
      <c r="AT61">
        <v>2.7320226690495</v>
      </c>
      <c r="AU61" s="3">
        <f>Table3[[#This Row],[h_obRC]]/Table3[[#This Row],[h_exRC]]</f>
        <v>1.0980875210101138</v>
      </c>
      <c r="AV61">
        <v>7</v>
      </c>
      <c r="AW61">
        <v>4.2810550829024701</v>
      </c>
      <c r="AX61" s="3">
        <f>Table3[[#This Row],[a_obRC]]/Table3[[#This Row],[a_exRC]]</f>
        <v>1.6351109398139627</v>
      </c>
    </row>
    <row r="62" spans="1:50" hidden="1" x14ac:dyDescent="0.45">
      <c r="A62">
        <v>75</v>
      </c>
      <c r="B62" t="s">
        <v>84</v>
      </c>
      <c r="C62">
        <v>328</v>
      </c>
      <c r="D62" s="7">
        <f t="shared" si="0"/>
        <v>0.91738597725497151</v>
      </c>
      <c r="E62" s="7">
        <f t="shared" si="1"/>
        <v>1.0136356267402997</v>
      </c>
      <c r="F62">
        <v>140</v>
      </c>
      <c r="G62">
        <v>147.070996217013</v>
      </c>
      <c r="H62" s="3">
        <f>Table3[[#This Row],[h_obWins]]/Table3[[#This Row],[h_exWins]]</f>
        <v>0.95192120541170955</v>
      </c>
      <c r="I62">
        <v>97</v>
      </c>
      <c r="J62">
        <v>85.232731213290194</v>
      </c>
      <c r="K62" s="3">
        <f>Table3[[#This Row],[obDraws]]/Table3[[#This Row],[exDraws]]</f>
        <v>1.1380604448455707</v>
      </c>
      <c r="L62">
        <v>91</v>
      </c>
      <c r="M62">
        <v>95.696272569696703</v>
      </c>
      <c r="N62" s="3">
        <f>Table3[[#This Row],[a_obWins]]/Table3[[#This Row],[a_exWins]]</f>
        <v>0.95092522996361895</v>
      </c>
      <c r="O62">
        <v>473</v>
      </c>
      <c r="P62">
        <v>491.05064177558103</v>
      </c>
      <c r="Q62" s="3">
        <f>Table3[[#This Row],[h_obSG]]/Table3[[#This Row],[h_exSG]]</f>
        <v>0.96324077347641368</v>
      </c>
      <c r="R62">
        <v>375</v>
      </c>
      <c r="S62">
        <v>370.76933416898601</v>
      </c>
      <c r="T62" s="3">
        <f>Table3[[#This Row],[a_obSG]]/Table3[[#This Row],[a_exSG]]</f>
        <v>1.011410506320584</v>
      </c>
      <c r="U62">
        <v>848</v>
      </c>
      <c r="V62">
        <v>861.81997594456698</v>
      </c>
      <c r="W62" s="3">
        <f>Table3[[#This Row],[obSG]]/Table3[[#This Row],[exSG]]</f>
        <v>0.98396419631673071</v>
      </c>
      <c r="X62">
        <v>6940</v>
      </c>
      <c r="Y62">
        <v>8528.2571773574</v>
      </c>
      <c r="Z62" s="3">
        <f>Table3[[#This Row],[obFouls]]/Table3[[#This Row],[exFouls]]</f>
        <v>0.81376532809373558</v>
      </c>
      <c r="AA62">
        <v>3387</v>
      </c>
      <c r="AB62">
        <v>4167.1117907343496</v>
      </c>
      <c r="AC62" s="3">
        <f>Table3[[#This Row],[h_obFouls]]/Table3[[#This Row],[h_exFouls]]</f>
        <v>0.81279316948757108</v>
      </c>
      <c r="AD62">
        <v>3553</v>
      </c>
      <c r="AE62">
        <v>4361.1453866230504</v>
      </c>
      <c r="AF62" s="3">
        <f>Table3[[#This Row],[a_obFouls]]/Table3[[#This Row],[a_exFouls]]</f>
        <v>0.81469423397305751</v>
      </c>
      <c r="AG62">
        <v>1034</v>
      </c>
      <c r="AH62">
        <v>1138.2792763903301</v>
      </c>
      <c r="AI62" s="3">
        <f>Table3[[#This Row],[obYC]]/Table3[[#This Row],[exYC]]</f>
        <v>0.90838867178447036</v>
      </c>
      <c r="AJ62">
        <v>61</v>
      </c>
      <c r="AK62">
        <v>67.724879970288001</v>
      </c>
      <c r="AL62" s="3">
        <f>Table3[[#This Row],[obRC]]/Table3[[#This Row],[exRC]]</f>
        <v>0.90070296214274115</v>
      </c>
      <c r="AM62">
        <v>476</v>
      </c>
      <c r="AN62">
        <v>511.464286148236</v>
      </c>
      <c r="AO62" s="3">
        <f>Table3[[#This Row],[h_obYC]]/Table3[[#This Row],[h_exYC]]</f>
        <v>0.93066126588170517</v>
      </c>
      <c r="AP62">
        <v>558</v>
      </c>
      <c r="AQ62">
        <v>626.81499024210098</v>
      </c>
      <c r="AR62" s="3">
        <f>Table3[[#This Row],[a_obYC]]/Table3[[#This Row],[a_exYC]]</f>
        <v>0.89021483003218882</v>
      </c>
      <c r="AS62">
        <v>15</v>
      </c>
      <c r="AT62">
        <v>27.616589159779998</v>
      </c>
      <c r="AU62" s="3">
        <f>Table3[[#This Row],[h_obRC]]/Table3[[#This Row],[h_exRC]]</f>
        <v>0.54315179594464791</v>
      </c>
      <c r="AV62">
        <v>46</v>
      </c>
      <c r="AW62">
        <v>40.108290810508002</v>
      </c>
      <c r="AX62" s="3">
        <f>Table3[[#This Row],[a_obRC]]/Table3[[#This Row],[a_exRC]]</f>
        <v>1.1468950451498279</v>
      </c>
    </row>
    <row r="63" spans="1:50" hidden="1" x14ac:dyDescent="0.45">
      <c r="A63">
        <v>96</v>
      </c>
      <c r="B63" t="s">
        <v>79</v>
      </c>
      <c r="C63">
        <v>323</v>
      </c>
      <c r="D63" s="7">
        <f t="shared" si="0"/>
        <v>0.94891814501908134</v>
      </c>
      <c r="E63" s="7">
        <f t="shared" si="1"/>
        <v>1.0049642255698554</v>
      </c>
      <c r="F63">
        <v>140</v>
      </c>
      <c r="G63">
        <v>141.745669434429</v>
      </c>
      <c r="H63" s="3">
        <f>Table3[[#This Row],[h_obWins]]/Table3[[#This Row],[h_exWins]]</f>
        <v>0.98768449546716808</v>
      </c>
      <c r="I63">
        <v>93</v>
      </c>
      <c r="J63">
        <v>85.6451024102481</v>
      </c>
      <c r="K63" s="3">
        <f>Table3[[#This Row],[obDraws]]/Table3[[#This Row],[exDraws]]</f>
        <v>1.0858764527424025</v>
      </c>
      <c r="L63">
        <v>90</v>
      </c>
      <c r="M63">
        <v>95.609228155322299</v>
      </c>
      <c r="N63" s="3">
        <f>Table3[[#This Row],[a_obWins]]/Table3[[#This Row],[a_exWins]]</f>
        <v>0.9413317284999958</v>
      </c>
      <c r="O63">
        <v>462</v>
      </c>
      <c r="P63">
        <v>471.16889187929098</v>
      </c>
      <c r="Q63" s="3">
        <f>Table3[[#This Row],[h_obSG]]/Table3[[#This Row],[h_exSG]]</f>
        <v>0.98054011621454851</v>
      </c>
      <c r="R63">
        <v>361</v>
      </c>
      <c r="S63">
        <v>366.75522562485799</v>
      </c>
      <c r="T63" s="3">
        <f>Table3[[#This Row],[a_obSG]]/Table3[[#This Row],[a_exSG]]</f>
        <v>0.98430772018298429</v>
      </c>
      <c r="U63">
        <v>823</v>
      </c>
      <c r="V63">
        <v>837.92411750414897</v>
      </c>
      <c r="W63" s="3">
        <f>Table3[[#This Row],[obSG]]/Table3[[#This Row],[exSG]]</f>
        <v>0.98218917776396975</v>
      </c>
      <c r="X63">
        <v>7858</v>
      </c>
      <c r="Y63">
        <v>8430.4545998516605</v>
      </c>
      <c r="Z63" s="3">
        <f>Table3[[#This Row],[obFouls]]/Table3[[#This Row],[exFouls]]</f>
        <v>0.93209682905335456</v>
      </c>
      <c r="AA63">
        <v>3907</v>
      </c>
      <c r="AB63">
        <v>4120.1401540646702</v>
      </c>
      <c r="AC63" s="3">
        <f>Table3[[#This Row],[h_obFouls]]/Table3[[#This Row],[h_exFouls]]</f>
        <v>0.94826871269065938</v>
      </c>
      <c r="AD63">
        <v>3951</v>
      </c>
      <c r="AE63">
        <v>4310.3144457869903</v>
      </c>
      <c r="AF63" s="3">
        <f>Table3[[#This Row],[a_obFouls]]/Table3[[#This Row],[a_exFouls]]</f>
        <v>0.91663846099715685</v>
      </c>
      <c r="AG63">
        <v>1126</v>
      </c>
      <c r="AH63">
        <v>1123.2807952826499</v>
      </c>
      <c r="AI63" s="3">
        <f>Table3[[#This Row],[obYC]]/Table3[[#This Row],[exYC]]</f>
        <v>1.0024207702372991</v>
      </c>
      <c r="AJ63">
        <v>56</v>
      </c>
      <c r="AK63">
        <v>67.696846809724093</v>
      </c>
      <c r="AL63" s="3">
        <f>Table3[[#This Row],[obRC]]/Table3[[#This Row],[exRC]]</f>
        <v>0.82721725810065438</v>
      </c>
      <c r="AM63">
        <v>502</v>
      </c>
      <c r="AN63">
        <v>506.677743034478</v>
      </c>
      <c r="AO63" s="3">
        <f>Table3[[#This Row],[h_obYC]]/Table3[[#This Row],[h_exYC]]</f>
        <v>0.99076781425909266</v>
      </c>
      <c r="AP63">
        <v>624</v>
      </c>
      <c r="AQ63">
        <v>616.603052248175</v>
      </c>
      <c r="AR63" s="3">
        <f>Table3[[#This Row],[a_obYC]]/Table3[[#This Row],[a_exYC]]</f>
        <v>1.0119962879276307</v>
      </c>
      <c r="AS63">
        <v>22</v>
      </c>
      <c r="AT63">
        <v>27.9646997165204</v>
      </c>
      <c r="AU63" s="3">
        <f>Table3[[#This Row],[h_obRC]]/Table3[[#This Row],[h_exRC]]</f>
        <v>0.78670610530472818</v>
      </c>
      <c r="AV63">
        <v>34</v>
      </c>
      <c r="AW63">
        <v>39.732147093203601</v>
      </c>
      <c r="AX63" s="3">
        <f>Table3[[#This Row],[a_obRC]]/Table3[[#This Row],[a_exRC]]</f>
        <v>0.85573024584457669</v>
      </c>
    </row>
    <row r="64" spans="1:50" hidden="1" x14ac:dyDescent="0.45">
      <c r="A64">
        <v>193</v>
      </c>
      <c r="B64" t="s">
        <v>223</v>
      </c>
      <c r="C64">
        <v>321</v>
      </c>
      <c r="D64" s="7">
        <f t="shared" si="0"/>
        <v>0.92851342297258654</v>
      </c>
      <c r="E64" s="7">
        <f t="shared" si="1"/>
        <v>0.99091477974888997</v>
      </c>
      <c r="F64">
        <v>143</v>
      </c>
      <c r="G64">
        <v>138.757929071196</v>
      </c>
      <c r="H64" s="3">
        <f>Table3[[#This Row],[h_obWins]]/Table3[[#This Row],[h_exWins]]</f>
        <v>1.0305717371050371</v>
      </c>
      <c r="I64">
        <v>74</v>
      </c>
      <c r="J64">
        <v>86.782293207944704</v>
      </c>
      <c r="K64" s="3">
        <f>Table3[[#This Row],[obDraws]]/Table3[[#This Row],[exDraws]]</f>
        <v>0.85270851074059295</v>
      </c>
      <c r="L64">
        <v>104</v>
      </c>
      <c r="M64">
        <v>95.459777720858199</v>
      </c>
      <c r="N64" s="3">
        <f>Table3[[#This Row],[a_obWins]]/Table3[[#This Row],[a_exWins]]</f>
        <v>1.0894640914010398</v>
      </c>
      <c r="O64">
        <v>476</v>
      </c>
      <c r="P64">
        <v>462.80223314257898</v>
      </c>
      <c r="Q64" s="3">
        <f>Table3[[#This Row],[h_obSG]]/Table3[[#This Row],[h_exSG]]</f>
        <v>1.0285170768684582</v>
      </c>
      <c r="R64">
        <v>376</v>
      </c>
      <c r="S64">
        <v>366.92972719411102</v>
      </c>
      <c r="T64" s="3">
        <f>Table3[[#This Row],[a_obSG]]/Table3[[#This Row],[a_exSG]]</f>
        <v>1.024719373039761</v>
      </c>
      <c r="U64">
        <v>852</v>
      </c>
      <c r="V64">
        <v>829.73196033669001</v>
      </c>
      <c r="W64" s="3">
        <f>Table3[[#This Row],[obSG]]/Table3[[#This Row],[exSG]]</f>
        <v>1.0268376303767714</v>
      </c>
      <c r="X64">
        <v>7585</v>
      </c>
      <c r="Y64">
        <v>8387.8834648705997</v>
      </c>
      <c r="Z64" s="3">
        <f>Table3[[#This Row],[obFouls]]/Table3[[#This Row],[exFouls]]</f>
        <v>0.90428056514695676</v>
      </c>
      <c r="AA64">
        <v>3736</v>
      </c>
      <c r="AB64">
        <v>4101.4802984746302</v>
      </c>
      <c r="AC64" s="3">
        <f>Table3[[#This Row],[h_obFouls]]/Table3[[#This Row],[h_exFouls]]</f>
        <v>0.91089063658051583</v>
      </c>
      <c r="AD64">
        <v>3849</v>
      </c>
      <c r="AE64">
        <v>4286.4031663959604</v>
      </c>
      <c r="AF64" s="3">
        <f>Table3[[#This Row],[a_obFouls]]/Table3[[#This Row],[a_exFouls]]</f>
        <v>0.89795566366107082</v>
      </c>
      <c r="AG64">
        <v>918</v>
      </c>
      <c r="AH64">
        <v>1117.15326223176</v>
      </c>
      <c r="AI64" s="3">
        <f>Table3[[#This Row],[obYC]]/Table3[[#This Row],[exYC]]</f>
        <v>0.82173147681285252</v>
      </c>
      <c r="AJ64">
        <v>61</v>
      </c>
      <c r="AK64">
        <v>67.334697912196205</v>
      </c>
      <c r="AL64" s="3">
        <f>Table3[[#This Row],[obRC]]/Table3[[#This Row],[exRC]]</f>
        <v>0.90592223461882027</v>
      </c>
      <c r="AM64">
        <v>423</v>
      </c>
      <c r="AN64">
        <v>505.22009270625699</v>
      </c>
      <c r="AO64" s="3">
        <f>Table3[[#This Row],[h_obYC]]/Table3[[#This Row],[h_exYC]]</f>
        <v>0.8372588622399445</v>
      </c>
      <c r="AP64">
        <v>495</v>
      </c>
      <c r="AQ64">
        <v>611.93316952550902</v>
      </c>
      <c r="AR64" s="3">
        <f>Table3[[#This Row],[a_obYC]]/Table3[[#This Row],[a_exYC]]</f>
        <v>0.80891186268562854</v>
      </c>
      <c r="AS64">
        <v>23</v>
      </c>
      <c r="AT64">
        <v>27.911689671949699</v>
      </c>
      <c r="AU64" s="3">
        <f>Table3[[#This Row],[h_obRC]]/Table3[[#This Row],[h_exRC]]</f>
        <v>0.82402750497452759</v>
      </c>
      <c r="AV64">
        <v>38</v>
      </c>
      <c r="AW64">
        <v>39.423008240246403</v>
      </c>
      <c r="AX64" s="3">
        <f>Table3[[#This Row],[a_obRC]]/Table3[[#This Row],[a_exRC]]</f>
        <v>0.96390411833682255</v>
      </c>
    </row>
    <row r="65" spans="1:50" hidden="1" x14ac:dyDescent="0.45">
      <c r="A65">
        <v>194</v>
      </c>
      <c r="B65" t="s">
        <v>62</v>
      </c>
      <c r="C65">
        <v>321</v>
      </c>
      <c r="D65" s="7">
        <f t="shared" si="0"/>
        <v>0.91080819006629388</v>
      </c>
      <c r="E65" s="7">
        <f t="shared" si="1"/>
        <v>1.0137355757960602</v>
      </c>
      <c r="F65">
        <v>128</v>
      </c>
      <c r="G65">
        <v>140.88351822799299</v>
      </c>
      <c r="H65" s="3">
        <f>Table3[[#This Row],[h_obWins]]/Table3[[#This Row],[h_exWins]]</f>
        <v>0.90855198400750126</v>
      </c>
      <c r="I65">
        <v>83</v>
      </c>
      <c r="J65">
        <v>83.015021614309902</v>
      </c>
      <c r="K65" s="3">
        <f>Table3[[#This Row],[obDraws]]/Table3[[#This Row],[exDraws]]</f>
        <v>0.99981904944409106</v>
      </c>
      <c r="L65">
        <v>110</v>
      </c>
      <c r="M65">
        <v>97.101460157696394</v>
      </c>
      <c r="N65" s="3">
        <f>Table3[[#This Row],[a_obWins]]/Table3[[#This Row],[a_exWins]]</f>
        <v>1.1328356939365885</v>
      </c>
      <c r="O65">
        <v>429</v>
      </c>
      <c r="P65">
        <v>473.24703000360603</v>
      </c>
      <c r="Q65" s="3">
        <f>Table3[[#This Row],[h_obSG]]/Table3[[#This Row],[h_exSG]]</f>
        <v>0.90650331180468502</v>
      </c>
      <c r="R65">
        <v>395</v>
      </c>
      <c r="S65">
        <v>369.299033310531</v>
      </c>
      <c r="T65" s="3">
        <f>Table3[[#This Row],[a_obSG]]/Table3[[#This Row],[a_exSG]]</f>
        <v>1.0695939181293712</v>
      </c>
      <c r="U65">
        <v>824</v>
      </c>
      <c r="V65">
        <v>842.54606331413697</v>
      </c>
      <c r="W65" s="3">
        <f>Table3[[#This Row],[obSG]]/Table3[[#This Row],[exSG]]</f>
        <v>0.97798807196227777</v>
      </c>
      <c r="X65">
        <v>7098</v>
      </c>
      <c r="Y65">
        <v>8338.6772243297291</v>
      </c>
      <c r="Z65" s="3">
        <f>Table3[[#This Row],[obFouls]]/Table3[[#This Row],[exFouls]]</f>
        <v>0.85121414452764643</v>
      </c>
      <c r="AA65">
        <v>3465</v>
      </c>
      <c r="AB65">
        <v>4080.10688929547</v>
      </c>
      <c r="AC65" s="3">
        <f>Table3[[#This Row],[h_obFouls]]/Table3[[#This Row],[h_exFouls]]</f>
        <v>0.8492424571255085</v>
      </c>
      <c r="AD65">
        <v>3633</v>
      </c>
      <c r="AE65">
        <v>4258.5703350342601</v>
      </c>
      <c r="AF65" s="3">
        <f>Table3[[#This Row],[a_obFouls]]/Table3[[#This Row],[a_exFouls]]</f>
        <v>0.85310320463939748</v>
      </c>
      <c r="AG65">
        <v>971</v>
      </c>
      <c r="AH65">
        <v>1113.9257473723301</v>
      </c>
      <c r="AI65" s="3">
        <f>Table3[[#This Row],[obYC]]/Table3[[#This Row],[exYC]]</f>
        <v>0.87169185404908578</v>
      </c>
      <c r="AJ65">
        <v>56</v>
      </c>
      <c r="AK65">
        <v>66.896262947078299</v>
      </c>
      <c r="AL65" s="3">
        <f>Table3[[#This Row],[obRC]]/Table3[[#This Row],[exRC]]</f>
        <v>0.83711701570387653</v>
      </c>
      <c r="AM65">
        <v>435</v>
      </c>
      <c r="AN65">
        <v>503.60385773406898</v>
      </c>
      <c r="AO65" s="3">
        <f>Table3[[#This Row],[h_obYC]]/Table3[[#This Row],[h_exYC]]</f>
        <v>0.86377416161435427</v>
      </c>
      <c r="AP65">
        <v>536</v>
      </c>
      <c r="AQ65">
        <v>610.32188963826695</v>
      </c>
      <c r="AR65" s="3">
        <f>Table3[[#This Row],[a_obYC]]/Table3[[#This Row],[a_exYC]]</f>
        <v>0.87822509580589192</v>
      </c>
      <c r="AS65">
        <v>22</v>
      </c>
      <c r="AT65">
        <v>27.579809238082099</v>
      </c>
      <c r="AU65" s="3">
        <f>Table3[[#This Row],[h_obRC]]/Table3[[#This Row],[h_exRC]]</f>
        <v>0.79768499521100678</v>
      </c>
      <c r="AV65">
        <v>34</v>
      </c>
      <c r="AW65">
        <v>39.3164537089961</v>
      </c>
      <c r="AX65" s="3">
        <f>Table3[[#This Row],[a_obRC]]/Table3[[#This Row],[a_exRC]]</f>
        <v>0.86477789303312402</v>
      </c>
    </row>
    <row r="66" spans="1:50" hidden="1" x14ac:dyDescent="0.45">
      <c r="A66">
        <v>0</v>
      </c>
      <c r="B66" t="s">
        <v>155</v>
      </c>
      <c r="C66">
        <v>55</v>
      </c>
      <c r="D66" s="7">
        <f t="shared" ref="D66:D129" si="2">AVERAGE(H66,K66,N66,Q66,T66,W66,Z66,AC66,AF66,AI66,AL66,AO66,AR66,AU66,AX66)</f>
        <v>0.99114385899906765</v>
      </c>
      <c r="E66" s="7">
        <f t="shared" ref="E66:E129" si="3">AVERAGE(H66,K66,N66)</f>
        <v>1.0659653651793364</v>
      </c>
      <c r="F66">
        <v>19</v>
      </c>
      <c r="G66">
        <v>26.270899042035602</v>
      </c>
      <c r="H66" s="3">
        <f>Table3[[#This Row],[h_obWins]]/Table3[[#This Row],[h_exWins]]</f>
        <v>0.72323371840447626</v>
      </c>
      <c r="I66">
        <v>13</v>
      </c>
      <c r="J66">
        <v>13.5503971602257</v>
      </c>
      <c r="K66" s="3">
        <f>Table3[[#This Row],[obDraws]]/Table3[[#This Row],[exDraws]]</f>
        <v>0.95938147393633055</v>
      </c>
      <c r="L66">
        <v>23</v>
      </c>
      <c r="M66">
        <v>15.1787037977385</v>
      </c>
      <c r="N66" s="3">
        <f>Table3[[#This Row],[a_obWins]]/Table3[[#This Row],[a_exWins]]</f>
        <v>1.5152809031972023</v>
      </c>
      <c r="O66">
        <v>64</v>
      </c>
      <c r="P66">
        <v>88.3484042917339</v>
      </c>
      <c r="Q66" s="3">
        <f>Table3[[#This Row],[h_obSG]]/Table3[[#This Row],[h_exSG]]</f>
        <v>0.72440470785037148</v>
      </c>
      <c r="R66">
        <v>74</v>
      </c>
      <c r="S66">
        <v>60.4234887985277</v>
      </c>
      <c r="T66" s="3">
        <f>Table3[[#This Row],[a_obSG]]/Table3[[#This Row],[a_exSG]]</f>
        <v>1.2246892966862766</v>
      </c>
      <c r="U66">
        <v>138</v>
      </c>
      <c r="V66">
        <v>148.77189309026099</v>
      </c>
      <c r="W66" s="3">
        <f>Table3[[#This Row],[obSG]]/Table3[[#This Row],[exSG]]</f>
        <v>0.92759456866139622</v>
      </c>
      <c r="X66">
        <v>1316</v>
      </c>
      <c r="Y66">
        <v>1411.88925844767</v>
      </c>
      <c r="Z66" s="3">
        <f>Table3[[#This Row],[obFouls]]/Table3[[#This Row],[exFouls]]</f>
        <v>0.93208443376564998</v>
      </c>
      <c r="AA66">
        <v>665</v>
      </c>
      <c r="AB66">
        <v>688.46744728674605</v>
      </c>
      <c r="AC66" s="3">
        <f>Table3[[#This Row],[h_obFouls]]/Table3[[#This Row],[h_exFouls]]</f>
        <v>0.96591349761091627</v>
      </c>
      <c r="AD66">
        <v>651</v>
      </c>
      <c r="AE66">
        <v>723.42181116092797</v>
      </c>
      <c r="AF66" s="3">
        <f>Table3[[#This Row],[a_obFouls]]/Table3[[#This Row],[a_exFouls]]</f>
        <v>0.89988992584463634</v>
      </c>
      <c r="AG66">
        <v>168</v>
      </c>
      <c r="AH66">
        <v>188.575750621841</v>
      </c>
      <c r="AI66" s="3">
        <f>Table3[[#This Row],[obYC]]/Table3[[#This Row],[exYC]]</f>
        <v>0.89088867177253117</v>
      </c>
      <c r="AJ66">
        <v>12</v>
      </c>
      <c r="AK66">
        <v>11.1894020412964</v>
      </c>
      <c r="AL66" s="3">
        <f>Table3[[#This Row],[obRC]]/Table3[[#This Row],[exRC]]</f>
        <v>1.0724433670103146</v>
      </c>
      <c r="AM66">
        <v>77</v>
      </c>
      <c r="AN66">
        <v>84.070046179561004</v>
      </c>
      <c r="AO66" s="3">
        <f>Table3[[#This Row],[h_obYC]]/Table3[[#This Row],[h_exYC]]</f>
        <v>0.91590291071732677</v>
      </c>
      <c r="AP66">
        <v>91</v>
      </c>
      <c r="AQ66">
        <v>104.50570444228001</v>
      </c>
      <c r="AR66" s="3">
        <f>Table3[[#This Row],[a_obYC]]/Table3[[#This Row],[a_exYC]]</f>
        <v>0.87076586379321141</v>
      </c>
      <c r="AS66">
        <v>6</v>
      </c>
      <c r="AT66">
        <v>4.4150331968838703</v>
      </c>
      <c r="AU66" s="3">
        <f>Table3[[#This Row],[h_obRC]]/Table3[[#This Row],[h_exRC]]</f>
        <v>1.3589931790852217</v>
      </c>
      <c r="AV66">
        <v>6</v>
      </c>
      <c r="AW66">
        <v>6.7743688444125798</v>
      </c>
      <c r="AX66" s="3">
        <f>Table3[[#This Row],[a_obRC]]/Table3[[#This Row],[a_exRC]]</f>
        <v>0.88569136665015369</v>
      </c>
    </row>
    <row r="67" spans="1:50" hidden="1" x14ac:dyDescent="0.45">
      <c r="A67">
        <v>192</v>
      </c>
      <c r="B67" t="s">
        <v>66</v>
      </c>
      <c r="C67">
        <v>45</v>
      </c>
      <c r="D67" s="7">
        <f t="shared" si="2"/>
        <v>0.9908663367301731</v>
      </c>
      <c r="E67" s="7">
        <f t="shared" si="3"/>
        <v>1.0489488071071638</v>
      </c>
      <c r="F67">
        <v>20</v>
      </c>
      <c r="G67">
        <v>23.034549642439099</v>
      </c>
      <c r="H67" s="3">
        <f>Table3[[#This Row],[h_obWins]]/Table3[[#This Row],[h_exWins]]</f>
        <v>0.86826095193768349</v>
      </c>
      <c r="I67">
        <v>12</v>
      </c>
      <c r="J67">
        <v>11.1744195040273</v>
      </c>
      <c r="K67" s="3">
        <f>Table3[[#This Row],[obDraws]]/Table3[[#This Row],[exDraws]]</f>
        <v>1.0738812871375696</v>
      </c>
      <c r="L67">
        <v>13</v>
      </c>
      <c r="M67">
        <v>10.791030853533499</v>
      </c>
      <c r="N67" s="3">
        <f>Table3[[#This Row],[a_obWins]]/Table3[[#This Row],[a_exWins]]</f>
        <v>1.2047041822462383</v>
      </c>
      <c r="O67">
        <v>65</v>
      </c>
      <c r="P67">
        <v>74.229258028102507</v>
      </c>
      <c r="Q67" s="3">
        <f>Table3[[#This Row],[h_obSG]]/Table3[[#This Row],[h_exSG]]</f>
        <v>0.87566549534135996</v>
      </c>
      <c r="R67">
        <v>49</v>
      </c>
      <c r="S67">
        <v>46.341135221415698</v>
      </c>
      <c r="T67" s="3">
        <f>Table3[[#This Row],[a_obSG]]/Table3[[#This Row],[a_exSG]]</f>
        <v>1.0573759094566928</v>
      </c>
      <c r="U67">
        <v>114</v>
      </c>
      <c r="V67">
        <v>120.57039324951801</v>
      </c>
      <c r="W67" s="3">
        <f>Table3[[#This Row],[obSG]]/Table3[[#This Row],[exSG]]</f>
        <v>0.94550574919399399</v>
      </c>
      <c r="X67">
        <v>1155</v>
      </c>
      <c r="Y67">
        <v>1164.3820770841301</v>
      </c>
      <c r="Z67" s="3">
        <f>Table3[[#This Row],[obFouls]]/Table3[[#This Row],[exFouls]]</f>
        <v>0.99194244117220964</v>
      </c>
      <c r="AA67">
        <v>556</v>
      </c>
      <c r="AB67">
        <v>563.57904367972799</v>
      </c>
      <c r="AC67" s="3">
        <f>Table3[[#This Row],[h_obFouls]]/Table3[[#This Row],[h_exFouls]]</f>
        <v>0.98655194197739715</v>
      </c>
      <c r="AD67">
        <v>599</v>
      </c>
      <c r="AE67">
        <v>600.80303340440798</v>
      </c>
      <c r="AF67" s="3">
        <f>Table3[[#This Row],[a_obFouls]]/Table3[[#This Row],[a_exFouls]]</f>
        <v>0.99699896088375051</v>
      </c>
      <c r="AG67">
        <v>121</v>
      </c>
      <c r="AH67">
        <v>153.726634699154</v>
      </c>
      <c r="AI67" s="3">
        <f>Table3[[#This Row],[obYC]]/Table3[[#This Row],[exYC]]</f>
        <v>0.78711148680773069</v>
      </c>
      <c r="AJ67">
        <v>11</v>
      </c>
      <c r="AK67">
        <v>9.0971239917025795</v>
      </c>
      <c r="AL67" s="3">
        <f>Table3[[#This Row],[obRC]]/Table3[[#This Row],[exRC]]</f>
        <v>1.209173361826553</v>
      </c>
      <c r="AM67">
        <v>54</v>
      </c>
      <c r="AN67">
        <v>66.810514069940496</v>
      </c>
      <c r="AO67" s="3">
        <f>Table3[[#This Row],[h_obYC]]/Table3[[#This Row],[h_exYC]]</f>
        <v>0.80825601706147887</v>
      </c>
      <c r="AP67">
        <v>67</v>
      </c>
      <c r="AQ67">
        <v>86.916120629213793</v>
      </c>
      <c r="AR67" s="3">
        <f>Table3[[#This Row],[a_obYC]]/Table3[[#This Row],[a_exYC]]</f>
        <v>0.77085815053600437</v>
      </c>
      <c r="AS67">
        <v>3</v>
      </c>
      <c r="AT67">
        <v>3.52035103680912</v>
      </c>
      <c r="AU67" s="3">
        <f>Table3[[#This Row],[h_obRC]]/Table3[[#This Row],[h_exRC]]</f>
        <v>0.8521877416859055</v>
      </c>
      <c r="AV67">
        <v>8</v>
      </c>
      <c r="AW67">
        <v>5.5767729548934497</v>
      </c>
      <c r="AX67" s="3">
        <f>Table3[[#This Row],[a_obRC]]/Table3[[#This Row],[a_exRC]]</f>
        <v>1.4345213736880289</v>
      </c>
    </row>
    <row r="68" spans="1:50" hidden="1" x14ac:dyDescent="0.45">
      <c r="A68">
        <v>258</v>
      </c>
      <c r="B68" t="s">
        <v>113</v>
      </c>
      <c r="C68">
        <v>318</v>
      </c>
      <c r="D68" s="7">
        <f t="shared" si="2"/>
        <v>1.0365700975942505</v>
      </c>
      <c r="E68" s="7">
        <f t="shared" si="3"/>
        <v>1.0018891294954868</v>
      </c>
      <c r="F68">
        <v>130</v>
      </c>
      <c r="G68">
        <v>131.39158400433499</v>
      </c>
      <c r="H68" s="3">
        <f>Table3[[#This Row],[h_obWins]]/Table3[[#This Row],[h_exWins]]</f>
        <v>0.98940888021953466</v>
      </c>
      <c r="I68">
        <v>79</v>
      </c>
      <c r="J68">
        <v>78.044862209356694</v>
      </c>
      <c r="K68" s="3">
        <f>Table3[[#This Row],[obDraws]]/Table3[[#This Row],[exDraws]]</f>
        <v>1.0122383173421605</v>
      </c>
      <c r="L68">
        <v>109</v>
      </c>
      <c r="M68">
        <v>108.56355378630801</v>
      </c>
      <c r="N68" s="3">
        <f>Table3[[#This Row],[a_obWins]]/Table3[[#This Row],[a_exWins]]</f>
        <v>1.0040201909247655</v>
      </c>
      <c r="O68">
        <v>452</v>
      </c>
      <c r="P68">
        <v>458.13289783824501</v>
      </c>
      <c r="Q68" s="3">
        <f>Table3[[#This Row],[h_obSG]]/Table3[[#This Row],[h_exSG]]</f>
        <v>0.98661327779082486</v>
      </c>
      <c r="R68">
        <v>390</v>
      </c>
      <c r="S68">
        <v>395.19168007047898</v>
      </c>
      <c r="T68" s="3">
        <f>Table3[[#This Row],[a_obSG]]/Table3[[#This Row],[a_exSG]]</f>
        <v>0.98686288114781895</v>
      </c>
      <c r="U68">
        <v>842</v>
      </c>
      <c r="V68">
        <v>853.324577908724</v>
      </c>
      <c r="W68" s="3">
        <f>Table3[[#This Row],[obSG]]/Table3[[#This Row],[exSG]]</f>
        <v>0.98672887409796917</v>
      </c>
      <c r="X68">
        <v>7509</v>
      </c>
      <c r="Y68">
        <v>8236.4620111941604</v>
      </c>
      <c r="Z68" s="3">
        <f>Table3[[#This Row],[obFouls]]/Table3[[#This Row],[exFouls]]</f>
        <v>0.91167785267442891</v>
      </c>
      <c r="AA68">
        <v>3735</v>
      </c>
      <c r="AB68">
        <v>4065.7415731227102</v>
      </c>
      <c r="AC68" s="3">
        <f>Table3[[#This Row],[h_obFouls]]/Table3[[#This Row],[h_exFouls]]</f>
        <v>0.9186515996714758</v>
      </c>
      <c r="AD68">
        <v>3774</v>
      </c>
      <c r="AE68">
        <v>4170.7204380714402</v>
      </c>
      <c r="AF68" s="3">
        <f>Table3[[#This Row],[a_obFouls]]/Table3[[#This Row],[a_exFouls]]</f>
        <v>0.90487963795173831</v>
      </c>
      <c r="AG68">
        <v>962</v>
      </c>
      <c r="AH68">
        <v>1107.74680088525</v>
      </c>
      <c r="AI68" s="3">
        <f>Table3[[#This Row],[obYC]]/Table3[[#This Row],[exYC]]</f>
        <v>0.86842949962141425</v>
      </c>
      <c r="AJ68">
        <v>91</v>
      </c>
      <c r="AK68">
        <v>65.028741576555404</v>
      </c>
      <c r="AL68" s="3">
        <f>Table3[[#This Row],[obRC]]/Table3[[#This Row],[exRC]]</f>
        <v>1.3993812242678847</v>
      </c>
      <c r="AM68">
        <v>460</v>
      </c>
      <c r="AN68">
        <v>511.75613950125</v>
      </c>
      <c r="AO68" s="3">
        <f>Table3[[#This Row],[h_obYC]]/Table3[[#This Row],[h_exYC]]</f>
        <v>0.89886562073941945</v>
      </c>
      <c r="AP68">
        <v>502</v>
      </c>
      <c r="AQ68">
        <v>595.99066138400497</v>
      </c>
      <c r="AR68" s="3">
        <f>Table3[[#This Row],[a_obYC]]/Table3[[#This Row],[a_exYC]]</f>
        <v>0.8422950769635541</v>
      </c>
      <c r="AS68">
        <v>43</v>
      </c>
      <c r="AT68">
        <v>27.687078511576999</v>
      </c>
      <c r="AU68" s="3">
        <f>Table3[[#This Row],[h_obRC]]/Table3[[#This Row],[h_exRC]]</f>
        <v>1.5530710465540847</v>
      </c>
      <c r="AV68">
        <v>48</v>
      </c>
      <c r="AW68">
        <v>37.341663064978398</v>
      </c>
      <c r="AX68" s="3">
        <f>Table3[[#This Row],[a_obRC]]/Table3[[#This Row],[a_exRC]]</f>
        <v>1.2854274839466839</v>
      </c>
    </row>
    <row r="69" spans="1:50" hidden="1" x14ac:dyDescent="0.45">
      <c r="A69">
        <v>11</v>
      </c>
      <c r="B69" t="s">
        <v>272</v>
      </c>
      <c r="C69">
        <v>34</v>
      </c>
      <c r="D69" s="7">
        <f t="shared" si="2"/>
        <v>0.99042966762911078</v>
      </c>
      <c r="E69" s="7">
        <f t="shared" si="3"/>
        <v>1.0475605412131019</v>
      </c>
      <c r="F69">
        <v>12</v>
      </c>
      <c r="G69">
        <v>15.4349190472623</v>
      </c>
      <c r="H69" s="3">
        <f>Table3[[#This Row],[h_obWins]]/Table3[[#This Row],[h_exWins]]</f>
        <v>0.77745791625181515</v>
      </c>
      <c r="I69">
        <v>10</v>
      </c>
      <c r="J69">
        <v>8.8026077732244303</v>
      </c>
      <c r="K69" s="3">
        <f>Table3[[#This Row],[obDraws]]/Table3[[#This Row],[exDraws]]</f>
        <v>1.1360269885496626</v>
      </c>
      <c r="L69">
        <v>12</v>
      </c>
      <c r="M69">
        <v>9.7624731795132593</v>
      </c>
      <c r="N69" s="3">
        <f>Table3[[#This Row],[a_obWins]]/Table3[[#This Row],[a_exWins]]</f>
        <v>1.2291967188378283</v>
      </c>
      <c r="O69">
        <v>39</v>
      </c>
      <c r="P69">
        <v>50.377590287591303</v>
      </c>
      <c r="Q69" s="3">
        <f>Table3[[#This Row],[h_obSG]]/Table3[[#This Row],[h_exSG]]</f>
        <v>0.7741537413234757</v>
      </c>
      <c r="R69">
        <v>37</v>
      </c>
      <c r="S69">
        <v>37.676301357542798</v>
      </c>
      <c r="T69" s="3">
        <f>Table3[[#This Row],[a_obSG]]/Table3[[#This Row],[a_exSG]]</f>
        <v>0.98204968818131078</v>
      </c>
      <c r="U69">
        <v>76</v>
      </c>
      <c r="V69">
        <v>88.0538916451342</v>
      </c>
      <c r="W69" s="3">
        <f>Table3[[#This Row],[obSG]]/Table3[[#This Row],[exSG]]</f>
        <v>0.86310779205861154</v>
      </c>
      <c r="X69">
        <v>609</v>
      </c>
      <c r="Y69">
        <v>887.48711339432703</v>
      </c>
      <c r="Z69" s="3">
        <f>Table3[[#This Row],[obFouls]]/Table3[[#This Row],[exFouls]]</f>
        <v>0.68620714690807005</v>
      </c>
      <c r="AA69">
        <v>300</v>
      </c>
      <c r="AB69">
        <v>433.02292137356</v>
      </c>
      <c r="AC69" s="3">
        <f>Table3[[#This Row],[h_obFouls]]/Table3[[#This Row],[h_exFouls]]</f>
        <v>0.6928039722432987</v>
      </c>
      <c r="AD69">
        <v>309</v>
      </c>
      <c r="AE69">
        <v>454.46419202076697</v>
      </c>
      <c r="AF69" s="3">
        <f>Table3[[#This Row],[a_obFouls]]/Table3[[#This Row],[a_exFouls]]</f>
        <v>0.67992155471267601</v>
      </c>
      <c r="AG69">
        <v>92</v>
      </c>
      <c r="AH69">
        <v>117.702538306121</v>
      </c>
      <c r="AI69" s="3">
        <f>Table3[[#This Row],[obYC]]/Table3[[#This Row],[exYC]]</f>
        <v>0.7816314017011784</v>
      </c>
      <c r="AJ69">
        <v>11</v>
      </c>
      <c r="AK69">
        <v>7.1272191157684999</v>
      </c>
      <c r="AL69" s="3">
        <f>Table3[[#This Row],[obRC]]/Table3[[#This Row],[exRC]]</f>
        <v>1.543378956269666</v>
      </c>
      <c r="AM69">
        <v>42</v>
      </c>
      <c r="AN69">
        <v>52.564605618896103</v>
      </c>
      <c r="AO69" s="3">
        <f>Table3[[#This Row],[h_obYC]]/Table3[[#This Row],[h_exYC]]</f>
        <v>0.79901674340540851</v>
      </c>
      <c r="AP69">
        <v>50</v>
      </c>
      <c r="AQ69">
        <v>65.137932687225003</v>
      </c>
      <c r="AR69" s="3">
        <f>Table3[[#This Row],[a_obYC]]/Table3[[#This Row],[a_exYC]]</f>
        <v>0.76760188629391535</v>
      </c>
      <c r="AS69">
        <v>5</v>
      </c>
      <c r="AT69">
        <v>2.8985348367964701</v>
      </c>
      <c r="AU69" s="3">
        <f>Table3[[#This Row],[h_obRC]]/Table3[[#This Row],[h_exRC]]</f>
        <v>1.7250094553033282</v>
      </c>
      <c r="AV69">
        <v>6</v>
      </c>
      <c r="AW69">
        <v>4.22868427897202</v>
      </c>
      <c r="AX69" s="3">
        <f>Table3[[#This Row],[a_obRC]]/Table3[[#This Row],[a_exRC]]</f>
        <v>1.4188810523964162</v>
      </c>
    </row>
    <row r="70" spans="1:50" hidden="1" x14ac:dyDescent="0.45">
      <c r="A70">
        <v>281</v>
      </c>
      <c r="B70" t="s">
        <v>235</v>
      </c>
      <c r="C70">
        <v>316</v>
      </c>
      <c r="D70" s="7">
        <f t="shared" si="2"/>
        <v>0.7881576924814202</v>
      </c>
      <c r="E70" s="7">
        <f t="shared" si="3"/>
        <v>0.99909063255582897</v>
      </c>
      <c r="F70">
        <v>135</v>
      </c>
      <c r="G70">
        <v>138.01633096503201</v>
      </c>
      <c r="H70" s="3">
        <f>Table3[[#This Row],[h_obWins]]/Table3[[#This Row],[h_exWins]]</f>
        <v>0.97814511555305561</v>
      </c>
      <c r="I70">
        <v>75</v>
      </c>
      <c r="J70">
        <v>82.318850125761401</v>
      </c>
      <c r="K70" s="3">
        <f>Table3[[#This Row],[obDraws]]/Table3[[#This Row],[exDraws]]</f>
        <v>0.91109144364164296</v>
      </c>
      <c r="L70">
        <v>106</v>
      </c>
      <c r="M70">
        <v>95.664818909205906</v>
      </c>
      <c r="N70" s="3">
        <f>Table3[[#This Row],[a_obWins]]/Table3[[#This Row],[a_exWins]]</f>
        <v>1.1080353384727886</v>
      </c>
      <c r="O70">
        <v>444</v>
      </c>
      <c r="P70">
        <v>467.01010877830498</v>
      </c>
      <c r="Q70" s="3">
        <f>Table3[[#This Row],[h_obSG]]/Table3[[#This Row],[h_exSG]]</f>
        <v>0.95072888499458985</v>
      </c>
      <c r="R70">
        <v>396</v>
      </c>
      <c r="S70">
        <v>368.45260126470703</v>
      </c>
      <c r="T70" s="3">
        <f>Table3[[#This Row],[a_obSG]]/Table3[[#This Row],[a_exSG]]</f>
        <v>1.0747651085668468</v>
      </c>
      <c r="U70">
        <v>840</v>
      </c>
      <c r="V70">
        <v>835.46271004301195</v>
      </c>
      <c r="W70" s="3">
        <f>Table3[[#This Row],[obSG]]/Table3[[#This Row],[exSG]]</f>
        <v>1.0054308707048749</v>
      </c>
      <c r="X70">
        <v>6926</v>
      </c>
      <c r="Y70">
        <v>8209.9732471291809</v>
      </c>
      <c r="Z70" s="3">
        <f>Table3[[#This Row],[obFouls]]/Table3[[#This Row],[exFouls]]</f>
        <v>0.84360810827512089</v>
      </c>
      <c r="AA70">
        <v>3334</v>
      </c>
      <c r="AB70">
        <v>4023.1623557035</v>
      </c>
      <c r="AC70" s="3">
        <f>Table3[[#This Row],[h_obFouls]]/Table3[[#This Row],[h_exFouls]]</f>
        <v>0.82870133124841505</v>
      </c>
      <c r="AD70">
        <v>3592</v>
      </c>
      <c r="AE70">
        <v>4186.81089142568</v>
      </c>
      <c r="AF70" s="3">
        <f>Table3[[#This Row],[a_obFouls]]/Table3[[#This Row],[a_exFouls]]</f>
        <v>0.85793222888480236</v>
      </c>
      <c r="AG70">
        <v>626</v>
      </c>
      <c r="AH70">
        <v>1096.5875126635899</v>
      </c>
      <c r="AI70" s="3">
        <f>Table3[[#This Row],[obYC]]/Table3[[#This Row],[exYC]]</f>
        <v>0.57086187173466718</v>
      </c>
      <c r="AJ70">
        <v>34</v>
      </c>
      <c r="AK70">
        <v>65.236201482797895</v>
      </c>
      <c r="AL70" s="3">
        <f>Table3[[#This Row],[obRC]]/Table3[[#This Row],[exRC]]</f>
        <v>0.52118301230284603</v>
      </c>
      <c r="AM70">
        <v>250</v>
      </c>
      <c r="AN70">
        <v>496.55175864289203</v>
      </c>
      <c r="AO70" s="3">
        <f>Table3[[#This Row],[h_obYC]]/Table3[[#This Row],[h_exYC]]</f>
        <v>0.50347218723636411</v>
      </c>
      <c r="AP70">
        <v>376</v>
      </c>
      <c r="AQ70">
        <v>600.03575402070203</v>
      </c>
      <c r="AR70" s="3">
        <f>Table3[[#This Row],[a_obYC]]/Table3[[#This Row],[a_exYC]]</f>
        <v>0.62662932580352115</v>
      </c>
      <c r="AS70">
        <v>14</v>
      </c>
      <c r="AT70">
        <v>26.964489108962201</v>
      </c>
      <c r="AU70" s="3">
        <f>Table3[[#This Row],[h_obRC]]/Table3[[#This Row],[h_exRC]]</f>
        <v>0.51920138161812279</v>
      </c>
      <c r="AV70">
        <v>20</v>
      </c>
      <c r="AW70">
        <v>38.271712373835697</v>
      </c>
      <c r="AX70" s="3">
        <f>Table3[[#This Row],[a_obRC]]/Table3[[#This Row],[a_exRC]]</f>
        <v>0.52257917818364774</v>
      </c>
    </row>
    <row r="71" spans="1:50" hidden="1" x14ac:dyDescent="0.45">
      <c r="A71">
        <v>38</v>
      </c>
      <c r="B71" t="s">
        <v>30</v>
      </c>
      <c r="C71">
        <v>313</v>
      </c>
      <c r="D71" s="7">
        <f t="shared" si="2"/>
        <v>0.87222648013963788</v>
      </c>
      <c r="E71" s="7">
        <f t="shared" si="3"/>
        <v>1.0098501001994702</v>
      </c>
      <c r="F71">
        <v>141</v>
      </c>
      <c r="G71">
        <v>143.74436748547501</v>
      </c>
      <c r="H71" s="3">
        <f>Table3[[#This Row],[h_obWins]]/Table3[[#This Row],[h_exWins]]</f>
        <v>0.98090799985083021</v>
      </c>
      <c r="I71">
        <v>97</v>
      </c>
      <c r="J71">
        <v>80.749959276592193</v>
      </c>
      <c r="K71" s="3">
        <f>Table3[[#This Row],[obDraws]]/Table3[[#This Row],[exDraws]]</f>
        <v>1.2012389958953003</v>
      </c>
      <c r="L71">
        <v>75</v>
      </c>
      <c r="M71">
        <v>88.505673237932498</v>
      </c>
      <c r="N71" s="3">
        <f>Table3[[#This Row],[a_obWins]]/Table3[[#This Row],[a_exWins]]</f>
        <v>0.8474033048522801</v>
      </c>
      <c r="O71">
        <v>484</v>
      </c>
      <c r="P71">
        <v>477.65007837670998</v>
      </c>
      <c r="Q71" s="3">
        <f>Table3[[#This Row],[h_obSG]]/Table3[[#This Row],[h_exSG]]</f>
        <v>1.0132940868446418</v>
      </c>
      <c r="R71">
        <v>347</v>
      </c>
      <c r="S71">
        <v>350.16114171640902</v>
      </c>
      <c r="T71" s="3">
        <f>Table3[[#This Row],[a_obSG]]/Table3[[#This Row],[a_exSG]]</f>
        <v>0.99097232291134918</v>
      </c>
      <c r="U71">
        <v>831</v>
      </c>
      <c r="V71">
        <v>827.811220093119</v>
      </c>
      <c r="W71" s="3">
        <f>Table3[[#This Row],[obSG]]/Table3[[#This Row],[exSG]]</f>
        <v>1.0038520617134452</v>
      </c>
      <c r="X71">
        <v>6922</v>
      </c>
      <c r="Y71">
        <v>8144.5062756411198</v>
      </c>
      <c r="Z71" s="3">
        <f>Table3[[#This Row],[obFouls]]/Table3[[#This Row],[exFouls]]</f>
        <v>0.84989804976915106</v>
      </c>
      <c r="AA71">
        <v>3376</v>
      </c>
      <c r="AB71">
        <v>3979.00025230141</v>
      </c>
      <c r="AC71" s="3">
        <f>Table3[[#This Row],[h_obFouls]]/Table3[[#This Row],[h_exFouls]]</f>
        <v>0.84845433172500018</v>
      </c>
      <c r="AD71">
        <v>3546</v>
      </c>
      <c r="AE71">
        <v>4165.5060233396998</v>
      </c>
      <c r="AF71" s="3">
        <f>Table3[[#This Row],[a_obFouls]]/Table3[[#This Row],[a_exFouls]]</f>
        <v>0.85127712698804114</v>
      </c>
      <c r="AG71">
        <v>895</v>
      </c>
      <c r="AH71">
        <v>1083.2184956886999</v>
      </c>
      <c r="AI71" s="3">
        <f>Table3[[#This Row],[obYC]]/Table3[[#This Row],[exYC]]</f>
        <v>0.82624143103369707</v>
      </c>
      <c r="AJ71">
        <v>45</v>
      </c>
      <c r="AK71">
        <v>64.525726052152095</v>
      </c>
      <c r="AL71" s="3">
        <f>Table3[[#This Row],[obRC]]/Table3[[#This Row],[exRC]]</f>
        <v>0.69739625965044272</v>
      </c>
      <c r="AM71">
        <v>373</v>
      </c>
      <c r="AN71">
        <v>484.47893571118902</v>
      </c>
      <c r="AO71" s="3">
        <f>Table3[[#This Row],[h_obYC]]/Table3[[#This Row],[h_exYC]]</f>
        <v>0.76989931348089691</v>
      </c>
      <c r="AP71">
        <v>522</v>
      </c>
      <c r="AQ71">
        <v>598.739559977515</v>
      </c>
      <c r="AR71" s="3">
        <f>Table3[[#This Row],[a_obYC]]/Table3[[#This Row],[a_exYC]]</f>
        <v>0.87183148549530143</v>
      </c>
      <c r="AS71">
        <v>13</v>
      </c>
      <c r="AT71">
        <v>26.048745658007199</v>
      </c>
      <c r="AU71" s="3">
        <f>Table3[[#This Row],[h_obRC]]/Table3[[#This Row],[h_exRC]]</f>
        <v>0.49906433771039921</v>
      </c>
      <c r="AV71">
        <v>32</v>
      </c>
      <c r="AW71">
        <v>38.476980394144803</v>
      </c>
      <c r="AX71" s="3">
        <f>Table3[[#This Row],[a_obRC]]/Table3[[#This Row],[a_exRC]]</f>
        <v>0.83166609417379256</v>
      </c>
    </row>
    <row r="72" spans="1:50" hidden="1" x14ac:dyDescent="0.45">
      <c r="A72">
        <v>211</v>
      </c>
      <c r="B72" t="s">
        <v>24</v>
      </c>
      <c r="C72">
        <v>43</v>
      </c>
      <c r="D72" s="7">
        <f t="shared" si="2"/>
        <v>0.98715712507461828</v>
      </c>
      <c r="E72" s="7">
        <f t="shared" si="3"/>
        <v>1.0285561958995064</v>
      </c>
      <c r="F72">
        <v>17</v>
      </c>
      <c r="G72">
        <v>19.223709233016098</v>
      </c>
      <c r="H72" s="3">
        <f>Table3[[#This Row],[h_obWins]]/Table3[[#This Row],[h_exWins]]</f>
        <v>0.88432465316334741</v>
      </c>
      <c r="I72">
        <v>13</v>
      </c>
      <c r="J72">
        <v>10.930277489444901</v>
      </c>
      <c r="K72" s="3">
        <f>Table3[[#This Row],[obDraws]]/Table3[[#This Row],[exDraws]]</f>
        <v>1.1893568129952583</v>
      </c>
      <c r="L72">
        <v>13</v>
      </c>
      <c r="M72">
        <v>12.8460132775388</v>
      </c>
      <c r="N72" s="3">
        <f>Table3[[#This Row],[a_obWins]]/Table3[[#This Row],[a_exWins]]</f>
        <v>1.0119871215399134</v>
      </c>
      <c r="O72">
        <v>62</v>
      </c>
      <c r="P72">
        <v>63.783259701575197</v>
      </c>
      <c r="Q72" s="3">
        <f>Table3[[#This Row],[h_obSG]]/Table3[[#This Row],[h_exSG]]</f>
        <v>0.97204188512912959</v>
      </c>
      <c r="R72">
        <v>51</v>
      </c>
      <c r="S72">
        <v>48.636372888919901</v>
      </c>
      <c r="T72" s="3">
        <f>Table3[[#This Row],[a_obSG]]/Table3[[#This Row],[a_exSG]]</f>
        <v>1.048597931356402</v>
      </c>
      <c r="U72">
        <v>113</v>
      </c>
      <c r="V72">
        <v>112.419632590495</v>
      </c>
      <c r="W72" s="3">
        <f>Table3[[#This Row],[obSG]]/Table3[[#This Row],[exSG]]</f>
        <v>1.0051625093956593</v>
      </c>
      <c r="X72">
        <v>925</v>
      </c>
      <c r="Y72">
        <v>1119.01788415037</v>
      </c>
      <c r="Z72" s="3">
        <f>Table3[[#This Row],[obFouls]]/Table3[[#This Row],[exFouls]]</f>
        <v>0.82661770924449451</v>
      </c>
      <c r="AA72">
        <v>428</v>
      </c>
      <c r="AB72">
        <v>546.085094923322</v>
      </c>
      <c r="AC72" s="3">
        <f>Table3[[#This Row],[h_obFouls]]/Table3[[#This Row],[h_exFouls]]</f>
        <v>0.7837606336061913</v>
      </c>
      <c r="AD72">
        <v>497</v>
      </c>
      <c r="AE72">
        <v>572.93278922705497</v>
      </c>
      <c r="AF72" s="3">
        <f>Table3[[#This Row],[a_obFouls]]/Table3[[#This Row],[a_exFouls]]</f>
        <v>0.86746649754590577</v>
      </c>
      <c r="AG72">
        <v>127</v>
      </c>
      <c r="AH72">
        <v>149.158329481989</v>
      </c>
      <c r="AI72" s="3">
        <f>Table3[[#This Row],[obYC]]/Table3[[#This Row],[exYC]]</f>
        <v>0.8514442367453261</v>
      </c>
      <c r="AJ72">
        <v>11</v>
      </c>
      <c r="AK72">
        <v>8.8611823830898597</v>
      </c>
      <c r="AL72" s="3">
        <f>Table3[[#This Row],[obRC]]/Table3[[#This Row],[exRC]]</f>
        <v>1.2413693257224601</v>
      </c>
      <c r="AM72">
        <v>51</v>
      </c>
      <c r="AN72">
        <v>67.038542960787296</v>
      </c>
      <c r="AO72" s="3">
        <f>Table3[[#This Row],[h_obYC]]/Table3[[#This Row],[h_exYC]]</f>
        <v>0.76075639098885717</v>
      </c>
      <c r="AP72">
        <v>76</v>
      </c>
      <c r="AQ72">
        <v>82.119786521202201</v>
      </c>
      <c r="AR72" s="3">
        <f>Table3[[#This Row],[a_obYC]]/Table3[[#This Row],[a_exYC]]</f>
        <v>0.9254773206257404</v>
      </c>
      <c r="AS72">
        <v>4</v>
      </c>
      <c r="AT72">
        <v>3.6538544508437401</v>
      </c>
      <c r="AU72" s="3">
        <f>Table3[[#This Row],[h_obRC]]/Table3[[#This Row],[h_exRC]]</f>
        <v>1.0947343562293044</v>
      </c>
      <c r="AV72">
        <v>7</v>
      </c>
      <c r="AW72">
        <v>5.2073279322461099</v>
      </c>
      <c r="AX72" s="3">
        <f>Table3[[#This Row],[a_obRC]]/Table3[[#This Row],[a_exRC]]</f>
        <v>1.3442594918312827</v>
      </c>
    </row>
    <row r="73" spans="1:50" hidden="1" x14ac:dyDescent="0.45">
      <c r="A73">
        <v>18</v>
      </c>
      <c r="B73" t="s">
        <v>120</v>
      </c>
      <c r="C73">
        <v>312</v>
      </c>
      <c r="D73" s="7">
        <f t="shared" si="2"/>
        <v>0.97379243378599112</v>
      </c>
      <c r="E73" s="7">
        <f t="shared" si="3"/>
        <v>1.0216273688532169</v>
      </c>
      <c r="F73">
        <v>123</v>
      </c>
      <c r="G73">
        <v>138.60894961834501</v>
      </c>
      <c r="H73" s="3">
        <f>Table3[[#This Row],[h_obWins]]/Table3[[#This Row],[h_exWins]]</f>
        <v>0.88738858737964821</v>
      </c>
      <c r="I73">
        <v>88</v>
      </c>
      <c r="J73">
        <v>84.041392889197496</v>
      </c>
      <c r="K73" s="3">
        <f>Table3[[#This Row],[obDraws]]/Table3[[#This Row],[exDraws]]</f>
        <v>1.0471030640344294</v>
      </c>
      <c r="L73">
        <v>101</v>
      </c>
      <c r="M73">
        <v>89.349657492457396</v>
      </c>
      <c r="N73" s="3">
        <f>Table3[[#This Row],[a_obWins]]/Table3[[#This Row],[a_exWins]]</f>
        <v>1.1303904551455732</v>
      </c>
      <c r="O73">
        <v>437</v>
      </c>
      <c r="P73">
        <v>454.15657663060102</v>
      </c>
      <c r="Q73" s="3">
        <f>Table3[[#This Row],[h_obSG]]/Table3[[#This Row],[h_exSG]]</f>
        <v>0.96222321218403117</v>
      </c>
      <c r="R73">
        <v>382</v>
      </c>
      <c r="S73">
        <v>345.35214870149298</v>
      </c>
      <c r="T73" s="3">
        <f>Table3[[#This Row],[a_obSG]]/Table3[[#This Row],[a_exSG]]</f>
        <v>1.1061173397539328</v>
      </c>
      <c r="U73">
        <v>819</v>
      </c>
      <c r="V73">
        <v>799.50872533209395</v>
      </c>
      <c r="W73" s="3">
        <f>Table3[[#This Row],[obSG]]/Table3[[#This Row],[exSG]]</f>
        <v>1.0243790643558142</v>
      </c>
      <c r="X73">
        <v>8073</v>
      </c>
      <c r="Y73">
        <v>8159.8907654570203</v>
      </c>
      <c r="Z73" s="3">
        <f>Table3[[#This Row],[obFouls]]/Table3[[#This Row],[exFouls]]</f>
        <v>0.98935147933292789</v>
      </c>
      <c r="AA73">
        <v>3941</v>
      </c>
      <c r="AB73">
        <v>3982.7326343652398</v>
      </c>
      <c r="AC73" s="3">
        <f>Table3[[#This Row],[h_obFouls]]/Table3[[#This Row],[h_exFouls]]</f>
        <v>0.98952160785156718</v>
      </c>
      <c r="AD73">
        <v>4132</v>
      </c>
      <c r="AE73">
        <v>4177.15813109178</v>
      </c>
      <c r="AF73" s="3">
        <f>Table3[[#This Row],[a_obFouls]]/Table3[[#This Row],[a_exFouls]]</f>
        <v>0.98918926943281005</v>
      </c>
      <c r="AG73">
        <v>1087</v>
      </c>
      <c r="AH73">
        <v>1082.3280801818501</v>
      </c>
      <c r="AI73" s="3">
        <f>Table3[[#This Row],[obYC]]/Table3[[#This Row],[exYC]]</f>
        <v>1.0043165468065514</v>
      </c>
      <c r="AJ73">
        <v>55</v>
      </c>
      <c r="AK73">
        <v>65.709262873901906</v>
      </c>
      <c r="AL73" s="3">
        <f>Table3[[#This Row],[obRC]]/Table3[[#This Row],[exRC]]</f>
        <v>0.83702049900554643</v>
      </c>
      <c r="AM73">
        <v>478</v>
      </c>
      <c r="AN73">
        <v>484.81034494709502</v>
      </c>
      <c r="AO73" s="3">
        <f>Table3[[#This Row],[h_obYC]]/Table3[[#This Row],[h_exYC]]</f>
        <v>0.98595255852504926</v>
      </c>
      <c r="AP73">
        <v>609</v>
      </c>
      <c r="AQ73">
        <v>597.51773523475595</v>
      </c>
      <c r="AR73" s="3">
        <f>Table3[[#This Row],[a_obYC]]/Table3[[#This Row],[a_exYC]]</f>
        <v>1.0192166091283179</v>
      </c>
      <c r="AS73">
        <v>19</v>
      </c>
      <c r="AT73">
        <v>26.6205733430333</v>
      </c>
      <c r="AU73" s="3">
        <f>Table3[[#This Row],[h_obRC]]/Table3[[#This Row],[h_exRC]]</f>
        <v>0.71373368842081564</v>
      </c>
      <c r="AV73">
        <v>36</v>
      </c>
      <c r="AW73">
        <v>39.088689530868599</v>
      </c>
      <c r="AX73" s="3">
        <f>Table3[[#This Row],[a_obRC]]/Table3[[#This Row],[a_exRC]]</f>
        <v>0.92098252543285086</v>
      </c>
    </row>
    <row r="74" spans="1:50" hidden="1" x14ac:dyDescent="0.45">
      <c r="A74">
        <v>274</v>
      </c>
      <c r="B74" t="s">
        <v>186</v>
      </c>
      <c r="C74">
        <v>33</v>
      </c>
      <c r="D74" s="7">
        <f t="shared" si="2"/>
        <v>0.98678448498203186</v>
      </c>
      <c r="E74" s="7">
        <f t="shared" si="3"/>
        <v>1.03376180414151</v>
      </c>
      <c r="F74">
        <v>12</v>
      </c>
      <c r="G74">
        <v>13.6261970909776</v>
      </c>
      <c r="H74" s="3">
        <f>Table3[[#This Row],[h_obWins]]/Table3[[#This Row],[h_exWins]]</f>
        <v>0.88065657056623936</v>
      </c>
      <c r="I74">
        <v>10</v>
      </c>
      <c r="J74">
        <v>7.95182125860899</v>
      </c>
      <c r="K74" s="3">
        <f>Table3[[#This Row],[obDraws]]/Table3[[#This Row],[exDraws]]</f>
        <v>1.2575735387881817</v>
      </c>
      <c r="L74">
        <v>11</v>
      </c>
      <c r="M74">
        <v>11.421981650413301</v>
      </c>
      <c r="N74" s="3">
        <f>Table3[[#This Row],[a_obWins]]/Table3[[#This Row],[a_exWins]]</f>
        <v>0.96305530307010856</v>
      </c>
      <c r="O74">
        <v>49</v>
      </c>
      <c r="P74">
        <v>46.567493703025697</v>
      </c>
      <c r="Q74" s="3">
        <f>Table3[[#This Row],[h_obSG]]/Table3[[#This Row],[h_exSG]]</f>
        <v>1.0522361437892083</v>
      </c>
      <c r="R74">
        <v>49</v>
      </c>
      <c r="S74">
        <v>39.542396629019699</v>
      </c>
      <c r="T74" s="3">
        <f>Table3[[#This Row],[a_obSG]]/Table3[[#This Row],[a_exSG]]</f>
        <v>1.2391762810866016</v>
      </c>
      <c r="U74">
        <v>98</v>
      </c>
      <c r="V74">
        <v>86.109890332045396</v>
      </c>
      <c r="W74" s="3">
        <f>Table3[[#This Row],[obSG]]/Table3[[#This Row],[exSG]]</f>
        <v>1.1380806504584497</v>
      </c>
      <c r="X74">
        <v>770</v>
      </c>
      <c r="Y74">
        <v>859.54980994073605</v>
      </c>
      <c r="Z74" s="3">
        <f>Table3[[#This Row],[obFouls]]/Table3[[#This Row],[exFouls]]</f>
        <v>0.89581777704434573</v>
      </c>
      <c r="AA74">
        <v>382</v>
      </c>
      <c r="AB74">
        <v>421.92556713528899</v>
      </c>
      <c r="AC74" s="3">
        <f>Table3[[#This Row],[h_obFouls]]/Table3[[#This Row],[h_exFouls]]</f>
        <v>0.90537296090784891</v>
      </c>
      <c r="AD74">
        <v>388</v>
      </c>
      <c r="AE74">
        <v>437.62424280544701</v>
      </c>
      <c r="AF74" s="3">
        <f>Table3[[#This Row],[a_obFouls]]/Table3[[#This Row],[a_exFouls]]</f>
        <v>0.88660536151442537</v>
      </c>
      <c r="AG74">
        <v>103</v>
      </c>
      <c r="AH74">
        <v>115.40626413511001</v>
      </c>
      <c r="AI74" s="3">
        <f>Table3[[#This Row],[obYC]]/Table3[[#This Row],[exYC]]</f>
        <v>0.89249921372911289</v>
      </c>
      <c r="AJ74">
        <v>7</v>
      </c>
      <c r="AK74">
        <v>6.8964435998173297</v>
      </c>
      <c r="AL74" s="3">
        <f>Table3[[#This Row],[obRC]]/Table3[[#This Row],[exRC]]</f>
        <v>1.0150159134463759</v>
      </c>
      <c r="AM74">
        <v>55</v>
      </c>
      <c r="AN74">
        <v>53.124689857696097</v>
      </c>
      <c r="AO74" s="3">
        <f>Table3[[#This Row],[h_obYC]]/Table3[[#This Row],[h_exYC]]</f>
        <v>1.0353001617012212</v>
      </c>
      <c r="AP74">
        <v>48</v>
      </c>
      <c r="AQ74">
        <v>62.281574277414002</v>
      </c>
      <c r="AR74" s="3">
        <f>Table3[[#This Row],[a_obYC]]/Table3[[#This Row],[a_exYC]]</f>
        <v>0.77069342830351162</v>
      </c>
      <c r="AS74">
        <v>1</v>
      </c>
      <c r="AT74">
        <v>2.9875512172840302</v>
      </c>
      <c r="AU74" s="3">
        <f>Table3[[#This Row],[h_obRC]]/Table3[[#This Row],[h_exRC]]</f>
        <v>0.33472229504038281</v>
      </c>
      <c r="AV74">
        <v>6</v>
      </c>
      <c r="AW74">
        <v>3.9088923825333</v>
      </c>
      <c r="AX74" s="3">
        <f>Table3[[#This Row],[a_obRC]]/Table3[[#This Row],[a_exRC]]</f>
        <v>1.5349616752844655</v>
      </c>
    </row>
    <row r="75" spans="1:50" hidden="1" x14ac:dyDescent="0.45">
      <c r="A75">
        <v>277</v>
      </c>
      <c r="B75" t="s">
        <v>55</v>
      </c>
      <c r="C75">
        <v>310</v>
      </c>
      <c r="D75" s="7">
        <f t="shared" si="2"/>
        <v>0.9687402358505397</v>
      </c>
      <c r="E75" s="7">
        <f t="shared" si="3"/>
        <v>0.99309584019856556</v>
      </c>
      <c r="F75">
        <v>136</v>
      </c>
      <c r="G75">
        <v>131.565533604748</v>
      </c>
      <c r="H75" s="3">
        <f>Table3[[#This Row],[h_obWins]]/Table3[[#This Row],[h_exWins]]</f>
        <v>1.0337053806855989</v>
      </c>
      <c r="I75">
        <v>72</v>
      </c>
      <c r="J75">
        <v>75.170582030072595</v>
      </c>
      <c r="K75" s="3">
        <f>Table3[[#This Row],[obDraws]]/Table3[[#This Row],[exDraws]]</f>
        <v>0.95782150484342166</v>
      </c>
      <c r="L75">
        <v>102</v>
      </c>
      <c r="M75">
        <v>103.263884365178</v>
      </c>
      <c r="N75" s="3">
        <f>Table3[[#This Row],[a_obWins]]/Table3[[#This Row],[a_exWins]]</f>
        <v>0.98776063506667588</v>
      </c>
      <c r="O75">
        <v>479</v>
      </c>
      <c r="P75">
        <v>456.48369618311301</v>
      </c>
      <c r="Q75" s="3">
        <f>Table3[[#This Row],[h_obSG]]/Table3[[#This Row],[h_exSG]]</f>
        <v>1.0493255378125375</v>
      </c>
      <c r="R75">
        <v>368</v>
      </c>
      <c r="S75">
        <v>380.15144564574098</v>
      </c>
      <c r="T75" s="3">
        <f>Table3[[#This Row],[a_obSG]]/Table3[[#This Row],[a_exSG]]</f>
        <v>0.96803525072724628</v>
      </c>
      <c r="U75">
        <v>847</v>
      </c>
      <c r="V75">
        <v>836.63514182885399</v>
      </c>
      <c r="W75" s="3">
        <f>Table3[[#This Row],[obSG]]/Table3[[#This Row],[exSG]]</f>
        <v>1.01238874349515</v>
      </c>
      <c r="X75">
        <v>7732</v>
      </c>
      <c r="Y75">
        <v>8035.2795690869498</v>
      </c>
      <c r="Z75" s="3">
        <f>Table3[[#This Row],[obFouls]]/Table3[[#This Row],[exFouls]]</f>
        <v>0.9622565006631858</v>
      </c>
      <c r="AA75">
        <v>3824</v>
      </c>
      <c r="AB75">
        <v>3961.4369753937799</v>
      </c>
      <c r="AC75" s="3">
        <f>Table3[[#This Row],[h_obFouls]]/Table3[[#This Row],[h_exFouls]]</f>
        <v>0.96530628248096306</v>
      </c>
      <c r="AD75">
        <v>3908</v>
      </c>
      <c r="AE75">
        <v>4073.8425936931599</v>
      </c>
      <c r="AF75" s="3">
        <f>Table3[[#This Row],[a_obFouls]]/Table3[[#This Row],[a_exFouls]]</f>
        <v>0.95929086854020673</v>
      </c>
      <c r="AG75">
        <v>1050</v>
      </c>
      <c r="AH75">
        <v>1082.1211479404101</v>
      </c>
      <c r="AI75" s="3">
        <f>Table3[[#This Row],[obYC]]/Table3[[#This Row],[exYC]]</f>
        <v>0.97031649552220112</v>
      </c>
      <c r="AJ75">
        <v>58</v>
      </c>
      <c r="AK75">
        <v>63.150993549932203</v>
      </c>
      <c r="AL75" s="3">
        <f>Table3[[#This Row],[obRC]]/Table3[[#This Row],[exRC]]</f>
        <v>0.918433689473794</v>
      </c>
      <c r="AM75">
        <v>494</v>
      </c>
      <c r="AN75">
        <v>496.05340759417402</v>
      </c>
      <c r="AO75" s="3">
        <f>Table3[[#This Row],[h_obYC]]/Table3[[#This Row],[h_exYC]]</f>
        <v>0.99586051106042617</v>
      </c>
      <c r="AP75">
        <v>556</v>
      </c>
      <c r="AQ75">
        <v>586.067740346243</v>
      </c>
      <c r="AR75" s="3">
        <f>Table3[[#This Row],[a_obYC]]/Table3[[#This Row],[a_exYC]]</f>
        <v>0.94869579354687006</v>
      </c>
      <c r="AS75">
        <v>21</v>
      </c>
      <c r="AT75">
        <v>26.529917896671499</v>
      </c>
      <c r="AU75" s="3">
        <f>Table3[[#This Row],[h_obRC]]/Table3[[#This Row],[h_exRC]]</f>
        <v>0.7915591778983494</v>
      </c>
      <c r="AV75">
        <v>37</v>
      </c>
      <c r="AW75">
        <v>36.621075653260597</v>
      </c>
      <c r="AX75" s="3">
        <f>Table3[[#This Row],[a_obRC]]/Table3[[#This Row],[a_exRC]]</f>
        <v>1.0103471659414698</v>
      </c>
    </row>
    <row r="76" spans="1:50" hidden="1" x14ac:dyDescent="0.45">
      <c r="A76">
        <v>215</v>
      </c>
      <c r="B76" t="s">
        <v>270</v>
      </c>
      <c r="C76">
        <v>309</v>
      </c>
      <c r="D76" s="7">
        <f t="shared" si="2"/>
        <v>0.84424896038408381</v>
      </c>
      <c r="E76" s="7">
        <f t="shared" si="3"/>
        <v>1.0049660653845451</v>
      </c>
      <c r="F76">
        <v>126</v>
      </c>
      <c r="G76">
        <v>129.148096387392</v>
      </c>
      <c r="H76" s="3">
        <f>Table3[[#This Row],[h_obWins]]/Table3[[#This Row],[h_exWins]]</f>
        <v>0.97562413635622636</v>
      </c>
      <c r="I76">
        <v>88</v>
      </c>
      <c r="J76">
        <v>83.752751997481596</v>
      </c>
      <c r="K76" s="3">
        <f>Table3[[#This Row],[obDraws]]/Table3[[#This Row],[exDraws]]</f>
        <v>1.0507117426140948</v>
      </c>
      <c r="L76">
        <v>95</v>
      </c>
      <c r="M76">
        <v>96.099151615126402</v>
      </c>
      <c r="N76" s="3">
        <f>Table3[[#This Row],[a_obWins]]/Table3[[#This Row],[a_exWins]]</f>
        <v>0.98856231718331433</v>
      </c>
      <c r="O76">
        <v>431</v>
      </c>
      <c r="P76">
        <v>434.80317005523301</v>
      </c>
      <c r="Q76" s="3">
        <f>Table3[[#This Row],[h_obSG]]/Table3[[#This Row],[h_exSG]]</f>
        <v>0.99125312252265807</v>
      </c>
      <c r="R76">
        <v>380</v>
      </c>
      <c r="S76">
        <v>362.11792206945802</v>
      </c>
      <c r="T76" s="3">
        <f>Table3[[#This Row],[a_obSG]]/Table3[[#This Row],[a_exSG]]</f>
        <v>1.0493819190951614</v>
      </c>
      <c r="U76">
        <v>811</v>
      </c>
      <c r="V76">
        <v>796.92109212469097</v>
      </c>
      <c r="W76" s="3">
        <f>Table3[[#This Row],[obSG]]/Table3[[#This Row],[exSG]]</f>
        <v>1.0176666272413155</v>
      </c>
      <c r="X76">
        <v>7206</v>
      </c>
      <c r="Y76">
        <v>8070.1483490542996</v>
      </c>
      <c r="Z76" s="3">
        <f>Table3[[#This Row],[obFouls]]/Table3[[#This Row],[exFouls]]</f>
        <v>0.89292038861273659</v>
      </c>
      <c r="AA76">
        <v>3496</v>
      </c>
      <c r="AB76">
        <v>3955.95425562726</v>
      </c>
      <c r="AC76" s="3">
        <f>Table3[[#This Row],[h_obFouls]]/Table3[[#This Row],[h_exFouls]]</f>
        <v>0.88373114907155847</v>
      </c>
      <c r="AD76">
        <v>3710</v>
      </c>
      <c r="AE76">
        <v>4114.1940934270297</v>
      </c>
      <c r="AF76" s="3">
        <f>Table3[[#This Row],[a_obFouls]]/Table3[[#This Row],[a_exFouls]]</f>
        <v>0.9017561922825218</v>
      </c>
      <c r="AG76">
        <v>794</v>
      </c>
      <c r="AH76">
        <v>1077.92354792218</v>
      </c>
      <c r="AI76" s="3">
        <f>Table3[[#This Row],[obYC]]/Table3[[#This Row],[exYC]]</f>
        <v>0.73660140510941163</v>
      </c>
      <c r="AJ76">
        <v>37</v>
      </c>
      <c r="AK76">
        <v>65.186890222726106</v>
      </c>
      <c r="AL76" s="3">
        <f>Table3[[#This Row],[obRC]]/Table3[[#This Row],[exRC]]</f>
        <v>0.56759878978090428</v>
      </c>
      <c r="AM76">
        <v>377</v>
      </c>
      <c r="AN76">
        <v>491.87143609461901</v>
      </c>
      <c r="AO76" s="3">
        <f>Table3[[#This Row],[h_obYC]]/Table3[[#This Row],[h_exYC]]</f>
        <v>0.76646044542313752</v>
      </c>
      <c r="AP76">
        <v>417</v>
      </c>
      <c r="AQ76">
        <v>586.05211182756705</v>
      </c>
      <c r="AR76" s="3">
        <f>Table3[[#This Row],[a_obYC]]/Table3[[#This Row],[a_exYC]]</f>
        <v>0.71154081963737226</v>
      </c>
      <c r="AS76">
        <v>15</v>
      </c>
      <c r="AT76">
        <v>27.342299964520699</v>
      </c>
      <c r="AU76" s="3">
        <f>Table3[[#This Row],[h_obRC]]/Table3[[#This Row],[h_exRC]]</f>
        <v>0.54860052078515575</v>
      </c>
      <c r="AV76">
        <v>22</v>
      </c>
      <c r="AW76">
        <v>37.8445902582054</v>
      </c>
      <c r="AX76" s="3">
        <f>Table3[[#This Row],[a_obRC]]/Table3[[#This Row],[a_exRC]]</f>
        <v>0.58132483004568924</v>
      </c>
    </row>
    <row r="77" spans="1:50" hidden="1" x14ac:dyDescent="0.45">
      <c r="A77">
        <v>225</v>
      </c>
      <c r="B77" t="s">
        <v>90</v>
      </c>
      <c r="C77">
        <v>56</v>
      </c>
      <c r="D77" s="7">
        <f t="shared" si="2"/>
        <v>0.98546554037462863</v>
      </c>
      <c r="E77" s="7">
        <f t="shared" si="3"/>
        <v>1.0382834790701516</v>
      </c>
      <c r="F77">
        <v>22</v>
      </c>
      <c r="G77">
        <v>26.028146008963098</v>
      </c>
      <c r="H77" s="3">
        <f>Table3[[#This Row],[h_obWins]]/Table3[[#This Row],[h_exWins]]</f>
        <v>0.84523884230648016</v>
      </c>
      <c r="I77">
        <v>17</v>
      </c>
      <c r="J77">
        <v>14.701713689920901</v>
      </c>
      <c r="K77" s="3">
        <f>Table3[[#This Row],[obDraws]]/Table3[[#This Row],[exDraws]]</f>
        <v>1.1563277831790959</v>
      </c>
      <c r="L77">
        <v>17</v>
      </c>
      <c r="M77">
        <v>15.2701403011159</v>
      </c>
      <c r="N77" s="3">
        <f>Table3[[#This Row],[a_obWins]]/Table3[[#This Row],[a_exWins]]</f>
        <v>1.1132838117248789</v>
      </c>
      <c r="O77">
        <v>77</v>
      </c>
      <c r="P77">
        <v>83.792173804576294</v>
      </c>
      <c r="Q77" s="3">
        <f>Table3[[#This Row],[h_obSG]]/Table3[[#This Row],[h_exSG]]</f>
        <v>0.91894023634692557</v>
      </c>
      <c r="R77">
        <v>62</v>
      </c>
      <c r="S77">
        <v>59.717004007165201</v>
      </c>
      <c r="T77" s="3">
        <f>Table3[[#This Row],[a_obSG]]/Table3[[#This Row],[a_exSG]]</f>
        <v>1.0382302500065286</v>
      </c>
      <c r="U77">
        <v>139</v>
      </c>
      <c r="V77">
        <v>143.50917781174101</v>
      </c>
      <c r="W77" s="3">
        <f>Table3[[#This Row],[obSG]]/Table3[[#This Row],[exSG]]</f>
        <v>0.96857916768461827</v>
      </c>
      <c r="X77">
        <v>1388</v>
      </c>
      <c r="Y77">
        <v>1468.4872426408699</v>
      </c>
      <c r="Z77" s="3">
        <f>Table3[[#This Row],[obFouls]]/Table3[[#This Row],[exFouls]]</f>
        <v>0.94519036985563132</v>
      </c>
      <c r="AA77">
        <v>674</v>
      </c>
      <c r="AB77">
        <v>714.96377388084704</v>
      </c>
      <c r="AC77" s="3">
        <f>Table3[[#This Row],[h_obFouls]]/Table3[[#This Row],[h_exFouls]]</f>
        <v>0.94270510566081644</v>
      </c>
      <c r="AD77">
        <v>714</v>
      </c>
      <c r="AE77">
        <v>753.52346876002503</v>
      </c>
      <c r="AF77" s="3">
        <f>Table3[[#This Row],[a_obFouls]]/Table3[[#This Row],[a_exFouls]]</f>
        <v>0.94754845681838729</v>
      </c>
      <c r="AG77">
        <v>156</v>
      </c>
      <c r="AH77">
        <v>193.20096258475101</v>
      </c>
      <c r="AI77" s="3">
        <f>Table3[[#This Row],[obYC]]/Table3[[#This Row],[exYC]]</f>
        <v>0.80744939317560516</v>
      </c>
      <c r="AJ77">
        <v>14</v>
      </c>
      <c r="AK77">
        <v>11.8226118474782</v>
      </c>
      <c r="AL77" s="3">
        <f>Table3[[#This Row],[obRC]]/Table3[[#This Row],[exRC]]</f>
        <v>1.184171499547813</v>
      </c>
      <c r="AM77">
        <v>57</v>
      </c>
      <c r="AN77">
        <v>85.658520388994503</v>
      </c>
      <c r="AO77" s="3">
        <f>Table3[[#This Row],[h_obYC]]/Table3[[#This Row],[h_exYC]]</f>
        <v>0.6654329276428107</v>
      </c>
      <c r="AP77">
        <v>99</v>
      </c>
      <c r="AQ77">
        <v>107.542442195757</v>
      </c>
      <c r="AR77" s="3">
        <f>Table3[[#This Row],[a_obYC]]/Table3[[#This Row],[a_exYC]]</f>
        <v>0.92056678255262792</v>
      </c>
      <c r="AS77">
        <v>5</v>
      </c>
      <c r="AT77">
        <v>4.6819497504756198</v>
      </c>
      <c r="AU77" s="3">
        <f>Table3[[#This Row],[h_obRC]]/Table3[[#This Row],[h_exRC]]</f>
        <v>1.0679311540009737</v>
      </c>
      <c r="AV77">
        <v>9</v>
      </c>
      <c r="AW77">
        <v>7.1406620970026102</v>
      </c>
      <c r="AX77" s="3">
        <f>Table3[[#This Row],[a_obRC]]/Table3[[#This Row],[a_exRC]]</f>
        <v>1.2603873251162343</v>
      </c>
    </row>
    <row r="78" spans="1:50" hidden="1" x14ac:dyDescent="0.45">
      <c r="A78">
        <v>180</v>
      </c>
      <c r="B78" t="s">
        <v>178</v>
      </c>
      <c r="C78">
        <v>309</v>
      </c>
      <c r="D78" s="7">
        <f t="shared" si="2"/>
        <v>0.79928827148325643</v>
      </c>
      <c r="E78" s="7">
        <f t="shared" si="3"/>
        <v>1.0006816947209882</v>
      </c>
      <c r="F78">
        <v>132</v>
      </c>
      <c r="G78">
        <v>132.87196124752001</v>
      </c>
      <c r="H78" s="3">
        <f>Table3[[#This Row],[h_obWins]]/Table3[[#This Row],[h_exWins]]</f>
        <v>0.9934375827726688</v>
      </c>
      <c r="I78">
        <v>83</v>
      </c>
      <c r="J78">
        <v>83.744072653500197</v>
      </c>
      <c r="K78" s="3">
        <f>Table3[[#This Row],[obDraws]]/Table3[[#This Row],[exDraws]]</f>
        <v>0.99111492157088088</v>
      </c>
      <c r="L78">
        <v>94</v>
      </c>
      <c r="M78">
        <v>92.383966098979499</v>
      </c>
      <c r="N78" s="3">
        <f>Table3[[#This Row],[a_obWins]]/Table3[[#This Row],[a_exWins]]</f>
        <v>1.0174925798194148</v>
      </c>
      <c r="O78">
        <v>444</v>
      </c>
      <c r="P78">
        <v>439.56634870123298</v>
      </c>
      <c r="Q78" s="3">
        <f>Table3[[#This Row],[h_obSG]]/Table3[[#This Row],[h_exSG]]</f>
        <v>1.0100864211099574</v>
      </c>
      <c r="R78">
        <v>378</v>
      </c>
      <c r="S78">
        <v>351.576806879049</v>
      </c>
      <c r="T78" s="3">
        <f>Table3[[#This Row],[a_obSG]]/Table3[[#This Row],[a_exSG]]</f>
        <v>1.0751562463847089</v>
      </c>
      <c r="U78">
        <v>822</v>
      </c>
      <c r="V78">
        <v>791.14315558028204</v>
      </c>
      <c r="W78" s="3">
        <f>Table3[[#This Row],[obSG]]/Table3[[#This Row],[exSG]]</f>
        <v>1.0390028583348929</v>
      </c>
      <c r="X78">
        <v>6124</v>
      </c>
      <c r="Y78">
        <v>8086.3746356935299</v>
      </c>
      <c r="Z78" s="3">
        <f>Table3[[#This Row],[obFouls]]/Table3[[#This Row],[exFouls]]</f>
        <v>0.75732330938124703</v>
      </c>
      <c r="AA78">
        <v>2974</v>
      </c>
      <c r="AB78">
        <v>3955.1506337778601</v>
      </c>
      <c r="AC78" s="3">
        <f>Table3[[#This Row],[h_obFouls]]/Table3[[#This Row],[h_exFouls]]</f>
        <v>0.75193090614587044</v>
      </c>
      <c r="AD78">
        <v>3150</v>
      </c>
      <c r="AE78">
        <v>4131.2240019156598</v>
      </c>
      <c r="AF78" s="3">
        <f>Table3[[#This Row],[a_obFouls]]/Table3[[#This Row],[a_exFouls]]</f>
        <v>0.76248588760603064</v>
      </c>
      <c r="AG78">
        <v>733</v>
      </c>
      <c r="AH78">
        <v>1075.2807412304101</v>
      </c>
      <c r="AI78" s="3">
        <f>Table3[[#This Row],[obYC]]/Table3[[#This Row],[exYC]]</f>
        <v>0.68168244058872574</v>
      </c>
      <c r="AJ78">
        <v>35</v>
      </c>
      <c r="AK78">
        <v>65.633410369306503</v>
      </c>
      <c r="AL78" s="3">
        <f>Table3[[#This Row],[obRC]]/Table3[[#This Row],[exRC]]</f>
        <v>0.53326499115407489</v>
      </c>
      <c r="AM78">
        <v>320</v>
      </c>
      <c r="AN78">
        <v>486.43523711370102</v>
      </c>
      <c r="AO78" s="3">
        <f>Table3[[#This Row],[h_obYC]]/Table3[[#This Row],[h_exYC]]</f>
        <v>0.65784707929208286</v>
      </c>
      <c r="AP78">
        <v>413</v>
      </c>
      <c r="AQ78">
        <v>588.84550411670796</v>
      </c>
      <c r="AR78" s="3">
        <f>Table3[[#This Row],[a_obYC]]/Table3[[#This Row],[a_exYC]]</f>
        <v>0.70137242640498154</v>
      </c>
      <c r="AS78">
        <v>10</v>
      </c>
      <c r="AT78">
        <v>26.8793217742266</v>
      </c>
      <c r="AU78" s="3">
        <f>Table3[[#This Row],[h_obRC]]/Table3[[#This Row],[h_exRC]]</f>
        <v>0.37203319652166822</v>
      </c>
      <c r="AV78">
        <v>25</v>
      </c>
      <c r="AW78">
        <v>38.7540885950798</v>
      </c>
      <c r="AX78" s="3">
        <f>Table3[[#This Row],[a_obRC]]/Table3[[#This Row],[a_exRC]]</f>
        <v>0.64509322516164103</v>
      </c>
    </row>
    <row r="79" spans="1:50" hidden="1" x14ac:dyDescent="0.45">
      <c r="A79">
        <v>271</v>
      </c>
      <c r="B79" t="s">
        <v>161</v>
      </c>
      <c r="C79">
        <v>308</v>
      </c>
      <c r="D79" s="7">
        <f t="shared" si="2"/>
        <v>0.92236145191237562</v>
      </c>
      <c r="E79" s="7">
        <f t="shared" si="3"/>
        <v>0.99339625487017835</v>
      </c>
      <c r="F79">
        <v>142</v>
      </c>
      <c r="G79">
        <v>137.362820740264</v>
      </c>
      <c r="H79" s="3">
        <f>Table3[[#This Row],[h_obWins]]/Table3[[#This Row],[h_exWins]]</f>
        <v>1.0337586199434876</v>
      </c>
      <c r="I79">
        <v>81</v>
      </c>
      <c r="J79">
        <v>82.296479641612706</v>
      </c>
      <c r="K79" s="3">
        <f>Table3[[#This Row],[obDraws]]/Table3[[#This Row],[exDraws]]</f>
        <v>0.98424623207142448</v>
      </c>
      <c r="L79">
        <v>85</v>
      </c>
      <c r="M79">
        <v>88.340699618122798</v>
      </c>
      <c r="N79" s="3">
        <f>Table3[[#This Row],[a_obWins]]/Table3[[#This Row],[a_exWins]]</f>
        <v>0.96218391259562241</v>
      </c>
      <c r="O79">
        <v>445</v>
      </c>
      <c r="P79">
        <v>449.49472627282</v>
      </c>
      <c r="Q79" s="3">
        <f>Table3[[#This Row],[h_obSG]]/Table3[[#This Row],[h_exSG]]</f>
        <v>0.99000049164071402</v>
      </c>
      <c r="R79">
        <v>348</v>
      </c>
      <c r="S79">
        <v>340.89176272134898</v>
      </c>
      <c r="T79" s="3">
        <f>Table3[[#This Row],[a_obSG]]/Table3[[#This Row],[a_exSG]]</f>
        <v>1.0208518892387006</v>
      </c>
      <c r="U79">
        <v>793</v>
      </c>
      <c r="V79">
        <v>790.38648899416899</v>
      </c>
      <c r="W79" s="3">
        <f>Table3[[#This Row],[obSG]]/Table3[[#This Row],[exSG]]</f>
        <v>1.0033066240911543</v>
      </c>
      <c r="X79">
        <v>7247</v>
      </c>
      <c r="Y79">
        <v>8048.0582351809699</v>
      </c>
      <c r="Z79" s="3">
        <f>Table3[[#This Row],[obFouls]]/Table3[[#This Row],[exFouls]]</f>
        <v>0.90046565124501021</v>
      </c>
      <c r="AA79">
        <v>3564</v>
      </c>
      <c r="AB79">
        <v>3926.5382285600799</v>
      </c>
      <c r="AC79" s="3">
        <f>Table3[[#This Row],[h_obFouls]]/Table3[[#This Row],[h_exFouls]]</f>
        <v>0.90766975705899899</v>
      </c>
      <c r="AD79">
        <v>3683</v>
      </c>
      <c r="AE79">
        <v>4121.5200066208799</v>
      </c>
      <c r="AF79" s="3">
        <f>Table3[[#This Row],[a_obFouls]]/Table3[[#This Row],[a_exFouls]]</f>
        <v>0.89360235885876227</v>
      </c>
      <c r="AG79">
        <v>871</v>
      </c>
      <c r="AH79">
        <v>1066.2103934230599</v>
      </c>
      <c r="AI79" s="3">
        <f>Table3[[#This Row],[obYC]]/Table3[[#This Row],[exYC]]</f>
        <v>0.81691193911894022</v>
      </c>
      <c r="AJ79">
        <v>57</v>
      </c>
      <c r="AK79">
        <v>64.874338752576307</v>
      </c>
      <c r="AL79" s="3">
        <f>Table3[[#This Row],[obRC]]/Table3[[#This Row],[exRC]]</f>
        <v>0.87862167223610277</v>
      </c>
      <c r="AM79">
        <v>398</v>
      </c>
      <c r="AN79">
        <v>476.95676257820202</v>
      </c>
      <c r="AO79" s="3">
        <f>Table3[[#This Row],[h_obYC]]/Table3[[#This Row],[h_exYC]]</f>
        <v>0.83445719030924481</v>
      </c>
      <c r="AP79">
        <v>473</v>
      </c>
      <c r="AQ79">
        <v>589.25363084486196</v>
      </c>
      <c r="AR79" s="3">
        <f>Table3[[#This Row],[a_obYC]]/Table3[[#This Row],[a_exYC]]</f>
        <v>0.80271036993326716</v>
      </c>
      <c r="AS79">
        <v>27</v>
      </c>
      <c r="AT79">
        <v>26.179677841463601</v>
      </c>
      <c r="AU79" s="3">
        <f>Table3[[#This Row],[h_obRC]]/Table3[[#This Row],[h_exRC]]</f>
        <v>1.0313343106627983</v>
      </c>
      <c r="AV79">
        <v>30</v>
      </c>
      <c r="AW79">
        <v>38.694660911112599</v>
      </c>
      <c r="AX79" s="3">
        <f>Table3[[#This Row],[a_obRC]]/Table3[[#This Row],[a_exRC]]</f>
        <v>0.77530075968140588</v>
      </c>
    </row>
    <row r="80" spans="1:50" hidden="1" x14ac:dyDescent="0.45">
      <c r="A80">
        <v>182</v>
      </c>
      <c r="B80" t="s">
        <v>266</v>
      </c>
      <c r="C80">
        <v>303</v>
      </c>
      <c r="D80" s="7">
        <f t="shared" si="2"/>
        <v>0.99954476898608813</v>
      </c>
      <c r="E80" s="7">
        <f t="shared" si="3"/>
        <v>1.0014533158579881</v>
      </c>
      <c r="F80">
        <v>135</v>
      </c>
      <c r="G80">
        <v>135.918158510637</v>
      </c>
      <c r="H80" s="3">
        <f>Table3[[#This Row],[h_obWins]]/Table3[[#This Row],[h_exWins]]</f>
        <v>0.99324476934724548</v>
      </c>
      <c r="I80">
        <v>82</v>
      </c>
      <c r="J80">
        <v>81.354156435815796</v>
      </c>
      <c r="K80" s="3">
        <f>Table3[[#This Row],[obDraws]]/Table3[[#This Row],[exDraws]]</f>
        <v>1.0079386670881867</v>
      </c>
      <c r="L80">
        <v>86</v>
      </c>
      <c r="M80">
        <v>85.727685053546793</v>
      </c>
      <c r="N80" s="3">
        <f>Table3[[#This Row],[a_obWins]]/Table3[[#This Row],[a_exWins]]</f>
        <v>1.0031765111385327</v>
      </c>
      <c r="O80">
        <v>471</v>
      </c>
      <c r="P80">
        <v>444.00312547936602</v>
      </c>
      <c r="Q80" s="3">
        <f>Table3[[#This Row],[h_obSG]]/Table3[[#This Row],[h_exSG]]</f>
        <v>1.0608033434257629</v>
      </c>
      <c r="R80">
        <v>356</v>
      </c>
      <c r="S80">
        <v>333.82729599653197</v>
      </c>
      <c r="T80" s="3">
        <f>Table3[[#This Row],[a_obSG]]/Table3[[#This Row],[a_exSG]]</f>
        <v>1.0664196854762242</v>
      </c>
      <c r="U80">
        <v>827</v>
      </c>
      <c r="V80">
        <v>777.83042147589799</v>
      </c>
      <c r="W80" s="3">
        <f>Table3[[#This Row],[obSG]]/Table3[[#This Row],[exSG]]</f>
        <v>1.0632137509237618</v>
      </c>
      <c r="X80">
        <v>8038</v>
      </c>
      <c r="Y80">
        <v>7920.5159982278901</v>
      </c>
      <c r="Z80" s="3">
        <f>Table3[[#This Row],[obFouls]]/Table3[[#This Row],[exFouls]]</f>
        <v>1.014832872226809</v>
      </c>
      <c r="AA80">
        <v>3920</v>
      </c>
      <c r="AB80">
        <v>3862.26475864862</v>
      </c>
      <c r="AC80" s="3">
        <f>Table3[[#This Row],[h_obFouls]]/Table3[[#This Row],[h_exFouls]]</f>
        <v>1.0149485457262077</v>
      </c>
      <c r="AD80">
        <v>4118</v>
      </c>
      <c r="AE80">
        <v>4058.2512395792601</v>
      </c>
      <c r="AF80" s="3">
        <f>Table3[[#This Row],[a_obFouls]]/Table3[[#This Row],[a_exFouls]]</f>
        <v>1.0147227849863072</v>
      </c>
      <c r="AG80">
        <v>1116</v>
      </c>
      <c r="AH80">
        <v>1050.46316610602</v>
      </c>
      <c r="AI80" s="3">
        <f>Table3[[#This Row],[obYC]]/Table3[[#This Row],[exYC]]</f>
        <v>1.0623885120474235</v>
      </c>
      <c r="AJ80">
        <v>56</v>
      </c>
      <c r="AK80">
        <v>63.776027820868798</v>
      </c>
      <c r="AL80" s="3">
        <f>Table3[[#This Row],[obRC]]/Table3[[#This Row],[exRC]]</f>
        <v>0.87807287335752937</v>
      </c>
      <c r="AM80">
        <v>475</v>
      </c>
      <c r="AN80">
        <v>469.34389798026501</v>
      </c>
      <c r="AO80" s="3">
        <f>Table3[[#This Row],[h_obYC]]/Table3[[#This Row],[h_exYC]]</f>
        <v>1.0120510824665558</v>
      </c>
      <c r="AP80">
        <v>641</v>
      </c>
      <c r="AQ80">
        <v>581.11926812575996</v>
      </c>
      <c r="AR80" s="3">
        <f>Table3[[#This Row],[a_obYC]]/Table3[[#This Row],[a_exYC]]</f>
        <v>1.1030437900766374</v>
      </c>
      <c r="AS80">
        <v>18</v>
      </c>
      <c r="AT80">
        <v>25.787835949688699</v>
      </c>
      <c r="AU80" s="3">
        <f>Table3[[#This Row],[h_obRC]]/Table3[[#This Row],[h_exRC]]</f>
        <v>0.69800350968252878</v>
      </c>
      <c r="AV80">
        <v>38</v>
      </c>
      <c r="AW80">
        <v>37.988191871180099</v>
      </c>
      <c r="AX80" s="3">
        <f>Table3[[#This Row],[a_obRC]]/Table3[[#This Row],[a_exRC]]</f>
        <v>1.0003108368216087</v>
      </c>
    </row>
    <row r="81" spans="1:50" hidden="1" x14ac:dyDescent="0.45">
      <c r="A81">
        <v>69</v>
      </c>
      <c r="B81" t="s">
        <v>208</v>
      </c>
      <c r="C81">
        <v>301</v>
      </c>
      <c r="D81" s="7">
        <f t="shared" si="2"/>
        <v>0.97740065064277382</v>
      </c>
      <c r="E81" s="7">
        <f t="shared" si="3"/>
        <v>1.0029239107148393</v>
      </c>
      <c r="F81">
        <v>129</v>
      </c>
      <c r="G81">
        <v>130.22475958323801</v>
      </c>
      <c r="H81" s="3">
        <f>Table3[[#This Row],[h_obWins]]/Table3[[#This Row],[h_exWins]]</f>
        <v>0.99059503287118633</v>
      </c>
      <c r="I81">
        <v>86</v>
      </c>
      <c r="J81">
        <v>81.666321605769298</v>
      </c>
      <c r="K81" s="3">
        <f>Table3[[#This Row],[obDraws]]/Table3[[#This Row],[exDraws]]</f>
        <v>1.0530656739402422</v>
      </c>
      <c r="L81">
        <v>86</v>
      </c>
      <c r="M81">
        <v>89.108918810992506</v>
      </c>
      <c r="N81" s="3">
        <f>Table3[[#This Row],[a_obWins]]/Table3[[#This Row],[a_exWins]]</f>
        <v>0.96511102533308946</v>
      </c>
      <c r="O81">
        <v>416</v>
      </c>
      <c r="P81">
        <v>432.28645895144598</v>
      </c>
      <c r="Q81" s="3">
        <f>Table3[[#This Row],[h_obSG]]/Table3[[#This Row],[h_exSG]]</f>
        <v>0.96232484591131906</v>
      </c>
      <c r="R81">
        <v>330</v>
      </c>
      <c r="S81">
        <v>341.857744216519</v>
      </c>
      <c r="T81" s="3">
        <f>Table3[[#This Row],[a_obSG]]/Table3[[#This Row],[a_exSG]]</f>
        <v>0.96531380547281453</v>
      </c>
      <c r="U81">
        <v>746</v>
      </c>
      <c r="V81">
        <v>774.14420316796497</v>
      </c>
      <c r="W81" s="3">
        <f>Table3[[#This Row],[obSG]]/Table3[[#This Row],[exSG]]</f>
        <v>0.96364475371281888</v>
      </c>
      <c r="X81">
        <v>7225</v>
      </c>
      <c r="Y81">
        <v>7869.9157170952503</v>
      </c>
      <c r="Z81" s="3">
        <f>Table3[[#This Row],[obFouls]]/Table3[[#This Row],[exFouls]]</f>
        <v>0.91805303382165249</v>
      </c>
      <c r="AA81">
        <v>3592</v>
      </c>
      <c r="AB81">
        <v>3848.92508475762</v>
      </c>
      <c r="AC81" s="3">
        <f>Table3[[#This Row],[h_obFouls]]/Table3[[#This Row],[h_exFouls]]</f>
        <v>0.9332475745565727</v>
      </c>
      <c r="AD81">
        <v>3633</v>
      </c>
      <c r="AE81">
        <v>4020.9906323376299</v>
      </c>
      <c r="AF81" s="3">
        <f>Table3[[#This Row],[a_obFouls]]/Table3[[#This Row],[a_exFouls]]</f>
        <v>0.90350869529082467</v>
      </c>
      <c r="AG81">
        <v>1038</v>
      </c>
      <c r="AH81">
        <v>1047.2308258057401</v>
      </c>
      <c r="AI81" s="3">
        <f>Table3[[#This Row],[obYC]]/Table3[[#This Row],[exYC]]</f>
        <v>0.99118549074542583</v>
      </c>
      <c r="AJ81">
        <v>63</v>
      </c>
      <c r="AK81">
        <v>63.411740326454002</v>
      </c>
      <c r="AL81" s="3">
        <f>Table3[[#This Row],[obRC]]/Table3[[#This Row],[exRC]]</f>
        <v>0.99350687547236061</v>
      </c>
      <c r="AM81">
        <v>493</v>
      </c>
      <c r="AN81">
        <v>473.62162786578</v>
      </c>
      <c r="AO81" s="3">
        <f>Table3[[#This Row],[h_obYC]]/Table3[[#This Row],[h_exYC]]</f>
        <v>1.0409153024145925</v>
      </c>
      <c r="AP81">
        <v>545</v>
      </c>
      <c r="AQ81">
        <v>573.609197939963</v>
      </c>
      <c r="AR81" s="3">
        <f>Table3[[#This Row],[a_obYC]]/Table3[[#This Row],[a_exYC]]</f>
        <v>0.95012423433461501</v>
      </c>
      <c r="AS81">
        <v>30</v>
      </c>
      <c r="AT81">
        <v>26.273167248882999</v>
      </c>
      <c r="AU81" s="3">
        <f>Table3[[#This Row],[h_obRC]]/Table3[[#This Row],[h_exRC]]</f>
        <v>1.1418493901330242</v>
      </c>
      <c r="AV81">
        <v>33</v>
      </c>
      <c r="AW81">
        <v>37.138573077570904</v>
      </c>
      <c r="AX81" s="3">
        <f>Table3[[#This Row],[a_obRC]]/Table3[[#This Row],[a_exRC]]</f>
        <v>0.88856402563106784</v>
      </c>
    </row>
    <row r="82" spans="1:50" hidden="1" x14ac:dyDescent="0.45">
      <c r="A82">
        <v>108</v>
      </c>
      <c r="B82" t="s">
        <v>117</v>
      </c>
      <c r="C82">
        <v>301</v>
      </c>
      <c r="D82" s="7">
        <f t="shared" si="2"/>
        <v>0.90187413070934386</v>
      </c>
      <c r="E82" s="7">
        <f t="shared" si="3"/>
        <v>1.0017146589550512</v>
      </c>
      <c r="F82">
        <v>131</v>
      </c>
      <c r="G82">
        <v>132.74987273167201</v>
      </c>
      <c r="H82" s="3">
        <f>Table3[[#This Row],[h_obWins]]/Table3[[#This Row],[h_exWins]]</f>
        <v>0.98681827186976634</v>
      </c>
      <c r="I82">
        <v>79</v>
      </c>
      <c r="J82">
        <v>80.754179878506093</v>
      </c>
      <c r="K82" s="3">
        <f>Table3[[#This Row],[obDraws]]/Table3[[#This Row],[exDraws]]</f>
        <v>0.97827753459764877</v>
      </c>
      <c r="L82">
        <v>91</v>
      </c>
      <c r="M82">
        <v>87.495947389820898</v>
      </c>
      <c r="N82" s="3">
        <f>Table3[[#This Row],[a_obWins]]/Table3[[#This Row],[a_exWins]]</f>
        <v>1.0400481703977384</v>
      </c>
      <c r="O82">
        <v>439</v>
      </c>
      <c r="P82">
        <v>438.33783687347898</v>
      </c>
      <c r="Q82" s="3">
        <f>Table3[[#This Row],[h_obSG]]/Table3[[#This Row],[h_exSG]]</f>
        <v>1.0015106227909596</v>
      </c>
      <c r="R82">
        <v>338</v>
      </c>
      <c r="S82">
        <v>338.249226251322</v>
      </c>
      <c r="T82" s="3">
        <f>Table3[[#This Row],[a_obSG]]/Table3[[#This Row],[a_exSG]]</f>
        <v>0.99926318751979404</v>
      </c>
      <c r="U82">
        <v>777</v>
      </c>
      <c r="V82">
        <v>776.58706312480194</v>
      </c>
      <c r="W82" s="3">
        <f>Table3[[#This Row],[obSG]]/Table3[[#This Row],[exSG]]</f>
        <v>1.000531732879423</v>
      </c>
      <c r="X82">
        <v>6729</v>
      </c>
      <c r="Y82">
        <v>7860.5343054147597</v>
      </c>
      <c r="Z82" s="3">
        <f>Table3[[#This Row],[obFouls]]/Table3[[#This Row],[exFouls]]</f>
        <v>0.85604867793334383</v>
      </c>
      <c r="AA82">
        <v>3328</v>
      </c>
      <c r="AB82">
        <v>3838.6321985562599</v>
      </c>
      <c r="AC82" s="3">
        <f>Table3[[#This Row],[h_obFouls]]/Table3[[#This Row],[h_exFouls]]</f>
        <v>0.86697548185306406</v>
      </c>
      <c r="AD82">
        <v>3401</v>
      </c>
      <c r="AE82">
        <v>4021.9021068584998</v>
      </c>
      <c r="AF82" s="3">
        <f>Table3[[#This Row],[a_obFouls]]/Table3[[#This Row],[a_exFouls]]</f>
        <v>0.84561978626986389</v>
      </c>
      <c r="AG82">
        <v>910</v>
      </c>
      <c r="AH82">
        <v>1044.81047432274</v>
      </c>
      <c r="AI82" s="3">
        <f>Table3[[#This Row],[obYC]]/Table3[[#This Row],[exYC]]</f>
        <v>0.87097136022671873</v>
      </c>
      <c r="AJ82">
        <v>50</v>
      </c>
      <c r="AK82">
        <v>62.970464536450002</v>
      </c>
      <c r="AL82" s="3">
        <f>Table3[[#This Row],[obRC]]/Table3[[#This Row],[exRC]]</f>
        <v>0.7940230450588126</v>
      </c>
      <c r="AM82">
        <v>408</v>
      </c>
      <c r="AN82">
        <v>470.01004848795702</v>
      </c>
      <c r="AO82" s="3">
        <f>Table3[[#This Row],[h_obYC]]/Table3[[#This Row],[h_exYC]]</f>
        <v>0.86806654732713462</v>
      </c>
      <c r="AP82">
        <v>502</v>
      </c>
      <c r="AQ82">
        <v>574.80042583478905</v>
      </c>
      <c r="AR82" s="3">
        <f>Table3[[#This Row],[a_obYC]]/Table3[[#This Row],[a_exYC]]</f>
        <v>0.87334660420778187</v>
      </c>
      <c r="AS82">
        <v>17</v>
      </c>
      <c r="AT82">
        <v>25.868326712392101</v>
      </c>
      <c r="AU82" s="3">
        <f>Table3[[#This Row],[h_obRC]]/Table3[[#This Row],[h_exRC]]</f>
        <v>0.65717431935233095</v>
      </c>
      <c r="AV82">
        <v>33</v>
      </c>
      <c r="AW82">
        <v>37.102137824057898</v>
      </c>
      <c r="AX82" s="3">
        <f>Table3[[#This Row],[a_obRC]]/Table3[[#This Row],[a_exRC]]</f>
        <v>0.88943661835577636</v>
      </c>
    </row>
    <row r="83" spans="1:50" hidden="1" x14ac:dyDescent="0.45">
      <c r="A83">
        <v>184</v>
      </c>
      <c r="B83" t="s">
        <v>233</v>
      </c>
      <c r="C83">
        <v>45</v>
      </c>
      <c r="D83" s="7">
        <f t="shared" si="2"/>
        <v>0.97745268367357396</v>
      </c>
      <c r="E83" s="7">
        <f t="shared" si="3"/>
        <v>0.9496974261249771</v>
      </c>
      <c r="F83">
        <v>24</v>
      </c>
      <c r="G83">
        <v>19.470831783746402</v>
      </c>
      <c r="H83" s="3">
        <f>Table3[[#This Row],[h_obWins]]/Table3[[#This Row],[h_exWins]]</f>
        <v>1.2326129806141306</v>
      </c>
      <c r="I83">
        <v>7</v>
      </c>
      <c r="J83">
        <v>11.9393388278381</v>
      </c>
      <c r="K83" s="3">
        <f>Table3[[#This Row],[obDraws]]/Table3[[#This Row],[exDraws]]</f>
        <v>0.58629712255745703</v>
      </c>
      <c r="L83">
        <v>14</v>
      </c>
      <c r="M83">
        <v>13.5898293884153</v>
      </c>
      <c r="N83" s="3">
        <f>Table3[[#This Row],[a_obWins]]/Table3[[#This Row],[a_exWins]]</f>
        <v>1.0301821752033438</v>
      </c>
      <c r="O83">
        <v>76</v>
      </c>
      <c r="P83">
        <v>65.038818659767202</v>
      </c>
      <c r="Q83" s="3">
        <f>Table3[[#This Row],[h_obSG]]/Table3[[#This Row],[h_exSG]]</f>
        <v>1.1685329095162877</v>
      </c>
      <c r="R83">
        <v>62</v>
      </c>
      <c r="S83">
        <v>51.7323662536798</v>
      </c>
      <c r="T83" s="3">
        <f>Table3[[#This Row],[a_obSG]]/Table3[[#This Row],[a_exSG]]</f>
        <v>1.1984760120186817</v>
      </c>
      <c r="U83">
        <v>138</v>
      </c>
      <c r="V83">
        <v>116.771184913447</v>
      </c>
      <c r="W83" s="3">
        <f>Table3[[#This Row],[obSG]]/Table3[[#This Row],[exSG]]</f>
        <v>1.181798404309147</v>
      </c>
      <c r="X83">
        <v>1204</v>
      </c>
      <c r="Y83">
        <v>1172.5272665627199</v>
      </c>
      <c r="Z83" s="3">
        <f>Table3[[#This Row],[obFouls]]/Table3[[#This Row],[exFouls]]</f>
        <v>1.0268417923700341</v>
      </c>
      <c r="AA83">
        <v>619</v>
      </c>
      <c r="AB83">
        <v>573.46196782228003</v>
      </c>
      <c r="AC83" s="3">
        <f>Table3[[#This Row],[h_obFouls]]/Table3[[#This Row],[h_exFouls]]</f>
        <v>1.0794089839133543</v>
      </c>
      <c r="AD83">
        <v>585</v>
      </c>
      <c r="AE83">
        <v>599.06529874044099</v>
      </c>
      <c r="AF83" s="3">
        <f>Table3[[#This Row],[a_obFouls]]/Table3[[#This Row],[a_exFouls]]</f>
        <v>0.9765212594186079</v>
      </c>
      <c r="AG83">
        <v>139</v>
      </c>
      <c r="AH83">
        <v>156.53311472563701</v>
      </c>
      <c r="AI83" s="3">
        <f>Table3[[#This Row],[obYC]]/Table3[[#This Row],[exYC]]</f>
        <v>0.88799101866484853</v>
      </c>
      <c r="AJ83">
        <v>8</v>
      </c>
      <c r="AK83">
        <v>9.4892061917574608</v>
      </c>
      <c r="AL83" s="3">
        <f>Table3[[#This Row],[obRC]]/Table3[[#This Row],[exRC]]</f>
        <v>0.84306314335850152</v>
      </c>
      <c r="AM83">
        <v>67</v>
      </c>
      <c r="AN83">
        <v>70.684844203189797</v>
      </c>
      <c r="AO83" s="3">
        <f>Table3[[#This Row],[h_obYC]]/Table3[[#This Row],[h_exYC]]</f>
        <v>0.94786938777713947</v>
      </c>
      <c r="AP83">
        <v>72</v>
      </c>
      <c r="AQ83">
        <v>85.848270522447393</v>
      </c>
      <c r="AR83" s="3">
        <f>Table3[[#This Row],[a_obYC]]/Table3[[#This Row],[a_exYC]]</f>
        <v>0.83868899818050058</v>
      </c>
      <c r="AS83">
        <v>3</v>
      </c>
      <c r="AT83">
        <v>3.9083822400120201</v>
      </c>
      <c r="AU83" s="3">
        <f>Table3[[#This Row],[h_obRC]]/Table3[[#This Row],[h_exRC]]</f>
        <v>0.76758101326107075</v>
      </c>
      <c r="AV83">
        <v>5</v>
      </c>
      <c r="AW83">
        <v>5.5808239517454297</v>
      </c>
      <c r="AX83" s="3">
        <f>Table3[[#This Row],[a_obRC]]/Table3[[#This Row],[a_exRC]]</f>
        <v>0.89592505394050748</v>
      </c>
    </row>
    <row r="84" spans="1:50" hidden="1" x14ac:dyDescent="0.45">
      <c r="A84">
        <v>189</v>
      </c>
      <c r="B84" t="s">
        <v>171</v>
      </c>
      <c r="C84">
        <v>299</v>
      </c>
      <c r="D84" s="7">
        <f t="shared" si="2"/>
        <v>0.99877889834204903</v>
      </c>
      <c r="E84" s="7">
        <f t="shared" si="3"/>
        <v>1.0073045911615144</v>
      </c>
      <c r="F84">
        <v>128</v>
      </c>
      <c r="G84">
        <v>132.569074360825</v>
      </c>
      <c r="H84" s="3">
        <f>Table3[[#This Row],[h_obWins]]/Table3[[#This Row],[h_exWins]]</f>
        <v>0.96553438739121811</v>
      </c>
      <c r="I84">
        <v>80</v>
      </c>
      <c r="J84">
        <v>77.060452039350594</v>
      </c>
      <c r="K84" s="3">
        <f>Table3[[#This Row],[obDraws]]/Table3[[#This Row],[exDraws]]</f>
        <v>1.0381459994440254</v>
      </c>
      <c r="L84">
        <v>91</v>
      </c>
      <c r="M84">
        <v>89.370473599823399</v>
      </c>
      <c r="N84" s="3">
        <f>Table3[[#This Row],[a_obWins]]/Table3[[#This Row],[a_exWins]]</f>
        <v>1.0182333866492996</v>
      </c>
      <c r="O84">
        <v>432</v>
      </c>
      <c r="P84">
        <v>446.09152708800201</v>
      </c>
      <c r="Q84" s="3">
        <f>Table3[[#This Row],[h_obSG]]/Table3[[#This Row],[h_exSG]]</f>
        <v>0.96841113037947901</v>
      </c>
      <c r="R84">
        <v>325</v>
      </c>
      <c r="S84">
        <v>346.90127671858698</v>
      </c>
      <c r="T84" s="3">
        <f>Table3[[#This Row],[a_obSG]]/Table3[[#This Row],[a_exSG]]</f>
        <v>0.93686596680832135</v>
      </c>
      <c r="U84">
        <v>757</v>
      </c>
      <c r="V84">
        <v>792.992803806589</v>
      </c>
      <c r="W84" s="3">
        <f>Table3[[#This Row],[obSG]]/Table3[[#This Row],[exSG]]</f>
        <v>0.9546114370347204</v>
      </c>
      <c r="X84">
        <v>7360</v>
      </c>
      <c r="Y84">
        <v>7766.47745626094</v>
      </c>
      <c r="Z84" s="3">
        <f>Table3[[#This Row],[obFouls]]/Table3[[#This Row],[exFouls]]</f>
        <v>0.94766257179652813</v>
      </c>
      <c r="AA84">
        <v>3676</v>
      </c>
      <c r="AB84">
        <v>3804.2811730773701</v>
      </c>
      <c r="AC84" s="3">
        <f>Table3[[#This Row],[h_obFouls]]/Table3[[#This Row],[h_exFouls]]</f>
        <v>0.96627978657697366</v>
      </c>
      <c r="AD84">
        <v>3684</v>
      </c>
      <c r="AE84">
        <v>3962.1962831835699</v>
      </c>
      <c r="AF84" s="3">
        <f>Table3[[#This Row],[a_obFouls]]/Table3[[#This Row],[a_exFouls]]</f>
        <v>0.92978735446189376</v>
      </c>
      <c r="AG84">
        <v>1021</v>
      </c>
      <c r="AH84">
        <v>1037.7598962294101</v>
      </c>
      <c r="AI84" s="3">
        <f>Table3[[#This Row],[obYC]]/Table3[[#This Row],[exYC]]</f>
        <v>0.98384992878381083</v>
      </c>
      <c r="AJ84">
        <v>70</v>
      </c>
      <c r="AK84">
        <v>61.708542466763198</v>
      </c>
      <c r="AL84" s="3">
        <f>Table3[[#This Row],[obRC]]/Table3[[#This Row],[exRC]]</f>
        <v>1.1343648253838221</v>
      </c>
      <c r="AM84">
        <v>445</v>
      </c>
      <c r="AN84">
        <v>469.65487819252598</v>
      </c>
      <c r="AO84" s="3">
        <f>Table3[[#This Row],[h_obYC]]/Table3[[#This Row],[h_exYC]]</f>
        <v>0.94750426464766924</v>
      </c>
      <c r="AP84">
        <v>576</v>
      </c>
      <c r="AQ84">
        <v>568.10501803688805</v>
      </c>
      <c r="AR84" s="3">
        <f>Table3[[#This Row],[a_obYC]]/Table3[[#This Row],[a_exYC]]</f>
        <v>1.0138970466946295</v>
      </c>
      <c r="AS84">
        <v>21</v>
      </c>
      <c r="AT84">
        <v>25.446357528741501</v>
      </c>
      <c r="AU84" s="3">
        <f>Table3[[#This Row],[h_obRC]]/Table3[[#This Row],[h_exRC]]</f>
        <v>0.82526546191456407</v>
      </c>
      <c r="AV84">
        <v>49</v>
      </c>
      <c r="AW84">
        <v>36.262184938021598</v>
      </c>
      <c r="AX84" s="3">
        <f>Table3[[#This Row],[a_obRC]]/Table3[[#This Row],[a_exRC]]</f>
        <v>1.3512699271637809</v>
      </c>
    </row>
    <row r="85" spans="1:50" hidden="1" x14ac:dyDescent="0.45">
      <c r="A85">
        <v>290</v>
      </c>
      <c r="B85" t="s">
        <v>187</v>
      </c>
      <c r="C85">
        <v>297</v>
      </c>
      <c r="D85" s="7">
        <f t="shared" si="2"/>
        <v>0.90814294736505086</v>
      </c>
      <c r="E85" s="7">
        <f t="shared" si="3"/>
        <v>1.0152179386327231</v>
      </c>
      <c r="F85">
        <v>114</v>
      </c>
      <c r="G85">
        <v>126.874061563525</v>
      </c>
      <c r="H85" s="3">
        <f>Table3[[#This Row],[h_obWins]]/Table3[[#This Row],[h_exWins]]</f>
        <v>0.89852881349527025</v>
      </c>
      <c r="I85">
        <v>83</v>
      </c>
      <c r="J85">
        <v>79.903110617458694</v>
      </c>
      <c r="K85" s="3">
        <f>Table3[[#This Row],[obDraws]]/Table3[[#This Row],[exDraws]]</f>
        <v>1.0387580578354185</v>
      </c>
      <c r="L85">
        <v>100</v>
      </c>
      <c r="M85">
        <v>90.222827819015393</v>
      </c>
      <c r="N85" s="3">
        <f>Table3[[#This Row],[a_obWins]]/Table3[[#This Row],[a_exWins]]</f>
        <v>1.1083669445674809</v>
      </c>
      <c r="O85">
        <v>405</v>
      </c>
      <c r="P85">
        <v>424.17199875109299</v>
      </c>
      <c r="Q85" s="3">
        <f>Table3[[#This Row],[h_obSG]]/Table3[[#This Row],[h_exSG]]</f>
        <v>0.95480135697890978</v>
      </c>
      <c r="R85">
        <v>357</v>
      </c>
      <c r="S85">
        <v>342.828527102858</v>
      </c>
      <c r="T85" s="3">
        <f>Table3[[#This Row],[a_obSG]]/Table3[[#This Row],[a_exSG]]</f>
        <v>1.0413369127035632</v>
      </c>
      <c r="U85">
        <v>762</v>
      </c>
      <c r="V85">
        <v>767.00052585395201</v>
      </c>
      <c r="W85" s="3">
        <f>Table3[[#This Row],[obSG]]/Table3[[#This Row],[exSG]]</f>
        <v>0.99348041404745502</v>
      </c>
      <c r="X85">
        <v>6930</v>
      </c>
      <c r="Y85">
        <v>7754.0449072725196</v>
      </c>
      <c r="Z85" s="3">
        <f>Table3[[#This Row],[obFouls]]/Table3[[#This Row],[exFouls]]</f>
        <v>0.89372709119860172</v>
      </c>
      <c r="AA85">
        <v>3363</v>
      </c>
      <c r="AB85">
        <v>3794.4439094696199</v>
      </c>
      <c r="AC85" s="3">
        <f>Table3[[#This Row],[h_obFouls]]/Table3[[#This Row],[h_exFouls]]</f>
        <v>0.88629587898429985</v>
      </c>
      <c r="AD85">
        <v>3567</v>
      </c>
      <c r="AE85">
        <v>3959.6009978028901</v>
      </c>
      <c r="AF85" s="3">
        <f>Table3[[#This Row],[a_obFouls]]/Table3[[#This Row],[a_exFouls]]</f>
        <v>0.90084834355261123</v>
      </c>
      <c r="AG85">
        <v>965</v>
      </c>
      <c r="AH85">
        <v>1034.4466204938899</v>
      </c>
      <c r="AI85" s="3">
        <f>Table3[[#This Row],[obYC]]/Table3[[#This Row],[exYC]]</f>
        <v>0.93286592162606419</v>
      </c>
      <c r="AJ85">
        <v>45</v>
      </c>
      <c r="AK85">
        <v>62.315463778659797</v>
      </c>
      <c r="AL85" s="3">
        <f>Table3[[#This Row],[obRC]]/Table3[[#This Row],[exRC]]</f>
        <v>0.72213215262004427</v>
      </c>
      <c r="AM85">
        <v>451</v>
      </c>
      <c r="AN85">
        <v>469.10377145470699</v>
      </c>
      <c r="AO85" s="3">
        <f>Table3[[#This Row],[h_obYC]]/Table3[[#This Row],[h_exYC]]</f>
        <v>0.96140774694996256</v>
      </c>
      <c r="AP85">
        <v>514</v>
      </c>
      <c r="AQ85">
        <v>565.34284903918899</v>
      </c>
      <c r="AR85" s="3">
        <f>Table3[[#This Row],[a_obYC]]/Table3[[#This Row],[a_exYC]]</f>
        <v>0.90918280981806499</v>
      </c>
      <c r="AS85">
        <v>13</v>
      </c>
      <c r="AT85">
        <v>25.84299090224</v>
      </c>
      <c r="AU85" s="3">
        <f>Table3[[#This Row],[h_obRC]]/Table3[[#This Row],[h_exRC]]</f>
        <v>0.50303775012640639</v>
      </c>
      <c r="AV85">
        <v>32</v>
      </c>
      <c r="AW85">
        <v>36.472472876419701</v>
      </c>
      <c r="AX85" s="3">
        <f>Table3[[#This Row],[a_obRC]]/Table3[[#This Row],[a_exRC]]</f>
        <v>0.8773740159716108</v>
      </c>
    </row>
    <row r="86" spans="1:50" hidden="1" x14ac:dyDescent="0.45">
      <c r="A86">
        <v>133</v>
      </c>
      <c r="B86" t="s">
        <v>131</v>
      </c>
      <c r="C86">
        <v>53</v>
      </c>
      <c r="D86" s="7">
        <f t="shared" si="2"/>
        <v>0.97592543084019112</v>
      </c>
      <c r="E86" s="7">
        <f t="shared" si="3"/>
        <v>0.96906274028190376</v>
      </c>
      <c r="F86">
        <v>28</v>
      </c>
      <c r="G86">
        <v>24.743737439016499</v>
      </c>
      <c r="H86" s="3">
        <f>Table3[[#This Row],[h_obWins]]/Table3[[#This Row],[h_exWins]]</f>
        <v>1.1315994630564157</v>
      </c>
      <c r="I86">
        <v>15</v>
      </c>
      <c r="J86">
        <v>13.903715415789099</v>
      </c>
      <c r="K86" s="3">
        <f>Table3[[#This Row],[obDraws]]/Table3[[#This Row],[exDraws]]</f>
        <v>1.078848318699472</v>
      </c>
      <c r="L86">
        <v>10</v>
      </c>
      <c r="M86">
        <v>14.352547145194199</v>
      </c>
      <c r="N86" s="3">
        <f>Table3[[#This Row],[a_obWins]]/Table3[[#This Row],[a_exWins]]</f>
        <v>0.69674043908982353</v>
      </c>
      <c r="O86">
        <v>83</v>
      </c>
      <c r="P86">
        <v>79.484289912989993</v>
      </c>
      <c r="Q86" s="3">
        <f>Table3[[#This Row],[h_obSG]]/Table3[[#This Row],[h_exSG]]</f>
        <v>1.044231509029754</v>
      </c>
      <c r="R86">
        <v>46</v>
      </c>
      <c r="S86">
        <v>56.436625523558</v>
      </c>
      <c r="T86" s="3">
        <f>Table3[[#This Row],[a_obSG]]/Table3[[#This Row],[a_exSG]]</f>
        <v>0.81507353732193821</v>
      </c>
      <c r="U86">
        <v>129</v>
      </c>
      <c r="V86">
        <v>135.920915436548</v>
      </c>
      <c r="W86" s="3">
        <f>Table3[[#This Row],[obSG]]/Table3[[#This Row],[exSG]]</f>
        <v>0.94908130647649369</v>
      </c>
      <c r="X86">
        <v>1437</v>
      </c>
      <c r="Y86">
        <v>1387.1824725357701</v>
      </c>
      <c r="Z86" s="3">
        <f>Table3[[#This Row],[obFouls]]/Table3[[#This Row],[exFouls]]</f>
        <v>1.0359127428802957</v>
      </c>
      <c r="AA86">
        <v>709</v>
      </c>
      <c r="AB86">
        <v>675.32793268824605</v>
      </c>
      <c r="AC86" s="3">
        <f>Table3[[#This Row],[h_obFouls]]/Table3[[#This Row],[h_exFouls]]</f>
        <v>1.0498603207151778</v>
      </c>
      <c r="AD86">
        <v>728</v>
      </c>
      <c r="AE86">
        <v>711.85453984752905</v>
      </c>
      <c r="AF86" s="3">
        <f>Table3[[#This Row],[a_obFouls]]/Table3[[#This Row],[a_exFouls]]</f>
        <v>1.0226808417291673</v>
      </c>
      <c r="AG86">
        <v>174</v>
      </c>
      <c r="AH86">
        <v>182.455770156673</v>
      </c>
      <c r="AI86" s="3">
        <f>Table3[[#This Row],[obYC]]/Table3[[#This Row],[exYC]]</f>
        <v>0.95365578107279314</v>
      </c>
      <c r="AJ86">
        <v>11</v>
      </c>
      <c r="AK86">
        <v>11.0500874312491</v>
      </c>
      <c r="AL86" s="3">
        <f>Table3[[#This Row],[obRC]]/Table3[[#This Row],[exRC]]</f>
        <v>0.99546723665665715</v>
      </c>
      <c r="AM86">
        <v>75</v>
      </c>
      <c r="AN86">
        <v>80.690350780328203</v>
      </c>
      <c r="AO86" s="3">
        <f>Table3[[#This Row],[h_obYC]]/Table3[[#This Row],[h_exYC]]</f>
        <v>0.92947916665005414</v>
      </c>
      <c r="AP86">
        <v>99</v>
      </c>
      <c r="AQ86">
        <v>101.765419376344</v>
      </c>
      <c r="AR86" s="3">
        <f>Table3[[#This Row],[a_obYC]]/Table3[[#This Row],[a_exYC]]</f>
        <v>0.97282554925541986</v>
      </c>
      <c r="AS86">
        <v>4</v>
      </c>
      <c r="AT86">
        <v>4.3661606458548503</v>
      </c>
      <c r="AU86" s="3">
        <f>Table3[[#This Row],[h_obRC]]/Table3[[#This Row],[h_exRC]]</f>
        <v>0.91613669868000014</v>
      </c>
      <c r="AV86">
        <v>7</v>
      </c>
      <c r="AW86">
        <v>6.6839267853942497</v>
      </c>
      <c r="AX86" s="3">
        <f>Table3[[#This Row],[a_obRC]]/Table3[[#This Row],[a_exRC]]</f>
        <v>1.0472885512894059</v>
      </c>
    </row>
    <row r="87" spans="1:50" hidden="1" x14ac:dyDescent="0.45">
      <c r="A87">
        <v>246</v>
      </c>
      <c r="B87" t="s">
        <v>127</v>
      </c>
      <c r="C87">
        <v>294</v>
      </c>
      <c r="D87" s="7">
        <f t="shared" si="2"/>
        <v>0.86737332214926555</v>
      </c>
      <c r="E87" s="7">
        <f t="shared" si="3"/>
        <v>0.99010802465641523</v>
      </c>
      <c r="F87">
        <v>131</v>
      </c>
      <c r="G87">
        <v>126.882652061824</v>
      </c>
      <c r="H87" s="3">
        <f>Table3[[#This Row],[h_obWins]]/Table3[[#This Row],[h_exWins]]</f>
        <v>1.0324500463323372</v>
      </c>
      <c r="I87">
        <v>67</v>
      </c>
      <c r="J87">
        <v>79.188340547446899</v>
      </c>
      <c r="K87" s="3">
        <f>Table3[[#This Row],[obDraws]]/Table3[[#This Row],[exDraws]]</f>
        <v>0.84608415250040414</v>
      </c>
      <c r="L87">
        <v>96</v>
      </c>
      <c r="M87">
        <v>87.929007390728302</v>
      </c>
      <c r="N87" s="3">
        <f>Table3[[#This Row],[a_obWins]]/Table3[[#This Row],[a_exWins]]</f>
        <v>1.0917898751365041</v>
      </c>
      <c r="O87">
        <v>410</v>
      </c>
      <c r="P87">
        <v>422.944504064753</v>
      </c>
      <c r="Q87" s="3">
        <f>Table3[[#This Row],[h_obSG]]/Table3[[#This Row],[h_exSG]]</f>
        <v>0.96939432019958061</v>
      </c>
      <c r="R87">
        <v>344</v>
      </c>
      <c r="S87">
        <v>336.96329042973503</v>
      </c>
      <c r="T87" s="3">
        <f>Table3[[#This Row],[a_obSG]]/Table3[[#This Row],[a_exSG]]</f>
        <v>1.0208827185931468</v>
      </c>
      <c r="U87">
        <v>754</v>
      </c>
      <c r="V87">
        <v>759.90779449448905</v>
      </c>
      <c r="W87" s="3">
        <f>Table3[[#This Row],[obSG]]/Table3[[#This Row],[exSG]]</f>
        <v>0.9922256429828844</v>
      </c>
      <c r="X87">
        <v>6783</v>
      </c>
      <c r="Y87">
        <v>7680.3596714034202</v>
      </c>
      <c r="Z87" s="3">
        <f>Table3[[#This Row],[obFouls]]/Table3[[#This Row],[exFouls]]</f>
        <v>0.8831617645792561</v>
      </c>
      <c r="AA87">
        <v>3301</v>
      </c>
      <c r="AB87">
        <v>3756.3834672010198</v>
      </c>
      <c r="AC87" s="3">
        <f>Table3[[#This Row],[h_obFouls]]/Table3[[#This Row],[h_exFouls]]</f>
        <v>0.87877077215965438</v>
      </c>
      <c r="AD87">
        <v>3482</v>
      </c>
      <c r="AE87">
        <v>3923.9762042023999</v>
      </c>
      <c r="AF87" s="3">
        <f>Table3[[#This Row],[a_obFouls]]/Table3[[#This Row],[a_exFouls]]</f>
        <v>0.88736521803341628</v>
      </c>
      <c r="AG87">
        <v>874</v>
      </c>
      <c r="AH87">
        <v>1023.76856214442</v>
      </c>
      <c r="AI87" s="3">
        <f>Table3[[#This Row],[obYC]]/Table3[[#This Row],[exYC]]</f>
        <v>0.85370857468927375</v>
      </c>
      <c r="AJ87">
        <v>39</v>
      </c>
      <c r="AK87">
        <v>61.719827491925798</v>
      </c>
      <c r="AL87" s="3">
        <f>Table3[[#This Row],[obRC]]/Table3[[#This Row],[exRC]]</f>
        <v>0.63188770262039351</v>
      </c>
      <c r="AM87">
        <v>394</v>
      </c>
      <c r="AN87">
        <v>463.55483585483302</v>
      </c>
      <c r="AO87" s="3">
        <f>Table3[[#This Row],[h_obYC]]/Table3[[#This Row],[h_exYC]]</f>
        <v>0.84995338097041273</v>
      </c>
      <c r="AP87">
        <v>480</v>
      </c>
      <c r="AQ87">
        <v>560.21372628959102</v>
      </c>
      <c r="AR87" s="3">
        <f>Table3[[#This Row],[a_obYC]]/Table3[[#This Row],[a_exYC]]</f>
        <v>0.85681584987061499</v>
      </c>
      <c r="AS87">
        <v>12</v>
      </c>
      <c r="AT87">
        <v>25.533872996952699</v>
      </c>
      <c r="AU87" s="3">
        <f>Table3[[#This Row],[h_obRC]]/Table3[[#This Row],[h_exRC]]</f>
        <v>0.46996395734529273</v>
      </c>
      <c r="AV87">
        <v>27</v>
      </c>
      <c r="AW87">
        <v>36.185954494973103</v>
      </c>
      <c r="AX87" s="3">
        <f>Table3[[#This Row],[a_obRC]]/Table3[[#This Row],[a_exRC]]</f>
        <v>0.74614585622581264</v>
      </c>
    </row>
    <row r="88" spans="1:50" hidden="1" x14ac:dyDescent="0.45">
      <c r="A88">
        <v>234</v>
      </c>
      <c r="B88" t="s">
        <v>73</v>
      </c>
      <c r="C88">
        <v>280</v>
      </c>
      <c r="D88" s="7">
        <f t="shared" si="2"/>
        <v>0.8293350860195291</v>
      </c>
      <c r="E88" s="7">
        <f t="shared" si="3"/>
        <v>1.0082557930476088</v>
      </c>
      <c r="F88">
        <v>118</v>
      </c>
      <c r="G88">
        <v>123.99369011109</v>
      </c>
      <c r="H88" s="3">
        <f>Table3[[#This Row],[h_obWins]]/Table3[[#This Row],[h_exWins]]</f>
        <v>0.95166132965540373</v>
      </c>
      <c r="I88">
        <v>74</v>
      </c>
      <c r="J88">
        <v>75.293643211100601</v>
      </c>
      <c r="K88" s="3">
        <f>Table3[[#This Row],[obDraws]]/Table3[[#This Row],[exDraws]]</f>
        <v>0.98281869284139145</v>
      </c>
      <c r="L88">
        <v>88</v>
      </c>
      <c r="M88">
        <v>80.7126666778085</v>
      </c>
      <c r="N88" s="3">
        <f>Table3[[#This Row],[a_obWins]]/Table3[[#This Row],[a_exWins]]</f>
        <v>1.0902873566460307</v>
      </c>
      <c r="O88">
        <v>414</v>
      </c>
      <c r="P88">
        <v>406.74146179085801</v>
      </c>
      <c r="Q88" s="3">
        <f>Table3[[#This Row],[h_obSG]]/Table3[[#This Row],[h_exSG]]</f>
        <v>1.0178455822457417</v>
      </c>
      <c r="R88">
        <v>361</v>
      </c>
      <c r="S88">
        <v>311.81972197014898</v>
      </c>
      <c r="T88" s="3">
        <f>Table3[[#This Row],[a_obSG]]/Table3[[#This Row],[a_exSG]]</f>
        <v>1.1577202292373256</v>
      </c>
      <c r="U88">
        <v>775</v>
      </c>
      <c r="V88">
        <v>718.56118376100801</v>
      </c>
      <c r="W88" s="3">
        <f>Table3[[#This Row],[obSG]]/Table3[[#This Row],[exSG]]</f>
        <v>1.0785442040489672</v>
      </c>
      <c r="X88">
        <v>5753</v>
      </c>
      <c r="Y88">
        <v>7324.91112343842</v>
      </c>
      <c r="Z88" s="3">
        <f>Table3[[#This Row],[obFouls]]/Table3[[#This Row],[exFouls]]</f>
        <v>0.78540202100083067</v>
      </c>
      <c r="AA88">
        <v>2802</v>
      </c>
      <c r="AB88">
        <v>3576.51671625568</v>
      </c>
      <c r="AC88" s="3">
        <f>Table3[[#This Row],[h_obFouls]]/Table3[[#This Row],[h_exFouls]]</f>
        <v>0.78344384279390833</v>
      </c>
      <c r="AD88">
        <v>2951</v>
      </c>
      <c r="AE88">
        <v>3748.39440718274</v>
      </c>
      <c r="AF88" s="3">
        <f>Table3[[#This Row],[a_obFouls]]/Table3[[#This Row],[a_exFouls]]</f>
        <v>0.78727040952393945</v>
      </c>
      <c r="AG88">
        <v>654</v>
      </c>
      <c r="AH88">
        <v>970.93755640369102</v>
      </c>
      <c r="AI88" s="3">
        <f>Table3[[#This Row],[obYC]]/Table3[[#This Row],[exYC]]</f>
        <v>0.67357575745899312</v>
      </c>
      <c r="AJ88">
        <v>35</v>
      </c>
      <c r="AK88">
        <v>59.350172049213498</v>
      </c>
      <c r="AL88" s="3">
        <f>Table3[[#This Row],[obRC]]/Table3[[#This Row],[exRC]]</f>
        <v>0.58972027867042753</v>
      </c>
      <c r="AM88">
        <v>270</v>
      </c>
      <c r="AN88">
        <v>435.40811098488899</v>
      </c>
      <c r="AO88" s="3">
        <f>Table3[[#This Row],[h_obYC]]/Table3[[#This Row],[h_exYC]]</f>
        <v>0.62010787853552518</v>
      </c>
      <c r="AP88">
        <v>384</v>
      </c>
      <c r="AQ88">
        <v>535.52944541880197</v>
      </c>
      <c r="AR88" s="3">
        <f>Table3[[#This Row],[a_obYC]]/Table3[[#This Row],[a_exYC]]</f>
        <v>0.71704740660842492</v>
      </c>
      <c r="AS88">
        <v>16</v>
      </c>
      <c r="AT88">
        <v>23.9655583797114</v>
      </c>
      <c r="AU88" s="3">
        <f>Table3[[#This Row],[h_obRC]]/Table3[[#This Row],[h_exRC]]</f>
        <v>0.66762475326029425</v>
      </c>
      <c r="AV88">
        <v>19</v>
      </c>
      <c r="AW88">
        <v>35.384613669502102</v>
      </c>
      <c r="AX88" s="3">
        <f>Table3[[#This Row],[a_obRC]]/Table3[[#This Row],[a_exRC]]</f>
        <v>0.53695654776573265</v>
      </c>
    </row>
    <row r="89" spans="1:50" hidden="1" x14ac:dyDescent="0.45">
      <c r="A89">
        <v>57</v>
      </c>
      <c r="B89" t="s">
        <v>252</v>
      </c>
      <c r="C89">
        <v>279</v>
      </c>
      <c r="D89" s="7">
        <f t="shared" si="2"/>
        <v>0.94838575151164239</v>
      </c>
      <c r="E89" s="7">
        <f t="shared" si="3"/>
        <v>0.99195991223685576</v>
      </c>
      <c r="F89">
        <v>130</v>
      </c>
      <c r="G89">
        <v>124.774046729479</v>
      </c>
      <c r="H89" s="3">
        <f>Table3[[#This Row],[h_obWins]]/Table3[[#This Row],[h_exWins]]</f>
        <v>1.0418833355774004</v>
      </c>
      <c r="I89">
        <v>74</v>
      </c>
      <c r="J89">
        <v>74.509615875866501</v>
      </c>
      <c r="K89" s="3">
        <f>Table3[[#This Row],[obDraws]]/Table3[[#This Row],[exDraws]]</f>
        <v>0.99316040124652472</v>
      </c>
      <c r="L89">
        <v>75</v>
      </c>
      <c r="M89">
        <v>79.716337394653806</v>
      </c>
      <c r="N89" s="3">
        <f>Table3[[#This Row],[a_obWins]]/Table3[[#This Row],[a_exWins]]</f>
        <v>0.94083599988664168</v>
      </c>
      <c r="O89">
        <v>395</v>
      </c>
      <c r="P89">
        <v>409.09561665555998</v>
      </c>
      <c r="Q89" s="3">
        <f>Table3[[#This Row],[h_obSG]]/Table3[[#This Row],[h_exSG]]</f>
        <v>0.965544444668475</v>
      </c>
      <c r="R89">
        <v>287</v>
      </c>
      <c r="S89">
        <v>309.447945102029</v>
      </c>
      <c r="T89" s="3">
        <f>Table3[[#This Row],[a_obSG]]/Table3[[#This Row],[a_exSG]]</f>
        <v>0.92745808961624343</v>
      </c>
      <c r="U89">
        <v>682</v>
      </c>
      <c r="V89">
        <v>718.54356175759006</v>
      </c>
      <c r="W89" s="3">
        <f>Table3[[#This Row],[obSG]]/Table3[[#This Row],[exSG]]</f>
        <v>0.9491421763376422</v>
      </c>
      <c r="X89">
        <v>7286</v>
      </c>
      <c r="Y89">
        <v>7285.0654495723402</v>
      </c>
      <c r="Z89" s="3">
        <f>Table3[[#This Row],[obFouls]]/Table3[[#This Row],[exFouls]]</f>
        <v>1.0001282830516938</v>
      </c>
      <c r="AA89">
        <v>3403</v>
      </c>
      <c r="AB89">
        <v>3555.36259533374</v>
      </c>
      <c r="AC89" s="3">
        <f>Table3[[#This Row],[h_obFouls]]/Table3[[#This Row],[h_exFouls]]</f>
        <v>0.95714569435654484</v>
      </c>
      <c r="AD89">
        <v>3883</v>
      </c>
      <c r="AE89">
        <v>3729.7028542385901</v>
      </c>
      <c r="AF89" s="3">
        <f>Table3[[#This Row],[a_obFouls]]/Table3[[#This Row],[a_exFouls]]</f>
        <v>1.0411017048146869</v>
      </c>
      <c r="AG89">
        <v>818</v>
      </c>
      <c r="AH89">
        <v>965.93742804632097</v>
      </c>
      <c r="AI89" s="3">
        <f>Table3[[#This Row],[obYC]]/Table3[[#This Row],[exYC]]</f>
        <v>0.84684574409179358</v>
      </c>
      <c r="AJ89">
        <v>57</v>
      </c>
      <c r="AK89">
        <v>58.471112377328502</v>
      </c>
      <c r="AL89" s="3">
        <f>Table3[[#This Row],[obRC]]/Table3[[#This Row],[exRC]]</f>
        <v>0.97484035590369733</v>
      </c>
      <c r="AM89">
        <v>333</v>
      </c>
      <c r="AN89">
        <v>432.33089300743001</v>
      </c>
      <c r="AO89" s="3">
        <f>Table3[[#This Row],[h_obYC]]/Table3[[#This Row],[h_exYC]]</f>
        <v>0.77024336078217082</v>
      </c>
      <c r="AP89">
        <v>485</v>
      </c>
      <c r="AQ89">
        <v>533.60653503889102</v>
      </c>
      <c r="AR89" s="3">
        <f>Table3[[#This Row],[a_obYC]]/Table3[[#This Row],[a_exYC]]</f>
        <v>0.90890940824900424</v>
      </c>
      <c r="AS89">
        <v>20</v>
      </c>
      <c r="AT89">
        <v>23.592822072552899</v>
      </c>
      <c r="AU89" s="3">
        <f>Table3[[#This Row],[h_obRC]]/Table3[[#This Row],[h_exRC]]</f>
        <v>0.84771545932469572</v>
      </c>
      <c r="AV89">
        <v>37</v>
      </c>
      <c r="AW89">
        <v>34.878290304775597</v>
      </c>
      <c r="AX89" s="3">
        <f>Table3[[#This Row],[a_obRC]]/Table3[[#This Row],[a_exRC]]</f>
        <v>1.0608318147674198</v>
      </c>
    </row>
    <row r="90" spans="1:50" hidden="1" x14ac:dyDescent="0.45">
      <c r="A90">
        <v>166</v>
      </c>
      <c r="B90" t="s">
        <v>269</v>
      </c>
      <c r="C90">
        <v>276</v>
      </c>
      <c r="D90" s="7">
        <f t="shared" si="2"/>
        <v>0.79969015307782554</v>
      </c>
      <c r="E90" s="7">
        <f t="shared" si="3"/>
        <v>1.0132494316944873</v>
      </c>
      <c r="F90">
        <v>118</v>
      </c>
      <c r="G90">
        <v>124.988823902909</v>
      </c>
      <c r="H90" s="3">
        <f>Table3[[#This Row],[h_obWins]]/Table3[[#This Row],[h_exWins]]</f>
        <v>0.94408440943217531</v>
      </c>
      <c r="I90">
        <v>83</v>
      </c>
      <c r="J90">
        <v>73.937788450338104</v>
      </c>
      <c r="K90" s="3">
        <f>Table3[[#This Row],[obDraws]]/Table3[[#This Row],[exDraws]]</f>
        <v>1.1225653585209507</v>
      </c>
      <c r="L90">
        <v>75</v>
      </c>
      <c r="M90">
        <v>77.073387646752195</v>
      </c>
      <c r="N90" s="3">
        <f>Table3[[#This Row],[a_obWins]]/Table3[[#This Row],[a_exWins]]</f>
        <v>0.97309852713033607</v>
      </c>
      <c r="O90">
        <v>394</v>
      </c>
      <c r="P90">
        <v>406.41952636164001</v>
      </c>
      <c r="Q90" s="3">
        <f>Table3[[#This Row],[h_obSG]]/Table3[[#This Row],[h_exSG]]</f>
        <v>0.9694416100702089</v>
      </c>
      <c r="R90">
        <v>286</v>
      </c>
      <c r="S90">
        <v>301.69185562960502</v>
      </c>
      <c r="T90" s="3">
        <f>Table3[[#This Row],[a_obSG]]/Table3[[#This Row],[a_exSG]]</f>
        <v>0.94798714205639567</v>
      </c>
      <c r="U90">
        <v>680</v>
      </c>
      <c r="V90">
        <v>708.11138199124503</v>
      </c>
      <c r="W90" s="3">
        <f>Table3[[#This Row],[obSG]]/Table3[[#This Row],[exSG]]</f>
        <v>0.96030090363440512</v>
      </c>
      <c r="X90">
        <v>6236</v>
      </c>
      <c r="Y90">
        <v>7216.4872829689202</v>
      </c>
      <c r="Z90" s="3">
        <f>Table3[[#This Row],[obFouls]]/Table3[[#This Row],[exFouls]]</f>
        <v>0.86413233412287815</v>
      </c>
      <c r="AA90">
        <v>2952</v>
      </c>
      <c r="AB90">
        <v>3516.35311330787</v>
      </c>
      <c r="AC90" s="3">
        <f>Table3[[#This Row],[h_obFouls]]/Table3[[#This Row],[h_exFouls]]</f>
        <v>0.83950613174426691</v>
      </c>
      <c r="AD90">
        <v>3284</v>
      </c>
      <c r="AE90">
        <v>3700.1341696610498</v>
      </c>
      <c r="AF90" s="3">
        <f>Table3[[#This Row],[a_obFouls]]/Table3[[#This Row],[a_exFouls]]</f>
        <v>0.8875353836968648</v>
      </c>
      <c r="AG90">
        <v>716</v>
      </c>
      <c r="AH90">
        <v>955.36889028773805</v>
      </c>
      <c r="AI90" s="3">
        <f>Table3[[#This Row],[obYC]]/Table3[[#This Row],[exYC]]</f>
        <v>0.74944872842191368</v>
      </c>
      <c r="AJ90">
        <v>25</v>
      </c>
      <c r="AK90">
        <v>58.195062188576102</v>
      </c>
      <c r="AL90" s="3">
        <f>Table3[[#This Row],[obRC]]/Table3[[#This Row],[exRC]]</f>
        <v>0.42958971190699385</v>
      </c>
      <c r="AM90">
        <v>272</v>
      </c>
      <c r="AN90">
        <v>425.79275608980402</v>
      </c>
      <c r="AO90" s="3">
        <f>Table3[[#This Row],[h_obYC]]/Table3[[#This Row],[h_exYC]]</f>
        <v>0.63880842524862602</v>
      </c>
      <c r="AP90">
        <v>444</v>
      </c>
      <c r="AQ90">
        <v>529.57613419793404</v>
      </c>
      <c r="AR90" s="3">
        <f>Table3[[#This Row],[a_obYC]]/Table3[[#This Row],[a_exYC]]</f>
        <v>0.83840636185854034</v>
      </c>
      <c r="AS90">
        <v>8</v>
      </c>
      <c r="AT90">
        <v>23.4147118515898</v>
      </c>
      <c r="AU90" s="3">
        <f>Table3[[#This Row],[h_obRC]]/Table3[[#This Row],[h_exRC]]</f>
        <v>0.34166553279436662</v>
      </c>
      <c r="AV90">
        <v>17</v>
      </c>
      <c r="AW90">
        <v>34.780350336986203</v>
      </c>
      <c r="AX90" s="3">
        <f>Table3[[#This Row],[a_obRC]]/Table3[[#This Row],[a_exRC]]</f>
        <v>0.48878173552846071</v>
      </c>
    </row>
    <row r="91" spans="1:50" hidden="1" x14ac:dyDescent="0.45">
      <c r="A91">
        <v>17</v>
      </c>
      <c r="B91" t="s">
        <v>77</v>
      </c>
      <c r="C91">
        <v>58</v>
      </c>
      <c r="D91" s="7">
        <f t="shared" si="2"/>
        <v>0.97312985628385429</v>
      </c>
      <c r="E91" s="7">
        <f t="shared" si="3"/>
        <v>0.98111587270163658</v>
      </c>
      <c r="F91">
        <v>26</v>
      </c>
      <c r="G91">
        <v>25.979680579212399</v>
      </c>
      <c r="H91" s="3">
        <f>Table3[[#This Row],[h_obWins]]/Table3[[#This Row],[h_exWins]]</f>
        <v>1.0007821274293827</v>
      </c>
      <c r="I91">
        <v>9</v>
      </c>
      <c r="J91">
        <v>14.7676007888507</v>
      </c>
      <c r="K91" s="3">
        <f>Table3[[#This Row],[obDraws]]/Table3[[#This Row],[exDraws]]</f>
        <v>0.60944226003149105</v>
      </c>
      <c r="L91">
        <v>23</v>
      </c>
      <c r="M91">
        <v>17.252718631936698</v>
      </c>
      <c r="N91" s="3">
        <f>Table3[[#This Row],[a_obWins]]/Table3[[#This Row],[a_exWins]]</f>
        <v>1.3331232306440357</v>
      </c>
      <c r="O91">
        <v>79</v>
      </c>
      <c r="P91">
        <v>87.653012725631498</v>
      </c>
      <c r="Q91" s="3">
        <f>Table3[[#This Row],[h_obSG]]/Table3[[#This Row],[h_exSG]]</f>
        <v>0.90128105747241261</v>
      </c>
      <c r="R91">
        <v>68</v>
      </c>
      <c r="S91">
        <v>66.300653673439697</v>
      </c>
      <c r="T91" s="3">
        <f>Table3[[#This Row],[a_obSG]]/Table3[[#This Row],[a_exSG]]</f>
        <v>1.0256309136095452</v>
      </c>
      <c r="U91">
        <v>147</v>
      </c>
      <c r="V91">
        <v>153.95366639907101</v>
      </c>
      <c r="W91" s="3">
        <f>Table3[[#This Row],[obSG]]/Table3[[#This Row],[exSG]]</f>
        <v>0.95483273271942704</v>
      </c>
      <c r="X91">
        <v>1410</v>
      </c>
      <c r="Y91">
        <v>1502.97329403719</v>
      </c>
      <c r="Z91" s="3">
        <f>Table3[[#This Row],[obFouls]]/Table3[[#This Row],[exFouls]]</f>
        <v>0.93814042178523938</v>
      </c>
      <c r="AA91">
        <v>714</v>
      </c>
      <c r="AB91">
        <v>734.85552853985905</v>
      </c>
      <c r="AC91" s="3">
        <f>Table3[[#This Row],[h_obFouls]]/Table3[[#This Row],[h_exFouls]]</f>
        <v>0.9716195527829824</v>
      </c>
      <c r="AD91">
        <v>696</v>
      </c>
      <c r="AE91">
        <v>768.11776549733599</v>
      </c>
      <c r="AF91" s="3">
        <f>Table3[[#This Row],[a_obFouls]]/Table3[[#This Row],[a_exFouls]]</f>
        <v>0.90611105648540535</v>
      </c>
      <c r="AG91">
        <v>221</v>
      </c>
      <c r="AH91">
        <v>201.03180096223301</v>
      </c>
      <c r="AI91" s="3">
        <f>Table3[[#This Row],[obYC]]/Table3[[#This Row],[exYC]]</f>
        <v>1.0993285586767356</v>
      </c>
      <c r="AJ91">
        <v>10</v>
      </c>
      <c r="AK91">
        <v>11.9647155227822</v>
      </c>
      <c r="AL91" s="3">
        <f>Table3[[#This Row],[obRC]]/Table3[[#This Row],[exRC]]</f>
        <v>0.83579087032690791</v>
      </c>
      <c r="AM91">
        <v>112</v>
      </c>
      <c r="AN91">
        <v>90.481732965426502</v>
      </c>
      <c r="AO91" s="3">
        <f>Table3[[#This Row],[h_obYC]]/Table3[[#This Row],[h_exYC]]</f>
        <v>1.2378189091802179</v>
      </c>
      <c r="AP91">
        <v>109</v>
      </c>
      <c r="AQ91">
        <v>110.55006799680601</v>
      </c>
      <c r="AR91" s="3">
        <f>Table3[[#This Row],[a_obYC]]/Table3[[#This Row],[a_exYC]]</f>
        <v>0.98597858848127717</v>
      </c>
      <c r="AS91">
        <v>6</v>
      </c>
      <c r="AT91">
        <v>4.8629020502439504</v>
      </c>
      <c r="AU91" s="3">
        <f>Table3[[#This Row],[h_obRC]]/Table3[[#This Row],[h_exRC]]</f>
        <v>1.2338311440385699</v>
      </c>
      <c r="AV91">
        <v>4</v>
      </c>
      <c r="AW91">
        <v>7.1018134725382698</v>
      </c>
      <c r="AX91" s="3">
        <f>Table3[[#This Row],[a_obRC]]/Table3[[#This Row],[a_exRC]]</f>
        <v>0.563236420594183</v>
      </c>
    </row>
    <row r="92" spans="1:50" hidden="1" x14ac:dyDescent="0.45">
      <c r="A92">
        <v>16</v>
      </c>
      <c r="B92" t="s">
        <v>168</v>
      </c>
      <c r="C92">
        <v>275</v>
      </c>
      <c r="D92" s="7">
        <f t="shared" si="2"/>
        <v>0.88610298461368631</v>
      </c>
      <c r="E92" s="7">
        <f t="shared" si="3"/>
        <v>0.98072536246573294</v>
      </c>
      <c r="F92">
        <v>128</v>
      </c>
      <c r="G92">
        <v>118.68013321444199</v>
      </c>
      <c r="H92" s="3">
        <f>Table3[[#This Row],[h_obWins]]/Table3[[#This Row],[h_exWins]]</f>
        <v>1.0785292915766957</v>
      </c>
      <c r="I92">
        <v>57</v>
      </c>
      <c r="J92">
        <v>74.0278762366557</v>
      </c>
      <c r="K92" s="3">
        <f>Table3[[#This Row],[obDraws]]/Table3[[#This Row],[exDraws]]</f>
        <v>0.76998021418012574</v>
      </c>
      <c r="L92">
        <v>90</v>
      </c>
      <c r="M92">
        <v>82.291990548902106</v>
      </c>
      <c r="N92" s="3">
        <f>Table3[[#This Row],[a_obWins]]/Table3[[#This Row],[a_exWins]]</f>
        <v>1.0936665816403772</v>
      </c>
      <c r="O92">
        <v>398</v>
      </c>
      <c r="P92">
        <v>395.58019335662999</v>
      </c>
      <c r="Q92" s="3">
        <f>Table3[[#This Row],[h_obSG]]/Table3[[#This Row],[h_exSG]]</f>
        <v>1.0061171076914572</v>
      </c>
      <c r="R92">
        <v>321</v>
      </c>
      <c r="S92">
        <v>314.83417661253401</v>
      </c>
      <c r="T92" s="3">
        <f>Table3[[#This Row],[a_obSG]]/Table3[[#This Row],[a_exSG]]</f>
        <v>1.0195843521621677</v>
      </c>
      <c r="U92">
        <v>719</v>
      </c>
      <c r="V92">
        <v>710.414369969164</v>
      </c>
      <c r="W92" s="3">
        <f>Table3[[#This Row],[obSG]]/Table3[[#This Row],[exSG]]</f>
        <v>1.0120853833956212</v>
      </c>
      <c r="X92">
        <v>6514</v>
      </c>
      <c r="Y92">
        <v>7185.4701394303302</v>
      </c>
      <c r="Z92" s="3">
        <f>Table3[[#This Row],[obFouls]]/Table3[[#This Row],[exFouls]]</f>
        <v>0.906551676313338</v>
      </c>
      <c r="AA92">
        <v>3157</v>
      </c>
      <c r="AB92">
        <v>3515.97868248949</v>
      </c>
      <c r="AC92" s="3">
        <f>Table3[[#This Row],[h_obFouls]]/Table3[[#This Row],[h_exFouls]]</f>
        <v>0.89790077958171377</v>
      </c>
      <c r="AD92">
        <v>3357</v>
      </c>
      <c r="AE92">
        <v>3669.4914569408402</v>
      </c>
      <c r="AF92" s="3">
        <f>Table3[[#This Row],[a_obFouls]]/Table3[[#This Row],[a_exFouls]]</f>
        <v>0.91484066372473416</v>
      </c>
      <c r="AG92">
        <v>784</v>
      </c>
      <c r="AH92">
        <v>957.509046646868</v>
      </c>
      <c r="AI92" s="3">
        <f>Table3[[#This Row],[obYC]]/Table3[[#This Row],[exYC]]</f>
        <v>0.81879121951433775</v>
      </c>
      <c r="AJ92">
        <v>40</v>
      </c>
      <c r="AK92">
        <v>57.7751406826387</v>
      </c>
      <c r="AL92" s="3">
        <f>Table3[[#This Row],[obRC]]/Table3[[#This Row],[exRC]]</f>
        <v>0.69233929207929923</v>
      </c>
      <c r="AM92">
        <v>366</v>
      </c>
      <c r="AN92">
        <v>433.15678336470597</v>
      </c>
      <c r="AO92" s="3">
        <f>Table3[[#This Row],[h_obYC]]/Table3[[#This Row],[h_exYC]]</f>
        <v>0.84495964061086437</v>
      </c>
      <c r="AP92">
        <v>418</v>
      </c>
      <c r="AQ92">
        <v>524.35226328216197</v>
      </c>
      <c r="AR92" s="3">
        <f>Table3[[#This Row],[a_obYC]]/Table3[[#This Row],[a_exYC]]</f>
        <v>0.7971740169166921</v>
      </c>
      <c r="AS92">
        <v>21</v>
      </c>
      <c r="AT92">
        <v>23.9257917094696</v>
      </c>
      <c r="AU92" s="3">
        <f>Table3[[#This Row],[h_obRC]]/Table3[[#This Row],[h_exRC]]</f>
        <v>0.87771390201012245</v>
      </c>
      <c r="AV92">
        <v>19</v>
      </c>
      <c r="AW92">
        <v>33.849348973169</v>
      </c>
      <c r="AX92" s="3">
        <f>Table3[[#This Row],[a_obRC]]/Table3[[#This Row],[a_exRC]]</f>
        <v>0.56131064780774742</v>
      </c>
    </row>
    <row r="93" spans="1:50" hidden="1" x14ac:dyDescent="0.45">
      <c r="A93">
        <v>10</v>
      </c>
      <c r="B93" t="s">
        <v>48</v>
      </c>
      <c r="C93">
        <v>260</v>
      </c>
      <c r="D93" s="7">
        <f t="shared" si="2"/>
        <v>1.004551513141291</v>
      </c>
      <c r="E93" s="7">
        <f t="shared" si="3"/>
        <v>1.0049828673151804</v>
      </c>
      <c r="F93">
        <v>108</v>
      </c>
      <c r="G93">
        <v>109.83461206626799</v>
      </c>
      <c r="H93" s="3">
        <f>Table3[[#This Row],[h_obWins]]/Table3[[#This Row],[h_exWins]]</f>
        <v>0.98329659447277795</v>
      </c>
      <c r="I93">
        <v>74</v>
      </c>
      <c r="J93">
        <v>69.516132440642707</v>
      </c>
      <c r="K93" s="3">
        <f>Table3[[#This Row],[obDraws]]/Table3[[#This Row],[exDraws]]</f>
        <v>1.0645011079001827</v>
      </c>
      <c r="L93">
        <v>78</v>
      </c>
      <c r="M93">
        <v>80.6492554930891</v>
      </c>
      <c r="N93" s="3">
        <f>Table3[[#This Row],[a_obWins]]/Table3[[#This Row],[a_exWins]]</f>
        <v>0.96715089957258049</v>
      </c>
      <c r="O93">
        <v>372</v>
      </c>
      <c r="P93">
        <v>368.18200840224398</v>
      </c>
      <c r="Q93" s="3">
        <f>Table3[[#This Row],[h_obSG]]/Table3[[#This Row],[h_exSG]]</f>
        <v>1.0103698483647381</v>
      </c>
      <c r="R93">
        <v>321</v>
      </c>
      <c r="S93">
        <v>301.19432426064498</v>
      </c>
      <c r="T93" s="3">
        <f>Table3[[#This Row],[a_obSG]]/Table3[[#This Row],[a_exSG]]</f>
        <v>1.0657571346603987</v>
      </c>
      <c r="U93">
        <v>693</v>
      </c>
      <c r="V93">
        <v>669.37633266288901</v>
      </c>
      <c r="W93" s="3">
        <f>Table3[[#This Row],[obSG]]/Table3[[#This Row],[exSG]]</f>
        <v>1.0352920564776054</v>
      </c>
      <c r="X93">
        <v>6187</v>
      </c>
      <c r="Y93">
        <v>6794.06580343521</v>
      </c>
      <c r="Z93" s="3">
        <f>Table3[[#This Row],[obFouls]]/Table3[[#This Row],[exFouls]]</f>
        <v>0.91064764148615307</v>
      </c>
      <c r="AA93">
        <v>2979</v>
      </c>
      <c r="AB93">
        <v>3326.4362820863498</v>
      </c>
      <c r="AC93" s="3">
        <f>Table3[[#This Row],[h_obFouls]]/Table3[[#This Row],[h_exFouls]]</f>
        <v>0.89555300248576031</v>
      </c>
      <c r="AD93">
        <v>3208</v>
      </c>
      <c r="AE93">
        <v>3467.6295213488502</v>
      </c>
      <c r="AF93" s="3">
        <f>Table3[[#This Row],[a_obFouls]]/Table3[[#This Row],[a_exFouls]]</f>
        <v>0.92512766437405958</v>
      </c>
      <c r="AG93">
        <v>968</v>
      </c>
      <c r="AH93">
        <v>906.08478175875598</v>
      </c>
      <c r="AI93" s="3">
        <f>Table3[[#This Row],[obYC]]/Table3[[#This Row],[exYC]]</f>
        <v>1.0683326985373969</v>
      </c>
      <c r="AJ93">
        <v>54</v>
      </c>
      <c r="AK93">
        <v>54.904484496787198</v>
      </c>
      <c r="AL93" s="3">
        <f>Table3[[#This Row],[obRC]]/Table3[[#This Row],[exRC]]</f>
        <v>0.9835262182119181</v>
      </c>
      <c r="AM93">
        <v>437</v>
      </c>
      <c r="AN93">
        <v>412.108262389635</v>
      </c>
      <c r="AO93" s="3">
        <f>Table3[[#This Row],[h_obYC]]/Table3[[#This Row],[h_exYC]]</f>
        <v>1.0604009671294352</v>
      </c>
      <c r="AP93">
        <v>531</v>
      </c>
      <c r="AQ93">
        <v>493.97651936912001</v>
      </c>
      <c r="AR93" s="3">
        <f>Table3[[#This Row],[a_obYC]]/Table3[[#This Row],[a_exYC]]</f>
        <v>1.0749498795573611</v>
      </c>
      <c r="AS93">
        <v>27</v>
      </c>
      <c r="AT93">
        <v>22.8723971188675</v>
      </c>
      <c r="AU93" s="3">
        <f>Table3[[#This Row],[h_obRC]]/Table3[[#This Row],[h_exRC]]</f>
        <v>1.1804621902847092</v>
      </c>
      <c r="AV93">
        <v>27</v>
      </c>
      <c r="AW93">
        <v>32.032087377919702</v>
      </c>
      <c r="AX93" s="3">
        <f>Table3[[#This Row],[a_obRC]]/Table3[[#This Row],[a_exRC]]</f>
        <v>0.84290479360429038</v>
      </c>
    </row>
    <row r="94" spans="1:50" hidden="1" x14ac:dyDescent="0.45">
      <c r="A94">
        <v>210</v>
      </c>
      <c r="B94" t="s">
        <v>177</v>
      </c>
      <c r="C94">
        <v>260</v>
      </c>
      <c r="D94" s="7">
        <f t="shared" si="2"/>
        <v>0.92142289323684345</v>
      </c>
      <c r="E94" s="7">
        <f t="shared" si="3"/>
        <v>0.99915039869134947</v>
      </c>
      <c r="F94">
        <v>119</v>
      </c>
      <c r="G94">
        <v>112.861359919861</v>
      </c>
      <c r="H94" s="3">
        <f>Table3[[#This Row],[h_obWins]]/Table3[[#This Row],[h_exWins]]</f>
        <v>1.0543909809743373</v>
      </c>
      <c r="I94">
        <v>86</v>
      </c>
      <c r="J94">
        <v>69.822439700379405</v>
      </c>
      <c r="K94" s="3">
        <f>Table3[[#This Row],[obDraws]]/Table3[[#This Row],[exDraws]]</f>
        <v>1.2316957180104477</v>
      </c>
      <c r="L94">
        <v>55</v>
      </c>
      <c r="M94">
        <v>77.316200379758996</v>
      </c>
      <c r="N94" s="3">
        <f>Table3[[#This Row],[a_obWins]]/Table3[[#This Row],[a_exWins]]</f>
        <v>0.71136449708926375</v>
      </c>
      <c r="O94">
        <v>397</v>
      </c>
      <c r="P94">
        <v>373.60781429701501</v>
      </c>
      <c r="Q94" s="3">
        <f>Table3[[#This Row],[h_obSG]]/Table3[[#This Row],[h_exSG]]</f>
        <v>1.0626116071661937</v>
      </c>
      <c r="R94">
        <v>265</v>
      </c>
      <c r="S94">
        <v>294.99767944971001</v>
      </c>
      <c r="T94" s="3">
        <f>Table3[[#This Row],[a_obSG]]/Table3[[#This Row],[a_exSG]]</f>
        <v>0.89831215111363649</v>
      </c>
      <c r="U94">
        <v>662</v>
      </c>
      <c r="V94">
        <v>668.60549374672598</v>
      </c>
      <c r="W94" s="3">
        <f>Table3[[#This Row],[obSG]]/Table3[[#This Row],[exSG]]</f>
        <v>0.99012049136822045</v>
      </c>
      <c r="X94">
        <v>6378</v>
      </c>
      <c r="Y94">
        <v>6790.3280420661104</v>
      </c>
      <c r="Z94" s="3">
        <f>Table3[[#This Row],[obFouls]]/Table3[[#This Row],[exFouls]]</f>
        <v>0.93927715428301306</v>
      </c>
      <c r="AA94">
        <v>3108</v>
      </c>
      <c r="AB94">
        <v>3320.4178920221998</v>
      </c>
      <c r="AC94" s="3">
        <f>Table3[[#This Row],[h_obFouls]]/Table3[[#This Row],[h_exFouls]]</f>
        <v>0.936026759603794</v>
      </c>
      <c r="AD94">
        <v>3270</v>
      </c>
      <c r="AE94">
        <v>3469.9101500439101</v>
      </c>
      <c r="AF94" s="3">
        <f>Table3[[#This Row],[a_obFouls]]/Table3[[#This Row],[a_exFouls]]</f>
        <v>0.94238751397024489</v>
      </c>
      <c r="AG94">
        <v>810</v>
      </c>
      <c r="AH94">
        <v>902.55488291376503</v>
      </c>
      <c r="AI94" s="3">
        <f>Table3[[#This Row],[obYC]]/Table3[[#This Row],[exYC]]</f>
        <v>0.89745234925219697</v>
      </c>
      <c r="AJ94">
        <v>44</v>
      </c>
      <c r="AK94">
        <v>54.859263334032299</v>
      </c>
      <c r="AL94" s="3">
        <f>Table3[[#This Row],[obRC]]/Table3[[#This Row],[exRC]]</f>
        <v>0.80205233038016965</v>
      </c>
      <c r="AM94">
        <v>361</v>
      </c>
      <c r="AN94">
        <v>407.34604469309102</v>
      </c>
      <c r="AO94" s="3">
        <f>Table3[[#This Row],[h_obYC]]/Table3[[#This Row],[h_exYC]]</f>
        <v>0.8862243900563469</v>
      </c>
      <c r="AP94">
        <v>449</v>
      </c>
      <c r="AQ94">
        <v>495.20883822067299</v>
      </c>
      <c r="AR94" s="3">
        <f>Table3[[#This Row],[a_obYC]]/Table3[[#This Row],[a_exYC]]</f>
        <v>0.90668817950280278</v>
      </c>
      <c r="AS94">
        <v>15</v>
      </c>
      <c r="AT94">
        <v>22.5645879426745</v>
      </c>
      <c r="AU94" s="3">
        <f>Table3[[#This Row],[h_obRC]]/Table3[[#This Row],[h_exRC]]</f>
        <v>0.66475842759050641</v>
      </c>
      <c r="AV94">
        <v>29</v>
      </c>
      <c r="AW94">
        <v>32.294675391357799</v>
      </c>
      <c r="AX94" s="3">
        <f>Table3[[#This Row],[a_obRC]]/Table3[[#This Row],[a_exRC]]</f>
        <v>0.89798084819148027</v>
      </c>
    </row>
    <row r="95" spans="1:50" hidden="1" x14ac:dyDescent="0.45">
      <c r="A95">
        <v>145</v>
      </c>
      <c r="B95" t="s">
        <v>83</v>
      </c>
      <c r="C95">
        <v>37</v>
      </c>
      <c r="D95" s="7">
        <f t="shared" si="2"/>
        <v>0.96430323978416088</v>
      </c>
      <c r="E95" s="7">
        <f t="shared" si="3"/>
        <v>1.0026389441646864</v>
      </c>
      <c r="F95">
        <v>15</v>
      </c>
      <c r="G95">
        <v>15.4228280368283</v>
      </c>
      <c r="H95" s="3">
        <f>Table3[[#This Row],[h_obWins]]/Table3[[#This Row],[h_exWins]]</f>
        <v>0.9725842734018284</v>
      </c>
      <c r="I95">
        <v>10</v>
      </c>
      <c r="J95">
        <v>10.153466849791499</v>
      </c>
      <c r="K95" s="3">
        <f>Table3[[#This Row],[obDraws]]/Table3[[#This Row],[exDraws]]</f>
        <v>0.98488527592970365</v>
      </c>
      <c r="L95">
        <v>12</v>
      </c>
      <c r="M95">
        <v>11.4237051133801</v>
      </c>
      <c r="N95" s="3">
        <f>Table3[[#This Row],[a_obWins]]/Table3[[#This Row],[a_exWins]]</f>
        <v>1.0504472831625276</v>
      </c>
      <c r="O95">
        <v>51</v>
      </c>
      <c r="P95">
        <v>51.5150410565942</v>
      </c>
      <c r="Q95" s="3">
        <f>Table3[[#This Row],[h_obSG]]/Table3[[#This Row],[h_exSG]]</f>
        <v>0.99000212275812072</v>
      </c>
      <c r="R95">
        <v>45</v>
      </c>
      <c r="S95">
        <v>42.809486231349503</v>
      </c>
      <c r="T95" s="3">
        <f>Table3[[#This Row],[a_obSG]]/Table3[[#This Row],[a_exSG]]</f>
        <v>1.0511688871203126</v>
      </c>
      <c r="U95">
        <v>96</v>
      </c>
      <c r="V95">
        <v>94.324527287943695</v>
      </c>
      <c r="W95" s="3">
        <f>Table3[[#This Row],[obSG]]/Table3[[#This Row],[exSG]]</f>
        <v>1.0177628529951877</v>
      </c>
      <c r="X95">
        <v>894</v>
      </c>
      <c r="Y95">
        <v>968.20354786734902</v>
      </c>
      <c r="Z95" s="3">
        <f>Table3[[#This Row],[obFouls]]/Table3[[#This Row],[exFouls]]</f>
        <v>0.92335955798675151</v>
      </c>
      <c r="AA95">
        <v>478</v>
      </c>
      <c r="AB95">
        <v>474.11695705185201</v>
      </c>
      <c r="AC95" s="3">
        <f>Table3[[#This Row],[h_obFouls]]/Table3[[#This Row],[h_exFouls]]</f>
        <v>1.0081900528770231</v>
      </c>
      <c r="AD95">
        <v>416</v>
      </c>
      <c r="AE95">
        <v>494.08659081549598</v>
      </c>
      <c r="AF95" s="3">
        <f>Table3[[#This Row],[a_obFouls]]/Table3[[#This Row],[a_exFouls]]</f>
        <v>0.84195768056240283</v>
      </c>
      <c r="AG95">
        <v>119</v>
      </c>
      <c r="AH95">
        <v>129.302919028312</v>
      </c>
      <c r="AI95" s="3">
        <f>Table3[[#This Row],[obYC]]/Table3[[#This Row],[exYC]]</f>
        <v>0.92031951710188309</v>
      </c>
      <c r="AJ95">
        <v>7</v>
      </c>
      <c r="AK95">
        <v>7.8843770150070798</v>
      </c>
      <c r="AL95" s="3">
        <f>Table3[[#This Row],[obRC]]/Table3[[#This Row],[exRC]]</f>
        <v>0.88783171919306225</v>
      </c>
      <c r="AM95">
        <v>60</v>
      </c>
      <c r="AN95">
        <v>58.874875020539598</v>
      </c>
      <c r="AO95" s="3">
        <f>Table3[[#This Row],[h_obYC]]/Table3[[#This Row],[h_exYC]]</f>
        <v>1.019110443615683</v>
      </c>
      <c r="AP95">
        <v>59</v>
      </c>
      <c r="AQ95">
        <v>70.428044007772897</v>
      </c>
      <c r="AR95" s="3">
        <f>Table3[[#This Row],[a_obYC]]/Table3[[#This Row],[a_exYC]]</f>
        <v>0.83773446829629938</v>
      </c>
      <c r="AS95">
        <v>5</v>
      </c>
      <c r="AT95">
        <v>3.2788264534535498</v>
      </c>
      <c r="AU95" s="3">
        <f>Table3[[#This Row],[h_obRC]]/Table3[[#This Row],[h_exRC]]</f>
        <v>1.5249358485361608</v>
      </c>
      <c r="AV95">
        <v>2</v>
      </c>
      <c r="AW95">
        <v>4.6055505615535202</v>
      </c>
      <c r="AX95" s="3">
        <f>Table3[[#This Row],[a_obRC]]/Table3[[#This Row],[a_exRC]]</f>
        <v>0.43425861322546644</v>
      </c>
    </row>
    <row r="96" spans="1:50" hidden="1" x14ac:dyDescent="0.45">
      <c r="A96">
        <v>52</v>
      </c>
      <c r="B96" t="s">
        <v>247</v>
      </c>
      <c r="C96">
        <v>255</v>
      </c>
      <c r="D96" s="7">
        <f t="shared" si="2"/>
        <v>0.96139562819525948</v>
      </c>
      <c r="E96" s="7">
        <f t="shared" si="3"/>
        <v>1.0018729140469793</v>
      </c>
      <c r="F96">
        <v>108</v>
      </c>
      <c r="G96">
        <v>108.44499689742101</v>
      </c>
      <c r="H96" s="3">
        <f>Table3[[#This Row],[h_obWins]]/Table3[[#This Row],[h_exWins]]</f>
        <v>0.99589656590758235</v>
      </c>
      <c r="I96">
        <v>71</v>
      </c>
      <c r="J96">
        <v>68.672305958709003</v>
      </c>
      <c r="K96" s="3">
        <f>Table3[[#This Row],[obDraws]]/Table3[[#This Row],[exDraws]]</f>
        <v>1.0338956732090894</v>
      </c>
      <c r="L96">
        <v>76</v>
      </c>
      <c r="M96">
        <v>77.882697143869294</v>
      </c>
      <c r="N96" s="3">
        <f>Table3[[#This Row],[a_obWins]]/Table3[[#This Row],[a_exWins]]</f>
        <v>0.97582650302426643</v>
      </c>
      <c r="O96">
        <v>372</v>
      </c>
      <c r="P96">
        <v>363.670052070238</v>
      </c>
      <c r="Q96" s="3">
        <f>Table3[[#This Row],[h_obSG]]/Table3[[#This Row],[h_exSG]]</f>
        <v>1.0229052347927543</v>
      </c>
      <c r="R96">
        <v>287</v>
      </c>
      <c r="S96">
        <v>295.22630530669301</v>
      </c>
      <c r="T96" s="3">
        <f>Table3[[#This Row],[a_obSG]]/Table3[[#This Row],[a_exSG]]</f>
        <v>0.9721355951050934</v>
      </c>
      <c r="U96">
        <v>659</v>
      </c>
      <c r="V96">
        <v>658.89635737693197</v>
      </c>
      <c r="W96" s="3">
        <f>Table3[[#This Row],[obSG]]/Table3[[#This Row],[exSG]]</f>
        <v>1.0001572973076989</v>
      </c>
      <c r="X96">
        <v>6030</v>
      </c>
      <c r="Y96">
        <v>6661.43219926033</v>
      </c>
      <c r="Z96" s="3">
        <f>Table3[[#This Row],[obFouls]]/Table3[[#This Row],[exFouls]]</f>
        <v>0.90521074442063032</v>
      </c>
      <c r="AA96">
        <v>2940</v>
      </c>
      <c r="AB96">
        <v>3259.9836648628202</v>
      </c>
      <c r="AC96" s="3">
        <f>Table3[[#This Row],[h_obFouls]]/Table3[[#This Row],[h_exFouls]]</f>
        <v>0.90184500974292914</v>
      </c>
      <c r="AD96">
        <v>3090</v>
      </c>
      <c r="AE96">
        <v>3401.4485343975002</v>
      </c>
      <c r="AF96" s="3">
        <f>Table3[[#This Row],[a_obFouls]]/Table3[[#This Row],[a_exFouls]]</f>
        <v>0.90843649955366235</v>
      </c>
      <c r="AG96">
        <v>865</v>
      </c>
      <c r="AH96">
        <v>889.56435686810801</v>
      </c>
      <c r="AI96" s="3">
        <f>Table3[[#This Row],[obYC]]/Table3[[#This Row],[exYC]]</f>
        <v>0.97238608238015312</v>
      </c>
      <c r="AJ96">
        <v>50</v>
      </c>
      <c r="AK96">
        <v>53.700825720156999</v>
      </c>
      <c r="AL96" s="3">
        <f>Table3[[#This Row],[obRC]]/Table3[[#This Row],[exRC]]</f>
        <v>0.9310843796063295</v>
      </c>
      <c r="AM96">
        <v>376</v>
      </c>
      <c r="AN96">
        <v>404.23187190230198</v>
      </c>
      <c r="AO96" s="3">
        <f>Table3[[#This Row],[h_obYC]]/Table3[[#This Row],[h_exYC]]</f>
        <v>0.93015921340035923</v>
      </c>
      <c r="AP96">
        <v>489</v>
      </c>
      <c r="AQ96">
        <v>485.33248496580501</v>
      </c>
      <c r="AR96" s="3">
        <f>Table3[[#This Row],[a_obYC]]/Table3[[#This Row],[a_exYC]]</f>
        <v>1.0075567062741604</v>
      </c>
      <c r="AS96">
        <v>21</v>
      </c>
      <c r="AT96">
        <v>22.445710019880099</v>
      </c>
      <c r="AU96" s="3">
        <f>Table3[[#This Row],[h_obRC]]/Table3[[#This Row],[h_exRC]]</f>
        <v>0.93559080917468695</v>
      </c>
      <c r="AV96">
        <v>29</v>
      </c>
      <c r="AW96">
        <v>31.2551157002768</v>
      </c>
      <c r="AX96" s="3">
        <f>Table3[[#This Row],[a_obRC]]/Table3[[#This Row],[a_exRC]]</f>
        <v>0.92784810902949788</v>
      </c>
    </row>
    <row r="97" spans="1:50" hidden="1" x14ac:dyDescent="0.45">
      <c r="A97">
        <v>163</v>
      </c>
      <c r="B97" t="s">
        <v>206</v>
      </c>
      <c r="C97">
        <v>255</v>
      </c>
      <c r="D97" s="7">
        <f t="shared" si="2"/>
        <v>0.88942427479982777</v>
      </c>
      <c r="E97" s="7">
        <f t="shared" si="3"/>
        <v>0.9851923160935212</v>
      </c>
      <c r="F97">
        <v>123</v>
      </c>
      <c r="G97">
        <v>115.507703910015</v>
      </c>
      <c r="H97" s="3">
        <f>Table3[[#This Row],[h_obWins]]/Table3[[#This Row],[h_exWins]]</f>
        <v>1.0648640379504193</v>
      </c>
      <c r="I97">
        <v>61</v>
      </c>
      <c r="J97">
        <v>65.619838908754105</v>
      </c>
      <c r="K97" s="3">
        <f>Table3[[#This Row],[obDraws]]/Table3[[#This Row],[exDraws]]</f>
        <v>0.92959691785927578</v>
      </c>
      <c r="L97">
        <v>71</v>
      </c>
      <c r="M97">
        <v>73.872457181230402</v>
      </c>
      <c r="N97" s="3">
        <f>Table3[[#This Row],[a_obWins]]/Table3[[#This Row],[a_exWins]]</f>
        <v>0.96111599247086854</v>
      </c>
      <c r="O97">
        <v>383</v>
      </c>
      <c r="P97">
        <v>388.617421960348</v>
      </c>
      <c r="Q97" s="3">
        <f>Table3[[#This Row],[h_obSG]]/Table3[[#This Row],[h_exSG]]</f>
        <v>0.98554511032466996</v>
      </c>
      <c r="R97">
        <v>278</v>
      </c>
      <c r="S97">
        <v>291.43074378023903</v>
      </c>
      <c r="T97" s="3">
        <f>Table3[[#This Row],[a_obSG]]/Table3[[#This Row],[a_exSG]]</f>
        <v>0.95391445800801711</v>
      </c>
      <c r="U97">
        <v>661</v>
      </c>
      <c r="V97">
        <v>680.04816574058805</v>
      </c>
      <c r="W97" s="3">
        <f>Table3[[#This Row],[obSG]]/Table3[[#This Row],[exSG]]</f>
        <v>0.9719899755632101</v>
      </c>
      <c r="X97">
        <v>6716</v>
      </c>
      <c r="Y97">
        <v>6625.3522904093898</v>
      </c>
      <c r="Z97" s="3">
        <f>Table3[[#This Row],[obFouls]]/Table3[[#This Row],[exFouls]]</f>
        <v>1.0136819455958332</v>
      </c>
      <c r="AA97">
        <v>3318</v>
      </c>
      <c r="AB97">
        <v>3242.1247671630899</v>
      </c>
      <c r="AC97" s="3">
        <f>Table3[[#This Row],[h_obFouls]]/Table3[[#This Row],[h_exFouls]]</f>
        <v>1.0234029342748898</v>
      </c>
      <c r="AD97">
        <v>3398</v>
      </c>
      <c r="AE97">
        <v>3383.2275232462898</v>
      </c>
      <c r="AF97" s="3">
        <f>Table3[[#This Row],[a_obFouls]]/Table3[[#This Row],[a_exFouls]]</f>
        <v>1.0043663858408007</v>
      </c>
      <c r="AG97">
        <v>792</v>
      </c>
      <c r="AH97">
        <v>882.78007660453102</v>
      </c>
      <c r="AI97" s="3">
        <f>Table3[[#This Row],[obYC]]/Table3[[#This Row],[exYC]]</f>
        <v>0.89716569391359424</v>
      </c>
      <c r="AJ97">
        <v>31</v>
      </c>
      <c r="AK97">
        <v>52.271368616159897</v>
      </c>
      <c r="AL97" s="3">
        <f>Table3[[#This Row],[obRC]]/Table3[[#This Row],[exRC]]</f>
        <v>0.59305889286427116</v>
      </c>
      <c r="AM97">
        <v>358</v>
      </c>
      <c r="AN97">
        <v>397.15631623974201</v>
      </c>
      <c r="AO97" s="3">
        <f>Table3[[#This Row],[h_obYC]]/Table3[[#This Row],[h_exYC]]</f>
        <v>0.90140830036275832</v>
      </c>
      <c r="AP97">
        <v>434</v>
      </c>
      <c r="AQ97">
        <v>485.62376036478901</v>
      </c>
      <c r="AR97" s="3">
        <f>Table3[[#This Row],[a_obYC]]/Table3[[#This Row],[a_exYC]]</f>
        <v>0.89369597499510633</v>
      </c>
      <c r="AS97">
        <v>10</v>
      </c>
      <c r="AT97">
        <v>21.208240123612601</v>
      </c>
      <c r="AU97" s="3">
        <f>Table3[[#This Row],[h_obRC]]/Table3[[#This Row],[h_exRC]]</f>
        <v>0.47151484242515285</v>
      </c>
      <c r="AV97">
        <v>21</v>
      </c>
      <c r="AW97">
        <v>31.0631284925473</v>
      </c>
      <c r="AX97" s="3">
        <f>Table3[[#This Row],[a_obRC]]/Table3[[#This Row],[a_exRC]]</f>
        <v>0.67604265954854947</v>
      </c>
    </row>
    <row r="98" spans="1:50" hidden="1" x14ac:dyDescent="0.45">
      <c r="A98">
        <v>40</v>
      </c>
      <c r="B98" t="s">
        <v>144</v>
      </c>
      <c r="C98">
        <v>246</v>
      </c>
      <c r="D98" s="7">
        <f t="shared" si="2"/>
        <v>1.0096918606115031</v>
      </c>
      <c r="E98" s="7">
        <f t="shared" si="3"/>
        <v>1.0037954712701176</v>
      </c>
      <c r="F98">
        <v>109</v>
      </c>
      <c r="G98">
        <v>111.73123003749799</v>
      </c>
      <c r="H98" s="3">
        <f>Table3[[#This Row],[h_obWins]]/Table3[[#This Row],[h_exWins]]</f>
        <v>0.9755553569348393</v>
      </c>
      <c r="I98">
        <v>58</v>
      </c>
      <c r="J98">
        <v>65.959158296305802</v>
      </c>
      <c r="K98" s="3">
        <f>Table3[[#This Row],[obDraws]]/Table3[[#This Row],[exDraws]]</f>
        <v>0.87933202148288214</v>
      </c>
      <c r="L98">
        <v>79</v>
      </c>
      <c r="M98">
        <v>68.309611666195195</v>
      </c>
      <c r="N98" s="3">
        <f>Table3[[#This Row],[a_obWins]]/Table3[[#This Row],[a_exWins]]</f>
        <v>1.1564990353926317</v>
      </c>
      <c r="O98">
        <v>332</v>
      </c>
      <c r="P98">
        <v>363.00801928713599</v>
      </c>
      <c r="Q98" s="3">
        <f>Table3[[#This Row],[h_obSG]]/Table3[[#This Row],[h_exSG]]</f>
        <v>0.91458034632945961</v>
      </c>
      <c r="R98">
        <v>277</v>
      </c>
      <c r="S98">
        <v>268.63733765877498</v>
      </c>
      <c r="T98" s="3">
        <f>Table3[[#This Row],[a_obSG]]/Table3[[#This Row],[a_exSG]]</f>
        <v>1.0311299330692718</v>
      </c>
      <c r="U98">
        <v>609</v>
      </c>
      <c r="V98">
        <v>631.64535694591098</v>
      </c>
      <c r="W98" s="3">
        <f>Table3[[#This Row],[obSG]]/Table3[[#This Row],[exSG]]</f>
        <v>0.96414862122092648</v>
      </c>
      <c r="X98">
        <v>6148</v>
      </c>
      <c r="Y98">
        <v>6429.1671157051196</v>
      </c>
      <c r="Z98" s="3">
        <f>Table3[[#This Row],[obFouls]]/Table3[[#This Row],[exFouls]]</f>
        <v>0.95626694552420533</v>
      </c>
      <c r="AA98">
        <v>2892</v>
      </c>
      <c r="AB98">
        <v>3134.0683897827098</v>
      </c>
      <c r="AC98" s="3">
        <f>Table3[[#This Row],[h_obFouls]]/Table3[[#This Row],[h_exFouls]]</f>
        <v>0.9227622503159566</v>
      </c>
      <c r="AD98">
        <v>3256</v>
      </c>
      <c r="AE98">
        <v>3295.0987259224098</v>
      </c>
      <c r="AF98" s="3">
        <f>Table3[[#This Row],[a_obFouls]]/Table3[[#This Row],[a_exFouls]]</f>
        <v>0.98813427785491781</v>
      </c>
      <c r="AG98">
        <v>793</v>
      </c>
      <c r="AH98">
        <v>851.105929496974</v>
      </c>
      <c r="AI98" s="3">
        <f>Table3[[#This Row],[obYC]]/Table3[[#This Row],[exYC]]</f>
        <v>0.93172891001791502</v>
      </c>
      <c r="AJ98">
        <v>61</v>
      </c>
      <c r="AK98">
        <v>51.847792915488</v>
      </c>
      <c r="AL98" s="3">
        <f>Table3[[#This Row],[obRC]]/Table3[[#This Row],[exRC]]</f>
        <v>1.176520668862995</v>
      </c>
      <c r="AM98">
        <v>301</v>
      </c>
      <c r="AN98">
        <v>378.73166621362702</v>
      </c>
      <c r="AO98" s="3">
        <f>Table3[[#This Row],[h_obYC]]/Table3[[#This Row],[h_exYC]]</f>
        <v>0.7947579430292957</v>
      </c>
      <c r="AP98">
        <v>492</v>
      </c>
      <c r="AQ98">
        <v>472.37426328334601</v>
      </c>
      <c r="AR98" s="3">
        <f>Table3[[#This Row],[a_obYC]]/Table3[[#This Row],[a_exYC]]</f>
        <v>1.0415470067743335</v>
      </c>
      <c r="AS98">
        <v>28</v>
      </c>
      <c r="AT98">
        <v>20.690677045651899</v>
      </c>
      <c r="AU98" s="3">
        <f>Table3[[#This Row],[h_obRC]]/Table3[[#This Row],[h_exRC]]</f>
        <v>1.3532664947706068</v>
      </c>
      <c r="AV98">
        <v>33</v>
      </c>
      <c r="AW98">
        <v>31.157115869836101</v>
      </c>
      <c r="AX98" s="3">
        <f>Table3[[#This Row],[a_obRC]]/Table3[[#This Row],[a_exRC]]</f>
        <v>1.0591480975923075</v>
      </c>
    </row>
    <row r="99" spans="1:50" hidden="1" x14ac:dyDescent="0.45">
      <c r="A99">
        <v>116</v>
      </c>
      <c r="B99" t="s">
        <v>236</v>
      </c>
      <c r="C99">
        <v>245</v>
      </c>
      <c r="D99" s="7">
        <f t="shared" si="2"/>
        <v>0.95895768493827682</v>
      </c>
      <c r="E99" s="7">
        <f t="shared" si="3"/>
        <v>0.99030249660061342</v>
      </c>
      <c r="F99">
        <v>110</v>
      </c>
      <c r="G99">
        <v>102.525628736616</v>
      </c>
      <c r="H99" s="3">
        <f>Table3[[#This Row],[h_obWins]]/Table3[[#This Row],[h_exWins]]</f>
        <v>1.0729024669781382</v>
      </c>
      <c r="I99">
        <v>64</v>
      </c>
      <c r="J99">
        <v>66.042411989428302</v>
      </c>
      <c r="K99" s="3">
        <f>Table3[[#This Row],[obDraws]]/Table3[[#This Row],[exDraws]]</f>
        <v>0.96907423687440064</v>
      </c>
      <c r="L99">
        <v>71</v>
      </c>
      <c r="M99">
        <v>76.431959273955002</v>
      </c>
      <c r="N99" s="3">
        <f>Table3[[#This Row],[a_obWins]]/Table3[[#This Row],[a_exWins]]</f>
        <v>0.92893078594930123</v>
      </c>
      <c r="O99">
        <v>383</v>
      </c>
      <c r="P99">
        <v>344.32410680346402</v>
      </c>
      <c r="Q99" s="3">
        <f>Table3[[#This Row],[h_obSG]]/Table3[[#This Row],[h_exSG]]</f>
        <v>1.1123240935860808</v>
      </c>
      <c r="R99">
        <v>306</v>
      </c>
      <c r="S99">
        <v>284.79808168878799</v>
      </c>
      <c r="T99" s="3">
        <f>Table3[[#This Row],[a_obSG]]/Table3[[#This Row],[a_exSG]]</f>
        <v>1.0744454393284162</v>
      </c>
      <c r="U99">
        <v>689</v>
      </c>
      <c r="V99">
        <v>629.12218849225201</v>
      </c>
      <c r="W99" s="3">
        <f>Table3[[#This Row],[obSG]]/Table3[[#This Row],[exSG]]</f>
        <v>1.0951767599411024</v>
      </c>
      <c r="X99">
        <v>5627</v>
      </c>
      <c r="Y99">
        <v>6396.5914293133501</v>
      </c>
      <c r="Z99" s="3">
        <f>Table3[[#This Row],[obFouls]]/Table3[[#This Row],[exFouls]]</f>
        <v>0.87968726190849389</v>
      </c>
      <c r="AA99">
        <v>2749</v>
      </c>
      <c r="AB99">
        <v>3132.5528782353399</v>
      </c>
      <c r="AC99" s="3">
        <f>Table3[[#This Row],[h_obFouls]]/Table3[[#This Row],[h_exFouls]]</f>
        <v>0.87755900917100982</v>
      </c>
      <c r="AD99">
        <v>2878</v>
      </c>
      <c r="AE99">
        <v>3264.0385510780002</v>
      </c>
      <c r="AF99" s="3">
        <f>Table3[[#This Row],[a_obFouls]]/Table3[[#This Row],[a_exFouls]]</f>
        <v>0.88172978197499996</v>
      </c>
      <c r="AG99">
        <v>809</v>
      </c>
      <c r="AH99">
        <v>853.47414867360203</v>
      </c>
      <c r="AI99" s="3">
        <f>Table3[[#This Row],[obYC]]/Table3[[#This Row],[exYC]]</f>
        <v>0.94789045603464384</v>
      </c>
      <c r="AJ99">
        <v>47</v>
      </c>
      <c r="AK99">
        <v>51.580314716058197</v>
      </c>
      <c r="AL99" s="3">
        <f>Table3[[#This Row],[obRC]]/Table3[[#This Row],[exRC]]</f>
        <v>0.91120033405627443</v>
      </c>
      <c r="AM99">
        <v>372</v>
      </c>
      <c r="AN99">
        <v>388.76733212835802</v>
      </c>
      <c r="AO99" s="3">
        <f>Table3[[#This Row],[h_obYC]]/Table3[[#This Row],[h_exYC]]</f>
        <v>0.9568705219222946</v>
      </c>
      <c r="AP99">
        <v>437</v>
      </c>
      <c r="AQ99">
        <v>464.70681654524401</v>
      </c>
      <c r="AR99" s="3">
        <f>Table3[[#This Row],[a_obYC]]/Table3[[#This Row],[a_exYC]]</f>
        <v>0.94037785640584326</v>
      </c>
      <c r="AS99">
        <v>13</v>
      </c>
      <c r="AT99">
        <v>21.6266084625715</v>
      </c>
      <c r="AU99" s="3">
        <f>Table3[[#This Row],[h_obRC]]/Table3[[#This Row],[h_exRC]]</f>
        <v>0.60111135883828926</v>
      </c>
      <c r="AV99">
        <v>34</v>
      </c>
      <c r="AW99">
        <v>29.953706253486601</v>
      </c>
      <c r="AX99" s="3">
        <f>Table3[[#This Row],[a_obRC]]/Table3[[#This Row],[a_exRC]]</f>
        <v>1.1350849111048624</v>
      </c>
    </row>
    <row r="100" spans="1:50" hidden="1" x14ac:dyDescent="0.45">
      <c r="A100">
        <v>98</v>
      </c>
      <c r="B100" t="s">
        <v>305</v>
      </c>
      <c r="C100">
        <v>245</v>
      </c>
      <c r="D100" s="7">
        <f t="shared" si="2"/>
        <v>0.76165228455186085</v>
      </c>
      <c r="E100" s="7">
        <f t="shared" si="3"/>
        <v>0.96464388855159156</v>
      </c>
      <c r="F100">
        <v>131</v>
      </c>
      <c r="G100">
        <v>115.001641579177</v>
      </c>
      <c r="H100" s="3">
        <f>Table3[[#This Row],[h_obWins]]/Table3[[#This Row],[h_exWins]]</f>
        <v>1.1391141743816617</v>
      </c>
      <c r="I100">
        <v>50</v>
      </c>
      <c r="J100">
        <v>65.276017758630701</v>
      </c>
      <c r="K100" s="3">
        <f>Table3[[#This Row],[obDraws]]/Table3[[#This Row],[exDraws]]</f>
        <v>0.76597809910652936</v>
      </c>
      <c r="L100">
        <v>64</v>
      </c>
      <c r="M100">
        <v>64.722340662191499</v>
      </c>
      <c r="N100" s="3">
        <f>Table3[[#This Row],[a_obWins]]/Table3[[#This Row],[a_exWins]]</f>
        <v>0.98883939216658356</v>
      </c>
      <c r="O100">
        <v>396</v>
      </c>
      <c r="P100">
        <v>368.74088661413498</v>
      </c>
      <c r="Q100" s="3">
        <f>Table3[[#This Row],[h_obSG]]/Table3[[#This Row],[h_exSG]]</f>
        <v>1.0739248463498707</v>
      </c>
      <c r="R100">
        <v>258</v>
      </c>
      <c r="S100">
        <v>260.846819056485</v>
      </c>
      <c r="T100" s="3">
        <f>Table3[[#This Row],[a_obSG]]/Table3[[#This Row],[a_exSG]]</f>
        <v>0.98908624200677508</v>
      </c>
      <c r="U100">
        <v>654</v>
      </c>
      <c r="V100">
        <v>629.58770567062095</v>
      </c>
      <c r="W100" s="3">
        <f>Table3[[#This Row],[obSG]]/Table3[[#This Row],[exSG]]</f>
        <v>1.0387750493052841</v>
      </c>
      <c r="X100">
        <v>5402</v>
      </c>
      <c r="Y100">
        <v>6411.97960175143</v>
      </c>
      <c r="Z100" s="3">
        <f>Table3[[#This Row],[obFouls]]/Table3[[#This Row],[exFouls]]</f>
        <v>0.84248552483299322</v>
      </c>
      <c r="AA100">
        <v>2612</v>
      </c>
      <c r="AB100">
        <v>3119.2433565052002</v>
      </c>
      <c r="AC100" s="3">
        <f>Table3[[#This Row],[h_obFouls]]/Table3[[#This Row],[h_exFouls]]</f>
        <v>0.83738256412493717</v>
      </c>
      <c r="AD100">
        <v>2790</v>
      </c>
      <c r="AE100">
        <v>3292.7362452462298</v>
      </c>
      <c r="AF100" s="3">
        <f>Table3[[#This Row],[a_obFouls]]/Table3[[#This Row],[a_exFouls]]</f>
        <v>0.84731961268624623</v>
      </c>
      <c r="AG100">
        <v>490</v>
      </c>
      <c r="AH100">
        <v>845.16138538769201</v>
      </c>
      <c r="AI100" s="3">
        <f>Table3[[#This Row],[obYC]]/Table3[[#This Row],[exYC]]</f>
        <v>0.57977092715283896</v>
      </c>
      <c r="AJ100">
        <v>20</v>
      </c>
      <c r="AK100">
        <v>51.567117735518998</v>
      </c>
      <c r="AL100" s="3">
        <f>Table3[[#This Row],[obRC]]/Table3[[#This Row],[exRC]]</f>
        <v>0.38784405408456962</v>
      </c>
      <c r="AM100">
        <v>210</v>
      </c>
      <c r="AN100">
        <v>372.86320269974601</v>
      </c>
      <c r="AO100" s="3">
        <f>Table3[[#This Row],[h_obYC]]/Table3[[#This Row],[h_exYC]]</f>
        <v>0.56320923727382621</v>
      </c>
      <c r="AP100">
        <v>280</v>
      </c>
      <c r="AQ100">
        <v>472.29818268794497</v>
      </c>
      <c r="AR100" s="3">
        <f>Table3[[#This Row],[a_obYC]]/Table3[[#This Row],[a_exYC]]</f>
        <v>0.59284581280085191</v>
      </c>
      <c r="AS100">
        <v>8</v>
      </c>
      <c r="AT100">
        <v>20.254130464131599</v>
      </c>
      <c r="AU100" s="3">
        <f>Table3[[#This Row],[h_obRC]]/Table3[[#This Row],[h_exRC]]</f>
        <v>0.39498116269011613</v>
      </c>
      <c r="AV100">
        <v>12</v>
      </c>
      <c r="AW100">
        <v>31.312987271387399</v>
      </c>
      <c r="AX100" s="3">
        <f>Table3[[#This Row],[a_obRC]]/Table3[[#This Row],[a_exRC]]</f>
        <v>0.38322756931482987</v>
      </c>
    </row>
    <row r="101" spans="1:50" hidden="1" x14ac:dyDescent="0.45">
      <c r="A101">
        <v>242</v>
      </c>
      <c r="B101" t="s">
        <v>185</v>
      </c>
      <c r="C101">
        <v>244</v>
      </c>
      <c r="D101" s="7">
        <f t="shared" si="2"/>
        <v>0.92342590375379752</v>
      </c>
      <c r="E101" s="7">
        <f t="shared" si="3"/>
        <v>1.0106687826923231</v>
      </c>
      <c r="F101">
        <v>93</v>
      </c>
      <c r="G101">
        <v>102.62127078067699</v>
      </c>
      <c r="H101" s="3">
        <f>Table3[[#This Row],[h_obWins]]/Table3[[#This Row],[h_exWins]]</f>
        <v>0.9062448680718479</v>
      </c>
      <c r="I101">
        <v>65</v>
      </c>
      <c r="J101">
        <v>65.466635595256193</v>
      </c>
      <c r="K101" s="3">
        <f>Table3[[#This Row],[obDraws]]/Table3[[#This Row],[exDraws]]</f>
        <v>0.9928721616589381</v>
      </c>
      <c r="L101">
        <v>86</v>
      </c>
      <c r="M101">
        <v>75.912093624066202</v>
      </c>
      <c r="N101" s="3">
        <f>Table3[[#This Row],[a_obWins]]/Table3[[#This Row],[a_exWins]]</f>
        <v>1.1328893183461832</v>
      </c>
      <c r="O101">
        <v>307</v>
      </c>
      <c r="P101">
        <v>343.57800732540301</v>
      </c>
      <c r="Q101" s="3">
        <f>Table3[[#This Row],[h_obSG]]/Table3[[#This Row],[h_exSG]]</f>
        <v>0.89353798396426476</v>
      </c>
      <c r="R101">
        <v>276</v>
      </c>
      <c r="S101">
        <v>283.14453991703499</v>
      </c>
      <c r="T101" s="3">
        <f>Table3[[#This Row],[a_obSG]]/Table3[[#This Row],[a_exSG]]</f>
        <v>0.97476716337483171</v>
      </c>
      <c r="U101">
        <v>583</v>
      </c>
      <c r="V101">
        <v>626.72254724243896</v>
      </c>
      <c r="W101" s="3">
        <f>Table3[[#This Row],[obSG]]/Table3[[#This Row],[exSG]]</f>
        <v>0.93023619872172003</v>
      </c>
      <c r="X101">
        <v>5376</v>
      </c>
      <c r="Y101">
        <v>6371.4414154808401</v>
      </c>
      <c r="Z101" s="3">
        <f>Table3[[#This Row],[obFouls]]/Table3[[#This Row],[exFouls]]</f>
        <v>0.84376511521204722</v>
      </c>
      <c r="AA101">
        <v>2667</v>
      </c>
      <c r="AB101">
        <v>3119.67259445118</v>
      </c>
      <c r="AC101" s="3">
        <f>Table3[[#This Row],[h_obFouls]]/Table3[[#This Row],[h_exFouls]]</f>
        <v>0.85489740325432606</v>
      </c>
      <c r="AD101">
        <v>2709</v>
      </c>
      <c r="AE101">
        <v>3251.7688210296501</v>
      </c>
      <c r="AF101" s="3">
        <f>Table3[[#This Row],[a_obFouls]]/Table3[[#This Row],[a_exFouls]]</f>
        <v>0.83308505281203049</v>
      </c>
      <c r="AG101">
        <v>763</v>
      </c>
      <c r="AH101">
        <v>850.83559130484298</v>
      </c>
      <c r="AI101" s="3">
        <f>Table3[[#This Row],[obYC]]/Table3[[#This Row],[exYC]]</f>
        <v>0.89676549476481326</v>
      </c>
      <c r="AJ101">
        <v>49</v>
      </c>
      <c r="AK101">
        <v>51.672990537643997</v>
      </c>
      <c r="AL101" s="3">
        <f>Table3[[#This Row],[obRC]]/Table3[[#This Row],[exRC]]</f>
        <v>0.9482710307680623</v>
      </c>
      <c r="AM101">
        <v>345</v>
      </c>
      <c r="AN101">
        <v>386.79856121046902</v>
      </c>
      <c r="AO101" s="3">
        <f>Table3[[#This Row],[h_obYC]]/Table3[[#This Row],[h_exYC]]</f>
        <v>0.89193713368616923</v>
      </c>
      <c r="AP101">
        <v>418</v>
      </c>
      <c r="AQ101">
        <v>464.03703009437402</v>
      </c>
      <c r="AR101" s="3">
        <f>Table3[[#This Row],[a_obYC]]/Table3[[#This Row],[a_exYC]]</f>
        <v>0.90079018029011348</v>
      </c>
      <c r="AS101">
        <v>17</v>
      </c>
      <c r="AT101">
        <v>21.4541785836857</v>
      </c>
      <c r="AU101" s="3">
        <f>Table3[[#This Row],[h_obRC]]/Table3[[#This Row],[h_exRC]]</f>
        <v>0.79238643109493034</v>
      </c>
      <c r="AV101">
        <v>32</v>
      </c>
      <c r="AW101">
        <v>30.218811953958301</v>
      </c>
      <c r="AX101" s="3">
        <f>Table3[[#This Row],[a_obRC]]/Table3[[#This Row],[a_exRC]]</f>
        <v>1.0589430202866854</v>
      </c>
    </row>
    <row r="102" spans="1:50" hidden="1" x14ac:dyDescent="0.45">
      <c r="A102">
        <v>86</v>
      </c>
      <c r="B102" t="s">
        <v>284</v>
      </c>
      <c r="C102">
        <v>244</v>
      </c>
      <c r="D102" s="7">
        <f t="shared" si="2"/>
        <v>0.85214152779144081</v>
      </c>
      <c r="E102" s="7">
        <f t="shared" si="3"/>
        <v>1.0108537878417729</v>
      </c>
      <c r="F102">
        <v>104</v>
      </c>
      <c r="G102">
        <v>110.011111610703</v>
      </c>
      <c r="H102" s="3">
        <f>Table3[[#This Row],[h_obWins]]/Table3[[#This Row],[h_exWins]]</f>
        <v>0.94535905034779977</v>
      </c>
      <c r="I102">
        <v>65</v>
      </c>
      <c r="J102">
        <v>65.158205710602601</v>
      </c>
      <c r="K102" s="3">
        <f>Table3[[#This Row],[obDraws]]/Table3[[#This Row],[exDraws]]</f>
        <v>0.99757197564179001</v>
      </c>
      <c r="L102">
        <v>75</v>
      </c>
      <c r="M102">
        <v>68.830682678694004</v>
      </c>
      <c r="N102" s="3">
        <f>Table3[[#This Row],[a_obWins]]/Table3[[#This Row],[a_exWins]]</f>
        <v>1.089630337535729</v>
      </c>
      <c r="O102">
        <v>382</v>
      </c>
      <c r="P102">
        <v>360.34413446497501</v>
      </c>
      <c r="Q102" s="3">
        <f>Table3[[#This Row],[h_obSG]]/Table3[[#This Row],[h_exSG]]</f>
        <v>1.0600977328718804</v>
      </c>
      <c r="R102">
        <v>302</v>
      </c>
      <c r="S102">
        <v>268.834445708234</v>
      </c>
      <c r="T102" s="3">
        <f>Table3[[#This Row],[a_obSG]]/Table3[[#This Row],[a_exSG]]</f>
        <v>1.1233679493875595</v>
      </c>
      <c r="U102">
        <v>684</v>
      </c>
      <c r="V102">
        <v>629.17858017320896</v>
      </c>
      <c r="W102" s="3">
        <f>Table3[[#This Row],[obSG]]/Table3[[#This Row],[exSG]]</f>
        <v>1.0871317326341579</v>
      </c>
      <c r="X102">
        <v>4792</v>
      </c>
      <c r="Y102">
        <v>6375.6947186052403</v>
      </c>
      <c r="Z102" s="3">
        <f>Table3[[#This Row],[obFouls]]/Table3[[#This Row],[exFouls]]</f>
        <v>0.7516043680724267</v>
      </c>
      <c r="AA102">
        <v>2316</v>
      </c>
      <c r="AB102">
        <v>3108.8359899626498</v>
      </c>
      <c r="AC102" s="3">
        <f>Table3[[#This Row],[h_obFouls]]/Table3[[#This Row],[h_exFouls]]</f>
        <v>0.74497336220937949</v>
      </c>
      <c r="AD102">
        <v>2476</v>
      </c>
      <c r="AE102">
        <v>3266.85872864258</v>
      </c>
      <c r="AF102" s="3">
        <f>Table3[[#This Row],[a_obFouls]]/Table3[[#This Row],[a_exFouls]]</f>
        <v>0.75791462247552055</v>
      </c>
      <c r="AG102">
        <v>666</v>
      </c>
      <c r="AH102">
        <v>845.39027975050101</v>
      </c>
      <c r="AI102" s="3">
        <f>Table3[[#This Row],[obYC]]/Table3[[#This Row],[exYC]]</f>
        <v>0.78780181881977129</v>
      </c>
      <c r="AJ102">
        <v>31</v>
      </c>
      <c r="AK102">
        <v>51.2160520376543</v>
      </c>
      <c r="AL102" s="3">
        <f>Table3[[#This Row],[obRC]]/Table3[[#This Row],[exRC]]</f>
        <v>0.60527898513553213</v>
      </c>
      <c r="AM102">
        <v>280</v>
      </c>
      <c r="AN102">
        <v>377.62691717941601</v>
      </c>
      <c r="AO102" s="3">
        <f>Table3[[#This Row],[h_obYC]]/Table3[[#This Row],[h_exYC]]</f>
        <v>0.7414725679286468</v>
      </c>
      <c r="AP102">
        <v>386</v>
      </c>
      <c r="AQ102">
        <v>467.76336257108397</v>
      </c>
      <c r="AR102" s="3">
        <f>Table3[[#This Row],[a_obYC]]/Table3[[#This Row],[a_exYC]]</f>
        <v>0.82520357703590186</v>
      </c>
      <c r="AS102">
        <v>16</v>
      </c>
      <c r="AT102">
        <v>20.689490795389801</v>
      </c>
      <c r="AU102" s="3">
        <f>Table3[[#This Row],[h_obRC]]/Table3[[#This Row],[h_exRC]]</f>
        <v>0.77333947743002207</v>
      </c>
      <c r="AV102">
        <v>15</v>
      </c>
      <c r="AW102">
        <v>30.526561242264499</v>
      </c>
      <c r="AX102" s="3">
        <f>Table3[[#This Row],[a_obRC]]/Table3[[#This Row],[a_exRC]]</f>
        <v>0.4913753593454957</v>
      </c>
    </row>
    <row r="103" spans="1:50" hidden="1" x14ac:dyDescent="0.45">
      <c r="A103">
        <v>130</v>
      </c>
      <c r="B103" t="s">
        <v>82</v>
      </c>
      <c r="C103">
        <v>242</v>
      </c>
      <c r="D103" s="7">
        <f t="shared" si="2"/>
        <v>1.111766437920594</v>
      </c>
      <c r="E103" s="7">
        <f t="shared" si="3"/>
        <v>1.0257621223019331</v>
      </c>
      <c r="F103">
        <v>97</v>
      </c>
      <c r="G103">
        <v>109.97183793562699</v>
      </c>
      <c r="H103" s="3">
        <f>Table3[[#This Row],[h_obWins]]/Table3[[#This Row],[h_exWins]]</f>
        <v>0.88204400163594454</v>
      </c>
      <c r="I103">
        <v>69</v>
      </c>
      <c r="J103">
        <v>64.627715224857496</v>
      </c>
      <c r="K103" s="3">
        <f>Table3[[#This Row],[obDraws]]/Table3[[#This Row],[exDraws]]</f>
        <v>1.0676534016393762</v>
      </c>
      <c r="L103">
        <v>76</v>
      </c>
      <c r="M103">
        <v>67.400446839515098</v>
      </c>
      <c r="N103" s="3">
        <f>Table3[[#This Row],[a_obWins]]/Table3[[#This Row],[a_exWins]]</f>
        <v>1.1275889636304786</v>
      </c>
      <c r="O103">
        <v>316</v>
      </c>
      <c r="P103">
        <v>357.55473917037199</v>
      </c>
      <c r="Q103" s="3">
        <f>Table3[[#This Row],[h_obSG]]/Table3[[#This Row],[h_exSG]]</f>
        <v>0.88378076244551895</v>
      </c>
      <c r="R103">
        <v>275</v>
      </c>
      <c r="S103">
        <v>262.97025795455397</v>
      </c>
      <c r="T103" s="3">
        <f>Table3[[#This Row],[a_obSG]]/Table3[[#This Row],[a_exSG]]</f>
        <v>1.0457456373166163</v>
      </c>
      <c r="U103">
        <v>591</v>
      </c>
      <c r="V103">
        <v>620.52499712492704</v>
      </c>
      <c r="W103" s="3">
        <f>Table3[[#This Row],[obSG]]/Table3[[#This Row],[exSG]]</f>
        <v>0.95241932676084773</v>
      </c>
      <c r="X103">
        <v>6183</v>
      </c>
      <c r="Y103">
        <v>6329.8756657682898</v>
      </c>
      <c r="Z103" s="3">
        <f>Table3[[#This Row],[obFouls]]/Table3[[#This Row],[exFouls]]</f>
        <v>0.97679643747781852</v>
      </c>
      <c r="AA103">
        <v>2952</v>
      </c>
      <c r="AB103">
        <v>3084.7621483022299</v>
      </c>
      <c r="AC103" s="3">
        <f>Table3[[#This Row],[h_obFouls]]/Table3[[#This Row],[h_exFouls]]</f>
        <v>0.95696194976481452</v>
      </c>
      <c r="AD103">
        <v>3231</v>
      </c>
      <c r="AE103">
        <v>3245.1135174660499</v>
      </c>
      <c r="AF103" s="3">
        <f>Table3[[#This Row],[a_obFouls]]/Table3[[#This Row],[a_exFouls]]</f>
        <v>0.99565084013545679</v>
      </c>
      <c r="AG103">
        <v>866</v>
      </c>
      <c r="AH103">
        <v>838.06109026077104</v>
      </c>
      <c r="AI103" s="3">
        <f>Table3[[#This Row],[obYC]]/Table3[[#This Row],[exYC]]</f>
        <v>1.0333375574452879</v>
      </c>
      <c r="AJ103">
        <v>79</v>
      </c>
      <c r="AK103">
        <v>50.905462656022102</v>
      </c>
      <c r="AL103" s="3">
        <f>Table3[[#This Row],[obRC]]/Table3[[#This Row],[exRC]]</f>
        <v>1.5518963167827005</v>
      </c>
      <c r="AM103">
        <v>377</v>
      </c>
      <c r="AN103">
        <v>373.38962037583002</v>
      </c>
      <c r="AO103" s="3">
        <f>Table3[[#This Row],[h_obYC]]/Table3[[#This Row],[h_exYC]]</f>
        <v>1.0096692018930147</v>
      </c>
      <c r="AP103">
        <v>489</v>
      </c>
      <c r="AQ103">
        <v>464.67146988494102</v>
      </c>
      <c r="AR103" s="3">
        <f>Table3[[#This Row],[a_obYC]]/Table3[[#This Row],[a_exYC]]</f>
        <v>1.0523564102635419</v>
      </c>
      <c r="AS103">
        <v>34</v>
      </c>
      <c r="AT103">
        <v>20.436711748533799</v>
      </c>
      <c r="AU103" s="3">
        <f>Table3[[#This Row],[h_obRC]]/Table3[[#This Row],[h_exRC]]</f>
        <v>1.663672728683433</v>
      </c>
      <c r="AV103">
        <v>45</v>
      </c>
      <c r="AW103">
        <v>30.4687509074883</v>
      </c>
      <c r="AX103" s="3">
        <f>Table3[[#This Row],[a_obRC]]/Table3[[#This Row],[a_exRC]]</f>
        <v>1.4769230329340597</v>
      </c>
    </row>
    <row r="104" spans="1:50" hidden="1" x14ac:dyDescent="0.45">
      <c r="A104">
        <v>127</v>
      </c>
      <c r="B104" t="s">
        <v>263</v>
      </c>
      <c r="C104">
        <v>236</v>
      </c>
      <c r="D104" s="7">
        <f t="shared" si="2"/>
        <v>1.0770698692339509</v>
      </c>
      <c r="E104" s="7">
        <f t="shared" si="3"/>
        <v>1.0173923723875706</v>
      </c>
      <c r="F104">
        <v>100</v>
      </c>
      <c r="G104">
        <v>108.45940355910901</v>
      </c>
      <c r="H104" s="3">
        <f>Table3[[#This Row],[h_obWins]]/Table3[[#This Row],[h_exWins]]</f>
        <v>0.92200396386562522</v>
      </c>
      <c r="I104">
        <v>62</v>
      </c>
      <c r="J104">
        <v>62.741636048996298</v>
      </c>
      <c r="K104" s="3">
        <f>Table3[[#This Row],[obDraws]]/Table3[[#This Row],[exDraws]]</f>
        <v>0.98817952326877256</v>
      </c>
      <c r="L104">
        <v>74</v>
      </c>
      <c r="M104">
        <v>64.798960391893999</v>
      </c>
      <c r="N104" s="3">
        <f>Table3[[#This Row],[a_obWins]]/Table3[[#This Row],[a_exWins]]</f>
        <v>1.1419936300283144</v>
      </c>
      <c r="O104">
        <v>317</v>
      </c>
      <c r="P104">
        <v>350.869983949877</v>
      </c>
      <c r="Q104" s="3">
        <f>Table3[[#This Row],[h_obSG]]/Table3[[#This Row],[h_exSG]]</f>
        <v>0.90346856243275731</v>
      </c>
      <c r="R104">
        <v>263</v>
      </c>
      <c r="S104">
        <v>255.161435897134</v>
      </c>
      <c r="T104" s="3">
        <f>Table3[[#This Row],[a_obSG]]/Table3[[#This Row],[a_exSG]]</f>
        <v>1.0307200187806831</v>
      </c>
      <c r="U104">
        <v>580</v>
      </c>
      <c r="V104">
        <v>606.03141984701199</v>
      </c>
      <c r="W104" s="3">
        <f>Table3[[#This Row],[obSG]]/Table3[[#This Row],[exSG]]</f>
        <v>0.95704608871008134</v>
      </c>
      <c r="X104">
        <v>6404</v>
      </c>
      <c r="Y104">
        <v>6170.2855761420997</v>
      </c>
      <c r="Z104" s="3">
        <f>Table3[[#This Row],[obFouls]]/Table3[[#This Row],[exFouls]]</f>
        <v>1.037877407937418</v>
      </c>
      <c r="AA104">
        <v>3070</v>
      </c>
      <c r="AB104">
        <v>3005.5619609147602</v>
      </c>
      <c r="AC104" s="3">
        <f>Table3[[#This Row],[h_obFouls]]/Table3[[#This Row],[h_exFouls]]</f>
        <v>1.02143959762707</v>
      </c>
      <c r="AD104">
        <v>3334</v>
      </c>
      <c r="AE104">
        <v>3164.7236152273299</v>
      </c>
      <c r="AF104" s="3">
        <f>Table3[[#This Row],[a_obFouls]]/Table3[[#This Row],[a_exFouls]]</f>
        <v>1.0534885207536553</v>
      </c>
      <c r="AG104">
        <v>840</v>
      </c>
      <c r="AH104">
        <v>815.48871356404197</v>
      </c>
      <c r="AI104" s="3">
        <f>Table3[[#This Row],[obYC]]/Table3[[#This Row],[exYC]]</f>
        <v>1.0300571743400753</v>
      </c>
      <c r="AJ104">
        <v>65</v>
      </c>
      <c r="AK104">
        <v>49.614973991804398</v>
      </c>
      <c r="AL104" s="3">
        <f>Table3[[#This Row],[obRC]]/Table3[[#This Row],[exRC]]</f>
        <v>1.3100883618469086</v>
      </c>
      <c r="AM104">
        <v>359</v>
      </c>
      <c r="AN104">
        <v>362.08757371493499</v>
      </c>
      <c r="AO104" s="3">
        <f>Table3[[#This Row],[h_obYC]]/Table3[[#This Row],[h_exYC]]</f>
        <v>0.9914728536987415</v>
      </c>
      <c r="AP104">
        <v>481</v>
      </c>
      <c r="AQ104">
        <v>453.40113984910602</v>
      </c>
      <c r="AR104" s="3">
        <f>Table3[[#This Row],[a_obYC]]/Table3[[#This Row],[a_exYC]]</f>
        <v>1.0608707339378967</v>
      </c>
      <c r="AS104">
        <v>31</v>
      </c>
      <c r="AT104">
        <v>19.767838928508201</v>
      </c>
      <c r="AU104" s="3">
        <f>Table3[[#This Row],[h_obRC]]/Table3[[#This Row],[h_exRC]]</f>
        <v>1.5682037936525945</v>
      </c>
      <c r="AV104">
        <v>34</v>
      </c>
      <c r="AW104">
        <v>29.8471350632962</v>
      </c>
      <c r="AX104" s="3">
        <f>Table3[[#This Row],[a_obRC]]/Table3[[#This Row],[a_exRC]]</f>
        <v>1.1391378076286687</v>
      </c>
    </row>
    <row r="105" spans="1:50" hidden="1" x14ac:dyDescent="0.45">
      <c r="A105">
        <v>58</v>
      </c>
      <c r="B105" t="s">
        <v>85</v>
      </c>
      <c r="C105">
        <v>48</v>
      </c>
      <c r="D105" s="7">
        <f t="shared" si="2"/>
        <v>0.95666993500695807</v>
      </c>
      <c r="E105" s="7">
        <f t="shared" si="3"/>
        <v>0.9810424899665483</v>
      </c>
      <c r="F105">
        <v>22</v>
      </c>
      <c r="G105">
        <v>20.3639764472608</v>
      </c>
      <c r="H105" s="3">
        <f>Table3[[#This Row],[h_obWins]]/Table3[[#This Row],[h_exWins]]</f>
        <v>1.0803391006160423</v>
      </c>
      <c r="I105">
        <v>10</v>
      </c>
      <c r="J105">
        <v>11.3918940612933</v>
      </c>
      <c r="K105" s="3">
        <f>Table3[[#This Row],[obDraws]]/Table3[[#This Row],[exDraws]]</f>
        <v>0.87781715193239074</v>
      </c>
      <c r="L105">
        <v>16</v>
      </c>
      <c r="M105">
        <v>16.244129491445701</v>
      </c>
      <c r="N105" s="3">
        <f>Table3[[#This Row],[a_obWins]]/Table3[[#This Row],[a_exWins]]</f>
        <v>0.98497121735121218</v>
      </c>
      <c r="O105">
        <v>71</v>
      </c>
      <c r="P105">
        <v>69.747591105501797</v>
      </c>
      <c r="Q105" s="3">
        <f>Table3[[#This Row],[h_obSG]]/Table3[[#This Row],[h_exSG]]</f>
        <v>1.0179563032163186</v>
      </c>
      <c r="R105">
        <v>57</v>
      </c>
      <c r="S105">
        <v>57.422416392172003</v>
      </c>
      <c r="T105" s="3">
        <f>Table3[[#This Row],[a_obSG]]/Table3[[#This Row],[a_exSG]]</f>
        <v>0.99264370225580423</v>
      </c>
      <c r="U105">
        <v>128</v>
      </c>
      <c r="V105">
        <v>127.170007497673</v>
      </c>
      <c r="W105" s="3">
        <f>Table3[[#This Row],[obSG]]/Table3[[#This Row],[exSG]]</f>
        <v>1.0065266372052561</v>
      </c>
      <c r="X105">
        <v>1069</v>
      </c>
      <c r="Y105">
        <v>1246.65961404773</v>
      </c>
      <c r="Z105" s="3">
        <f>Table3[[#This Row],[obFouls]]/Table3[[#This Row],[exFouls]]</f>
        <v>0.8574914820005326</v>
      </c>
      <c r="AA105">
        <v>540</v>
      </c>
      <c r="AB105">
        <v>611.82389689446404</v>
      </c>
      <c r="AC105" s="3">
        <f>Table3[[#This Row],[h_obFouls]]/Table3[[#This Row],[h_exFouls]]</f>
        <v>0.88260691146744596</v>
      </c>
      <c r="AD105">
        <v>529</v>
      </c>
      <c r="AE105">
        <v>634.83571715326696</v>
      </c>
      <c r="AF105" s="3">
        <f>Table3[[#This Row],[a_obFouls]]/Table3[[#This Row],[a_exFouls]]</f>
        <v>0.83328644829900889</v>
      </c>
      <c r="AG105">
        <v>153</v>
      </c>
      <c r="AH105">
        <v>167.23065547481801</v>
      </c>
      <c r="AI105" s="3">
        <f>Table3[[#This Row],[obYC]]/Table3[[#This Row],[exYC]]</f>
        <v>0.91490402621210265</v>
      </c>
      <c r="AJ105">
        <v>10</v>
      </c>
      <c r="AK105">
        <v>10.1761906620359</v>
      </c>
      <c r="AL105" s="3">
        <f>Table3[[#This Row],[obRC]]/Table3[[#This Row],[exRC]]</f>
        <v>0.98268599047645488</v>
      </c>
      <c r="AM105">
        <v>76</v>
      </c>
      <c r="AN105">
        <v>76.448899926943696</v>
      </c>
      <c r="AO105" s="3">
        <f>Table3[[#This Row],[h_obYC]]/Table3[[#This Row],[h_exYC]]</f>
        <v>0.99412810482070146</v>
      </c>
      <c r="AP105">
        <v>77</v>
      </c>
      <c r="AQ105">
        <v>90.781755547874894</v>
      </c>
      <c r="AR105" s="3">
        <f>Table3[[#This Row],[a_obYC]]/Table3[[#This Row],[a_exYC]]</f>
        <v>0.84818804764568678</v>
      </c>
      <c r="AS105">
        <v>6</v>
      </c>
      <c r="AT105">
        <v>4.2978839374798703</v>
      </c>
      <c r="AU105" s="3">
        <f>Table3[[#This Row],[h_obRC]]/Table3[[#This Row],[h_exRC]]</f>
        <v>1.3960358370026602</v>
      </c>
      <c r="AV105">
        <v>4</v>
      </c>
      <c r="AW105">
        <v>5.8783067245560403</v>
      </c>
      <c r="AX105" s="3">
        <f>Table3[[#This Row],[a_obRC]]/Table3[[#This Row],[a_exRC]]</f>
        <v>0.68046806460275355</v>
      </c>
    </row>
    <row r="106" spans="1:50" hidden="1" x14ac:dyDescent="0.45">
      <c r="A106">
        <v>49</v>
      </c>
      <c r="B106" t="s">
        <v>295</v>
      </c>
      <c r="C106">
        <v>236</v>
      </c>
      <c r="D106" s="7">
        <f t="shared" si="2"/>
        <v>1.0609121747017176</v>
      </c>
      <c r="E106" s="7">
        <f t="shared" si="3"/>
        <v>1.0083250902160465</v>
      </c>
      <c r="F106">
        <v>89</v>
      </c>
      <c r="G106">
        <v>95.213553495200699</v>
      </c>
      <c r="H106" s="3">
        <f>Table3[[#This Row],[h_obWins]]/Table3[[#This Row],[h_exWins]]</f>
        <v>0.93474087178655818</v>
      </c>
      <c r="I106">
        <v>68</v>
      </c>
      <c r="J106">
        <v>64.358640163411096</v>
      </c>
      <c r="K106" s="3">
        <f>Table3[[#This Row],[obDraws]]/Table3[[#This Row],[exDraws]]</f>
        <v>1.0565791916569902</v>
      </c>
      <c r="L106">
        <v>79</v>
      </c>
      <c r="M106">
        <v>76.427806341388205</v>
      </c>
      <c r="N106" s="3">
        <f>Table3[[#This Row],[a_obWins]]/Table3[[#This Row],[a_exWins]]</f>
        <v>1.0336552072045913</v>
      </c>
      <c r="O106">
        <v>313</v>
      </c>
      <c r="P106">
        <v>323.71543037602902</v>
      </c>
      <c r="Q106" s="3">
        <f>Table3[[#This Row],[h_obSG]]/Table3[[#This Row],[h_exSG]]</f>
        <v>0.96689861103135577</v>
      </c>
      <c r="R106">
        <v>287</v>
      </c>
      <c r="S106">
        <v>280.71479426861799</v>
      </c>
      <c r="T106" s="3">
        <f>Table3[[#This Row],[a_obSG]]/Table3[[#This Row],[a_exSG]]</f>
        <v>1.0223900052997124</v>
      </c>
      <c r="U106">
        <v>600</v>
      </c>
      <c r="V106">
        <v>604.43022464464798</v>
      </c>
      <c r="W106" s="3">
        <f>Table3[[#This Row],[obSG]]/Table3[[#This Row],[exSG]]</f>
        <v>0.99267041179608029</v>
      </c>
      <c r="X106">
        <v>6101</v>
      </c>
      <c r="Y106">
        <v>6166.5150821788702</v>
      </c>
      <c r="Z106" s="3">
        <f>Table3[[#This Row],[obFouls]]/Table3[[#This Row],[exFouls]]</f>
        <v>0.98937567146017247</v>
      </c>
      <c r="AA106">
        <v>2906</v>
      </c>
      <c r="AB106">
        <v>3026.3537800234699</v>
      </c>
      <c r="AC106" s="3">
        <f>Table3[[#This Row],[h_obFouls]]/Table3[[#This Row],[h_exFouls]]</f>
        <v>0.96023142409261331</v>
      </c>
      <c r="AD106">
        <v>3195</v>
      </c>
      <c r="AE106">
        <v>3140.1613021553899</v>
      </c>
      <c r="AF106" s="3">
        <f>Table3[[#This Row],[a_obFouls]]/Table3[[#This Row],[a_exFouls]]</f>
        <v>1.0174636563436945</v>
      </c>
      <c r="AG106">
        <v>863</v>
      </c>
      <c r="AH106">
        <v>825.15209695269004</v>
      </c>
      <c r="AI106" s="3">
        <f>Table3[[#This Row],[obYC]]/Table3[[#This Row],[exYC]]</f>
        <v>1.0458677899348294</v>
      </c>
      <c r="AJ106">
        <v>62</v>
      </c>
      <c r="AK106">
        <v>50.0316499530445</v>
      </c>
      <c r="AL106" s="3">
        <f>Table3[[#This Row],[obRC]]/Table3[[#This Row],[exRC]]</f>
        <v>1.2392155777030738</v>
      </c>
      <c r="AM106">
        <v>379</v>
      </c>
      <c r="AN106">
        <v>378.80112059263797</v>
      </c>
      <c r="AO106" s="3">
        <f>Table3[[#This Row],[h_obYC]]/Table3[[#This Row],[h_exYC]]</f>
        <v>1.0005250232814804</v>
      </c>
      <c r="AP106">
        <v>484</v>
      </c>
      <c r="AQ106">
        <v>446.35097636005099</v>
      </c>
      <c r="AR106" s="3">
        <f>Table3[[#This Row],[a_obYC]]/Table3[[#This Row],[a_exYC]]</f>
        <v>1.0843484738108409</v>
      </c>
      <c r="AS106">
        <v>34</v>
      </c>
      <c r="AT106">
        <v>21.325879049876601</v>
      </c>
      <c r="AU106" s="3">
        <f>Table3[[#This Row],[h_obRC]]/Table3[[#This Row],[h_exRC]]</f>
        <v>1.5943070820424978</v>
      </c>
      <c r="AV106">
        <v>28</v>
      </c>
      <c r="AW106">
        <v>28.705770903167899</v>
      </c>
      <c r="AX106" s="3">
        <f>Table3[[#This Row],[a_obRC]]/Table3[[#This Row],[a_exRC]]</f>
        <v>0.97541362308127344</v>
      </c>
    </row>
    <row r="107" spans="1:50" hidden="1" x14ac:dyDescent="0.45">
      <c r="A107">
        <v>8</v>
      </c>
      <c r="B107" t="s">
        <v>214</v>
      </c>
      <c r="C107">
        <v>236</v>
      </c>
      <c r="D107" s="7">
        <f t="shared" si="2"/>
        <v>0.88861190055652994</v>
      </c>
      <c r="E107" s="7">
        <f t="shared" si="3"/>
        <v>1.0111291418019162</v>
      </c>
      <c r="F107">
        <v>99</v>
      </c>
      <c r="G107">
        <v>104.513175896696</v>
      </c>
      <c r="H107" s="3">
        <f>Table3[[#This Row],[h_obWins]]/Table3[[#This Row],[h_exWins]]</f>
        <v>0.94724898703542038</v>
      </c>
      <c r="I107">
        <v>68</v>
      </c>
      <c r="J107">
        <v>63.317376859303103</v>
      </c>
      <c r="K107" s="3">
        <f>Table3[[#This Row],[obDraws]]/Table3[[#This Row],[exDraws]]</f>
        <v>1.0739547873422191</v>
      </c>
      <c r="L107">
        <v>69</v>
      </c>
      <c r="M107">
        <v>68.169447243999997</v>
      </c>
      <c r="N107" s="3">
        <f>Table3[[#This Row],[a_obWins]]/Table3[[#This Row],[a_exWins]]</f>
        <v>1.0121836510281093</v>
      </c>
      <c r="O107">
        <v>343</v>
      </c>
      <c r="P107">
        <v>345.40078800890097</v>
      </c>
      <c r="Q107" s="3">
        <f>Table3[[#This Row],[h_obSG]]/Table3[[#This Row],[h_exSG]]</f>
        <v>0.99304926887185008</v>
      </c>
      <c r="R107">
        <v>267</v>
      </c>
      <c r="S107">
        <v>264.94632153324898</v>
      </c>
      <c r="T107" s="3">
        <f>Table3[[#This Row],[a_obSG]]/Table3[[#This Row],[a_exSG]]</f>
        <v>1.0077513001685261</v>
      </c>
      <c r="U107">
        <v>610</v>
      </c>
      <c r="V107">
        <v>610.34710954215097</v>
      </c>
      <c r="W107" s="3">
        <f>Table3[[#This Row],[obSG]]/Table3[[#This Row],[exSG]]</f>
        <v>0.99943129157699895</v>
      </c>
      <c r="X107">
        <v>4947</v>
      </c>
      <c r="Y107">
        <v>6154.5170784560496</v>
      </c>
      <c r="Z107" s="3">
        <f>Table3[[#This Row],[obFouls]]/Table3[[#This Row],[exFouls]]</f>
        <v>0.80379986551942872</v>
      </c>
      <c r="AA107">
        <v>2366</v>
      </c>
      <c r="AB107">
        <v>3004.6771827836801</v>
      </c>
      <c r="AC107" s="3">
        <f>Table3[[#This Row],[h_obFouls]]/Table3[[#This Row],[h_exFouls]]</f>
        <v>0.78743900128666122</v>
      </c>
      <c r="AD107">
        <v>2581</v>
      </c>
      <c r="AE107">
        <v>3149.8398956723599</v>
      </c>
      <c r="AF107" s="3">
        <f>Table3[[#This Row],[a_obFouls]]/Table3[[#This Row],[a_exFouls]]</f>
        <v>0.81940672716289398</v>
      </c>
      <c r="AG107">
        <v>637</v>
      </c>
      <c r="AH107">
        <v>819.72154664515301</v>
      </c>
      <c r="AI107" s="3">
        <f>Table3[[#This Row],[obYC]]/Table3[[#This Row],[exYC]]</f>
        <v>0.77709315145738045</v>
      </c>
      <c r="AJ107">
        <v>43</v>
      </c>
      <c r="AK107">
        <v>49.486581602983001</v>
      </c>
      <c r="AL107" s="3">
        <f>Table3[[#This Row],[obRC]]/Table3[[#This Row],[exRC]]</f>
        <v>0.86892241506954293</v>
      </c>
      <c r="AM107">
        <v>289</v>
      </c>
      <c r="AN107">
        <v>368.20543235183902</v>
      </c>
      <c r="AO107" s="3">
        <f>Table3[[#This Row],[h_obYC]]/Table3[[#This Row],[h_exYC]]</f>
        <v>0.78488793104998467</v>
      </c>
      <c r="AP107">
        <v>348</v>
      </c>
      <c r="AQ107">
        <v>451.51611429331302</v>
      </c>
      <c r="AR107" s="3">
        <f>Table3[[#This Row],[a_obYC]]/Table3[[#This Row],[a_exYC]]</f>
        <v>0.77073661157070672</v>
      </c>
      <c r="AS107">
        <v>14</v>
      </c>
      <c r="AT107">
        <v>20.224075088957299</v>
      </c>
      <c r="AU107" s="3">
        <f>Table3[[#This Row],[h_obRC]]/Table3[[#This Row],[h_exRC]]</f>
        <v>0.69224426523437144</v>
      </c>
      <c r="AV107">
        <v>29</v>
      </c>
      <c r="AW107">
        <v>29.262506514025699</v>
      </c>
      <c r="AX107" s="3">
        <f>Table3[[#This Row],[a_obRC]]/Table3[[#This Row],[a_exRC]]</f>
        <v>0.99102925397385633</v>
      </c>
    </row>
    <row r="108" spans="1:50" hidden="1" x14ac:dyDescent="0.45">
      <c r="A108">
        <v>117</v>
      </c>
      <c r="B108" t="s">
        <v>44</v>
      </c>
      <c r="C108">
        <v>233</v>
      </c>
      <c r="D108" s="7">
        <f t="shared" si="2"/>
        <v>0.92955740820780541</v>
      </c>
      <c r="E108" s="7">
        <f t="shared" si="3"/>
        <v>0.9909775487744662</v>
      </c>
      <c r="F108">
        <v>113</v>
      </c>
      <c r="G108">
        <v>108.895280644229</v>
      </c>
      <c r="H108" s="3">
        <f>Table3[[#This Row],[h_obWins]]/Table3[[#This Row],[h_exWins]]</f>
        <v>1.0376941896057139</v>
      </c>
      <c r="I108">
        <v>60</v>
      </c>
      <c r="J108">
        <v>60.390686118284698</v>
      </c>
      <c r="K108" s="3">
        <f>Table3[[#This Row],[obDraws]]/Table3[[#This Row],[exDraws]]</f>
        <v>0.99353068919403431</v>
      </c>
      <c r="L108">
        <v>60</v>
      </c>
      <c r="M108">
        <v>63.714033237485403</v>
      </c>
      <c r="N108" s="3">
        <f>Table3[[#This Row],[a_obWins]]/Table3[[#This Row],[a_exWins]]</f>
        <v>0.94170776752364982</v>
      </c>
      <c r="O108">
        <v>359</v>
      </c>
      <c r="P108">
        <v>357.41180969659598</v>
      </c>
      <c r="Q108" s="3">
        <f>Table3[[#This Row],[h_obSG]]/Table3[[#This Row],[h_exSG]]</f>
        <v>1.0044435865304848</v>
      </c>
      <c r="R108">
        <v>237</v>
      </c>
      <c r="S108">
        <v>254.41518155713101</v>
      </c>
      <c r="T108" s="3">
        <f>Table3[[#This Row],[a_obSG]]/Table3[[#This Row],[a_exSG]]</f>
        <v>0.93154818257879679</v>
      </c>
      <c r="U108">
        <v>596</v>
      </c>
      <c r="V108">
        <v>611.82699125372699</v>
      </c>
      <c r="W108" s="3">
        <f>Table3[[#This Row],[obSG]]/Table3[[#This Row],[exSG]]</f>
        <v>0.97413159033521046</v>
      </c>
      <c r="X108">
        <v>5164</v>
      </c>
      <c r="Y108">
        <v>6068.1512449338197</v>
      </c>
      <c r="Z108" s="3">
        <f>Table3[[#This Row],[obFouls]]/Table3[[#This Row],[exFouls]]</f>
        <v>0.85100054226751887</v>
      </c>
      <c r="AA108">
        <v>2453</v>
      </c>
      <c r="AB108">
        <v>2955.3871249976</v>
      </c>
      <c r="AC108" s="3">
        <f>Table3[[#This Row],[h_obFouls]]/Table3[[#This Row],[h_exFouls]]</f>
        <v>0.83000970642788197</v>
      </c>
      <c r="AD108">
        <v>2711</v>
      </c>
      <c r="AE108">
        <v>3112.7641199362101</v>
      </c>
      <c r="AF108" s="3">
        <f>Table3[[#This Row],[a_obFouls]]/Table3[[#This Row],[a_exFouls]]</f>
        <v>0.87093011084166461</v>
      </c>
      <c r="AG108">
        <v>718</v>
      </c>
      <c r="AH108">
        <v>804.78085692330797</v>
      </c>
      <c r="AI108" s="3">
        <f>Table3[[#This Row],[obYC]]/Table3[[#This Row],[exYC]]</f>
        <v>0.89216833852749333</v>
      </c>
      <c r="AJ108">
        <v>45</v>
      </c>
      <c r="AK108">
        <v>48.087931139625297</v>
      </c>
      <c r="AL108" s="3">
        <f>Table3[[#This Row],[obRC]]/Table3[[#This Row],[exRC]]</f>
        <v>0.93578573528856213</v>
      </c>
      <c r="AM108">
        <v>336</v>
      </c>
      <c r="AN108">
        <v>358.32098454498902</v>
      </c>
      <c r="AO108" s="3">
        <f>Table3[[#This Row],[h_obYC]]/Table3[[#This Row],[h_exYC]]</f>
        <v>0.93770673360553214</v>
      </c>
      <c r="AP108">
        <v>382</v>
      </c>
      <c r="AQ108">
        <v>446.45987237831798</v>
      </c>
      <c r="AR108" s="3">
        <f>Table3[[#This Row],[a_obYC]]/Table3[[#This Row],[a_exYC]]</f>
        <v>0.85562000894965895</v>
      </c>
      <c r="AS108">
        <v>19</v>
      </c>
      <c r="AT108">
        <v>19.3270429347758</v>
      </c>
      <c r="AU108" s="3">
        <f>Table3[[#This Row],[h_obRC]]/Table3[[#This Row],[h_exRC]]</f>
        <v>0.98307848045458934</v>
      </c>
      <c r="AV108">
        <v>26</v>
      </c>
      <c r="AW108">
        <v>28.760888204849401</v>
      </c>
      <c r="AX108" s="3">
        <f>Table3[[#This Row],[a_obRC]]/Table3[[#This Row],[a_exRC]]</f>
        <v>0.90400546098628887</v>
      </c>
    </row>
    <row r="109" spans="1:50" hidden="1" x14ac:dyDescent="0.45">
      <c r="A109">
        <v>251</v>
      </c>
      <c r="B109" t="s">
        <v>294</v>
      </c>
      <c r="C109">
        <v>233</v>
      </c>
      <c r="D109" s="7">
        <f t="shared" si="2"/>
        <v>0.92173199992116472</v>
      </c>
      <c r="E109" s="7">
        <f t="shared" si="3"/>
        <v>1.0257875976799278</v>
      </c>
      <c r="F109">
        <v>87</v>
      </c>
      <c r="G109">
        <v>100.77860222198601</v>
      </c>
      <c r="H109" s="3">
        <f>Table3[[#This Row],[h_obWins]]/Table3[[#This Row],[h_exWins]]</f>
        <v>0.86327849446020555</v>
      </c>
      <c r="I109">
        <v>74</v>
      </c>
      <c r="J109">
        <v>63.187292021472203</v>
      </c>
      <c r="K109" s="3">
        <f>Table3[[#This Row],[obDraws]]/Table3[[#This Row],[exDraws]]</f>
        <v>1.1711215599309659</v>
      </c>
      <c r="L109">
        <v>72</v>
      </c>
      <c r="M109">
        <v>69.034105756541095</v>
      </c>
      <c r="N109" s="3">
        <f>Table3[[#This Row],[a_obWins]]/Table3[[#This Row],[a_exWins]]</f>
        <v>1.0429627386486118</v>
      </c>
      <c r="O109">
        <v>316</v>
      </c>
      <c r="P109">
        <v>332.24171864619899</v>
      </c>
      <c r="Q109" s="3">
        <f>Table3[[#This Row],[h_obSG]]/Table3[[#This Row],[h_exSG]]</f>
        <v>0.95111475249893396</v>
      </c>
      <c r="R109">
        <v>283</v>
      </c>
      <c r="S109">
        <v>263.74223853774402</v>
      </c>
      <c r="T109" s="3">
        <f>Table3[[#This Row],[a_obSG]]/Table3[[#This Row],[a_exSG]]</f>
        <v>1.0730173580425573</v>
      </c>
      <c r="U109">
        <v>599</v>
      </c>
      <c r="V109">
        <v>595.98395718394295</v>
      </c>
      <c r="W109" s="3">
        <f>Table3[[#This Row],[obSG]]/Table3[[#This Row],[exSG]]</f>
        <v>1.0050606107424569</v>
      </c>
      <c r="X109">
        <v>5813</v>
      </c>
      <c r="Y109">
        <v>6089.32346146494</v>
      </c>
      <c r="Z109" s="3">
        <f>Table3[[#This Row],[obFouls]]/Table3[[#This Row],[exFouls]]</f>
        <v>0.95462164833029528</v>
      </c>
      <c r="AA109">
        <v>2824</v>
      </c>
      <c r="AB109">
        <v>2975.4353953827099</v>
      </c>
      <c r="AC109" s="3">
        <f>Table3[[#This Row],[h_obFouls]]/Table3[[#This Row],[h_exFouls]]</f>
        <v>0.94910479467384579</v>
      </c>
      <c r="AD109">
        <v>2989</v>
      </c>
      <c r="AE109">
        <v>3113.8880660822301</v>
      </c>
      <c r="AF109" s="3">
        <f>Table3[[#This Row],[a_obFouls]]/Table3[[#This Row],[a_exFouls]]</f>
        <v>0.95989320636070286</v>
      </c>
      <c r="AG109">
        <v>719</v>
      </c>
      <c r="AH109">
        <v>809.93711460468398</v>
      </c>
      <c r="AI109" s="3">
        <f>Table3[[#This Row],[obYC]]/Table3[[#This Row],[exYC]]</f>
        <v>0.88772324052705154</v>
      </c>
      <c r="AJ109">
        <v>36</v>
      </c>
      <c r="AK109">
        <v>49.250913469287603</v>
      </c>
      <c r="AL109" s="3">
        <f>Table3[[#This Row],[obRC]]/Table3[[#This Row],[exRC]]</f>
        <v>0.73095090962016884</v>
      </c>
      <c r="AM109">
        <v>319</v>
      </c>
      <c r="AN109">
        <v>365.71317722582302</v>
      </c>
      <c r="AO109" s="3">
        <f>Table3[[#This Row],[h_obYC]]/Table3[[#This Row],[h_exYC]]</f>
        <v>0.87226826886530739</v>
      </c>
      <c r="AP109">
        <v>400</v>
      </c>
      <c r="AQ109">
        <v>444.22393737886102</v>
      </c>
      <c r="AR109" s="3">
        <f>Table3[[#This Row],[a_obYC]]/Table3[[#This Row],[a_exYC]]</f>
        <v>0.90044674845798733</v>
      </c>
      <c r="AS109">
        <v>15</v>
      </c>
      <c r="AT109">
        <v>20.288247397178399</v>
      </c>
      <c r="AU109" s="3">
        <f>Table3[[#This Row],[h_obRC]]/Table3[[#This Row],[h_exRC]]</f>
        <v>0.73934429654510891</v>
      </c>
      <c r="AV109">
        <v>21</v>
      </c>
      <c r="AW109">
        <v>28.962666072109201</v>
      </c>
      <c r="AX109" s="3">
        <f>Table3[[#This Row],[a_obRC]]/Table3[[#This Row],[a_exRC]]</f>
        <v>0.7250713711132698</v>
      </c>
    </row>
    <row r="110" spans="1:50" hidden="1" x14ac:dyDescent="0.45">
      <c r="A110">
        <v>68</v>
      </c>
      <c r="B110" t="s">
        <v>111</v>
      </c>
      <c r="C110">
        <v>231</v>
      </c>
      <c r="D110" s="7">
        <f t="shared" si="2"/>
        <v>1.0398976037399079</v>
      </c>
      <c r="E110" s="7">
        <f t="shared" si="3"/>
        <v>1.0109286751434798</v>
      </c>
      <c r="F110">
        <v>102</v>
      </c>
      <c r="G110">
        <v>105.22081279889299</v>
      </c>
      <c r="H110" s="3">
        <f>Table3[[#This Row],[h_obWins]]/Table3[[#This Row],[h_exWins]]</f>
        <v>0.96938996465415184</v>
      </c>
      <c r="I110">
        <v>68</v>
      </c>
      <c r="J110">
        <v>59.464485298480298</v>
      </c>
      <c r="K110" s="3">
        <f>Table3[[#This Row],[obDraws]]/Table3[[#This Row],[exDraws]]</f>
        <v>1.1435397054002221</v>
      </c>
      <c r="L110">
        <v>61</v>
      </c>
      <c r="M110">
        <v>66.314701902626197</v>
      </c>
      <c r="N110" s="3">
        <f>Table3[[#This Row],[a_obWins]]/Table3[[#This Row],[a_exWins]]</f>
        <v>0.91985635537606592</v>
      </c>
      <c r="O110">
        <v>316</v>
      </c>
      <c r="P110">
        <v>352.30244677458597</v>
      </c>
      <c r="Q110" s="3">
        <f>Table3[[#This Row],[h_obSG]]/Table3[[#This Row],[h_exSG]]</f>
        <v>0.89695658628844721</v>
      </c>
      <c r="R110">
        <v>228</v>
      </c>
      <c r="S110">
        <v>263.11449401809699</v>
      </c>
      <c r="T110" s="3">
        <f>Table3[[#This Row],[a_obSG]]/Table3[[#This Row],[a_exSG]]</f>
        <v>0.86654291262387917</v>
      </c>
      <c r="U110">
        <v>544</v>
      </c>
      <c r="V110">
        <v>615.41694079268302</v>
      </c>
      <c r="W110" s="3">
        <f>Table3[[#This Row],[obSG]]/Table3[[#This Row],[exSG]]</f>
        <v>0.88395356699038052</v>
      </c>
      <c r="X110">
        <v>5272</v>
      </c>
      <c r="Y110">
        <v>5998.3479818031601</v>
      </c>
      <c r="Z110" s="3">
        <f>Table3[[#This Row],[obFouls]]/Table3[[#This Row],[exFouls]]</f>
        <v>0.87890866218388131</v>
      </c>
      <c r="AA110">
        <v>2550</v>
      </c>
      <c r="AB110">
        <v>2934.3578404702498</v>
      </c>
      <c r="AC110" s="3">
        <f>Table3[[#This Row],[h_obFouls]]/Table3[[#This Row],[h_exFouls]]</f>
        <v>0.86901466645640801</v>
      </c>
      <c r="AD110">
        <v>2722</v>
      </c>
      <c r="AE110">
        <v>3063.9901413329098</v>
      </c>
      <c r="AF110" s="3">
        <f>Table3[[#This Row],[a_obFouls]]/Table3[[#This Row],[a_exFouls]]</f>
        <v>0.88838405949173982</v>
      </c>
      <c r="AG110">
        <v>775</v>
      </c>
      <c r="AH110">
        <v>800.20247065033402</v>
      </c>
      <c r="AI110" s="3">
        <f>Table3[[#This Row],[obYC]]/Table3[[#This Row],[exYC]]</f>
        <v>0.9685048827331767</v>
      </c>
      <c r="AJ110">
        <v>69</v>
      </c>
      <c r="AK110">
        <v>47.404436795123402</v>
      </c>
      <c r="AL110" s="3">
        <f>Table3[[#This Row],[obRC]]/Table3[[#This Row],[exRC]]</f>
        <v>1.4555599573561051</v>
      </c>
      <c r="AM110">
        <v>338</v>
      </c>
      <c r="AN110">
        <v>359.70140282609299</v>
      </c>
      <c r="AO110" s="3">
        <f>Table3[[#This Row],[h_obYC]]/Table3[[#This Row],[h_exYC]]</f>
        <v>0.93966828415015913</v>
      </c>
      <c r="AP110">
        <v>437</v>
      </c>
      <c r="AQ110">
        <v>440.50106782424098</v>
      </c>
      <c r="AR110" s="3">
        <f>Table3[[#This Row],[a_obYC]]/Table3[[#This Row],[a_exYC]]</f>
        <v>0.99205207868953926</v>
      </c>
      <c r="AS110">
        <v>29</v>
      </c>
      <c r="AT110">
        <v>19.2897742412333</v>
      </c>
      <c r="AU110" s="3">
        <f>Table3[[#This Row],[h_obRC]]/Table3[[#This Row],[h_exRC]]</f>
        <v>1.5033872163216087</v>
      </c>
      <c r="AV110">
        <v>40</v>
      </c>
      <c r="AW110">
        <v>28.11466255389</v>
      </c>
      <c r="AX110" s="3">
        <f>Table3[[#This Row],[a_obRC]]/Table3[[#This Row],[a_exRC]]</f>
        <v>1.4227451573828518</v>
      </c>
    </row>
    <row r="111" spans="1:50" hidden="1" x14ac:dyDescent="0.45">
      <c r="A111">
        <v>43</v>
      </c>
      <c r="B111" t="s">
        <v>280</v>
      </c>
      <c r="C111">
        <v>230</v>
      </c>
      <c r="D111" s="7">
        <f t="shared" si="2"/>
        <v>0.9946305233897671</v>
      </c>
      <c r="E111" s="7">
        <f t="shared" si="3"/>
        <v>1.0043387534423678</v>
      </c>
      <c r="F111">
        <v>99</v>
      </c>
      <c r="G111">
        <v>101.859543106107</v>
      </c>
      <c r="H111" s="3">
        <f>Table3[[#This Row],[h_obWins]]/Table3[[#This Row],[h_exWins]]</f>
        <v>0.9719266058053273</v>
      </c>
      <c r="I111">
        <v>60</v>
      </c>
      <c r="J111">
        <v>61.004068220308902</v>
      </c>
      <c r="K111" s="3">
        <f>Table3[[#This Row],[obDraws]]/Table3[[#This Row],[exDraws]]</f>
        <v>0.98354096292917992</v>
      </c>
      <c r="L111">
        <v>71</v>
      </c>
      <c r="M111">
        <v>67.136388673583298</v>
      </c>
      <c r="N111" s="3">
        <f>Table3[[#This Row],[a_obWins]]/Table3[[#This Row],[a_exWins]]</f>
        <v>1.057548691592596</v>
      </c>
      <c r="O111">
        <v>318</v>
      </c>
      <c r="P111">
        <v>338.63726490807198</v>
      </c>
      <c r="Q111" s="3">
        <f>Table3[[#This Row],[h_obSG]]/Table3[[#This Row],[h_exSG]]</f>
        <v>0.93905790340683781</v>
      </c>
      <c r="R111">
        <v>260</v>
      </c>
      <c r="S111">
        <v>260.74148200066702</v>
      </c>
      <c r="T111" s="3">
        <f>Table3[[#This Row],[a_obSG]]/Table3[[#This Row],[a_exSG]]</f>
        <v>0.99715625609328584</v>
      </c>
      <c r="U111">
        <v>578</v>
      </c>
      <c r="V111">
        <v>599.378746908739</v>
      </c>
      <c r="W111" s="3">
        <f>Table3[[#This Row],[obSG]]/Table3[[#This Row],[exSG]]</f>
        <v>0.96433182354396341</v>
      </c>
      <c r="X111">
        <v>5388</v>
      </c>
      <c r="Y111">
        <v>6002.2979529750301</v>
      </c>
      <c r="Z111" s="3">
        <f>Table3[[#This Row],[obFouls]]/Table3[[#This Row],[exFouls]]</f>
        <v>0.89765620470897245</v>
      </c>
      <c r="AA111">
        <v>2660</v>
      </c>
      <c r="AB111">
        <v>2933.7290332402099</v>
      </c>
      <c r="AC111" s="3">
        <f>Table3[[#This Row],[h_obFouls]]/Table3[[#This Row],[h_exFouls]]</f>
        <v>0.90669587063469015</v>
      </c>
      <c r="AD111">
        <v>2728</v>
      </c>
      <c r="AE111">
        <v>3068.5689197348102</v>
      </c>
      <c r="AF111" s="3">
        <f>Table3[[#This Row],[a_obFouls]]/Table3[[#This Row],[a_exFouls]]</f>
        <v>0.88901376223146955</v>
      </c>
      <c r="AG111">
        <v>874</v>
      </c>
      <c r="AH111">
        <v>799.16875886604805</v>
      </c>
      <c r="AI111" s="3">
        <f>Table3[[#This Row],[obYC]]/Table3[[#This Row],[exYC]]</f>
        <v>1.0936363443938062</v>
      </c>
      <c r="AJ111">
        <v>48</v>
      </c>
      <c r="AK111">
        <v>47.942781993931803</v>
      </c>
      <c r="AL111" s="3">
        <f>Table3[[#This Row],[obRC]]/Table3[[#This Row],[exRC]]</f>
        <v>1.0011934644525935</v>
      </c>
      <c r="AM111">
        <v>382</v>
      </c>
      <c r="AN111">
        <v>360.04618448135801</v>
      </c>
      <c r="AO111" s="3">
        <f>Table3[[#This Row],[h_obYC]]/Table3[[#This Row],[h_exYC]]</f>
        <v>1.0609749983887933</v>
      </c>
      <c r="AP111">
        <v>492</v>
      </c>
      <c r="AQ111">
        <v>439.12257438468998</v>
      </c>
      <c r="AR111" s="3">
        <f>Table3[[#This Row],[a_obYC]]/Table3[[#This Row],[a_exYC]]</f>
        <v>1.120416094958004</v>
      </c>
      <c r="AS111">
        <v>22</v>
      </c>
      <c r="AT111">
        <v>19.743129484553901</v>
      </c>
      <c r="AU111" s="3">
        <f>Table3[[#This Row],[h_obRC]]/Table3[[#This Row],[h_exRC]]</f>
        <v>1.1143116909207209</v>
      </c>
      <c r="AV111">
        <v>26</v>
      </c>
      <c r="AW111">
        <v>28.199652509377799</v>
      </c>
      <c r="AX111" s="3">
        <f>Table3[[#This Row],[a_obRC]]/Table3[[#This Row],[a_exRC]]</f>
        <v>0.92199717678626347</v>
      </c>
    </row>
    <row r="112" spans="1:50" hidden="1" x14ac:dyDescent="0.45">
      <c r="A112">
        <v>288</v>
      </c>
      <c r="B112" t="s">
        <v>248</v>
      </c>
      <c r="C112">
        <v>30</v>
      </c>
      <c r="D112" s="7">
        <f t="shared" si="2"/>
        <v>0.94854992527825788</v>
      </c>
      <c r="E112" s="7">
        <f t="shared" si="3"/>
        <v>1.0858089274964107</v>
      </c>
      <c r="F112">
        <v>9</v>
      </c>
      <c r="G112">
        <v>13.5919204895375</v>
      </c>
      <c r="H112" s="3">
        <f>Table3[[#This Row],[h_obWins]]/Table3[[#This Row],[h_exWins]]</f>
        <v>0.66215808184927427</v>
      </c>
      <c r="I112">
        <v>13</v>
      </c>
      <c r="J112">
        <v>7.8071843778682002</v>
      </c>
      <c r="K112" s="3">
        <f>Table3[[#This Row],[obDraws]]/Table3[[#This Row],[exDraws]]</f>
        <v>1.665132955851842</v>
      </c>
      <c r="L112">
        <v>8</v>
      </c>
      <c r="M112">
        <v>8.6008951325942107</v>
      </c>
      <c r="N112" s="3">
        <f>Table3[[#This Row],[a_obWins]]/Table3[[#This Row],[a_exWins]]</f>
        <v>0.93013574478811623</v>
      </c>
      <c r="O112">
        <v>31</v>
      </c>
      <c r="P112">
        <v>44.446823642816902</v>
      </c>
      <c r="Q112" s="3">
        <f>Table3[[#This Row],[h_obSG]]/Table3[[#This Row],[h_exSG]]</f>
        <v>0.69746266345424079</v>
      </c>
      <c r="R112">
        <v>26</v>
      </c>
      <c r="S112">
        <v>32.743546581690602</v>
      </c>
      <c r="T112" s="3">
        <f>Table3[[#This Row],[a_obSG]]/Table3[[#This Row],[a_exSG]]</f>
        <v>0.79404959799127472</v>
      </c>
      <c r="U112">
        <v>57</v>
      </c>
      <c r="V112">
        <v>77.190370224507603</v>
      </c>
      <c r="W112" s="3">
        <f>Table3[[#This Row],[obSG]]/Table3[[#This Row],[exSG]]</f>
        <v>0.73843407972025443</v>
      </c>
      <c r="X112">
        <v>789</v>
      </c>
      <c r="Y112">
        <v>780.95811099391005</v>
      </c>
      <c r="Z112" s="3">
        <f>Table3[[#This Row],[obFouls]]/Table3[[#This Row],[exFouls]]</f>
        <v>1.0102974652454217</v>
      </c>
      <c r="AA112">
        <v>385</v>
      </c>
      <c r="AB112">
        <v>380.471735331069</v>
      </c>
      <c r="AC112" s="3">
        <f>Table3[[#This Row],[h_obFouls]]/Table3[[#This Row],[h_exFouls]]</f>
        <v>1.0119017110824033</v>
      </c>
      <c r="AD112">
        <v>404</v>
      </c>
      <c r="AE112">
        <v>400.486375662841</v>
      </c>
      <c r="AF112" s="3">
        <f>Table3[[#This Row],[a_obFouls]]/Table3[[#This Row],[a_exFouls]]</f>
        <v>1.0087733929308922</v>
      </c>
      <c r="AG112">
        <v>82</v>
      </c>
      <c r="AH112">
        <v>103.12553143869501</v>
      </c>
      <c r="AI112" s="3">
        <f>Table3[[#This Row],[obYC]]/Table3[[#This Row],[exYC]]</f>
        <v>0.79514741748260964</v>
      </c>
      <c r="AJ112">
        <v>6</v>
      </c>
      <c r="AK112">
        <v>6.2241946591809896</v>
      </c>
      <c r="AL112" s="3">
        <f>Table3[[#This Row],[obRC]]/Table3[[#This Row],[exRC]]</f>
        <v>0.96398013374303915</v>
      </c>
      <c r="AM112">
        <v>37</v>
      </c>
      <c r="AN112">
        <v>46.066883704460999</v>
      </c>
      <c r="AO112" s="3">
        <f>Table3[[#This Row],[h_obYC]]/Table3[[#This Row],[h_exYC]]</f>
        <v>0.80318000751626739</v>
      </c>
      <c r="AP112">
        <v>45</v>
      </c>
      <c r="AQ112">
        <v>57.058647734234398</v>
      </c>
      <c r="AR112" s="3">
        <f>Table3[[#This Row],[a_obYC]]/Table3[[#This Row],[a_exYC]]</f>
        <v>0.78866222364047756</v>
      </c>
      <c r="AS112">
        <v>6</v>
      </c>
      <c r="AT112">
        <v>2.5435224199788098</v>
      </c>
      <c r="AU112" s="3">
        <f>Table3[[#This Row],[h_obRC]]/Table3[[#This Row],[h_exRC]]</f>
        <v>2.3589334038777556</v>
      </c>
      <c r="AV112">
        <v>0</v>
      </c>
      <c r="AW112">
        <v>3.6806722392021798</v>
      </c>
      <c r="AX112" s="3">
        <f>Table3[[#This Row],[a_obRC]]/Table3[[#This Row],[a_exRC]]</f>
        <v>0</v>
      </c>
    </row>
    <row r="113" spans="1:50" hidden="1" x14ac:dyDescent="0.45">
      <c r="A113">
        <v>260</v>
      </c>
      <c r="B113" t="s">
        <v>199</v>
      </c>
      <c r="C113">
        <v>228</v>
      </c>
      <c r="D113" s="7">
        <f t="shared" si="2"/>
        <v>0.79414118705557935</v>
      </c>
      <c r="E113" s="7">
        <f t="shared" si="3"/>
        <v>1.0079329278462961</v>
      </c>
      <c r="F113">
        <v>101</v>
      </c>
      <c r="G113">
        <v>104.205745349821</v>
      </c>
      <c r="H113" s="3">
        <f>Table3[[#This Row],[h_obWins]]/Table3[[#This Row],[h_exWins]]</f>
        <v>0.96923638577643445</v>
      </c>
      <c r="I113">
        <v>67</v>
      </c>
      <c r="J113">
        <v>60.760048312056398</v>
      </c>
      <c r="K113" s="3">
        <f>Table3[[#This Row],[obDraws]]/Table3[[#This Row],[exDraws]]</f>
        <v>1.1026982673860948</v>
      </c>
      <c r="L113">
        <v>60</v>
      </c>
      <c r="M113">
        <v>63.0342063381215</v>
      </c>
      <c r="N113" s="3">
        <f>Table3[[#This Row],[a_obWins]]/Table3[[#This Row],[a_exWins]]</f>
        <v>0.95186413037635897</v>
      </c>
      <c r="O113">
        <v>318</v>
      </c>
      <c r="P113">
        <v>337.883683411748</v>
      </c>
      <c r="Q113" s="3">
        <f>Table3[[#This Row],[h_obSG]]/Table3[[#This Row],[h_exSG]]</f>
        <v>0.94115228290702169</v>
      </c>
      <c r="R113">
        <v>246</v>
      </c>
      <c r="S113">
        <v>247.4504310316</v>
      </c>
      <c r="T113" s="3">
        <f>Table3[[#This Row],[a_obSG]]/Table3[[#This Row],[a_exSG]]</f>
        <v>0.99413849866596193</v>
      </c>
      <c r="U113">
        <v>564</v>
      </c>
      <c r="V113">
        <v>585.33411444334797</v>
      </c>
      <c r="W113" s="3">
        <f>Table3[[#This Row],[obSG]]/Table3[[#This Row],[exSG]]</f>
        <v>0.96355224491974689</v>
      </c>
      <c r="X113">
        <v>4863</v>
      </c>
      <c r="Y113">
        <v>5960.0820844439104</v>
      </c>
      <c r="Z113" s="3">
        <f>Table3[[#This Row],[obFouls]]/Table3[[#This Row],[exFouls]]</f>
        <v>0.815928359895018</v>
      </c>
      <c r="AA113">
        <v>2277</v>
      </c>
      <c r="AB113">
        <v>2903.5322775140498</v>
      </c>
      <c r="AC113" s="3">
        <f>Table3[[#This Row],[h_obFouls]]/Table3[[#This Row],[h_exFouls]]</f>
        <v>0.78421721626236751</v>
      </c>
      <c r="AD113">
        <v>2586</v>
      </c>
      <c r="AE113">
        <v>3056.5498069298601</v>
      </c>
      <c r="AF113" s="3">
        <f>Table3[[#This Row],[a_obFouls]]/Table3[[#This Row],[a_exFouls]]</f>
        <v>0.84605197472554783</v>
      </c>
      <c r="AG113">
        <v>552</v>
      </c>
      <c r="AH113">
        <v>788.01562509355904</v>
      </c>
      <c r="AI113" s="3">
        <f>Table3[[#This Row],[obYC]]/Table3[[#This Row],[exYC]]</f>
        <v>0.70049372426398582</v>
      </c>
      <c r="AJ113">
        <v>24</v>
      </c>
      <c r="AK113">
        <v>47.955105730167503</v>
      </c>
      <c r="AL113" s="3">
        <f>Table3[[#This Row],[obRC]]/Table3[[#This Row],[exRC]]</f>
        <v>0.50046808644407026</v>
      </c>
      <c r="AM113">
        <v>220</v>
      </c>
      <c r="AN113">
        <v>350.51463943657899</v>
      </c>
      <c r="AO113" s="3">
        <f>Table3[[#This Row],[h_obYC]]/Table3[[#This Row],[h_exYC]]</f>
        <v>0.62764853517567876</v>
      </c>
      <c r="AP113">
        <v>332</v>
      </c>
      <c r="AQ113">
        <v>437.50098565697903</v>
      </c>
      <c r="AR113" s="3">
        <f>Table3[[#This Row],[a_obYC]]/Table3[[#This Row],[a_exYC]]</f>
        <v>0.75885543320879123</v>
      </c>
      <c r="AS113">
        <v>7</v>
      </c>
      <c r="AT113">
        <v>19.218700647038499</v>
      </c>
      <c r="AU113" s="3">
        <f>Table3[[#This Row],[h_obRC]]/Table3[[#This Row],[h_exRC]]</f>
        <v>0.36422857760046662</v>
      </c>
      <c r="AV113">
        <v>17</v>
      </c>
      <c r="AW113">
        <v>28.736405083128901</v>
      </c>
      <c r="AX113" s="3">
        <f>Table3[[#This Row],[a_obRC]]/Table3[[#This Row],[a_exRC]]</f>
        <v>0.59158408822614605</v>
      </c>
    </row>
    <row r="114" spans="1:50" hidden="1" x14ac:dyDescent="0.45">
      <c r="A114">
        <v>265</v>
      </c>
      <c r="B114" t="s">
        <v>234</v>
      </c>
      <c r="C114">
        <v>225</v>
      </c>
      <c r="D114" s="7">
        <f t="shared" si="2"/>
        <v>0.98367616826232163</v>
      </c>
      <c r="E114" s="7">
        <f t="shared" si="3"/>
        <v>1.0004776178008754</v>
      </c>
      <c r="F114">
        <v>95</v>
      </c>
      <c r="G114">
        <v>98.416962402276198</v>
      </c>
      <c r="H114" s="3">
        <f>Table3[[#This Row],[h_obWins]]/Table3[[#This Row],[h_exWins]]</f>
        <v>0.96528075731183949</v>
      </c>
      <c r="I114">
        <v>52</v>
      </c>
      <c r="J114">
        <v>59.288992846799303</v>
      </c>
      <c r="K114" s="3">
        <f>Table3[[#This Row],[obDraws]]/Table3[[#This Row],[exDraws]]</f>
        <v>0.87705993141705396</v>
      </c>
      <c r="L114">
        <v>78</v>
      </c>
      <c r="M114">
        <v>67.2940447509244</v>
      </c>
      <c r="N114" s="3">
        <f>Table3[[#This Row],[a_obWins]]/Table3[[#This Row],[a_exWins]]</f>
        <v>1.1590921646737327</v>
      </c>
      <c r="O114">
        <v>329</v>
      </c>
      <c r="P114">
        <v>325.17855379271901</v>
      </c>
      <c r="Q114" s="3">
        <f>Table3[[#This Row],[h_obSG]]/Table3[[#This Row],[h_exSG]]</f>
        <v>1.0117518396053786</v>
      </c>
      <c r="R114">
        <v>291</v>
      </c>
      <c r="S114">
        <v>255.16785563424301</v>
      </c>
      <c r="T114" s="3">
        <f>Table3[[#This Row],[a_obSG]]/Table3[[#This Row],[a_exSG]]</f>
        <v>1.1404257768937742</v>
      </c>
      <c r="U114">
        <v>620</v>
      </c>
      <c r="V114">
        <v>580.34640942696205</v>
      </c>
      <c r="W114" s="3">
        <f>Table3[[#This Row],[obSG]]/Table3[[#This Row],[exSG]]</f>
        <v>1.0683274505173421</v>
      </c>
      <c r="X114">
        <v>4665</v>
      </c>
      <c r="Y114">
        <v>5886.23770748069</v>
      </c>
      <c r="Z114" s="3">
        <f>Table3[[#This Row],[obFouls]]/Table3[[#This Row],[exFouls]]</f>
        <v>0.79252660728793778</v>
      </c>
      <c r="AA114">
        <v>2238</v>
      </c>
      <c r="AB114">
        <v>2877.1976518440802</v>
      </c>
      <c r="AC114" s="3">
        <f>Table3[[#This Row],[h_obFouls]]/Table3[[#This Row],[h_exFouls]]</f>
        <v>0.77784020106008367</v>
      </c>
      <c r="AD114">
        <v>2427</v>
      </c>
      <c r="AE114">
        <v>3009.0400556365998</v>
      </c>
      <c r="AF114" s="3">
        <f>Table3[[#This Row],[a_obFouls]]/Table3[[#This Row],[a_exFouls]]</f>
        <v>0.8065695222147975</v>
      </c>
      <c r="AG114">
        <v>707</v>
      </c>
      <c r="AH114">
        <v>782.47463323644195</v>
      </c>
      <c r="AI114" s="3">
        <f>Table3[[#This Row],[obYC]]/Table3[[#This Row],[exYC]]</f>
        <v>0.90354366770425942</v>
      </c>
      <c r="AJ114">
        <v>54</v>
      </c>
      <c r="AK114">
        <v>47.551520175580798</v>
      </c>
      <c r="AL114" s="3">
        <f>Table3[[#This Row],[obRC]]/Table3[[#This Row],[exRC]]</f>
        <v>1.1356103821835479</v>
      </c>
      <c r="AM114">
        <v>312</v>
      </c>
      <c r="AN114">
        <v>352.65327868589497</v>
      </c>
      <c r="AO114" s="3">
        <f>Table3[[#This Row],[h_obYC]]/Table3[[#This Row],[h_exYC]]</f>
        <v>0.88472167666388135</v>
      </c>
      <c r="AP114">
        <v>395</v>
      </c>
      <c r="AQ114">
        <v>429.82135455054703</v>
      </c>
      <c r="AR114" s="3">
        <f>Table3[[#This Row],[a_obYC]]/Table3[[#This Row],[a_exYC]]</f>
        <v>0.9189864482490433</v>
      </c>
      <c r="AS114">
        <v>25</v>
      </c>
      <c r="AT114">
        <v>19.586252627118199</v>
      </c>
      <c r="AU114" s="3">
        <f>Table3[[#This Row],[h_obRC]]/Table3[[#This Row],[h_exRC]]</f>
        <v>1.2764054705077266</v>
      </c>
      <c r="AV114">
        <v>29</v>
      </c>
      <c r="AW114">
        <v>27.965267548462599</v>
      </c>
      <c r="AX114" s="3">
        <f>Table3[[#This Row],[a_obRC]]/Table3[[#This Row],[a_exRC]]</f>
        <v>1.0370006276444255</v>
      </c>
    </row>
    <row r="115" spans="1:50" hidden="1" x14ac:dyDescent="0.45">
      <c r="A115">
        <v>107</v>
      </c>
      <c r="B115" t="s">
        <v>137</v>
      </c>
      <c r="C115">
        <v>44</v>
      </c>
      <c r="D115" s="7">
        <f t="shared" si="2"/>
        <v>0.94668317368733834</v>
      </c>
      <c r="E115" s="7">
        <f t="shared" si="3"/>
        <v>0.9798549634051209</v>
      </c>
      <c r="F115">
        <v>22</v>
      </c>
      <c r="G115">
        <v>19.187143604622101</v>
      </c>
      <c r="H115" s="3">
        <f>Table3[[#This Row],[h_obWins]]/Table3[[#This Row],[h_exWins]]</f>
        <v>1.1466011019326656</v>
      </c>
      <c r="I115">
        <v>10</v>
      </c>
      <c r="J115">
        <v>10.4340043251926</v>
      </c>
      <c r="K115" s="3">
        <f>Table3[[#This Row],[obDraws]]/Table3[[#This Row],[exDraws]]</f>
        <v>0.95840481643804676</v>
      </c>
      <c r="L115">
        <v>12</v>
      </c>
      <c r="M115">
        <v>14.378852070185101</v>
      </c>
      <c r="N115" s="3">
        <f>Table3[[#This Row],[a_obWins]]/Table3[[#This Row],[a_exWins]]</f>
        <v>0.83455897184465033</v>
      </c>
      <c r="O115">
        <v>64</v>
      </c>
      <c r="P115">
        <v>65.422514850385795</v>
      </c>
      <c r="Q115" s="3">
        <f>Table3[[#This Row],[h_obSG]]/Table3[[#This Row],[h_exSG]]</f>
        <v>0.97825649390521086</v>
      </c>
      <c r="R115">
        <v>45</v>
      </c>
      <c r="S115">
        <v>51.753723168376801</v>
      </c>
      <c r="T115" s="3">
        <f>Table3[[#This Row],[a_obSG]]/Table3[[#This Row],[a_exSG]]</f>
        <v>0.86950266077661553</v>
      </c>
      <c r="U115">
        <v>109</v>
      </c>
      <c r="V115">
        <v>117.17623801876201</v>
      </c>
      <c r="W115" s="3">
        <f>Table3[[#This Row],[obSG]]/Table3[[#This Row],[exSG]]</f>
        <v>0.93022272982127274</v>
      </c>
      <c r="X115">
        <v>1033</v>
      </c>
      <c r="Y115">
        <v>1141.2209330075</v>
      </c>
      <c r="Z115" s="3">
        <f>Table3[[#This Row],[obFouls]]/Table3[[#This Row],[exFouls]]</f>
        <v>0.90517091837572461</v>
      </c>
      <c r="AA115">
        <v>497</v>
      </c>
      <c r="AB115">
        <v>558.84696197597805</v>
      </c>
      <c r="AC115" s="3">
        <f>Table3[[#This Row],[h_obFouls]]/Table3[[#This Row],[h_exFouls]]</f>
        <v>0.88933112965793215</v>
      </c>
      <c r="AD115">
        <v>536</v>
      </c>
      <c r="AE115">
        <v>582.37397103152603</v>
      </c>
      <c r="AF115" s="3">
        <f>Table3[[#This Row],[a_obFouls]]/Table3[[#This Row],[a_exFouls]]</f>
        <v>0.92037080409107841</v>
      </c>
      <c r="AG115">
        <v>175</v>
      </c>
      <c r="AH115">
        <v>153.715699145846</v>
      </c>
      <c r="AI115" s="3">
        <f>Table3[[#This Row],[obYC]]/Table3[[#This Row],[exYC]]</f>
        <v>1.1384653680295815</v>
      </c>
      <c r="AJ115">
        <v>7</v>
      </c>
      <c r="AK115">
        <v>8.9614259695550196</v>
      </c>
      <c r="AL115" s="3">
        <f>Table3[[#This Row],[obRC]]/Table3[[#This Row],[exRC]]</f>
        <v>0.78112568510651725</v>
      </c>
      <c r="AM115">
        <v>82</v>
      </c>
      <c r="AN115">
        <v>69.816560528281798</v>
      </c>
      <c r="AO115" s="3">
        <f>Table3[[#This Row],[h_obYC]]/Table3[[#This Row],[h_exYC]]</f>
        <v>1.1745064405855807</v>
      </c>
      <c r="AP115">
        <v>93</v>
      </c>
      <c r="AQ115">
        <v>83.899138617564802</v>
      </c>
      <c r="AR115" s="3">
        <f>Table3[[#This Row],[a_obYC]]/Table3[[#This Row],[a_exYC]]</f>
        <v>1.1084738357555661</v>
      </c>
      <c r="AS115">
        <v>3</v>
      </c>
      <c r="AT115">
        <v>3.7863273695119202</v>
      </c>
      <c r="AU115" s="3">
        <f>Table3[[#This Row],[h_obRC]]/Table3[[#This Row],[h_exRC]]</f>
        <v>0.79232451587690311</v>
      </c>
      <c r="AV115">
        <v>4</v>
      </c>
      <c r="AW115">
        <v>5.1750986000430901</v>
      </c>
      <c r="AX115" s="3">
        <f>Table3[[#This Row],[a_obRC]]/Table3[[#This Row],[a_exRC]]</f>
        <v>0.77293213311272835</v>
      </c>
    </row>
    <row r="116" spans="1:50" hidden="1" x14ac:dyDescent="0.45">
      <c r="A116">
        <v>150</v>
      </c>
      <c r="B116" t="s">
        <v>156</v>
      </c>
      <c r="C116">
        <v>216</v>
      </c>
      <c r="D116" s="7">
        <f t="shared" si="2"/>
        <v>0.84733913776093428</v>
      </c>
      <c r="E116" s="7">
        <f t="shared" si="3"/>
        <v>0.98708304823819548</v>
      </c>
      <c r="F116">
        <v>101</v>
      </c>
      <c r="G116">
        <v>94.649419796023693</v>
      </c>
      <c r="H116" s="3">
        <f>Table3[[#This Row],[h_obWins]]/Table3[[#This Row],[h_exWins]]</f>
        <v>1.0670958175724929</v>
      </c>
      <c r="I116">
        <v>54</v>
      </c>
      <c r="J116">
        <v>57.770306704173599</v>
      </c>
      <c r="K116" s="3">
        <f>Table3[[#This Row],[obDraws]]/Table3[[#This Row],[exDraws]]</f>
        <v>0.93473625259633231</v>
      </c>
      <c r="L116">
        <v>61</v>
      </c>
      <c r="M116">
        <v>63.580273499802601</v>
      </c>
      <c r="N116" s="3">
        <f>Table3[[#This Row],[a_obWins]]/Table3[[#This Row],[a_exWins]]</f>
        <v>0.95941707454576119</v>
      </c>
      <c r="O116">
        <v>327</v>
      </c>
      <c r="P116">
        <v>312.79468356784997</v>
      </c>
      <c r="Q116" s="3">
        <f>Table3[[#This Row],[h_obSG]]/Table3[[#This Row],[h_exSG]]</f>
        <v>1.0454141875754377</v>
      </c>
      <c r="R116">
        <v>238</v>
      </c>
      <c r="S116">
        <v>243.88800841725001</v>
      </c>
      <c r="T116" s="3">
        <f>Table3[[#This Row],[a_obSG]]/Table3[[#This Row],[a_exSG]]</f>
        <v>0.9758577371004783</v>
      </c>
      <c r="U116">
        <v>565</v>
      </c>
      <c r="V116">
        <v>556.68269198509995</v>
      </c>
      <c r="W116" s="3">
        <f>Table3[[#This Row],[obSG]]/Table3[[#This Row],[exSG]]</f>
        <v>1.0149408417661432</v>
      </c>
      <c r="X116">
        <v>4392</v>
      </c>
      <c r="Y116">
        <v>5638.8678960910102</v>
      </c>
      <c r="Z116" s="3">
        <f>Table3[[#This Row],[obFouls]]/Table3[[#This Row],[exFouls]]</f>
        <v>0.77887974695144624</v>
      </c>
      <c r="AA116">
        <v>2146</v>
      </c>
      <c r="AB116">
        <v>2754.5133625399098</v>
      </c>
      <c r="AC116" s="3">
        <f>Table3[[#This Row],[h_obFouls]]/Table3[[#This Row],[h_exFouls]]</f>
        <v>0.77908498436950557</v>
      </c>
      <c r="AD116">
        <v>2246</v>
      </c>
      <c r="AE116">
        <v>2884.3545335510998</v>
      </c>
      <c r="AF116" s="3">
        <f>Table3[[#This Row],[a_obFouls]]/Table3[[#This Row],[a_exFouls]]</f>
        <v>0.77868374843463373</v>
      </c>
      <c r="AG116">
        <v>561</v>
      </c>
      <c r="AH116">
        <v>748.95906798619797</v>
      </c>
      <c r="AI116" s="3">
        <f>Table3[[#This Row],[obYC]]/Table3[[#This Row],[exYC]]</f>
        <v>0.74903959906436202</v>
      </c>
      <c r="AJ116">
        <v>33</v>
      </c>
      <c r="AK116">
        <v>45.449734266011603</v>
      </c>
      <c r="AL116" s="3">
        <f>Table3[[#This Row],[obRC]]/Table3[[#This Row],[exRC]]</f>
        <v>0.72607685243779718</v>
      </c>
      <c r="AM116">
        <v>238</v>
      </c>
      <c r="AN116">
        <v>337.47676626526999</v>
      </c>
      <c r="AO116" s="3">
        <f>Table3[[#This Row],[h_obYC]]/Table3[[#This Row],[h_exYC]]</f>
        <v>0.70523373396591893</v>
      </c>
      <c r="AP116">
        <v>323</v>
      </c>
      <c r="AQ116">
        <v>411.48230172092798</v>
      </c>
      <c r="AR116" s="3">
        <f>Table3[[#This Row],[a_obYC]]/Table3[[#This Row],[a_exYC]]</f>
        <v>0.78496693211136526</v>
      </c>
      <c r="AS116">
        <v>11</v>
      </c>
      <c r="AT116">
        <v>18.721227889618401</v>
      </c>
      <c r="AU116" s="3">
        <f>Table3[[#This Row],[h_obRC]]/Table3[[#This Row],[h_exRC]]</f>
        <v>0.58756829759547446</v>
      </c>
      <c r="AV116">
        <v>22</v>
      </c>
      <c r="AW116">
        <v>26.728506376393099</v>
      </c>
      <c r="AX116" s="3">
        <f>Table3[[#This Row],[a_obRC]]/Table3[[#This Row],[a_exRC]]</f>
        <v>0.82309126032686342</v>
      </c>
    </row>
    <row r="117" spans="1:50" hidden="1" x14ac:dyDescent="0.45">
      <c r="A117">
        <v>78</v>
      </c>
      <c r="B117" t="s">
        <v>86</v>
      </c>
      <c r="C117">
        <v>215</v>
      </c>
      <c r="D117" s="7">
        <f t="shared" si="2"/>
        <v>0.92758056362717944</v>
      </c>
      <c r="E117" s="7">
        <f t="shared" si="3"/>
        <v>0.98529708578411801</v>
      </c>
      <c r="F117">
        <v>104</v>
      </c>
      <c r="G117">
        <v>95.0533702367009</v>
      </c>
      <c r="H117" s="3">
        <f>Table3[[#This Row],[h_obWins]]/Table3[[#This Row],[h_exWins]]</f>
        <v>1.0941221730594117</v>
      </c>
      <c r="I117">
        <v>63</v>
      </c>
      <c r="J117">
        <v>57.8882373530774</v>
      </c>
      <c r="K117" s="3">
        <f>Table3[[#This Row],[obDraws]]/Table3[[#This Row],[exDraws]]</f>
        <v>1.0883039954342444</v>
      </c>
      <c r="L117">
        <v>48</v>
      </c>
      <c r="M117">
        <v>62.0583924102216</v>
      </c>
      <c r="N117" s="3">
        <f>Table3[[#This Row],[a_obWins]]/Table3[[#This Row],[a_exWins]]</f>
        <v>0.77346508885869802</v>
      </c>
      <c r="O117">
        <v>351</v>
      </c>
      <c r="P117">
        <v>311.472202481566</v>
      </c>
      <c r="Q117" s="3">
        <f>Table3[[#This Row],[h_obSG]]/Table3[[#This Row],[h_exSG]]</f>
        <v>1.1269063409302902</v>
      </c>
      <c r="R117">
        <v>248</v>
      </c>
      <c r="S117">
        <v>239.27744441364899</v>
      </c>
      <c r="T117" s="3">
        <f>Table3[[#This Row],[a_obSG]]/Table3[[#This Row],[a_exSG]]</f>
        <v>1.0364537309721178</v>
      </c>
      <c r="U117">
        <v>599</v>
      </c>
      <c r="V117">
        <v>550.74964689521596</v>
      </c>
      <c r="W117" s="3">
        <f>Table3[[#This Row],[obSG]]/Table3[[#This Row],[exSG]]</f>
        <v>1.0876085048384316</v>
      </c>
      <c r="X117">
        <v>4987</v>
      </c>
      <c r="Y117">
        <v>5625.9196125869003</v>
      </c>
      <c r="Z117" s="3">
        <f>Table3[[#This Row],[obFouls]]/Table3[[#This Row],[exFouls]]</f>
        <v>0.88643285781093606</v>
      </c>
      <c r="AA117">
        <v>2502</v>
      </c>
      <c r="AB117">
        <v>2746.2078211455701</v>
      </c>
      <c r="AC117" s="3">
        <f>Table3[[#This Row],[h_obFouls]]/Table3[[#This Row],[h_exFouls]]</f>
        <v>0.91107453002457051</v>
      </c>
      <c r="AD117">
        <v>2485</v>
      </c>
      <c r="AE117">
        <v>2879.7117914413302</v>
      </c>
      <c r="AF117" s="3">
        <f>Table3[[#This Row],[a_obFouls]]/Table3[[#This Row],[a_exFouls]]</f>
        <v>0.86293357807040394</v>
      </c>
      <c r="AG117">
        <v>599</v>
      </c>
      <c r="AH117">
        <v>745.62751517996003</v>
      </c>
      <c r="AI117" s="3">
        <f>Table3[[#This Row],[obYC]]/Table3[[#This Row],[exYC]]</f>
        <v>0.80335018196777397</v>
      </c>
      <c r="AJ117">
        <v>41</v>
      </c>
      <c r="AK117">
        <v>45.381565642900398</v>
      </c>
      <c r="AL117" s="3">
        <f>Table3[[#This Row],[obRC]]/Table3[[#This Row],[exRC]]</f>
        <v>0.9034505403057671</v>
      </c>
      <c r="AM117">
        <v>279</v>
      </c>
      <c r="AN117">
        <v>334.366603147815</v>
      </c>
      <c r="AO117" s="3">
        <f>Table3[[#This Row],[h_obYC]]/Table3[[#This Row],[h_exYC]]</f>
        <v>0.83441347722356463</v>
      </c>
      <c r="AP117">
        <v>320</v>
      </c>
      <c r="AQ117">
        <v>411.26091203214497</v>
      </c>
      <c r="AR117" s="3">
        <f>Table3[[#This Row],[a_obYC]]/Table3[[#This Row],[a_exYC]]</f>
        <v>0.7780948556934294</v>
      </c>
      <c r="AS117">
        <v>12</v>
      </c>
      <c r="AT117">
        <v>18.4260714037658</v>
      </c>
      <c r="AU117" s="3">
        <f>Table3[[#This Row],[h_obRC]]/Table3[[#This Row],[h_exRC]]</f>
        <v>0.65125113959709924</v>
      </c>
      <c r="AV117">
        <v>29</v>
      </c>
      <c r="AW117">
        <v>26.955494239134499</v>
      </c>
      <c r="AX117" s="3">
        <f>Table3[[#This Row],[a_obRC]]/Table3[[#This Row],[a_exRC]]</f>
        <v>1.07584745962095</v>
      </c>
    </row>
    <row r="118" spans="1:50" hidden="1" x14ac:dyDescent="0.45">
      <c r="A118">
        <v>147</v>
      </c>
      <c r="B118" t="s">
        <v>57</v>
      </c>
      <c r="C118">
        <v>214</v>
      </c>
      <c r="D118" s="7">
        <f t="shared" si="2"/>
        <v>1.0065097314311886</v>
      </c>
      <c r="E118" s="7">
        <f t="shared" si="3"/>
        <v>0.99341582614395041</v>
      </c>
      <c r="F118">
        <v>85</v>
      </c>
      <c r="G118">
        <v>87.946198187644598</v>
      </c>
      <c r="H118" s="3">
        <f>Table3[[#This Row],[h_obWins]]/Table3[[#This Row],[h_exWins]]</f>
        <v>0.9664999937648413</v>
      </c>
      <c r="I118">
        <v>48</v>
      </c>
      <c r="J118">
        <v>53.403496502197797</v>
      </c>
      <c r="K118" s="3">
        <f>Table3[[#This Row],[obDraws]]/Table3[[#This Row],[exDraws]]</f>
        <v>0.89881755210587344</v>
      </c>
      <c r="L118">
        <v>81</v>
      </c>
      <c r="M118">
        <v>72.650305310157606</v>
      </c>
      <c r="N118" s="3">
        <f>Table3[[#This Row],[a_obWins]]/Table3[[#This Row],[a_exWins]]</f>
        <v>1.1149299325611366</v>
      </c>
      <c r="O118">
        <v>322</v>
      </c>
      <c r="P118">
        <v>305.71722053015799</v>
      </c>
      <c r="Q118" s="3">
        <f>Table3[[#This Row],[h_obSG]]/Table3[[#This Row],[h_exSG]]</f>
        <v>1.0532609168747684</v>
      </c>
      <c r="R118">
        <v>291</v>
      </c>
      <c r="S118">
        <v>262.31296470803102</v>
      </c>
      <c r="T118" s="3">
        <f>Table3[[#This Row],[a_obSG]]/Table3[[#This Row],[a_exSG]]</f>
        <v>1.1093618659828699</v>
      </c>
      <c r="U118">
        <v>613</v>
      </c>
      <c r="V118">
        <v>568.03018523818901</v>
      </c>
      <c r="W118" s="3">
        <f>Table3[[#This Row],[obSG]]/Table3[[#This Row],[exSG]]</f>
        <v>1.0791680018605949</v>
      </c>
      <c r="X118">
        <v>5126</v>
      </c>
      <c r="Y118">
        <v>5552.5535414591996</v>
      </c>
      <c r="Z118" s="3">
        <f>Table3[[#This Row],[obFouls]]/Table3[[#This Row],[exFouls]]</f>
        <v>0.92317885126649279</v>
      </c>
      <c r="AA118">
        <v>2524</v>
      </c>
      <c r="AB118">
        <v>2735.5683985416599</v>
      </c>
      <c r="AC118" s="3">
        <f>Table3[[#This Row],[h_obFouls]]/Table3[[#This Row],[h_exFouls]]</f>
        <v>0.92266016866752532</v>
      </c>
      <c r="AD118">
        <v>2602</v>
      </c>
      <c r="AE118">
        <v>2816.9851429175401</v>
      </c>
      <c r="AF118" s="3">
        <f>Table3[[#This Row],[a_obFouls]]/Table3[[#This Row],[a_exFouls]]</f>
        <v>0.9236825428568356</v>
      </c>
      <c r="AG118">
        <v>724</v>
      </c>
      <c r="AH118">
        <v>746.95306511769797</v>
      </c>
      <c r="AI118" s="3">
        <f>Table3[[#This Row],[obYC]]/Table3[[#This Row],[exYC]]</f>
        <v>0.9692710744629166</v>
      </c>
      <c r="AJ118">
        <v>46</v>
      </c>
      <c r="AK118">
        <v>44.442799242386698</v>
      </c>
      <c r="AL118" s="3">
        <f>Table3[[#This Row],[obRC]]/Table3[[#This Row],[exRC]]</f>
        <v>1.0350383140611932</v>
      </c>
      <c r="AM118">
        <v>332</v>
      </c>
      <c r="AN118">
        <v>344.31569326667</v>
      </c>
      <c r="AO118" s="3">
        <f>Table3[[#This Row],[h_obYC]]/Table3[[#This Row],[h_exYC]]</f>
        <v>0.96423139140180991</v>
      </c>
      <c r="AP118">
        <v>392</v>
      </c>
      <c r="AQ118">
        <v>402.63737185102701</v>
      </c>
      <c r="AR118" s="3">
        <f>Table3[[#This Row],[a_obYC]]/Table3[[#This Row],[a_exYC]]</f>
        <v>0.9735807637474776</v>
      </c>
      <c r="AS118">
        <v>26</v>
      </c>
      <c r="AT118">
        <v>18.775968597114101</v>
      </c>
      <c r="AU118" s="3">
        <f>Table3[[#This Row],[h_obRC]]/Table3[[#This Row],[h_exRC]]</f>
        <v>1.3847488008685871</v>
      </c>
      <c r="AV118">
        <v>20</v>
      </c>
      <c r="AW118">
        <v>25.666830645272601</v>
      </c>
      <c r="AX118" s="3">
        <f>Table3[[#This Row],[a_obRC]]/Table3[[#This Row],[a_exRC]]</f>
        <v>0.77921580098490517</v>
      </c>
    </row>
    <row r="119" spans="1:50" hidden="1" x14ac:dyDescent="0.45">
      <c r="A119">
        <v>152</v>
      </c>
      <c r="B119" t="s">
        <v>72</v>
      </c>
      <c r="C119">
        <v>210</v>
      </c>
      <c r="D119" s="7">
        <f t="shared" si="2"/>
        <v>0.91703759848635991</v>
      </c>
      <c r="E119" s="7">
        <f t="shared" si="3"/>
        <v>0.96304226980056307</v>
      </c>
      <c r="F119">
        <v>112</v>
      </c>
      <c r="G119">
        <v>94.405365370682702</v>
      </c>
      <c r="H119" s="3">
        <f>Table3[[#This Row],[h_obWins]]/Table3[[#This Row],[h_exWins]]</f>
        <v>1.1863732485990808</v>
      </c>
      <c r="I119">
        <v>56</v>
      </c>
      <c r="J119">
        <v>56.342987659010703</v>
      </c>
      <c r="K119" s="3">
        <f>Table3[[#This Row],[obDraws]]/Table3[[#This Row],[exDraws]]</f>
        <v>0.99391250494051764</v>
      </c>
      <c r="L119">
        <v>42</v>
      </c>
      <c r="M119">
        <v>59.251646970306602</v>
      </c>
      <c r="N119" s="3">
        <f>Table3[[#This Row],[a_obWins]]/Table3[[#This Row],[a_exWins]]</f>
        <v>0.70884105586209101</v>
      </c>
      <c r="O119">
        <v>327</v>
      </c>
      <c r="P119">
        <v>307.82832967357899</v>
      </c>
      <c r="Q119" s="3">
        <f>Table3[[#This Row],[h_obSG]]/Table3[[#This Row],[h_exSG]]</f>
        <v>1.0622803961765008</v>
      </c>
      <c r="R119">
        <v>202</v>
      </c>
      <c r="S119">
        <v>230.91238919192099</v>
      </c>
      <c r="T119" s="3">
        <f>Table3[[#This Row],[a_obSG]]/Table3[[#This Row],[a_exSG]]</f>
        <v>0.87479065418230684</v>
      </c>
      <c r="U119">
        <v>529</v>
      </c>
      <c r="V119">
        <v>538.74071886550098</v>
      </c>
      <c r="W119" s="3">
        <f>Table3[[#This Row],[obSG]]/Table3[[#This Row],[exSG]]</f>
        <v>0.98191946789169138</v>
      </c>
      <c r="X119">
        <v>4643</v>
      </c>
      <c r="Y119">
        <v>5488.6021177483599</v>
      </c>
      <c r="Z119" s="3">
        <f>Table3[[#This Row],[obFouls]]/Table3[[#This Row],[exFouls]]</f>
        <v>0.84593488476529266</v>
      </c>
      <c r="AA119">
        <v>2263</v>
      </c>
      <c r="AB119">
        <v>2676.3157054797398</v>
      </c>
      <c r="AC119" s="3">
        <f>Table3[[#This Row],[h_obFouls]]/Table3[[#This Row],[h_exFouls]]</f>
        <v>0.8455654149346139</v>
      </c>
      <c r="AD119">
        <v>2380</v>
      </c>
      <c r="AE119">
        <v>2812.2864122686201</v>
      </c>
      <c r="AF119" s="3">
        <f>Table3[[#This Row],[a_obFouls]]/Table3[[#This Row],[a_exFouls]]</f>
        <v>0.84628649116862087</v>
      </c>
      <c r="AG119">
        <v>633</v>
      </c>
      <c r="AH119">
        <v>726.72708983742405</v>
      </c>
      <c r="AI119" s="3">
        <f>Table3[[#This Row],[obYC]]/Table3[[#This Row],[exYC]]</f>
        <v>0.87102849040842589</v>
      </c>
      <c r="AJ119">
        <v>43</v>
      </c>
      <c r="AK119">
        <v>44.138046703201198</v>
      </c>
      <c r="AL119" s="3">
        <f>Table3[[#This Row],[obRC]]/Table3[[#This Row],[exRC]]</f>
        <v>0.9742161969501324</v>
      </c>
      <c r="AM119">
        <v>265</v>
      </c>
      <c r="AN119">
        <v>324.66262874833302</v>
      </c>
      <c r="AO119" s="3">
        <f>Table3[[#This Row],[h_obYC]]/Table3[[#This Row],[h_exYC]]</f>
        <v>0.8162319174881647</v>
      </c>
      <c r="AP119">
        <v>368</v>
      </c>
      <c r="AQ119">
        <v>402.06446108909</v>
      </c>
      <c r="AR119" s="3">
        <f>Table3[[#This Row],[a_obYC]]/Table3[[#This Row],[a_exYC]]</f>
        <v>0.91527612016038906</v>
      </c>
      <c r="AS119">
        <v>11</v>
      </c>
      <c r="AT119">
        <v>17.7962448992667</v>
      </c>
      <c r="AU119" s="3">
        <f>Table3[[#This Row],[h_obRC]]/Table3[[#This Row],[h_exRC]]</f>
        <v>0.61810792457982289</v>
      </c>
      <c r="AV119">
        <v>32</v>
      </c>
      <c r="AW119">
        <v>26.341801803934501</v>
      </c>
      <c r="AX119" s="3">
        <f>Table3[[#This Row],[a_obRC]]/Table3[[#This Row],[a_exRC]]</f>
        <v>1.2147992091877471</v>
      </c>
    </row>
    <row r="120" spans="1:50" hidden="1" x14ac:dyDescent="0.45">
      <c r="A120">
        <v>273</v>
      </c>
      <c r="B120" t="s">
        <v>265</v>
      </c>
      <c r="C120">
        <v>43</v>
      </c>
      <c r="D120" s="7">
        <f t="shared" si="2"/>
        <v>0.94307724556725447</v>
      </c>
      <c r="E120" s="7">
        <f t="shared" si="3"/>
        <v>0.91803533942173343</v>
      </c>
      <c r="F120">
        <v>27</v>
      </c>
      <c r="G120">
        <v>18.3202049777973</v>
      </c>
      <c r="H120" s="3">
        <f>Table3[[#This Row],[h_obWins]]/Table3[[#This Row],[h_exWins]]</f>
        <v>1.4737826368603384</v>
      </c>
      <c r="I120">
        <v>6</v>
      </c>
      <c r="J120">
        <v>10.0682256555385</v>
      </c>
      <c r="K120" s="3">
        <f>Table3[[#This Row],[obDraws]]/Table3[[#This Row],[exDraws]]</f>
        <v>0.59593419985570328</v>
      </c>
      <c r="L120">
        <v>10</v>
      </c>
      <c r="M120">
        <v>14.611569366664099</v>
      </c>
      <c r="N120" s="3">
        <f>Table3[[#This Row],[a_obWins]]/Table3[[#This Row],[a_exWins]]</f>
        <v>0.68438918154915851</v>
      </c>
      <c r="O120">
        <v>69</v>
      </c>
      <c r="P120">
        <v>62.639329969256401</v>
      </c>
      <c r="Q120" s="3">
        <f>Table3[[#This Row],[h_obSG]]/Table3[[#This Row],[h_exSG]]</f>
        <v>1.1015443497538278</v>
      </c>
      <c r="R120">
        <v>36</v>
      </c>
      <c r="S120">
        <v>51.788255452921298</v>
      </c>
      <c r="T120" s="3">
        <f>Table3[[#This Row],[a_obSG]]/Table3[[#This Row],[a_exSG]]</f>
        <v>0.69513830279002564</v>
      </c>
      <c r="U120">
        <v>105</v>
      </c>
      <c r="V120">
        <v>114.427585422177</v>
      </c>
      <c r="W120" s="3">
        <f>Table3[[#This Row],[obSG]]/Table3[[#This Row],[exSG]]</f>
        <v>0.91761090311051985</v>
      </c>
      <c r="X120">
        <v>983</v>
      </c>
      <c r="Y120">
        <v>1115.2359457989901</v>
      </c>
      <c r="Z120" s="3">
        <f>Table3[[#This Row],[obFouls]]/Table3[[#This Row],[exFouls]]</f>
        <v>0.88142783031957228</v>
      </c>
      <c r="AA120">
        <v>485</v>
      </c>
      <c r="AB120">
        <v>547.64027438291805</v>
      </c>
      <c r="AC120" s="3">
        <f>Table3[[#This Row],[h_obFouls]]/Table3[[#This Row],[h_exFouls]]</f>
        <v>0.88561784566794099</v>
      </c>
      <c r="AD120">
        <v>498</v>
      </c>
      <c r="AE120">
        <v>567.59567141607499</v>
      </c>
      <c r="AF120" s="3">
        <f>Table3[[#This Row],[a_obFouls]]/Table3[[#This Row],[a_exFouls]]</f>
        <v>0.87738512655946943</v>
      </c>
      <c r="AG120">
        <v>139</v>
      </c>
      <c r="AH120">
        <v>149.68233946559101</v>
      </c>
      <c r="AI120" s="3">
        <f>Table3[[#This Row],[obYC]]/Table3[[#This Row],[exYC]]</f>
        <v>0.92863326760037268</v>
      </c>
      <c r="AJ120">
        <v>10</v>
      </c>
      <c r="AK120">
        <v>8.8123423170475697</v>
      </c>
      <c r="AL120" s="3">
        <f>Table3[[#This Row],[obRC]]/Table3[[#This Row],[exRC]]</f>
        <v>1.1347720776410255</v>
      </c>
      <c r="AM120">
        <v>65</v>
      </c>
      <c r="AN120">
        <v>68.4646291933702</v>
      </c>
      <c r="AO120" s="3">
        <f>Table3[[#This Row],[h_obYC]]/Table3[[#This Row],[h_exYC]]</f>
        <v>0.94939534129974223</v>
      </c>
      <c r="AP120">
        <v>74</v>
      </c>
      <c r="AQ120">
        <v>81.217710272220899</v>
      </c>
      <c r="AR120" s="3">
        <f>Table3[[#This Row],[a_obYC]]/Table3[[#This Row],[a_exYC]]</f>
        <v>0.91113132532265451</v>
      </c>
      <c r="AS120">
        <v>2</v>
      </c>
      <c r="AT120">
        <v>3.7247164537500699</v>
      </c>
      <c r="AU120" s="3">
        <f>Table3[[#This Row],[h_obRC]]/Table3[[#This Row],[h_exRC]]</f>
        <v>0.53695362447962625</v>
      </c>
      <c r="AV120">
        <v>8</v>
      </c>
      <c r="AW120">
        <v>5.0876258632975002</v>
      </c>
      <c r="AX120" s="3">
        <f>Table3[[#This Row],[a_obRC]]/Table3[[#This Row],[a_exRC]]</f>
        <v>1.5724426706988375</v>
      </c>
    </row>
    <row r="121" spans="1:50" hidden="1" x14ac:dyDescent="0.45">
      <c r="A121">
        <v>82</v>
      </c>
      <c r="B121" t="s">
        <v>45</v>
      </c>
      <c r="C121">
        <v>209</v>
      </c>
      <c r="D121" s="7">
        <f t="shared" si="2"/>
        <v>0.85867198910466058</v>
      </c>
      <c r="E121" s="7">
        <f t="shared" si="3"/>
        <v>0.98053316710303406</v>
      </c>
      <c r="F121">
        <v>101</v>
      </c>
      <c r="G121">
        <v>93.181457783381504</v>
      </c>
      <c r="H121" s="3">
        <f>Table3[[#This Row],[h_obWins]]/Table3[[#This Row],[h_exWins]]</f>
        <v>1.083906631239814</v>
      </c>
      <c r="I121">
        <v>47</v>
      </c>
      <c r="J121">
        <v>53.124988875071303</v>
      </c>
      <c r="K121" s="3">
        <f>Table3[[#This Row],[obDraws]]/Table3[[#This Row],[exDraws]]</f>
        <v>0.88470606761961257</v>
      </c>
      <c r="L121">
        <v>61</v>
      </c>
      <c r="M121">
        <v>62.693553341547002</v>
      </c>
      <c r="N121" s="3">
        <f>Table3[[#This Row],[a_obWins]]/Table3[[#This Row],[a_exWins]]</f>
        <v>0.97298680244967573</v>
      </c>
      <c r="O121">
        <v>309</v>
      </c>
      <c r="P121">
        <v>312.81301307509699</v>
      </c>
      <c r="Q121" s="3">
        <f>Table3[[#This Row],[h_obSG]]/Table3[[#This Row],[h_exSG]]</f>
        <v>0.98781056760518593</v>
      </c>
      <c r="R121">
        <v>229</v>
      </c>
      <c r="S121">
        <v>239.819196889278</v>
      </c>
      <c r="T121" s="3">
        <f>Table3[[#This Row],[a_obSG]]/Table3[[#This Row],[a_exSG]]</f>
        <v>0.95488602651657983</v>
      </c>
      <c r="U121">
        <v>538</v>
      </c>
      <c r="V121">
        <v>552.63220996437497</v>
      </c>
      <c r="W121" s="3">
        <f>Table3[[#This Row],[obSG]]/Table3[[#This Row],[exSG]]</f>
        <v>0.97352269791636248</v>
      </c>
      <c r="X121">
        <v>4553</v>
      </c>
      <c r="Y121">
        <v>5439.8330137867997</v>
      </c>
      <c r="Z121" s="3">
        <f>Table3[[#This Row],[obFouls]]/Table3[[#This Row],[exFouls]]</f>
        <v>0.83697422116833442</v>
      </c>
      <c r="AA121">
        <v>2211</v>
      </c>
      <c r="AB121">
        <v>2661.0970651365701</v>
      </c>
      <c r="AC121" s="3">
        <f>Table3[[#This Row],[h_obFouls]]/Table3[[#This Row],[h_exFouls]]</f>
        <v>0.8308603353731967</v>
      </c>
      <c r="AD121">
        <v>2342</v>
      </c>
      <c r="AE121">
        <v>2778.7359486502201</v>
      </c>
      <c r="AF121" s="3">
        <f>Table3[[#This Row],[a_obFouls]]/Table3[[#This Row],[a_exFouls]]</f>
        <v>0.84282927319439405</v>
      </c>
      <c r="AG121">
        <v>674</v>
      </c>
      <c r="AH121">
        <v>725.42825181162095</v>
      </c>
      <c r="AI121" s="3">
        <f>Table3[[#This Row],[obYC]]/Table3[[#This Row],[exYC]]</f>
        <v>0.92910635657876772</v>
      </c>
      <c r="AJ121">
        <v>24</v>
      </c>
      <c r="AK121">
        <v>42.897442852697601</v>
      </c>
      <c r="AL121" s="3">
        <f>Table3[[#This Row],[obRC]]/Table3[[#This Row],[exRC]]</f>
        <v>0.55947390809311992</v>
      </c>
      <c r="AM121">
        <v>297</v>
      </c>
      <c r="AN121">
        <v>327.89612388724697</v>
      </c>
      <c r="AO121" s="3">
        <f>Table3[[#This Row],[h_obYC]]/Table3[[#This Row],[h_exYC]]</f>
        <v>0.90577465960570136</v>
      </c>
      <c r="AP121">
        <v>377</v>
      </c>
      <c r="AQ121">
        <v>397.53212792437398</v>
      </c>
      <c r="AR121" s="3">
        <f>Table3[[#This Row],[a_obYC]]/Table3[[#This Row],[a_exYC]]</f>
        <v>0.94835102251589587</v>
      </c>
      <c r="AS121">
        <v>13</v>
      </c>
      <c r="AT121">
        <v>17.788876102010398</v>
      </c>
      <c r="AU121" s="3">
        <f>Table3[[#This Row],[h_obRC]]/Table3[[#This Row],[h_exRC]]</f>
        <v>0.73079377951993341</v>
      </c>
      <c r="AV121">
        <v>11</v>
      </c>
      <c r="AW121">
        <v>25.1085667506871</v>
      </c>
      <c r="AX121" s="3">
        <f>Table3[[#This Row],[a_obRC]]/Table3[[#This Row],[a_exRC]]</f>
        <v>0.4380974871733363</v>
      </c>
    </row>
    <row r="122" spans="1:50" hidden="1" x14ac:dyDescent="0.45">
      <c r="A122">
        <v>289</v>
      </c>
      <c r="B122" t="s">
        <v>71</v>
      </c>
      <c r="C122">
        <v>206</v>
      </c>
      <c r="D122" s="7">
        <f t="shared" si="2"/>
        <v>0.9052625171637686</v>
      </c>
      <c r="E122" s="7">
        <f t="shared" si="3"/>
        <v>1.0132964060907532</v>
      </c>
      <c r="F122">
        <v>88</v>
      </c>
      <c r="G122">
        <v>86.827651387520504</v>
      </c>
      <c r="H122" s="3">
        <f>Table3[[#This Row],[h_obWins]]/Table3[[#This Row],[h_exWins]]</f>
        <v>1.013502019158012</v>
      </c>
      <c r="I122">
        <v>71</v>
      </c>
      <c r="J122">
        <v>54.748134700660003</v>
      </c>
      <c r="K122" s="3">
        <f>Table3[[#This Row],[obDraws]]/Table3[[#This Row],[exDraws]]</f>
        <v>1.2968478357883502</v>
      </c>
      <c r="L122">
        <v>47</v>
      </c>
      <c r="M122">
        <v>64.424213911819194</v>
      </c>
      <c r="N122" s="3">
        <f>Table3[[#This Row],[a_obWins]]/Table3[[#This Row],[a_exWins]]</f>
        <v>0.72953936332589742</v>
      </c>
      <c r="O122">
        <v>299</v>
      </c>
      <c r="P122">
        <v>291.47459295103602</v>
      </c>
      <c r="Q122" s="3">
        <f>Table3[[#This Row],[h_obSG]]/Table3[[#This Row],[h_exSG]]</f>
        <v>1.0258183980043438</v>
      </c>
      <c r="R122">
        <v>219</v>
      </c>
      <c r="S122">
        <v>238.809607694687</v>
      </c>
      <c r="T122" s="3">
        <f>Table3[[#This Row],[a_obSG]]/Table3[[#This Row],[a_exSG]]</f>
        <v>0.91704853131364306</v>
      </c>
      <c r="U122">
        <v>518</v>
      </c>
      <c r="V122">
        <v>530.28420064572299</v>
      </c>
      <c r="W122" s="3">
        <f>Table3[[#This Row],[obSG]]/Table3[[#This Row],[exSG]]</f>
        <v>0.97683468481473779</v>
      </c>
      <c r="X122">
        <v>4592</v>
      </c>
      <c r="Y122">
        <v>5376.3434242161802</v>
      </c>
      <c r="Z122" s="3">
        <f>Table3[[#This Row],[obFouls]]/Table3[[#This Row],[exFouls]]</f>
        <v>0.85411210513760472</v>
      </c>
      <c r="AA122">
        <v>2228</v>
      </c>
      <c r="AB122">
        <v>2632.8742608280299</v>
      </c>
      <c r="AC122" s="3">
        <f>Table3[[#This Row],[h_obFouls]]/Table3[[#This Row],[h_exFouls]]</f>
        <v>0.8462234726315041</v>
      </c>
      <c r="AD122">
        <v>2364</v>
      </c>
      <c r="AE122">
        <v>2743.4691633881498</v>
      </c>
      <c r="AF122" s="3">
        <f>Table3[[#This Row],[a_obFouls]]/Table3[[#This Row],[a_exFouls]]</f>
        <v>0.86168273059081513</v>
      </c>
      <c r="AG122">
        <v>685</v>
      </c>
      <c r="AH122">
        <v>718.05834673273296</v>
      </c>
      <c r="AI122" s="3">
        <f>Table3[[#This Row],[obYC]]/Table3[[#This Row],[exYC]]</f>
        <v>0.95396147557764199</v>
      </c>
      <c r="AJ122">
        <v>32</v>
      </c>
      <c r="AK122">
        <v>43.349587978407598</v>
      </c>
      <c r="AL122" s="3">
        <f>Table3[[#This Row],[obRC]]/Table3[[#This Row],[exRC]]</f>
        <v>0.7381846400925236</v>
      </c>
      <c r="AM122">
        <v>316</v>
      </c>
      <c r="AN122">
        <v>326.46851817512999</v>
      </c>
      <c r="AO122" s="3">
        <f>Table3[[#This Row],[h_obYC]]/Table3[[#This Row],[h_exYC]]</f>
        <v>0.96793406533148696</v>
      </c>
      <c r="AP122">
        <v>369</v>
      </c>
      <c r="AQ122">
        <v>391.589828557602</v>
      </c>
      <c r="AR122" s="3">
        <f>Table3[[#This Row],[a_obYC]]/Table3[[#This Row],[a_exYC]]</f>
        <v>0.94231252471288562</v>
      </c>
      <c r="AS122">
        <v>12</v>
      </c>
      <c r="AT122">
        <v>18.127009812099601</v>
      </c>
      <c r="AU122" s="3">
        <f>Table3[[#This Row],[h_obRC]]/Table3[[#This Row],[h_exRC]]</f>
        <v>0.66199555935530618</v>
      </c>
      <c r="AV122">
        <v>20</v>
      </c>
      <c r="AW122">
        <v>25.222578166308001</v>
      </c>
      <c r="AX122" s="3">
        <f>Table3[[#This Row],[a_obRC]]/Table3[[#This Row],[a_exRC]]</f>
        <v>0.79294035162177612</v>
      </c>
    </row>
    <row r="123" spans="1:50" hidden="1" x14ac:dyDescent="0.45">
      <c r="A123">
        <v>286</v>
      </c>
      <c r="B123" t="s">
        <v>256</v>
      </c>
      <c r="C123">
        <v>204</v>
      </c>
      <c r="D123" s="7">
        <f t="shared" si="2"/>
        <v>0.9177327402953519</v>
      </c>
      <c r="E123" s="7">
        <f t="shared" si="3"/>
        <v>0.97663311906795158</v>
      </c>
      <c r="F123">
        <v>104</v>
      </c>
      <c r="G123">
        <v>95.090499127325501</v>
      </c>
      <c r="H123" s="3">
        <f>Table3[[#This Row],[h_obWins]]/Table3[[#This Row],[h_exWins]]</f>
        <v>1.0936949637917532</v>
      </c>
      <c r="I123">
        <v>48</v>
      </c>
      <c r="J123">
        <v>54.309657449459799</v>
      </c>
      <c r="K123" s="3">
        <f>Table3[[#This Row],[obDraws]]/Table3[[#This Row],[exDraws]]</f>
        <v>0.88382070987408601</v>
      </c>
      <c r="L123">
        <v>52</v>
      </c>
      <c r="M123">
        <v>54.599843423214601</v>
      </c>
      <c r="N123" s="3">
        <f>Table3[[#This Row],[a_obWins]]/Table3[[#This Row],[a_exWins]]</f>
        <v>0.95238368353801528</v>
      </c>
      <c r="O123">
        <v>296</v>
      </c>
      <c r="P123">
        <v>306.79211297646299</v>
      </c>
      <c r="Q123" s="3">
        <f>Table3[[#This Row],[h_obSG]]/Table3[[#This Row],[h_exSG]]</f>
        <v>0.96482271701264055</v>
      </c>
      <c r="R123">
        <v>184</v>
      </c>
      <c r="S123">
        <v>219.06904920936401</v>
      </c>
      <c r="T123" s="3">
        <f>Table3[[#This Row],[a_obSG]]/Table3[[#This Row],[a_exSG]]</f>
        <v>0.83991782802759796</v>
      </c>
      <c r="U123">
        <v>480</v>
      </c>
      <c r="V123">
        <v>525.86116218582799</v>
      </c>
      <c r="W123" s="3">
        <f>Table3[[#This Row],[obSG]]/Table3[[#This Row],[exSG]]</f>
        <v>0.91278845922905094</v>
      </c>
      <c r="X123">
        <v>5430</v>
      </c>
      <c r="Y123">
        <v>5337.1165189488602</v>
      </c>
      <c r="Z123" s="3">
        <f>Table3[[#This Row],[obFouls]]/Table3[[#This Row],[exFouls]]</f>
        <v>1.0174033077077045</v>
      </c>
      <c r="AA123">
        <v>2601</v>
      </c>
      <c r="AB123">
        <v>2598.3415591937</v>
      </c>
      <c r="AC123" s="3">
        <f>Table3[[#This Row],[h_obFouls]]/Table3[[#This Row],[h_exFouls]]</f>
        <v>1.0010231298486889</v>
      </c>
      <c r="AD123">
        <v>2829</v>
      </c>
      <c r="AE123">
        <v>2738.7749597551601</v>
      </c>
      <c r="AF123" s="3">
        <f>Table3[[#This Row],[a_obFouls]]/Table3[[#This Row],[a_exFouls]]</f>
        <v>1.0329435757120058</v>
      </c>
      <c r="AG123">
        <v>547</v>
      </c>
      <c r="AH123">
        <v>705.19075588649798</v>
      </c>
      <c r="AI123" s="3">
        <f>Table3[[#This Row],[obYC]]/Table3[[#This Row],[exYC]]</f>
        <v>0.77567664555154903</v>
      </c>
      <c r="AJ123">
        <v>40</v>
      </c>
      <c r="AK123">
        <v>42.878120534672099</v>
      </c>
      <c r="AL123" s="3">
        <f>Table3[[#This Row],[obRC]]/Table3[[#This Row],[exRC]]</f>
        <v>0.93287670964158065</v>
      </c>
      <c r="AM123">
        <v>210</v>
      </c>
      <c r="AN123">
        <v>312.11951197037502</v>
      </c>
      <c r="AO123" s="3">
        <f>Table3[[#This Row],[h_obYC]]/Table3[[#This Row],[h_exYC]]</f>
        <v>0.67281919888408726</v>
      </c>
      <c r="AP123">
        <v>337</v>
      </c>
      <c r="AQ123">
        <v>393.07124391612302</v>
      </c>
      <c r="AR123" s="3">
        <f>Table3[[#This Row],[a_obYC]]/Table3[[#This Row],[a_exYC]]</f>
        <v>0.85735093883365332</v>
      </c>
      <c r="AS123">
        <v>14</v>
      </c>
      <c r="AT123">
        <v>16.976332694172001</v>
      </c>
      <c r="AU123" s="3">
        <f>Table3[[#This Row],[h_obRC]]/Table3[[#This Row],[h_exRC]]</f>
        <v>0.82467752324424104</v>
      </c>
      <c r="AV123">
        <v>26</v>
      </c>
      <c r="AW123">
        <v>25.901787840500099</v>
      </c>
      <c r="AX123" s="3">
        <f>Table3[[#This Row],[a_obRC]]/Table3[[#This Row],[a_exRC]]</f>
        <v>1.0037917135336247</v>
      </c>
    </row>
    <row r="124" spans="1:50" hidden="1" x14ac:dyDescent="0.45">
      <c r="A124">
        <v>110</v>
      </c>
      <c r="B124" t="s">
        <v>225</v>
      </c>
      <c r="C124">
        <v>204</v>
      </c>
      <c r="D124" s="7">
        <f t="shared" si="2"/>
        <v>0.87665493968083175</v>
      </c>
      <c r="E124" s="7">
        <f t="shared" si="3"/>
        <v>0.99716492919268029</v>
      </c>
      <c r="F124">
        <v>91</v>
      </c>
      <c r="G124">
        <v>88.633123736562197</v>
      </c>
      <c r="H124" s="3">
        <f>Table3[[#This Row],[h_obWins]]/Table3[[#This Row],[h_exWins]]</f>
        <v>1.0267041954932412</v>
      </c>
      <c r="I124">
        <v>56</v>
      </c>
      <c r="J124">
        <v>54.278463693399701</v>
      </c>
      <c r="K124" s="3">
        <f>Table3[[#This Row],[obDraws]]/Table3[[#This Row],[exDraws]]</f>
        <v>1.0317167471121633</v>
      </c>
      <c r="L124">
        <v>57</v>
      </c>
      <c r="M124">
        <v>61.088412570037903</v>
      </c>
      <c r="N124" s="3">
        <f>Table3[[#This Row],[a_obWins]]/Table3[[#This Row],[a_exWins]]</f>
        <v>0.93307384497263646</v>
      </c>
      <c r="O124">
        <v>288</v>
      </c>
      <c r="P124">
        <v>295.39797435330502</v>
      </c>
      <c r="Q124" s="3">
        <f>Table3[[#This Row],[h_obSG]]/Table3[[#This Row],[h_exSG]]</f>
        <v>0.97495590696076739</v>
      </c>
      <c r="R124">
        <v>234</v>
      </c>
      <c r="S124">
        <v>232.590133638232</v>
      </c>
      <c r="T124" s="3">
        <f>Table3[[#This Row],[a_obSG]]/Table3[[#This Row],[a_exSG]]</f>
        <v>1.0060615914343163</v>
      </c>
      <c r="U124">
        <v>522</v>
      </c>
      <c r="V124">
        <v>527.98810799153796</v>
      </c>
      <c r="W124" s="3">
        <f>Table3[[#This Row],[obSG]]/Table3[[#This Row],[exSG]]</f>
        <v>0.98865863094091899</v>
      </c>
      <c r="X124">
        <v>4710</v>
      </c>
      <c r="Y124">
        <v>5331.01949992345</v>
      </c>
      <c r="Z124" s="3">
        <f>Table3[[#This Row],[obFouls]]/Table3[[#This Row],[exFouls]]</f>
        <v>0.88350830456869134</v>
      </c>
      <c r="AA124">
        <v>2409</v>
      </c>
      <c r="AB124">
        <v>2606.7211234646102</v>
      </c>
      <c r="AC124" s="3">
        <f>Table3[[#This Row],[h_obFouls]]/Table3[[#This Row],[h_exFouls]]</f>
        <v>0.92414949121913825</v>
      </c>
      <c r="AD124">
        <v>2301</v>
      </c>
      <c r="AE124">
        <v>2724.2983764588398</v>
      </c>
      <c r="AF124" s="3">
        <f>Table3[[#This Row],[a_obFouls]]/Table3[[#This Row],[a_exFouls]]</f>
        <v>0.84462113984406462</v>
      </c>
      <c r="AG124">
        <v>650</v>
      </c>
      <c r="AH124">
        <v>709.89137373597998</v>
      </c>
      <c r="AI124" s="3">
        <f>Table3[[#This Row],[obYC]]/Table3[[#This Row],[exYC]]</f>
        <v>0.91563304478432139</v>
      </c>
      <c r="AJ124">
        <v>26</v>
      </c>
      <c r="AK124">
        <v>42.919771498523701</v>
      </c>
      <c r="AL124" s="3">
        <f>Table3[[#This Row],[obRC]]/Table3[[#This Row],[exRC]]</f>
        <v>0.60578141710037559</v>
      </c>
      <c r="AM124">
        <v>296</v>
      </c>
      <c r="AN124">
        <v>320.909964167993</v>
      </c>
      <c r="AO124" s="3">
        <f>Table3[[#This Row],[h_obYC]]/Table3[[#This Row],[h_exYC]]</f>
        <v>0.92237709342377139</v>
      </c>
      <c r="AP124">
        <v>354</v>
      </c>
      <c r="AQ124">
        <v>388.98140956798699</v>
      </c>
      <c r="AR124" s="3">
        <f>Table3[[#This Row],[a_obYC]]/Table3[[#This Row],[a_exYC]]</f>
        <v>0.91006919943336562</v>
      </c>
      <c r="AS124">
        <v>9</v>
      </c>
      <c r="AT124">
        <v>17.718145002400401</v>
      </c>
      <c r="AU124" s="3">
        <f>Table3[[#This Row],[h_obRC]]/Table3[[#This Row],[h_exRC]]</f>
        <v>0.50795385175935215</v>
      </c>
      <c r="AV124">
        <v>17</v>
      </c>
      <c r="AW124">
        <v>25.2016264961232</v>
      </c>
      <c r="AX124" s="3">
        <f>Table3[[#This Row],[a_obRC]]/Table3[[#This Row],[a_exRC]]</f>
        <v>0.67455963616535353</v>
      </c>
    </row>
    <row r="125" spans="1:50" hidden="1" x14ac:dyDescent="0.45">
      <c r="A125">
        <v>1</v>
      </c>
      <c r="B125" t="s">
        <v>238</v>
      </c>
      <c r="C125">
        <v>203</v>
      </c>
      <c r="D125" s="7">
        <f t="shared" si="2"/>
        <v>0.9865287383027852</v>
      </c>
      <c r="E125" s="7">
        <f t="shared" si="3"/>
        <v>1.0151878689261331</v>
      </c>
      <c r="F125">
        <v>87</v>
      </c>
      <c r="G125">
        <v>89.335910484484202</v>
      </c>
      <c r="H125" s="3">
        <f>Table3[[#This Row],[h_obWins]]/Table3[[#This Row],[h_exWins]]</f>
        <v>0.97385250262950085</v>
      </c>
      <c r="I125">
        <v>57</v>
      </c>
      <c r="J125">
        <v>49.424481696996999</v>
      </c>
      <c r="K125" s="3">
        <f>Table3[[#This Row],[obDraws]]/Table3[[#This Row],[exDraws]]</f>
        <v>1.1532746129629778</v>
      </c>
      <c r="L125">
        <v>59</v>
      </c>
      <c r="M125">
        <v>64.239607818518706</v>
      </c>
      <c r="N125" s="3">
        <f>Table3[[#This Row],[a_obWins]]/Table3[[#This Row],[a_exWins]]</f>
        <v>0.9184364911859213</v>
      </c>
      <c r="O125">
        <v>291</v>
      </c>
      <c r="P125">
        <v>304.05340059008199</v>
      </c>
      <c r="Q125" s="3">
        <f>Table3[[#This Row],[h_obSG]]/Table3[[#This Row],[h_exSG]]</f>
        <v>0.95706872357043526</v>
      </c>
      <c r="R125">
        <v>226</v>
      </c>
      <c r="S125">
        <v>241.961532513793</v>
      </c>
      <c r="T125" s="3">
        <f>Table3[[#This Row],[a_obSG]]/Table3[[#This Row],[a_exSG]]</f>
        <v>0.93403276815134606</v>
      </c>
      <c r="U125">
        <v>517</v>
      </c>
      <c r="V125">
        <v>546.01493310387502</v>
      </c>
      <c r="W125" s="3">
        <f>Table3[[#This Row],[obSG]]/Table3[[#This Row],[exSG]]</f>
        <v>0.94686055024367777</v>
      </c>
      <c r="X125">
        <v>5048</v>
      </c>
      <c r="Y125">
        <v>5252.6516992765</v>
      </c>
      <c r="Z125" s="3">
        <f>Table3[[#This Row],[obFouls]]/Table3[[#This Row],[exFouls]]</f>
        <v>0.96103840288807107</v>
      </c>
      <c r="AA125">
        <v>2471</v>
      </c>
      <c r="AB125">
        <v>2580.15400548038</v>
      </c>
      <c r="AC125" s="3">
        <f>Table3[[#This Row],[h_obFouls]]/Table3[[#This Row],[h_exFouls]]</f>
        <v>0.95769477122352731</v>
      </c>
      <c r="AD125">
        <v>2577</v>
      </c>
      <c r="AE125">
        <v>2672.4976937961201</v>
      </c>
      <c r="AF125" s="3">
        <f>Table3[[#This Row],[a_obFouls]]/Table3[[#This Row],[a_exFouls]]</f>
        <v>0.96426650095234645</v>
      </c>
      <c r="AG125">
        <v>705</v>
      </c>
      <c r="AH125">
        <v>704.14586528491998</v>
      </c>
      <c r="AI125" s="3">
        <f>Table3[[#This Row],[obYC]]/Table3[[#This Row],[exYC]]</f>
        <v>1.0012130082092217</v>
      </c>
      <c r="AJ125">
        <v>40</v>
      </c>
      <c r="AK125">
        <v>41.452207980152501</v>
      </c>
      <c r="AL125" s="3">
        <f>Table3[[#This Row],[obRC]]/Table3[[#This Row],[exRC]]</f>
        <v>0.96496669174178074</v>
      </c>
      <c r="AM125">
        <v>313</v>
      </c>
      <c r="AN125">
        <v>319.97541248047798</v>
      </c>
      <c r="AO125" s="3">
        <f>Table3[[#This Row],[h_obYC]]/Table3[[#This Row],[h_exYC]]</f>
        <v>0.9782001609861084</v>
      </c>
      <c r="AP125">
        <v>392</v>
      </c>
      <c r="AQ125">
        <v>384.17045280444103</v>
      </c>
      <c r="AR125" s="3">
        <f>Table3[[#This Row],[a_obYC]]/Table3[[#This Row],[a_exYC]]</f>
        <v>1.020380399217075</v>
      </c>
      <c r="AS125">
        <v>25</v>
      </c>
      <c r="AT125">
        <v>17.291401781374098</v>
      </c>
      <c r="AU125" s="3">
        <f>Table3[[#This Row],[h_obRC]]/Table3[[#This Row],[h_exRC]]</f>
        <v>1.4458052803405117</v>
      </c>
      <c r="AV125">
        <v>15</v>
      </c>
      <c r="AW125">
        <v>24.160806198778399</v>
      </c>
      <c r="AX125" s="3">
        <f>Table3[[#This Row],[a_obRC]]/Table3[[#This Row],[a_exRC]]</f>
        <v>0.62084021023927671</v>
      </c>
    </row>
    <row r="126" spans="1:50" hidden="1" x14ac:dyDescent="0.45">
      <c r="A126">
        <v>202</v>
      </c>
      <c r="B126" t="s">
        <v>205</v>
      </c>
      <c r="C126">
        <v>201</v>
      </c>
      <c r="D126" s="7">
        <f t="shared" si="2"/>
        <v>0.91134552161581917</v>
      </c>
      <c r="E126" s="7">
        <f t="shared" si="3"/>
        <v>0.98199253178647494</v>
      </c>
      <c r="F126">
        <v>97</v>
      </c>
      <c r="G126">
        <v>86.034999797897598</v>
      </c>
      <c r="H126" s="3">
        <f>Table3[[#This Row],[h_obWins]]/Table3[[#This Row],[h_exWins]]</f>
        <v>1.127448134222816</v>
      </c>
      <c r="I126">
        <v>52</v>
      </c>
      <c r="J126">
        <v>53.375509812024397</v>
      </c>
      <c r="K126" s="3">
        <f>Table3[[#This Row],[obDraws]]/Table3[[#This Row],[exDraws]]</f>
        <v>0.97422957051148351</v>
      </c>
      <c r="L126">
        <v>52</v>
      </c>
      <c r="M126">
        <v>61.589490390077898</v>
      </c>
      <c r="N126" s="3">
        <f>Table3[[#This Row],[a_obWins]]/Table3[[#This Row],[a_exWins]]</f>
        <v>0.84429989062512567</v>
      </c>
      <c r="O126">
        <v>306</v>
      </c>
      <c r="P126">
        <v>288.05382042007</v>
      </c>
      <c r="Q126" s="3">
        <f>Table3[[#This Row],[h_obSG]]/Table3[[#This Row],[h_exSG]]</f>
        <v>1.0623014808613163</v>
      </c>
      <c r="R126">
        <v>214</v>
      </c>
      <c r="S126">
        <v>231.00277551634699</v>
      </c>
      <c r="T126" s="3">
        <f>Table3[[#This Row],[a_obSG]]/Table3[[#This Row],[a_exSG]]</f>
        <v>0.92639579555552232</v>
      </c>
      <c r="U126">
        <v>520</v>
      </c>
      <c r="V126">
        <v>519.05659593641701</v>
      </c>
      <c r="W126" s="3">
        <f>Table3[[#This Row],[obSG]]/Table3[[#This Row],[exSG]]</f>
        <v>1.0018175360278025</v>
      </c>
      <c r="X126">
        <v>4768</v>
      </c>
      <c r="Y126">
        <v>5253.0328183600304</v>
      </c>
      <c r="Z126" s="3">
        <f>Table3[[#This Row],[obFouls]]/Table3[[#This Row],[exFouls]]</f>
        <v>0.90766613590062151</v>
      </c>
      <c r="AA126">
        <v>2336</v>
      </c>
      <c r="AB126">
        <v>2570.6185285100701</v>
      </c>
      <c r="AC126" s="3">
        <f>Table3[[#This Row],[h_obFouls]]/Table3[[#This Row],[h_exFouls]]</f>
        <v>0.90873070978522241</v>
      </c>
      <c r="AD126">
        <v>2432</v>
      </c>
      <c r="AE126">
        <v>2682.4142898499499</v>
      </c>
      <c r="AF126" s="3">
        <f>Table3[[#This Row],[a_obFouls]]/Table3[[#This Row],[a_exFouls]]</f>
        <v>0.90664593057176202</v>
      </c>
      <c r="AG126">
        <v>600</v>
      </c>
      <c r="AH126">
        <v>699.53222494433601</v>
      </c>
      <c r="AI126" s="3">
        <f>Table3[[#This Row],[obYC]]/Table3[[#This Row],[exYC]]</f>
        <v>0.85771602594540075</v>
      </c>
      <c r="AJ126">
        <v>34</v>
      </c>
      <c r="AK126">
        <v>42.331320387936501</v>
      </c>
      <c r="AL126" s="3">
        <f>Table3[[#This Row],[obRC]]/Table3[[#This Row],[exRC]]</f>
        <v>0.80318779779166194</v>
      </c>
      <c r="AM126">
        <v>297</v>
      </c>
      <c r="AN126">
        <v>317.19735256288499</v>
      </c>
      <c r="AO126" s="3">
        <f>Table3[[#This Row],[h_obYC]]/Table3[[#This Row],[h_exYC]]</f>
        <v>0.93632559540710281</v>
      </c>
      <c r="AP126">
        <v>303</v>
      </c>
      <c r="AQ126">
        <v>382.33487238145</v>
      </c>
      <c r="AR126" s="3">
        <f>Table3[[#This Row],[a_obYC]]/Table3[[#This Row],[a_exYC]]</f>
        <v>0.79249898946623232</v>
      </c>
      <c r="AS126">
        <v>15</v>
      </c>
      <c r="AT126">
        <v>17.5776557353479</v>
      </c>
      <c r="AU126" s="3">
        <f>Table3[[#This Row],[h_obRC]]/Table3[[#This Row],[h_exRC]]</f>
        <v>0.85335611448093462</v>
      </c>
      <c r="AV126">
        <v>19</v>
      </c>
      <c r="AW126">
        <v>24.753664652588601</v>
      </c>
      <c r="AX126" s="3">
        <f>Table3[[#This Row],[a_obRC]]/Table3[[#This Row],[a_exRC]]</f>
        <v>0.76756311708428537</v>
      </c>
    </row>
    <row r="127" spans="1:50" hidden="1" x14ac:dyDescent="0.45">
      <c r="A127">
        <v>216</v>
      </c>
      <c r="B127" t="s">
        <v>200</v>
      </c>
      <c r="C127">
        <v>201</v>
      </c>
      <c r="D127" s="7">
        <f t="shared" si="2"/>
        <v>0.87628960065931827</v>
      </c>
      <c r="E127" s="7">
        <f t="shared" si="3"/>
        <v>1.0124512348476171</v>
      </c>
      <c r="F127">
        <v>81</v>
      </c>
      <c r="G127">
        <v>87.595501977591695</v>
      </c>
      <c r="H127" s="3">
        <f>Table3[[#This Row],[h_obWins]]/Table3[[#This Row],[h_exWins]]</f>
        <v>0.92470501534109673</v>
      </c>
      <c r="I127">
        <v>55</v>
      </c>
      <c r="J127">
        <v>54.205803071143698</v>
      </c>
      <c r="K127" s="3">
        <f>Table3[[#This Row],[obDraws]]/Table3[[#This Row],[exDraws]]</f>
        <v>1.0146515111641079</v>
      </c>
      <c r="L127">
        <v>65</v>
      </c>
      <c r="M127">
        <v>59.198694951264599</v>
      </c>
      <c r="N127" s="3">
        <f>Table3[[#This Row],[a_obWins]]/Table3[[#This Row],[a_exWins]]</f>
        <v>1.0979971780376465</v>
      </c>
      <c r="O127">
        <v>295</v>
      </c>
      <c r="P127">
        <v>289.73386214233</v>
      </c>
      <c r="Q127" s="3">
        <f>Table3[[#This Row],[h_obSG]]/Table3[[#This Row],[h_exSG]]</f>
        <v>1.0181757762752737</v>
      </c>
      <c r="R127">
        <v>233</v>
      </c>
      <c r="S127">
        <v>226.19660839391699</v>
      </c>
      <c r="T127" s="3">
        <f>Table3[[#This Row],[a_obSG]]/Table3[[#This Row],[a_exSG]]</f>
        <v>1.0300773369432448</v>
      </c>
      <c r="U127">
        <v>528</v>
      </c>
      <c r="V127">
        <v>515.93047053624798</v>
      </c>
      <c r="W127" s="3">
        <f>Table3[[#This Row],[obSG]]/Table3[[#This Row],[exSG]]</f>
        <v>1.0233937132094701</v>
      </c>
      <c r="X127">
        <v>4750</v>
      </c>
      <c r="Y127">
        <v>5249.8191276902498</v>
      </c>
      <c r="Z127" s="3">
        <f>Table3[[#This Row],[obFouls]]/Table3[[#This Row],[exFouls]]</f>
        <v>0.90479307657402019</v>
      </c>
      <c r="AA127">
        <v>2280</v>
      </c>
      <c r="AB127">
        <v>2565.2966735520399</v>
      </c>
      <c r="AC127" s="3">
        <f>Table3[[#This Row],[h_obFouls]]/Table3[[#This Row],[h_exFouls]]</f>
        <v>0.88878608993126562</v>
      </c>
      <c r="AD127">
        <v>2470</v>
      </c>
      <c r="AE127">
        <v>2684.5224541382099</v>
      </c>
      <c r="AF127" s="3">
        <f>Table3[[#This Row],[a_obFouls]]/Table3[[#This Row],[a_exFouls]]</f>
        <v>0.92008915633858002</v>
      </c>
      <c r="AG127">
        <v>574</v>
      </c>
      <c r="AH127">
        <v>698.27848998344598</v>
      </c>
      <c r="AI127" s="3">
        <f>Table3[[#This Row],[obYC]]/Table3[[#This Row],[exYC]]</f>
        <v>0.8220215977347487</v>
      </c>
      <c r="AJ127">
        <v>26</v>
      </c>
      <c r="AK127">
        <v>42.394702545850201</v>
      </c>
      <c r="AL127" s="3">
        <f>Table3[[#This Row],[obRC]]/Table3[[#This Row],[exRC]]</f>
        <v>0.61328417086735776</v>
      </c>
      <c r="AM127">
        <v>245</v>
      </c>
      <c r="AN127">
        <v>314.38226299865499</v>
      </c>
      <c r="AO127" s="3">
        <f>Table3[[#This Row],[h_obYC]]/Table3[[#This Row],[h_exYC]]</f>
        <v>0.77930605137557707</v>
      </c>
      <c r="AP127">
        <v>329</v>
      </c>
      <c r="AQ127">
        <v>383.89622698479002</v>
      </c>
      <c r="AR127" s="3">
        <f>Table3[[#This Row],[a_obYC]]/Table3[[#This Row],[a_exYC]]</f>
        <v>0.8570024315790814</v>
      </c>
      <c r="AS127">
        <v>12</v>
      </c>
      <c r="AT127">
        <v>17.383387332969601</v>
      </c>
      <c r="AU127" s="3">
        <f>Table3[[#This Row],[h_obRC]]/Table3[[#This Row],[h_exRC]]</f>
        <v>0.69031425062022378</v>
      </c>
      <c r="AV127">
        <v>14</v>
      </c>
      <c r="AW127">
        <v>25.011315212880501</v>
      </c>
      <c r="AX127" s="3">
        <f>Table3[[#This Row],[a_obRC]]/Table3[[#This Row],[a_exRC]]</f>
        <v>0.55974665389807976</v>
      </c>
    </row>
    <row r="128" spans="1:50" hidden="1" x14ac:dyDescent="0.45">
      <c r="A128">
        <v>25</v>
      </c>
      <c r="B128" t="s">
        <v>163</v>
      </c>
      <c r="C128">
        <v>199</v>
      </c>
      <c r="D128" s="7">
        <f t="shared" si="2"/>
        <v>0.91209974531469062</v>
      </c>
      <c r="E128" s="7">
        <f t="shared" si="3"/>
        <v>1.0337606077562853</v>
      </c>
      <c r="F128">
        <v>79</v>
      </c>
      <c r="G128">
        <v>92.058241154702998</v>
      </c>
      <c r="H128" s="3">
        <f>Table3[[#This Row],[h_obWins]]/Table3[[#This Row],[h_exWins]]</f>
        <v>0.85815239362700024</v>
      </c>
      <c r="I128">
        <v>56</v>
      </c>
      <c r="J128">
        <v>53.029209069554597</v>
      </c>
      <c r="K128" s="3">
        <f>Table3[[#This Row],[obDraws]]/Table3[[#This Row],[exDraws]]</f>
        <v>1.0560217846460587</v>
      </c>
      <c r="L128">
        <v>64</v>
      </c>
      <c r="M128">
        <v>53.9125497757422</v>
      </c>
      <c r="N128" s="3">
        <f>Table3[[#This Row],[a_obWins]]/Table3[[#This Row],[a_exWins]]</f>
        <v>1.1871076449957969</v>
      </c>
      <c r="O128">
        <v>272</v>
      </c>
      <c r="P128">
        <v>297.17208956713802</v>
      </c>
      <c r="Q128" s="3">
        <f>Table3[[#This Row],[h_obSG]]/Table3[[#This Row],[h_exSG]]</f>
        <v>0.9152945702141686</v>
      </c>
      <c r="R128">
        <v>242</v>
      </c>
      <c r="S128">
        <v>214.47086189748899</v>
      </c>
      <c r="T128" s="3">
        <f>Table3[[#This Row],[a_obSG]]/Table3[[#This Row],[a_exSG]]</f>
        <v>1.1283584066336674</v>
      </c>
      <c r="U128">
        <v>514</v>
      </c>
      <c r="V128">
        <v>511.64295146462803</v>
      </c>
      <c r="W128" s="3">
        <f>Table3[[#This Row],[obSG]]/Table3[[#This Row],[exSG]]</f>
        <v>1.0046068230366991</v>
      </c>
      <c r="X128">
        <v>4979</v>
      </c>
      <c r="Y128">
        <v>5193.3070315361301</v>
      </c>
      <c r="Z128" s="3">
        <f>Table3[[#This Row],[obFouls]]/Table3[[#This Row],[exFouls]]</f>
        <v>0.95873399546093463</v>
      </c>
      <c r="AA128">
        <v>2375</v>
      </c>
      <c r="AB128">
        <v>2529.23481889509</v>
      </c>
      <c r="AC128" s="3">
        <f>Table3[[#This Row],[h_obFouls]]/Table3[[#This Row],[h_exFouls]]</f>
        <v>0.93901917775967181</v>
      </c>
      <c r="AD128">
        <v>2604</v>
      </c>
      <c r="AE128">
        <v>2664.0722126410301</v>
      </c>
      <c r="AF128" s="3">
        <f>Table3[[#This Row],[a_obFouls]]/Table3[[#This Row],[a_exFouls]]</f>
        <v>0.97745098186303392</v>
      </c>
      <c r="AG128">
        <v>571</v>
      </c>
      <c r="AH128">
        <v>686.42980253191502</v>
      </c>
      <c r="AI128" s="3">
        <f>Table3[[#This Row],[obYC]]/Table3[[#This Row],[exYC]]</f>
        <v>0.83184033952758307</v>
      </c>
      <c r="AJ128">
        <v>29</v>
      </c>
      <c r="AK128">
        <v>41.5882396606657</v>
      </c>
      <c r="AL128" s="3">
        <f>Table3[[#This Row],[obRC]]/Table3[[#This Row],[exRC]]</f>
        <v>0.6973125151875158</v>
      </c>
      <c r="AM128">
        <v>252</v>
      </c>
      <c r="AN128">
        <v>304.43038248472101</v>
      </c>
      <c r="AO128" s="3">
        <f>Table3[[#This Row],[h_obYC]]/Table3[[#This Row],[h_exYC]]</f>
        <v>0.82777546033089378</v>
      </c>
      <c r="AP128">
        <v>319</v>
      </c>
      <c r="AQ128">
        <v>381.99942004719298</v>
      </c>
      <c r="AR128" s="3">
        <f>Table3[[#This Row],[a_obYC]]/Table3[[#This Row],[a_exYC]]</f>
        <v>0.8350798018504586</v>
      </c>
      <c r="AS128">
        <v>15</v>
      </c>
      <c r="AT128">
        <v>16.5730974471476</v>
      </c>
      <c r="AU128" s="3">
        <f>Table3[[#This Row],[h_obRC]]/Table3[[#This Row],[h_exRC]]</f>
        <v>0.90508126485321871</v>
      </c>
      <c r="AV128">
        <v>14</v>
      </c>
      <c r="AW128">
        <v>25.0151422135181</v>
      </c>
      <c r="AX128" s="3">
        <f>Table3[[#This Row],[a_obRC]]/Table3[[#This Row],[a_exRC]]</f>
        <v>0.55966101973365745</v>
      </c>
    </row>
    <row r="129" spans="1:50" hidden="1" x14ac:dyDescent="0.45">
      <c r="A129">
        <v>240</v>
      </c>
      <c r="B129" t="s">
        <v>59</v>
      </c>
      <c r="C129">
        <v>196</v>
      </c>
      <c r="D129" s="7">
        <f t="shared" si="2"/>
        <v>0.96009133661359236</v>
      </c>
      <c r="E129" s="7">
        <f t="shared" si="3"/>
        <v>0.97273474029637674</v>
      </c>
      <c r="F129">
        <v>85</v>
      </c>
      <c r="G129">
        <v>84.116582499712393</v>
      </c>
      <c r="H129" s="3">
        <f>Table3[[#This Row],[h_obWins]]/Table3[[#This Row],[h_exWins]]</f>
        <v>1.0105022990002075</v>
      </c>
      <c r="I129">
        <v>33</v>
      </c>
      <c r="J129">
        <v>47.835392983139201</v>
      </c>
      <c r="K129" s="3">
        <f>Table3[[#This Row],[obDraws]]/Table3[[#This Row],[exDraws]]</f>
        <v>0.68986576553539947</v>
      </c>
      <c r="L129">
        <v>78</v>
      </c>
      <c r="M129">
        <v>64.048024517148207</v>
      </c>
      <c r="N129" s="3">
        <f>Table3[[#This Row],[a_obWins]]/Table3[[#This Row],[a_exWins]]</f>
        <v>1.2178361563535234</v>
      </c>
      <c r="O129">
        <v>292</v>
      </c>
      <c r="P129">
        <v>290.20471976646598</v>
      </c>
      <c r="Q129" s="3">
        <f>Table3[[#This Row],[h_obSG]]/Table3[[#This Row],[h_exSG]]</f>
        <v>1.0061862544309366</v>
      </c>
      <c r="R129">
        <v>261</v>
      </c>
      <c r="S129">
        <v>237.11985549008099</v>
      </c>
      <c r="T129" s="3">
        <f>Table3[[#This Row],[a_obSG]]/Table3[[#This Row],[a_exSG]]</f>
        <v>1.1007091728381977</v>
      </c>
      <c r="U129">
        <v>553</v>
      </c>
      <c r="V129">
        <v>527.32457525654797</v>
      </c>
      <c r="W129" s="3">
        <f>Table3[[#This Row],[obSG]]/Table3[[#This Row],[exSG]]</f>
        <v>1.0486899832630798</v>
      </c>
      <c r="X129">
        <v>4658</v>
      </c>
      <c r="Y129">
        <v>5073.5063313526398</v>
      </c>
      <c r="Z129" s="3">
        <f>Table3[[#This Row],[obFouls]]/Table3[[#This Row],[exFouls]]</f>
        <v>0.91810272734165244</v>
      </c>
      <c r="AA129">
        <v>2311</v>
      </c>
      <c r="AB129">
        <v>2495.4749396467801</v>
      </c>
      <c r="AC129" s="3">
        <f>Table3[[#This Row],[h_obFouls]]/Table3[[#This Row],[h_exFouls]]</f>
        <v>0.92607622031544368</v>
      </c>
      <c r="AD129">
        <v>2347</v>
      </c>
      <c r="AE129">
        <v>2578.0313917058502</v>
      </c>
      <c r="AF129" s="3">
        <f>Table3[[#This Row],[a_obFouls]]/Table3[[#This Row],[a_exFouls]]</f>
        <v>0.91038457000596118</v>
      </c>
      <c r="AG129">
        <v>552</v>
      </c>
      <c r="AH129">
        <v>683.50395535927498</v>
      </c>
      <c r="AI129" s="3">
        <f>Table3[[#This Row],[obYC]]/Table3[[#This Row],[exYC]]</f>
        <v>0.80760322697744791</v>
      </c>
      <c r="AJ129">
        <v>41</v>
      </c>
      <c r="AK129">
        <v>39.831084676541003</v>
      </c>
      <c r="AL129" s="3">
        <f>Table3[[#This Row],[obRC]]/Table3[[#This Row],[exRC]]</f>
        <v>1.0293468112392994</v>
      </c>
      <c r="AM129">
        <v>286</v>
      </c>
      <c r="AN129">
        <v>312.51225170650702</v>
      </c>
      <c r="AO129" s="3">
        <f>Table3[[#This Row],[h_obYC]]/Table3[[#This Row],[h_exYC]]</f>
        <v>0.91516412056892493</v>
      </c>
      <c r="AP129">
        <v>266</v>
      </c>
      <c r="AQ129">
        <v>370.99170365276802</v>
      </c>
      <c r="AR129" s="3">
        <f>Table3[[#This Row],[a_obYC]]/Table3[[#This Row],[a_exYC]]</f>
        <v>0.71699716565350569</v>
      </c>
      <c r="AS129">
        <v>20</v>
      </c>
      <c r="AT129">
        <v>16.748751287294201</v>
      </c>
      <c r="AU129" s="3">
        <f>Table3[[#This Row],[h_obRC]]/Table3[[#This Row],[h_exRC]]</f>
        <v>1.1941188723228719</v>
      </c>
      <c r="AV129">
        <v>21</v>
      </c>
      <c r="AW129">
        <v>23.082333389246699</v>
      </c>
      <c r="AX129" s="3">
        <f>Table3[[#This Row],[a_obRC]]/Table3[[#This Row],[a_exRC]]</f>
        <v>0.90978670335743483</v>
      </c>
    </row>
    <row r="130" spans="1:50" hidden="1" x14ac:dyDescent="0.45">
      <c r="A130">
        <v>259</v>
      </c>
      <c r="B130" t="s">
        <v>302</v>
      </c>
      <c r="C130">
        <v>195</v>
      </c>
      <c r="D130" s="7">
        <f t="shared" ref="D130:D193" si="4">AVERAGE(H130,K130,N130,Q130,T130,W130,Z130,AC130,AF130,AI130,AL130,AO130,AR130,AU130,AX130)</f>
        <v>0.92060443627413668</v>
      </c>
      <c r="E130" s="7">
        <f t="shared" ref="E130:E193" si="5">AVERAGE(H130,K130,N130)</f>
        <v>1.0185349230861276</v>
      </c>
      <c r="F130">
        <v>76</v>
      </c>
      <c r="G130">
        <v>80.472835411323999</v>
      </c>
      <c r="H130" s="3">
        <f>Table3[[#This Row],[h_obWins]]/Table3[[#This Row],[h_exWins]]</f>
        <v>0.94441807116076104</v>
      </c>
      <c r="I130">
        <v>65</v>
      </c>
      <c r="J130">
        <v>52.2423102274822</v>
      </c>
      <c r="K130" s="3">
        <f>Table3[[#This Row],[obDraws]]/Table3[[#This Row],[exDraws]]</f>
        <v>1.2442022513354813</v>
      </c>
      <c r="L130">
        <v>54</v>
      </c>
      <c r="M130">
        <v>62.284854361193702</v>
      </c>
      <c r="N130" s="3">
        <f>Table3[[#This Row],[a_obWins]]/Table3[[#This Row],[a_exWins]]</f>
        <v>0.86698444676214026</v>
      </c>
      <c r="O130">
        <v>273</v>
      </c>
      <c r="P130">
        <v>272.11132469604001</v>
      </c>
      <c r="Q130" s="3">
        <f>Table3[[#This Row],[h_obSG]]/Table3[[#This Row],[h_exSG]]</f>
        <v>1.0032658519631723</v>
      </c>
      <c r="R130">
        <v>233</v>
      </c>
      <c r="S130">
        <v>231.392958705365</v>
      </c>
      <c r="T130" s="3">
        <f>Table3[[#This Row],[a_obSG]]/Table3[[#This Row],[a_exSG]]</f>
        <v>1.0069450743169814</v>
      </c>
      <c r="U130">
        <v>506</v>
      </c>
      <c r="V130">
        <v>503.50428340140502</v>
      </c>
      <c r="W130" s="3">
        <f>Table3[[#This Row],[obSG]]/Table3[[#This Row],[exSG]]</f>
        <v>1.0049566938770318</v>
      </c>
      <c r="X130">
        <v>4806</v>
      </c>
      <c r="Y130">
        <v>5095.4039744669699</v>
      </c>
      <c r="Z130" s="3">
        <f>Table3[[#This Row],[obFouls]]/Table3[[#This Row],[exFouls]]</f>
        <v>0.94320293819348355</v>
      </c>
      <c r="AA130">
        <v>2382</v>
      </c>
      <c r="AB130">
        <v>2500.7605340177502</v>
      </c>
      <c r="AC130" s="3">
        <f>Table3[[#This Row],[h_obFouls]]/Table3[[#This Row],[h_exFouls]]</f>
        <v>0.95251023342608976</v>
      </c>
      <c r="AD130">
        <v>2424</v>
      </c>
      <c r="AE130">
        <v>2594.6434404492102</v>
      </c>
      <c r="AF130" s="3">
        <f>Table3[[#This Row],[a_obFouls]]/Table3[[#This Row],[a_exFouls]]</f>
        <v>0.93423241213456798</v>
      </c>
      <c r="AG130">
        <v>661</v>
      </c>
      <c r="AH130">
        <v>679.79799916654599</v>
      </c>
      <c r="AI130" s="3">
        <f>Table3[[#This Row],[obYC]]/Table3[[#This Row],[exYC]]</f>
        <v>0.9723476691758538</v>
      </c>
      <c r="AJ130">
        <v>27</v>
      </c>
      <c r="AK130">
        <v>40.993708285734499</v>
      </c>
      <c r="AL130" s="3">
        <f>Table3[[#This Row],[obRC]]/Table3[[#This Row],[exRC]]</f>
        <v>0.6586376575596552</v>
      </c>
      <c r="AM130">
        <v>317</v>
      </c>
      <c r="AN130">
        <v>311.40512909095298</v>
      </c>
      <c r="AO130" s="3">
        <f>Table3[[#This Row],[h_obYC]]/Table3[[#This Row],[h_exYC]]</f>
        <v>1.0179665342230535</v>
      </c>
      <c r="AP130">
        <v>344</v>
      </c>
      <c r="AQ130">
        <v>368.39287007559199</v>
      </c>
      <c r="AR130" s="3">
        <f>Table3[[#This Row],[a_obYC]]/Table3[[#This Row],[a_exYC]]</f>
        <v>0.93378571612803818</v>
      </c>
      <c r="AS130">
        <v>12</v>
      </c>
      <c r="AT130">
        <v>17.384843489344501</v>
      </c>
      <c r="AU130" s="3">
        <f>Table3[[#This Row],[h_obRC]]/Table3[[#This Row],[h_exRC]]</f>
        <v>0.690256429823773</v>
      </c>
      <c r="AV130">
        <v>15</v>
      </c>
      <c r="AW130">
        <v>23.608864796389899</v>
      </c>
      <c r="AX130" s="3">
        <f>Table3[[#This Row],[a_obRC]]/Table3[[#This Row],[a_exRC]]</f>
        <v>0.63535456403196877</v>
      </c>
    </row>
    <row r="131" spans="1:50" hidden="1" x14ac:dyDescent="0.45">
      <c r="A131">
        <v>54</v>
      </c>
      <c r="B131" t="s">
        <v>304</v>
      </c>
      <c r="C131">
        <v>57</v>
      </c>
      <c r="D131" s="7">
        <f t="shared" si="4"/>
        <v>0.93329950904589942</v>
      </c>
      <c r="E131" s="7">
        <f t="shared" si="5"/>
        <v>0.94027669058377494</v>
      </c>
      <c r="F131">
        <v>25</v>
      </c>
      <c r="G131">
        <v>23.809246467524499</v>
      </c>
      <c r="H131" s="3">
        <f>Table3[[#This Row],[h_obWins]]/Table3[[#This Row],[h_exWins]]</f>
        <v>1.0500122309246398</v>
      </c>
      <c r="I131">
        <v>7</v>
      </c>
      <c r="J131">
        <v>12.673345506142599</v>
      </c>
      <c r="K131" s="3">
        <f>Table3[[#This Row],[obDraws]]/Table3[[#This Row],[exDraws]]</f>
        <v>0.55234034269855536</v>
      </c>
      <c r="L131">
        <v>25</v>
      </c>
      <c r="M131">
        <v>20.517408026332799</v>
      </c>
      <c r="N131" s="3">
        <f>Table3[[#This Row],[a_obWins]]/Table3[[#This Row],[a_exWins]]</f>
        <v>1.2184774981281299</v>
      </c>
      <c r="O131">
        <v>92</v>
      </c>
      <c r="P131">
        <v>84.281975464893506</v>
      </c>
      <c r="Q131" s="3">
        <f>Table3[[#This Row],[h_obSG]]/Table3[[#This Row],[h_exSG]]</f>
        <v>1.0915738447341132</v>
      </c>
      <c r="R131">
        <v>86</v>
      </c>
      <c r="S131">
        <v>74.829043177956393</v>
      </c>
      <c r="T131" s="3">
        <f>Table3[[#This Row],[a_obSG]]/Table3[[#This Row],[a_exSG]]</f>
        <v>1.1492863779572478</v>
      </c>
      <c r="U131">
        <v>178</v>
      </c>
      <c r="V131">
        <v>159.11101864285001</v>
      </c>
      <c r="W131" s="3">
        <f>Table3[[#This Row],[obSG]]/Table3[[#This Row],[exSG]]</f>
        <v>1.1187157339464295</v>
      </c>
      <c r="X131">
        <v>1600</v>
      </c>
      <c r="Y131">
        <v>1462.63735393055</v>
      </c>
      <c r="Z131" s="3">
        <f>Table3[[#This Row],[obFouls]]/Table3[[#This Row],[exFouls]]</f>
        <v>1.0939143566245693</v>
      </c>
      <c r="AA131">
        <v>814</v>
      </c>
      <c r="AB131">
        <v>730.10874162010202</v>
      </c>
      <c r="AC131" s="3">
        <f>Table3[[#This Row],[h_obFouls]]/Table3[[#This Row],[h_exFouls]]</f>
        <v>1.1149024160342804</v>
      </c>
      <c r="AD131">
        <v>786</v>
      </c>
      <c r="AE131">
        <v>732.52861231045301</v>
      </c>
      <c r="AF131" s="3">
        <f>Table3[[#This Row],[a_obFouls]]/Table3[[#This Row],[a_exFouls]]</f>
        <v>1.0729956301923744</v>
      </c>
      <c r="AG131">
        <v>172</v>
      </c>
      <c r="AH131">
        <v>196.718465527673</v>
      </c>
      <c r="AI131" s="3">
        <f>Table3[[#This Row],[obYC]]/Table3[[#This Row],[exYC]]</f>
        <v>0.87434598241009676</v>
      </c>
      <c r="AJ131">
        <v>7</v>
      </c>
      <c r="AK131">
        <v>11.248276088287399</v>
      </c>
      <c r="AL131" s="3">
        <f>Table3[[#This Row],[obRC]]/Table3[[#This Row],[exRC]]</f>
        <v>0.62231758405085358</v>
      </c>
      <c r="AM131">
        <v>75</v>
      </c>
      <c r="AN131">
        <v>91.940394467427893</v>
      </c>
      <c r="AO131" s="3">
        <f>Table3[[#This Row],[h_obYC]]/Table3[[#This Row],[h_exYC]]</f>
        <v>0.81574590183611362</v>
      </c>
      <c r="AP131">
        <v>97</v>
      </c>
      <c r="AQ131">
        <v>104.778071060245</v>
      </c>
      <c r="AR131" s="3">
        <f>Table3[[#This Row],[a_obYC]]/Table3[[#This Row],[a_exYC]]</f>
        <v>0.92576623160229032</v>
      </c>
      <c r="AS131">
        <v>4</v>
      </c>
      <c r="AT131">
        <v>4.7948425231419298</v>
      </c>
      <c r="AU131" s="3">
        <f>Table3[[#This Row],[h_obRC]]/Table3[[#This Row],[h_exRC]]</f>
        <v>0.83422969173529993</v>
      </c>
      <c r="AV131">
        <v>3</v>
      </c>
      <c r="AW131">
        <v>6.4534335651455299</v>
      </c>
      <c r="AX131" s="3">
        <f>Table3[[#This Row],[a_obRC]]/Table3[[#This Row],[a_exRC]]</f>
        <v>0.46486881281350073</v>
      </c>
    </row>
    <row r="132" spans="1:50" hidden="1" x14ac:dyDescent="0.45">
      <c r="A132">
        <v>85</v>
      </c>
      <c r="B132" t="s">
        <v>202</v>
      </c>
      <c r="C132">
        <v>195</v>
      </c>
      <c r="D132" s="7">
        <f t="shared" si="4"/>
        <v>0.90368290045712074</v>
      </c>
      <c r="E132" s="7">
        <f t="shared" si="5"/>
        <v>0.99936506999959196</v>
      </c>
      <c r="F132">
        <v>84</v>
      </c>
      <c r="G132">
        <v>85.977341650973898</v>
      </c>
      <c r="H132" s="3">
        <f>Table3[[#This Row],[h_obWins]]/Table3[[#This Row],[h_exWins]]</f>
        <v>0.97700159585067259</v>
      </c>
      <c r="I132">
        <v>45</v>
      </c>
      <c r="J132">
        <v>51.477484225877099</v>
      </c>
      <c r="K132" s="3">
        <f>Table3[[#This Row],[obDraws]]/Table3[[#This Row],[exDraws]]</f>
        <v>0.87416859383697409</v>
      </c>
      <c r="L132">
        <v>66</v>
      </c>
      <c r="M132">
        <v>57.545174123148897</v>
      </c>
      <c r="N132" s="3">
        <f>Table3[[#This Row],[a_obWins]]/Table3[[#This Row],[a_exWins]]</f>
        <v>1.146925020311129</v>
      </c>
      <c r="O132">
        <v>289</v>
      </c>
      <c r="P132">
        <v>284.26112381015099</v>
      </c>
      <c r="Q132" s="3">
        <f>Table3[[#This Row],[h_obSG]]/Table3[[#This Row],[h_exSG]]</f>
        <v>1.0166708557481605</v>
      </c>
      <c r="R132">
        <v>235</v>
      </c>
      <c r="S132">
        <v>218.977930370286</v>
      </c>
      <c r="T132" s="3">
        <f>Table3[[#This Row],[a_obSG]]/Table3[[#This Row],[a_exSG]]</f>
        <v>1.073167508719354</v>
      </c>
      <c r="U132">
        <v>524</v>
      </c>
      <c r="V132">
        <v>503.23905418043802</v>
      </c>
      <c r="W132" s="3">
        <f>Table3[[#This Row],[obSG]]/Table3[[#This Row],[exSG]]</f>
        <v>1.04125463961332</v>
      </c>
      <c r="X132">
        <v>4579</v>
      </c>
      <c r="Y132">
        <v>5093.1650231117501</v>
      </c>
      <c r="Z132" s="3">
        <f>Table3[[#This Row],[obFouls]]/Table3[[#This Row],[exFouls]]</f>
        <v>0.89904803382993215</v>
      </c>
      <c r="AA132">
        <v>2185</v>
      </c>
      <c r="AB132">
        <v>2487.5113421083302</v>
      </c>
      <c r="AC132" s="3">
        <f>Table3[[#This Row],[h_obFouls]]/Table3[[#This Row],[h_exFouls]]</f>
        <v>0.87838795466478881</v>
      </c>
      <c r="AD132">
        <v>2394</v>
      </c>
      <c r="AE132">
        <v>2605.6536810034099</v>
      </c>
      <c r="AF132" s="3">
        <f>Table3[[#This Row],[a_obFouls]]/Table3[[#This Row],[a_exFouls]]</f>
        <v>0.91877136913992952</v>
      </c>
      <c r="AG132">
        <v>510</v>
      </c>
      <c r="AH132">
        <v>676.27835336041801</v>
      </c>
      <c r="AI132" s="3">
        <f>Table3[[#This Row],[obYC]]/Table3[[#This Row],[exYC]]</f>
        <v>0.75412734632983136</v>
      </c>
      <c r="AJ132">
        <v>34</v>
      </c>
      <c r="AK132">
        <v>40.734409342611102</v>
      </c>
      <c r="AL132" s="3">
        <f>Table3[[#This Row],[obRC]]/Table3[[#This Row],[exRC]]</f>
        <v>0.83467516894699567</v>
      </c>
      <c r="AM132">
        <v>228</v>
      </c>
      <c r="AN132">
        <v>304.554403751667</v>
      </c>
      <c r="AO132" s="3">
        <f>Table3[[#This Row],[h_obYC]]/Table3[[#This Row],[h_exYC]]</f>
        <v>0.74863471744743082</v>
      </c>
      <c r="AP132">
        <v>282</v>
      </c>
      <c r="AQ132">
        <v>371.72394960875101</v>
      </c>
      <c r="AR132" s="3">
        <f>Table3[[#This Row],[a_obYC]]/Table3[[#This Row],[a_exYC]]</f>
        <v>0.75862747153314236</v>
      </c>
      <c r="AS132">
        <v>12</v>
      </c>
      <c r="AT132">
        <v>16.727748372636501</v>
      </c>
      <c r="AU132" s="3">
        <f>Table3[[#This Row],[h_obRC]]/Table3[[#This Row],[h_exRC]]</f>
        <v>0.71737090567609074</v>
      </c>
      <c r="AV132">
        <v>22</v>
      </c>
      <c r="AW132">
        <v>24.0066609699746</v>
      </c>
      <c r="AX132" s="3">
        <f>Table3[[#This Row],[a_obRC]]/Table3[[#This Row],[a_exRC]]</f>
        <v>0.91641232520905958</v>
      </c>
    </row>
    <row r="133" spans="1:50" hidden="1" x14ac:dyDescent="0.45">
      <c r="A133">
        <v>272</v>
      </c>
      <c r="B133" t="s">
        <v>100</v>
      </c>
      <c r="C133">
        <v>51</v>
      </c>
      <c r="D133" s="7">
        <f t="shared" si="4"/>
        <v>0.93224847327958993</v>
      </c>
      <c r="E133" s="7">
        <f t="shared" si="5"/>
        <v>0.96470751169035018</v>
      </c>
      <c r="F133">
        <v>27</v>
      </c>
      <c r="G133">
        <v>23.369090702024099</v>
      </c>
      <c r="H133" s="3">
        <f>Table3[[#This Row],[h_obWins]]/Table3[[#This Row],[h_exWins]]</f>
        <v>1.155372296863113</v>
      </c>
      <c r="I133">
        <v>12</v>
      </c>
      <c r="J133">
        <v>13.400937341081899</v>
      </c>
      <c r="K133" s="3">
        <f>Table3[[#This Row],[obDraws]]/Table3[[#This Row],[exDraws]]</f>
        <v>0.8954597499096435</v>
      </c>
      <c r="L133">
        <v>12</v>
      </c>
      <c r="M133">
        <v>14.229971956893801</v>
      </c>
      <c r="N133" s="3">
        <f>Table3[[#This Row],[a_obWins]]/Table3[[#This Row],[a_exWins]]</f>
        <v>0.84329048829829378</v>
      </c>
      <c r="O133">
        <v>75</v>
      </c>
      <c r="P133">
        <v>76.068120443906395</v>
      </c>
      <c r="Q133" s="3">
        <f>Table3[[#This Row],[h_obSG]]/Table3[[#This Row],[h_exSG]]</f>
        <v>0.98595836944999793</v>
      </c>
      <c r="R133">
        <v>53</v>
      </c>
      <c r="S133">
        <v>55.226055222514702</v>
      </c>
      <c r="T133" s="3">
        <f>Table3[[#This Row],[a_obSG]]/Table3[[#This Row],[a_exSG]]</f>
        <v>0.95969193864118008</v>
      </c>
      <c r="U133">
        <v>128</v>
      </c>
      <c r="V133">
        <v>131.29417566642101</v>
      </c>
      <c r="W133" s="3">
        <f>Table3[[#This Row],[obSG]]/Table3[[#This Row],[exSG]]</f>
        <v>0.97490996344886982</v>
      </c>
      <c r="X133">
        <v>1281</v>
      </c>
      <c r="Y133">
        <v>1331.82775516125</v>
      </c>
      <c r="Z133" s="3">
        <f>Table3[[#This Row],[obFouls]]/Table3[[#This Row],[exFouls]]</f>
        <v>0.96183608956617961</v>
      </c>
      <c r="AA133">
        <v>623</v>
      </c>
      <c r="AB133">
        <v>648.48737962697101</v>
      </c>
      <c r="AC133" s="3">
        <f>Table3[[#This Row],[h_obFouls]]/Table3[[#This Row],[h_exFouls]]</f>
        <v>0.96069718482165056</v>
      </c>
      <c r="AD133">
        <v>658</v>
      </c>
      <c r="AE133">
        <v>683.340375534283</v>
      </c>
      <c r="AF133" s="3">
        <f>Table3[[#This Row],[a_obFouls]]/Table3[[#This Row],[a_exFouls]]</f>
        <v>0.96291690577412448</v>
      </c>
      <c r="AG133">
        <v>160</v>
      </c>
      <c r="AH133">
        <v>176.28585051351001</v>
      </c>
      <c r="AI133" s="3">
        <f>Table3[[#This Row],[obYC]]/Table3[[#This Row],[exYC]]</f>
        <v>0.90761680267548239</v>
      </c>
      <c r="AJ133">
        <v>9</v>
      </c>
      <c r="AK133">
        <v>10.592184639388099</v>
      </c>
      <c r="AL133" s="3">
        <f>Table3[[#This Row],[obRC]]/Table3[[#This Row],[exRC]]</f>
        <v>0.84968307354958661</v>
      </c>
      <c r="AM133">
        <v>64</v>
      </c>
      <c r="AN133">
        <v>78.195656075933798</v>
      </c>
      <c r="AO133" s="3">
        <f>Table3[[#This Row],[h_obYC]]/Table3[[#This Row],[h_exYC]]</f>
        <v>0.81845978679239217</v>
      </c>
      <c r="AP133">
        <v>96</v>
      </c>
      <c r="AQ133">
        <v>98.090194437576599</v>
      </c>
      <c r="AR133" s="3">
        <f>Table3[[#This Row],[a_obYC]]/Table3[[#This Row],[a_exYC]]</f>
        <v>0.97869109700963253</v>
      </c>
      <c r="AS133">
        <v>4</v>
      </c>
      <c r="AT133">
        <v>4.25418176699214</v>
      </c>
      <c r="AU133" s="3">
        <f>Table3[[#This Row],[h_obRC]]/Table3[[#This Row],[h_exRC]]</f>
        <v>0.94025131484406321</v>
      </c>
      <c r="AV133">
        <v>5</v>
      </c>
      <c r="AW133">
        <v>6.3380028723960402</v>
      </c>
      <c r="AX133" s="3">
        <f>Table3[[#This Row],[a_obRC]]/Table3[[#This Row],[a_exRC]]</f>
        <v>0.78889203754964266</v>
      </c>
    </row>
    <row r="134" spans="1:50" hidden="1" x14ac:dyDescent="0.45">
      <c r="A134">
        <v>148</v>
      </c>
      <c r="B134" t="s">
        <v>297</v>
      </c>
      <c r="C134">
        <v>31</v>
      </c>
      <c r="D134" s="7">
        <f t="shared" si="4"/>
        <v>0.93161986607519276</v>
      </c>
      <c r="E134" s="7">
        <f t="shared" si="5"/>
        <v>1.0343632749937222</v>
      </c>
      <c r="F134">
        <v>14</v>
      </c>
      <c r="G134">
        <v>15.591934075514301</v>
      </c>
      <c r="H134" s="3">
        <f>Table3[[#This Row],[h_obWins]]/Table3[[#This Row],[h_exWins]]</f>
        <v>0.89790015351499675</v>
      </c>
      <c r="I134">
        <v>9</v>
      </c>
      <c r="J134">
        <v>7.8191008075437098</v>
      </c>
      <c r="K134" s="3">
        <f>Table3[[#This Row],[obDraws]]/Table3[[#This Row],[exDraws]]</f>
        <v>1.1510274929972744</v>
      </c>
      <c r="L134">
        <v>8</v>
      </c>
      <c r="M134">
        <v>7.5889651169419698</v>
      </c>
      <c r="N134" s="3">
        <f>Table3[[#This Row],[a_obWins]]/Table3[[#This Row],[a_exWins]]</f>
        <v>1.054162178468895</v>
      </c>
      <c r="O134">
        <v>48</v>
      </c>
      <c r="P134">
        <v>49.685080424871998</v>
      </c>
      <c r="Q134" s="3">
        <f>Table3[[#This Row],[h_obSG]]/Table3[[#This Row],[h_exSG]]</f>
        <v>0.9660847801701764</v>
      </c>
      <c r="R134">
        <v>40</v>
      </c>
      <c r="S134">
        <v>31.651258025136102</v>
      </c>
      <c r="T134" s="3">
        <f>Table3[[#This Row],[a_obSG]]/Table3[[#This Row],[a_exSG]]</f>
        <v>1.263772832291016</v>
      </c>
      <c r="U134">
        <v>88</v>
      </c>
      <c r="V134">
        <v>81.336338450008199</v>
      </c>
      <c r="W134" s="3">
        <f>Table3[[#This Row],[obSG]]/Table3[[#This Row],[exSG]]</f>
        <v>1.0819272378985623</v>
      </c>
      <c r="X134">
        <v>780</v>
      </c>
      <c r="Y134">
        <v>810.81152726012897</v>
      </c>
      <c r="Z134" s="3">
        <f>Table3[[#This Row],[obFouls]]/Table3[[#This Row],[exFouls]]</f>
        <v>0.96199914995751679</v>
      </c>
      <c r="AA134">
        <v>379</v>
      </c>
      <c r="AB134">
        <v>392.68406547798298</v>
      </c>
      <c r="AC134" s="3">
        <f>Table3[[#This Row],[h_obFouls]]/Table3[[#This Row],[h_exFouls]]</f>
        <v>0.96515248088478844</v>
      </c>
      <c r="AD134">
        <v>401</v>
      </c>
      <c r="AE134">
        <v>418.12746178214502</v>
      </c>
      <c r="AF134" s="3">
        <f>Table3[[#This Row],[a_obFouls]]/Table3[[#This Row],[a_exFouls]]</f>
        <v>0.95903770178322112</v>
      </c>
      <c r="AG134">
        <v>73</v>
      </c>
      <c r="AH134">
        <v>106.594881216426</v>
      </c>
      <c r="AI134" s="3">
        <f>Table3[[#This Row],[obYC]]/Table3[[#This Row],[exYC]]</f>
        <v>0.68483588674191309</v>
      </c>
      <c r="AJ134">
        <v>5</v>
      </c>
      <c r="AK134">
        <v>6.4089384673536101</v>
      </c>
      <c r="AL134" s="3">
        <f>Table3[[#This Row],[obRC]]/Table3[[#This Row],[exRC]]</f>
        <v>0.78016040027056288</v>
      </c>
      <c r="AM134">
        <v>26</v>
      </c>
      <c r="AN134">
        <v>46.381925201197902</v>
      </c>
      <c r="AO134" s="3">
        <f>Table3[[#This Row],[h_obYC]]/Table3[[#This Row],[h_exYC]]</f>
        <v>0.56056319109687369</v>
      </c>
      <c r="AP134">
        <v>47</v>
      </c>
      <c r="AQ134">
        <v>60.212956015228599</v>
      </c>
      <c r="AR134" s="3">
        <f>Table3[[#This Row],[a_obYC]]/Table3[[#This Row],[a_exYC]]</f>
        <v>0.78056290722736021</v>
      </c>
      <c r="AS134">
        <v>4</v>
      </c>
      <c r="AT134">
        <v>2.4805351639616999</v>
      </c>
      <c r="AU134" s="3">
        <f>Table3[[#This Row],[h_obRC]]/Table3[[#This Row],[h_exRC]]</f>
        <v>1.6125552494130098</v>
      </c>
      <c r="AV134">
        <v>1</v>
      </c>
      <c r="AW134">
        <v>3.9284033033919101</v>
      </c>
      <c r="AX134" s="3">
        <f>Table3[[#This Row],[a_obRC]]/Table3[[#This Row],[a_exRC]]</f>
        <v>0.25455634841172436</v>
      </c>
    </row>
    <row r="135" spans="1:50" hidden="1" x14ac:dyDescent="0.45">
      <c r="A135">
        <v>205</v>
      </c>
      <c r="B135" t="s">
        <v>136</v>
      </c>
      <c r="C135">
        <v>194</v>
      </c>
      <c r="D135" s="7">
        <f t="shared" si="4"/>
        <v>1.0530225443980499</v>
      </c>
      <c r="E135" s="7">
        <f t="shared" si="5"/>
        <v>0.976361957757376</v>
      </c>
      <c r="F135">
        <v>100</v>
      </c>
      <c r="G135">
        <v>92.029425867442498</v>
      </c>
      <c r="H135" s="3">
        <f>Table3[[#This Row],[h_obWins]]/Table3[[#This Row],[h_exWins]]</f>
        <v>1.0866089737866904</v>
      </c>
      <c r="I135">
        <v>44</v>
      </c>
      <c r="J135">
        <v>50.341465754761202</v>
      </c>
      <c r="K135" s="3">
        <f>Table3[[#This Row],[obDraws]]/Table3[[#This Row],[exDraws]]</f>
        <v>0.87403096712253681</v>
      </c>
      <c r="L135">
        <v>50</v>
      </c>
      <c r="M135">
        <v>51.629108377796101</v>
      </c>
      <c r="N135" s="3">
        <f>Table3[[#This Row],[a_obWins]]/Table3[[#This Row],[a_exWins]]</f>
        <v>0.96844593236290089</v>
      </c>
      <c r="O135">
        <v>289</v>
      </c>
      <c r="P135">
        <v>303.58326285594001</v>
      </c>
      <c r="Q135" s="3">
        <f>Table3[[#This Row],[h_obSG]]/Table3[[#This Row],[h_exSG]]</f>
        <v>0.95196288913048466</v>
      </c>
      <c r="R135">
        <v>191</v>
      </c>
      <c r="S135">
        <v>212.19935000795701</v>
      </c>
      <c r="T135" s="3">
        <f>Table3[[#This Row],[a_obSG]]/Table3[[#This Row],[a_exSG]]</f>
        <v>0.90009700780345425</v>
      </c>
      <c r="U135">
        <v>480</v>
      </c>
      <c r="V135">
        <v>515.78261286389795</v>
      </c>
      <c r="W135" s="3">
        <f>Table3[[#This Row],[obSG]]/Table3[[#This Row],[exSG]]</f>
        <v>0.93062462368552135</v>
      </c>
      <c r="X135">
        <v>5623</v>
      </c>
      <c r="Y135">
        <v>5042.6603581110903</v>
      </c>
      <c r="Z135" s="3">
        <f>Table3[[#This Row],[obFouls]]/Table3[[#This Row],[exFouls]]</f>
        <v>1.1150860063290673</v>
      </c>
      <c r="AA135">
        <v>2801</v>
      </c>
      <c r="AB135">
        <v>2456.7018842831499</v>
      </c>
      <c r="AC135" s="3">
        <f>Table3[[#This Row],[h_obFouls]]/Table3[[#This Row],[h_exFouls]]</f>
        <v>1.1401464776493686</v>
      </c>
      <c r="AD135">
        <v>2822</v>
      </c>
      <c r="AE135">
        <v>2585.95847382793</v>
      </c>
      <c r="AF135" s="3">
        <f>Table3[[#This Row],[a_obFouls]]/Table3[[#This Row],[a_exFouls]]</f>
        <v>1.0912781580064059</v>
      </c>
      <c r="AG135">
        <v>693</v>
      </c>
      <c r="AH135">
        <v>670.08707409330805</v>
      </c>
      <c r="AI135" s="3">
        <f>Table3[[#This Row],[obYC]]/Table3[[#This Row],[exYC]]</f>
        <v>1.0341939529839392</v>
      </c>
      <c r="AJ135">
        <v>47</v>
      </c>
      <c r="AK135">
        <v>39.919608039835197</v>
      </c>
      <c r="AL135" s="3">
        <f>Table3[[#This Row],[obRC]]/Table3[[#This Row],[exRC]]</f>
        <v>1.1773662695560383</v>
      </c>
      <c r="AM135">
        <v>301</v>
      </c>
      <c r="AN135">
        <v>297.94319905882202</v>
      </c>
      <c r="AO135" s="3">
        <f>Table3[[#This Row],[h_obYC]]/Table3[[#This Row],[h_exYC]]</f>
        <v>1.0102596768472452</v>
      </c>
      <c r="AP135">
        <v>392</v>
      </c>
      <c r="AQ135">
        <v>372.14387503448501</v>
      </c>
      <c r="AR135" s="3">
        <f>Table3[[#This Row],[a_obYC]]/Table3[[#This Row],[a_exYC]]</f>
        <v>1.0533560439861465</v>
      </c>
      <c r="AS135">
        <v>24</v>
      </c>
      <c r="AT135">
        <v>15.9938994469835</v>
      </c>
      <c r="AU135" s="3">
        <f>Table3[[#This Row],[h_obRC]]/Table3[[#This Row],[h_exRC]]</f>
        <v>1.5005721449953517</v>
      </c>
      <c r="AV135">
        <v>23</v>
      </c>
      <c r="AW135">
        <v>23.925708592851599</v>
      </c>
      <c r="AX135" s="3">
        <f>Table3[[#This Row],[a_obRC]]/Table3[[#This Row],[a_exRC]]</f>
        <v>0.96130904172559484</v>
      </c>
    </row>
    <row r="136" spans="1:50" hidden="1" x14ac:dyDescent="0.45">
      <c r="A136">
        <v>39</v>
      </c>
      <c r="B136" t="s">
        <v>228</v>
      </c>
      <c r="C136">
        <v>194</v>
      </c>
      <c r="D136" s="7">
        <f t="shared" si="4"/>
        <v>0.90957649698162579</v>
      </c>
      <c r="E136" s="7">
        <f t="shared" si="5"/>
        <v>0.98056447530179058</v>
      </c>
      <c r="F136">
        <v>93</v>
      </c>
      <c r="G136">
        <v>84.362233840862302</v>
      </c>
      <c r="H136" s="3">
        <f>Table3[[#This Row],[h_obWins]]/Table3[[#This Row],[h_exWins]]</f>
        <v>1.1023890165762047</v>
      </c>
      <c r="I136">
        <v>46</v>
      </c>
      <c r="J136">
        <v>51.435445113242899</v>
      </c>
      <c r="K136" s="3">
        <f>Table3[[#This Row],[obDraws]]/Table3[[#This Row],[exDraws]]</f>
        <v>0.8943249134662693</v>
      </c>
      <c r="L136">
        <v>55</v>
      </c>
      <c r="M136">
        <v>58.2023210458946</v>
      </c>
      <c r="N136" s="3">
        <f>Table3[[#This Row],[a_obWins]]/Table3[[#This Row],[a_exWins]]</f>
        <v>0.94497949586289776</v>
      </c>
      <c r="O136">
        <v>295</v>
      </c>
      <c r="P136">
        <v>279.64273316410203</v>
      </c>
      <c r="Q136" s="3">
        <f>Table3[[#This Row],[h_obSG]]/Table3[[#This Row],[h_exSG]]</f>
        <v>1.0549174536457055</v>
      </c>
      <c r="R136">
        <v>210</v>
      </c>
      <c r="S136">
        <v>220.788531704599</v>
      </c>
      <c r="T136" s="3">
        <f>Table3[[#This Row],[a_obSG]]/Table3[[#This Row],[a_exSG]]</f>
        <v>0.95113635830037868</v>
      </c>
      <c r="U136">
        <v>505</v>
      </c>
      <c r="V136">
        <v>500.43126486870199</v>
      </c>
      <c r="W136" s="3">
        <f>Table3[[#This Row],[obSG]]/Table3[[#This Row],[exSG]]</f>
        <v>1.0091295957148014</v>
      </c>
      <c r="X136">
        <v>4201</v>
      </c>
      <c r="Y136">
        <v>5061.77196636176</v>
      </c>
      <c r="Z136" s="3">
        <f>Table3[[#This Row],[obFouls]]/Table3[[#This Row],[exFouls]]</f>
        <v>0.82994651436649858</v>
      </c>
      <c r="AA136">
        <v>2009</v>
      </c>
      <c r="AB136">
        <v>2476.0448620765201</v>
      </c>
      <c r="AC136" s="3">
        <f>Table3[[#This Row],[h_obFouls]]/Table3[[#This Row],[h_exFouls]]</f>
        <v>0.81137463653027853</v>
      </c>
      <c r="AD136">
        <v>2192</v>
      </c>
      <c r="AE136">
        <v>2585.7271042852399</v>
      </c>
      <c r="AF136" s="3">
        <f>Table3[[#This Row],[a_obFouls]]/Table3[[#This Row],[a_exFouls]]</f>
        <v>0.84773060404064726</v>
      </c>
      <c r="AG136">
        <v>600</v>
      </c>
      <c r="AH136">
        <v>673.11642233023099</v>
      </c>
      <c r="AI136" s="3">
        <f>Table3[[#This Row],[obYC]]/Table3[[#This Row],[exYC]]</f>
        <v>0.89137626136484294</v>
      </c>
      <c r="AJ136">
        <v>34</v>
      </c>
      <c r="AK136">
        <v>40.682459730165903</v>
      </c>
      <c r="AL136" s="3">
        <f>Table3[[#This Row],[obRC]]/Table3[[#This Row],[exRC]]</f>
        <v>0.83574101038903303</v>
      </c>
      <c r="AM136">
        <v>270</v>
      </c>
      <c r="AN136">
        <v>304.09820562998101</v>
      </c>
      <c r="AO136" s="3">
        <f>Table3[[#This Row],[h_obYC]]/Table3[[#This Row],[h_exYC]]</f>
        <v>0.88787107257228992</v>
      </c>
      <c r="AP136">
        <v>330</v>
      </c>
      <c r="AQ136">
        <v>369.01821670024998</v>
      </c>
      <c r="AR136" s="3">
        <f>Table3[[#This Row],[a_obYC]]/Table3[[#This Row],[a_exYC]]</f>
        <v>0.89426479524737368</v>
      </c>
      <c r="AS136">
        <v>15</v>
      </c>
      <c r="AT136">
        <v>16.7977002606073</v>
      </c>
      <c r="AU136" s="3">
        <f>Table3[[#This Row],[h_obRC]]/Table3[[#This Row],[h_exRC]]</f>
        <v>0.89297938213464068</v>
      </c>
      <c r="AV136">
        <v>19</v>
      </c>
      <c r="AW136">
        <v>23.884759469558499</v>
      </c>
      <c r="AX136" s="3">
        <f>Table3[[#This Row],[a_obRC]]/Table3[[#This Row],[a_exRC]]</f>
        <v>0.79548634451252476</v>
      </c>
    </row>
    <row r="137" spans="1:50" hidden="1" x14ac:dyDescent="0.45">
      <c r="A137">
        <v>101</v>
      </c>
      <c r="B137" t="s">
        <v>239</v>
      </c>
      <c r="C137">
        <v>192</v>
      </c>
      <c r="D137" s="7">
        <f t="shared" si="4"/>
        <v>0.88446486976062966</v>
      </c>
      <c r="E137" s="7">
        <f t="shared" si="5"/>
        <v>1.0181934587765578</v>
      </c>
      <c r="F137">
        <v>83</v>
      </c>
      <c r="G137">
        <v>89.560549260469699</v>
      </c>
      <c r="H137" s="3">
        <f>Table3[[#This Row],[h_obWins]]/Table3[[#This Row],[h_exWins]]</f>
        <v>0.92674733111127316</v>
      </c>
      <c r="I137">
        <v>53</v>
      </c>
      <c r="J137">
        <v>50.944433507960703</v>
      </c>
      <c r="K137" s="3">
        <f>Table3[[#This Row],[obDraws]]/Table3[[#This Row],[exDraws]]</f>
        <v>1.0403491873497444</v>
      </c>
      <c r="L137">
        <v>56</v>
      </c>
      <c r="M137">
        <v>51.495017231569399</v>
      </c>
      <c r="N137" s="3">
        <f>Table3[[#This Row],[a_obWins]]/Table3[[#This Row],[a_exWins]]</f>
        <v>1.0874838578686559</v>
      </c>
      <c r="O137">
        <v>275</v>
      </c>
      <c r="P137">
        <v>287.64565646577501</v>
      </c>
      <c r="Q137" s="3">
        <f>Table3[[#This Row],[h_obSG]]/Table3[[#This Row],[h_exSG]]</f>
        <v>0.95603738077901546</v>
      </c>
      <c r="R137">
        <v>205</v>
      </c>
      <c r="S137">
        <v>204.601440822396</v>
      </c>
      <c r="T137" s="3">
        <f>Table3[[#This Row],[a_obSG]]/Table3[[#This Row],[a_exSG]]</f>
        <v>1.0019479783524592</v>
      </c>
      <c r="U137">
        <v>480</v>
      </c>
      <c r="V137">
        <v>492.24709728817101</v>
      </c>
      <c r="W137" s="3">
        <f>Table3[[#This Row],[obSG]]/Table3[[#This Row],[exSG]]</f>
        <v>0.97512002131522713</v>
      </c>
      <c r="X137">
        <v>4929</v>
      </c>
      <c r="Y137">
        <v>5025.8970564855299</v>
      </c>
      <c r="Z137" s="3">
        <f>Table3[[#This Row],[obFouls]]/Table3[[#This Row],[exFouls]]</f>
        <v>0.98072044544555648</v>
      </c>
      <c r="AA137">
        <v>2318</v>
      </c>
      <c r="AB137">
        <v>2445.3935706706202</v>
      </c>
      <c r="AC137" s="3">
        <f>Table3[[#This Row],[h_obFouls]]/Table3[[#This Row],[h_exFouls]]</f>
        <v>0.9479046758777222</v>
      </c>
      <c r="AD137">
        <v>2611</v>
      </c>
      <c r="AE137">
        <v>2580.5034858149102</v>
      </c>
      <c r="AF137" s="3">
        <f>Table3[[#This Row],[a_obFouls]]/Table3[[#This Row],[a_exFouls]]</f>
        <v>1.0118180480486578</v>
      </c>
      <c r="AG137">
        <v>530</v>
      </c>
      <c r="AH137">
        <v>662.32883740666398</v>
      </c>
      <c r="AI137" s="3">
        <f>Table3[[#This Row],[obYC]]/Table3[[#This Row],[exYC]]</f>
        <v>0.80020674031830619</v>
      </c>
      <c r="AJ137">
        <v>25</v>
      </c>
      <c r="AK137">
        <v>40.421543112249701</v>
      </c>
      <c r="AL137" s="3">
        <f>Table3[[#This Row],[obRC]]/Table3[[#This Row],[exRC]]</f>
        <v>0.61848207849402415</v>
      </c>
      <c r="AM137">
        <v>227</v>
      </c>
      <c r="AN137">
        <v>292.84800047138401</v>
      </c>
      <c r="AO137" s="3">
        <f>Table3[[#This Row],[h_obYC]]/Table3[[#This Row],[h_exYC]]</f>
        <v>0.77514614965650608</v>
      </c>
      <c r="AP137">
        <v>303</v>
      </c>
      <c r="AQ137">
        <v>369.48083693528002</v>
      </c>
      <c r="AR137" s="3">
        <f>Table3[[#This Row],[a_obYC]]/Table3[[#This Row],[a_exYC]]</f>
        <v>0.82006959417241676</v>
      </c>
      <c r="AS137">
        <v>14</v>
      </c>
      <c r="AT137">
        <v>16.013331128912199</v>
      </c>
      <c r="AU137" s="3">
        <f>Table3[[#This Row],[h_obRC]]/Table3[[#This Row],[h_exRC]]</f>
        <v>0.87427156081990254</v>
      </c>
      <c r="AV137">
        <v>11</v>
      </c>
      <c r="AW137">
        <v>24.408211983337502</v>
      </c>
      <c r="AX137" s="3">
        <f>Table3[[#This Row],[a_obRC]]/Table3[[#This Row],[a_exRC]]</f>
        <v>0.45066799679998087</v>
      </c>
    </row>
    <row r="138" spans="1:50" hidden="1" x14ac:dyDescent="0.45">
      <c r="A138">
        <v>76</v>
      </c>
      <c r="B138" t="s">
        <v>273</v>
      </c>
      <c r="C138">
        <v>191</v>
      </c>
      <c r="D138" s="7">
        <f t="shared" si="4"/>
        <v>0.86951311706067558</v>
      </c>
      <c r="E138" s="7">
        <f t="shared" si="5"/>
        <v>0.98610980178094865</v>
      </c>
      <c r="F138">
        <v>90</v>
      </c>
      <c r="G138">
        <v>81.533625383757197</v>
      </c>
      <c r="H138" s="3">
        <f>Table3[[#This Row],[h_obWins]]/Table3[[#This Row],[h_exWins]]</f>
        <v>1.1038390550695349</v>
      </c>
      <c r="I138">
        <v>51</v>
      </c>
      <c r="J138">
        <v>51.1435797878529</v>
      </c>
      <c r="K138" s="3">
        <f>Table3[[#This Row],[obDraws]]/Table3[[#This Row],[exDraws]]</f>
        <v>0.99719261364870271</v>
      </c>
      <c r="L138">
        <v>50</v>
      </c>
      <c r="M138">
        <v>58.322794828389803</v>
      </c>
      <c r="N138" s="3">
        <f>Table3[[#This Row],[a_obWins]]/Table3[[#This Row],[a_exWins]]</f>
        <v>0.85729773662460851</v>
      </c>
      <c r="O138">
        <v>299</v>
      </c>
      <c r="P138">
        <v>272.53326534881302</v>
      </c>
      <c r="Q138" s="3">
        <f>Table3[[#This Row],[h_obSG]]/Table3[[#This Row],[h_exSG]]</f>
        <v>1.0971137766148014</v>
      </c>
      <c r="R138">
        <v>225</v>
      </c>
      <c r="S138">
        <v>220.41257459823501</v>
      </c>
      <c r="T138" s="3">
        <f>Table3[[#This Row],[a_obSG]]/Table3[[#This Row],[a_exSG]]</f>
        <v>1.0208129023950965</v>
      </c>
      <c r="U138">
        <v>524</v>
      </c>
      <c r="V138">
        <v>492.94583994704902</v>
      </c>
      <c r="W138" s="3">
        <f>Table3[[#This Row],[obSG]]/Table3[[#This Row],[exSG]]</f>
        <v>1.0629971034065056</v>
      </c>
      <c r="X138">
        <v>4057</v>
      </c>
      <c r="Y138">
        <v>4983.1136265428704</v>
      </c>
      <c r="Z138" s="3">
        <f>Table3[[#This Row],[obFouls]]/Table3[[#This Row],[exFouls]]</f>
        <v>0.81414960686229032</v>
      </c>
      <c r="AA138">
        <v>2007</v>
      </c>
      <c r="AB138">
        <v>2439.87476638007</v>
      </c>
      <c r="AC138" s="3">
        <f>Table3[[#This Row],[h_obFouls]]/Table3[[#This Row],[h_exFouls]]</f>
        <v>0.82258320289843956</v>
      </c>
      <c r="AD138">
        <v>2050</v>
      </c>
      <c r="AE138">
        <v>2543.2388601627899</v>
      </c>
      <c r="AF138" s="3">
        <f>Table3[[#This Row],[a_obFouls]]/Table3[[#This Row],[a_exFouls]]</f>
        <v>0.8060587749389696</v>
      </c>
      <c r="AG138">
        <v>537</v>
      </c>
      <c r="AH138">
        <v>663.45944787960298</v>
      </c>
      <c r="AI138" s="3">
        <f>Table3[[#This Row],[obYC]]/Table3[[#This Row],[exYC]]</f>
        <v>0.80939385476570769</v>
      </c>
      <c r="AJ138">
        <v>28</v>
      </c>
      <c r="AK138">
        <v>40.085247572349402</v>
      </c>
      <c r="AL138" s="3">
        <f>Table3[[#This Row],[obRC]]/Table3[[#This Row],[exRC]]</f>
        <v>0.69851134009994875</v>
      </c>
      <c r="AM138">
        <v>244</v>
      </c>
      <c r="AN138">
        <v>301.11943424647097</v>
      </c>
      <c r="AO138" s="3">
        <f>Table3[[#This Row],[h_obYC]]/Table3[[#This Row],[h_exYC]]</f>
        <v>0.81030970521909984</v>
      </c>
      <c r="AP138">
        <v>293</v>
      </c>
      <c r="AQ138">
        <v>362.34001363313098</v>
      </c>
      <c r="AR138" s="3">
        <f>Table3[[#This Row],[a_obYC]]/Table3[[#This Row],[a_exYC]]</f>
        <v>0.80863274542088615</v>
      </c>
      <c r="AS138">
        <v>8</v>
      </c>
      <c r="AT138">
        <v>16.637830569347798</v>
      </c>
      <c r="AU138" s="3">
        <f>Table3[[#This Row],[h_obRC]]/Table3[[#This Row],[h_exRC]]</f>
        <v>0.48083191896054989</v>
      </c>
      <c r="AV138">
        <v>20</v>
      </c>
      <c r="AW138">
        <v>23.447417003001501</v>
      </c>
      <c r="AX138" s="3">
        <f>Table3[[#This Row],[a_obRC]]/Table3[[#This Row],[a_exRC]]</f>
        <v>0.8529724189849911</v>
      </c>
    </row>
    <row r="139" spans="1:50" hidden="1" x14ac:dyDescent="0.45">
      <c r="A139">
        <v>70</v>
      </c>
      <c r="B139" t="s">
        <v>158</v>
      </c>
      <c r="C139">
        <v>190</v>
      </c>
      <c r="D139" s="7">
        <f t="shared" si="4"/>
        <v>0.99619138240168259</v>
      </c>
      <c r="E139" s="7">
        <f t="shared" si="5"/>
        <v>1.0051303930854509</v>
      </c>
      <c r="F139">
        <v>83</v>
      </c>
      <c r="G139">
        <v>84.073703237569902</v>
      </c>
      <c r="H139" s="3">
        <f>Table3[[#This Row],[h_obWins]]/Table3[[#This Row],[h_exWins]]</f>
        <v>0.98722902410357849</v>
      </c>
      <c r="I139">
        <v>57</v>
      </c>
      <c r="J139">
        <v>50.9619462357185</v>
      </c>
      <c r="K139" s="3">
        <f>Table3[[#This Row],[obDraws]]/Table3[[#This Row],[exDraws]]</f>
        <v>1.1184816163879061</v>
      </c>
      <c r="L139">
        <v>50</v>
      </c>
      <c r="M139">
        <v>54.964350526711499</v>
      </c>
      <c r="N139" s="3">
        <f>Table3[[#This Row],[a_obWins]]/Table3[[#This Row],[a_exWins]]</f>
        <v>0.90968053876486854</v>
      </c>
      <c r="O139">
        <v>269</v>
      </c>
      <c r="P139">
        <v>274.54817804946401</v>
      </c>
      <c r="Q139" s="3">
        <f>Table3[[#This Row],[h_obSG]]/Table3[[#This Row],[h_exSG]]</f>
        <v>0.9797916049238381</v>
      </c>
      <c r="R139">
        <v>207</v>
      </c>
      <c r="S139">
        <v>210.28737474715101</v>
      </c>
      <c r="T139" s="3">
        <f>Table3[[#This Row],[a_obSG]]/Table3[[#This Row],[a_exSG]]</f>
        <v>0.98436722722368031</v>
      </c>
      <c r="U139">
        <v>476</v>
      </c>
      <c r="V139">
        <v>484.83555279661601</v>
      </c>
      <c r="W139" s="3">
        <f>Table3[[#This Row],[obSG]]/Table3[[#This Row],[exSG]]</f>
        <v>0.98177618628491459</v>
      </c>
      <c r="X139">
        <v>4933</v>
      </c>
      <c r="Y139">
        <v>4968.7597774443602</v>
      </c>
      <c r="Z139" s="3">
        <f>Table3[[#This Row],[obFouls]]/Table3[[#This Row],[exFouls]]</f>
        <v>0.99280307782101052</v>
      </c>
      <c r="AA139">
        <v>2415</v>
      </c>
      <c r="AB139">
        <v>2425.4348384688201</v>
      </c>
      <c r="AC139" s="3">
        <f>Table3[[#This Row],[h_obFouls]]/Table3[[#This Row],[h_exFouls]]</f>
        <v>0.99569774528537425</v>
      </c>
      <c r="AD139">
        <v>2518</v>
      </c>
      <c r="AE139">
        <v>2543.3249389755301</v>
      </c>
      <c r="AF139" s="3">
        <f>Table3[[#This Row],[a_obFouls]]/Table3[[#This Row],[a_exFouls]]</f>
        <v>0.99004258614877139</v>
      </c>
      <c r="AG139">
        <v>643</v>
      </c>
      <c r="AH139">
        <v>659.10903389685598</v>
      </c>
      <c r="AI139" s="3">
        <f>Table3[[#This Row],[obYC]]/Table3[[#This Row],[exYC]]</f>
        <v>0.97555937930085046</v>
      </c>
      <c r="AJ139">
        <v>42</v>
      </c>
      <c r="AK139">
        <v>40.015604093729699</v>
      </c>
      <c r="AL139" s="3">
        <f>Table3[[#This Row],[obRC]]/Table3[[#This Row],[exRC]]</f>
        <v>1.0495905522661158</v>
      </c>
      <c r="AM139">
        <v>268</v>
      </c>
      <c r="AN139">
        <v>295.66392607991799</v>
      </c>
      <c r="AO139" s="3">
        <f>Table3[[#This Row],[h_obYC]]/Table3[[#This Row],[h_exYC]]</f>
        <v>0.90643455748321344</v>
      </c>
      <c r="AP139">
        <v>375</v>
      </c>
      <c r="AQ139">
        <v>363.44510781693799</v>
      </c>
      <c r="AR139" s="3">
        <f>Table3[[#This Row],[a_obYC]]/Table3[[#This Row],[a_exYC]]</f>
        <v>1.0317926749722053</v>
      </c>
      <c r="AS139">
        <v>14</v>
      </c>
      <c r="AT139">
        <v>16.2765955189697</v>
      </c>
      <c r="AU139" s="3">
        <f>Table3[[#This Row],[h_obRC]]/Table3[[#This Row],[h_exRC]]</f>
        <v>0.86013073088187131</v>
      </c>
      <c r="AV139">
        <v>28</v>
      </c>
      <c r="AW139">
        <v>23.7390085747599</v>
      </c>
      <c r="AX139" s="3">
        <f>Table3[[#This Row],[a_obRC]]/Table3[[#This Row],[a_exRC]]</f>
        <v>1.1794932341770383</v>
      </c>
    </row>
    <row r="140" spans="1:50" hidden="1" x14ac:dyDescent="0.45">
      <c r="A140">
        <v>219</v>
      </c>
      <c r="B140" t="s">
        <v>301</v>
      </c>
      <c r="C140">
        <v>190</v>
      </c>
      <c r="D140" s="7">
        <f t="shared" si="4"/>
        <v>0.92983826989522467</v>
      </c>
      <c r="E140" s="7">
        <f t="shared" si="5"/>
        <v>0.99791101628304835</v>
      </c>
      <c r="F140">
        <v>83</v>
      </c>
      <c r="G140">
        <v>78.529603611914396</v>
      </c>
      <c r="H140" s="3">
        <f>Table3[[#This Row],[h_obWins]]/Table3[[#This Row],[h_exWins]]</f>
        <v>1.0569262568824092</v>
      </c>
      <c r="I140">
        <v>55</v>
      </c>
      <c r="J140">
        <v>51.2286470465937</v>
      </c>
      <c r="K140" s="3">
        <f>Table3[[#This Row],[obDraws]]/Table3[[#This Row],[exDraws]]</f>
        <v>1.0736180471441332</v>
      </c>
      <c r="L140">
        <v>52</v>
      </c>
      <c r="M140">
        <v>60.241749341491598</v>
      </c>
      <c r="N140" s="3">
        <f>Table3[[#This Row],[a_obWins]]/Table3[[#This Row],[a_exWins]]</f>
        <v>0.86318874482260299</v>
      </c>
      <c r="O140">
        <v>259</v>
      </c>
      <c r="P140">
        <v>264.25171843412397</v>
      </c>
      <c r="Q140" s="3">
        <f>Table3[[#This Row],[h_obSG]]/Table3[[#This Row],[h_exSG]]</f>
        <v>0.98012607651051775</v>
      </c>
      <c r="R140">
        <v>201</v>
      </c>
      <c r="S140">
        <v>223.329278030898</v>
      </c>
      <c r="T140" s="3">
        <f>Table3[[#This Row],[a_obSG]]/Table3[[#This Row],[a_exSG]]</f>
        <v>0.90001634256029472</v>
      </c>
      <c r="U140">
        <v>460</v>
      </c>
      <c r="V140">
        <v>487.580996465022</v>
      </c>
      <c r="W140" s="3">
        <f>Table3[[#This Row],[obSG]]/Table3[[#This Row],[exSG]]</f>
        <v>0.9434329954100239</v>
      </c>
      <c r="X140">
        <v>4582</v>
      </c>
      <c r="Y140">
        <v>4967.49723197412</v>
      </c>
      <c r="Z140" s="3">
        <f>Table3[[#This Row],[obFouls]]/Table3[[#This Row],[exFouls]]</f>
        <v>0.92239608519702776</v>
      </c>
      <c r="AA140">
        <v>2224</v>
      </c>
      <c r="AB140">
        <v>2436.3648276200902</v>
      </c>
      <c r="AC140" s="3">
        <f>Table3[[#This Row],[h_obFouls]]/Table3[[#This Row],[h_exFouls]]</f>
        <v>0.91283537456599462</v>
      </c>
      <c r="AD140">
        <v>2358</v>
      </c>
      <c r="AE140">
        <v>2531.1324043540299</v>
      </c>
      <c r="AF140" s="3">
        <f>Table3[[#This Row],[a_obFouls]]/Table3[[#This Row],[a_exFouls]]</f>
        <v>0.9315988353449195</v>
      </c>
      <c r="AG140">
        <v>545</v>
      </c>
      <c r="AH140">
        <v>662.59455051124996</v>
      </c>
      <c r="AI140" s="3">
        <f>Table3[[#This Row],[obYC]]/Table3[[#This Row],[exYC]]</f>
        <v>0.82252412063981595</v>
      </c>
      <c r="AJ140">
        <v>39</v>
      </c>
      <c r="AK140">
        <v>40.178142237188901</v>
      </c>
      <c r="AL140" s="3">
        <f>Table3[[#This Row],[obRC]]/Table3[[#This Row],[exRC]]</f>
        <v>0.97067703553255846</v>
      </c>
      <c r="AM140">
        <v>261</v>
      </c>
      <c r="AN140">
        <v>302.45472358471</v>
      </c>
      <c r="AO140" s="3">
        <f>Table3[[#This Row],[h_obYC]]/Table3[[#This Row],[h_exYC]]</f>
        <v>0.86293907698518857</v>
      </c>
      <c r="AP140">
        <v>284</v>
      </c>
      <c r="AQ140">
        <v>360.13982692654002</v>
      </c>
      <c r="AR140" s="3">
        <f>Table3[[#This Row],[a_obYC]]/Table3[[#This Row],[a_exYC]]</f>
        <v>0.78858259699760802</v>
      </c>
      <c r="AS140">
        <v>15</v>
      </c>
      <c r="AT140">
        <v>16.8845426176186</v>
      </c>
      <c r="AU140" s="3">
        <f>Table3[[#This Row],[h_obRC]]/Table3[[#This Row],[h_exRC]]</f>
        <v>0.88838651657332268</v>
      </c>
      <c r="AV140">
        <v>24</v>
      </c>
      <c r="AW140">
        <v>23.293599619570301</v>
      </c>
      <c r="AX140" s="3">
        <f>Table3[[#This Row],[a_obRC]]/Table3[[#This Row],[a_exRC]]</f>
        <v>1.0303259432619514</v>
      </c>
    </row>
    <row r="141" spans="1:50" hidden="1" x14ac:dyDescent="0.45">
      <c r="A141">
        <v>263</v>
      </c>
      <c r="B141" t="s">
        <v>218</v>
      </c>
      <c r="C141">
        <v>49</v>
      </c>
      <c r="D141" s="7">
        <f t="shared" si="4"/>
        <v>0.92618478898190881</v>
      </c>
      <c r="E141" s="7">
        <f t="shared" si="5"/>
        <v>0.94259076155202282</v>
      </c>
      <c r="F141">
        <v>25</v>
      </c>
      <c r="G141">
        <v>20.5478493359265</v>
      </c>
      <c r="H141" s="3">
        <f>Table3[[#This Row],[h_obWins]]/Table3[[#This Row],[h_exWins]]</f>
        <v>1.2166723432359037</v>
      </c>
      <c r="I141">
        <v>5</v>
      </c>
      <c r="J141">
        <v>12.937043472006399</v>
      </c>
      <c r="K141" s="3">
        <f>Table3[[#This Row],[obDraws]]/Table3[[#This Row],[exDraws]]</f>
        <v>0.38648706799348437</v>
      </c>
      <c r="L141">
        <v>19</v>
      </c>
      <c r="M141">
        <v>15.5151071920669</v>
      </c>
      <c r="N141" s="3">
        <f>Table3[[#This Row],[a_obWins]]/Table3[[#This Row],[a_exWins]]</f>
        <v>1.2246128734266803</v>
      </c>
      <c r="O141">
        <v>77</v>
      </c>
      <c r="P141">
        <v>69.026514999884796</v>
      </c>
      <c r="Q141" s="3">
        <f>Table3[[#This Row],[h_obSG]]/Table3[[#This Row],[h_exSG]]</f>
        <v>1.115513364684984</v>
      </c>
      <c r="R141">
        <v>59</v>
      </c>
      <c r="S141">
        <v>57.724080063787198</v>
      </c>
      <c r="T141" s="3">
        <f>Table3[[#This Row],[a_obSG]]/Table3[[#This Row],[a_exSG]]</f>
        <v>1.0221037725469659</v>
      </c>
      <c r="U141">
        <v>136</v>
      </c>
      <c r="V141">
        <v>126.75059506367199</v>
      </c>
      <c r="W141" s="3">
        <f>Table3[[#This Row],[obSG]]/Table3[[#This Row],[exSG]]</f>
        <v>1.0729732663715041</v>
      </c>
      <c r="X141">
        <v>1198</v>
      </c>
      <c r="Y141">
        <v>1283.0671289688401</v>
      </c>
      <c r="Z141" s="3">
        <f>Table3[[#This Row],[obFouls]]/Table3[[#This Row],[exFouls]]</f>
        <v>0.93370017277489936</v>
      </c>
      <c r="AA141">
        <v>552</v>
      </c>
      <c r="AB141">
        <v>629.45395748103397</v>
      </c>
      <c r="AC141" s="3">
        <f>Table3[[#This Row],[h_obFouls]]/Table3[[#This Row],[h_exFouls]]</f>
        <v>0.87695055919420806</v>
      </c>
      <c r="AD141">
        <v>646</v>
      </c>
      <c r="AE141">
        <v>653.61317148780904</v>
      </c>
      <c r="AF141" s="3">
        <f>Table3[[#This Row],[a_obFouls]]/Table3[[#This Row],[a_exFouls]]</f>
        <v>0.98835217553759003</v>
      </c>
      <c r="AG141">
        <v>140</v>
      </c>
      <c r="AH141">
        <v>171.33367628605501</v>
      </c>
      <c r="AI141" s="3">
        <f>Table3[[#This Row],[obYC]]/Table3[[#This Row],[exYC]]</f>
        <v>0.81711898696587248</v>
      </c>
      <c r="AJ141">
        <v>9</v>
      </c>
      <c r="AK141">
        <v>10.349300118352801</v>
      </c>
      <c r="AL141" s="3">
        <f>Table3[[#This Row],[obRC]]/Table3[[#This Row],[exRC]]</f>
        <v>0.86962402259839422</v>
      </c>
      <c r="AM141">
        <v>56</v>
      </c>
      <c r="AN141">
        <v>78.142206840399297</v>
      </c>
      <c r="AO141" s="3">
        <f>Table3[[#This Row],[h_obYC]]/Table3[[#This Row],[h_exYC]]</f>
        <v>0.71664216131464775</v>
      </c>
      <c r="AP141">
        <v>84</v>
      </c>
      <c r="AQ141">
        <v>93.191469445656494</v>
      </c>
      <c r="AR141" s="3">
        <f>Table3[[#This Row],[a_obYC]]/Table3[[#This Row],[a_exYC]]</f>
        <v>0.90137005564638739</v>
      </c>
      <c r="AS141">
        <v>4</v>
      </c>
      <c r="AT141">
        <v>4.3830919057487403</v>
      </c>
      <c r="AU141" s="3">
        <f>Table3[[#This Row],[h_obRC]]/Table3[[#This Row],[h_exRC]]</f>
        <v>0.91259779306788258</v>
      </c>
      <c r="AV141">
        <v>5</v>
      </c>
      <c r="AW141">
        <v>5.9662082126040996</v>
      </c>
      <c r="AX141" s="3">
        <f>Table3[[#This Row],[a_obRC]]/Table3[[#This Row],[a_exRC]]</f>
        <v>0.83805321936922916</v>
      </c>
    </row>
    <row r="142" spans="1:50" hidden="1" x14ac:dyDescent="0.45">
      <c r="A142">
        <v>245</v>
      </c>
      <c r="B142" t="s">
        <v>152</v>
      </c>
      <c r="C142">
        <v>31</v>
      </c>
      <c r="D142" s="7">
        <f t="shared" si="4"/>
        <v>0.92573760183317755</v>
      </c>
      <c r="E142" s="7">
        <f t="shared" si="5"/>
        <v>0.96859832560633341</v>
      </c>
      <c r="F142">
        <v>16</v>
      </c>
      <c r="G142">
        <v>13.4710353611865</v>
      </c>
      <c r="H142" s="3">
        <f>Table3[[#This Row],[h_obWins]]/Table3[[#This Row],[h_exWins]]</f>
        <v>1.1877335016208252</v>
      </c>
      <c r="I142">
        <v>7</v>
      </c>
      <c r="J142">
        <v>7.8568815415634798</v>
      </c>
      <c r="K142" s="3">
        <f>Table3[[#This Row],[obDraws]]/Table3[[#This Row],[exDraws]]</f>
        <v>0.89093872205778923</v>
      </c>
      <c r="L142">
        <v>8</v>
      </c>
      <c r="M142">
        <v>9.67208309724999</v>
      </c>
      <c r="N142" s="3">
        <f>Table3[[#This Row],[a_obWins]]/Table3[[#This Row],[a_exWins]]</f>
        <v>0.82712275314038564</v>
      </c>
      <c r="O142">
        <v>45</v>
      </c>
      <c r="P142">
        <v>44.890716897755098</v>
      </c>
      <c r="Q142" s="3">
        <f>Table3[[#This Row],[h_obSG]]/Table3[[#This Row],[h_exSG]]</f>
        <v>1.0024344254179278</v>
      </c>
      <c r="R142">
        <v>26</v>
      </c>
      <c r="S142">
        <v>36.0352026673973</v>
      </c>
      <c r="T142" s="3">
        <f>Table3[[#This Row],[a_obSG]]/Table3[[#This Row],[a_exSG]]</f>
        <v>0.72151668578024653</v>
      </c>
      <c r="U142">
        <v>71</v>
      </c>
      <c r="V142">
        <v>80.925919565152498</v>
      </c>
      <c r="W142" s="3">
        <f>Table3[[#This Row],[obSG]]/Table3[[#This Row],[exSG]]</f>
        <v>0.87734560671675466</v>
      </c>
      <c r="X142">
        <v>661</v>
      </c>
      <c r="Y142">
        <v>806.29307275632095</v>
      </c>
      <c r="Z142" s="3">
        <f>Table3[[#This Row],[obFouls]]/Table3[[#This Row],[exFouls]]</f>
        <v>0.81980116453235163</v>
      </c>
      <c r="AA142">
        <v>334</v>
      </c>
      <c r="AB142">
        <v>395.02314775599098</v>
      </c>
      <c r="AC142" s="3">
        <f>Table3[[#This Row],[h_obFouls]]/Table3[[#This Row],[h_exFouls]]</f>
        <v>0.84552007115875272</v>
      </c>
      <c r="AD142">
        <v>327</v>
      </c>
      <c r="AE142">
        <v>411.26992500032901</v>
      </c>
      <c r="AF142" s="3">
        <f>Table3[[#This Row],[a_obFouls]]/Table3[[#This Row],[a_exFouls]]</f>
        <v>0.79509825572521109</v>
      </c>
      <c r="AG142">
        <v>118</v>
      </c>
      <c r="AH142">
        <v>107.46869320982201</v>
      </c>
      <c r="AI142" s="3">
        <f>Table3[[#This Row],[obYC]]/Table3[[#This Row],[exYC]]</f>
        <v>1.0979941830093407</v>
      </c>
      <c r="AJ142">
        <v>6</v>
      </c>
      <c r="AK142">
        <v>6.4951632494035803</v>
      </c>
      <c r="AL142" s="3">
        <f>Table3[[#This Row],[obRC]]/Table3[[#This Row],[exRC]]</f>
        <v>0.92376431039680973</v>
      </c>
      <c r="AM142">
        <v>58</v>
      </c>
      <c r="AN142">
        <v>48.707957859499899</v>
      </c>
      <c r="AO142" s="3">
        <f>Table3[[#This Row],[h_obYC]]/Table3[[#This Row],[h_exYC]]</f>
        <v>1.1907705136664399</v>
      </c>
      <c r="AP142">
        <v>60</v>
      </c>
      <c r="AQ142">
        <v>58.760735350323003</v>
      </c>
      <c r="AR142" s="3">
        <f>Table3[[#This Row],[a_obYC]]/Table3[[#This Row],[a_exYC]]</f>
        <v>1.0210900126128217</v>
      </c>
      <c r="AS142">
        <v>1</v>
      </c>
      <c r="AT142">
        <v>2.6860425574831899</v>
      </c>
      <c r="AU142" s="3">
        <f>Table3[[#This Row],[h_obRC]]/Table3[[#This Row],[h_exRC]]</f>
        <v>0.37229492035189332</v>
      </c>
      <c r="AV142">
        <v>5</v>
      </c>
      <c r="AW142">
        <v>3.8091206919203802</v>
      </c>
      <c r="AX142" s="3">
        <f>Table3[[#This Row],[a_obRC]]/Table3[[#This Row],[a_exRC]]</f>
        <v>1.312638901310117</v>
      </c>
    </row>
    <row r="143" spans="1:50" hidden="1" x14ac:dyDescent="0.45">
      <c r="A143">
        <v>132</v>
      </c>
      <c r="B143" t="s">
        <v>160</v>
      </c>
      <c r="C143">
        <v>189</v>
      </c>
      <c r="D143" s="7">
        <f t="shared" si="4"/>
        <v>0.89293160193815535</v>
      </c>
      <c r="E143" s="7">
        <f t="shared" si="5"/>
        <v>1.0151744872802855</v>
      </c>
      <c r="F143">
        <v>80</v>
      </c>
      <c r="G143">
        <v>85.816953833418097</v>
      </c>
      <c r="H143" s="3">
        <f>Table3[[#This Row],[h_obWins]]/Table3[[#This Row],[h_exWins]]</f>
        <v>0.9322167290543828</v>
      </c>
      <c r="I143">
        <v>54</v>
      </c>
      <c r="J143">
        <v>50.4849031074382</v>
      </c>
      <c r="K143" s="3">
        <f>Table3[[#This Row],[obDraws]]/Table3[[#This Row],[exDraws]]</f>
        <v>1.069626693847094</v>
      </c>
      <c r="L143">
        <v>55</v>
      </c>
      <c r="M143">
        <v>52.698143059143597</v>
      </c>
      <c r="N143" s="3">
        <f>Table3[[#This Row],[a_obWins]]/Table3[[#This Row],[a_exWins]]</f>
        <v>1.0436800389393799</v>
      </c>
      <c r="O143">
        <v>286</v>
      </c>
      <c r="P143">
        <v>278.301786218811</v>
      </c>
      <c r="Q143" s="3">
        <f>Table3[[#This Row],[h_obSG]]/Table3[[#This Row],[h_exSG]]</f>
        <v>1.0276613883287704</v>
      </c>
      <c r="R143">
        <v>204</v>
      </c>
      <c r="S143">
        <v>205.50906181866699</v>
      </c>
      <c r="T143" s="3">
        <f>Table3[[#This Row],[a_obSG]]/Table3[[#This Row],[a_exSG]]</f>
        <v>0.99265695728785663</v>
      </c>
      <c r="U143">
        <v>490</v>
      </c>
      <c r="V143">
        <v>483.81084803747899</v>
      </c>
      <c r="W143" s="3">
        <f>Table3[[#This Row],[obSG]]/Table3[[#This Row],[exSG]]</f>
        <v>1.012792503491037</v>
      </c>
      <c r="X143">
        <v>4924</v>
      </c>
      <c r="Y143">
        <v>4937.9816869691304</v>
      </c>
      <c r="Z143" s="3">
        <f>Table3[[#This Row],[obFouls]]/Table3[[#This Row],[exFouls]]</f>
        <v>0.99716854215842343</v>
      </c>
      <c r="AA143">
        <v>2449</v>
      </c>
      <c r="AB143">
        <v>2406.7439352818201</v>
      </c>
      <c r="AC143" s="3">
        <f>Table3[[#This Row],[h_obFouls]]/Table3[[#This Row],[h_exFouls]]</f>
        <v>1.017557357930241</v>
      </c>
      <c r="AD143">
        <v>2475</v>
      </c>
      <c r="AE143">
        <v>2531.2377516872998</v>
      </c>
      <c r="AF143" s="3">
        <f>Table3[[#This Row],[a_obFouls]]/Table3[[#This Row],[a_exFouls]]</f>
        <v>0.97778250911048858</v>
      </c>
      <c r="AG143">
        <v>507</v>
      </c>
      <c r="AH143">
        <v>652.82085096528999</v>
      </c>
      <c r="AI143" s="3">
        <f>Table3[[#This Row],[obYC]]/Table3[[#This Row],[exYC]]</f>
        <v>0.77662960558065386</v>
      </c>
      <c r="AJ143">
        <v>28</v>
      </c>
      <c r="AK143">
        <v>39.660559005972097</v>
      </c>
      <c r="AL143" s="3">
        <f>Table3[[#This Row],[obRC]]/Table3[[#This Row],[exRC]]</f>
        <v>0.70599105765967018</v>
      </c>
      <c r="AM143">
        <v>233</v>
      </c>
      <c r="AN143">
        <v>290.49711803999799</v>
      </c>
      <c r="AO143" s="3">
        <f>Table3[[#This Row],[h_obYC]]/Table3[[#This Row],[h_exYC]]</f>
        <v>0.80207336159499754</v>
      </c>
      <c r="AP143">
        <v>274</v>
      </c>
      <c r="AQ143">
        <v>362.32373292529201</v>
      </c>
      <c r="AR143" s="3">
        <f>Table3[[#This Row],[a_obYC]]/Table3[[#This Row],[a_exYC]]</f>
        <v>0.75622978872459456</v>
      </c>
      <c r="AS143">
        <v>5</v>
      </c>
      <c r="AT143">
        <v>15.8737306971728</v>
      </c>
      <c r="AU143" s="3">
        <f>Table3[[#This Row],[h_obRC]]/Table3[[#This Row],[h_exRC]]</f>
        <v>0.31498581495341405</v>
      </c>
      <c r="AV143">
        <v>23</v>
      </c>
      <c r="AW143">
        <v>23.786828308799301</v>
      </c>
      <c r="AX143" s="3">
        <f>Table3[[#This Row],[a_obRC]]/Table3[[#This Row],[a_exRC]]</f>
        <v>0.96692168041132942</v>
      </c>
    </row>
    <row r="144" spans="1:50" hidden="1" x14ac:dyDescent="0.45">
      <c r="A144">
        <v>144</v>
      </c>
      <c r="B144" t="s">
        <v>63</v>
      </c>
      <c r="C144">
        <v>36</v>
      </c>
      <c r="D144" s="7">
        <f t="shared" si="4"/>
        <v>0.92480640438725592</v>
      </c>
      <c r="E144" s="7">
        <f t="shared" si="5"/>
        <v>1.0025016823270705</v>
      </c>
      <c r="F144">
        <v>14</v>
      </c>
      <c r="G144">
        <v>15.787337289647899</v>
      </c>
      <c r="H144" s="3">
        <f>Table3[[#This Row],[h_obWins]]/Table3[[#This Row],[h_exWins]]</f>
        <v>0.88678665332501039</v>
      </c>
      <c r="I144">
        <v>6</v>
      </c>
      <c r="J144">
        <v>9.4383577159260508</v>
      </c>
      <c r="K144" s="3">
        <f>Table3[[#This Row],[obDraws]]/Table3[[#This Row],[exDraws]]</f>
        <v>0.63570381422138189</v>
      </c>
      <c r="L144">
        <v>16</v>
      </c>
      <c r="M144">
        <v>10.774304994426</v>
      </c>
      <c r="N144" s="3">
        <f>Table3[[#This Row],[a_obWins]]/Table3[[#This Row],[a_exWins]]</f>
        <v>1.4850145794348193</v>
      </c>
      <c r="O144">
        <v>40</v>
      </c>
      <c r="P144">
        <v>52.518669731476301</v>
      </c>
      <c r="Q144" s="3">
        <f>Table3[[#This Row],[h_obSG]]/Table3[[#This Row],[h_exSG]]</f>
        <v>0.76163391427309102</v>
      </c>
      <c r="R144">
        <v>38</v>
      </c>
      <c r="S144">
        <v>41.069233729695902</v>
      </c>
      <c r="T144" s="3">
        <f>Table3[[#This Row],[a_obSG]]/Table3[[#This Row],[a_exSG]]</f>
        <v>0.92526683721696434</v>
      </c>
      <c r="U144">
        <v>78</v>
      </c>
      <c r="V144">
        <v>93.587903461172203</v>
      </c>
      <c r="W144" s="3">
        <f>Table3[[#This Row],[obSG]]/Table3[[#This Row],[exSG]]</f>
        <v>0.83344104435848032</v>
      </c>
      <c r="X144">
        <v>678</v>
      </c>
      <c r="Y144">
        <v>940.56550876901099</v>
      </c>
      <c r="Z144" s="3">
        <f>Table3[[#This Row],[obFouls]]/Table3[[#This Row],[exFouls]]</f>
        <v>0.72084293297906465</v>
      </c>
      <c r="AA144">
        <v>327</v>
      </c>
      <c r="AB144">
        <v>459.52253817834202</v>
      </c>
      <c r="AC144" s="3">
        <f>Table3[[#This Row],[h_obFouls]]/Table3[[#This Row],[h_exFouls]]</f>
        <v>0.71160818639343948</v>
      </c>
      <c r="AD144">
        <v>351</v>
      </c>
      <c r="AE144">
        <v>481.04297059066897</v>
      </c>
      <c r="AF144" s="3">
        <f>Table3[[#This Row],[a_obFouls]]/Table3[[#This Row],[a_exFouls]]</f>
        <v>0.72966454445641271</v>
      </c>
      <c r="AG144">
        <v>113</v>
      </c>
      <c r="AH144">
        <v>124.910845631553</v>
      </c>
      <c r="AI144" s="3">
        <f>Table3[[#This Row],[obYC]]/Table3[[#This Row],[exYC]]</f>
        <v>0.90464522458933483</v>
      </c>
      <c r="AJ144">
        <v>9</v>
      </c>
      <c r="AK144">
        <v>7.6236819358379098</v>
      </c>
      <c r="AL144" s="3">
        <f>Table3[[#This Row],[obRC]]/Table3[[#This Row],[exRC]]</f>
        <v>1.1805319366344762</v>
      </c>
      <c r="AM144">
        <v>49</v>
      </c>
      <c r="AN144">
        <v>56.203162099804999</v>
      </c>
      <c r="AO144" s="3">
        <f>Table3[[#This Row],[h_obYC]]/Table3[[#This Row],[h_exYC]]</f>
        <v>0.87183706697830099</v>
      </c>
      <c r="AP144">
        <v>64</v>
      </c>
      <c r="AQ144">
        <v>68.707683531748003</v>
      </c>
      <c r="AR144" s="3">
        <f>Table3[[#This Row],[a_obYC]]/Table3[[#This Row],[a_exYC]]</f>
        <v>0.93148242976969664</v>
      </c>
      <c r="AS144">
        <v>3</v>
      </c>
      <c r="AT144">
        <v>3.13449393726916</v>
      </c>
      <c r="AU144" s="3">
        <f>Table3[[#This Row],[h_obRC]]/Table3[[#This Row],[h_exRC]]</f>
        <v>0.95709229624915648</v>
      </c>
      <c r="AV144">
        <v>6</v>
      </c>
      <c r="AW144">
        <v>4.48918799856874</v>
      </c>
      <c r="AX144" s="3">
        <f>Table3[[#This Row],[a_obRC]]/Table3[[#This Row],[a_exRC]]</f>
        <v>1.3365446049292082</v>
      </c>
    </row>
    <row r="145" spans="1:50" hidden="1" x14ac:dyDescent="0.45">
      <c r="A145">
        <v>174</v>
      </c>
      <c r="B145" t="s">
        <v>69</v>
      </c>
      <c r="C145">
        <v>37</v>
      </c>
      <c r="D145" s="7">
        <f t="shared" si="4"/>
        <v>0.92471030191065173</v>
      </c>
      <c r="E145" s="7">
        <f t="shared" si="5"/>
        <v>0.94269971851978773</v>
      </c>
      <c r="F145">
        <v>21</v>
      </c>
      <c r="G145">
        <v>16.601176532838299</v>
      </c>
      <c r="H145" s="3">
        <f>Table3[[#This Row],[h_obWins]]/Table3[[#This Row],[h_exWins]]</f>
        <v>1.2649705855763005</v>
      </c>
      <c r="I145">
        <v>7</v>
      </c>
      <c r="J145">
        <v>9.3665558372498907</v>
      </c>
      <c r="K145" s="3">
        <f>Table3[[#This Row],[obDraws]]/Table3[[#This Row],[exDraws]]</f>
        <v>0.74733980361934893</v>
      </c>
      <c r="L145">
        <v>9</v>
      </c>
      <c r="M145">
        <v>11.032267629911701</v>
      </c>
      <c r="N145" s="3">
        <f>Table3[[#This Row],[a_obWins]]/Table3[[#This Row],[a_exWins]]</f>
        <v>0.81578876636371389</v>
      </c>
      <c r="O145">
        <v>63</v>
      </c>
      <c r="P145">
        <v>54.818383793514798</v>
      </c>
      <c r="Q145" s="3">
        <f>Table3[[#This Row],[h_obSG]]/Table3[[#This Row],[h_exSG]]</f>
        <v>1.1492494969808489</v>
      </c>
      <c r="R145">
        <v>35</v>
      </c>
      <c r="S145">
        <v>41.586014523851198</v>
      </c>
      <c r="T145" s="3">
        <f>Table3[[#This Row],[a_obSG]]/Table3[[#This Row],[a_exSG]]</f>
        <v>0.84162910057000384</v>
      </c>
      <c r="U145">
        <v>98</v>
      </c>
      <c r="V145">
        <v>96.404398317366002</v>
      </c>
      <c r="W145" s="3">
        <f>Table3[[#This Row],[obSG]]/Table3[[#This Row],[exSG]]</f>
        <v>1.016551129517776</v>
      </c>
      <c r="X145">
        <v>657</v>
      </c>
      <c r="Y145">
        <v>963.58441747931295</v>
      </c>
      <c r="Z145" s="3">
        <f>Table3[[#This Row],[obFouls]]/Table3[[#This Row],[exFouls]]</f>
        <v>0.68182920778096234</v>
      </c>
      <c r="AA145">
        <v>322</v>
      </c>
      <c r="AB145">
        <v>470.52837813575599</v>
      </c>
      <c r="AC145" s="3">
        <f>Table3[[#This Row],[h_obFouls]]/Table3[[#This Row],[h_exFouls]]</f>
        <v>0.68433704525064187</v>
      </c>
      <c r="AD145">
        <v>335</v>
      </c>
      <c r="AE145">
        <v>493.05603934355702</v>
      </c>
      <c r="AF145" s="3">
        <f>Table3[[#This Row],[a_obFouls]]/Table3[[#This Row],[a_exFouls]]</f>
        <v>0.67943595305314775</v>
      </c>
      <c r="AG145">
        <v>98</v>
      </c>
      <c r="AH145">
        <v>128.393676298722</v>
      </c>
      <c r="AI145" s="3">
        <f>Table3[[#This Row],[obYC]]/Table3[[#This Row],[exYC]]</f>
        <v>0.76327746681224573</v>
      </c>
      <c r="AJ145">
        <v>10</v>
      </c>
      <c r="AK145">
        <v>7.6948150272936697</v>
      </c>
      <c r="AL145" s="3">
        <f>Table3[[#This Row],[obRC]]/Table3[[#This Row],[exRC]]</f>
        <v>1.2995763984617943</v>
      </c>
      <c r="AM145">
        <v>45</v>
      </c>
      <c r="AN145">
        <v>57.812191320713197</v>
      </c>
      <c r="AO145" s="3">
        <f>Table3[[#This Row],[h_obYC]]/Table3[[#This Row],[h_exYC]]</f>
        <v>0.778382534409783</v>
      </c>
      <c r="AP145">
        <v>53</v>
      </c>
      <c r="AQ145">
        <v>70.581484978009101</v>
      </c>
      <c r="AR145" s="3">
        <f>Table3[[#This Row],[a_obYC]]/Table3[[#This Row],[a_exYC]]</f>
        <v>0.75090514200024383</v>
      </c>
      <c r="AS145">
        <v>2</v>
      </c>
      <c r="AT145">
        <v>3.16180539260256</v>
      </c>
      <c r="AU145" s="3">
        <f>Table3[[#This Row],[h_obRC]]/Table3[[#This Row],[h_exRC]]</f>
        <v>0.63254999965502323</v>
      </c>
      <c r="AV145">
        <v>8</v>
      </c>
      <c r="AW145">
        <v>4.5330096346911102</v>
      </c>
      <c r="AX145" s="3">
        <f>Table3[[#This Row],[a_obRC]]/Table3[[#This Row],[a_exRC]]</f>
        <v>1.7648318986079408</v>
      </c>
    </row>
    <row r="146" spans="1:50" hidden="1" x14ac:dyDescent="0.45">
      <c r="A146">
        <v>47</v>
      </c>
      <c r="B146" t="s">
        <v>159</v>
      </c>
      <c r="C146">
        <v>186</v>
      </c>
      <c r="D146" s="7">
        <f t="shared" si="4"/>
        <v>0.92157884249542865</v>
      </c>
      <c r="E146" s="7">
        <f t="shared" si="5"/>
        <v>1.0090698752225207</v>
      </c>
      <c r="F146">
        <v>79</v>
      </c>
      <c r="G146">
        <v>82.624179487326401</v>
      </c>
      <c r="H146" s="3">
        <f>Table3[[#This Row],[h_obWins]]/Table3[[#This Row],[h_exWins]]</f>
        <v>0.95613657515494832</v>
      </c>
      <c r="I146">
        <v>53</v>
      </c>
      <c r="J146">
        <v>50.309779029074697</v>
      </c>
      <c r="K146" s="3">
        <f>Table3[[#This Row],[obDraws]]/Table3[[#This Row],[exDraws]]</f>
        <v>1.0534731223798575</v>
      </c>
      <c r="L146">
        <v>54</v>
      </c>
      <c r="M146">
        <v>53.066041483598802</v>
      </c>
      <c r="N146" s="3">
        <f>Table3[[#This Row],[a_obWins]]/Table3[[#This Row],[a_exWins]]</f>
        <v>1.0175999281327561</v>
      </c>
      <c r="O146">
        <v>276</v>
      </c>
      <c r="P146">
        <v>270.34068890985702</v>
      </c>
      <c r="Q146" s="3">
        <f>Table3[[#This Row],[h_obSG]]/Table3[[#This Row],[h_exSG]]</f>
        <v>1.0209339967023241</v>
      </c>
      <c r="R146">
        <v>211</v>
      </c>
      <c r="S146">
        <v>205.63669366644999</v>
      </c>
      <c r="T146" s="3">
        <f>Table3[[#This Row],[a_obSG]]/Table3[[#This Row],[a_exSG]]</f>
        <v>1.0260814655104769</v>
      </c>
      <c r="U146">
        <v>487</v>
      </c>
      <c r="V146">
        <v>475.977382576308</v>
      </c>
      <c r="W146" s="3">
        <f>Table3[[#This Row],[obSG]]/Table3[[#This Row],[exSG]]</f>
        <v>1.0231578596529738</v>
      </c>
      <c r="X146">
        <v>4297</v>
      </c>
      <c r="Y146">
        <v>4864.8609702342201</v>
      </c>
      <c r="Z146" s="3">
        <f>Table3[[#This Row],[obFouls]]/Table3[[#This Row],[exFouls]]</f>
        <v>0.8832729293378182</v>
      </c>
      <c r="AA146">
        <v>2004</v>
      </c>
      <c r="AB146">
        <v>2373.07633216456</v>
      </c>
      <c r="AC146" s="3">
        <f>Table3[[#This Row],[h_obFouls]]/Table3[[#This Row],[h_exFouls]]</f>
        <v>0.844473467978203</v>
      </c>
      <c r="AD146">
        <v>2293</v>
      </c>
      <c r="AE146">
        <v>2491.7846380696501</v>
      </c>
      <c r="AF146" s="3">
        <f>Table3[[#This Row],[a_obFouls]]/Table3[[#This Row],[a_exFouls]]</f>
        <v>0.92022398925147653</v>
      </c>
      <c r="AG146">
        <v>525</v>
      </c>
      <c r="AH146">
        <v>645.12956824921002</v>
      </c>
      <c r="AI146" s="3">
        <f>Table3[[#This Row],[obYC]]/Table3[[#This Row],[exYC]]</f>
        <v>0.81379001341509649</v>
      </c>
      <c r="AJ146">
        <v>35</v>
      </c>
      <c r="AK146">
        <v>39.4049843492202</v>
      </c>
      <c r="AL146" s="3">
        <f>Table3[[#This Row],[obRC]]/Table3[[#This Row],[exRC]]</f>
        <v>0.88821250859582257</v>
      </c>
      <c r="AM146">
        <v>197</v>
      </c>
      <c r="AN146">
        <v>288.711172848469</v>
      </c>
      <c r="AO146" s="3">
        <f>Table3[[#This Row],[h_obYC]]/Table3[[#This Row],[h_exYC]]</f>
        <v>0.68234283438485455</v>
      </c>
      <c r="AP146">
        <v>328</v>
      </c>
      <c r="AQ146">
        <v>356.41839540074102</v>
      </c>
      <c r="AR146" s="3">
        <f>Table3[[#This Row],[a_obYC]]/Table3[[#This Row],[a_exYC]]</f>
        <v>0.92026675455741103</v>
      </c>
      <c r="AS146">
        <v>14</v>
      </c>
      <c r="AT146">
        <v>15.912336513792001</v>
      </c>
      <c r="AU146" s="3">
        <f>Table3[[#This Row],[h_obRC]]/Table3[[#This Row],[h_exRC]]</f>
        <v>0.87982050831224656</v>
      </c>
      <c r="AV146">
        <v>21</v>
      </c>
      <c r="AW146">
        <v>23.492647835428201</v>
      </c>
      <c r="AX146" s="3">
        <f>Table3[[#This Row],[a_obRC]]/Table3[[#This Row],[a_exRC]]</f>
        <v>0.89389668406516731</v>
      </c>
    </row>
    <row r="147" spans="1:50" hidden="1" x14ac:dyDescent="0.45">
      <c r="A147">
        <v>252</v>
      </c>
      <c r="B147" t="s">
        <v>133</v>
      </c>
      <c r="C147">
        <v>183</v>
      </c>
      <c r="D147" s="7">
        <f t="shared" si="4"/>
        <v>0.93600570261793881</v>
      </c>
      <c r="E147" s="7">
        <f t="shared" si="5"/>
        <v>0.97255767540599314</v>
      </c>
      <c r="F147">
        <v>83</v>
      </c>
      <c r="G147">
        <v>77.464874692507905</v>
      </c>
      <c r="H147" s="3">
        <f>Table3[[#This Row],[h_obWins]]/Table3[[#This Row],[h_exWins]]</f>
        <v>1.0714533564981992</v>
      </c>
      <c r="I147">
        <v>34</v>
      </c>
      <c r="J147">
        <v>45.276088823863802</v>
      </c>
      <c r="K147" s="3">
        <f>Table3[[#This Row],[obDraws]]/Table3[[#This Row],[exDraws]]</f>
        <v>0.75094825730793957</v>
      </c>
      <c r="L147">
        <v>66</v>
      </c>
      <c r="M147">
        <v>60.259036483628101</v>
      </c>
      <c r="N147" s="3">
        <f>Table3[[#This Row],[a_obWins]]/Table3[[#This Row],[a_exWins]]</f>
        <v>1.0952714124118408</v>
      </c>
      <c r="O147">
        <v>259</v>
      </c>
      <c r="P147">
        <v>264.93064901645801</v>
      </c>
      <c r="Q147" s="3">
        <f>Table3[[#This Row],[h_obSG]]/Table3[[#This Row],[h_exSG]]</f>
        <v>0.97761433402109099</v>
      </c>
      <c r="R147">
        <v>234</v>
      </c>
      <c r="S147">
        <v>221.636358830982</v>
      </c>
      <c r="T147" s="3">
        <f>Table3[[#This Row],[a_obSG]]/Table3[[#This Row],[a_exSG]]</f>
        <v>1.0557834519310363</v>
      </c>
      <c r="U147">
        <v>493</v>
      </c>
      <c r="V147">
        <v>486.56700784743998</v>
      </c>
      <c r="W147" s="3">
        <f>Table3[[#This Row],[obSG]]/Table3[[#This Row],[exSG]]</f>
        <v>1.0132211844387464</v>
      </c>
      <c r="X147">
        <v>4304</v>
      </c>
      <c r="Y147">
        <v>4755.5843993149301</v>
      </c>
      <c r="Z147" s="3">
        <f>Table3[[#This Row],[obFouls]]/Table3[[#This Row],[exFouls]]</f>
        <v>0.90504123964659666</v>
      </c>
      <c r="AA147">
        <v>2164</v>
      </c>
      <c r="AB147">
        <v>2341.5711551791001</v>
      </c>
      <c r="AC147" s="3">
        <f>Table3[[#This Row],[h_obFouls]]/Table3[[#This Row],[h_exFouls]]</f>
        <v>0.92416580859123276</v>
      </c>
      <c r="AD147">
        <v>2140</v>
      </c>
      <c r="AE147">
        <v>2414.0132441358301</v>
      </c>
      <c r="AF147" s="3">
        <f>Table3[[#This Row],[a_obFouls]]/Table3[[#This Row],[a_exFouls]]</f>
        <v>0.88649057961820688</v>
      </c>
      <c r="AG147">
        <v>615</v>
      </c>
      <c r="AH147">
        <v>637.98478739848395</v>
      </c>
      <c r="AI147" s="3">
        <f>Table3[[#This Row],[obYC]]/Table3[[#This Row],[exYC]]</f>
        <v>0.96397282842399867</v>
      </c>
      <c r="AJ147">
        <v>31</v>
      </c>
      <c r="AK147">
        <v>37.8097137256932</v>
      </c>
      <c r="AL147" s="3">
        <f>Table3[[#This Row],[obRC]]/Table3[[#This Row],[exRC]]</f>
        <v>0.8198951260224504</v>
      </c>
      <c r="AM147">
        <v>298</v>
      </c>
      <c r="AN147">
        <v>292.67605112805802</v>
      </c>
      <c r="AO147" s="3">
        <f>Table3[[#This Row],[h_obYC]]/Table3[[#This Row],[h_exYC]]</f>
        <v>1.018190585978668</v>
      </c>
      <c r="AP147">
        <v>317</v>
      </c>
      <c r="AQ147">
        <v>345.30873627042598</v>
      </c>
      <c r="AR147" s="3">
        <f>Table3[[#This Row],[a_obYC]]/Table3[[#This Row],[a_exYC]]</f>
        <v>0.9180190557117669</v>
      </c>
      <c r="AS147">
        <v>13</v>
      </c>
      <c r="AT147">
        <v>15.839894766273</v>
      </c>
      <c r="AU147" s="3">
        <f>Table3[[#This Row],[h_obRC]]/Table3[[#This Row],[h_exRC]]</f>
        <v>0.82071252314631349</v>
      </c>
      <c r="AV147">
        <v>18</v>
      </c>
      <c r="AW147">
        <v>21.969818959420198</v>
      </c>
      <c r="AX147" s="3">
        <f>Table3[[#This Row],[a_obRC]]/Table3[[#This Row],[a_exRC]]</f>
        <v>0.81930579552099481</v>
      </c>
    </row>
    <row r="148" spans="1:50" hidden="1" x14ac:dyDescent="0.45">
      <c r="A148">
        <v>161</v>
      </c>
      <c r="B148" t="s">
        <v>129</v>
      </c>
      <c r="C148">
        <v>183</v>
      </c>
      <c r="D148" s="7">
        <f t="shared" si="4"/>
        <v>0.83308846202588649</v>
      </c>
      <c r="E148" s="7">
        <f t="shared" si="5"/>
        <v>0.98588238205359102</v>
      </c>
      <c r="F148">
        <v>83</v>
      </c>
      <c r="G148">
        <v>79.254284677290102</v>
      </c>
      <c r="H148" s="3">
        <f>Table3[[#This Row],[h_obWins]]/Table3[[#This Row],[h_exWins]]</f>
        <v>1.0472619914237042</v>
      </c>
      <c r="I148">
        <v>40</v>
      </c>
      <c r="J148">
        <v>48.336829300277103</v>
      </c>
      <c r="K148" s="3">
        <f>Table3[[#This Row],[obDraws]]/Table3[[#This Row],[exDraws]]</f>
        <v>0.82752635162544042</v>
      </c>
      <c r="L148">
        <v>60</v>
      </c>
      <c r="M148">
        <v>55.408886022432597</v>
      </c>
      <c r="N148" s="3">
        <f>Table3[[#This Row],[a_obWins]]/Table3[[#This Row],[a_exWins]]</f>
        <v>1.0828588031116284</v>
      </c>
      <c r="O148">
        <v>244</v>
      </c>
      <c r="P148">
        <v>265.18072124428102</v>
      </c>
      <c r="Q148" s="3">
        <f>Table3[[#This Row],[h_obSG]]/Table3[[#This Row],[h_exSG]]</f>
        <v>0.92012722061808705</v>
      </c>
      <c r="R148">
        <v>194</v>
      </c>
      <c r="S148">
        <v>210.377722203199</v>
      </c>
      <c r="T148" s="3">
        <f>Table3[[#This Row],[a_obSG]]/Table3[[#This Row],[a_exSG]]</f>
        <v>0.92215087209956514</v>
      </c>
      <c r="U148">
        <v>438</v>
      </c>
      <c r="V148">
        <v>475.55844344747999</v>
      </c>
      <c r="W148" s="3">
        <f>Table3[[#This Row],[obSG]]/Table3[[#This Row],[exSG]]</f>
        <v>0.92102244431787095</v>
      </c>
      <c r="X148">
        <v>4520</v>
      </c>
      <c r="Y148">
        <v>4779.3412360634302</v>
      </c>
      <c r="Z148" s="3">
        <f>Table3[[#This Row],[obFouls]]/Table3[[#This Row],[exFouls]]</f>
        <v>0.94573703293949352</v>
      </c>
      <c r="AA148">
        <v>2141</v>
      </c>
      <c r="AB148">
        <v>2337.4933475799498</v>
      </c>
      <c r="AC148" s="3">
        <f>Table3[[#This Row],[h_obFouls]]/Table3[[#This Row],[h_exFouls]]</f>
        <v>0.91593843559666899</v>
      </c>
      <c r="AD148">
        <v>2379</v>
      </c>
      <c r="AE148">
        <v>2441.8478884834799</v>
      </c>
      <c r="AF148" s="3">
        <f>Table3[[#This Row],[a_obFouls]]/Table3[[#This Row],[a_exFouls]]</f>
        <v>0.97426216072676342</v>
      </c>
      <c r="AG148">
        <v>536</v>
      </c>
      <c r="AH148">
        <v>638.01082912352695</v>
      </c>
      <c r="AI148" s="3">
        <f>Table3[[#This Row],[obYC]]/Table3[[#This Row],[exYC]]</f>
        <v>0.84011113218303013</v>
      </c>
      <c r="AJ148">
        <v>18</v>
      </c>
      <c r="AK148">
        <v>38.178529861741303</v>
      </c>
      <c r="AL148" s="3">
        <f>Table3[[#This Row],[obRC]]/Table3[[#This Row],[exRC]]</f>
        <v>0.47146917561217561</v>
      </c>
      <c r="AM148">
        <v>236</v>
      </c>
      <c r="AN148">
        <v>288.57045267525399</v>
      </c>
      <c r="AO148" s="3">
        <f>Table3[[#This Row],[h_obYC]]/Table3[[#This Row],[h_exYC]]</f>
        <v>0.81782454791234382</v>
      </c>
      <c r="AP148">
        <v>300</v>
      </c>
      <c r="AQ148">
        <v>349.44037644827301</v>
      </c>
      <c r="AR148" s="3">
        <f>Table3[[#This Row],[a_obYC]]/Table3[[#This Row],[a_exYC]]</f>
        <v>0.85851555864612117</v>
      </c>
      <c r="AS148">
        <v>8</v>
      </c>
      <c r="AT148">
        <v>15.9427418748327</v>
      </c>
      <c r="AU148" s="3">
        <f>Table3[[#This Row],[h_obRC]]/Table3[[#This Row],[h_exRC]]</f>
        <v>0.5017957427153007</v>
      </c>
      <c r="AV148">
        <v>10</v>
      </c>
      <c r="AW148">
        <v>22.235787986908498</v>
      </c>
      <c r="AX148" s="3">
        <f>Table3[[#This Row],[a_obRC]]/Table3[[#This Row],[a_exRC]]</f>
        <v>0.44972546086010451</v>
      </c>
    </row>
    <row r="149" spans="1:50" hidden="1" x14ac:dyDescent="0.45">
      <c r="A149">
        <v>249</v>
      </c>
      <c r="B149" t="s">
        <v>140</v>
      </c>
      <c r="C149">
        <v>181</v>
      </c>
      <c r="D149" s="7">
        <f t="shared" si="4"/>
        <v>0.9449458662259077</v>
      </c>
      <c r="E149" s="7">
        <f t="shared" si="5"/>
        <v>1.0219913848429913</v>
      </c>
      <c r="F149">
        <v>75</v>
      </c>
      <c r="G149">
        <v>83.184484458775898</v>
      </c>
      <c r="H149" s="3">
        <f>Table3[[#This Row],[h_obWins]]/Table3[[#This Row],[h_exWins]]</f>
        <v>0.90161044439925675</v>
      </c>
      <c r="I149">
        <v>46</v>
      </c>
      <c r="J149">
        <v>42.996811180355003</v>
      </c>
      <c r="K149" s="3">
        <f>Table3[[#This Row],[obDraws]]/Table3[[#This Row],[exDraws]]</f>
        <v>1.0698467801960425</v>
      </c>
      <c r="L149">
        <v>60</v>
      </c>
      <c r="M149">
        <v>54.8187043608689</v>
      </c>
      <c r="N149" s="3">
        <f>Table3[[#This Row],[a_obWins]]/Table3[[#This Row],[a_exWins]]</f>
        <v>1.0945169299336752</v>
      </c>
      <c r="O149">
        <v>256</v>
      </c>
      <c r="P149">
        <v>283.98136570902699</v>
      </c>
      <c r="Q149" s="3">
        <f>Table3[[#This Row],[h_obSG]]/Table3[[#This Row],[h_exSG]]</f>
        <v>0.90146759932939668</v>
      </c>
      <c r="R149">
        <v>204</v>
      </c>
      <c r="S149">
        <v>211.396492221805</v>
      </c>
      <c r="T149" s="3">
        <f>Table3[[#This Row],[a_obSG]]/Table3[[#This Row],[a_exSG]]</f>
        <v>0.96501128214538046</v>
      </c>
      <c r="U149">
        <v>460</v>
      </c>
      <c r="V149">
        <v>495.37785793083299</v>
      </c>
      <c r="W149" s="3">
        <f>Table3[[#This Row],[obSG]]/Table3[[#This Row],[exSG]]</f>
        <v>0.92858409522257535</v>
      </c>
      <c r="X149">
        <v>4765</v>
      </c>
      <c r="Y149">
        <v>4670.6119051987798</v>
      </c>
      <c r="Z149" s="3">
        <f>Table3[[#This Row],[obFouls]]/Table3[[#This Row],[exFouls]]</f>
        <v>1.0202089355136013</v>
      </c>
      <c r="AA149">
        <v>2299</v>
      </c>
      <c r="AB149">
        <v>2289.6356932201302</v>
      </c>
      <c r="AC149" s="3">
        <f>Table3[[#This Row],[h_obFouls]]/Table3[[#This Row],[h_exFouls]]</f>
        <v>1.004089867574828</v>
      </c>
      <c r="AD149">
        <v>2466</v>
      </c>
      <c r="AE149">
        <v>2380.9762119786401</v>
      </c>
      <c r="AF149" s="3">
        <f>Table3[[#This Row],[a_obFouls]]/Table3[[#This Row],[a_exFouls]]</f>
        <v>1.035709633550141</v>
      </c>
      <c r="AG149">
        <v>593</v>
      </c>
      <c r="AH149">
        <v>623.79635432581495</v>
      </c>
      <c r="AI149" s="3">
        <f>Table3[[#This Row],[obYC]]/Table3[[#This Row],[exYC]]</f>
        <v>0.95063075615583081</v>
      </c>
      <c r="AJ149">
        <v>29</v>
      </c>
      <c r="AK149">
        <v>36.209820097242201</v>
      </c>
      <c r="AL149" s="3">
        <f>Table3[[#This Row],[obRC]]/Table3[[#This Row],[exRC]]</f>
        <v>0.800887712839222</v>
      </c>
      <c r="AM149">
        <v>261</v>
      </c>
      <c r="AN149">
        <v>281.67111613574701</v>
      </c>
      <c r="AO149" s="3">
        <f>Table3[[#This Row],[h_obYC]]/Table3[[#This Row],[h_exYC]]</f>
        <v>0.92661258129930191</v>
      </c>
      <c r="AP149">
        <v>332</v>
      </c>
      <c r="AQ149">
        <v>342.12523819006702</v>
      </c>
      <c r="AR149" s="3">
        <f>Table3[[#This Row],[a_obYC]]/Table3[[#This Row],[a_exYC]]</f>
        <v>0.97040487792238828</v>
      </c>
      <c r="AS149">
        <v>12</v>
      </c>
      <c r="AT149">
        <v>14.8131892540734</v>
      </c>
      <c r="AU149" s="3">
        <f>Table3[[#This Row],[h_obRC]]/Table3[[#This Row],[h_exRC]]</f>
        <v>0.81008888728672546</v>
      </c>
      <c r="AV149">
        <v>17</v>
      </c>
      <c r="AW149">
        <v>21.396630843168801</v>
      </c>
      <c r="AX149" s="3">
        <f>Table3[[#This Row],[a_obRC]]/Table3[[#This Row],[a_exRC]]</f>
        <v>0.79451761002024801</v>
      </c>
    </row>
    <row r="150" spans="1:50" hidden="1" x14ac:dyDescent="0.45">
      <c r="A150">
        <v>214</v>
      </c>
      <c r="B150" t="s">
        <v>123</v>
      </c>
      <c r="C150">
        <v>47</v>
      </c>
      <c r="D150" s="7">
        <f t="shared" si="4"/>
        <v>0.92233794823659587</v>
      </c>
      <c r="E150" s="7">
        <f t="shared" si="5"/>
        <v>1.0042527009345374</v>
      </c>
      <c r="F150">
        <v>20</v>
      </c>
      <c r="G150">
        <v>19.937875929610001</v>
      </c>
      <c r="H150" s="3">
        <f>Table3[[#This Row],[h_obWins]]/Table3[[#This Row],[h_exWins]]</f>
        <v>1.0031158820833936</v>
      </c>
      <c r="I150">
        <v>14</v>
      </c>
      <c r="J150">
        <v>12.614252133616001</v>
      </c>
      <c r="K150" s="3">
        <f>Table3[[#This Row],[obDraws]]/Table3[[#This Row],[exDraws]]</f>
        <v>1.1098557291946851</v>
      </c>
      <c r="L150">
        <v>13</v>
      </c>
      <c r="M150">
        <v>14.4478719367739</v>
      </c>
      <c r="N150" s="3">
        <f>Table3[[#This Row],[a_obWins]]/Table3[[#This Row],[a_exWins]]</f>
        <v>0.89978649152553336</v>
      </c>
      <c r="O150">
        <v>64</v>
      </c>
      <c r="P150">
        <v>66.343254900176603</v>
      </c>
      <c r="Q150" s="3">
        <f>Table3[[#This Row],[h_obSG]]/Table3[[#This Row],[h_exSG]]</f>
        <v>0.96467983212909314</v>
      </c>
      <c r="R150">
        <v>58</v>
      </c>
      <c r="S150">
        <v>53.764883590191097</v>
      </c>
      <c r="T150" s="3">
        <f>Table3[[#This Row],[a_obSG]]/Table3[[#This Row],[a_exSG]]</f>
        <v>1.0787710514188031</v>
      </c>
      <c r="U150">
        <v>122</v>
      </c>
      <c r="V150">
        <v>120.108138490367</v>
      </c>
      <c r="W150" s="3">
        <f>Table3[[#This Row],[obSG]]/Table3[[#This Row],[exSG]]</f>
        <v>1.0157513182154991</v>
      </c>
      <c r="X150">
        <v>1156</v>
      </c>
      <c r="Y150">
        <v>1231.1849870159999</v>
      </c>
      <c r="Z150" s="3">
        <f>Table3[[#This Row],[obFouls]]/Table3[[#This Row],[exFouls]]</f>
        <v>0.93893282665976596</v>
      </c>
      <c r="AA150">
        <v>568</v>
      </c>
      <c r="AB150">
        <v>602.40386649090499</v>
      </c>
      <c r="AC150" s="3">
        <f>Table3[[#This Row],[h_obFouls]]/Table3[[#This Row],[h_exFouls]]</f>
        <v>0.94288903440923644</v>
      </c>
      <c r="AD150">
        <v>588</v>
      </c>
      <c r="AE150">
        <v>628.78112052509698</v>
      </c>
      <c r="AF150" s="3">
        <f>Table3[[#This Row],[a_obFouls]]/Table3[[#This Row],[a_exFouls]]</f>
        <v>0.93514258110828685</v>
      </c>
      <c r="AG150">
        <v>153</v>
      </c>
      <c r="AH150">
        <v>163.459454113292</v>
      </c>
      <c r="AI150" s="3">
        <f>Table3[[#This Row],[obYC]]/Table3[[#This Row],[exYC]]</f>
        <v>0.93601193537546834</v>
      </c>
      <c r="AJ150">
        <v>7</v>
      </c>
      <c r="AK150">
        <v>9.9074403665413193</v>
      </c>
      <c r="AL150" s="3">
        <f>Table3[[#This Row],[obRC]]/Table3[[#This Row],[exRC]]</f>
        <v>0.70653970561759694</v>
      </c>
      <c r="AM150">
        <v>75</v>
      </c>
      <c r="AN150">
        <v>74.212877958984194</v>
      </c>
      <c r="AO150" s="3">
        <f>Table3[[#This Row],[h_obYC]]/Table3[[#This Row],[h_exYC]]</f>
        <v>1.0106062729631753</v>
      </c>
      <c r="AP150">
        <v>78</v>
      </c>
      <c r="AQ150">
        <v>89.246576154308002</v>
      </c>
      <c r="AR150" s="3">
        <f>Table3[[#This Row],[a_obYC]]/Table3[[#This Row],[a_exYC]]</f>
        <v>0.8739831079361231</v>
      </c>
      <c r="AS150">
        <v>3</v>
      </c>
      <c r="AT150">
        <v>4.1253306170609401</v>
      </c>
      <c r="AU150" s="3">
        <f>Table3[[#This Row],[h_obRC]]/Table3[[#This Row],[h_exRC]]</f>
        <v>0.72721444133302626</v>
      </c>
      <c r="AV150">
        <v>4</v>
      </c>
      <c r="AW150">
        <v>5.7821097494803801</v>
      </c>
      <c r="AX150" s="3">
        <f>Table3[[#This Row],[a_obRC]]/Table3[[#This Row],[a_exRC]]</f>
        <v>0.6917890135792506</v>
      </c>
    </row>
    <row r="151" spans="1:50" hidden="1" x14ac:dyDescent="0.45">
      <c r="A151">
        <v>139</v>
      </c>
      <c r="B151" t="s">
        <v>27</v>
      </c>
      <c r="C151">
        <v>181</v>
      </c>
      <c r="D151" s="7">
        <f t="shared" si="4"/>
        <v>0.92159706384118634</v>
      </c>
      <c r="E151" s="7">
        <f t="shared" si="5"/>
        <v>1.000433386417904</v>
      </c>
      <c r="F151">
        <v>71</v>
      </c>
      <c r="G151">
        <v>75.211616039360905</v>
      </c>
      <c r="H151" s="3">
        <f>Table3[[#This Row],[h_obWins]]/Table3[[#This Row],[h_exWins]]</f>
        <v>0.94400311732223896</v>
      </c>
      <c r="I151">
        <v>43</v>
      </c>
      <c r="J151">
        <v>48.974462845400502</v>
      </c>
      <c r="K151" s="3">
        <f>Table3[[#This Row],[obDraws]]/Table3[[#This Row],[exDraws]]</f>
        <v>0.87800860901200062</v>
      </c>
      <c r="L151">
        <v>67</v>
      </c>
      <c r="M151">
        <v>56.813921115238401</v>
      </c>
      <c r="N151" s="3">
        <f>Table3[[#This Row],[a_obWins]]/Table3[[#This Row],[a_exWins]]</f>
        <v>1.1792884329194722</v>
      </c>
      <c r="O151">
        <v>235</v>
      </c>
      <c r="P151">
        <v>253.05899654586801</v>
      </c>
      <c r="Q151" s="3">
        <f>Table3[[#This Row],[h_obSG]]/Table3[[#This Row],[h_exSG]]</f>
        <v>0.92863720795401661</v>
      </c>
      <c r="R151">
        <v>217</v>
      </c>
      <c r="S151">
        <v>211.63192179614899</v>
      </c>
      <c r="T151" s="3">
        <f>Table3[[#This Row],[a_obSG]]/Table3[[#This Row],[a_exSG]]</f>
        <v>1.025365163054285</v>
      </c>
      <c r="U151">
        <v>452</v>
      </c>
      <c r="V151">
        <v>464.69091834201799</v>
      </c>
      <c r="W151" s="3">
        <f>Table3[[#This Row],[obSG]]/Table3[[#This Row],[exSG]]</f>
        <v>0.97268954945945962</v>
      </c>
      <c r="X151">
        <v>3947</v>
      </c>
      <c r="Y151">
        <v>4734.3613073032802</v>
      </c>
      <c r="Z151" s="3">
        <f>Table3[[#This Row],[obFouls]]/Table3[[#This Row],[exFouls]]</f>
        <v>0.83369218017038804</v>
      </c>
      <c r="AA151">
        <v>1964</v>
      </c>
      <c r="AB151">
        <v>2320.5064438971199</v>
      </c>
      <c r="AC151" s="3">
        <f>Table3[[#This Row],[h_obFouls]]/Table3[[#This Row],[h_exFouls]]</f>
        <v>0.84636696664440481</v>
      </c>
      <c r="AD151">
        <v>1983</v>
      </c>
      <c r="AE151">
        <v>2413.8548634061499</v>
      </c>
      <c r="AF151" s="3">
        <f>Table3[[#This Row],[a_obFouls]]/Table3[[#This Row],[a_exFouls]]</f>
        <v>0.8215075521159636</v>
      </c>
      <c r="AG151">
        <v>615</v>
      </c>
      <c r="AH151">
        <v>631.66423155940004</v>
      </c>
      <c r="AI151" s="3">
        <f>Table3[[#This Row],[obYC]]/Table3[[#This Row],[exYC]]</f>
        <v>0.97361852907475732</v>
      </c>
      <c r="AJ151">
        <v>30</v>
      </c>
      <c r="AK151">
        <v>38.190130746924297</v>
      </c>
      <c r="AL151" s="3">
        <f>Table3[[#This Row],[obRC]]/Table3[[#This Row],[exRC]]</f>
        <v>0.7855432650598112</v>
      </c>
      <c r="AM151">
        <v>291</v>
      </c>
      <c r="AN151">
        <v>288.05102673773399</v>
      </c>
      <c r="AO151" s="3">
        <f>Table3[[#This Row],[h_obYC]]/Table3[[#This Row],[h_exYC]]</f>
        <v>1.0102376766216181</v>
      </c>
      <c r="AP151">
        <v>324</v>
      </c>
      <c r="AQ151">
        <v>343.61320482166599</v>
      </c>
      <c r="AR151" s="3">
        <f>Table3[[#This Row],[a_obYC]]/Table3[[#This Row],[a_exYC]]</f>
        <v>0.94292068946580454</v>
      </c>
      <c r="AS151">
        <v>19</v>
      </c>
      <c r="AT151">
        <v>16.0220046172861</v>
      </c>
      <c r="AU151" s="3">
        <f>Table3[[#This Row],[h_obRC]]/Table3[[#This Row],[h_exRC]]</f>
        <v>1.1858690877857412</v>
      </c>
      <c r="AV151">
        <v>11</v>
      </c>
      <c r="AW151">
        <v>22.1681261296382</v>
      </c>
      <c r="AX151" s="3">
        <f>Table3[[#This Row],[a_obRC]]/Table3[[#This Row],[a_exRC]]</f>
        <v>0.49620793095783094</v>
      </c>
    </row>
    <row r="152" spans="1:50" hidden="1" x14ac:dyDescent="0.45">
      <c r="A152">
        <v>62</v>
      </c>
      <c r="B152" t="s">
        <v>146</v>
      </c>
      <c r="C152">
        <v>175</v>
      </c>
      <c r="D152" s="7">
        <f t="shared" si="4"/>
        <v>0.88966223954285328</v>
      </c>
      <c r="E152" s="7">
        <f t="shared" si="5"/>
        <v>0.99449203708991118</v>
      </c>
      <c r="F152">
        <v>74</v>
      </c>
      <c r="G152">
        <v>75.698463098286098</v>
      </c>
      <c r="H152" s="3">
        <f>Table3[[#This Row],[h_obWins]]/Table3[[#This Row],[h_exWins]]</f>
        <v>0.97756277962894922</v>
      </c>
      <c r="I152">
        <v>37</v>
      </c>
      <c r="J152">
        <v>46.164252698207903</v>
      </c>
      <c r="K152" s="3">
        <f>Table3[[#This Row],[obDraws]]/Table3[[#This Row],[exDraws]]</f>
        <v>0.80148595151928759</v>
      </c>
      <c r="L152">
        <v>64</v>
      </c>
      <c r="M152">
        <v>53.137284203505899</v>
      </c>
      <c r="N152" s="3">
        <f>Table3[[#This Row],[a_obWins]]/Table3[[#This Row],[a_exWins]]</f>
        <v>1.2044273801214966</v>
      </c>
      <c r="O152">
        <v>255</v>
      </c>
      <c r="P152">
        <v>252.872097068128</v>
      </c>
      <c r="Q152" s="3">
        <f>Table3[[#This Row],[h_obSG]]/Table3[[#This Row],[h_exSG]]</f>
        <v>1.0084149376564022</v>
      </c>
      <c r="R152">
        <v>208</v>
      </c>
      <c r="S152">
        <v>199.65529107477801</v>
      </c>
      <c r="T152" s="3">
        <f>Table3[[#This Row],[a_obSG]]/Table3[[#This Row],[a_exSG]]</f>
        <v>1.04179558117544</v>
      </c>
      <c r="U152">
        <v>463</v>
      </c>
      <c r="V152">
        <v>452.52738814290598</v>
      </c>
      <c r="W152" s="3">
        <f>Table3[[#This Row],[obSG]]/Table3[[#This Row],[exSG]]</f>
        <v>1.0231424928777721</v>
      </c>
      <c r="X152">
        <v>4055</v>
      </c>
      <c r="Y152">
        <v>4572.9767164161203</v>
      </c>
      <c r="Z152" s="3">
        <f>Table3[[#This Row],[obFouls]]/Table3[[#This Row],[exFouls]]</f>
        <v>0.88673095260759105</v>
      </c>
      <c r="AA152">
        <v>2022</v>
      </c>
      <c r="AB152">
        <v>2234.8193831357798</v>
      </c>
      <c r="AC152" s="3">
        <f>Table3[[#This Row],[h_obFouls]]/Table3[[#This Row],[h_exFouls]]</f>
        <v>0.90477110376715864</v>
      </c>
      <c r="AD152">
        <v>2033</v>
      </c>
      <c r="AE152">
        <v>2338.15733328033</v>
      </c>
      <c r="AF152" s="3">
        <f>Table3[[#This Row],[a_obFouls]]/Table3[[#This Row],[a_exFouls]]</f>
        <v>0.86948810974486135</v>
      </c>
      <c r="AG152">
        <v>489</v>
      </c>
      <c r="AH152">
        <v>609.22391251040597</v>
      </c>
      <c r="AI152" s="3">
        <f>Table3[[#This Row],[obYC]]/Table3[[#This Row],[exYC]]</f>
        <v>0.80266054886945615</v>
      </c>
      <c r="AJ152">
        <v>27</v>
      </c>
      <c r="AK152">
        <v>36.837256442425797</v>
      </c>
      <c r="AL152" s="3">
        <f>Table3[[#This Row],[obRC]]/Table3[[#This Row],[exRC]]</f>
        <v>0.73295360750329541</v>
      </c>
      <c r="AM152">
        <v>230</v>
      </c>
      <c r="AN152">
        <v>275.67282897971501</v>
      </c>
      <c r="AO152" s="3">
        <f>Table3[[#This Row],[h_obYC]]/Table3[[#This Row],[h_exYC]]</f>
        <v>0.83432234091131352</v>
      </c>
      <c r="AP152">
        <v>259</v>
      </c>
      <c r="AQ152">
        <v>333.55108353068999</v>
      </c>
      <c r="AR152" s="3">
        <f>Table3[[#This Row],[a_obYC]]/Table3[[#This Row],[a_exYC]]</f>
        <v>0.77649275564763509</v>
      </c>
      <c r="AS152">
        <v>12</v>
      </c>
      <c r="AT152">
        <v>15.305090720371201</v>
      </c>
      <c r="AU152" s="3">
        <f>Table3[[#This Row],[h_obRC]]/Table3[[#This Row],[h_exRC]]</f>
        <v>0.78405285007738645</v>
      </c>
      <c r="AV152">
        <v>15</v>
      </c>
      <c r="AW152">
        <v>21.5321657220546</v>
      </c>
      <c r="AX152" s="3">
        <f>Table3[[#This Row],[a_obRC]]/Table3[[#This Row],[a_exRC]]</f>
        <v>0.69663220103475498</v>
      </c>
    </row>
    <row r="153" spans="1:50" hidden="1" x14ac:dyDescent="0.45">
      <c r="A153">
        <v>89</v>
      </c>
      <c r="B153" t="s">
        <v>149</v>
      </c>
      <c r="C153">
        <v>172</v>
      </c>
      <c r="D153" s="7">
        <f t="shared" si="4"/>
        <v>0.97015015714733144</v>
      </c>
      <c r="E153" s="7">
        <f t="shared" si="5"/>
        <v>1.0142308694664008</v>
      </c>
      <c r="F153">
        <v>72</v>
      </c>
      <c r="G153">
        <v>73.737737526332594</v>
      </c>
      <c r="H153" s="3">
        <f>Table3[[#This Row],[h_obWins]]/Table3[[#This Row],[h_exWins]]</f>
        <v>0.97643353885502615</v>
      </c>
      <c r="I153">
        <v>46</v>
      </c>
      <c r="J153">
        <v>40.883857314920398</v>
      </c>
      <c r="K153" s="3">
        <f>Table3[[#This Row],[obDraws]]/Table3[[#This Row],[exDraws]]</f>
        <v>1.1251384536853006</v>
      </c>
      <c r="L153">
        <v>54</v>
      </c>
      <c r="M153">
        <v>57.378405158746901</v>
      </c>
      <c r="N153" s="3">
        <f>Table3[[#This Row],[a_obWins]]/Table3[[#This Row],[a_exWins]]</f>
        <v>0.94112061585887619</v>
      </c>
      <c r="O153">
        <v>257</v>
      </c>
      <c r="P153">
        <v>254.84515376337899</v>
      </c>
      <c r="Q153" s="3">
        <f>Table3[[#This Row],[h_obSG]]/Table3[[#This Row],[h_exSG]]</f>
        <v>1.0084555119247893</v>
      </c>
      <c r="R153">
        <v>192</v>
      </c>
      <c r="S153">
        <v>210.73529383190899</v>
      </c>
      <c r="T153" s="3">
        <f>Table3[[#This Row],[a_obSG]]/Table3[[#This Row],[a_exSG]]</f>
        <v>0.91109560486411445</v>
      </c>
      <c r="U153">
        <v>449</v>
      </c>
      <c r="V153">
        <v>465.58044759528798</v>
      </c>
      <c r="W153" s="3">
        <f>Table3[[#This Row],[obSG]]/Table3[[#This Row],[exSG]]</f>
        <v>0.96438757752623505</v>
      </c>
      <c r="X153">
        <v>4116</v>
      </c>
      <c r="Y153">
        <v>4441.7324290379202</v>
      </c>
      <c r="Z153" s="3">
        <f>Table3[[#This Row],[obFouls]]/Table3[[#This Row],[exFouls]]</f>
        <v>0.92666545447257531</v>
      </c>
      <c r="AA153">
        <v>1999</v>
      </c>
      <c r="AB153">
        <v>2190.6314540913199</v>
      </c>
      <c r="AC153" s="3">
        <f>Table3[[#This Row],[h_obFouls]]/Table3[[#This Row],[h_exFouls]]</f>
        <v>0.9125222758335636</v>
      </c>
      <c r="AD153">
        <v>2117</v>
      </c>
      <c r="AE153">
        <v>2251.1009749466002</v>
      </c>
      <c r="AF153" s="3">
        <f>Table3[[#This Row],[a_obFouls]]/Table3[[#This Row],[a_exFouls]]</f>
        <v>0.94042871624193525</v>
      </c>
      <c r="AG153">
        <v>690</v>
      </c>
      <c r="AH153">
        <v>598.01111945796595</v>
      </c>
      <c r="AI153" s="3">
        <f>Table3[[#This Row],[obYC]]/Table3[[#This Row],[exYC]]</f>
        <v>1.1538246991551131</v>
      </c>
      <c r="AJ153">
        <v>27</v>
      </c>
      <c r="AK153">
        <v>34.8112159078402</v>
      </c>
      <c r="AL153" s="3">
        <f>Table3[[#This Row],[obRC]]/Table3[[#This Row],[exRC]]</f>
        <v>0.77561209213376103</v>
      </c>
      <c r="AM153">
        <v>327</v>
      </c>
      <c r="AN153">
        <v>274.84892901241602</v>
      </c>
      <c r="AO153" s="3">
        <f>Table3[[#This Row],[h_obYC]]/Table3[[#This Row],[h_exYC]]</f>
        <v>1.1897444940934374</v>
      </c>
      <c r="AP153">
        <v>363</v>
      </c>
      <c r="AQ153">
        <v>323.16219044554998</v>
      </c>
      <c r="AR153" s="3">
        <f>Table3[[#This Row],[a_obYC]]/Table3[[#This Row],[a_exYC]]</f>
        <v>1.1232749706873966</v>
      </c>
      <c r="AS153">
        <v>14</v>
      </c>
      <c r="AT153">
        <v>14.557871380393999</v>
      </c>
      <c r="AU153" s="3">
        <f>Table3[[#This Row],[h_obRC]]/Table3[[#This Row],[h_exRC]]</f>
        <v>0.96167905555579236</v>
      </c>
      <c r="AV153">
        <v>13</v>
      </c>
      <c r="AW153">
        <v>20.253344527446199</v>
      </c>
      <c r="AX153" s="3">
        <f>Table3[[#This Row],[a_obRC]]/Table3[[#This Row],[a_exRC]]</f>
        <v>0.64186929632205325</v>
      </c>
    </row>
    <row r="154" spans="1:50" hidden="1" x14ac:dyDescent="0.45">
      <c r="A154">
        <v>88</v>
      </c>
      <c r="B154" t="s">
        <v>308</v>
      </c>
      <c r="C154">
        <v>171</v>
      </c>
      <c r="D154" s="7">
        <f t="shared" si="4"/>
        <v>0.90339973839131382</v>
      </c>
      <c r="E154" s="7">
        <f t="shared" si="5"/>
        <v>1.0022032584791616</v>
      </c>
      <c r="F154">
        <v>72</v>
      </c>
      <c r="G154">
        <v>74.142305109222704</v>
      </c>
      <c r="H154" s="3">
        <f>Table3[[#This Row],[h_obWins]]/Table3[[#This Row],[h_exWins]]</f>
        <v>0.97110549630110954</v>
      </c>
      <c r="I154">
        <v>43</v>
      </c>
      <c r="J154">
        <v>45.604589219234299</v>
      </c>
      <c r="K154" s="3">
        <f>Table3[[#This Row],[obDraws]]/Table3[[#This Row],[exDraws]]</f>
        <v>0.94288756320743738</v>
      </c>
      <c r="L154">
        <v>56</v>
      </c>
      <c r="M154">
        <v>51.253105671542897</v>
      </c>
      <c r="N154" s="3">
        <f>Table3[[#This Row],[a_obWins]]/Table3[[#This Row],[a_exWins]]</f>
        <v>1.0926167159289375</v>
      </c>
      <c r="O154">
        <v>252</v>
      </c>
      <c r="P154">
        <v>247.33133036348801</v>
      </c>
      <c r="Q154" s="3">
        <f>Table3[[#This Row],[h_obSG]]/Table3[[#This Row],[h_exSG]]</f>
        <v>1.018876175653326</v>
      </c>
      <c r="R154">
        <v>202</v>
      </c>
      <c r="S154">
        <v>197.70890207953801</v>
      </c>
      <c r="T154" s="3">
        <f>Table3[[#This Row],[a_obSG]]/Table3[[#This Row],[a_exSG]]</f>
        <v>1.0217041209339965</v>
      </c>
      <c r="U154">
        <v>454</v>
      </c>
      <c r="V154">
        <v>445.04023244302601</v>
      </c>
      <c r="W154" s="3">
        <f>Table3[[#This Row],[obSG]]/Table3[[#This Row],[exSG]]</f>
        <v>1.0201324889387859</v>
      </c>
      <c r="X154">
        <v>4560</v>
      </c>
      <c r="Y154">
        <v>4452.7010808351897</v>
      </c>
      <c r="Z154" s="3">
        <f>Table3[[#This Row],[obFouls]]/Table3[[#This Row],[exFouls]]</f>
        <v>1.0240974898644408</v>
      </c>
      <c r="AA154">
        <v>2290</v>
      </c>
      <c r="AB154">
        <v>2182.3109633436002</v>
      </c>
      <c r="AC154" s="3">
        <f>Table3[[#This Row],[h_obFouls]]/Table3[[#This Row],[h_exFouls]]</f>
        <v>1.0493463298609862</v>
      </c>
      <c r="AD154">
        <v>2270</v>
      </c>
      <c r="AE154">
        <v>2270.39011749158</v>
      </c>
      <c r="AF154" s="3">
        <f>Table3[[#This Row],[a_obFouls]]/Table3[[#This Row],[a_exFouls]]</f>
        <v>0.99982817160426551</v>
      </c>
      <c r="AG154">
        <v>453</v>
      </c>
      <c r="AH154">
        <v>593.00380814169898</v>
      </c>
      <c r="AI154" s="3">
        <f>Table3[[#This Row],[obYC]]/Table3[[#This Row],[exYC]]</f>
        <v>0.76390740460768691</v>
      </c>
      <c r="AJ154">
        <v>26</v>
      </c>
      <c r="AK154">
        <v>35.672224112377897</v>
      </c>
      <c r="AL154" s="3">
        <f>Table3[[#This Row],[obRC]]/Table3[[#This Row],[exRC]]</f>
        <v>0.72885839464599755</v>
      </c>
      <c r="AM154">
        <v>216</v>
      </c>
      <c r="AN154">
        <v>268.50032748592298</v>
      </c>
      <c r="AO154" s="3">
        <f>Table3[[#This Row],[h_obYC]]/Table3[[#This Row],[h_exYC]]</f>
        <v>0.80446829254360785</v>
      </c>
      <c r="AP154">
        <v>237</v>
      </c>
      <c r="AQ154">
        <v>324.503480655776</v>
      </c>
      <c r="AR154" s="3">
        <f>Table3[[#This Row],[a_obYC]]/Table3[[#This Row],[a_exYC]]</f>
        <v>0.73034655751937161</v>
      </c>
      <c r="AS154">
        <v>7</v>
      </c>
      <c r="AT154">
        <v>14.760585464449999</v>
      </c>
      <c r="AU154" s="3">
        <f>Table3[[#This Row],[h_obRC]]/Table3[[#This Row],[h_exRC]]</f>
        <v>0.47423593168842032</v>
      </c>
      <c r="AV154">
        <v>19</v>
      </c>
      <c r="AW154">
        <v>20.911638647927798</v>
      </c>
      <c r="AX154" s="3">
        <f>Table3[[#This Row],[a_obRC]]/Table3[[#This Row],[a_exRC]]</f>
        <v>0.9085849425713356</v>
      </c>
    </row>
    <row r="155" spans="1:50" hidden="1" x14ac:dyDescent="0.45">
      <c r="A155">
        <v>92</v>
      </c>
      <c r="B155" t="s">
        <v>212</v>
      </c>
      <c r="C155">
        <v>53</v>
      </c>
      <c r="D155" s="7">
        <f t="shared" si="4"/>
        <v>0.92060540328761564</v>
      </c>
      <c r="E155" s="7">
        <f t="shared" si="5"/>
        <v>1.0010325725620814</v>
      </c>
      <c r="F155">
        <v>22</v>
      </c>
      <c r="G155">
        <v>23.229421999716202</v>
      </c>
      <c r="H155" s="3">
        <f>Table3[[#This Row],[h_obWins]]/Table3[[#This Row],[h_exWins]]</f>
        <v>0.9470747916271347</v>
      </c>
      <c r="I155">
        <v>12</v>
      </c>
      <c r="J155">
        <v>12.9972677614454</v>
      </c>
      <c r="K155" s="3">
        <f>Table3[[#This Row],[obDraws]]/Table3[[#This Row],[exDraws]]</f>
        <v>0.92327096896444216</v>
      </c>
      <c r="L155">
        <v>19</v>
      </c>
      <c r="M155">
        <v>16.773310238838199</v>
      </c>
      <c r="N155" s="3">
        <f>Table3[[#This Row],[a_obWins]]/Table3[[#This Row],[a_exWins]]</f>
        <v>1.1327519570946678</v>
      </c>
      <c r="O155">
        <v>76</v>
      </c>
      <c r="P155">
        <v>77.777936149069802</v>
      </c>
      <c r="Q155" s="3">
        <f>Table3[[#This Row],[h_obSG]]/Table3[[#This Row],[h_exSG]]</f>
        <v>0.97714086748634987</v>
      </c>
      <c r="R155">
        <v>68</v>
      </c>
      <c r="S155">
        <v>61.260398010972402</v>
      </c>
      <c r="T155" s="3">
        <f>Table3[[#This Row],[a_obSG]]/Table3[[#This Row],[a_exSG]]</f>
        <v>1.1100156415539524</v>
      </c>
      <c r="U155">
        <v>144</v>
      </c>
      <c r="V155">
        <v>139.03833416004201</v>
      </c>
      <c r="W155" s="3">
        <f>Table3[[#This Row],[obSG]]/Table3[[#This Row],[exSG]]</f>
        <v>1.035685596133846</v>
      </c>
      <c r="X155">
        <v>1095</v>
      </c>
      <c r="Y155">
        <v>1382.6003757122901</v>
      </c>
      <c r="Z155" s="3">
        <f>Table3[[#This Row],[obFouls]]/Table3[[#This Row],[exFouls]]</f>
        <v>0.79198589790334484</v>
      </c>
      <c r="AA155">
        <v>558</v>
      </c>
      <c r="AB155">
        <v>676.538706916671</v>
      </c>
      <c r="AC155" s="3">
        <f>Table3[[#This Row],[h_obFouls]]/Table3[[#This Row],[h_exFouls]]</f>
        <v>0.82478651154061555</v>
      </c>
      <c r="AD155">
        <v>537</v>
      </c>
      <c r="AE155">
        <v>706.06166879562795</v>
      </c>
      <c r="AF155" s="3">
        <f>Table3[[#This Row],[a_obFouls]]/Table3[[#This Row],[a_exFouls]]</f>
        <v>0.76055679515359242</v>
      </c>
      <c r="AG155">
        <v>189</v>
      </c>
      <c r="AH155">
        <v>184.84532195220399</v>
      </c>
      <c r="AI155" s="3">
        <f>Table3[[#This Row],[obYC]]/Table3[[#This Row],[exYC]]</f>
        <v>1.0224765117337959</v>
      </c>
      <c r="AJ155">
        <v>8</v>
      </c>
      <c r="AK155">
        <v>11.007540867944201</v>
      </c>
      <c r="AL155" s="3">
        <f>Table3[[#This Row],[obRC]]/Table3[[#This Row],[exRC]]</f>
        <v>0.72677449904340918</v>
      </c>
      <c r="AM155">
        <v>94</v>
      </c>
      <c r="AN155">
        <v>83.492711650746102</v>
      </c>
      <c r="AO155" s="3">
        <f>Table3[[#This Row],[h_obYC]]/Table3[[#This Row],[h_exYC]]</f>
        <v>1.1258467732274211</v>
      </c>
      <c r="AP155">
        <v>95</v>
      </c>
      <c r="AQ155">
        <v>101.352610301458</v>
      </c>
      <c r="AR155" s="3">
        <f>Table3[[#This Row],[a_obYC]]/Table3[[#This Row],[a_exYC]]</f>
        <v>0.93732169025974643</v>
      </c>
      <c r="AS155">
        <v>4</v>
      </c>
      <c r="AT155">
        <v>4.6047856696245102</v>
      </c>
      <c r="AU155" s="3">
        <f>Table3[[#This Row],[h_obRC]]/Table3[[#This Row],[h_exRC]]</f>
        <v>0.86866149414640914</v>
      </c>
      <c r="AV155">
        <v>4</v>
      </c>
      <c r="AW155">
        <v>6.4027551983197597</v>
      </c>
      <c r="AX155" s="3">
        <f>Table3[[#This Row],[a_obRC]]/Table3[[#This Row],[a_exRC]]</f>
        <v>0.62473105344550706</v>
      </c>
    </row>
    <row r="156" spans="1:50" hidden="1" x14ac:dyDescent="0.45">
      <c r="A156">
        <v>128</v>
      </c>
      <c r="B156" t="s">
        <v>89</v>
      </c>
      <c r="C156">
        <v>171</v>
      </c>
      <c r="D156" s="7">
        <f t="shared" si="4"/>
        <v>0.82900193942170841</v>
      </c>
      <c r="E156" s="7">
        <f t="shared" si="5"/>
        <v>1.0179894949300736</v>
      </c>
      <c r="F156">
        <v>73</v>
      </c>
      <c r="G156">
        <v>78.951058519836394</v>
      </c>
      <c r="H156" s="3">
        <f>Table3[[#This Row],[h_obWins]]/Table3[[#This Row],[h_exWins]]</f>
        <v>0.92462344860973344</v>
      </c>
      <c r="I156">
        <v>49</v>
      </c>
      <c r="J156">
        <v>45.8176857987267</v>
      </c>
      <c r="K156" s="3">
        <f>Table3[[#This Row],[obDraws]]/Table3[[#This Row],[exDraws]]</f>
        <v>1.0694560221843796</v>
      </c>
      <c r="L156">
        <v>49</v>
      </c>
      <c r="M156">
        <v>46.231255681436799</v>
      </c>
      <c r="N156" s="3">
        <f>Table3[[#This Row],[a_obWins]]/Table3[[#This Row],[a_exWins]]</f>
        <v>1.0598890139961077</v>
      </c>
      <c r="O156">
        <v>224</v>
      </c>
      <c r="P156">
        <v>254.55252379648701</v>
      </c>
      <c r="Q156" s="3">
        <f>Table3[[#This Row],[h_obSG]]/Table3[[#This Row],[h_exSG]]</f>
        <v>0.87997556126800169</v>
      </c>
      <c r="R156">
        <v>175</v>
      </c>
      <c r="S156">
        <v>183.881077354589</v>
      </c>
      <c r="T156" s="3">
        <f>Table3[[#This Row],[a_obSG]]/Table3[[#This Row],[a_exSG]]</f>
        <v>0.95170205938339658</v>
      </c>
      <c r="U156">
        <v>399</v>
      </c>
      <c r="V156">
        <v>438.433601151076</v>
      </c>
      <c r="W156" s="3">
        <f>Table3[[#This Row],[obSG]]/Table3[[#This Row],[exSG]]</f>
        <v>0.91005798586708242</v>
      </c>
      <c r="X156">
        <v>4135</v>
      </c>
      <c r="Y156">
        <v>4476.17878533362</v>
      </c>
      <c r="Z156" s="3">
        <f>Table3[[#This Row],[obFouls]]/Table3[[#This Row],[exFouls]]</f>
        <v>0.92377900845884309</v>
      </c>
      <c r="AA156">
        <v>2022</v>
      </c>
      <c r="AB156">
        <v>2179.6185013928098</v>
      </c>
      <c r="AC156" s="3">
        <f>Table3[[#This Row],[h_obFouls]]/Table3[[#This Row],[h_exFouls]]</f>
        <v>0.92768528011113449</v>
      </c>
      <c r="AD156">
        <v>2113</v>
      </c>
      <c r="AE156">
        <v>2296.5602839408102</v>
      </c>
      <c r="AF156" s="3">
        <f>Table3[[#This Row],[a_obFouls]]/Table3[[#This Row],[a_exFouls]]</f>
        <v>0.92007164574585965</v>
      </c>
      <c r="AG156">
        <v>408</v>
      </c>
      <c r="AH156">
        <v>592.08810312395599</v>
      </c>
      <c r="AI156" s="3">
        <f>Table3[[#This Row],[obYC]]/Table3[[#This Row],[exYC]]</f>
        <v>0.68908663735569697</v>
      </c>
      <c r="AJ156">
        <v>21</v>
      </c>
      <c r="AK156">
        <v>35.960644460455399</v>
      </c>
      <c r="AL156" s="3">
        <f>Table3[[#This Row],[obRC]]/Table3[[#This Row],[exRC]]</f>
        <v>0.58397173674384306</v>
      </c>
      <c r="AM156">
        <v>164</v>
      </c>
      <c r="AN156">
        <v>262.71557737369</v>
      </c>
      <c r="AO156" s="3">
        <f>Table3[[#This Row],[h_obYC]]/Table3[[#This Row],[h_exYC]]</f>
        <v>0.62424924185871289</v>
      </c>
      <c r="AP156">
        <v>244</v>
      </c>
      <c r="AQ156">
        <v>329.37252575026503</v>
      </c>
      <c r="AR156" s="3">
        <f>Table3[[#This Row],[a_obYC]]/Table3[[#This Row],[a_exYC]]</f>
        <v>0.74080252882113273</v>
      </c>
      <c r="AS156">
        <v>11</v>
      </c>
      <c r="AT156">
        <v>14.3377284566561</v>
      </c>
      <c r="AU156" s="3">
        <f>Table3[[#This Row],[h_obRC]]/Table3[[#This Row],[h_exRC]]</f>
        <v>0.76720660690804177</v>
      </c>
      <c r="AV156">
        <v>10</v>
      </c>
      <c r="AW156">
        <v>21.622916003799201</v>
      </c>
      <c r="AX156" s="3">
        <f>Table3[[#This Row],[a_obRC]]/Table3[[#This Row],[a_exRC]]</f>
        <v>0.46247231401365918</v>
      </c>
    </row>
    <row r="157" spans="1:50" hidden="1" x14ac:dyDescent="0.45">
      <c r="A157">
        <v>60</v>
      </c>
      <c r="B157" t="s">
        <v>32</v>
      </c>
      <c r="C157">
        <v>168</v>
      </c>
      <c r="D157" s="7">
        <f t="shared" si="4"/>
        <v>0.9745899327623222</v>
      </c>
      <c r="E157" s="7">
        <f t="shared" si="5"/>
        <v>0.98911741308173984</v>
      </c>
      <c r="F157">
        <v>82</v>
      </c>
      <c r="G157">
        <v>78.630471623077995</v>
      </c>
      <c r="H157" s="3">
        <f>Table3[[#This Row],[h_obWins]]/Table3[[#This Row],[h_exWins]]</f>
        <v>1.0428527046495935</v>
      </c>
      <c r="I157">
        <v>48</v>
      </c>
      <c r="J157">
        <v>44.703564581375502</v>
      </c>
      <c r="K157" s="3">
        <f>Table3[[#This Row],[obDraws]]/Table3[[#This Row],[exDraws]]</f>
        <v>1.0737398784525085</v>
      </c>
      <c r="L157">
        <v>38</v>
      </c>
      <c r="M157">
        <v>44.665963795546404</v>
      </c>
      <c r="N157" s="3">
        <f>Table3[[#This Row],[a_obWins]]/Table3[[#This Row],[a_exWins]]</f>
        <v>0.85075965614311766</v>
      </c>
      <c r="O157">
        <v>272</v>
      </c>
      <c r="P157">
        <v>253.12576290091801</v>
      </c>
      <c r="Q157" s="3">
        <f>Table3[[#This Row],[h_obSG]]/Table3[[#This Row],[h_exSG]]</f>
        <v>1.0745646625723753</v>
      </c>
      <c r="R157">
        <v>182</v>
      </c>
      <c r="S157">
        <v>180.00354642851701</v>
      </c>
      <c r="T157" s="3">
        <f>Table3[[#This Row],[a_obSG]]/Table3[[#This Row],[a_exSG]]</f>
        <v>1.0110911902076096</v>
      </c>
      <c r="U157">
        <v>454</v>
      </c>
      <c r="V157">
        <v>433.12930932943601</v>
      </c>
      <c r="W157" s="3">
        <f>Table3[[#This Row],[obSG]]/Table3[[#This Row],[exSG]]</f>
        <v>1.0481858193869993</v>
      </c>
      <c r="X157">
        <v>3864</v>
      </c>
      <c r="Y157">
        <v>4389.6673120243304</v>
      </c>
      <c r="Z157" s="3">
        <f>Table3[[#This Row],[obFouls]]/Table3[[#This Row],[exFouls]]</f>
        <v>0.88024894037313395</v>
      </c>
      <c r="AA157">
        <v>1942</v>
      </c>
      <c r="AB157">
        <v>2135.35942164058</v>
      </c>
      <c r="AC157" s="3">
        <f>Table3[[#This Row],[h_obFouls]]/Table3[[#This Row],[h_exFouls]]</f>
        <v>0.90944877022528436</v>
      </c>
      <c r="AD157">
        <v>1922</v>
      </c>
      <c r="AE157">
        <v>2254.30789038375</v>
      </c>
      <c r="AF157" s="3">
        <f>Table3[[#This Row],[a_obFouls]]/Table3[[#This Row],[a_exFouls]]</f>
        <v>0.85258983841502622</v>
      </c>
      <c r="AG157">
        <v>517</v>
      </c>
      <c r="AH157">
        <v>579.89790144594099</v>
      </c>
      <c r="AI157" s="3">
        <f>Table3[[#This Row],[obYC]]/Table3[[#This Row],[exYC]]</f>
        <v>0.89153624924472252</v>
      </c>
      <c r="AJ157">
        <v>38</v>
      </c>
      <c r="AK157">
        <v>35.341697363785798</v>
      </c>
      <c r="AL157" s="3">
        <f>Table3[[#This Row],[obRC]]/Table3[[#This Row],[exRC]]</f>
        <v>1.0752171750227857</v>
      </c>
      <c r="AM157">
        <v>232</v>
      </c>
      <c r="AN157">
        <v>256.30561995828998</v>
      </c>
      <c r="AO157" s="3">
        <f>Table3[[#This Row],[h_obYC]]/Table3[[#This Row],[h_exYC]]</f>
        <v>0.90516938347959219</v>
      </c>
      <c r="AP157">
        <v>285</v>
      </c>
      <c r="AQ157">
        <v>323.59228148764998</v>
      </c>
      <c r="AR157" s="3">
        <f>Table3[[#This Row],[a_obYC]]/Table3[[#This Row],[a_exYC]]</f>
        <v>0.88073794186242704</v>
      </c>
      <c r="AS157">
        <v>14</v>
      </c>
      <c r="AT157">
        <v>14.103152119551099</v>
      </c>
      <c r="AU157" s="3">
        <f>Table3[[#This Row],[h_obRC]]/Table3[[#This Row],[h_exRC]]</f>
        <v>0.99268588194492346</v>
      </c>
      <c r="AV157">
        <v>24</v>
      </c>
      <c r="AW157">
        <v>21.238545244234601</v>
      </c>
      <c r="AX157" s="3">
        <f>Table3[[#This Row],[a_obRC]]/Table3[[#This Row],[a_exRC]]</f>
        <v>1.1300208994547318</v>
      </c>
    </row>
    <row r="158" spans="1:50" hidden="1" x14ac:dyDescent="0.45">
      <c r="A158">
        <v>14</v>
      </c>
      <c r="B158" t="s">
        <v>78</v>
      </c>
      <c r="C158">
        <v>166</v>
      </c>
      <c r="D158" s="7">
        <f t="shared" si="4"/>
        <v>0.97883248213977803</v>
      </c>
      <c r="E158" s="7">
        <f t="shared" si="5"/>
        <v>0.98246428236873662</v>
      </c>
      <c r="F158">
        <v>78</v>
      </c>
      <c r="G158">
        <v>70.977442474411006</v>
      </c>
      <c r="H158" s="3">
        <f>Table3[[#This Row],[h_obWins]]/Table3[[#This Row],[h_exWins]]</f>
        <v>1.0989406955332433</v>
      </c>
      <c r="I158">
        <v>40</v>
      </c>
      <c r="J158">
        <v>45.006777555495297</v>
      </c>
      <c r="K158" s="3">
        <f>Table3[[#This Row],[obDraws]]/Table3[[#This Row],[exDraws]]</f>
        <v>0.88875503141006429</v>
      </c>
      <c r="L158">
        <v>48</v>
      </c>
      <c r="M158">
        <v>50.015779970093398</v>
      </c>
      <c r="N158" s="3">
        <f>Table3[[#This Row],[a_obWins]]/Table3[[#This Row],[a_exWins]]</f>
        <v>0.95969712016290221</v>
      </c>
      <c r="O158">
        <v>245</v>
      </c>
      <c r="P158">
        <v>235.11794854450801</v>
      </c>
      <c r="Q158" s="3">
        <f>Table3[[#This Row],[h_obSG]]/Table3[[#This Row],[h_exSG]]</f>
        <v>1.042030187472571</v>
      </c>
      <c r="R158">
        <v>183</v>
      </c>
      <c r="S158">
        <v>188.98330378768699</v>
      </c>
      <c r="T158" s="3">
        <f>Table3[[#This Row],[a_obSG]]/Table3[[#This Row],[a_exSG]]</f>
        <v>0.96833951112205696</v>
      </c>
      <c r="U158">
        <v>428</v>
      </c>
      <c r="V158">
        <v>424.101252332196</v>
      </c>
      <c r="W158" s="3">
        <f>Table3[[#This Row],[obSG]]/Table3[[#This Row],[exSG]]</f>
        <v>1.0091929642894573</v>
      </c>
      <c r="X158">
        <v>3930</v>
      </c>
      <c r="Y158">
        <v>4340.3734303070396</v>
      </c>
      <c r="Z158" s="3">
        <f>Table3[[#This Row],[obFouls]]/Table3[[#This Row],[exFouls]]</f>
        <v>0.90545204533748846</v>
      </c>
      <c r="AA158">
        <v>1899</v>
      </c>
      <c r="AB158">
        <v>2121.6285110855401</v>
      </c>
      <c r="AC158" s="3">
        <f>Table3[[#This Row],[h_obFouls]]/Table3[[#This Row],[h_exFouls]]</f>
        <v>0.89506715717558338</v>
      </c>
      <c r="AD158">
        <v>2031</v>
      </c>
      <c r="AE158">
        <v>2218.7449192214999</v>
      </c>
      <c r="AF158" s="3">
        <f>Table3[[#This Row],[a_obFouls]]/Table3[[#This Row],[a_exFouls]]</f>
        <v>0.91538237785018806</v>
      </c>
      <c r="AG158">
        <v>478</v>
      </c>
      <c r="AH158">
        <v>576.944267690527</v>
      </c>
      <c r="AI158" s="3">
        <f>Table3[[#This Row],[obYC]]/Table3[[#This Row],[exYC]]</f>
        <v>0.82850290187196951</v>
      </c>
      <c r="AJ158">
        <v>42</v>
      </c>
      <c r="AK158">
        <v>35.303118373704201</v>
      </c>
      <c r="AL158" s="3">
        <f>Table3[[#This Row],[obRC]]/Table3[[#This Row],[exRC]]</f>
        <v>1.189696602872454</v>
      </c>
      <c r="AM158">
        <v>205</v>
      </c>
      <c r="AN158">
        <v>260.71808942638</v>
      </c>
      <c r="AO158" s="3">
        <f>Table3[[#This Row],[h_obYC]]/Table3[[#This Row],[h_exYC]]</f>
        <v>0.78628989822314055</v>
      </c>
      <c r="AP158">
        <v>273</v>
      </c>
      <c r="AQ158">
        <v>316.22617826414699</v>
      </c>
      <c r="AR158" s="3">
        <f>Table3[[#This Row],[a_obYC]]/Table3[[#This Row],[a_exYC]]</f>
        <v>0.86330613581257742</v>
      </c>
      <c r="AS158">
        <v>15</v>
      </c>
      <c r="AT158">
        <v>14.5627146956465</v>
      </c>
      <c r="AU158" s="3">
        <f>Table3[[#This Row],[h_obRC]]/Table3[[#This Row],[h_exRC]]</f>
        <v>1.0300277327059237</v>
      </c>
      <c r="AV158">
        <v>27</v>
      </c>
      <c r="AW158">
        <v>20.7404036780576</v>
      </c>
      <c r="AX158" s="3">
        <f>Table3[[#This Row],[a_obRC]]/Table3[[#This Row],[a_exRC]]</f>
        <v>1.3018068702570513</v>
      </c>
    </row>
    <row r="159" spans="1:50" hidden="1" x14ac:dyDescent="0.45">
      <c r="A159">
        <v>173</v>
      </c>
      <c r="B159" t="s">
        <v>245</v>
      </c>
      <c r="C159">
        <v>164</v>
      </c>
      <c r="D159" s="7">
        <f t="shared" si="4"/>
        <v>0.92561578491583096</v>
      </c>
      <c r="E159" s="7">
        <f t="shared" si="5"/>
        <v>0.98826252507041745</v>
      </c>
      <c r="F159">
        <v>69</v>
      </c>
      <c r="G159">
        <v>68.239150020622503</v>
      </c>
      <c r="H159" s="3">
        <f>Table3[[#This Row],[h_obWins]]/Table3[[#This Row],[h_exWins]]</f>
        <v>1.0111497575680173</v>
      </c>
      <c r="I159">
        <v>35</v>
      </c>
      <c r="J159">
        <v>43.758296429729498</v>
      </c>
      <c r="K159" s="3">
        <f>Table3[[#This Row],[obDraws]]/Table3[[#This Row],[exDraws]]</f>
        <v>0.79984832261936301</v>
      </c>
      <c r="L159">
        <v>60</v>
      </c>
      <c r="M159">
        <v>52.0025535496478</v>
      </c>
      <c r="N159" s="3">
        <f>Table3[[#This Row],[a_obWins]]/Table3[[#This Row],[a_exWins]]</f>
        <v>1.1537894950238721</v>
      </c>
      <c r="O159">
        <v>216</v>
      </c>
      <c r="P159">
        <v>230.342615896316</v>
      </c>
      <c r="Q159" s="3">
        <f>Table3[[#This Row],[h_obSG]]/Table3[[#This Row],[h_exSG]]</f>
        <v>0.93773355468546016</v>
      </c>
      <c r="R159">
        <v>187</v>
      </c>
      <c r="S159">
        <v>192.31413580774199</v>
      </c>
      <c r="T159" s="3">
        <f>Table3[[#This Row],[a_obSG]]/Table3[[#This Row],[a_exSG]]</f>
        <v>0.97236741966251206</v>
      </c>
      <c r="U159">
        <v>403</v>
      </c>
      <c r="V159">
        <v>422.65675170405899</v>
      </c>
      <c r="W159" s="3">
        <f>Table3[[#This Row],[obSG]]/Table3[[#This Row],[exSG]]</f>
        <v>0.95349239867857949</v>
      </c>
      <c r="X159">
        <v>3919</v>
      </c>
      <c r="Y159">
        <v>4285.1265531386798</v>
      </c>
      <c r="Z159" s="3">
        <f>Table3[[#This Row],[obFouls]]/Table3[[#This Row],[exFouls]]</f>
        <v>0.91455875372676987</v>
      </c>
      <c r="AA159">
        <v>1915</v>
      </c>
      <c r="AB159">
        <v>2098.9144190750299</v>
      </c>
      <c r="AC159" s="3">
        <f>Table3[[#This Row],[h_obFouls]]/Table3[[#This Row],[h_exFouls]]</f>
        <v>0.91237640877417048</v>
      </c>
      <c r="AD159">
        <v>2004</v>
      </c>
      <c r="AE159">
        <v>2186.21213406364</v>
      </c>
      <c r="AF159" s="3">
        <f>Table3[[#This Row],[a_obFouls]]/Table3[[#This Row],[a_exFouls]]</f>
        <v>0.91665395538494632</v>
      </c>
      <c r="AG159">
        <v>488</v>
      </c>
      <c r="AH159">
        <v>572.31635905166399</v>
      </c>
      <c r="AI159" s="3">
        <f>Table3[[#This Row],[obYC]]/Table3[[#This Row],[exYC]]</f>
        <v>0.85267525955159251</v>
      </c>
      <c r="AJ159">
        <v>33</v>
      </c>
      <c r="AK159">
        <v>34.616516451353498</v>
      </c>
      <c r="AL159" s="3">
        <f>Table3[[#This Row],[obRC]]/Table3[[#This Row],[exRC]]</f>
        <v>0.95330216275155288</v>
      </c>
      <c r="AM159">
        <v>226</v>
      </c>
      <c r="AN159">
        <v>261.49149651077698</v>
      </c>
      <c r="AO159" s="3">
        <f>Table3[[#This Row],[h_obYC]]/Table3[[#This Row],[h_exYC]]</f>
        <v>0.86427284640472335</v>
      </c>
      <c r="AP159">
        <v>262</v>
      </c>
      <c r="AQ159">
        <v>310.82486254088701</v>
      </c>
      <c r="AR159" s="3">
        <f>Table3[[#This Row],[a_obYC]]/Table3[[#This Row],[a_exYC]]</f>
        <v>0.84291841347001506</v>
      </c>
      <c r="AS159">
        <v>8</v>
      </c>
      <c r="AT159">
        <v>14.686142384081601</v>
      </c>
      <c r="AU159" s="3">
        <f>Table3[[#This Row],[h_obRC]]/Table3[[#This Row],[h_exRC]]</f>
        <v>0.54473120243415651</v>
      </c>
      <c r="AV159">
        <v>25</v>
      </c>
      <c r="AW159">
        <v>19.930374067271899</v>
      </c>
      <c r="AX159" s="3">
        <f>Table3[[#This Row],[a_obRC]]/Table3[[#This Row],[a_exRC]]</f>
        <v>1.254366823001734</v>
      </c>
    </row>
    <row r="160" spans="1:50" hidden="1" x14ac:dyDescent="0.45">
      <c r="A160">
        <v>90</v>
      </c>
      <c r="B160" t="s">
        <v>145</v>
      </c>
      <c r="C160">
        <v>32</v>
      </c>
      <c r="D160" s="7">
        <f t="shared" si="4"/>
        <v>0.91845474545265371</v>
      </c>
      <c r="E160" s="7">
        <f t="shared" si="5"/>
        <v>0.98062327110754044</v>
      </c>
      <c r="F160">
        <v>16</v>
      </c>
      <c r="G160">
        <v>14.272156988089</v>
      </c>
      <c r="H160" s="3">
        <f>Table3[[#This Row],[h_obWins]]/Table3[[#This Row],[h_exWins]]</f>
        <v>1.1210639017881454</v>
      </c>
      <c r="I160">
        <v>9</v>
      </c>
      <c r="J160">
        <v>8.4228567202308398</v>
      </c>
      <c r="K160" s="3">
        <f>Table3[[#This Row],[obDraws]]/Table3[[#This Row],[exDraws]]</f>
        <v>1.068521084821842</v>
      </c>
      <c r="L160">
        <v>7</v>
      </c>
      <c r="M160">
        <v>9.3049862916801001</v>
      </c>
      <c r="N160" s="3">
        <f>Table3[[#This Row],[a_obWins]]/Table3[[#This Row],[a_exWins]]</f>
        <v>0.75228482671263408</v>
      </c>
      <c r="O160">
        <v>45</v>
      </c>
      <c r="P160">
        <v>46.754974927774001</v>
      </c>
      <c r="Q160" s="3">
        <f>Table3[[#This Row],[h_obSG]]/Table3[[#This Row],[h_exSG]]</f>
        <v>0.96246442372207353</v>
      </c>
      <c r="R160">
        <v>35</v>
      </c>
      <c r="S160">
        <v>35.843733599353797</v>
      </c>
      <c r="T160" s="3">
        <f>Table3[[#This Row],[a_obSG]]/Table3[[#This Row],[a_exSG]]</f>
        <v>0.97646077808788845</v>
      </c>
      <c r="U160">
        <v>80</v>
      </c>
      <c r="V160">
        <v>82.598708527127897</v>
      </c>
      <c r="W160" s="3">
        <f>Table3[[#This Row],[obSG]]/Table3[[#This Row],[exSG]]</f>
        <v>0.96853814577168118</v>
      </c>
      <c r="X160">
        <v>845</v>
      </c>
      <c r="Y160">
        <v>838.05161327506698</v>
      </c>
      <c r="Z160" s="3">
        <f>Table3[[#This Row],[obFouls]]/Table3[[#This Row],[exFouls]]</f>
        <v>1.0082911202781164</v>
      </c>
      <c r="AA160">
        <v>394</v>
      </c>
      <c r="AB160">
        <v>409.02117242681902</v>
      </c>
      <c r="AC160" s="3">
        <f>Table3[[#This Row],[h_obFouls]]/Table3[[#This Row],[h_exFouls]]</f>
        <v>0.96327531815114886</v>
      </c>
      <c r="AD160">
        <v>451</v>
      </c>
      <c r="AE160">
        <v>429.030440848247</v>
      </c>
      <c r="AF160" s="3">
        <f>Table3[[#This Row],[a_obFouls]]/Table3[[#This Row],[a_exFouls]]</f>
        <v>1.0512074600308463</v>
      </c>
      <c r="AG160">
        <v>105</v>
      </c>
      <c r="AH160">
        <v>110.566831268084</v>
      </c>
      <c r="AI160" s="3">
        <f>Table3[[#This Row],[obYC]]/Table3[[#This Row],[exYC]]</f>
        <v>0.94965188742194773</v>
      </c>
      <c r="AJ160">
        <v>5</v>
      </c>
      <c r="AK160">
        <v>6.8112522635477797</v>
      </c>
      <c r="AL160" s="3">
        <f>Table3[[#This Row],[obRC]]/Table3[[#This Row],[exRC]]</f>
        <v>0.73407940368892577</v>
      </c>
      <c r="AM160">
        <v>39</v>
      </c>
      <c r="AN160">
        <v>49.738636111042602</v>
      </c>
      <c r="AO160" s="3">
        <f>Table3[[#This Row],[h_obYC]]/Table3[[#This Row],[h_exYC]]</f>
        <v>0.78409870172016061</v>
      </c>
      <c r="AP160">
        <v>66</v>
      </c>
      <c r="AQ160">
        <v>60.828195157041698</v>
      </c>
      <c r="AR160" s="3">
        <f>Table3[[#This Row],[a_obYC]]/Table3[[#This Row],[a_exYC]]</f>
        <v>1.0850231513462816</v>
      </c>
      <c r="AS160">
        <v>1</v>
      </c>
      <c r="AT160">
        <v>2.7791534266903399</v>
      </c>
      <c r="AU160" s="3">
        <f>Table3[[#This Row],[h_obRC]]/Table3[[#This Row],[h_exRC]]</f>
        <v>0.35982180414950599</v>
      </c>
      <c r="AV160">
        <v>4</v>
      </c>
      <c r="AW160">
        <v>4.03209883685743</v>
      </c>
      <c r="AX160" s="3">
        <f>Table3[[#This Row],[a_obRC]]/Table3[[#This Row],[a_exRC]]</f>
        <v>0.99203917409860731</v>
      </c>
    </row>
    <row r="161" spans="1:50" hidden="1" x14ac:dyDescent="0.45">
      <c r="A161">
        <v>164</v>
      </c>
      <c r="B161" t="s">
        <v>182</v>
      </c>
      <c r="C161">
        <v>164</v>
      </c>
      <c r="D161" s="7">
        <f t="shared" si="4"/>
        <v>0.87963534389342801</v>
      </c>
      <c r="E161" s="7">
        <f t="shared" si="5"/>
        <v>0.98818571718664427</v>
      </c>
      <c r="F161">
        <v>77</v>
      </c>
      <c r="G161">
        <v>72.754562799665507</v>
      </c>
      <c r="H161" s="3">
        <f>Table3[[#This Row],[h_obWins]]/Table3[[#This Row],[h_exWins]]</f>
        <v>1.0583528652632357</v>
      </c>
      <c r="I161">
        <v>41</v>
      </c>
      <c r="J161">
        <v>43.356429979795102</v>
      </c>
      <c r="K161" s="3">
        <f>Table3[[#This Row],[obDraws]]/Table3[[#This Row],[exDraws]]</f>
        <v>0.94564981524324665</v>
      </c>
      <c r="L161">
        <v>46</v>
      </c>
      <c r="M161">
        <v>47.889007220539298</v>
      </c>
      <c r="N161" s="3">
        <f>Table3[[#This Row],[a_obWins]]/Table3[[#This Row],[a_exWins]]</f>
        <v>0.9605544710534506</v>
      </c>
      <c r="O161">
        <v>229</v>
      </c>
      <c r="P161">
        <v>240.26701352094801</v>
      </c>
      <c r="Q161" s="3">
        <f>Table3[[#This Row],[h_obSG]]/Table3[[#This Row],[h_exSG]]</f>
        <v>0.95310628223226457</v>
      </c>
      <c r="R161">
        <v>171</v>
      </c>
      <c r="S161">
        <v>185.911195360421</v>
      </c>
      <c r="T161" s="3">
        <f>Table3[[#This Row],[a_obSG]]/Table3[[#This Row],[a_exSG]]</f>
        <v>0.91979398910585741</v>
      </c>
      <c r="U161">
        <v>400</v>
      </c>
      <c r="V161">
        <v>426.17820888136998</v>
      </c>
      <c r="W161" s="3">
        <f>Table3[[#This Row],[obSG]]/Table3[[#This Row],[exSG]]</f>
        <v>0.93857450161498779</v>
      </c>
      <c r="X161">
        <v>3940</v>
      </c>
      <c r="Y161">
        <v>4280.39307942084</v>
      </c>
      <c r="Z161" s="3">
        <f>Table3[[#This Row],[obFouls]]/Table3[[#This Row],[exFouls]]</f>
        <v>0.92047621022065174</v>
      </c>
      <c r="AA161">
        <v>1912</v>
      </c>
      <c r="AB161">
        <v>2093.7406186323701</v>
      </c>
      <c r="AC161" s="3">
        <f>Table3[[#This Row],[h_obFouls]]/Table3[[#This Row],[h_exFouls]]</f>
        <v>0.9131981215748286</v>
      </c>
      <c r="AD161">
        <v>2028</v>
      </c>
      <c r="AE161">
        <v>2186.6524607884699</v>
      </c>
      <c r="AF161" s="3">
        <f>Table3[[#This Row],[a_obFouls]]/Table3[[#This Row],[a_exFouls]]</f>
        <v>0.92744504962107122</v>
      </c>
      <c r="AG161">
        <v>387</v>
      </c>
      <c r="AH161">
        <v>568.19512104606497</v>
      </c>
      <c r="AI161" s="3">
        <f>Table3[[#This Row],[obYC]]/Table3[[#This Row],[exYC]]</f>
        <v>0.68110405328282464</v>
      </c>
      <c r="AJ161">
        <v>30</v>
      </c>
      <c r="AK161">
        <v>33.990018570597201</v>
      </c>
      <c r="AL161" s="3">
        <f>Table3[[#This Row],[obRC]]/Table3[[#This Row],[exRC]]</f>
        <v>0.88261205087870309</v>
      </c>
      <c r="AM161">
        <v>166</v>
      </c>
      <c r="AN161">
        <v>255.91802073522601</v>
      </c>
      <c r="AO161" s="3">
        <f>Table3[[#This Row],[h_obYC]]/Table3[[#This Row],[h_exYC]]</f>
        <v>0.64864521663265118</v>
      </c>
      <c r="AP161">
        <v>221</v>
      </c>
      <c r="AQ161">
        <v>312.27710031083802</v>
      </c>
      <c r="AR161" s="3">
        <f>Table3[[#This Row],[a_obYC]]/Table3[[#This Row],[a_exYC]]</f>
        <v>0.70770479096936167</v>
      </c>
      <c r="AS161">
        <v>11</v>
      </c>
      <c r="AT161">
        <v>13.879720448751099</v>
      </c>
      <c r="AU161" s="3">
        <f>Table3[[#This Row],[h_obRC]]/Table3[[#This Row],[h_exRC]]</f>
        <v>0.79252316648710186</v>
      </c>
      <c r="AV161">
        <v>19</v>
      </c>
      <c r="AW161">
        <v>20.1102981218461</v>
      </c>
      <c r="AX161" s="3">
        <f>Table3[[#This Row],[a_obRC]]/Table3[[#This Row],[a_exRC]]</f>
        <v>0.94478957422118137</v>
      </c>
    </row>
    <row r="162" spans="1:50" hidden="1" x14ac:dyDescent="0.45">
      <c r="A162">
        <v>67</v>
      </c>
      <c r="B162" t="s">
        <v>276</v>
      </c>
      <c r="C162">
        <v>162</v>
      </c>
      <c r="D162" s="7">
        <f t="shared" si="4"/>
        <v>0.89783244100409398</v>
      </c>
      <c r="E162" s="7">
        <f t="shared" si="5"/>
        <v>0.96275724473745206</v>
      </c>
      <c r="F162">
        <v>85</v>
      </c>
      <c r="G162">
        <v>72.051649965934402</v>
      </c>
      <c r="H162" s="3">
        <f>Table3[[#This Row],[h_obWins]]/Table3[[#This Row],[h_exWins]]</f>
        <v>1.1797092785548631</v>
      </c>
      <c r="I162">
        <v>35</v>
      </c>
      <c r="J162">
        <v>42.799304753015598</v>
      </c>
      <c r="K162" s="3">
        <f>Table3[[#This Row],[obDraws]]/Table3[[#This Row],[exDraws]]</f>
        <v>0.81777029327874617</v>
      </c>
      <c r="L162">
        <v>42</v>
      </c>
      <c r="M162">
        <v>47.14904528105</v>
      </c>
      <c r="N162" s="3">
        <f>Table3[[#This Row],[a_obWins]]/Table3[[#This Row],[a_exWins]]</f>
        <v>0.89079216237874725</v>
      </c>
      <c r="O162">
        <v>257</v>
      </c>
      <c r="P162">
        <v>237.86050810998199</v>
      </c>
      <c r="Q162" s="3">
        <f>Table3[[#This Row],[h_obSG]]/Table3[[#This Row],[h_exSG]]</f>
        <v>1.0804651938318752</v>
      </c>
      <c r="R162">
        <v>180</v>
      </c>
      <c r="S162">
        <v>182.24959559215199</v>
      </c>
      <c r="T162" s="3">
        <f>Table3[[#This Row],[a_obSG]]/Table3[[#This Row],[a_exSG]]</f>
        <v>0.9876565125708906</v>
      </c>
      <c r="U162">
        <v>437</v>
      </c>
      <c r="V162">
        <v>420.11010370213501</v>
      </c>
      <c r="W162" s="3">
        <f>Table3[[#This Row],[obSG]]/Table3[[#This Row],[exSG]]</f>
        <v>1.0402034993898652</v>
      </c>
      <c r="X162">
        <v>3536</v>
      </c>
      <c r="Y162">
        <v>4225.4202244567396</v>
      </c>
      <c r="Z162" s="3">
        <f>Table3[[#This Row],[obFouls]]/Table3[[#This Row],[exFouls]]</f>
        <v>0.83683984365238417</v>
      </c>
      <c r="AA162">
        <v>1685</v>
      </c>
      <c r="AB162">
        <v>2062.52147531528</v>
      </c>
      <c r="AC162" s="3">
        <f>Table3[[#This Row],[h_obFouls]]/Table3[[#This Row],[h_exFouls]]</f>
        <v>0.81696119054587224</v>
      </c>
      <c r="AD162">
        <v>1851</v>
      </c>
      <c r="AE162">
        <v>2162.89874914145</v>
      </c>
      <c r="AF162" s="3">
        <f>Table3[[#This Row],[a_obFouls]]/Table3[[#This Row],[a_exFouls]]</f>
        <v>0.85579595472730452</v>
      </c>
      <c r="AG162">
        <v>453</v>
      </c>
      <c r="AH162">
        <v>563.10285980180902</v>
      </c>
      <c r="AI162" s="3">
        <f>Table3[[#This Row],[obYC]]/Table3[[#This Row],[exYC]]</f>
        <v>0.80447114077779491</v>
      </c>
      <c r="AJ162">
        <v>29</v>
      </c>
      <c r="AK162">
        <v>34.027822658815701</v>
      </c>
      <c r="AL162" s="3">
        <f>Table3[[#This Row],[obRC]]/Table3[[#This Row],[exRC]]</f>
        <v>0.85224377388974293</v>
      </c>
      <c r="AM162">
        <v>216</v>
      </c>
      <c r="AN162">
        <v>252.60033791993999</v>
      </c>
      <c r="AO162" s="3">
        <f>Table3[[#This Row],[h_obYC]]/Table3[[#This Row],[h_exYC]]</f>
        <v>0.85510574442881293</v>
      </c>
      <c r="AP162">
        <v>237</v>
      </c>
      <c r="AQ162">
        <v>310.50252188186897</v>
      </c>
      <c r="AR162" s="3">
        <f>Table3[[#This Row],[a_obYC]]/Table3[[#This Row],[a_exYC]]</f>
        <v>0.76327882480183817</v>
      </c>
      <c r="AS162">
        <v>11</v>
      </c>
      <c r="AT162">
        <v>13.8575746533401</v>
      </c>
      <c r="AU162" s="3">
        <f>Table3[[#This Row],[h_obRC]]/Table3[[#This Row],[h_exRC]]</f>
        <v>0.79378969806586341</v>
      </c>
      <c r="AV162">
        <v>18</v>
      </c>
      <c r="AW162">
        <v>20.170248005475599</v>
      </c>
      <c r="AX162" s="3">
        <f>Table3[[#This Row],[a_obRC]]/Table3[[#This Row],[a_exRC]]</f>
        <v>0.89240350416680825</v>
      </c>
    </row>
    <row r="163" spans="1:50" hidden="1" x14ac:dyDescent="0.45">
      <c r="A163">
        <v>29</v>
      </c>
      <c r="B163" t="s">
        <v>93</v>
      </c>
      <c r="C163">
        <v>161</v>
      </c>
      <c r="D163" s="7">
        <f t="shared" si="4"/>
        <v>0.92882037742790702</v>
      </c>
      <c r="E163" s="7">
        <f t="shared" si="5"/>
        <v>1.0061553068906517</v>
      </c>
      <c r="F163">
        <v>65</v>
      </c>
      <c r="G163">
        <v>70.698517776467199</v>
      </c>
      <c r="H163" s="3">
        <f>Table3[[#This Row],[h_obWins]]/Table3[[#This Row],[h_exWins]]</f>
        <v>0.9193969271819159</v>
      </c>
      <c r="I163">
        <v>35</v>
      </c>
      <c r="J163">
        <v>42.421054055640496</v>
      </c>
      <c r="K163" s="3">
        <f>Table3[[#This Row],[obDraws]]/Table3[[#This Row],[exDraws]]</f>
        <v>0.82506200704237898</v>
      </c>
      <c r="L163">
        <v>61</v>
      </c>
      <c r="M163">
        <v>47.880428167892198</v>
      </c>
      <c r="N163" s="3">
        <f>Table3[[#This Row],[a_obWins]]/Table3[[#This Row],[a_exWins]]</f>
        <v>1.2740069864476602</v>
      </c>
      <c r="O163">
        <v>213</v>
      </c>
      <c r="P163">
        <v>234.03568437883399</v>
      </c>
      <c r="Q163" s="3">
        <f>Table3[[#This Row],[h_obSG]]/Table3[[#This Row],[h_exSG]]</f>
        <v>0.91011761973535843</v>
      </c>
      <c r="R163">
        <v>176</v>
      </c>
      <c r="S163">
        <v>182.73724605608601</v>
      </c>
      <c r="T163" s="3">
        <f>Table3[[#This Row],[a_obSG]]/Table3[[#This Row],[a_exSG]]</f>
        <v>0.96313151149263676</v>
      </c>
      <c r="U163">
        <v>389</v>
      </c>
      <c r="V163">
        <v>416.77293043492102</v>
      </c>
      <c r="W163" s="3">
        <f>Table3[[#This Row],[obSG]]/Table3[[#This Row],[exSG]]</f>
        <v>0.93336196185789044</v>
      </c>
      <c r="X163">
        <v>4169</v>
      </c>
      <c r="Y163">
        <v>4206.4535113131096</v>
      </c>
      <c r="Z163" s="3">
        <f>Table3[[#This Row],[obFouls]]/Table3[[#This Row],[exFouls]]</f>
        <v>0.99109617847614873</v>
      </c>
      <c r="AA163">
        <v>2066</v>
      </c>
      <c r="AB163">
        <v>2055.2149455388799</v>
      </c>
      <c r="AC163" s="3">
        <f>Table3[[#This Row],[h_obFouls]]/Table3[[#This Row],[h_exFouls]]</f>
        <v>1.0052476527988135</v>
      </c>
      <c r="AD163">
        <v>2103</v>
      </c>
      <c r="AE163">
        <v>2151.2385657742202</v>
      </c>
      <c r="AF163" s="3">
        <f>Table3[[#This Row],[a_obFouls]]/Table3[[#This Row],[a_exFouls]]</f>
        <v>0.97757637551609278</v>
      </c>
      <c r="AG163">
        <v>502</v>
      </c>
      <c r="AH163">
        <v>560.34378452698195</v>
      </c>
      <c r="AI163" s="3">
        <f>Table3[[#This Row],[obYC]]/Table3[[#This Row],[exYC]]</f>
        <v>0.89587859071867237</v>
      </c>
      <c r="AJ163">
        <v>27</v>
      </c>
      <c r="AK163">
        <v>33.855621042042102</v>
      </c>
      <c r="AL163" s="3">
        <f>Table3[[#This Row],[obRC]]/Table3[[#This Row],[exRC]]</f>
        <v>0.79750420074915318</v>
      </c>
      <c r="AM163">
        <v>215</v>
      </c>
      <c r="AN163">
        <v>251.855687685037</v>
      </c>
      <c r="AO163" s="3">
        <f>Table3[[#This Row],[h_obYC]]/Table3[[#This Row],[h_exYC]]</f>
        <v>0.85366346885472133</v>
      </c>
      <c r="AP163">
        <v>287</v>
      </c>
      <c r="AQ163">
        <v>308.48809684194401</v>
      </c>
      <c r="AR163" s="3">
        <f>Table3[[#This Row],[a_obYC]]/Table3[[#This Row],[a_exYC]]</f>
        <v>0.93034383802188136</v>
      </c>
      <c r="AS163">
        <v>14</v>
      </c>
      <c r="AT163">
        <v>13.9691718767337</v>
      </c>
      <c r="AU163" s="3">
        <f>Table3[[#This Row],[h_obRC]]/Table3[[#This Row],[h_exRC]]</f>
        <v>1.0022068683482694</v>
      </c>
      <c r="AV163">
        <v>13</v>
      </c>
      <c r="AW163">
        <v>19.886449165308399</v>
      </c>
      <c r="AX163" s="3">
        <f>Table3[[#This Row],[a_obRC]]/Table3[[#This Row],[a_exRC]]</f>
        <v>0.65371147417701381</v>
      </c>
    </row>
    <row r="164" spans="1:50" hidden="1" x14ac:dyDescent="0.45">
      <c r="A164">
        <v>32</v>
      </c>
      <c r="B164" t="s">
        <v>42</v>
      </c>
      <c r="C164">
        <v>160</v>
      </c>
      <c r="D164" s="7">
        <f t="shared" si="4"/>
        <v>1.0701869323453883</v>
      </c>
      <c r="E164" s="7">
        <f t="shared" si="5"/>
        <v>1.0073148455297165</v>
      </c>
      <c r="F164">
        <v>60</v>
      </c>
      <c r="G164">
        <v>66.630229872447998</v>
      </c>
      <c r="H164" s="3">
        <f>Table3[[#This Row],[h_obWins]]/Table3[[#This Row],[h_exWins]]</f>
        <v>0.90049216571606583</v>
      </c>
      <c r="I164">
        <v>38</v>
      </c>
      <c r="J164">
        <v>37.732190286741101</v>
      </c>
      <c r="K164" s="3">
        <f>Table3[[#This Row],[obDraws]]/Table3[[#This Row],[exDraws]]</f>
        <v>1.0070976455706311</v>
      </c>
      <c r="L164">
        <v>62</v>
      </c>
      <c r="M164">
        <v>55.637579840810801</v>
      </c>
      <c r="N164" s="3">
        <f>Table3[[#This Row],[a_obWins]]/Table3[[#This Row],[a_exWins]]</f>
        <v>1.1143547253024526</v>
      </c>
      <c r="O164">
        <v>236</v>
      </c>
      <c r="P164">
        <v>233.76780734265299</v>
      </c>
      <c r="Q164" s="3">
        <f>Table3[[#This Row],[h_obSG]]/Table3[[#This Row],[h_exSG]]</f>
        <v>1.0095487598686979</v>
      </c>
      <c r="R164">
        <v>223</v>
      </c>
      <c r="S164">
        <v>203.68089771348301</v>
      </c>
      <c r="T164" s="3">
        <f>Table3[[#This Row],[a_obSG]]/Table3[[#This Row],[a_exSG]]</f>
        <v>1.0948498484806026</v>
      </c>
      <c r="U164">
        <v>459</v>
      </c>
      <c r="V164">
        <v>437.44870505613699</v>
      </c>
      <c r="W164" s="3">
        <f>Table3[[#This Row],[obSG]]/Table3[[#This Row],[exSG]]</f>
        <v>1.0492658789356739</v>
      </c>
      <c r="X164">
        <v>4283</v>
      </c>
      <c r="Y164">
        <v>4129.5604813290001</v>
      </c>
      <c r="Z164" s="3">
        <f>Table3[[#This Row],[obFouls]]/Table3[[#This Row],[exFouls]]</f>
        <v>1.0371563800469195</v>
      </c>
      <c r="AA164">
        <v>2099</v>
      </c>
      <c r="AB164">
        <v>2047.78892368528</v>
      </c>
      <c r="AC164" s="3">
        <f>Table3[[#This Row],[h_obFouls]]/Table3[[#This Row],[h_exFouls]]</f>
        <v>1.0250079857950196</v>
      </c>
      <c r="AD164">
        <v>2184</v>
      </c>
      <c r="AE164">
        <v>2081.7715576437199</v>
      </c>
      <c r="AF164" s="3">
        <f>Table3[[#This Row],[a_obFouls]]/Table3[[#This Row],[a_exFouls]]</f>
        <v>1.0491064651070499</v>
      </c>
      <c r="AG164">
        <v>518</v>
      </c>
      <c r="AH164">
        <v>556.72152891244696</v>
      </c>
      <c r="AI164" s="3">
        <f>Table3[[#This Row],[obYC]]/Table3[[#This Row],[exYC]]</f>
        <v>0.93044722199249363</v>
      </c>
      <c r="AJ164">
        <v>43</v>
      </c>
      <c r="AK164">
        <v>32.179963224030303</v>
      </c>
      <c r="AL164" s="3">
        <f>Table3[[#This Row],[obRC]]/Table3[[#This Row],[exRC]]</f>
        <v>1.3362352125961992</v>
      </c>
      <c r="AM164">
        <v>221</v>
      </c>
      <c r="AN164">
        <v>258.45380179503201</v>
      </c>
      <c r="AO164" s="3">
        <f>Table3[[#This Row],[h_obYC]]/Table3[[#This Row],[h_exYC]]</f>
        <v>0.85508511952656463</v>
      </c>
      <c r="AP164">
        <v>297</v>
      </c>
      <c r="AQ164">
        <v>298.26772711741501</v>
      </c>
      <c r="AR164" s="3">
        <f>Table3[[#This Row],[a_obYC]]/Table3[[#This Row],[a_exYC]]</f>
        <v>0.99574970068110669</v>
      </c>
      <c r="AS164">
        <v>17</v>
      </c>
      <c r="AT164">
        <v>13.6595503971356</v>
      </c>
      <c r="AU164" s="3">
        <f>Table3[[#This Row],[h_obRC]]/Table3[[#This Row],[h_exRC]]</f>
        <v>1.2445504797555336</v>
      </c>
      <c r="AV164">
        <v>26</v>
      </c>
      <c r="AW164">
        <v>18.520412826894599</v>
      </c>
      <c r="AX164" s="3">
        <f>Table3[[#This Row],[a_obRC]]/Table3[[#This Row],[a_exRC]]</f>
        <v>1.403856395805813</v>
      </c>
    </row>
    <row r="165" spans="1:50" hidden="1" x14ac:dyDescent="0.45">
      <c r="A165">
        <v>185</v>
      </c>
      <c r="B165" t="s">
        <v>22</v>
      </c>
      <c r="C165">
        <v>158</v>
      </c>
      <c r="D165" s="7">
        <f t="shared" si="4"/>
        <v>0.75208856101575672</v>
      </c>
      <c r="E165" s="7">
        <f t="shared" si="5"/>
        <v>1.0148256086906742</v>
      </c>
      <c r="F165">
        <v>69</v>
      </c>
      <c r="G165">
        <v>72.309255752872801</v>
      </c>
      <c r="H165" s="3">
        <f>Table3[[#This Row],[h_obWins]]/Table3[[#This Row],[h_exWins]]</f>
        <v>0.95423468657757105</v>
      </c>
      <c r="I165">
        <v>56</v>
      </c>
      <c r="J165">
        <v>41.890291116348699</v>
      </c>
      <c r="K165" s="3">
        <f>Table3[[#This Row],[obDraws]]/Table3[[#This Row],[exDraws]]</f>
        <v>1.3368252763978679</v>
      </c>
      <c r="L165">
        <v>33</v>
      </c>
      <c r="M165">
        <v>43.800453130778401</v>
      </c>
      <c r="N165" s="3">
        <f>Table3[[#This Row],[a_obWins]]/Table3[[#This Row],[a_exWins]]</f>
        <v>0.75341686309658362</v>
      </c>
      <c r="O165">
        <v>246</v>
      </c>
      <c r="P165">
        <v>234.65725884786099</v>
      </c>
      <c r="Q165" s="3">
        <f>Table3[[#This Row],[h_obSG]]/Table3[[#This Row],[h_exSG]]</f>
        <v>1.0483374825387057</v>
      </c>
      <c r="R165">
        <v>154</v>
      </c>
      <c r="S165">
        <v>170.99981676430201</v>
      </c>
      <c r="T165" s="3">
        <f>Table3[[#This Row],[a_obSG]]/Table3[[#This Row],[a_exSG]]</f>
        <v>0.90058576034772164</v>
      </c>
      <c r="U165">
        <v>400</v>
      </c>
      <c r="V165">
        <v>405.657075612163</v>
      </c>
      <c r="W165" s="3">
        <f>Table3[[#This Row],[obSG]]/Table3[[#This Row],[exSG]]</f>
        <v>0.98605453731177717</v>
      </c>
      <c r="X165">
        <v>3109</v>
      </c>
      <c r="Y165">
        <v>4136.5142865473899</v>
      </c>
      <c r="Z165" s="3">
        <f>Table3[[#This Row],[obFouls]]/Table3[[#This Row],[exFouls]]</f>
        <v>0.75159899969666932</v>
      </c>
      <c r="AA165">
        <v>1493</v>
      </c>
      <c r="AB165">
        <v>2015.5786255384</v>
      </c>
      <c r="AC165" s="3">
        <f>Table3[[#This Row],[h_obFouls]]/Table3[[#This Row],[h_exFouls]]</f>
        <v>0.74073022063388416</v>
      </c>
      <c r="AD165">
        <v>1616</v>
      </c>
      <c r="AE165">
        <v>2120.9356610089899</v>
      </c>
      <c r="AF165" s="3">
        <f>Table3[[#This Row],[a_obFouls]]/Table3[[#This Row],[a_exFouls]]</f>
        <v>0.76192787443218457</v>
      </c>
      <c r="AG165">
        <v>300</v>
      </c>
      <c r="AH165">
        <v>546.25868104932499</v>
      </c>
      <c r="AI165" s="3">
        <f>Table3[[#This Row],[obYC]]/Table3[[#This Row],[exYC]]</f>
        <v>0.54919035689047691</v>
      </c>
      <c r="AJ165">
        <v>17</v>
      </c>
      <c r="AK165">
        <v>33.018319523500999</v>
      </c>
      <c r="AL165" s="3">
        <f>Table3[[#This Row],[obRC]]/Table3[[#This Row],[exRC]]</f>
        <v>0.5148656941156603</v>
      </c>
      <c r="AM165">
        <v>134</v>
      </c>
      <c r="AN165">
        <v>242.68564839413901</v>
      </c>
      <c r="AO165" s="3">
        <f>Table3[[#This Row],[h_obYC]]/Table3[[#This Row],[h_exYC]]</f>
        <v>0.55215461188860382</v>
      </c>
      <c r="AP165">
        <v>166</v>
      </c>
      <c r="AQ165">
        <v>303.57303265518499</v>
      </c>
      <c r="AR165" s="3">
        <f>Table3[[#This Row],[a_obYC]]/Table3[[#This Row],[a_exYC]]</f>
        <v>0.54682063998929697</v>
      </c>
      <c r="AS165">
        <v>1</v>
      </c>
      <c r="AT165">
        <v>13.2425595550185</v>
      </c>
      <c r="AU165" s="3">
        <f>Table3[[#This Row],[h_obRC]]/Table3[[#This Row],[h_exRC]]</f>
        <v>7.5514102530204019E-2</v>
      </c>
      <c r="AV165">
        <v>16</v>
      </c>
      <c r="AW165">
        <v>19.775759968482401</v>
      </c>
      <c r="AX165" s="3">
        <f>Table3[[#This Row],[a_obRC]]/Table3[[#This Row],[a_exRC]]</f>
        <v>0.80907130878914313</v>
      </c>
    </row>
    <row r="166" spans="1:50" hidden="1" x14ac:dyDescent="0.45">
      <c r="A166">
        <v>159</v>
      </c>
      <c r="B166" t="s">
        <v>264</v>
      </c>
      <c r="C166">
        <v>156</v>
      </c>
      <c r="D166" s="7">
        <f t="shared" si="4"/>
        <v>0.89978989649633945</v>
      </c>
      <c r="E166" s="7">
        <f t="shared" si="5"/>
        <v>0.99573372355647072</v>
      </c>
      <c r="F166">
        <v>69</v>
      </c>
      <c r="G166">
        <v>67.135457510379396</v>
      </c>
      <c r="H166" s="3">
        <f>Table3[[#This Row],[h_obWins]]/Table3[[#This Row],[h_exWins]]</f>
        <v>1.0277728425300794</v>
      </c>
      <c r="I166">
        <v>41</v>
      </c>
      <c r="J166">
        <v>41.415579669946197</v>
      </c>
      <c r="K166" s="3">
        <f>Table3[[#This Row],[obDraws]]/Table3[[#This Row],[exDraws]]</f>
        <v>0.98996561986435827</v>
      </c>
      <c r="L166">
        <v>46</v>
      </c>
      <c r="M166">
        <v>47.4489628196743</v>
      </c>
      <c r="N166" s="3">
        <f>Table3[[#This Row],[a_obWins]]/Table3[[#This Row],[a_exWins]]</f>
        <v>0.96946270827497416</v>
      </c>
      <c r="O166">
        <v>217</v>
      </c>
      <c r="P166">
        <v>223.66987840377601</v>
      </c>
      <c r="Q166" s="3">
        <f>Table3[[#This Row],[h_obSG]]/Table3[[#This Row],[h_exSG]]</f>
        <v>0.97017980940761572</v>
      </c>
      <c r="R166">
        <v>180</v>
      </c>
      <c r="S166">
        <v>178.597791136084</v>
      </c>
      <c r="T166" s="3">
        <f>Table3[[#This Row],[a_obSG]]/Table3[[#This Row],[a_exSG]]</f>
        <v>1.0078512105608719</v>
      </c>
      <c r="U166">
        <v>397</v>
      </c>
      <c r="V166">
        <v>402.26766953985998</v>
      </c>
      <c r="W166" s="3">
        <f>Table3[[#This Row],[obSG]]/Table3[[#This Row],[exSG]]</f>
        <v>0.98690506362123143</v>
      </c>
      <c r="X166">
        <v>3670</v>
      </c>
      <c r="Y166">
        <v>4081.5018793382101</v>
      </c>
      <c r="Z166" s="3">
        <f>Table3[[#This Row],[obFouls]]/Table3[[#This Row],[exFouls]]</f>
        <v>0.89917880929533411</v>
      </c>
      <c r="AA166">
        <v>1799</v>
      </c>
      <c r="AB166">
        <v>1995.54646165996</v>
      </c>
      <c r="AC166" s="3">
        <f>Table3[[#This Row],[h_obFouls]]/Table3[[#This Row],[h_exFouls]]</f>
        <v>0.90150744899396318</v>
      </c>
      <c r="AD166">
        <v>1871</v>
      </c>
      <c r="AE166">
        <v>2085.9554176782499</v>
      </c>
      <c r="AF166" s="3">
        <f>Table3[[#This Row],[a_obFouls]]/Table3[[#This Row],[a_exFouls]]</f>
        <v>0.89695109691390063</v>
      </c>
      <c r="AG166">
        <v>411</v>
      </c>
      <c r="AH166">
        <v>543.59812109930704</v>
      </c>
      <c r="AI166" s="3">
        <f>Table3[[#This Row],[obYC]]/Table3[[#This Row],[exYC]]</f>
        <v>0.75607325347049281</v>
      </c>
      <c r="AJ166">
        <v>29</v>
      </c>
      <c r="AK166">
        <v>32.957036656134598</v>
      </c>
      <c r="AL166" s="3">
        <f>Table3[[#This Row],[obRC]]/Table3[[#This Row],[exRC]]</f>
        <v>0.87993348135570204</v>
      </c>
      <c r="AM166">
        <v>191</v>
      </c>
      <c r="AN166">
        <v>245.95231776915</v>
      </c>
      <c r="AO166" s="3">
        <f>Table3[[#This Row],[h_obYC]]/Table3[[#This Row],[h_exYC]]</f>
        <v>0.77657328758849897</v>
      </c>
      <c r="AP166">
        <v>220</v>
      </c>
      <c r="AQ166">
        <v>297.64580333015601</v>
      </c>
      <c r="AR166" s="3">
        <f>Table3[[#This Row],[a_obYC]]/Table3[[#This Row],[a_exYC]]</f>
        <v>0.73913355249282853</v>
      </c>
      <c r="AS166">
        <v>9</v>
      </c>
      <c r="AT166">
        <v>13.6732582230558</v>
      </c>
      <c r="AU166" s="3">
        <f>Table3[[#This Row],[h_obRC]]/Table3[[#This Row],[h_exRC]]</f>
        <v>0.65821912035744568</v>
      </c>
      <c r="AV166">
        <v>20</v>
      </c>
      <c r="AW166">
        <v>19.283778433078702</v>
      </c>
      <c r="AX166" s="3">
        <f>Table3[[#This Row],[a_obRC]]/Table3[[#This Row],[a_exRC]]</f>
        <v>1.0371411427177941</v>
      </c>
    </row>
    <row r="167" spans="1:50" hidden="1" x14ac:dyDescent="0.45">
      <c r="A167">
        <v>123</v>
      </c>
      <c r="B167" t="s">
        <v>122</v>
      </c>
      <c r="C167">
        <v>156</v>
      </c>
      <c r="D167" s="7">
        <f t="shared" si="4"/>
        <v>0.8387591488996885</v>
      </c>
      <c r="E167" s="7">
        <f t="shared" si="5"/>
        <v>0.99961766191958856</v>
      </c>
      <c r="F167">
        <v>67</v>
      </c>
      <c r="G167">
        <v>65.635843602607693</v>
      </c>
      <c r="H167" s="3">
        <f>Table3[[#This Row],[h_obWins]]/Table3[[#This Row],[h_exWins]]</f>
        <v>1.0207837108890014</v>
      </c>
      <c r="I167">
        <v>43</v>
      </c>
      <c r="J167">
        <v>41.406921304358796</v>
      </c>
      <c r="K167" s="3">
        <f>Table3[[#This Row],[obDraws]]/Table3[[#This Row],[exDraws]]</f>
        <v>1.0384737296436841</v>
      </c>
      <c r="L167">
        <v>46</v>
      </c>
      <c r="M167">
        <v>48.957235093033297</v>
      </c>
      <c r="N167" s="3">
        <f>Table3[[#This Row],[a_obWins]]/Table3[[#This Row],[a_exWins]]</f>
        <v>0.93959554522608002</v>
      </c>
      <c r="O167">
        <v>232</v>
      </c>
      <c r="P167">
        <v>219.587801290096</v>
      </c>
      <c r="Q167" s="3">
        <f>Table3[[#This Row],[h_obSG]]/Table3[[#This Row],[h_exSG]]</f>
        <v>1.0565249919940058</v>
      </c>
      <c r="R167">
        <v>175</v>
      </c>
      <c r="S167">
        <v>180.871147698903</v>
      </c>
      <c r="T167" s="3">
        <f>Table3[[#This Row],[a_obSG]]/Table3[[#This Row],[a_exSG]]</f>
        <v>0.96753961163183011</v>
      </c>
      <c r="U167">
        <v>407</v>
      </c>
      <c r="V167">
        <v>400.458948988999</v>
      </c>
      <c r="W167" s="3">
        <f>Table3[[#This Row],[obSG]]/Table3[[#This Row],[exSG]]</f>
        <v>1.0163338864757914</v>
      </c>
      <c r="X167">
        <v>3504</v>
      </c>
      <c r="Y167">
        <v>4085.9063440909899</v>
      </c>
      <c r="Z167" s="3">
        <f>Table3[[#This Row],[obFouls]]/Table3[[#This Row],[exFouls]]</f>
        <v>0.85758206500926315</v>
      </c>
      <c r="AA167">
        <v>1698</v>
      </c>
      <c r="AB167">
        <v>2001.810900468</v>
      </c>
      <c r="AC167" s="3">
        <f>Table3[[#This Row],[h_obFouls]]/Table3[[#This Row],[h_exFouls]]</f>
        <v>0.84823196816593782</v>
      </c>
      <c r="AD167">
        <v>1806</v>
      </c>
      <c r="AE167">
        <v>2084.0954436229899</v>
      </c>
      <c r="AF167" s="3">
        <f>Table3[[#This Row],[a_obFouls]]/Table3[[#This Row],[a_exFouls]]</f>
        <v>0.86656300004209552</v>
      </c>
      <c r="AG167">
        <v>424</v>
      </c>
      <c r="AH167">
        <v>544.04427451655101</v>
      </c>
      <c r="AI167" s="3">
        <f>Table3[[#This Row],[obYC]]/Table3[[#This Row],[exYC]]</f>
        <v>0.77934833589927066</v>
      </c>
      <c r="AJ167">
        <v>18</v>
      </c>
      <c r="AK167">
        <v>32.910778011138397</v>
      </c>
      <c r="AL167" s="3">
        <f>Table3[[#This Row],[obRC]]/Table3[[#This Row],[exRC]]</f>
        <v>0.54693328714101019</v>
      </c>
      <c r="AM167">
        <v>195</v>
      </c>
      <c r="AN167">
        <v>247.54244036908699</v>
      </c>
      <c r="AO167" s="3">
        <f>Table3[[#This Row],[h_obYC]]/Table3[[#This Row],[h_exYC]]</f>
        <v>0.7877437085505582</v>
      </c>
      <c r="AP167">
        <v>229</v>
      </c>
      <c r="AQ167">
        <v>296.50183414746402</v>
      </c>
      <c r="AR167" s="3">
        <f>Table3[[#This Row],[a_obYC]]/Table3[[#This Row],[a_exYC]]</f>
        <v>0.77233923580421349</v>
      </c>
      <c r="AS167">
        <v>7</v>
      </c>
      <c r="AT167">
        <v>13.7202599478692</v>
      </c>
      <c r="AU167" s="3">
        <f>Table3[[#This Row],[h_obRC]]/Table3[[#This Row],[h_exRC]]</f>
        <v>0.51019441516391406</v>
      </c>
      <c r="AV167">
        <v>11</v>
      </c>
      <c r="AW167">
        <v>19.190518063269099</v>
      </c>
      <c r="AX167" s="3">
        <f>Table3[[#This Row],[a_obRC]]/Table3[[#This Row],[a_exRC]]</f>
        <v>0.5731997418586704</v>
      </c>
    </row>
    <row r="168" spans="1:50" hidden="1" x14ac:dyDescent="0.45">
      <c r="A168">
        <v>221</v>
      </c>
      <c r="B168" t="s">
        <v>106</v>
      </c>
      <c r="C168">
        <v>154</v>
      </c>
      <c r="D168" s="7">
        <f t="shared" si="4"/>
        <v>0.93139325659292094</v>
      </c>
      <c r="E168" s="7">
        <f t="shared" si="5"/>
        <v>1.0091318973409564</v>
      </c>
      <c r="F168">
        <v>63</v>
      </c>
      <c r="G168">
        <v>67.246041258243594</v>
      </c>
      <c r="H168" s="3">
        <f>Table3[[#This Row],[h_obWins]]/Table3[[#This Row],[h_exWins]]</f>
        <v>0.93685812311333527</v>
      </c>
      <c r="I168">
        <v>40</v>
      </c>
      <c r="J168">
        <v>41.300067987767299</v>
      </c>
      <c r="K168" s="3">
        <f>Table3[[#This Row],[obDraws]]/Table3[[#This Row],[exDraws]]</f>
        <v>0.96852140804822962</v>
      </c>
      <c r="L168">
        <v>51</v>
      </c>
      <c r="M168">
        <v>45.4538907539891</v>
      </c>
      <c r="N168" s="3">
        <f>Table3[[#This Row],[a_obWins]]/Table3[[#This Row],[a_exWins]]</f>
        <v>1.1220161608613046</v>
      </c>
      <c r="O168">
        <v>234</v>
      </c>
      <c r="P168">
        <v>222.84439226178</v>
      </c>
      <c r="Q168" s="3">
        <f>Table3[[#This Row],[h_obSG]]/Table3[[#This Row],[h_exSG]]</f>
        <v>1.0500600783577954</v>
      </c>
      <c r="R168">
        <v>197</v>
      </c>
      <c r="S168">
        <v>174.273128944185</v>
      </c>
      <c r="T168" s="3">
        <f>Table3[[#This Row],[a_obSG]]/Table3[[#This Row],[a_exSG]]</f>
        <v>1.1304094968254905</v>
      </c>
      <c r="U168">
        <v>431</v>
      </c>
      <c r="V168">
        <v>397.117521205966</v>
      </c>
      <c r="W168" s="3">
        <f>Table3[[#This Row],[obSG]]/Table3[[#This Row],[exSG]]</f>
        <v>1.0853210371860191</v>
      </c>
      <c r="X168">
        <v>3464</v>
      </c>
      <c r="Y168">
        <v>4028.7535772646002</v>
      </c>
      <c r="Z168" s="3">
        <f>Table3[[#This Row],[obFouls]]/Table3[[#This Row],[exFouls]]</f>
        <v>0.85981927997491214</v>
      </c>
      <c r="AA168">
        <v>1699</v>
      </c>
      <c r="AB168">
        <v>1968.11787721627</v>
      </c>
      <c r="AC168" s="3">
        <f>Table3[[#This Row],[h_obFouls]]/Table3[[#This Row],[h_exFouls]]</f>
        <v>0.86326130140288471</v>
      </c>
      <c r="AD168">
        <v>1765</v>
      </c>
      <c r="AE168">
        <v>2060.6357000483299</v>
      </c>
      <c r="AF168" s="3">
        <f>Table3[[#This Row],[a_obFouls]]/Table3[[#This Row],[a_exFouls]]</f>
        <v>0.85653179742474805</v>
      </c>
      <c r="AG168">
        <v>491</v>
      </c>
      <c r="AH168">
        <v>535.79569837499901</v>
      </c>
      <c r="AI168" s="3">
        <f>Table3[[#This Row],[obYC]]/Table3[[#This Row],[exYC]]</f>
        <v>0.91639406865180384</v>
      </c>
      <c r="AJ168">
        <v>26</v>
      </c>
      <c r="AK168">
        <v>32.354792141182202</v>
      </c>
      <c r="AL168" s="3">
        <f>Table3[[#This Row],[obRC]]/Table3[[#This Row],[exRC]]</f>
        <v>0.80359038891510537</v>
      </c>
      <c r="AM168">
        <v>220</v>
      </c>
      <c r="AN168">
        <v>241.65376035895301</v>
      </c>
      <c r="AO168" s="3">
        <f>Table3[[#This Row],[h_obYC]]/Table3[[#This Row],[h_exYC]]</f>
        <v>0.91039344752265194</v>
      </c>
      <c r="AP168">
        <v>271</v>
      </c>
      <c r="AQ168">
        <v>294.14193801604603</v>
      </c>
      <c r="AR168" s="3">
        <f>Table3[[#This Row],[a_obYC]]/Table3[[#This Row],[a_exYC]]</f>
        <v>0.9213239085451882</v>
      </c>
      <c r="AS168">
        <v>8</v>
      </c>
      <c r="AT168">
        <v>13.353597012804901</v>
      </c>
      <c r="AU168" s="3">
        <f>Table3[[#This Row],[h_obRC]]/Table3[[#This Row],[h_exRC]]</f>
        <v>0.59908951815220413</v>
      </c>
      <c r="AV168">
        <v>18</v>
      </c>
      <c r="AW168">
        <v>19.001195128377201</v>
      </c>
      <c r="AX168" s="3">
        <f>Table3[[#This Row],[a_obRC]]/Table3[[#This Row],[a_exRC]]</f>
        <v>0.94730883391213783</v>
      </c>
    </row>
    <row r="169" spans="1:50" hidden="1" x14ac:dyDescent="0.45">
      <c r="A169">
        <v>83</v>
      </c>
      <c r="B169" t="s">
        <v>306</v>
      </c>
      <c r="C169">
        <v>154</v>
      </c>
      <c r="D169" s="7">
        <f t="shared" si="4"/>
        <v>0.90364057176552492</v>
      </c>
      <c r="E169" s="7">
        <f t="shared" si="5"/>
        <v>0.99654921967503951</v>
      </c>
      <c r="F169">
        <v>69</v>
      </c>
      <c r="G169">
        <v>68.455335811297104</v>
      </c>
      <c r="H169" s="3">
        <f>Table3[[#This Row],[h_obWins]]/Table3[[#This Row],[h_exWins]]</f>
        <v>1.0079564899105062</v>
      </c>
      <c r="I169">
        <v>38</v>
      </c>
      <c r="J169">
        <v>40.6009999141667</v>
      </c>
      <c r="K169" s="3">
        <f>Table3[[#This Row],[obDraws]]/Table3[[#This Row],[exDraws]]</f>
        <v>0.93593754046291</v>
      </c>
      <c r="L169">
        <v>47</v>
      </c>
      <c r="M169">
        <v>44.943664274536097</v>
      </c>
      <c r="N169" s="3">
        <f>Table3[[#This Row],[a_obWins]]/Table3[[#This Row],[a_exWins]]</f>
        <v>1.0457536286517022</v>
      </c>
      <c r="O169">
        <v>222</v>
      </c>
      <c r="P169">
        <v>227.930623858198</v>
      </c>
      <c r="Q169" s="3">
        <f>Table3[[#This Row],[h_obSG]]/Table3[[#This Row],[h_exSG]]</f>
        <v>0.97398057462481391</v>
      </c>
      <c r="R169">
        <v>188</v>
      </c>
      <c r="S169">
        <v>175.31739859501801</v>
      </c>
      <c r="T169" s="3">
        <f>Table3[[#This Row],[a_obSG]]/Table3[[#This Row],[a_exSG]]</f>
        <v>1.072340803061302</v>
      </c>
      <c r="U169">
        <v>410</v>
      </c>
      <c r="V169">
        <v>403.248022453217</v>
      </c>
      <c r="W169" s="3">
        <f>Table3[[#This Row],[obSG]]/Table3[[#This Row],[exSG]]</f>
        <v>1.0167439817948922</v>
      </c>
      <c r="X169">
        <v>4231</v>
      </c>
      <c r="Y169">
        <v>4015.2563142932499</v>
      </c>
      <c r="Z169" s="3">
        <f>Table3[[#This Row],[obFouls]]/Table3[[#This Row],[exFouls]]</f>
        <v>1.0537309872196103</v>
      </c>
      <c r="AA169">
        <v>2098</v>
      </c>
      <c r="AB169">
        <v>1964.1498186096801</v>
      </c>
      <c r="AC169" s="3">
        <f>Table3[[#This Row],[h_obFouls]]/Table3[[#This Row],[h_exFouls]]</f>
        <v>1.068146625131206</v>
      </c>
      <c r="AD169">
        <v>2133</v>
      </c>
      <c r="AE169">
        <v>2051.1064956835698</v>
      </c>
      <c r="AF169" s="3">
        <f>Table3[[#This Row],[a_obFouls]]/Table3[[#This Row],[a_exFouls]]</f>
        <v>1.0399265003980875</v>
      </c>
      <c r="AG169">
        <v>477</v>
      </c>
      <c r="AH169">
        <v>535.54515670728699</v>
      </c>
      <c r="AI169" s="3">
        <f>Table3[[#This Row],[obYC]]/Table3[[#This Row],[exYC]]</f>
        <v>0.89068119471522733</v>
      </c>
      <c r="AJ169">
        <v>18</v>
      </c>
      <c r="AK169">
        <v>31.986842100713702</v>
      </c>
      <c r="AL169" s="3">
        <f>Table3[[#This Row],[obRC]]/Table3[[#This Row],[exRC]]</f>
        <v>0.56273138634083475</v>
      </c>
      <c r="AM169">
        <v>200</v>
      </c>
      <c r="AN169">
        <v>241.870650575821</v>
      </c>
      <c r="AO169" s="3">
        <f>Table3[[#This Row],[h_obYC]]/Table3[[#This Row],[h_exYC]]</f>
        <v>0.82688825421298684</v>
      </c>
      <c r="AP169">
        <v>277</v>
      </c>
      <c r="AQ169">
        <v>293.67450613146599</v>
      </c>
      <c r="AR169" s="3">
        <f>Table3[[#This Row],[a_obYC]]/Table3[[#This Row],[a_exYC]]</f>
        <v>0.94322113161568921</v>
      </c>
      <c r="AS169">
        <v>7</v>
      </c>
      <c r="AT169">
        <v>13.1200568336484</v>
      </c>
      <c r="AU169" s="3">
        <f>Table3[[#This Row],[h_obRC]]/Table3[[#This Row],[h_exRC]]</f>
        <v>0.53353427418450083</v>
      </c>
      <c r="AV169">
        <v>11</v>
      </c>
      <c r="AW169">
        <v>18.8667852670653</v>
      </c>
      <c r="AX169" s="3">
        <f>Table3[[#This Row],[a_obRC]]/Table3[[#This Row],[a_exRC]]</f>
        <v>0.58303520415860621</v>
      </c>
    </row>
    <row r="170" spans="1:50" hidden="1" x14ac:dyDescent="0.45">
      <c r="A170">
        <v>235</v>
      </c>
      <c r="B170" t="s">
        <v>275</v>
      </c>
      <c r="C170">
        <v>154</v>
      </c>
      <c r="D170" s="7">
        <f t="shared" si="4"/>
        <v>0.89570641558967767</v>
      </c>
      <c r="E170" s="7">
        <f t="shared" si="5"/>
        <v>1.0059002613734085</v>
      </c>
      <c r="F170">
        <v>70</v>
      </c>
      <c r="G170">
        <v>71.818151927030598</v>
      </c>
      <c r="H170" s="3">
        <f>Table3[[#This Row],[h_obWins]]/Table3[[#This Row],[h_exWins]]</f>
        <v>0.97468394997301111</v>
      </c>
      <c r="I170">
        <v>39</v>
      </c>
      <c r="J170">
        <v>40.689996399777698</v>
      </c>
      <c r="K170" s="3">
        <f>Table3[[#This Row],[obDraws]]/Table3[[#This Row],[exDraws]]</f>
        <v>0.95846653847856</v>
      </c>
      <c r="L170">
        <v>45</v>
      </c>
      <c r="M170">
        <v>41.491851673191697</v>
      </c>
      <c r="N170" s="3">
        <f>Table3[[#This Row],[a_obWins]]/Table3[[#This Row],[a_exWins]]</f>
        <v>1.0845502956686541</v>
      </c>
      <c r="O170">
        <v>204</v>
      </c>
      <c r="P170">
        <v>231.61576825597101</v>
      </c>
      <c r="Q170" s="3">
        <f>Table3[[#This Row],[h_obSG]]/Table3[[#This Row],[h_exSG]]</f>
        <v>0.88076904925811728</v>
      </c>
      <c r="R170">
        <v>162</v>
      </c>
      <c r="S170">
        <v>164.364235827014</v>
      </c>
      <c r="T170" s="3">
        <f>Table3[[#This Row],[a_obSG]]/Table3[[#This Row],[a_exSG]]</f>
        <v>0.98561587431038067</v>
      </c>
      <c r="U170">
        <v>366</v>
      </c>
      <c r="V170">
        <v>395.98000408298498</v>
      </c>
      <c r="W170" s="3">
        <f>Table3[[#This Row],[obSG]]/Table3[[#This Row],[exSG]]</f>
        <v>0.92428909597995224</v>
      </c>
      <c r="X170">
        <v>4132</v>
      </c>
      <c r="Y170">
        <v>4030.7576732448101</v>
      </c>
      <c r="Z170" s="3">
        <f>Table3[[#This Row],[obFouls]]/Table3[[#This Row],[exFouls]]</f>
        <v>1.0251174431614214</v>
      </c>
      <c r="AA170">
        <v>2075</v>
      </c>
      <c r="AB170">
        <v>1961.9241981559601</v>
      </c>
      <c r="AC170" s="3">
        <f>Table3[[#This Row],[h_obFouls]]/Table3[[#This Row],[h_exFouls]]</f>
        <v>1.0576351532593977</v>
      </c>
      <c r="AD170">
        <v>2057</v>
      </c>
      <c r="AE170">
        <v>2068.8334750888498</v>
      </c>
      <c r="AF170" s="3">
        <f>Table3[[#This Row],[a_obFouls]]/Table3[[#This Row],[a_exFouls]]</f>
        <v>0.99428012199563742</v>
      </c>
      <c r="AG170">
        <v>390</v>
      </c>
      <c r="AH170">
        <v>531.64485684929502</v>
      </c>
      <c r="AI170" s="3">
        <f>Table3[[#This Row],[obYC]]/Table3[[#This Row],[exYC]]</f>
        <v>0.73357241206332791</v>
      </c>
      <c r="AJ170">
        <v>26</v>
      </c>
      <c r="AK170">
        <v>32.271608490244198</v>
      </c>
      <c r="AL170" s="3">
        <f>Table3[[#This Row],[obRC]]/Table3[[#This Row],[exRC]]</f>
        <v>0.80566173228892124</v>
      </c>
      <c r="AM170">
        <v>166</v>
      </c>
      <c r="AN170">
        <v>234.98806331722801</v>
      </c>
      <c r="AO170" s="3">
        <f>Table3[[#This Row],[h_obYC]]/Table3[[#This Row],[h_exYC]]</f>
        <v>0.70641886084189798</v>
      </c>
      <c r="AP170">
        <v>224</v>
      </c>
      <c r="AQ170">
        <v>296.65679353206599</v>
      </c>
      <c r="AR170" s="3">
        <f>Table3[[#This Row],[a_obYC]]/Table3[[#This Row],[a_exYC]]</f>
        <v>0.75508130905415305</v>
      </c>
      <c r="AS170">
        <v>8</v>
      </c>
      <c r="AT170">
        <v>12.778769861455499</v>
      </c>
      <c r="AU170" s="3">
        <f>Table3[[#This Row],[h_obRC]]/Table3[[#This Row],[h_exRC]]</f>
        <v>0.62603835007079478</v>
      </c>
      <c r="AV170">
        <v>18</v>
      </c>
      <c r="AW170">
        <v>19.492838628788601</v>
      </c>
      <c r="AX170" s="3">
        <f>Table3[[#This Row],[a_obRC]]/Table3[[#This Row],[a_exRC]]</f>
        <v>0.92341604744093786</v>
      </c>
    </row>
    <row r="171" spans="1:50" hidden="1" x14ac:dyDescent="0.45">
      <c r="A171">
        <v>23</v>
      </c>
      <c r="B171" t="s">
        <v>23</v>
      </c>
      <c r="C171">
        <v>42</v>
      </c>
      <c r="D171" s="7">
        <f t="shared" si="4"/>
        <v>0.91012939736999943</v>
      </c>
      <c r="E171" s="7">
        <f t="shared" si="5"/>
        <v>0.98880083396029672</v>
      </c>
      <c r="F171">
        <v>21</v>
      </c>
      <c r="G171">
        <v>20.199160923954299</v>
      </c>
      <c r="H171" s="3">
        <f>Table3[[#This Row],[h_obWins]]/Table3[[#This Row],[h_exWins]]</f>
        <v>1.0396471456938581</v>
      </c>
      <c r="I171">
        <v>10</v>
      </c>
      <c r="J171">
        <v>10.9257947721427</v>
      </c>
      <c r="K171" s="3">
        <f>Table3[[#This Row],[obDraws]]/Table3[[#This Row],[exDraws]]</f>
        <v>0.91526522404546884</v>
      </c>
      <c r="L171">
        <v>11</v>
      </c>
      <c r="M171">
        <v>10.875044303902801</v>
      </c>
      <c r="N171" s="3">
        <f>Table3[[#This Row],[a_obWins]]/Table3[[#This Row],[a_exWins]]</f>
        <v>1.0114901321415635</v>
      </c>
      <c r="O171">
        <v>58</v>
      </c>
      <c r="P171">
        <v>65.009986924713502</v>
      </c>
      <c r="Q171" s="3">
        <f>Table3[[#This Row],[h_obSG]]/Table3[[#This Row],[h_exSG]]</f>
        <v>0.89217061475752024</v>
      </c>
      <c r="R171">
        <v>42</v>
      </c>
      <c r="S171">
        <v>44.275080021499903</v>
      </c>
      <c r="T171" s="3">
        <f>Table3[[#This Row],[a_obSG]]/Table3[[#This Row],[a_exSG]]</f>
        <v>0.94861488628828838</v>
      </c>
      <c r="U171">
        <v>100</v>
      </c>
      <c r="V171">
        <v>109.28506694621301</v>
      </c>
      <c r="W171" s="3">
        <f>Table3[[#This Row],[obSG]]/Table3[[#This Row],[exSG]]</f>
        <v>0.91503809984594831</v>
      </c>
      <c r="X171">
        <v>1020</v>
      </c>
      <c r="Y171">
        <v>1095.55548641412</v>
      </c>
      <c r="Z171" s="3">
        <f>Table3[[#This Row],[obFouls]]/Table3[[#This Row],[exFouls]]</f>
        <v>0.93103454151699627</v>
      </c>
      <c r="AA171">
        <v>486</v>
      </c>
      <c r="AB171">
        <v>532.23137512699498</v>
      </c>
      <c r="AC171" s="3">
        <f>Table3[[#This Row],[h_obFouls]]/Table3[[#This Row],[h_exFouls]]</f>
        <v>0.91313669714423773</v>
      </c>
      <c r="AD171">
        <v>534</v>
      </c>
      <c r="AE171">
        <v>563.32411128712602</v>
      </c>
      <c r="AF171" s="3">
        <f>Table3[[#This Row],[a_obFouls]]/Table3[[#This Row],[a_exFouls]]</f>
        <v>0.94794451240490307</v>
      </c>
      <c r="AG171">
        <v>140</v>
      </c>
      <c r="AH171">
        <v>144.43522647752499</v>
      </c>
      <c r="AI171" s="3">
        <f>Table3[[#This Row],[obYC]]/Table3[[#This Row],[exYC]]</f>
        <v>0.96929262628175306</v>
      </c>
      <c r="AJ171">
        <v>7</v>
      </c>
      <c r="AK171">
        <v>8.6492720884230803</v>
      </c>
      <c r="AL171" s="3">
        <f>Table3[[#This Row],[obRC]]/Table3[[#This Row],[exRC]]</f>
        <v>0.8093166602273264</v>
      </c>
      <c r="AM171">
        <v>58</v>
      </c>
      <c r="AN171">
        <v>63.453936118310203</v>
      </c>
      <c r="AO171" s="3">
        <f>Table3[[#This Row],[h_obYC]]/Table3[[#This Row],[h_exYC]]</f>
        <v>0.9140488919687928</v>
      </c>
      <c r="AP171">
        <v>82</v>
      </c>
      <c r="AQ171">
        <v>80.981290359214697</v>
      </c>
      <c r="AR171" s="3">
        <f>Table3[[#This Row],[a_obYC]]/Table3[[#This Row],[a_exYC]]</f>
        <v>1.0125795679010119</v>
      </c>
      <c r="AS171">
        <v>1</v>
      </c>
      <c r="AT171">
        <v>3.3629402175854701</v>
      </c>
      <c r="AU171" s="3">
        <f>Table3[[#This Row],[h_obRC]]/Table3[[#This Row],[h_exRC]]</f>
        <v>0.29735883937835261</v>
      </c>
      <c r="AV171">
        <v>6</v>
      </c>
      <c r="AW171">
        <v>5.2863318708376097</v>
      </c>
      <c r="AX171" s="3">
        <f>Table3[[#This Row],[a_obRC]]/Table3[[#This Row],[a_exRC]]</f>
        <v>1.1350025209539694</v>
      </c>
    </row>
    <row r="172" spans="1:50" hidden="1" x14ac:dyDescent="0.45">
      <c r="A172">
        <v>30</v>
      </c>
      <c r="B172" t="s">
        <v>224</v>
      </c>
      <c r="C172">
        <v>150</v>
      </c>
      <c r="D172" s="7">
        <f t="shared" si="4"/>
        <v>0.91334131211876113</v>
      </c>
      <c r="E172" s="7">
        <f t="shared" si="5"/>
        <v>0.98556391157248024</v>
      </c>
      <c r="F172">
        <v>72</v>
      </c>
      <c r="G172">
        <v>68.007802077545904</v>
      </c>
      <c r="H172" s="3">
        <f>Table3[[#This Row],[h_obWins]]/Table3[[#This Row],[h_exWins]]</f>
        <v>1.0587020577124664</v>
      </c>
      <c r="I172">
        <v>34</v>
      </c>
      <c r="J172">
        <v>40.0468624165145</v>
      </c>
      <c r="K172" s="3">
        <f>Table3[[#This Row],[obDraws]]/Table3[[#This Row],[exDraws]]</f>
        <v>0.84900533895457186</v>
      </c>
      <c r="L172">
        <v>44</v>
      </c>
      <c r="M172">
        <v>41.945335505939497</v>
      </c>
      <c r="N172" s="3">
        <f>Table3[[#This Row],[a_obWins]]/Table3[[#This Row],[a_exWins]]</f>
        <v>1.0489843380504027</v>
      </c>
      <c r="O172">
        <v>213</v>
      </c>
      <c r="P172">
        <v>220.76795016195999</v>
      </c>
      <c r="Q172" s="3">
        <f>Table3[[#This Row],[h_obSG]]/Table3[[#This Row],[h_exSG]]</f>
        <v>0.96481395892718458</v>
      </c>
      <c r="R172">
        <v>148</v>
      </c>
      <c r="S172">
        <v>163.38864266993599</v>
      </c>
      <c r="T172" s="3">
        <f>Table3[[#This Row],[a_obSG]]/Table3[[#This Row],[a_exSG]]</f>
        <v>0.90581571388029192</v>
      </c>
      <c r="U172">
        <v>361</v>
      </c>
      <c r="V172">
        <v>384.15659283189598</v>
      </c>
      <c r="W172" s="3">
        <f>Table3[[#This Row],[obSG]]/Table3[[#This Row],[exSG]]</f>
        <v>0.9397209542567212</v>
      </c>
      <c r="X172">
        <v>3782</v>
      </c>
      <c r="Y172">
        <v>3922.2836101821199</v>
      </c>
      <c r="Z172" s="3">
        <f>Table3[[#This Row],[obFouls]]/Table3[[#This Row],[exFouls]]</f>
        <v>0.96423420024550288</v>
      </c>
      <c r="AA172">
        <v>1815</v>
      </c>
      <c r="AB172">
        <v>1912.9253643296299</v>
      </c>
      <c r="AC172" s="3">
        <f>Table3[[#This Row],[h_obFouls]]/Table3[[#This Row],[h_exFouls]]</f>
        <v>0.94880858074462981</v>
      </c>
      <c r="AD172">
        <v>1967</v>
      </c>
      <c r="AE172">
        <v>2009.35824585249</v>
      </c>
      <c r="AF172" s="3">
        <f>Table3[[#This Row],[a_obFouls]]/Table3[[#This Row],[a_exFouls]]</f>
        <v>0.97891951525322995</v>
      </c>
      <c r="AG172">
        <v>489</v>
      </c>
      <c r="AH172">
        <v>518.83288682298996</v>
      </c>
      <c r="AI172" s="3">
        <f>Table3[[#This Row],[obYC]]/Table3[[#This Row],[exYC]]</f>
        <v>0.94250000803598244</v>
      </c>
      <c r="AJ172">
        <v>24</v>
      </c>
      <c r="AK172">
        <v>31.536438082713101</v>
      </c>
      <c r="AL172" s="3">
        <f>Table3[[#This Row],[obRC]]/Table3[[#This Row],[exRC]]</f>
        <v>0.76102443583049262</v>
      </c>
      <c r="AM172">
        <v>186</v>
      </c>
      <c r="AN172">
        <v>231.25411596592701</v>
      </c>
      <c r="AO172" s="3">
        <f>Table3[[#This Row],[h_obYC]]/Table3[[#This Row],[h_exYC]]</f>
        <v>0.80431000859420487</v>
      </c>
      <c r="AP172">
        <v>303</v>
      </c>
      <c r="AQ172">
        <v>287.57877085706201</v>
      </c>
      <c r="AR172" s="3">
        <f>Table3[[#This Row],[a_obYC]]/Table3[[#This Row],[a_exYC]]</f>
        <v>1.0536243655850486</v>
      </c>
      <c r="AS172">
        <v>8</v>
      </c>
      <c r="AT172">
        <v>12.6353913521182</v>
      </c>
      <c r="AU172" s="3">
        <f>Table3[[#This Row],[h_obRC]]/Table3[[#This Row],[h_exRC]]</f>
        <v>0.63314224126970775</v>
      </c>
      <c r="AV172">
        <v>16</v>
      </c>
      <c r="AW172">
        <v>18.9010467305948</v>
      </c>
      <c r="AX172" s="3">
        <f>Table3[[#This Row],[a_obRC]]/Table3[[#This Row],[a_exRC]]</f>
        <v>0.84651396444097848</v>
      </c>
    </row>
    <row r="173" spans="1:50" hidden="1" x14ac:dyDescent="0.45">
      <c r="A173">
        <v>200</v>
      </c>
      <c r="B173" t="s">
        <v>309</v>
      </c>
      <c r="C173">
        <v>149</v>
      </c>
      <c r="D173" s="7">
        <f t="shared" si="4"/>
        <v>0.98379768555150282</v>
      </c>
      <c r="E173" s="7">
        <f t="shared" si="5"/>
        <v>1.0076721464854577</v>
      </c>
      <c r="F173">
        <v>61</v>
      </c>
      <c r="G173">
        <v>65.193471063546298</v>
      </c>
      <c r="H173" s="3">
        <f>Table3[[#This Row],[h_obWins]]/Table3[[#This Row],[h_exWins]]</f>
        <v>0.93567651798354501</v>
      </c>
      <c r="I173">
        <v>37</v>
      </c>
      <c r="J173">
        <v>39.280080318177397</v>
      </c>
      <c r="K173" s="3">
        <f>Table3[[#This Row],[obDraws]]/Table3[[#This Row],[exDraws]]</f>
        <v>0.94195326741421503</v>
      </c>
      <c r="L173">
        <v>51</v>
      </c>
      <c r="M173">
        <v>44.526448618276099</v>
      </c>
      <c r="N173" s="3">
        <f>Table3[[#This Row],[a_obWins]]/Table3[[#This Row],[a_exWins]]</f>
        <v>1.1453866540586126</v>
      </c>
      <c r="O173">
        <v>214</v>
      </c>
      <c r="P173">
        <v>217.02606185592001</v>
      </c>
      <c r="Q173" s="3">
        <f>Table3[[#This Row],[h_obSG]]/Table3[[#This Row],[h_exSG]]</f>
        <v>0.9860566890905067</v>
      </c>
      <c r="R173">
        <v>178</v>
      </c>
      <c r="S173">
        <v>169.24788912440499</v>
      </c>
      <c r="T173" s="3">
        <f>Table3[[#This Row],[a_obSG]]/Table3[[#This Row],[a_exSG]]</f>
        <v>1.0517117874903705</v>
      </c>
      <c r="U173">
        <v>392</v>
      </c>
      <c r="V173">
        <v>386.27395098032599</v>
      </c>
      <c r="W173" s="3">
        <f>Table3[[#This Row],[obSG]]/Table3[[#This Row],[exSG]]</f>
        <v>1.0148238031716657</v>
      </c>
      <c r="X173">
        <v>3701</v>
      </c>
      <c r="Y173">
        <v>3898.4788623407399</v>
      </c>
      <c r="Z173" s="3">
        <f>Table3[[#This Row],[obFouls]]/Table3[[#This Row],[exFouls]]</f>
        <v>0.94934463689199822</v>
      </c>
      <c r="AA173">
        <v>1833</v>
      </c>
      <c r="AB173">
        <v>1905.53462247675</v>
      </c>
      <c r="AC173" s="3">
        <f>Table3[[#This Row],[h_obFouls]]/Table3[[#This Row],[h_exFouls]]</f>
        <v>0.96193476538228839</v>
      </c>
      <c r="AD173">
        <v>1868</v>
      </c>
      <c r="AE173">
        <v>1992.9442398639901</v>
      </c>
      <c r="AF173" s="3">
        <f>Table3[[#This Row],[a_obFouls]]/Table3[[#This Row],[a_exFouls]]</f>
        <v>0.9373067056444504</v>
      </c>
      <c r="AG173">
        <v>427</v>
      </c>
      <c r="AH173">
        <v>519.560597919781</v>
      </c>
      <c r="AI173" s="3">
        <f>Table3[[#This Row],[obYC]]/Table3[[#This Row],[exYC]]</f>
        <v>0.82184831126460411</v>
      </c>
      <c r="AJ173">
        <v>35</v>
      </c>
      <c r="AK173">
        <v>31.241155307762298</v>
      </c>
      <c r="AL173" s="3">
        <f>Table3[[#This Row],[obRC]]/Table3[[#This Row],[exRC]]</f>
        <v>1.1203170835139942</v>
      </c>
      <c r="AM173">
        <v>186</v>
      </c>
      <c r="AN173">
        <v>234.20917725229501</v>
      </c>
      <c r="AO173" s="3">
        <f>Table3[[#This Row],[h_obYC]]/Table3[[#This Row],[h_exYC]]</f>
        <v>0.79416187778003644</v>
      </c>
      <c r="AP173">
        <v>241</v>
      </c>
      <c r="AQ173">
        <v>285.351420667485</v>
      </c>
      <c r="AR173" s="3">
        <f>Table3[[#This Row],[a_obYC]]/Table3[[#This Row],[a_exYC]]</f>
        <v>0.8445726306049588</v>
      </c>
      <c r="AS173">
        <v>15</v>
      </c>
      <c r="AT173">
        <v>12.945128703670401</v>
      </c>
      <c r="AU173" s="3">
        <f>Table3[[#This Row],[h_obRC]]/Table3[[#This Row],[h_exRC]]</f>
        <v>1.1587370309996974</v>
      </c>
      <c r="AV173">
        <v>20</v>
      </c>
      <c r="AW173">
        <v>18.2960266040919</v>
      </c>
      <c r="AX173" s="3">
        <f>Table3[[#This Row],[a_obRC]]/Table3[[#This Row],[a_exRC]]</f>
        <v>1.0931335219815983</v>
      </c>
    </row>
    <row r="174" spans="1:50" hidden="1" x14ac:dyDescent="0.45">
      <c r="A174">
        <v>284</v>
      </c>
      <c r="B174" t="s">
        <v>164</v>
      </c>
      <c r="C174">
        <v>147</v>
      </c>
      <c r="D174" s="7">
        <f t="shared" si="4"/>
        <v>0.91356622743581661</v>
      </c>
      <c r="E174" s="7">
        <f t="shared" si="5"/>
        <v>1.0126956496195618</v>
      </c>
      <c r="F174">
        <v>59</v>
      </c>
      <c r="G174">
        <v>64.241715901364302</v>
      </c>
      <c r="H174" s="3">
        <f>Table3[[#This Row],[h_obWins]]/Table3[[#This Row],[h_exWins]]</f>
        <v>0.91840635282201444</v>
      </c>
      <c r="I174">
        <v>37</v>
      </c>
      <c r="J174">
        <v>35.784258086148299</v>
      </c>
      <c r="K174" s="3">
        <f>Table3[[#This Row],[obDraws]]/Table3[[#This Row],[exDraws]]</f>
        <v>1.0339742104174656</v>
      </c>
      <c r="L174">
        <v>51</v>
      </c>
      <c r="M174">
        <v>46.974026012487201</v>
      </c>
      <c r="N174" s="3">
        <f>Table3[[#This Row],[a_obWins]]/Table3[[#This Row],[a_exWins]]</f>
        <v>1.0857063856192051</v>
      </c>
      <c r="O174">
        <v>190</v>
      </c>
      <c r="P174">
        <v>221.76509665364901</v>
      </c>
      <c r="Q174" s="3">
        <f>Table3[[#This Row],[h_obSG]]/Table3[[#This Row],[h_exSG]]</f>
        <v>0.85676241602951841</v>
      </c>
      <c r="R174">
        <v>152</v>
      </c>
      <c r="S174">
        <v>175.29715670679499</v>
      </c>
      <c r="T174" s="3">
        <f>Table3[[#This Row],[a_obSG]]/Table3[[#This Row],[a_exSG]]</f>
        <v>0.86709906113444724</v>
      </c>
      <c r="U174">
        <v>342</v>
      </c>
      <c r="V174">
        <v>397.06225336044503</v>
      </c>
      <c r="W174" s="3">
        <f>Table3[[#This Row],[obSG]]/Table3[[#This Row],[exSG]]</f>
        <v>0.86132589312018881</v>
      </c>
      <c r="X174">
        <v>3591</v>
      </c>
      <c r="Y174">
        <v>3801.4252578083001</v>
      </c>
      <c r="Z174" s="3">
        <f>Table3[[#This Row],[obFouls]]/Table3[[#This Row],[exFouls]]</f>
        <v>0.94464569377601804</v>
      </c>
      <c r="AA174">
        <v>1758</v>
      </c>
      <c r="AB174">
        <v>1868.58295952716</v>
      </c>
      <c r="AC174" s="3">
        <f>Table3[[#This Row],[h_obFouls]]/Table3[[#This Row],[h_exFouls]]</f>
        <v>0.94081988227317304</v>
      </c>
      <c r="AD174">
        <v>1833</v>
      </c>
      <c r="AE174">
        <v>1932.8422982811301</v>
      </c>
      <c r="AF174" s="3">
        <f>Table3[[#This Row],[a_obFouls]]/Table3[[#This Row],[a_exFouls]]</f>
        <v>0.94834431222354798</v>
      </c>
      <c r="AG174">
        <v>445</v>
      </c>
      <c r="AH174">
        <v>508.99049501805501</v>
      </c>
      <c r="AI174" s="3">
        <f>Table3[[#This Row],[obYC]]/Table3[[#This Row],[exYC]]</f>
        <v>0.87427958744929979</v>
      </c>
      <c r="AJ174">
        <v>26</v>
      </c>
      <c r="AK174">
        <v>29.821807349304901</v>
      </c>
      <c r="AL174" s="3">
        <f>Table3[[#This Row],[obRC]]/Table3[[#This Row],[exRC]]</f>
        <v>0.87184521365389411</v>
      </c>
      <c r="AM174">
        <v>208</v>
      </c>
      <c r="AN174">
        <v>232.461932412056</v>
      </c>
      <c r="AO174" s="3">
        <f>Table3[[#This Row],[h_obYC]]/Table3[[#This Row],[h_exYC]]</f>
        <v>0.89477015802873305</v>
      </c>
      <c r="AP174">
        <v>237</v>
      </c>
      <c r="AQ174">
        <v>276.52856260599901</v>
      </c>
      <c r="AR174" s="3">
        <f>Table3[[#This Row],[a_obYC]]/Table3[[#This Row],[a_exYC]]</f>
        <v>0.85705432294775363</v>
      </c>
      <c r="AS174">
        <v>11</v>
      </c>
      <c r="AT174">
        <v>12.383235074073299</v>
      </c>
      <c r="AU174" s="3">
        <f>Table3[[#This Row],[h_obRC]]/Table3[[#This Row],[h_exRC]]</f>
        <v>0.88829776178848696</v>
      </c>
      <c r="AV174">
        <v>15</v>
      </c>
      <c r="AW174">
        <v>17.4385722752315</v>
      </c>
      <c r="AX174" s="3">
        <f>Table3[[#This Row],[a_obRC]]/Table3[[#This Row],[a_exRC]]</f>
        <v>0.86016216025350456</v>
      </c>
    </row>
    <row r="175" spans="1:50" hidden="1" x14ac:dyDescent="0.45">
      <c r="A175">
        <v>291</v>
      </c>
      <c r="B175" t="s">
        <v>254</v>
      </c>
      <c r="C175">
        <v>146</v>
      </c>
      <c r="D175" s="7">
        <f t="shared" si="4"/>
        <v>0.93416138453788256</v>
      </c>
      <c r="E175" s="7">
        <f t="shared" si="5"/>
        <v>1.0220228707689036</v>
      </c>
      <c r="F175">
        <v>53</v>
      </c>
      <c r="G175">
        <v>61.725291830859497</v>
      </c>
      <c r="H175" s="3">
        <f>Table3[[#This Row],[h_obWins]]/Table3[[#This Row],[h_exWins]]</f>
        <v>0.85864316600124524</v>
      </c>
      <c r="I175">
        <v>38</v>
      </c>
      <c r="J175">
        <v>34.3989064300725</v>
      </c>
      <c r="K175" s="3">
        <f>Table3[[#This Row],[obDraws]]/Table3[[#This Row],[exDraws]]</f>
        <v>1.104686280572551</v>
      </c>
      <c r="L175">
        <v>55</v>
      </c>
      <c r="M175">
        <v>49.875801739067903</v>
      </c>
      <c r="N175" s="3">
        <f>Table3[[#This Row],[a_obWins]]/Table3[[#This Row],[a_exWins]]</f>
        <v>1.1027391657329149</v>
      </c>
      <c r="O175">
        <v>184</v>
      </c>
      <c r="P175">
        <v>216.17197594576501</v>
      </c>
      <c r="Q175" s="3">
        <f>Table3[[#This Row],[h_obSG]]/Table3[[#This Row],[h_exSG]]</f>
        <v>0.8511741598095186</v>
      </c>
      <c r="R175">
        <v>186</v>
      </c>
      <c r="S175">
        <v>181.74995862387999</v>
      </c>
      <c r="T175" s="3">
        <f>Table3[[#This Row],[a_obSG]]/Table3[[#This Row],[a_exSG]]</f>
        <v>1.0233840018908351</v>
      </c>
      <c r="U175">
        <v>370</v>
      </c>
      <c r="V175">
        <v>397.92193456964497</v>
      </c>
      <c r="W175" s="3">
        <f>Table3[[#This Row],[obSG]]/Table3[[#This Row],[exSG]]</f>
        <v>0.92983062218009493</v>
      </c>
      <c r="X175">
        <v>3469</v>
      </c>
      <c r="Y175">
        <v>3768.12553955569</v>
      </c>
      <c r="Z175" s="3">
        <f>Table3[[#This Row],[obFouls]]/Table3[[#This Row],[exFouls]]</f>
        <v>0.92061688592494173</v>
      </c>
      <c r="AA175">
        <v>1751</v>
      </c>
      <c r="AB175">
        <v>1858.6785634559401</v>
      </c>
      <c r="AC175" s="3">
        <f>Table3[[#This Row],[h_obFouls]]/Table3[[#This Row],[h_exFouls]]</f>
        <v>0.94206714083164134</v>
      </c>
      <c r="AD175">
        <v>1718</v>
      </c>
      <c r="AE175">
        <v>1909.4469760997499</v>
      </c>
      <c r="AF175" s="3">
        <f>Table3[[#This Row],[a_obFouls]]/Table3[[#This Row],[a_exFouls]]</f>
        <v>0.89973695080509597</v>
      </c>
      <c r="AG175">
        <v>478</v>
      </c>
      <c r="AH175">
        <v>509.43238546785</v>
      </c>
      <c r="AI175" s="3">
        <f>Table3[[#This Row],[obYC]]/Table3[[#This Row],[exYC]]</f>
        <v>0.93829920051316862</v>
      </c>
      <c r="AJ175">
        <v>25</v>
      </c>
      <c r="AK175">
        <v>29.1768708597812</v>
      </c>
      <c r="AL175" s="3">
        <f>Table3[[#This Row],[obRC]]/Table3[[#This Row],[exRC]]</f>
        <v>0.85684308369274786</v>
      </c>
      <c r="AM175">
        <v>234</v>
      </c>
      <c r="AN175">
        <v>235.12344748639001</v>
      </c>
      <c r="AO175" s="3">
        <f>Table3[[#This Row],[h_obYC]]/Table3[[#This Row],[h_exYC]]</f>
        <v>0.99522188238391218</v>
      </c>
      <c r="AP175">
        <v>244</v>
      </c>
      <c r="AQ175">
        <v>274.308937981459</v>
      </c>
      <c r="AR175" s="3">
        <f>Table3[[#This Row],[a_obYC]]/Table3[[#This Row],[a_exYC]]</f>
        <v>0.88950801893481268</v>
      </c>
      <c r="AS175">
        <v>10</v>
      </c>
      <c r="AT175">
        <v>12.478441118477599</v>
      </c>
      <c r="AU175" s="3">
        <f>Table3[[#This Row],[h_obRC]]/Table3[[#This Row],[h_exRC]]</f>
        <v>0.80138215222992726</v>
      </c>
      <c r="AV175">
        <v>15</v>
      </c>
      <c r="AW175">
        <v>16.698429741303599</v>
      </c>
      <c r="AX175" s="3">
        <f>Table3[[#This Row],[a_obRC]]/Table3[[#This Row],[a_exRC]]</f>
        <v>0.89828805656483202</v>
      </c>
    </row>
    <row r="176" spans="1:50" hidden="1" x14ac:dyDescent="0.45">
      <c r="A176">
        <v>199</v>
      </c>
      <c r="B176" t="s">
        <v>250</v>
      </c>
      <c r="C176">
        <v>140</v>
      </c>
      <c r="D176" s="7">
        <f t="shared" si="4"/>
        <v>0.79851667719540509</v>
      </c>
      <c r="E176" s="7">
        <f t="shared" si="5"/>
        <v>1.0119661862718596</v>
      </c>
      <c r="F176">
        <v>59</v>
      </c>
      <c r="G176">
        <v>62.874432183186599</v>
      </c>
      <c r="H176" s="3">
        <f>Table3[[#This Row],[h_obWins]]/Table3[[#This Row],[h_exWins]]</f>
        <v>0.93837825569703248</v>
      </c>
      <c r="I176">
        <v>37</v>
      </c>
      <c r="J176">
        <v>37.726343605419402</v>
      </c>
      <c r="K176" s="3">
        <f>Table3[[#This Row],[obDraws]]/Table3[[#This Row],[exDraws]]</f>
        <v>0.98074704474368779</v>
      </c>
      <c r="L176">
        <v>44</v>
      </c>
      <c r="M176">
        <v>39.3992242113939</v>
      </c>
      <c r="N176" s="3">
        <f>Table3[[#This Row],[a_obWins]]/Table3[[#This Row],[a_exWins]]</f>
        <v>1.1167732583748591</v>
      </c>
      <c r="O176">
        <v>188</v>
      </c>
      <c r="P176">
        <v>205.40801226120101</v>
      </c>
      <c r="Q176" s="3">
        <f>Table3[[#This Row],[h_obSG]]/Table3[[#This Row],[h_exSG]]</f>
        <v>0.91525154218879923</v>
      </c>
      <c r="R176">
        <v>167</v>
      </c>
      <c r="S176">
        <v>154.12562214984899</v>
      </c>
      <c r="T176" s="3">
        <f>Table3[[#This Row],[a_obSG]]/Table3[[#This Row],[a_exSG]]</f>
        <v>1.0835317169888461</v>
      </c>
      <c r="U176">
        <v>355</v>
      </c>
      <c r="V176">
        <v>359.53363441105103</v>
      </c>
      <c r="W176" s="3">
        <f>Table3[[#This Row],[obSG]]/Table3[[#This Row],[exSG]]</f>
        <v>0.98739023563545725</v>
      </c>
      <c r="X176">
        <v>3752</v>
      </c>
      <c r="Y176">
        <v>3659.9614894248598</v>
      </c>
      <c r="Z176" s="3">
        <f>Table3[[#This Row],[obFouls]]/Table3[[#This Row],[exFouls]]</f>
        <v>1.0251473986382309</v>
      </c>
      <c r="AA176">
        <v>1815</v>
      </c>
      <c r="AB176">
        <v>1785.0106969185099</v>
      </c>
      <c r="AC176" s="3">
        <f>Table3[[#This Row],[h_obFouls]]/Table3[[#This Row],[h_exFouls]]</f>
        <v>1.01680062933699</v>
      </c>
      <c r="AD176">
        <v>1937</v>
      </c>
      <c r="AE176">
        <v>1874.9507925063399</v>
      </c>
      <c r="AF176" s="3">
        <f>Table3[[#This Row],[a_obFouls]]/Table3[[#This Row],[a_exFouls]]</f>
        <v>1.0330937791763142</v>
      </c>
      <c r="AG176">
        <v>327</v>
      </c>
      <c r="AH176">
        <v>484.87100884725902</v>
      </c>
      <c r="AI176" s="3">
        <f>Table3[[#This Row],[obYC]]/Table3[[#This Row],[exYC]]</f>
        <v>0.67440616995727509</v>
      </c>
      <c r="AJ176">
        <v>9</v>
      </c>
      <c r="AK176">
        <v>29.589869332089101</v>
      </c>
      <c r="AL176" s="3">
        <f>Table3[[#This Row],[obRC]]/Table3[[#This Row],[exRC]]</f>
        <v>0.30415815287970327</v>
      </c>
      <c r="AM176">
        <v>134</v>
      </c>
      <c r="AN176">
        <v>216.52527968882401</v>
      </c>
      <c r="AO176" s="3">
        <f>Table3[[#This Row],[h_obYC]]/Table3[[#This Row],[h_exYC]]</f>
        <v>0.61886538233584576</v>
      </c>
      <c r="AP176">
        <v>193</v>
      </c>
      <c r="AQ176">
        <v>268.34572915843501</v>
      </c>
      <c r="AR176" s="3">
        <f>Table3[[#This Row],[a_obYC]]/Table3[[#This Row],[a_exYC]]</f>
        <v>0.7192214335039786</v>
      </c>
      <c r="AS176">
        <v>2</v>
      </c>
      <c r="AT176">
        <v>11.925423463588899</v>
      </c>
      <c r="AU176" s="3">
        <f>Table3[[#This Row],[h_obRC]]/Table3[[#This Row],[h_exRC]]</f>
        <v>0.16770892925575906</v>
      </c>
      <c r="AV176">
        <v>7</v>
      </c>
      <c r="AW176">
        <v>17.664445868500099</v>
      </c>
      <c r="AX176" s="3">
        <f>Table3[[#This Row],[a_obRC]]/Table3[[#This Row],[a_exRC]]</f>
        <v>0.39627622921830014</v>
      </c>
    </row>
    <row r="177" spans="1:50" hidden="1" x14ac:dyDescent="0.45">
      <c r="A177">
        <v>220</v>
      </c>
      <c r="B177" t="s">
        <v>257</v>
      </c>
      <c r="C177">
        <v>139</v>
      </c>
      <c r="D177" s="7">
        <f t="shared" si="4"/>
        <v>0.80494672455458172</v>
      </c>
      <c r="E177" s="7">
        <f t="shared" si="5"/>
        <v>0.99874498634848363</v>
      </c>
      <c r="F177">
        <v>62</v>
      </c>
      <c r="G177">
        <v>61.629049278593101</v>
      </c>
      <c r="H177" s="3">
        <f>Table3[[#This Row],[h_obWins]]/Table3[[#This Row],[h_exWins]]</f>
        <v>1.0060190888184892</v>
      </c>
      <c r="I177">
        <v>37</v>
      </c>
      <c r="J177">
        <v>37.282765547633197</v>
      </c>
      <c r="K177" s="3">
        <f>Table3[[#This Row],[obDraws]]/Table3[[#This Row],[exDraws]]</f>
        <v>0.99241564987254149</v>
      </c>
      <c r="L177">
        <v>40</v>
      </c>
      <c r="M177">
        <v>40.088185173773503</v>
      </c>
      <c r="N177" s="3">
        <f>Table3[[#This Row],[a_obWins]]/Table3[[#This Row],[a_exWins]]</f>
        <v>0.99780022035442018</v>
      </c>
      <c r="O177">
        <v>211</v>
      </c>
      <c r="P177">
        <v>201.03228397819899</v>
      </c>
      <c r="Q177" s="3">
        <f>Table3[[#This Row],[h_obSG]]/Table3[[#This Row],[h_exSG]]</f>
        <v>1.0495826631650962</v>
      </c>
      <c r="R177">
        <v>144</v>
      </c>
      <c r="S177">
        <v>153.02044927632201</v>
      </c>
      <c r="T177" s="3">
        <f>Table3[[#This Row],[a_obSG]]/Table3[[#This Row],[a_exSG]]</f>
        <v>0.9410506940805472</v>
      </c>
      <c r="U177">
        <v>355</v>
      </c>
      <c r="V177">
        <v>354.052733254521</v>
      </c>
      <c r="W177" s="3">
        <f>Table3[[#This Row],[obSG]]/Table3[[#This Row],[exSG]]</f>
        <v>1.0026754962086342</v>
      </c>
      <c r="X177">
        <v>3205</v>
      </c>
      <c r="Y177">
        <v>3640.3423541048201</v>
      </c>
      <c r="Z177" s="3">
        <f>Table3[[#This Row],[obFouls]]/Table3[[#This Row],[exFouls]]</f>
        <v>0.88041169984632583</v>
      </c>
      <c r="AA177">
        <v>1629</v>
      </c>
      <c r="AB177">
        <v>1777.07259998224</v>
      </c>
      <c r="AC177" s="3">
        <f>Table3[[#This Row],[h_obFouls]]/Table3[[#This Row],[h_exFouls]]</f>
        <v>0.91667611104705582</v>
      </c>
      <c r="AD177">
        <v>1576</v>
      </c>
      <c r="AE177">
        <v>1863.26975412257</v>
      </c>
      <c r="AF177" s="3">
        <f>Table3[[#This Row],[a_obFouls]]/Table3[[#This Row],[a_exFouls]]</f>
        <v>0.84582492498095219</v>
      </c>
      <c r="AG177">
        <v>349</v>
      </c>
      <c r="AH177">
        <v>480.62446743020803</v>
      </c>
      <c r="AI177" s="3">
        <f>Table3[[#This Row],[obYC]]/Table3[[#This Row],[exYC]]</f>
        <v>0.72613864597036692</v>
      </c>
      <c r="AJ177">
        <v>13</v>
      </c>
      <c r="AK177">
        <v>29.461040006842602</v>
      </c>
      <c r="AL177" s="3">
        <f>Table3[[#This Row],[obRC]]/Table3[[#This Row],[exRC]]</f>
        <v>0.44126072932186472</v>
      </c>
      <c r="AM177">
        <v>126</v>
      </c>
      <c r="AN177">
        <v>215.36451271301499</v>
      </c>
      <c r="AO177" s="3">
        <f>Table3[[#This Row],[h_obYC]]/Table3[[#This Row],[h_exYC]]</f>
        <v>0.58505460538850196</v>
      </c>
      <c r="AP177">
        <v>223</v>
      </c>
      <c r="AQ177">
        <v>265.25995471719301</v>
      </c>
      <c r="AR177" s="3">
        <f>Table3[[#This Row],[a_obYC]]/Table3[[#This Row],[a_exYC]]</f>
        <v>0.84068475483889582</v>
      </c>
      <c r="AS177">
        <v>4</v>
      </c>
      <c r="AT177">
        <v>11.8663108544668</v>
      </c>
      <c r="AU177" s="3">
        <f>Table3[[#This Row],[h_obRC]]/Table3[[#This Row],[h_exRC]]</f>
        <v>0.3370887590134462</v>
      </c>
      <c r="AV177">
        <v>9</v>
      </c>
      <c r="AW177">
        <v>17.594729152375798</v>
      </c>
      <c r="AX177" s="3">
        <f>Table3[[#This Row],[a_obRC]]/Table3[[#This Row],[a_exRC]]</f>
        <v>0.5115168254115886</v>
      </c>
    </row>
    <row r="178" spans="1:50" hidden="1" x14ac:dyDescent="0.45">
      <c r="A178">
        <v>125</v>
      </c>
      <c r="B178" t="s">
        <v>36</v>
      </c>
      <c r="C178">
        <v>137</v>
      </c>
      <c r="D178" s="7">
        <f t="shared" si="4"/>
        <v>0.93443789736758309</v>
      </c>
      <c r="E178" s="7">
        <f t="shared" si="5"/>
        <v>1.0108014370490164</v>
      </c>
      <c r="F178">
        <v>58</v>
      </c>
      <c r="G178">
        <v>61.966485127656703</v>
      </c>
      <c r="H178" s="3">
        <f>Table3[[#This Row],[h_obWins]]/Table3[[#This Row],[h_exWins]]</f>
        <v>0.93598983193115803</v>
      </c>
      <c r="I178">
        <v>33</v>
      </c>
      <c r="J178">
        <v>36.249764124955803</v>
      </c>
      <c r="K178" s="3">
        <f>Table3[[#This Row],[obDraws]]/Table3[[#This Row],[exDraws]]</f>
        <v>0.91035075114548036</v>
      </c>
      <c r="L178">
        <v>46</v>
      </c>
      <c r="M178">
        <v>38.783750747387501</v>
      </c>
      <c r="N178" s="3">
        <f>Table3[[#This Row],[a_obWins]]/Table3[[#This Row],[a_exWins]]</f>
        <v>1.1860637280704107</v>
      </c>
      <c r="O178">
        <v>193</v>
      </c>
      <c r="P178">
        <v>202.49262805759901</v>
      </c>
      <c r="Q178" s="3">
        <f>Table3[[#This Row],[h_obSG]]/Table3[[#This Row],[h_exSG]]</f>
        <v>0.95312111779743991</v>
      </c>
      <c r="R178">
        <v>165</v>
      </c>
      <c r="S178">
        <v>151.29045895883701</v>
      </c>
      <c r="T178" s="3">
        <f>Table3[[#This Row],[a_obSG]]/Table3[[#This Row],[a_exSG]]</f>
        <v>1.0906173537677817</v>
      </c>
      <c r="U178">
        <v>358</v>
      </c>
      <c r="V178">
        <v>353.78308701643698</v>
      </c>
      <c r="W178" s="3">
        <f>Table3[[#This Row],[obSG]]/Table3[[#This Row],[exSG]]</f>
        <v>1.0119194872177908</v>
      </c>
      <c r="X178">
        <v>3707</v>
      </c>
      <c r="Y178">
        <v>3576.5363829215698</v>
      </c>
      <c r="Z178" s="3">
        <f>Table3[[#This Row],[obFouls]]/Table3[[#This Row],[exFouls]]</f>
        <v>1.0364776429233074</v>
      </c>
      <c r="AA178">
        <v>1846</v>
      </c>
      <c r="AB178">
        <v>1744.88928522683</v>
      </c>
      <c r="AC178" s="3">
        <f>Table3[[#This Row],[h_obFouls]]/Table3[[#This Row],[h_exFouls]]</f>
        <v>1.0579467795631663</v>
      </c>
      <c r="AD178">
        <v>1861</v>
      </c>
      <c r="AE178">
        <v>1831.6470976947401</v>
      </c>
      <c r="AF178" s="3">
        <f>Table3[[#This Row],[a_obFouls]]/Table3[[#This Row],[a_exFouls]]</f>
        <v>1.0160254135975224</v>
      </c>
      <c r="AG178">
        <v>390</v>
      </c>
      <c r="AH178">
        <v>474.89216556725302</v>
      </c>
      <c r="AI178" s="3">
        <f>Table3[[#This Row],[obYC]]/Table3[[#This Row],[exYC]]</f>
        <v>0.82123906915615186</v>
      </c>
      <c r="AJ178">
        <v>22</v>
      </c>
      <c r="AK178">
        <v>28.7035952684212</v>
      </c>
      <c r="AL178" s="3">
        <f>Table3[[#This Row],[obRC]]/Table3[[#This Row],[exRC]]</f>
        <v>0.76645450837316231</v>
      </c>
      <c r="AM178">
        <v>169</v>
      </c>
      <c r="AN178">
        <v>212.10998700853</v>
      </c>
      <c r="AO178" s="3">
        <f>Table3[[#This Row],[h_obYC]]/Table3[[#This Row],[h_exYC]]</f>
        <v>0.79675644878146956</v>
      </c>
      <c r="AP178">
        <v>221</v>
      </c>
      <c r="AQ178">
        <v>262.78217855872299</v>
      </c>
      <c r="AR178" s="3">
        <f>Table3[[#This Row],[a_obYC]]/Table3[[#This Row],[a_exYC]]</f>
        <v>0.84100071478254346</v>
      </c>
      <c r="AS178">
        <v>11</v>
      </c>
      <c r="AT178">
        <v>11.573191646995999</v>
      </c>
      <c r="AU178" s="3">
        <f>Table3[[#This Row],[h_obRC]]/Table3[[#This Row],[h_exRC]]</f>
        <v>0.9504724656361514</v>
      </c>
      <c r="AV178">
        <v>11</v>
      </c>
      <c r="AW178">
        <v>17.130403621425199</v>
      </c>
      <c r="AX178" s="3">
        <f>Table3[[#This Row],[a_obRC]]/Table3[[#This Row],[a_exRC]]</f>
        <v>0.64213314777021191</v>
      </c>
    </row>
    <row r="179" spans="1:50" hidden="1" x14ac:dyDescent="0.45">
      <c r="A179">
        <v>157</v>
      </c>
      <c r="B179" t="s">
        <v>134</v>
      </c>
      <c r="C179">
        <v>129</v>
      </c>
      <c r="D179" s="7">
        <f t="shared" si="4"/>
        <v>0.98166501955399688</v>
      </c>
      <c r="E179" s="7">
        <f t="shared" si="5"/>
        <v>0.97743495711582662</v>
      </c>
      <c r="F179">
        <v>66</v>
      </c>
      <c r="G179">
        <v>55.572646395893599</v>
      </c>
      <c r="H179" s="3">
        <f>Table3[[#This Row],[h_obWins]]/Table3[[#This Row],[h_exWins]]</f>
        <v>1.1876346418672066</v>
      </c>
      <c r="I179">
        <v>38</v>
      </c>
      <c r="J179">
        <v>34.435609080599797</v>
      </c>
      <c r="K179" s="3">
        <f>Table3[[#This Row],[obDraws]]/Table3[[#This Row],[exDraws]]</f>
        <v>1.1035088681329088</v>
      </c>
      <c r="L179">
        <v>25</v>
      </c>
      <c r="M179">
        <v>38.991744523506398</v>
      </c>
      <c r="N179" s="3">
        <f>Table3[[#This Row],[a_obWins]]/Table3[[#This Row],[a_exWins]]</f>
        <v>0.64116136134736434</v>
      </c>
      <c r="O179">
        <v>224</v>
      </c>
      <c r="P179">
        <v>185.25563035830399</v>
      </c>
      <c r="Q179" s="3">
        <f>Table3[[#This Row],[h_obSG]]/Table3[[#This Row],[h_exSG]]</f>
        <v>1.2091400383716291</v>
      </c>
      <c r="R179">
        <v>147</v>
      </c>
      <c r="S179">
        <v>147.60301268144499</v>
      </c>
      <c r="T179" s="3">
        <f>Table3[[#This Row],[a_obSG]]/Table3[[#This Row],[a_exSG]]</f>
        <v>0.99591463161564042</v>
      </c>
      <c r="U179">
        <v>371</v>
      </c>
      <c r="V179">
        <v>332.85864303975001</v>
      </c>
      <c r="W179" s="3">
        <f>Table3[[#This Row],[obSG]]/Table3[[#This Row],[exSG]]</f>
        <v>1.1145872512485582</v>
      </c>
      <c r="X179">
        <v>2740</v>
      </c>
      <c r="Y179">
        <v>3360.6626840499898</v>
      </c>
      <c r="Z179" s="3">
        <f>Table3[[#This Row],[obFouls]]/Table3[[#This Row],[exFouls]]</f>
        <v>0.81531538794544567</v>
      </c>
      <c r="AA179">
        <v>1292</v>
      </c>
      <c r="AB179">
        <v>1643.4860008778401</v>
      </c>
      <c r="AC179" s="3">
        <f>Table3[[#This Row],[h_obFouls]]/Table3[[#This Row],[h_exFouls]]</f>
        <v>0.78613386381745887</v>
      </c>
      <c r="AD179">
        <v>1448</v>
      </c>
      <c r="AE179">
        <v>1717.17668317215</v>
      </c>
      <c r="AF179" s="3">
        <f>Table3[[#This Row],[a_obFouls]]/Table3[[#This Row],[a_exFouls]]</f>
        <v>0.84324462018963686</v>
      </c>
      <c r="AG179">
        <v>389</v>
      </c>
      <c r="AH179">
        <v>447.94146459628701</v>
      </c>
      <c r="AI179" s="3">
        <f>Table3[[#This Row],[obYC]]/Table3[[#This Row],[exYC]]</f>
        <v>0.86841703826322769</v>
      </c>
      <c r="AJ179">
        <v>31</v>
      </c>
      <c r="AK179">
        <v>26.9707505870124</v>
      </c>
      <c r="AL179" s="3">
        <f>Table3[[#This Row],[obRC]]/Table3[[#This Row],[exRC]]</f>
        <v>1.1493932992331277</v>
      </c>
      <c r="AM179">
        <v>171</v>
      </c>
      <c r="AN179">
        <v>202.457194764344</v>
      </c>
      <c r="AO179" s="3">
        <f>Table3[[#This Row],[h_obYC]]/Table3[[#This Row],[h_exYC]]</f>
        <v>0.84462298412778303</v>
      </c>
      <c r="AP179">
        <v>218</v>
      </c>
      <c r="AQ179">
        <v>245.48426983194199</v>
      </c>
      <c r="AR179" s="3">
        <f>Table3[[#This Row],[a_obYC]]/Table3[[#This Row],[a_exYC]]</f>
        <v>0.88804060703866017</v>
      </c>
      <c r="AS179">
        <v>12</v>
      </c>
      <c r="AT179">
        <v>11.118013683787799</v>
      </c>
      <c r="AU179" s="3">
        <f>Table3[[#This Row],[h_obRC]]/Table3[[#This Row],[h_exRC]]</f>
        <v>1.0793294864799732</v>
      </c>
      <c r="AV179">
        <v>19</v>
      </c>
      <c r="AW179">
        <v>15.852736903224599</v>
      </c>
      <c r="AX179" s="3">
        <f>Table3[[#This Row],[a_obRC]]/Table3[[#This Row],[a_exRC]]</f>
        <v>1.1985312136313331</v>
      </c>
    </row>
    <row r="180" spans="1:50" hidden="1" x14ac:dyDescent="0.45">
      <c r="A180">
        <v>191</v>
      </c>
      <c r="B180" t="s">
        <v>180</v>
      </c>
      <c r="C180">
        <v>128</v>
      </c>
      <c r="D180" s="7">
        <f t="shared" si="4"/>
        <v>0.89743153820852595</v>
      </c>
      <c r="E180" s="7">
        <f t="shared" si="5"/>
        <v>1.0235422636647782</v>
      </c>
      <c r="F180">
        <v>55</v>
      </c>
      <c r="G180">
        <v>60.421537207081798</v>
      </c>
      <c r="H180" s="3">
        <f>Table3[[#This Row],[h_obWins]]/Table3[[#This Row],[h_exWins]]</f>
        <v>0.91027144528778459</v>
      </c>
      <c r="I180">
        <v>35</v>
      </c>
      <c r="J180">
        <v>33.751567398910602</v>
      </c>
      <c r="K180" s="3">
        <f>Table3[[#This Row],[obDraws]]/Table3[[#This Row],[exDraws]]</f>
        <v>1.0369888777707459</v>
      </c>
      <c r="L180">
        <v>38</v>
      </c>
      <c r="M180">
        <v>33.826895394007401</v>
      </c>
      <c r="N180" s="3">
        <f>Table3[[#This Row],[a_obWins]]/Table3[[#This Row],[a_exWins]]</f>
        <v>1.1233664679358037</v>
      </c>
      <c r="O180">
        <v>184</v>
      </c>
      <c r="P180">
        <v>194.29272482455201</v>
      </c>
      <c r="Q180" s="3">
        <f>Table3[[#This Row],[h_obSG]]/Table3[[#This Row],[h_exSG]]</f>
        <v>0.94702465141787251</v>
      </c>
      <c r="R180">
        <v>146</v>
      </c>
      <c r="S180">
        <v>135.89551276731399</v>
      </c>
      <c r="T180" s="3">
        <f>Table3[[#This Row],[a_obSG]]/Table3[[#This Row],[a_exSG]]</f>
        <v>1.0743548261964126</v>
      </c>
      <c r="U180">
        <v>330</v>
      </c>
      <c r="V180">
        <v>330.18823759186603</v>
      </c>
      <c r="W180" s="3">
        <f>Table3[[#This Row],[obSG]]/Table3[[#This Row],[exSG]]</f>
        <v>0.99942990824494871</v>
      </c>
      <c r="X180">
        <v>3176</v>
      </c>
      <c r="Y180">
        <v>3345.5204853027899</v>
      </c>
      <c r="Z180" s="3">
        <f>Table3[[#This Row],[obFouls]]/Table3[[#This Row],[exFouls]]</f>
        <v>0.94932911454360824</v>
      </c>
      <c r="AA180">
        <v>1486</v>
      </c>
      <c r="AB180">
        <v>1626.9317696678099</v>
      </c>
      <c r="AC180" s="3">
        <f>Table3[[#This Row],[h_obFouls]]/Table3[[#This Row],[h_exFouls]]</f>
        <v>0.91337573443747699</v>
      </c>
      <c r="AD180">
        <v>1690</v>
      </c>
      <c r="AE180">
        <v>1718.58871563497</v>
      </c>
      <c r="AF180" s="3">
        <f>Table3[[#This Row],[a_obFouls]]/Table3[[#This Row],[a_exFouls]]</f>
        <v>0.98336500445110442</v>
      </c>
      <c r="AG180">
        <v>334</v>
      </c>
      <c r="AH180">
        <v>441.484146342092</v>
      </c>
      <c r="AI180" s="3">
        <f>Table3[[#This Row],[obYC]]/Table3[[#This Row],[exYC]]</f>
        <v>0.75653905755699336</v>
      </c>
      <c r="AJ180">
        <v>21</v>
      </c>
      <c r="AK180">
        <v>26.800259239105099</v>
      </c>
      <c r="AL180" s="3">
        <f>Table3[[#This Row],[obRC]]/Table3[[#This Row],[exRC]]</f>
        <v>0.78357450995691269</v>
      </c>
      <c r="AM180">
        <v>128</v>
      </c>
      <c r="AN180">
        <v>194.63315863233299</v>
      </c>
      <c r="AO180" s="3">
        <f>Table3[[#This Row],[h_obYC]]/Table3[[#This Row],[h_exYC]]</f>
        <v>0.65764744763658323</v>
      </c>
      <c r="AP180">
        <v>206</v>
      </c>
      <c r="AQ180">
        <v>246.85098770975799</v>
      </c>
      <c r="AR180" s="3">
        <f>Table3[[#This Row],[a_obYC]]/Table3[[#This Row],[a_exYC]]</f>
        <v>0.83451154849017783</v>
      </c>
      <c r="AS180">
        <v>6</v>
      </c>
      <c r="AT180">
        <v>10.516173455856199</v>
      </c>
      <c r="AU180" s="3">
        <f>Table3[[#This Row],[h_obRC]]/Table3[[#This Row],[h_exRC]]</f>
        <v>0.57054973704895928</v>
      </c>
      <c r="AV180">
        <v>15</v>
      </c>
      <c r="AW180">
        <v>16.284085783248798</v>
      </c>
      <c r="AX180" s="3">
        <f>Table3[[#This Row],[a_obRC]]/Table3[[#This Row],[a_exRC]]</f>
        <v>0.92114474215250586</v>
      </c>
    </row>
    <row r="181" spans="1:50" hidden="1" x14ac:dyDescent="0.45">
      <c r="A181">
        <v>59</v>
      </c>
      <c r="B181" t="s">
        <v>175</v>
      </c>
      <c r="C181">
        <v>127</v>
      </c>
      <c r="D181" s="7">
        <f t="shared" si="4"/>
        <v>1.0622641751098987</v>
      </c>
      <c r="E181" s="7">
        <f t="shared" si="5"/>
        <v>1.0195068090896928</v>
      </c>
      <c r="F181">
        <v>54</v>
      </c>
      <c r="G181">
        <v>57.347277568038301</v>
      </c>
      <c r="H181" s="3">
        <f>Table3[[#This Row],[h_obWins]]/Table3[[#This Row],[h_exWins]]</f>
        <v>0.94163144773407936</v>
      </c>
      <c r="I181">
        <v>45</v>
      </c>
      <c r="J181">
        <v>33.547701155295201</v>
      </c>
      <c r="K181" s="3">
        <f>Table3[[#This Row],[obDraws]]/Table3[[#This Row],[exDraws]]</f>
        <v>1.3413735800164406</v>
      </c>
      <c r="L181">
        <v>28</v>
      </c>
      <c r="M181">
        <v>36.105021276666399</v>
      </c>
      <c r="N181" s="3">
        <f>Table3[[#This Row],[a_obWins]]/Table3[[#This Row],[a_exWins]]</f>
        <v>0.77551539951855852</v>
      </c>
      <c r="O181">
        <v>182</v>
      </c>
      <c r="P181">
        <v>187.18075649890099</v>
      </c>
      <c r="Q181" s="3">
        <f>Table3[[#This Row],[h_obSG]]/Table3[[#This Row],[h_exSG]]</f>
        <v>0.97232217351930939</v>
      </c>
      <c r="R181">
        <v>149</v>
      </c>
      <c r="S181">
        <v>138.89674652258199</v>
      </c>
      <c r="T181" s="3">
        <f>Table3[[#This Row],[a_obSG]]/Table3[[#This Row],[a_exSG]]</f>
        <v>1.0727393098136782</v>
      </c>
      <c r="U181">
        <v>331</v>
      </c>
      <c r="V181">
        <v>326.07750302148401</v>
      </c>
      <c r="W181" s="3">
        <f>Table3[[#This Row],[obSG]]/Table3[[#This Row],[exSG]]</f>
        <v>1.0150960950476602</v>
      </c>
      <c r="X181">
        <v>3139</v>
      </c>
      <c r="Y181">
        <v>3314.58108851204</v>
      </c>
      <c r="Z181" s="3">
        <f>Table3[[#This Row],[obFouls]]/Table3[[#This Row],[exFouls]]</f>
        <v>0.94702766840715291</v>
      </c>
      <c r="AA181">
        <v>1522</v>
      </c>
      <c r="AB181">
        <v>1615.4007980030101</v>
      </c>
      <c r="AC181" s="3">
        <f>Table3[[#This Row],[h_obFouls]]/Table3[[#This Row],[h_exFouls]]</f>
        <v>0.94218103759854888</v>
      </c>
      <c r="AD181">
        <v>1617</v>
      </c>
      <c r="AE181">
        <v>1699.1802905090301</v>
      </c>
      <c r="AF181" s="3">
        <f>Table3[[#This Row],[a_obFouls]]/Table3[[#This Row],[a_exFouls]]</f>
        <v>0.95163533206684559</v>
      </c>
      <c r="AG181">
        <v>348</v>
      </c>
      <c r="AH181">
        <v>438.09279167227697</v>
      </c>
      <c r="AI181" s="3">
        <f>Table3[[#This Row],[obYC]]/Table3[[#This Row],[exYC]]</f>
        <v>0.79435226192976838</v>
      </c>
      <c r="AJ181">
        <v>40</v>
      </c>
      <c r="AK181">
        <v>26.691130931363499</v>
      </c>
      <c r="AL181" s="3">
        <f>Table3[[#This Row],[obRC]]/Table3[[#This Row],[exRC]]</f>
        <v>1.4986251464151288</v>
      </c>
      <c r="AM181">
        <v>139</v>
      </c>
      <c r="AN181">
        <v>195.36451807927199</v>
      </c>
      <c r="AO181" s="3">
        <f>Table3[[#This Row],[h_obYC]]/Table3[[#This Row],[h_exYC]]</f>
        <v>0.71149050690770133</v>
      </c>
      <c r="AP181">
        <v>209</v>
      </c>
      <c r="AQ181">
        <v>242.72827359300501</v>
      </c>
      <c r="AR181" s="3">
        <f>Table3[[#This Row],[a_obYC]]/Table3[[#This Row],[a_exYC]]</f>
        <v>0.86104513869052213</v>
      </c>
      <c r="AS181">
        <v>20</v>
      </c>
      <c r="AT181">
        <v>10.816185878150399</v>
      </c>
      <c r="AU181" s="3">
        <f>Table3[[#This Row],[h_obRC]]/Table3[[#This Row],[h_exRC]]</f>
        <v>1.8490806486972153</v>
      </c>
      <c r="AV181">
        <v>20</v>
      </c>
      <c r="AW181">
        <v>15.874945053213001</v>
      </c>
      <c r="AX181" s="3">
        <f>Table3[[#This Row],[a_obRC]]/Table3[[#This Row],[a_exRC]]</f>
        <v>1.2598468802858698</v>
      </c>
    </row>
    <row r="182" spans="1:50" hidden="1" x14ac:dyDescent="0.45">
      <c r="A182">
        <v>13</v>
      </c>
      <c r="B182" t="s">
        <v>64</v>
      </c>
      <c r="C182">
        <v>127</v>
      </c>
      <c r="D182" s="7">
        <f t="shared" si="4"/>
        <v>0.96000357336259512</v>
      </c>
      <c r="E182" s="7">
        <f t="shared" si="5"/>
        <v>1.0044429787127387</v>
      </c>
      <c r="F182">
        <v>58</v>
      </c>
      <c r="G182">
        <v>58.8570340739047</v>
      </c>
      <c r="H182" s="3">
        <f>Table3[[#This Row],[h_obWins]]/Table3[[#This Row],[h_exWins]]</f>
        <v>0.98543871454975884</v>
      </c>
      <c r="I182">
        <v>37</v>
      </c>
      <c r="J182">
        <v>33.547542361019502</v>
      </c>
      <c r="K182" s="3">
        <f>Table3[[#This Row],[obDraws]]/Table3[[#This Row],[exDraws]]</f>
        <v>1.1029123863032086</v>
      </c>
      <c r="L182">
        <v>32</v>
      </c>
      <c r="M182">
        <v>34.595423565075698</v>
      </c>
      <c r="N182" s="3">
        <f>Table3[[#This Row],[a_obWins]]/Table3[[#This Row],[a_exWins]]</f>
        <v>0.92497783528524868</v>
      </c>
      <c r="O182">
        <v>183</v>
      </c>
      <c r="P182">
        <v>190.91629651728701</v>
      </c>
      <c r="Q182" s="3">
        <f>Table3[[#This Row],[h_obSG]]/Table3[[#This Row],[h_exSG]]</f>
        <v>0.95853524994095929</v>
      </c>
      <c r="R182">
        <v>133</v>
      </c>
      <c r="S182">
        <v>137.94328879857099</v>
      </c>
      <c r="T182" s="3">
        <f>Table3[[#This Row],[a_obSG]]/Table3[[#This Row],[a_exSG]]</f>
        <v>0.96416433998620021</v>
      </c>
      <c r="U182">
        <v>316</v>
      </c>
      <c r="V182">
        <v>328.85958531585902</v>
      </c>
      <c r="W182" s="3">
        <f>Table3[[#This Row],[obSG]]/Table3[[#This Row],[exSG]]</f>
        <v>0.96089642543486209</v>
      </c>
      <c r="X182">
        <v>3182</v>
      </c>
      <c r="Y182">
        <v>3316.9741378226699</v>
      </c>
      <c r="Z182" s="3">
        <f>Table3[[#This Row],[obFouls]]/Table3[[#This Row],[exFouls]]</f>
        <v>0.95930805239522621</v>
      </c>
      <c r="AA182">
        <v>1525</v>
      </c>
      <c r="AB182">
        <v>1615.2702259581399</v>
      </c>
      <c r="AC182" s="3">
        <f>Table3[[#This Row],[h_obFouls]]/Table3[[#This Row],[h_exFouls]]</f>
        <v>0.94411447415580652</v>
      </c>
      <c r="AD182">
        <v>1657</v>
      </c>
      <c r="AE182">
        <v>1701.70391186452</v>
      </c>
      <c r="AF182" s="3">
        <f>Table3[[#This Row],[a_obFouls]]/Table3[[#This Row],[a_exFouls]]</f>
        <v>0.97372991179438562</v>
      </c>
      <c r="AG182">
        <v>433</v>
      </c>
      <c r="AH182">
        <v>438.94393266918001</v>
      </c>
      <c r="AI182" s="3">
        <f>Table3[[#This Row],[obYC]]/Table3[[#This Row],[exYC]]</f>
        <v>0.98645856058873971</v>
      </c>
      <c r="AJ182">
        <v>25</v>
      </c>
      <c r="AK182">
        <v>26.6860658162425</v>
      </c>
      <c r="AL182" s="3">
        <f>Table3[[#This Row],[obRC]]/Table3[[#This Row],[exRC]]</f>
        <v>0.93681849442129927</v>
      </c>
      <c r="AM182">
        <v>175</v>
      </c>
      <c r="AN182">
        <v>194.42162282315499</v>
      </c>
      <c r="AO182" s="3">
        <f>Table3[[#This Row],[h_obYC]]/Table3[[#This Row],[h_exYC]]</f>
        <v>0.90010564390350345</v>
      </c>
      <c r="AP182">
        <v>258</v>
      </c>
      <c r="AQ182">
        <v>244.522309846024</v>
      </c>
      <c r="AR182" s="3">
        <f>Table3[[#This Row],[a_obYC]]/Table3[[#This Row],[a_exYC]]</f>
        <v>1.055118447729628</v>
      </c>
      <c r="AS182">
        <v>6</v>
      </c>
      <c r="AT182">
        <v>10.614423207148899</v>
      </c>
      <c r="AU182" s="3">
        <f>Table3[[#This Row],[h_obRC]]/Table3[[#This Row],[h_exRC]]</f>
        <v>0.5652685862345258</v>
      </c>
      <c r="AV182">
        <v>19</v>
      </c>
      <c r="AW182">
        <v>16.071642609093502</v>
      </c>
      <c r="AX182" s="3">
        <f>Table3[[#This Row],[a_obRC]]/Table3[[#This Row],[a_exRC]]</f>
        <v>1.1822064777155761</v>
      </c>
    </row>
    <row r="183" spans="1:50" hidden="1" x14ac:dyDescent="0.45">
      <c r="A183">
        <v>154</v>
      </c>
      <c r="B183" t="s">
        <v>191</v>
      </c>
      <c r="C183">
        <v>124</v>
      </c>
      <c r="D183" s="7">
        <f t="shared" si="4"/>
        <v>0.90263361150974375</v>
      </c>
      <c r="E183" s="7">
        <f t="shared" si="5"/>
        <v>0.99158617171528274</v>
      </c>
      <c r="F183">
        <v>57</v>
      </c>
      <c r="G183">
        <v>53.412857882455697</v>
      </c>
      <c r="H183" s="3">
        <f>Table3[[#This Row],[h_obWins]]/Table3[[#This Row],[h_exWins]]</f>
        <v>1.0671587752416924</v>
      </c>
      <c r="I183">
        <v>34</v>
      </c>
      <c r="J183">
        <v>33.0857941286027</v>
      </c>
      <c r="K183" s="3">
        <f>Table3[[#This Row],[obDraws]]/Table3[[#This Row],[exDraws]]</f>
        <v>1.0276313715742724</v>
      </c>
      <c r="L183">
        <v>33</v>
      </c>
      <c r="M183">
        <v>37.501347988941497</v>
      </c>
      <c r="N183" s="3">
        <f>Table3[[#This Row],[a_obWins]]/Table3[[#This Row],[a_exWins]]</f>
        <v>0.87996836832988334</v>
      </c>
      <c r="O183">
        <v>196</v>
      </c>
      <c r="P183">
        <v>177.57301074591399</v>
      </c>
      <c r="Q183" s="3">
        <f>Table3[[#This Row],[h_obSG]]/Table3[[#This Row],[h_exSG]]</f>
        <v>1.1037713398938358</v>
      </c>
      <c r="R183">
        <v>131</v>
      </c>
      <c r="S183">
        <v>141.464314373093</v>
      </c>
      <c r="T183" s="3">
        <f>Table3[[#This Row],[a_obSG]]/Table3[[#This Row],[a_exSG]]</f>
        <v>0.92602859300971985</v>
      </c>
      <c r="U183">
        <v>327</v>
      </c>
      <c r="V183">
        <v>319.03732511900699</v>
      </c>
      <c r="W183" s="3">
        <f>Table3[[#This Row],[obSG]]/Table3[[#This Row],[exSG]]</f>
        <v>1.0249584429596843</v>
      </c>
      <c r="X183">
        <v>2840</v>
      </c>
      <c r="Y183">
        <v>3242.1404451133199</v>
      </c>
      <c r="Z183" s="3">
        <f>Table3[[#This Row],[obFouls]]/Table3[[#This Row],[exFouls]]</f>
        <v>0.87596452037744332</v>
      </c>
      <c r="AA183">
        <v>1395</v>
      </c>
      <c r="AB183">
        <v>1586.04701114671</v>
      </c>
      <c r="AC183" s="3">
        <f>Table3[[#This Row],[h_obFouls]]/Table3[[#This Row],[h_exFouls]]</f>
        <v>0.87954517753633088</v>
      </c>
      <c r="AD183">
        <v>1445</v>
      </c>
      <c r="AE183">
        <v>1656.0934339666001</v>
      </c>
      <c r="AF183" s="3">
        <f>Table3[[#This Row],[a_obFouls]]/Table3[[#This Row],[a_exFouls]]</f>
        <v>0.87253531133143947</v>
      </c>
      <c r="AG183">
        <v>359</v>
      </c>
      <c r="AH183">
        <v>431.95554118395398</v>
      </c>
      <c r="AI183" s="3">
        <f>Table3[[#This Row],[obYC]]/Table3[[#This Row],[exYC]]</f>
        <v>0.83110405069931748</v>
      </c>
      <c r="AJ183">
        <v>20</v>
      </c>
      <c r="AK183">
        <v>26.031531224603299</v>
      </c>
      <c r="AL183" s="3">
        <f>Table3[[#This Row],[obRC]]/Table3[[#This Row],[exRC]]</f>
        <v>0.76829902272891692</v>
      </c>
      <c r="AM183">
        <v>166</v>
      </c>
      <c r="AN183">
        <v>195.041037247426</v>
      </c>
      <c r="AO183" s="3">
        <f>Table3[[#This Row],[h_obYC]]/Table3[[#This Row],[h_exYC]]</f>
        <v>0.85110293886211752</v>
      </c>
      <c r="AP183">
        <v>193</v>
      </c>
      <c r="AQ183">
        <v>236.91450393652801</v>
      </c>
      <c r="AR183" s="3">
        <f>Table3[[#This Row],[a_obYC]]/Table3[[#This Row],[a_exYC]]</f>
        <v>0.81463986709613534</v>
      </c>
      <c r="AS183">
        <v>11</v>
      </c>
      <c r="AT183">
        <v>10.670180175683599</v>
      </c>
      <c r="AU183" s="3">
        <f>Table3[[#This Row],[h_obRC]]/Table3[[#This Row],[h_exRC]]</f>
        <v>1.0309104268986977</v>
      </c>
      <c r="AV183">
        <v>9</v>
      </c>
      <c r="AW183">
        <v>15.3613510489196</v>
      </c>
      <c r="AX183" s="3">
        <f>Table3[[#This Row],[a_obRC]]/Table3[[#This Row],[a_exRC]]</f>
        <v>0.5858859661066721</v>
      </c>
    </row>
    <row r="184" spans="1:50" hidden="1" x14ac:dyDescent="0.45">
      <c r="A184">
        <v>31</v>
      </c>
      <c r="B184" t="s">
        <v>139</v>
      </c>
      <c r="C184">
        <v>123</v>
      </c>
      <c r="D184" s="7">
        <f t="shared" si="4"/>
        <v>0.97397690938317349</v>
      </c>
      <c r="E184" s="7">
        <f t="shared" si="5"/>
        <v>1.0155435650217586</v>
      </c>
      <c r="F184">
        <v>54</v>
      </c>
      <c r="G184">
        <v>55.392077269073702</v>
      </c>
      <c r="H184" s="3">
        <f>Table3[[#This Row],[h_obWins]]/Table3[[#This Row],[h_exWins]]</f>
        <v>0.97486865743793072</v>
      </c>
      <c r="I184">
        <v>34</v>
      </c>
      <c r="J184">
        <v>29.4485375922613</v>
      </c>
      <c r="K184" s="3">
        <f>Table3[[#This Row],[obDraws]]/Table3[[#This Row],[exDraws]]</f>
        <v>1.1545564832711681</v>
      </c>
      <c r="L184">
        <v>35</v>
      </c>
      <c r="M184">
        <v>38.159385138664902</v>
      </c>
      <c r="N184" s="3">
        <f>Table3[[#This Row],[a_obWins]]/Table3[[#This Row],[a_exWins]]</f>
        <v>0.9172055543561769</v>
      </c>
      <c r="O184">
        <v>194</v>
      </c>
      <c r="P184">
        <v>188.90954648612299</v>
      </c>
      <c r="Q184" s="3">
        <f>Table3[[#This Row],[h_obSG]]/Table3[[#This Row],[h_exSG]]</f>
        <v>1.0269465128076571</v>
      </c>
      <c r="R184">
        <v>146</v>
      </c>
      <c r="S184">
        <v>145.50347179997499</v>
      </c>
      <c r="T184" s="3">
        <f>Table3[[#This Row],[a_obSG]]/Table3[[#This Row],[a_exSG]]</f>
        <v>1.0034124835227822</v>
      </c>
      <c r="U184">
        <v>340</v>
      </c>
      <c r="V184">
        <v>334.41301828609801</v>
      </c>
      <c r="W184" s="3">
        <f>Table3[[#This Row],[obSG]]/Table3[[#This Row],[exSG]]</f>
        <v>1.0167068308002358</v>
      </c>
      <c r="X184">
        <v>3492</v>
      </c>
      <c r="Y184">
        <v>3173.4580807665702</v>
      </c>
      <c r="Z184" s="3">
        <f>Table3[[#This Row],[obFouls]]/Table3[[#This Row],[exFouls]]</f>
        <v>1.1003769109678876</v>
      </c>
      <c r="AA184">
        <v>1726</v>
      </c>
      <c r="AB184">
        <v>1558.36441740293</v>
      </c>
      <c r="AC184" s="3">
        <f>Table3[[#This Row],[h_obFouls]]/Table3[[#This Row],[h_exFouls]]</f>
        <v>1.1075714901630267</v>
      </c>
      <c r="AD184">
        <v>1766</v>
      </c>
      <c r="AE184">
        <v>1615.09366336363</v>
      </c>
      <c r="AF184" s="3">
        <f>Table3[[#This Row],[a_obFouls]]/Table3[[#This Row],[a_exFouls]]</f>
        <v>1.0934350372733734</v>
      </c>
      <c r="AG184">
        <v>432</v>
      </c>
      <c r="AH184">
        <v>425.18458374641699</v>
      </c>
      <c r="AI184" s="3">
        <f>Table3[[#This Row],[obYC]]/Table3[[#This Row],[exYC]]</f>
        <v>1.0160293117721497</v>
      </c>
      <c r="AJ184">
        <v>18</v>
      </c>
      <c r="AK184">
        <v>24.6946581085821</v>
      </c>
      <c r="AL184" s="3">
        <f>Table3[[#This Row],[obRC]]/Table3[[#This Row],[exRC]]</f>
        <v>0.72890257969372274</v>
      </c>
      <c r="AM184">
        <v>188</v>
      </c>
      <c r="AN184">
        <v>192.58923476923201</v>
      </c>
      <c r="AO184" s="3">
        <f>Table3[[#This Row],[h_obYC]]/Table3[[#This Row],[h_exYC]]</f>
        <v>0.97617086554847676</v>
      </c>
      <c r="AP184">
        <v>244</v>
      </c>
      <c r="AQ184">
        <v>232.59534897718399</v>
      </c>
      <c r="AR184" s="3">
        <f>Table3[[#This Row],[a_obYC]]/Table3[[#This Row],[a_exYC]]</f>
        <v>1.0490321542239209</v>
      </c>
      <c r="AS184">
        <v>7</v>
      </c>
      <c r="AT184">
        <v>10.251097999623999</v>
      </c>
      <c r="AU184" s="3">
        <f>Table3[[#This Row],[h_obRC]]/Table3[[#This Row],[h_exRC]]</f>
        <v>0.68285368067467056</v>
      </c>
      <c r="AV184">
        <v>11</v>
      </c>
      <c r="AW184">
        <v>14.443560108958</v>
      </c>
      <c r="AX184" s="3">
        <f>Table3[[#This Row],[a_obRC]]/Table3[[#This Row],[a_exRC]]</f>
        <v>0.76158508823442506</v>
      </c>
    </row>
    <row r="185" spans="1:50" hidden="1" x14ac:dyDescent="0.45">
      <c r="A185">
        <v>37</v>
      </c>
      <c r="B185" t="s">
        <v>38</v>
      </c>
      <c r="C185">
        <v>123</v>
      </c>
      <c r="D185" s="7">
        <f t="shared" si="4"/>
        <v>0.93285589571114336</v>
      </c>
      <c r="E185" s="7">
        <f t="shared" si="5"/>
        <v>1.0367527551024363</v>
      </c>
      <c r="F185">
        <v>45</v>
      </c>
      <c r="G185">
        <v>54.971666814292</v>
      </c>
      <c r="H185" s="3">
        <f>Table3[[#This Row],[h_obWins]]/Table3[[#This Row],[h_exWins]]</f>
        <v>0.81860352082867016</v>
      </c>
      <c r="I185">
        <v>37</v>
      </c>
      <c r="J185">
        <v>33.1164562970392</v>
      </c>
      <c r="K185" s="3">
        <f>Table3[[#This Row],[obDraws]]/Table3[[#This Row],[exDraws]]</f>
        <v>1.1172693016465054</v>
      </c>
      <c r="L185">
        <v>41</v>
      </c>
      <c r="M185">
        <v>34.911876888668601</v>
      </c>
      <c r="N185" s="3">
        <f>Table3[[#This Row],[a_obWins]]/Table3[[#This Row],[a_exWins]]</f>
        <v>1.1743854428321334</v>
      </c>
      <c r="O185">
        <v>166</v>
      </c>
      <c r="P185">
        <v>179.10917464784501</v>
      </c>
      <c r="Q185" s="3">
        <f>Table3[[#This Row],[h_obSG]]/Table3[[#This Row],[h_exSG]]</f>
        <v>0.92680902765802153</v>
      </c>
      <c r="R185">
        <v>157</v>
      </c>
      <c r="S185">
        <v>135.082520515873</v>
      </c>
      <c r="T185" s="3">
        <f>Table3[[#This Row],[a_obSG]]/Table3[[#This Row],[a_exSG]]</f>
        <v>1.1622525209066674</v>
      </c>
      <c r="U185">
        <v>323</v>
      </c>
      <c r="V185">
        <v>314.19169516371801</v>
      </c>
      <c r="W185" s="3">
        <f>Table3[[#This Row],[obSG]]/Table3[[#This Row],[exSG]]</f>
        <v>1.0280348111419437</v>
      </c>
      <c r="X185">
        <v>2660</v>
      </c>
      <c r="Y185">
        <v>3211.3270560507299</v>
      </c>
      <c r="Z185" s="3">
        <f>Table3[[#This Row],[obFouls]]/Table3[[#This Row],[exFouls]]</f>
        <v>0.82831799862554378</v>
      </c>
      <c r="AA185">
        <v>1317</v>
      </c>
      <c r="AB185">
        <v>1566.02128854588</v>
      </c>
      <c r="AC185" s="3">
        <f>Table3[[#This Row],[h_obFouls]]/Table3[[#This Row],[h_exFouls]]</f>
        <v>0.84098473605227475</v>
      </c>
      <c r="AD185">
        <v>1343</v>
      </c>
      <c r="AE185">
        <v>1645.3057675048501</v>
      </c>
      <c r="AF185" s="3">
        <f>Table3[[#This Row],[a_obFouls]]/Table3[[#This Row],[a_exFouls]]</f>
        <v>0.81626164967299375</v>
      </c>
      <c r="AG185">
        <v>323</v>
      </c>
      <c r="AH185">
        <v>425.70763896860399</v>
      </c>
      <c r="AI185" s="3">
        <f>Table3[[#This Row],[obYC]]/Table3[[#This Row],[exYC]]</f>
        <v>0.758736678492681</v>
      </c>
      <c r="AJ185">
        <v>26</v>
      </c>
      <c r="AK185">
        <v>25.954083355147802</v>
      </c>
      <c r="AL185" s="3">
        <f>Table3[[#This Row],[obRC]]/Table3[[#This Row],[exRC]]</f>
        <v>1.0017691491633085</v>
      </c>
      <c r="AM185">
        <v>159</v>
      </c>
      <c r="AN185">
        <v>190.28964165254899</v>
      </c>
      <c r="AO185" s="3">
        <f>Table3[[#This Row],[h_obYC]]/Table3[[#This Row],[h_exYC]]</f>
        <v>0.83556834002724678</v>
      </c>
      <c r="AP185">
        <v>164</v>
      </c>
      <c r="AQ185">
        <v>235.41799731605499</v>
      </c>
      <c r="AR185" s="3">
        <f>Table3[[#This Row],[a_obYC]]/Table3[[#This Row],[a_exYC]]</f>
        <v>0.69663323055044768</v>
      </c>
      <c r="AS185">
        <v>10</v>
      </c>
      <c r="AT185">
        <v>10.5210785370059</v>
      </c>
      <c r="AU185" s="3">
        <f>Table3[[#This Row],[h_obRC]]/Table3[[#This Row],[h_exRC]]</f>
        <v>0.9504728973200699</v>
      </c>
      <c r="AV185">
        <v>16</v>
      </c>
      <c r="AW185">
        <v>15.4330048181419</v>
      </c>
      <c r="AX185" s="3">
        <f>Table3[[#This Row],[a_obRC]]/Table3[[#This Row],[a_exRC]]</f>
        <v>1.0367391307486395</v>
      </c>
    </row>
    <row r="186" spans="1:50" hidden="1" x14ac:dyDescent="0.45">
      <c r="A186">
        <v>135</v>
      </c>
      <c r="B186" t="s">
        <v>68</v>
      </c>
      <c r="C186">
        <v>120</v>
      </c>
      <c r="D186" s="7">
        <f t="shared" si="4"/>
        <v>0.91518441104390447</v>
      </c>
      <c r="E186" s="7">
        <f t="shared" si="5"/>
        <v>1.0109626758294417</v>
      </c>
      <c r="F186">
        <v>50</v>
      </c>
      <c r="G186">
        <v>52.164318336339399</v>
      </c>
      <c r="H186" s="3">
        <f>Table3[[#This Row],[h_obWins]]/Table3[[#This Row],[h_exWins]]</f>
        <v>0.95850960186262679</v>
      </c>
      <c r="I186">
        <v>34</v>
      </c>
      <c r="J186">
        <v>30.967338885660499</v>
      </c>
      <c r="K186" s="3">
        <f>Table3[[#This Row],[obDraws]]/Table3[[#This Row],[exDraws]]</f>
        <v>1.0979309564033537</v>
      </c>
      <c r="L186">
        <v>36</v>
      </c>
      <c r="M186">
        <v>36.868342777999999</v>
      </c>
      <c r="N186" s="3">
        <f>Table3[[#This Row],[a_obWins]]/Table3[[#This Row],[a_exWins]]</f>
        <v>0.97644746922234449</v>
      </c>
      <c r="O186">
        <v>179</v>
      </c>
      <c r="P186">
        <v>173.548329591879</v>
      </c>
      <c r="Q186" s="3">
        <f>Table3[[#This Row],[h_obSG]]/Table3[[#This Row],[h_exSG]]</f>
        <v>1.0314129811617392</v>
      </c>
      <c r="R186">
        <v>145</v>
      </c>
      <c r="S186">
        <v>137.11995860662799</v>
      </c>
      <c r="T186" s="3">
        <f>Table3[[#This Row],[a_obSG]]/Table3[[#This Row],[a_exSG]]</f>
        <v>1.057468230543873</v>
      </c>
      <c r="U186">
        <v>324</v>
      </c>
      <c r="V186">
        <v>310.66828819850798</v>
      </c>
      <c r="W186" s="3">
        <f>Table3[[#This Row],[obSG]]/Table3[[#This Row],[exSG]]</f>
        <v>1.0429130114270737</v>
      </c>
      <c r="X186">
        <v>2632</v>
      </c>
      <c r="Y186">
        <v>3136.7633649355898</v>
      </c>
      <c r="Z186" s="3">
        <f>Table3[[#This Row],[obFouls]]/Table3[[#This Row],[exFouls]]</f>
        <v>0.83908146512481518</v>
      </c>
      <c r="AA186">
        <v>1272</v>
      </c>
      <c r="AB186">
        <v>1533.26781684977</v>
      </c>
      <c r="AC186" s="3">
        <f>Table3[[#This Row],[h_obFouls]]/Table3[[#This Row],[h_exFouls]]</f>
        <v>0.82960066468585569</v>
      </c>
      <c r="AD186">
        <v>1360</v>
      </c>
      <c r="AE186">
        <v>1603.49554808581</v>
      </c>
      <c r="AF186" s="3">
        <f>Table3[[#This Row],[a_obFouls]]/Table3[[#This Row],[a_exFouls]]</f>
        <v>0.848147038277415</v>
      </c>
      <c r="AG186">
        <v>377</v>
      </c>
      <c r="AH186">
        <v>417.77733136860098</v>
      </c>
      <c r="AI186" s="3">
        <f>Table3[[#This Row],[obYC]]/Table3[[#This Row],[exYC]]</f>
        <v>0.90239458125930838</v>
      </c>
      <c r="AJ186">
        <v>19</v>
      </c>
      <c r="AK186">
        <v>25.421864155290798</v>
      </c>
      <c r="AL186" s="3">
        <f>Table3[[#This Row],[obRC]]/Table3[[#This Row],[exRC]]</f>
        <v>0.74738814919069263</v>
      </c>
      <c r="AM186">
        <v>156</v>
      </c>
      <c r="AN186">
        <v>188.97245488964799</v>
      </c>
      <c r="AO186" s="3">
        <f>Table3[[#This Row],[h_obYC]]/Table3[[#This Row],[h_exYC]]</f>
        <v>0.82551713735791532</v>
      </c>
      <c r="AP186">
        <v>221</v>
      </c>
      <c r="AQ186">
        <v>228.804876478952</v>
      </c>
      <c r="AR186" s="3">
        <f>Table3[[#This Row],[a_obYC]]/Table3[[#This Row],[a_exYC]]</f>
        <v>0.9658885046548823</v>
      </c>
      <c r="AS186">
        <v>12</v>
      </c>
      <c r="AT186">
        <v>10.5904650349406</v>
      </c>
      <c r="AU186" s="3">
        <f>Table3[[#This Row],[h_obRC]]/Table3[[#This Row],[h_exRC]]</f>
        <v>1.1330947187313296</v>
      </c>
      <c r="AV186">
        <v>7</v>
      </c>
      <c r="AW186">
        <v>14.8313991203502</v>
      </c>
      <c r="AX186" s="3">
        <f>Table3[[#This Row],[a_obRC]]/Table3[[#This Row],[a_exRC]]</f>
        <v>0.47197165575534156</v>
      </c>
    </row>
    <row r="187" spans="1:50" hidden="1" x14ac:dyDescent="0.45">
      <c r="A187">
        <v>197</v>
      </c>
      <c r="B187" t="s">
        <v>298</v>
      </c>
      <c r="C187">
        <v>119</v>
      </c>
      <c r="D187" s="7">
        <f t="shared" si="4"/>
        <v>0.93459423663209695</v>
      </c>
      <c r="E187" s="7">
        <f t="shared" si="5"/>
        <v>0.99008012057056438</v>
      </c>
      <c r="F187">
        <v>54</v>
      </c>
      <c r="G187">
        <v>51.050213419058302</v>
      </c>
      <c r="H187" s="3">
        <f>Table3[[#This Row],[h_obWins]]/Table3[[#This Row],[h_exWins]]</f>
        <v>1.057782061687532</v>
      </c>
      <c r="I187">
        <v>29</v>
      </c>
      <c r="J187">
        <v>30.437384684271201</v>
      </c>
      <c r="K187" s="3">
        <f>Table3[[#This Row],[obDraws]]/Table3[[#This Row],[exDraws]]</f>
        <v>0.95277568361469689</v>
      </c>
      <c r="L187">
        <v>36</v>
      </c>
      <c r="M187">
        <v>37.512401896670397</v>
      </c>
      <c r="N187" s="3">
        <f>Table3[[#This Row],[a_obWins]]/Table3[[#This Row],[a_exWins]]</f>
        <v>0.9596826164094644</v>
      </c>
      <c r="O187">
        <v>212</v>
      </c>
      <c r="P187">
        <v>172.44968562816399</v>
      </c>
      <c r="Q187" s="3">
        <f>Table3[[#This Row],[h_obSG]]/Table3[[#This Row],[h_exSG]]</f>
        <v>1.2293440792760526</v>
      </c>
      <c r="R187">
        <v>162</v>
      </c>
      <c r="S187">
        <v>138.69658550982999</v>
      </c>
      <c r="T187" s="3">
        <f>Table3[[#This Row],[a_obSG]]/Table3[[#This Row],[a_exSG]]</f>
        <v>1.168017218336773</v>
      </c>
      <c r="U187">
        <v>374</v>
      </c>
      <c r="V187">
        <v>311.14627113799497</v>
      </c>
      <c r="W187" s="3">
        <f>Table3[[#This Row],[obSG]]/Table3[[#This Row],[exSG]]</f>
        <v>1.2020070130749825</v>
      </c>
      <c r="X187">
        <v>2708</v>
      </c>
      <c r="Y187">
        <v>3101.3613814441901</v>
      </c>
      <c r="Z187" s="3">
        <f>Table3[[#This Row],[obFouls]]/Table3[[#This Row],[exFouls]]</f>
        <v>0.87316493208507806</v>
      </c>
      <c r="AA187">
        <v>1318</v>
      </c>
      <c r="AB187">
        <v>1518.74923889877</v>
      </c>
      <c r="AC187" s="3">
        <f>Table3[[#This Row],[h_obFouls]]/Table3[[#This Row],[h_exFouls]]</f>
        <v>0.8678193649372089</v>
      </c>
      <c r="AD187">
        <v>1390</v>
      </c>
      <c r="AE187">
        <v>1582.6121425454101</v>
      </c>
      <c r="AF187" s="3">
        <f>Table3[[#This Row],[a_obFouls]]/Table3[[#This Row],[a_exFouls]]</f>
        <v>0.87829479038646807</v>
      </c>
      <c r="AG187">
        <v>312</v>
      </c>
      <c r="AH187">
        <v>413.920854245491</v>
      </c>
      <c r="AI187" s="3">
        <f>Table3[[#This Row],[obYC]]/Table3[[#This Row],[exYC]]</f>
        <v>0.75376728860091913</v>
      </c>
      <c r="AJ187">
        <v>21</v>
      </c>
      <c r="AK187">
        <v>24.9484107841057</v>
      </c>
      <c r="AL187" s="3">
        <f>Table3[[#This Row],[obRC]]/Table3[[#This Row],[exRC]]</f>
        <v>0.84173698203569824</v>
      </c>
      <c r="AM187">
        <v>120</v>
      </c>
      <c r="AN187">
        <v>187.769577038184</v>
      </c>
      <c r="AO187" s="3">
        <f>Table3[[#This Row],[h_obYC]]/Table3[[#This Row],[h_exYC]]</f>
        <v>0.63908116475970611</v>
      </c>
      <c r="AP187">
        <v>192</v>
      </c>
      <c r="AQ187">
        <v>226.15127720730601</v>
      </c>
      <c r="AR187" s="3">
        <f>Table3[[#This Row],[a_obYC]]/Table3[[#This Row],[a_exYC]]</f>
        <v>0.84898923574948215</v>
      </c>
      <c r="AS187">
        <v>11</v>
      </c>
      <c r="AT187">
        <v>10.374474020987799</v>
      </c>
      <c r="AU187" s="3">
        <f>Table3[[#This Row],[h_obRC]]/Table3[[#This Row],[h_exRC]]</f>
        <v>1.0602947173752373</v>
      </c>
      <c r="AV187">
        <v>10</v>
      </c>
      <c r="AW187">
        <v>14.5739367631178</v>
      </c>
      <c r="AX187" s="3">
        <f>Table3[[#This Row],[a_obRC]]/Table3[[#This Row],[a_exRC]]</f>
        <v>0.68615640115215526</v>
      </c>
    </row>
    <row r="188" spans="1:50" hidden="1" x14ac:dyDescent="0.45">
      <c r="A188">
        <v>151</v>
      </c>
      <c r="B188" t="s">
        <v>222</v>
      </c>
      <c r="C188">
        <v>118</v>
      </c>
      <c r="D188" s="7">
        <f t="shared" si="4"/>
        <v>1.0115815507005235</v>
      </c>
      <c r="E188" s="7">
        <f t="shared" si="5"/>
        <v>0.99788952138461318</v>
      </c>
      <c r="F188">
        <v>49</v>
      </c>
      <c r="G188">
        <v>49.868456830019603</v>
      </c>
      <c r="H188" s="3">
        <f>Table3[[#This Row],[h_obWins]]/Table3[[#This Row],[h_exWins]]</f>
        <v>0.98258504703725236</v>
      </c>
      <c r="I188">
        <v>27</v>
      </c>
      <c r="J188">
        <v>27.9715367500893</v>
      </c>
      <c r="K188" s="3">
        <f>Table3[[#This Row],[obDraws]]/Table3[[#This Row],[exDraws]]</f>
        <v>0.9652669512308365</v>
      </c>
      <c r="L188">
        <v>42</v>
      </c>
      <c r="M188">
        <v>40.160006419890898</v>
      </c>
      <c r="N188" s="3">
        <f>Table3[[#This Row],[a_obWins]]/Table3[[#This Row],[a_exWins]]</f>
        <v>1.0458165658857508</v>
      </c>
      <c r="O188">
        <v>153</v>
      </c>
      <c r="P188">
        <v>172.23608438015</v>
      </c>
      <c r="Q188" s="3">
        <f>Table3[[#This Row],[h_obSG]]/Table3[[#This Row],[h_exSG]]</f>
        <v>0.88831559629692247</v>
      </c>
      <c r="R188">
        <v>143</v>
      </c>
      <c r="S188">
        <v>147.24669189231699</v>
      </c>
      <c r="T188" s="3">
        <f>Table3[[#This Row],[a_obSG]]/Table3[[#This Row],[a_exSG]]</f>
        <v>0.97115933921678432</v>
      </c>
      <c r="U188">
        <v>296</v>
      </c>
      <c r="V188">
        <v>319.48277627246802</v>
      </c>
      <c r="W188" s="3">
        <f>Table3[[#This Row],[obSG]]/Table3[[#This Row],[exSG]]</f>
        <v>0.92649752031564625</v>
      </c>
      <c r="X188">
        <v>2677</v>
      </c>
      <c r="Y188">
        <v>3045.9970869674598</v>
      </c>
      <c r="Z188" s="3">
        <f>Table3[[#This Row],[obFouls]]/Table3[[#This Row],[exFouls]]</f>
        <v>0.87885835854990046</v>
      </c>
      <c r="AA188">
        <v>1258</v>
      </c>
      <c r="AB188">
        <v>1505.9772614661799</v>
      </c>
      <c r="AC188" s="3">
        <f>Table3[[#This Row],[h_obFouls]]/Table3[[#This Row],[h_exFouls]]</f>
        <v>0.83533797766325124</v>
      </c>
      <c r="AD188">
        <v>1419</v>
      </c>
      <c r="AE188">
        <v>1540.0198255012699</v>
      </c>
      <c r="AF188" s="3">
        <f>Table3[[#This Row],[a_obFouls]]/Table3[[#This Row],[a_exFouls]]</f>
        <v>0.92141670938432341</v>
      </c>
      <c r="AG188">
        <v>457</v>
      </c>
      <c r="AH188">
        <v>410.84829416728797</v>
      </c>
      <c r="AI188" s="3">
        <f>Table3[[#This Row],[obYC]]/Table3[[#This Row],[exYC]]</f>
        <v>1.1123327186407159</v>
      </c>
      <c r="AJ188">
        <v>27</v>
      </c>
      <c r="AK188">
        <v>23.599510961042402</v>
      </c>
      <c r="AL188" s="3">
        <f>Table3[[#This Row],[obRC]]/Table3[[#This Row],[exRC]]</f>
        <v>1.1440915044625737</v>
      </c>
      <c r="AM188">
        <v>208</v>
      </c>
      <c r="AN188">
        <v>189.168136586804</v>
      </c>
      <c r="AO188" s="3">
        <f>Table3[[#This Row],[h_obYC]]/Table3[[#This Row],[h_exYC]]</f>
        <v>1.0995509273019379</v>
      </c>
      <c r="AP188">
        <v>249</v>
      </c>
      <c r="AQ188">
        <v>221.68015758048301</v>
      </c>
      <c r="AR188" s="3">
        <f>Table3[[#This Row],[a_obYC]]/Table3[[#This Row],[a_exYC]]</f>
        <v>1.1232399088745608</v>
      </c>
      <c r="AS188">
        <v>11</v>
      </c>
      <c r="AT188">
        <v>9.8919576398229108</v>
      </c>
      <c r="AU188" s="3">
        <f>Table3[[#This Row],[h_obRC]]/Table3[[#This Row],[h_exRC]]</f>
        <v>1.112014466753916</v>
      </c>
      <c r="AV188">
        <v>16</v>
      </c>
      <c r="AW188">
        <v>13.7075533212195</v>
      </c>
      <c r="AX188" s="3">
        <f>Table3[[#This Row],[a_obRC]]/Table3[[#This Row],[a_exRC]]</f>
        <v>1.1672396688934821</v>
      </c>
    </row>
    <row r="189" spans="1:50" hidden="1" x14ac:dyDescent="0.45">
      <c r="A189">
        <v>261</v>
      </c>
      <c r="B189" t="s">
        <v>230</v>
      </c>
      <c r="C189">
        <v>117</v>
      </c>
      <c r="D189" s="7">
        <f t="shared" si="4"/>
        <v>0.97495075864476144</v>
      </c>
      <c r="E189" s="7">
        <f t="shared" si="5"/>
        <v>0.9749813129776449</v>
      </c>
      <c r="F189">
        <v>56</v>
      </c>
      <c r="G189">
        <v>51.127814123645301</v>
      </c>
      <c r="H189" s="3">
        <f>Table3[[#This Row],[h_obWins]]/Table3[[#This Row],[h_exWins]]</f>
        <v>1.0952942338698857</v>
      </c>
      <c r="I189">
        <v>23</v>
      </c>
      <c r="J189">
        <v>26.963647496636298</v>
      </c>
      <c r="K189" s="3">
        <f>Table3[[#This Row],[obDraws]]/Table3[[#This Row],[exDraws]]</f>
        <v>0.85300032211403298</v>
      </c>
      <c r="L189">
        <v>38</v>
      </c>
      <c r="M189">
        <v>38.908538379718301</v>
      </c>
      <c r="N189" s="3">
        <f>Table3[[#This Row],[a_obWins]]/Table3[[#This Row],[a_exWins]]</f>
        <v>0.97664938294901638</v>
      </c>
      <c r="O189">
        <v>194</v>
      </c>
      <c r="P189">
        <v>179.96291089498499</v>
      </c>
      <c r="Q189" s="3">
        <f>Table3[[#This Row],[h_obSG]]/Table3[[#This Row],[h_exSG]]</f>
        <v>1.0779999002861549</v>
      </c>
      <c r="R189">
        <v>136</v>
      </c>
      <c r="S189">
        <v>144.386533427237</v>
      </c>
      <c r="T189" s="3">
        <f>Table3[[#This Row],[a_obSG]]/Table3[[#This Row],[a_exSG]]</f>
        <v>0.94191609682586253</v>
      </c>
      <c r="U189">
        <v>330</v>
      </c>
      <c r="V189">
        <v>324.34944432222301</v>
      </c>
      <c r="W189" s="3">
        <f>Table3[[#This Row],[obSG]]/Table3[[#This Row],[exSG]]</f>
        <v>1.0174211973434537</v>
      </c>
      <c r="X189">
        <v>2775</v>
      </c>
      <c r="Y189">
        <v>3003.80075642473</v>
      </c>
      <c r="Z189" s="3">
        <f>Table3[[#This Row],[obFouls]]/Table3[[#This Row],[exFouls]]</f>
        <v>0.92382958292577977</v>
      </c>
      <c r="AA189">
        <v>1410</v>
      </c>
      <c r="AB189">
        <v>1481.6410901796901</v>
      </c>
      <c r="AC189" s="3">
        <f>Table3[[#This Row],[h_obFouls]]/Table3[[#This Row],[h_exFouls]]</f>
        <v>0.95164747343028833</v>
      </c>
      <c r="AD189">
        <v>1365</v>
      </c>
      <c r="AE189">
        <v>1522.1596662450299</v>
      </c>
      <c r="AF189" s="3">
        <f>Table3[[#This Row],[a_obFouls]]/Table3[[#This Row],[a_exFouls]]</f>
        <v>0.89675218064822171</v>
      </c>
      <c r="AG189">
        <v>412</v>
      </c>
      <c r="AH189">
        <v>406.17026635604901</v>
      </c>
      <c r="AI189" s="3">
        <f>Table3[[#This Row],[obYC]]/Table3[[#This Row],[exYC]]</f>
        <v>1.0143529305979297</v>
      </c>
      <c r="AJ189">
        <v>22</v>
      </c>
      <c r="AK189">
        <v>23.3874961656817</v>
      </c>
      <c r="AL189" s="3">
        <f>Table3[[#This Row],[obRC]]/Table3[[#This Row],[exRC]]</f>
        <v>0.94067359088581348</v>
      </c>
      <c r="AM189">
        <v>198</v>
      </c>
      <c r="AN189">
        <v>186.42183438903399</v>
      </c>
      <c r="AO189" s="3">
        <f>Table3[[#This Row],[h_obYC]]/Table3[[#This Row],[h_exYC]]</f>
        <v>1.0621073472906835</v>
      </c>
      <c r="AP189">
        <v>214</v>
      </c>
      <c r="AQ189">
        <v>219.74843196701499</v>
      </c>
      <c r="AR189" s="3">
        <f>Table3[[#This Row],[a_obYC]]/Table3[[#This Row],[a_exYC]]</f>
        <v>0.9738408510333405</v>
      </c>
      <c r="AS189">
        <v>10</v>
      </c>
      <c r="AT189">
        <v>9.9291296094036898</v>
      </c>
      <c r="AU189" s="3">
        <f>Table3[[#This Row],[h_obRC]]/Table3[[#This Row],[h_exRC]]</f>
        <v>1.0071376236774259</v>
      </c>
      <c r="AV189">
        <v>12</v>
      </c>
      <c r="AW189">
        <v>13.458366556277999</v>
      </c>
      <c r="AX189" s="3">
        <f>Table3[[#This Row],[a_obRC]]/Table3[[#This Row],[a_exRC]]</f>
        <v>0.89163866579353146</v>
      </c>
    </row>
    <row r="190" spans="1:50" hidden="1" x14ac:dyDescent="0.45">
      <c r="A190">
        <v>204</v>
      </c>
      <c r="B190" t="s">
        <v>285</v>
      </c>
      <c r="C190">
        <v>117</v>
      </c>
      <c r="D190" s="7">
        <f t="shared" si="4"/>
        <v>0.91884734100599108</v>
      </c>
      <c r="E190" s="7">
        <f t="shared" si="5"/>
        <v>1.0189914002009104</v>
      </c>
      <c r="F190">
        <v>49</v>
      </c>
      <c r="G190">
        <v>53.384108622729798</v>
      </c>
      <c r="H190" s="3">
        <f>Table3[[#This Row],[h_obWins]]/Table3[[#This Row],[h_exWins]]</f>
        <v>0.91787614824267871</v>
      </c>
      <c r="I190">
        <v>31</v>
      </c>
      <c r="J190">
        <v>28.8034974172174</v>
      </c>
      <c r="K190" s="3">
        <f>Table3[[#This Row],[obDraws]]/Table3[[#This Row],[exDraws]]</f>
        <v>1.076258190141508</v>
      </c>
      <c r="L190">
        <v>37</v>
      </c>
      <c r="M190">
        <v>34.812393960052603</v>
      </c>
      <c r="N190" s="3">
        <f>Table3[[#This Row],[a_obWins]]/Table3[[#This Row],[a_exWins]]</f>
        <v>1.0628398622185444</v>
      </c>
      <c r="O190">
        <v>174</v>
      </c>
      <c r="P190">
        <v>180.40256181892599</v>
      </c>
      <c r="Q190" s="3">
        <f>Table3[[#This Row],[h_obSG]]/Table3[[#This Row],[h_exSG]]</f>
        <v>0.96450958481757931</v>
      </c>
      <c r="R190">
        <v>140</v>
      </c>
      <c r="S190">
        <v>131.93552926005</v>
      </c>
      <c r="T190" s="3">
        <f>Table3[[#This Row],[a_obSG]]/Table3[[#This Row],[a_exSG]]</f>
        <v>1.0611243293234123</v>
      </c>
      <c r="U190">
        <v>314</v>
      </c>
      <c r="V190">
        <v>312.33809107897702</v>
      </c>
      <c r="W190" s="3">
        <f>Table3[[#This Row],[obSG]]/Table3[[#This Row],[exSG]]</f>
        <v>1.0053208653330814</v>
      </c>
      <c r="X190">
        <v>2628</v>
      </c>
      <c r="Y190">
        <v>3026.3304541689999</v>
      </c>
      <c r="Z190" s="3">
        <f>Table3[[#This Row],[obFouls]]/Table3[[#This Row],[exFouls]]</f>
        <v>0.86837840077237116</v>
      </c>
      <c r="AA190">
        <v>1279</v>
      </c>
      <c r="AB190">
        <v>1478.4000644017599</v>
      </c>
      <c r="AC190" s="3">
        <f>Table3[[#This Row],[h_obFouls]]/Table3[[#This Row],[h_exFouls]]</f>
        <v>0.86512442118808497</v>
      </c>
      <c r="AD190">
        <v>1349</v>
      </c>
      <c r="AE190">
        <v>1547.9303897672401</v>
      </c>
      <c r="AF190" s="3">
        <f>Table3[[#This Row],[a_obFouls]]/Table3[[#This Row],[a_exFouls]]</f>
        <v>0.871486217285809</v>
      </c>
      <c r="AG190">
        <v>400</v>
      </c>
      <c r="AH190">
        <v>404.34458593915701</v>
      </c>
      <c r="AI190" s="3">
        <f>Table3[[#This Row],[obYC]]/Table3[[#This Row],[exYC]]</f>
        <v>0.98925523899605083</v>
      </c>
      <c r="AJ190">
        <v>18</v>
      </c>
      <c r="AK190">
        <v>24.116904100284401</v>
      </c>
      <c r="AL190" s="3">
        <f>Table3[[#This Row],[obRC]]/Table3[[#This Row],[exRC]]</f>
        <v>0.74636445561798848</v>
      </c>
      <c r="AM190">
        <v>170</v>
      </c>
      <c r="AN190">
        <v>181.84961264648001</v>
      </c>
      <c r="AO190" s="3">
        <f>Table3[[#This Row],[h_obYC]]/Table3[[#This Row],[h_exYC]]</f>
        <v>0.93483839490207798</v>
      </c>
      <c r="AP190">
        <v>230</v>
      </c>
      <c r="AQ190">
        <v>222.494973292677</v>
      </c>
      <c r="AR190" s="3">
        <f>Table3[[#This Row],[a_obYC]]/Table3[[#This Row],[a_exYC]]</f>
        <v>1.0337312191653456</v>
      </c>
      <c r="AS190">
        <v>4</v>
      </c>
      <c r="AT190">
        <v>9.7839471237736308</v>
      </c>
      <c r="AU190" s="3">
        <f>Table3[[#This Row],[h_obRC]]/Table3[[#This Row],[h_exRC]]</f>
        <v>0.40883295355108329</v>
      </c>
      <c r="AV190">
        <v>14</v>
      </c>
      <c r="AW190">
        <v>14.3329569765108</v>
      </c>
      <c r="AX190" s="3">
        <f>Table3[[#This Row],[a_obRC]]/Table3[[#This Row],[a_exRC]]</f>
        <v>0.97676983353424851</v>
      </c>
    </row>
    <row r="191" spans="1:50" hidden="1" x14ac:dyDescent="0.45">
      <c r="A191">
        <v>93</v>
      </c>
      <c r="B191" t="s">
        <v>157</v>
      </c>
      <c r="C191">
        <v>35</v>
      </c>
      <c r="D191" s="7">
        <f t="shared" si="4"/>
        <v>0.90178058872225342</v>
      </c>
      <c r="E191" s="7">
        <f t="shared" si="5"/>
        <v>0.9295757041579823</v>
      </c>
      <c r="F191">
        <v>21</v>
      </c>
      <c r="G191">
        <v>16.8103625763537</v>
      </c>
      <c r="H191" s="3">
        <f>Table3[[#This Row],[h_obWins]]/Table3[[#This Row],[h_exWins]]</f>
        <v>1.2492294502641872</v>
      </c>
      <c r="I191">
        <v>10</v>
      </c>
      <c r="J191">
        <v>9.0926187875683002</v>
      </c>
      <c r="K191" s="3">
        <f>Table3[[#This Row],[obDraws]]/Table3[[#This Row],[exDraws]]</f>
        <v>1.0997931656028843</v>
      </c>
      <c r="L191">
        <v>4</v>
      </c>
      <c r="M191">
        <v>9.0970186360779106</v>
      </c>
      <c r="N191" s="3">
        <f>Table3[[#This Row],[a_obWins]]/Table3[[#This Row],[a_exWins]]</f>
        <v>0.43970449660687516</v>
      </c>
      <c r="O191">
        <v>59</v>
      </c>
      <c r="P191">
        <v>53.537220158485098</v>
      </c>
      <c r="Q191" s="3">
        <f>Table3[[#This Row],[h_obSG]]/Table3[[#This Row],[h_exSG]]</f>
        <v>1.102037046849716</v>
      </c>
      <c r="R191">
        <v>26</v>
      </c>
      <c r="S191">
        <v>36.912242252073099</v>
      </c>
      <c r="T191" s="3">
        <f>Table3[[#This Row],[a_obSG]]/Table3[[#This Row],[a_exSG]]</f>
        <v>0.70437335728473027</v>
      </c>
      <c r="U191">
        <v>85</v>
      </c>
      <c r="V191">
        <v>90.449462410558297</v>
      </c>
      <c r="W191" s="3">
        <f>Table3[[#This Row],[obSG]]/Table3[[#This Row],[exSG]]</f>
        <v>0.93975130127559303</v>
      </c>
      <c r="X191">
        <v>860</v>
      </c>
      <c r="Y191">
        <v>914.69124335932599</v>
      </c>
      <c r="Z191" s="3">
        <f>Table3[[#This Row],[obFouls]]/Table3[[#This Row],[exFouls]]</f>
        <v>0.94020797317522675</v>
      </c>
      <c r="AA191">
        <v>433</v>
      </c>
      <c r="AB191">
        <v>444.82147512295001</v>
      </c>
      <c r="AC191" s="3">
        <f>Table3[[#This Row],[h_obFouls]]/Table3[[#This Row],[h_exFouls]]</f>
        <v>0.97342422570834175</v>
      </c>
      <c r="AD191">
        <v>427</v>
      </c>
      <c r="AE191">
        <v>469.86976823637599</v>
      </c>
      <c r="AF191" s="3">
        <f>Table3[[#This Row],[a_obFouls]]/Table3[[#This Row],[a_exFouls]]</f>
        <v>0.90876244624700009</v>
      </c>
      <c r="AG191">
        <v>109</v>
      </c>
      <c r="AH191">
        <v>120.435619695018</v>
      </c>
      <c r="AI191" s="3">
        <f>Table3[[#This Row],[obYC]]/Table3[[#This Row],[exYC]]</f>
        <v>0.90504786105658197</v>
      </c>
      <c r="AJ191">
        <v>6</v>
      </c>
      <c r="AK191">
        <v>7.2594388124859703</v>
      </c>
      <c r="AL191" s="3">
        <f>Table3[[#This Row],[obRC]]/Table3[[#This Row],[exRC]]</f>
        <v>0.82651016903403307</v>
      </c>
      <c r="AM191">
        <v>52</v>
      </c>
      <c r="AN191">
        <v>52.882945567183299</v>
      </c>
      <c r="AO191" s="3">
        <f>Table3[[#This Row],[h_obYC]]/Table3[[#This Row],[h_exYC]]</f>
        <v>0.98330377482355646</v>
      </c>
      <c r="AP191">
        <v>57</v>
      </c>
      <c r="AQ191">
        <v>67.552674127834806</v>
      </c>
      <c r="AR191" s="3">
        <f>Table3[[#This Row],[a_obYC]]/Table3[[#This Row],[a_exYC]]</f>
        <v>0.84378598976163077</v>
      </c>
      <c r="AS191">
        <v>2</v>
      </c>
      <c r="AT191">
        <v>2.8091428138860102</v>
      </c>
      <c r="AU191" s="3">
        <f>Table3[[#This Row],[h_obRC]]/Table3[[#This Row],[h_exRC]]</f>
        <v>0.711960954819991</v>
      </c>
      <c r="AV191">
        <v>4</v>
      </c>
      <c r="AW191">
        <v>4.45029599859995</v>
      </c>
      <c r="AX191" s="3">
        <f>Table3[[#This Row],[a_obRC]]/Table3[[#This Row],[a_exRC]]</f>
        <v>0.89881661832345272</v>
      </c>
    </row>
    <row r="192" spans="1:50" hidden="1" x14ac:dyDescent="0.45">
      <c r="A192">
        <v>224</v>
      </c>
      <c r="B192" t="s">
        <v>246</v>
      </c>
      <c r="C192">
        <v>47</v>
      </c>
      <c r="D192" s="7">
        <f t="shared" si="4"/>
        <v>0.90141217368932902</v>
      </c>
      <c r="E192" s="7">
        <f t="shared" si="5"/>
        <v>0.97655452233794149</v>
      </c>
      <c r="F192">
        <v>24</v>
      </c>
      <c r="G192">
        <v>21.983687032544498</v>
      </c>
      <c r="H192" s="3">
        <f>Table3[[#This Row],[h_obWins]]/Table3[[#This Row],[h_exWins]]</f>
        <v>1.0917185986350044</v>
      </c>
      <c r="I192">
        <v>11</v>
      </c>
      <c r="J192">
        <v>12.2013188160259</v>
      </c>
      <c r="K192" s="3">
        <f>Table3[[#This Row],[obDraws]]/Table3[[#This Row],[exDraws]]</f>
        <v>0.90154188787788903</v>
      </c>
      <c r="L192">
        <v>12</v>
      </c>
      <c r="M192">
        <v>12.8149941514295</v>
      </c>
      <c r="N192" s="3">
        <f>Table3[[#This Row],[a_obWins]]/Table3[[#This Row],[a_exWins]]</f>
        <v>0.93640308050093113</v>
      </c>
      <c r="O192">
        <v>62</v>
      </c>
      <c r="P192">
        <v>71.135809787535095</v>
      </c>
      <c r="Q192" s="3">
        <f>Table3[[#This Row],[h_obSG]]/Table3[[#This Row],[h_exSG]]</f>
        <v>0.87157228103789808</v>
      </c>
      <c r="R192">
        <v>36</v>
      </c>
      <c r="S192">
        <v>50.881979093227102</v>
      </c>
      <c r="T192" s="3">
        <f>Table3[[#This Row],[a_obSG]]/Table3[[#This Row],[a_exSG]]</f>
        <v>0.70751964922669364</v>
      </c>
      <c r="U192">
        <v>98</v>
      </c>
      <c r="V192">
        <v>122.017788880762</v>
      </c>
      <c r="W192" s="3">
        <f>Table3[[#This Row],[obSG]]/Table3[[#This Row],[exSG]]</f>
        <v>0.80316157913472253</v>
      </c>
      <c r="X192">
        <v>1005</v>
      </c>
      <c r="Y192">
        <v>1224.67660730886</v>
      </c>
      <c r="Z192" s="3">
        <f>Table3[[#This Row],[obFouls]]/Table3[[#This Row],[exFouls]]</f>
        <v>0.82062480331719267</v>
      </c>
      <c r="AA192">
        <v>473</v>
      </c>
      <c r="AB192">
        <v>596.39636728924495</v>
      </c>
      <c r="AC192" s="3">
        <f>Table3[[#This Row],[h_obFouls]]/Table3[[#This Row],[h_exFouls]]</f>
        <v>0.79309671544427895</v>
      </c>
      <c r="AD192">
        <v>532</v>
      </c>
      <c r="AE192">
        <v>628.28024001962297</v>
      </c>
      <c r="AF192" s="3">
        <f>Table3[[#This Row],[a_obFouls]]/Table3[[#This Row],[a_exFouls]]</f>
        <v>0.84675589985670108</v>
      </c>
      <c r="AG192">
        <v>115</v>
      </c>
      <c r="AH192">
        <v>162.538788640094</v>
      </c>
      <c r="AI192" s="3">
        <f>Table3[[#This Row],[obYC]]/Table3[[#This Row],[exYC]]</f>
        <v>0.70752342232992715</v>
      </c>
      <c r="AJ192">
        <v>11</v>
      </c>
      <c r="AK192">
        <v>9.6638169817187691</v>
      </c>
      <c r="AL192" s="3">
        <f>Table3[[#This Row],[obRC]]/Table3[[#This Row],[exRC]]</f>
        <v>1.1382665897759565</v>
      </c>
      <c r="AM192">
        <v>46</v>
      </c>
      <c r="AN192">
        <v>71.997728258951994</v>
      </c>
      <c r="AO192" s="3">
        <f>Table3[[#This Row],[h_obYC]]/Table3[[#This Row],[h_exYC]]</f>
        <v>0.63890904772096735</v>
      </c>
      <c r="AP192">
        <v>69</v>
      </c>
      <c r="AQ192">
        <v>90.5410603811426</v>
      </c>
      <c r="AR192" s="3">
        <f>Table3[[#This Row],[a_obYC]]/Table3[[#This Row],[a_exYC]]</f>
        <v>0.76208517670918452</v>
      </c>
      <c r="AS192">
        <v>7</v>
      </c>
      <c r="AT192">
        <v>3.8619077985368899</v>
      </c>
      <c r="AU192" s="3">
        <f>Table3[[#This Row],[h_obRC]]/Table3[[#This Row],[h_exRC]]</f>
        <v>1.8125756401154884</v>
      </c>
      <c r="AV192">
        <v>4</v>
      </c>
      <c r="AW192">
        <v>5.8019091831818796</v>
      </c>
      <c r="AX192" s="3">
        <f>Table3[[#This Row],[a_obRC]]/Table3[[#This Row],[a_exRC]]</f>
        <v>0.68942823365710149</v>
      </c>
    </row>
    <row r="193" spans="1:50" hidden="1" x14ac:dyDescent="0.45">
      <c r="A193">
        <v>201</v>
      </c>
      <c r="B193" t="s">
        <v>279</v>
      </c>
      <c r="C193">
        <v>117</v>
      </c>
      <c r="D193" s="7">
        <f t="shared" si="4"/>
        <v>0.9082663839728663</v>
      </c>
      <c r="E193" s="7">
        <f t="shared" si="5"/>
        <v>1.0286082430632426</v>
      </c>
      <c r="F193">
        <v>44</v>
      </c>
      <c r="G193">
        <v>49.845208305662901</v>
      </c>
      <c r="H193" s="3">
        <f>Table3[[#This Row],[h_obWins]]/Table3[[#This Row],[h_exWins]]</f>
        <v>0.88273279409690364</v>
      </c>
      <c r="I193">
        <v>33</v>
      </c>
      <c r="J193">
        <v>27.8209827587077</v>
      </c>
      <c r="K193" s="3">
        <f>Table3[[#This Row],[obDraws]]/Table3[[#This Row],[exDraws]]</f>
        <v>1.18615507892766</v>
      </c>
      <c r="L193">
        <v>40</v>
      </c>
      <c r="M193">
        <v>39.3338089356292</v>
      </c>
      <c r="N193" s="3">
        <f>Table3[[#This Row],[a_obWins]]/Table3[[#This Row],[a_exWins]]</f>
        <v>1.0169368561651642</v>
      </c>
      <c r="O193">
        <v>162</v>
      </c>
      <c r="P193">
        <v>172.67940591021099</v>
      </c>
      <c r="Q193" s="3">
        <f>Table3[[#This Row],[h_obSG]]/Table3[[#This Row],[h_exSG]]</f>
        <v>0.9381547217288666</v>
      </c>
      <c r="R193">
        <v>143</v>
      </c>
      <c r="S193">
        <v>144.862267263587</v>
      </c>
      <c r="T193" s="3">
        <f>Table3[[#This Row],[a_obSG]]/Table3[[#This Row],[a_exSG]]</f>
        <v>0.98714456636110437</v>
      </c>
      <c r="U193">
        <v>305</v>
      </c>
      <c r="V193">
        <v>317.54167317379802</v>
      </c>
      <c r="W193" s="3">
        <f>Table3[[#This Row],[obSG]]/Table3[[#This Row],[exSG]]</f>
        <v>0.96050385120023707</v>
      </c>
      <c r="X193">
        <v>3223</v>
      </c>
      <c r="Y193">
        <v>3019.0338397331602</v>
      </c>
      <c r="Z193" s="3">
        <f>Table3[[#This Row],[obFouls]]/Table3[[#This Row],[exFouls]]</f>
        <v>1.0675600775262815</v>
      </c>
      <c r="AA193">
        <v>1537</v>
      </c>
      <c r="AB193">
        <v>1491.8478739911</v>
      </c>
      <c r="AC193" s="3">
        <f>Table3[[#This Row],[h_obFouls]]/Table3[[#This Row],[h_exFouls]]</f>
        <v>1.0302659049867502</v>
      </c>
      <c r="AD193">
        <v>1686</v>
      </c>
      <c r="AE193">
        <v>1527.18596574206</v>
      </c>
      <c r="AF193" s="3">
        <f>Table3[[#This Row],[a_obFouls]]/Table3[[#This Row],[a_exFouls]]</f>
        <v>1.1039912871257773</v>
      </c>
      <c r="AG193">
        <v>309</v>
      </c>
      <c r="AH193">
        <v>405.61747989634898</v>
      </c>
      <c r="AI193" s="3">
        <f>Table3[[#This Row],[obYC]]/Table3[[#This Row],[exYC]]</f>
        <v>0.76180148863150943</v>
      </c>
      <c r="AJ193">
        <v>18</v>
      </c>
      <c r="AK193">
        <v>23.783288194170101</v>
      </c>
      <c r="AL193" s="3">
        <f>Table3[[#This Row],[obRC]]/Table3[[#This Row],[exRC]]</f>
        <v>0.75683395218716076</v>
      </c>
      <c r="AM193">
        <v>133</v>
      </c>
      <c r="AN193">
        <v>186.78669752211599</v>
      </c>
      <c r="AO193" s="3">
        <f>Table3[[#This Row],[h_obYC]]/Table3[[#This Row],[h_exYC]]</f>
        <v>0.71204214092522555</v>
      </c>
      <c r="AP193">
        <v>176</v>
      </c>
      <c r="AQ193">
        <v>218.830782374232</v>
      </c>
      <c r="AR193" s="3">
        <f>Table3[[#This Row],[a_obYC]]/Table3[[#This Row],[a_exYC]]</f>
        <v>0.80427441738527794</v>
      </c>
      <c r="AS193">
        <v>4</v>
      </c>
      <c r="AT193">
        <v>9.9963107574834993</v>
      </c>
      <c r="AU193" s="3">
        <f>Table3[[#This Row],[h_obRC]]/Table3[[#This Row],[h_exRC]]</f>
        <v>0.40014762416279381</v>
      </c>
      <c r="AV193">
        <v>14</v>
      </c>
      <c r="AW193">
        <v>13.7869774366866</v>
      </c>
      <c r="AX193" s="3">
        <f>Table3[[#This Row],[a_obRC]]/Table3[[#This Row],[a_exRC]]</f>
        <v>1.0154509981822815</v>
      </c>
    </row>
    <row r="194" spans="1:50" hidden="1" x14ac:dyDescent="0.45">
      <c r="A194">
        <v>186</v>
      </c>
      <c r="B194" t="s">
        <v>215</v>
      </c>
      <c r="C194">
        <v>115</v>
      </c>
      <c r="D194" s="7">
        <f t="shared" ref="D194:D257" si="6">AVERAGE(H194,K194,N194,Q194,T194,W194,Z194,AC194,AF194,AI194,AL194,AO194,AR194,AU194,AX194)</f>
        <v>0.90122295286676923</v>
      </c>
      <c r="E194" s="7">
        <f t="shared" ref="E194:E257" si="7">AVERAGE(H194,K194,N194)</f>
        <v>1.0182618224802245</v>
      </c>
      <c r="F194">
        <v>43</v>
      </c>
      <c r="G194">
        <v>46.9827321273942</v>
      </c>
      <c r="H194" s="3">
        <f>Table3[[#This Row],[h_obWins]]/Table3[[#This Row],[h_exWins]]</f>
        <v>0.91522987389079502</v>
      </c>
      <c r="I194">
        <v>37</v>
      </c>
      <c r="J194">
        <v>30.961444399200499</v>
      </c>
      <c r="K194" s="3">
        <f>Table3[[#This Row],[obDraws]]/Table3[[#This Row],[exDraws]]</f>
        <v>1.1950346864617023</v>
      </c>
      <c r="L194">
        <v>35</v>
      </c>
      <c r="M194">
        <v>37.055823473405198</v>
      </c>
      <c r="N194" s="3">
        <f>Table3[[#This Row],[a_obWins]]/Table3[[#This Row],[a_exWins]]</f>
        <v>0.94452090708817593</v>
      </c>
      <c r="O194">
        <v>132</v>
      </c>
      <c r="P194">
        <v>158.63228911302301</v>
      </c>
      <c r="Q194" s="3">
        <f>Table3[[#This Row],[h_obSG]]/Table3[[#This Row],[h_exSG]]</f>
        <v>0.83211306309746358</v>
      </c>
      <c r="R194">
        <v>122</v>
      </c>
      <c r="S194">
        <v>136.27124700577599</v>
      </c>
      <c r="T194" s="3">
        <f>Table3[[#This Row],[a_obSG]]/Table3[[#This Row],[a_exSG]]</f>
        <v>0.89527323394075131</v>
      </c>
      <c r="U194">
        <v>254</v>
      </c>
      <c r="V194">
        <v>294.90353611879999</v>
      </c>
      <c r="W194" s="3">
        <f>Table3[[#This Row],[obSG]]/Table3[[#This Row],[exSG]]</f>
        <v>0.86129859052513269</v>
      </c>
      <c r="X194">
        <v>2602</v>
      </c>
      <c r="Y194">
        <v>3004.59787542296</v>
      </c>
      <c r="Z194" s="3">
        <f>Table3[[#This Row],[obFouls]]/Table3[[#This Row],[exFouls]]</f>
        <v>0.86600607065719704</v>
      </c>
      <c r="AA194">
        <v>1303</v>
      </c>
      <c r="AB194">
        <v>1474.60828946688</v>
      </c>
      <c r="AC194" s="3">
        <f>Table3[[#This Row],[h_obFouls]]/Table3[[#This Row],[h_exFouls]]</f>
        <v>0.88362449153942968</v>
      </c>
      <c r="AD194">
        <v>1299</v>
      </c>
      <c r="AE194">
        <v>1529.98958595608</v>
      </c>
      <c r="AF194" s="3">
        <f>Table3[[#This Row],[a_obFouls]]/Table3[[#This Row],[a_exFouls]]</f>
        <v>0.84902538678932504</v>
      </c>
      <c r="AG194">
        <v>385</v>
      </c>
      <c r="AH194">
        <v>401.26658799788299</v>
      </c>
      <c r="AI194" s="3">
        <f>Table3[[#This Row],[obYC]]/Table3[[#This Row],[exYC]]</f>
        <v>0.95946189270568216</v>
      </c>
      <c r="AJ194">
        <v>19</v>
      </c>
      <c r="AK194">
        <v>24.285726110253702</v>
      </c>
      <c r="AL194" s="3">
        <f>Table3[[#This Row],[obRC]]/Table3[[#This Row],[exRC]]</f>
        <v>0.78235256025464239</v>
      </c>
      <c r="AM194">
        <v>173</v>
      </c>
      <c r="AN194">
        <v>183.87524807544301</v>
      </c>
      <c r="AO194" s="3">
        <f>Table3[[#This Row],[h_obYC]]/Table3[[#This Row],[h_exYC]]</f>
        <v>0.94085529080574803</v>
      </c>
      <c r="AP194">
        <v>212</v>
      </c>
      <c r="AQ194">
        <v>217.39133992244001</v>
      </c>
      <c r="AR194" s="3">
        <f>Table3[[#This Row],[a_obYC]]/Table3[[#This Row],[a_exYC]]</f>
        <v>0.97519984041515406</v>
      </c>
      <c r="AS194">
        <v>10</v>
      </c>
      <c r="AT194">
        <v>10.219569927942301</v>
      </c>
      <c r="AU194" s="3">
        <f>Table3[[#This Row],[h_obRC]]/Table3[[#This Row],[h_exRC]]</f>
        <v>0.97851475849859848</v>
      </c>
      <c r="AV194">
        <v>9</v>
      </c>
      <c r="AW194">
        <v>14.0661561823113</v>
      </c>
      <c r="AX194" s="3">
        <f>Table3[[#This Row],[a_obRC]]/Table3[[#This Row],[a_exRC]]</f>
        <v>0.639833646331741</v>
      </c>
    </row>
    <row r="195" spans="1:50" hidden="1" x14ac:dyDescent="0.45">
      <c r="A195">
        <v>212</v>
      </c>
      <c r="B195" t="s">
        <v>125</v>
      </c>
      <c r="C195">
        <v>114</v>
      </c>
      <c r="D195" s="7">
        <f t="shared" si="6"/>
        <v>1.0622386678053028</v>
      </c>
      <c r="E195" s="7">
        <f t="shared" si="7"/>
        <v>1.0313639318144687</v>
      </c>
      <c r="F195">
        <v>47</v>
      </c>
      <c r="G195">
        <v>53.3228873135876</v>
      </c>
      <c r="H195" s="3">
        <f>Table3[[#This Row],[h_obWins]]/Table3[[#This Row],[h_exWins]]</f>
        <v>0.88142263796776021</v>
      </c>
      <c r="I195">
        <v>41</v>
      </c>
      <c r="J195">
        <v>30.086627014484002</v>
      </c>
      <c r="K195" s="3">
        <f>Table3[[#This Row],[obDraws]]/Table3[[#This Row],[exDraws]]</f>
        <v>1.3627316874125568</v>
      </c>
      <c r="L195">
        <v>26</v>
      </c>
      <c r="M195">
        <v>30.590485671928398</v>
      </c>
      <c r="N195" s="3">
        <f>Table3[[#This Row],[a_obWins]]/Table3[[#This Row],[a_exWins]]</f>
        <v>0.84993747006308917</v>
      </c>
      <c r="O195">
        <v>166</v>
      </c>
      <c r="P195">
        <v>171.44755212284699</v>
      </c>
      <c r="Q195" s="3">
        <f>Table3[[#This Row],[h_obSG]]/Table3[[#This Row],[h_exSG]]</f>
        <v>0.96822613064231056</v>
      </c>
      <c r="R195">
        <v>127</v>
      </c>
      <c r="S195">
        <v>121.728666775812</v>
      </c>
      <c r="T195" s="3">
        <f>Table3[[#This Row],[a_obSG]]/Table3[[#This Row],[a_exSG]]</f>
        <v>1.043303959238264</v>
      </c>
      <c r="U195">
        <v>293</v>
      </c>
      <c r="V195">
        <v>293.17621889866001</v>
      </c>
      <c r="W195" s="3">
        <f>Table3[[#This Row],[obSG]]/Table3[[#This Row],[exSG]]</f>
        <v>0.99939893181199346</v>
      </c>
      <c r="X195">
        <v>3111</v>
      </c>
      <c r="Y195">
        <v>2981.1145821602699</v>
      </c>
      <c r="Z195" s="3">
        <f>Table3[[#This Row],[obFouls]]/Table3[[#This Row],[exFouls]]</f>
        <v>1.0435694148145116</v>
      </c>
      <c r="AA195">
        <v>1500</v>
      </c>
      <c r="AB195">
        <v>1450.2952539143801</v>
      </c>
      <c r="AC195" s="3">
        <f>Table3[[#This Row],[h_obFouls]]/Table3[[#This Row],[h_exFouls]]</f>
        <v>1.0342721566187751</v>
      </c>
      <c r="AD195">
        <v>1611</v>
      </c>
      <c r="AE195">
        <v>1530.8193282458799</v>
      </c>
      <c r="AF195" s="3">
        <f>Table3[[#This Row],[a_obFouls]]/Table3[[#This Row],[a_exFouls]]</f>
        <v>1.0523776191446426</v>
      </c>
      <c r="AG195">
        <v>499</v>
      </c>
      <c r="AH195">
        <v>393.267992849694</v>
      </c>
      <c r="AI195" s="3">
        <f>Table3[[#This Row],[obYC]]/Table3[[#This Row],[exYC]]</f>
        <v>1.2688548498039516</v>
      </c>
      <c r="AJ195">
        <v>24</v>
      </c>
      <c r="AK195">
        <v>23.991099980726201</v>
      </c>
      <c r="AL195" s="3">
        <f>Table3[[#This Row],[obRC]]/Table3[[#This Row],[exRC]]</f>
        <v>1.0003709717053804</v>
      </c>
      <c r="AM195">
        <v>205</v>
      </c>
      <c r="AN195">
        <v>173.693447327565</v>
      </c>
      <c r="AO195" s="3">
        <f>Table3[[#This Row],[h_obYC]]/Table3[[#This Row],[h_exYC]]</f>
        <v>1.180240263257569</v>
      </c>
      <c r="AP195">
        <v>294</v>
      </c>
      <c r="AQ195">
        <v>219.57454552212801</v>
      </c>
      <c r="AR195" s="3">
        <f>Table3[[#This Row],[a_obYC]]/Table3[[#This Row],[a_exYC]]</f>
        <v>1.3389530161653991</v>
      </c>
      <c r="AS195">
        <v>7</v>
      </c>
      <c r="AT195">
        <v>9.4825389074887401</v>
      </c>
      <c r="AU195" s="3">
        <f>Table3[[#This Row],[h_obRC]]/Table3[[#This Row],[h_exRC]]</f>
        <v>0.73819892207052484</v>
      </c>
      <c r="AV195">
        <v>17</v>
      </c>
      <c r="AW195">
        <v>14.5085610732375</v>
      </c>
      <c r="AX195" s="3">
        <f>Table3[[#This Row],[a_obRC]]/Table3[[#This Row],[a_exRC]]</f>
        <v>1.171721986362811</v>
      </c>
    </row>
    <row r="196" spans="1:50" hidden="1" x14ac:dyDescent="0.45">
      <c r="A196">
        <v>227</v>
      </c>
      <c r="B196" t="s">
        <v>99</v>
      </c>
      <c r="C196">
        <v>114</v>
      </c>
      <c r="D196" s="7">
        <f t="shared" si="6"/>
        <v>0.90352685244184927</v>
      </c>
      <c r="E196" s="7">
        <f t="shared" si="7"/>
        <v>1.0110030257660065</v>
      </c>
      <c r="F196">
        <v>50</v>
      </c>
      <c r="G196">
        <v>52.206644718438199</v>
      </c>
      <c r="H196" s="3">
        <f>Table3[[#This Row],[h_obWins]]/Table3[[#This Row],[h_exWins]]</f>
        <v>0.9577324930506621</v>
      </c>
      <c r="I196">
        <v>31</v>
      </c>
      <c r="J196">
        <v>28.998438605045099</v>
      </c>
      <c r="K196" s="3">
        <f>Table3[[#This Row],[obDraws]]/Table3[[#This Row],[exDraws]]</f>
        <v>1.0690230747322607</v>
      </c>
      <c r="L196">
        <v>33</v>
      </c>
      <c r="M196">
        <v>32.7949166765166</v>
      </c>
      <c r="N196" s="3">
        <f>Table3[[#This Row],[a_obWins]]/Table3[[#This Row],[a_exWins]]</f>
        <v>1.0062535095150966</v>
      </c>
      <c r="O196">
        <v>169</v>
      </c>
      <c r="P196">
        <v>171.71347619685699</v>
      </c>
      <c r="Q196" s="3">
        <f>Table3[[#This Row],[h_obSG]]/Table3[[#This Row],[h_exSG]]</f>
        <v>0.98419765147759175</v>
      </c>
      <c r="R196">
        <v>140</v>
      </c>
      <c r="S196">
        <v>126.73645755572799</v>
      </c>
      <c r="T196" s="3">
        <f>Table3[[#This Row],[a_obSG]]/Table3[[#This Row],[a_exSG]]</f>
        <v>1.1046545145735971</v>
      </c>
      <c r="U196">
        <v>309</v>
      </c>
      <c r="V196">
        <v>298.44993375258599</v>
      </c>
      <c r="W196" s="3">
        <f>Table3[[#This Row],[obSG]]/Table3[[#This Row],[exSG]]</f>
        <v>1.0353495345593207</v>
      </c>
      <c r="X196">
        <v>2383</v>
      </c>
      <c r="Y196">
        <v>2974.4225289158899</v>
      </c>
      <c r="Z196" s="3">
        <f>Table3[[#This Row],[obFouls]]/Table3[[#This Row],[exFouls]]</f>
        <v>0.8011639156285405</v>
      </c>
      <c r="AA196">
        <v>1166</v>
      </c>
      <c r="AB196">
        <v>1450.29501263421</v>
      </c>
      <c r="AC196" s="3">
        <f>Table3[[#This Row],[h_obFouls]]/Table3[[#This Row],[h_exFouls]]</f>
        <v>0.80397435683251972</v>
      </c>
      <c r="AD196">
        <v>1217</v>
      </c>
      <c r="AE196">
        <v>1524.1275162816801</v>
      </c>
      <c r="AF196" s="3">
        <f>Table3[[#This Row],[a_obFouls]]/Table3[[#This Row],[a_exFouls]]</f>
        <v>0.79848961914226169</v>
      </c>
      <c r="AG196">
        <v>311</v>
      </c>
      <c r="AH196">
        <v>395.04055950652099</v>
      </c>
      <c r="AI196" s="3">
        <f>Table3[[#This Row],[obYC]]/Table3[[#This Row],[exYC]]</f>
        <v>0.78726093439239941</v>
      </c>
      <c r="AJ196">
        <v>21</v>
      </c>
      <c r="AK196">
        <v>23.756303929182899</v>
      </c>
      <c r="AL196" s="3">
        <f>Table3[[#This Row],[obRC]]/Table3[[#This Row],[exRC]]</f>
        <v>0.88397589383435282</v>
      </c>
      <c r="AM196">
        <v>135</v>
      </c>
      <c r="AN196">
        <v>176.60275637947899</v>
      </c>
      <c r="AO196" s="3">
        <f>Table3[[#This Row],[h_obYC]]/Table3[[#This Row],[h_exYC]]</f>
        <v>0.76442747988551119</v>
      </c>
      <c r="AP196">
        <v>176</v>
      </c>
      <c r="AQ196">
        <v>218.437803127042</v>
      </c>
      <c r="AR196" s="3">
        <f>Table3[[#This Row],[a_obYC]]/Table3[[#This Row],[a_exYC]]</f>
        <v>0.80572134255369499</v>
      </c>
      <c r="AS196">
        <v>8</v>
      </c>
      <c r="AT196">
        <v>9.6456808554989202</v>
      </c>
      <c r="AU196" s="3">
        <f>Table3[[#This Row],[h_obRC]]/Table3[[#This Row],[h_exRC]]</f>
        <v>0.8293867607530544</v>
      </c>
      <c r="AV196">
        <v>13</v>
      </c>
      <c r="AW196">
        <v>14.110623073684</v>
      </c>
      <c r="AX196" s="3">
        <f>Table3[[#This Row],[a_obRC]]/Table3[[#This Row],[a_exRC]]</f>
        <v>0.92129170569687402</v>
      </c>
    </row>
    <row r="197" spans="1:50" hidden="1" x14ac:dyDescent="0.45">
      <c r="A197">
        <v>121</v>
      </c>
      <c r="B197" t="s">
        <v>101</v>
      </c>
      <c r="C197">
        <v>112</v>
      </c>
      <c r="D197" s="7">
        <f t="shared" si="6"/>
        <v>1.0384280199586253</v>
      </c>
      <c r="E197" s="7">
        <f t="shared" si="7"/>
        <v>1.0152306945040823</v>
      </c>
      <c r="F197">
        <v>46</v>
      </c>
      <c r="G197">
        <v>47.314959721812301</v>
      </c>
      <c r="H197" s="3">
        <f>Table3[[#This Row],[h_obWins]]/Table3[[#This Row],[h_exWins]]</f>
        <v>0.97220837279491334</v>
      </c>
      <c r="I197">
        <v>32</v>
      </c>
      <c r="J197">
        <v>27.7623163236374</v>
      </c>
      <c r="K197" s="3">
        <f>Table3[[#This Row],[obDraws]]/Table3[[#This Row],[exDraws]]</f>
        <v>1.1526415745344185</v>
      </c>
      <c r="L197">
        <v>34</v>
      </c>
      <c r="M197">
        <v>36.922723954550101</v>
      </c>
      <c r="N197" s="3">
        <f>Table3[[#This Row],[a_obWins]]/Table3[[#This Row],[a_exWins]]</f>
        <v>0.92084213618291499</v>
      </c>
      <c r="O197">
        <v>159</v>
      </c>
      <c r="P197">
        <v>162.66085691489999</v>
      </c>
      <c r="Q197" s="3">
        <f>Table3[[#This Row],[h_obSG]]/Table3[[#This Row],[h_exSG]]</f>
        <v>0.9774939282607169</v>
      </c>
      <c r="R197">
        <v>135</v>
      </c>
      <c r="S197">
        <v>134.893911937018</v>
      </c>
      <c r="T197" s="3">
        <f>Table3[[#This Row],[a_obSG]]/Table3[[#This Row],[a_exSG]]</f>
        <v>1.0007864555298205</v>
      </c>
      <c r="U197">
        <v>294</v>
      </c>
      <c r="V197">
        <v>297.55476885191899</v>
      </c>
      <c r="W197" s="3">
        <f>Table3[[#This Row],[obSG]]/Table3[[#This Row],[exSG]]</f>
        <v>0.98805339647005264</v>
      </c>
      <c r="X197">
        <v>2445</v>
      </c>
      <c r="Y197">
        <v>2912.2326529960701</v>
      </c>
      <c r="Z197" s="3">
        <f>Table3[[#This Row],[obFouls]]/Table3[[#This Row],[exFouls]]</f>
        <v>0.83956204442822013</v>
      </c>
      <c r="AA197">
        <v>1232</v>
      </c>
      <c r="AB197">
        <v>1430.7290677769399</v>
      </c>
      <c r="AC197" s="3">
        <f>Table3[[#This Row],[h_obFouls]]/Table3[[#This Row],[h_exFouls]]</f>
        <v>0.86109944066089028</v>
      </c>
      <c r="AD197">
        <v>1213</v>
      </c>
      <c r="AE197">
        <v>1481.5035852191299</v>
      </c>
      <c r="AF197" s="3">
        <f>Table3[[#This Row],[a_obFouls]]/Table3[[#This Row],[a_exFouls]]</f>
        <v>0.81876278404050207</v>
      </c>
      <c r="AG197">
        <v>360</v>
      </c>
      <c r="AH197">
        <v>390.499535258192</v>
      </c>
      <c r="AI197" s="3">
        <f>Table3[[#This Row],[obYC]]/Table3[[#This Row],[exYC]]</f>
        <v>0.92189610356891671</v>
      </c>
      <c r="AJ197">
        <v>31</v>
      </c>
      <c r="AK197">
        <v>23.097267999947</v>
      </c>
      <c r="AL197" s="3">
        <f>Table3[[#This Row],[obRC]]/Table3[[#This Row],[exRC]]</f>
        <v>1.3421500759341378</v>
      </c>
      <c r="AM197">
        <v>173</v>
      </c>
      <c r="AN197">
        <v>178.63211517493099</v>
      </c>
      <c r="AO197" s="3">
        <f>Table3[[#This Row],[h_obYC]]/Table3[[#This Row],[h_exYC]]</f>
        <v>0.96847087003691601</v>
      </c>
      <c r="AP197">
        <v>187</v>
      </c>
      <c r="AQ197">
        <v>211.86742008325999</v>
      </c>
      <c r="AR197" s="3">
        <f>Table3[[#This Row],[a_obYC]]/Table3[[#This Row],[a_exYC]]</f>
        <v>0.88262744657254266</v>
      </c>
      <c r="AS197">
        <v>22</v>
      </c>
      <c r="AT197">
        <v>9.7548673081145303</v>
      </c>
      <c r="AU197" s="3">
        <f>Table3[[#This Row],[h_obRC]]/Table3[[#This Row],[h_exRC]]</f>
        <v>2.2552843934329507</v>
      </c>
      <c r="AV197">
        <v>9</v>
      </c>
      <c r="AW197">
        <v>13.3424006918325</v>
      </c>
      <c r="AX197" s="3">
        <f>Table3[[#This Row],[a_obRC]]/Table3[[#This Row],[a_exRC]]</f>
        <v>0.67454127693146826</v>
      </c>
    </row>
    <row r="198" spans="1:50" hidden="1" x14ac:dyDescent="0.45">
      <c r="A198">
        <v>236</v>
      </c>
      <c r="B198" t="s">
        <v>25</v>
      </c>
      <c r="C198">
        <v>112</v>
      </c>
      <c r="D198" s="7">
        <f t="shared" si="6"/>
        <v>0.99339883521925454</v>
      </c>
      <c r="E198" s="7">
        <f t="shared" si="7"/>
        <v>1.0396167964121088</v>
      </c>
      <c r="F198">
        <v>42</v>
      </c>
      <c r="G198">
        <v>50.220368808436199</v>
      </c>
      <c r="H198" s="3">
        <f>Table3[[#This Row],[h_obWins]]/Table3[[#This Row],[h_exWins]]</f>
        <v>0.83631404938915321</v>
      </c>
      <c r="I198">
        <v>40</v>
      </c>
      <c r="J198">
        <v>29.665468744146601</v>
      </c>
      <c r="K198" s="3">
        <f>Table3[[#This Row],[obDraws]]/Table3[[#This Row],[exDraws]]</f>
        <v>1.3483690530894625</v>
      </c>
      <c r="L198">
        <v>30</v>
      </c>
      <c r="M198">
        <v>32.114162447417101</v>
      </c>
      <c r="N198" s="3">
        <f>Table3[[#This Row],[a_obWins]]/Table3[[#This Row],[a_exWins]]</f>
        <v>0.93416728675771088</v>
      </c>
      <c r="O198">
        <v>147</v>
      </c>
      <c r="P198">
        <v>163.49837450798</v>
      </c>
      <c r="Q198" s="3">
        <f>Table3[[#This Row],[h_obSG]]/Table3[[#This Row],[h_exSG]]</f>
        <v>0.89909150743774058</v>
      </c>
      <c r="R198">
        <v>120</v>
      </c>
      <c r="S198">
        <v>122.917465859299</v>
      </c>
      <c r="T198" s="3">
        <f>Table3[[#This Row],[a_obSG]]/Table3[[#This Row],[a_exSG]]</f>
        <v>0.97626483885830706</v>
      </c>
      <c r="U198">
        <v>267</v>
      </c>
      <c r="V198">
        <v>286.41584036727897</v>
      </c>
      <c r="W198" s="3">
        <f>Table3[[#This Row],[obSG]]/Table3[[#This Row],[exSG]]</f>
        <v>0.93221101059780243</v>
      </c>
      <c r="X198">
        <v>2774</v>
      </c>
      <c r="Y198">
        <v>2928.9339035334901</v>
      </c>
      <c r="Z198" s="3">
        <f>Table3[[#This Row],[obFouls]]/Table3[[#This Row],[exFouls]]</f>
        <v>0.94710228750926173</v>
      </c>
      <c r="AA198">
        <v>1366</v>
      </c>
      <c r="AB198">
        <v>1429.23084697079</v>
      </c>
      <c r="AC198" s="3">
        <f>Table3[[#This Row],[h_obFouls]]/Table3[[#This Row],[h_exFouls]]</f>
        <v>0.95575882853018057</v>
      </c>
      <c r="AD198">
        <v>1408</v>
      </c>
      <c r="AE198">
        <v>1499.7030565627001</v>
      </c>
      <c r="AF198" s="3">
        <f>Table3[[#This Row],[a_obFouls]]/Table3[[#This Row],[a_exFouls]]</f>
        <v>0.93885252406374209</v>
      </c>
      <c r="AG198">
        <v>311</v>
      </c>
      <c r="AH198">
        <v>387.09057330653002</v>
      </c>
      <c r="AI198" s="3">
        <f>Table3[[#This Row],[obYC]]/Table3[[#This Row],[exYC]]</f>
        <v>0.80342953677077722</v>
      </c>
      <c r="AJ198">
        <v>30</v>
      </c>
      <c r="AK198">
        <v>23.6249767523367</v>
      </c>
      <c r="AL198" s="3">
        <f>Table3[[#This Row],[obRC]]/Table3[[#This Row],[exRC]]</f>
        <v>1.2698425194019614</v>
      </c>
      <c r="AM198">
        <v>125</v>
      </c>
      <c r="AN198">
        <v>173.083706293391</v>
      </c>
      <c r="AO198" s="3">
        <f>Table3[[#This Row],[h_obYC]]/Table3[[#This Row],[h_exYC]]</f>
        <v>0.72219391805786037</v>
      </c>
      <c r="AP198">
        <v>186</v>
      </c>
      <c r="AQ198">
        <v>214.00686701313799</v>
      </c>
      <c r="AR198" s="3">
        <f>Table3[[#This Row],[a_obYC]]/Table3[[#This Row],[a_exYC]]</f>
        <v>0.86913098909382835</v>
      </c>
      <c r="AS198">
        <v>10</v>
      </c>
      <c r="AT198">
        <v>9.5309547508249501</v>
      </c>
      <c r="AU198" s="3">
        <f>Table3[[#This Row],[h_obRC]]/Table3[[#This Row],[h_exRC]]</f>
        <v>1.0492128292954546</v>
      </c>
      <c r="AV198">
        <v>20</v>
      </c>
      <c r="AW198">
        <v>14.094022001511799</v>
      </c>
      <c r="AX198" s="3">
        <f>Table3[[#This Row],[a_obRC]]/Table3[[#This Row],[a_exRC]]</f>
        <v>1.4190413494355758</v>
      </c>
    </row>
    <row r="199" spans="1:50" hidden="1" x14ac:dyDescent="0.45">
      <c r="A199">
        <v>254</v>
      </c>
      <c r="B199" t="s">
        <v>209</v>
      </c>
      <c r="C199">
        <v>109</v>
      </c>
      <c r="D199" s="7">
        <f t="shared" si="6"/>
        <v>0.96099359131076634</v>
      </c>
      <c r="E199" s="7">
        <f t="shared" si="7"/>
        <v>1.0119684954812691</v>
      </c>
      <c r="F199">
        <v>47</v>
      </c>
      <c r="G199">
        <v>47.917489976302498</v>
      </c>
      <c r="H199" s="3">
        <f>Table3[[#This Row],[h_obWins]]/Table3[[#This Row],[h_exWins]]</f>
        <v>0.98085271209413849</v>
      </c>
      <c r="I199">
        <v>37</v>
      </c>
      <c r="J199">
        <v>29.002541539362099</v>
      </c>
      <c r="K199" s="3">
        <f>Table3[[#This Row],[obDraws]]/Table3[[#This Row],[exDraws]]</f>
        <v>1.2757502631203472</v>
      </c>
      <c r="L199">
        <v>25</v>
      </c>
      <c r="M199">
        <v>32.079968484335303</v>
      </c>
      <c r="N199" s="3">
        <f>Table3[[#This Row],[a_obWins]]/Table3[[#This Row],[a_exWins]]</f>
        <v>0.7793025112293217</v>
      </c>
      <c r="O199">
        <v>150</v>
      </c>
      <c r="P199">
        <v>157.33240047605</v>
      </c>
      <c r="Q199" s="3">
        <f>Table3[[#This Row],[h_obSG]]/Table3[[#This Row],[h_exSG]]</f>
        <v>0.95339548335966451</v>
      </c>
      <c r="R199">
        <v>106</v>
      </c>
      <c r="S199">
        <v>120.875201095381</v>
      </c>
      <c r="T199" s="3">
        <f>Table3[[#This Row],[a_obSG]]/Table3[[#This Row],[a_exSG]]</f>
        <v>0.87693752762700117</v>
      </c>
      <c r="U199">
        <v>256</v>
      </c>
      <c r="V199">
        <v>278.20760157143201</v>
      </c>
      <c r="W199" s="3">
        <f>Table3[[#This Row],[obSG]]/Table3[[#This Row],[exSG]]</f>
        <v>0.92017615102537009</v>
      </c>
      <c r="X199">
        <v>2573</v>
      </c>
      <c r="Y199">
        <v>2856.6881689464599</v>
      </c>
      <c r="Z199" s="3">
        <f>Table3[[#This Row],[obFouls]]/Table3[[#This Row],[exFouls]]</f>
        <v>0.90069333712013677</v>
      </c>
      <c r="AA199">
        <v>1280</v>
      </c>
      <c r="AB199">
        <v>1394.3776478647101</v>
      </c>
      <c r="AC199" s="3">
        <f>Table3[[#This Row],[h_obFouls]]/Table3[[#This Row],[h_exFouls]]</f>
        <v>0.91797225949522132</v>
      </c>
      <c r="AD199">
        <v>1293</v>
      </c>
      <c r="AE199">
        <v>1462.31052108174</v>
      </c>
      <c r="AF199" s="3">
        <f>Table3[[#This Row],[a_obFouls]]/Table3[[#This Row],[a_exFouls]]</f>
        <v>0.88421712171195144</v>
      </c>
      <c r="AG199">
        <v>322</v>
      </c>
      <c r="AH199">
        <v>377.65184392660302</v>
      </c>
      <c r="AI199" s="3">
        <f>Table3[[#This Row],[obYC]]/Table3[[#This Row],[exYC]]</f>
        <v>0.85263717145408935</v>
      </c>
      <c r="AJ199">
        <v>26</v>
      </c>
      <c r="AK199">
        <v>23.065420988536601</v>
      </c>
      <c r="AL199" s="3">
        <f>Table3[[#This Row],[obRC]]/Table3[[#This Row],[exRC]]</f>
        <v>1.1272285042151136</v>
      </c>
      <c r="AM199">
        <v>152</v>
      </c>
      <c r="AN199">
        <v>169.91133614286099</v>
      </c>
      <c r="AO199" s="3">
        <f>Table3[[#This Row],[h_obYC]]/Table3[[#This Row],[h_exYC]]</f>
        <v>0.89458421933777754</v>
      </c>
      <c r="AP199">
        <v>170</v>
      </c>
      <c r="AQ199">
        <v>207.74050778374101</v>
      </c>
      <c r="AR199" s="3">
        <f>Table3[[#This Row],[a_obYC]]/Table3[[#This Row],[a_exYC]]</f>
        <v>0.81832860530489759</v>
      </c>
      <c r="AS199">
        <v>10</v>
      </c>
      <c r="AT199">
        <v>9.4702019468786691</v>
      </c>
      <c r="AU199" s="3">
        <f>Table3[[#This Row],[h_obRC]]/Table3[[#This Row],[h_exRC]]</f>
        <v>1.0559436911792519</v>
      </c>
      <c r="AV199">
        <v>16</v>
      </c>
      <c r="AW199">
        <v>13.595219041658</v>
      </c>
      <c r="AX199" s="3">
        <f>Table3[[#This Row],[a_obRC]]/Table3[[#This Row],[a_exRC]]</f>
        <v>1.1768843113872129</v>
      </c>
    </row>
    <row r="200" spans="1:50" hidden="1" x14ac:dyDescent="0.45">
      <c r="A200">
        <v>196</v>
      </c>
      <c r="B200" t="s">
        <v>151</v>
      </c>
      <c r="C200">
        <v>107</v>
      </c>
      <c r="D200" s="7">
        <f t="shared" si="6"/>
        <v>0.86353663049662488</v>
      </c>
      <c r="E200" s="7">
        <f t="shared" si="7"/>
        <v>1.0173562176863025</v>
      </c>
      <c r="F200">
        <v>43</v>
      </c>
      <c r="G200">
        <v>47.502401559084703</v>
      </c>
      <c r="H200" s="3">
        <f>Table3[[#This Row],[h_obWins]]/Table3[[#This Row],[h_exWins]]</f>
        <v>0.90521739088318509</v>
      </c>
      <c r="I200">
        <v>29</v>
      </c>
      <c r="J200">
        <v>28.666535607972701</v>
      </c>
      <c r="K200" s="3">
        <f>Table3[[#This Row],[obDraws]]/Table3[[#This Row],[exDraws]]</f>
        <v>1.0116325319734329</v>
      </c>
      <c r="L200">
        <v>35</v>
      </c>
      <c r="M200">
        <v>30.8310628329425</v>
      </c>
      <c r="N200" s="3">
        <f>Table3[[#This Row],[a_obWins]]/Table3[[#This Row],[a_exWins]]</f>
        <v>1.1352187302022898</v>
      </c>
      <c r="O200">
        <v>144</v>
      </c>
      <c r="P200">
        <v>155.75927895534201</v>
      </c>
      <c r="Q200" s="3">
        <f>Table3[[#This Row],[h_obSG]]/Table3[[#This Row],[h_exSG]]</f>
        <v>0.92450350929838643</v>
      </c>
      <c r="R200">
        <v>123</v>
      </c>
      <c r="S200">
        <v>119.019939744802</v>
      </c>
      <c r="T200" s="3">
        <f>Table3[[#This Row],[a_obSG]]/Table3[[#This Row],[a_exSG]]</f>
        <v>1.0334402812144914</v>
      </c>
      <c r="U200">
        <v>267</v>
      </c>
      <c r="V200">
        <v>274.77921870014501</v>
      </c>
      <c r="W200" s="3">
        <f>Table3[[#This Row],[obSG]]/Table3[[#This Row],[exSG]]</f>
        <v>0.97168920292828209</v>
      </c>
      <c r="X200">
        <v>2458</v>
      </c>
      <c r="Y200">
        <v>2792.3323944849599</v>
      </c>
      <c r="Z200" s="3">
        <f>Table3[[#This Row],[obFouls]]/Table3[[#This Row],[exFouls]]</f>
        <v>0.88026769479690581</v>
      </c>
      <c r="AA200">
        <v>1221</v>
      </c>
      <c r="AB200">
        <v>1363.1100056826799</v>
      </c>
      <c r="AC200" s="3">
        <f>Table3[[#This Row],[h_obFouls]]/Table3[[#This Row],[h_exFouls]]</f>
        <v>0.89574575412825352</v>
      </c>
      <c r="AD200">
        <v>1237</v>
      </c>
      <c r="AE200">
        <v>1429.22238880228</v>
      </c>
      <c r="AF200" s="3">
        <f>Table3[[#This Row],[a_obFouls]]/Table3[[#This Row],[a_exFouls]]</f>
        <v>0.86550561318636587</v>
      </c>
      <c r="AG200">
        <v>315</v>
      </c>
      <c r="AH200">
        <v>370.59663738958102</v>
      </c>
      <c r="AI200" s="3">
        <f>Table3[[#This Row],[obYC]]/Table3[[#This Row],[exYC]]</f>
        <v>0.84998072896399124</v>
      </c>
      <c r="AJ200">
        <v>13</v>
      </c>
      <c r="AK200">
        <v>22.5233436182892</v>
      </c>
      <c r="AL200" s="3">
        <f>Table3[[#This Row],[obRC]]/Table3[[#This Row],[exRC]]</f>
        <v>0.57717895798756358</v>
      </c>
      <c r="AM200">
        <v>129</v>
      </c>
      <c r="AN200">
        <v>165.79276777628399</v>
      </c>
      <c r="AO200" s="3">
        <f>Table3[[#This Row],[h_obYC]]/Table3[[#This Row],[h_exYC]]</f>
        <v>0.77807977832946795</v>
      </c>
      <c r="AP200">
        <v>186</v>
      </c>
      <c r="AQ200">
        <v>204.803869613297</v>
      </c>
      <c r="AR200" s="3">
        <f>Table3[[#This Row],[a_obYC]]/Table3[[#This Row],[a_exYC]]</f>
        <v>0.90818596519293426</v>
      </c>
      <c r="AS200">
        <v>7</v>
      </c>
      <c r="AT200">
        <v>9.09629402679459</v>
      </c>
      <c r="AU200" s="3">
        <f>Table3[[#This Row],[h_obRC]]/Table3[[#This Row],[h_exRC]]</f>
        <v>0.7695441659405885</v>
      </c>
      <c r="AV200">
        <v>6</v>
      </c>
      <c r="AW200">
        <v>13.427049591494599</v>
      </c>
      <c r="AX200" s="3">
        <f>Table3[[#This Row],[a_obRC]]/Table3[[#This Row],[a_exRC]]</f>
        <v>0.44685915242323349</v>
      </c>
    </row>
    <row r="201" spans="1:50" hidden="1" x14ac:dyDescent="0.45">
      <c r="A201">
        <v>195</v>
      </c>
      <c r="B201" t="s">
        <v>211</v>
      </c>
      <c r="C201">
        <v>37</v>
      </c>
      <c r="D201" s="7">
        <f t="shared" si="6"/>
        <v>0.89654327592896788</v>
      </c>
      <c r="E201" s="7">
        <f t="shared" si="7"/>
        <v>1.0636241272883964</v>
      </c>
      <c r="F201">
        <v>18</v>
      </c>
      <c r="G201">
        <v>16.055738324582599</v>
      </c>
      <c r="H201" s="3">
        <f>Table3[[#This Row],[h_obWins]]/Table3[[#This Row],[h_exWins]]</f>
        <v>1.121094504414075</v>
      </c>
      <c r="I201">
        <v>12</v>
      </c>
      <c r="J201">
        <v>7.8078942667491802</v>
      </c>
      <c r="K201" s="3">
        <f>Table3[[#This Row],[obDraws]]/Table3[[#This Row],[exDraws]]</f>
        <v>1.5369060581549352</v>
      </c>
      <c r="L201">
        <v>7</v>
      </c>
      <c r="M201">
        <v>13.1363674086681</v>
      </c>
      <c r="N201" s="3">
        <f>Table3[[#This Row],[a_obWins]]/Table3[[#This Row],[a_exWins]]</f>
        <v>0.53287181929617877</v>
      </c>
      <c r="O201">
        <v>64</v>
      </c>
      <c r="P201">
        <v>56.646761395116897</v>
      </c>
      <c r="Q201" s="3">
        <f>Table3[[#This Row],[h_obSG]]/Table3[[#This Row],[h_exSG]]</f>
        <v>1.1298086320168159</v>
      </c>
      <c r="R201">
        <v>36</v>
      </c>
      <c r="S201">
        <v>48.1188892534216</v>
      </c>
      <c r="T201" s="3">
        <f>Table3[[#This Row],[a_obSG]]/Table3[[#This Row],[a_exSG]]</f>
        <v>0.7481469451716436</v>
      </c>
      <c r="U201">
        <v>100</v>
      </c>
      <c r="V201">
        <v>104.765650648538</v>
      </c>
      <c r="W201" s="3">
        <f>Table3[[#This Row],[obSG]]/Table3[[#This Row],[exSG]]</f>
        <v>0.95451132485660262</v>
      </c>
      <c r="X201">
        <v>943</v>
      </c>
      <c r="Y201">
        <v>939.13533030264</v>
      </c>
      <c r="Z201" s="3">
        <f>Table3[[#This Row],[obFouls]]/Table3[[#This Row],[exFouls]]</f>
        <v>1.0041151360966418</v>
      </c>
      <c r="AA201">
        <v>443</v>
      </c>
      <c r="AB201">
        <v>468.28616690639302</v>
      </c>
      <c r="AC201" s="3">
        <f>Table3[[#This Row],[h_obFouls]]/Table3[[#This Row],[h_exFouls]]</f>
        <v>0.94600274641158144</v>
      </c>
      <c r="AD201">
        <v>500</v>
      </c>
      <c r="AE201">
        <v>470.84916339624698</v>
      </c>
      <c r="AF201" s="3">
        <f>Table3[[#This Row],[a_obFouls]]/Table3[[#This Row],[a_exFouls]]</f>
        <v>1.061911199742795</v>
      </c>
      <c r="AG201">
        <v>83</v>
      </c>
      <c r="AH201">
        <v>127.977498858782</v>
      </c>
      <c r="AI201" s="3">
        <f>Table3[[#This Row],[obYC]]/Table3[[#This Row],[exYC]]</f>
        <v>0.64855150897727065</v>
      </c>
      <c r="AJ201">
        <v>6</v>
      </c>
      <c r="AK201">
        <v>7.1056262623047903</v>
      </c>
      <c r="AL201" s="3">
        <f>Table3[[#This Row],[obRC]]/Table3[[#This Row],[exRC]]</f>
        <v>0.84440129251236917</v>
      </c>
      <c r="AM201">
        <v>30</v>
      </c>
      <c r="AN201">
        <v>59.485908810997103</v>
      </c>
      <c r="AO201" s="3">
        <f>Table3[[#This Row],[h_obYC]]/Table3[[#This Row],[h_exYC]]</f>
        <v>0.50432111738122976</v>
      </c>
      <c r="AP201">
        <v>53</v>
      </c>
      <c r="AQ201">
        <v>68.491590047785195</v>
      </c>
      <c r="AR201" s="3">
        <f>Table3[[#This Row],[a_obYC]]/Table3[[#This Row],[a_exYC]]</f>
        <v>0.77381763166869066</v>
      </c>
      <c r="AS201">
        <v>2</v>
      </c>
      <c r="AT201">
        <v>3.0374742131158299</v>
      </c>
      <c r="AU201" s="3">
        <f>Table3[[#This Row],[h_obRC]]/Table3[[#This Row],[h_exRC]]</f>
        <v>0.65844180383951556</v>
      </c>
      <c r="AV201">
        <v>4</v>
      </c>
      <c r="AW201">
        <v>4.0681520491889502</v>
      </c>
      <c r="AX201" s="3">
        <f>Table3[[#This Row],[a_obRC]]/Table3[[#This Row],[a_exRC]]</f>
        <v>0.98324741839417296</v>
      </c>
    </row>
    <row r="202" spans="1:50" hidden="1" x14ac:dyDescent="0.45">
      <c r="A202">
        <v>120</v>
      </c>
      <c r="B202" t="s">
        <v>102</v>
      </c>
      <c r="C202">
        <v>51</v>
      </c>
      <c r="D202" s="7">
        <f t="shared" si="6"/>
        <v>0.89639248154573126</v>
      </c>
      <c r="E202" s="7">
        <f t="shared" si="7"/>
        <v>1.012889931276425</v>
      </c>
      <c r="F202">
        <v>20</v>
      </c>
      <c r="G202">
        <v>22.158208135732199</v>
      </c>
      <c r="H202" s="3">
        <f>Table3[[#This Row],[h_obWins]]/Table3[[#This Row],[h_exWins]]</f>
        <v>0.90260006032473872</v>
      </c>
      <c r="I202">
        <v>13</v>
      </c>
      <c r="J202">
        <v>13.034148013291199</v>
      </c>
      <c r="K202" s="3">
        <f>Table3[[#This Row],[obDraws]]/Table3[[#This Row],[exDraws]]</f>
        <v>0.9973801115917682</v>
      </c>
      <c r="L202">
        <v>18</v>
      </c>
      <c r="M202">
        <v>15.807643850976399</v>
      </c>
      <c r="N202" s="3">
        <f>Table3[[#This Row],[a_obWins]]/Table3[[#This Row],[a_exWins]]</f>
        <v>1.1386896219127676</v>
      </c>
      <c r="O202">
        <v>79</v>
      </c>
      <c r="P202">
        <v>74.303442262511595</v>
      </c>
      <c r="Q202" s="3">
        <f>Table3[[#This Row],[h_obSG]]/Table3[[#This Row],[h_exSG]]</f>
        <v>1.0632078083394256</v>
      </c>
      <c r="R202">
        <v>81</v>
      </c>
      <c r="S202">
        <v>58.9291893837418</v>
      </c>
      <c r="T202" s="3">
        <f>Table3[[#This Row],[a_obSG]]/Table3[[#This Row],[a_exSG]]</f>
        <v>1.3745310405092286</v>
      </c>
      <c r="U202">
        <v>160</v>
      </c>
      <c r="V202">
        <v>133.232631646253</v>
      </c>
      <c r="W202" s="3">
        <f>Table3[[#This Row],[obSG]]/Table3[[#This Row],[exSG]]</f>
        <v>1.2009070002071058</v>
      </c>
      <c r="X202">
        <v>986</v>
      </c>
      <c r="Y202">
        <v>1331.19491202526</v>
      </c>
      <c r="Z202" s="3">
        <f>Table3[[#This Row],[obFouls]]/Table3[[#This Row],[exFouls]]</f>
        <v>0.74068792713451281</v>
      </c>
      <c r="AA202">
        <v>478</v>
      </c>
      <c r="AB202">
        <v>651.40355118879199</v>
      </c>
      <c r="AC202" s="3">
        <f>Table3[[#This Row],[h_obFouls]]/Table3[[#This Row],[h_exFouls]]</f>
        <v>0.73380011381218957</v>
      </c>
      <c r="AD202">
        <v>508</v>
      </c>
      <c r="AE202">
        <v>679.79136083646995</v>
      </c>
      <c r="AF202" s="3">
        <f>Table3[[#This Row],[a_obFouls]]/Table3[[#This Row],[a_exFouls]]</f>
        <v>0.74728810818501124</v>
      </c>
      <c r="AG202">
        <v>130</v>
      </c>
      <c r="AH202">
        <v>178.01030913199199</v>
      </c>
      <c r="AI202" s="3">
        <f>Table3[[#This Row],[obYC]]/Table3[[#This Row],[exYC]]</f>
        <v>0.73029478255445834</v>
      </c>
      <c r="AJ202">
        <v>8</v>
      </c>
      <c r="AK202">
        <v>10.638420303385301</v>
      </c>
      <c r="AL202" s="3">
        <f>Table3[[#This Row],[obRC]]/Table3[[#This Row],[exRC]]</f>
        <v>0.75199134569389814</v>
      </c>
      <c r="AM202">
        <v>54</v>
      </c>
      <c r="AN202">
        <v>80.355696013028293</v>
      </c>
      <c r="AO202" s="3">
        <f>Table3[[#This Row],[h_obYC]]/Table3[[#This Row],[h_exYC]]</f>
        <v>0.67201209969290576</v>
      </c>
      <c r="AP202">
        <v>76</v>
      </c>
      <c r="AQ202">
        <v>97.654613118963695</v>
      </c>
      <c r="AR202" s="3">
        <f>Table3[[#This Row],[a_obYC]]/Table3[[#This Row],[a_exYC]]</f>
        <v>0.7782530448143411</v>
      </c>
      <c r="AS202">
        <v>5</v>
      </c>
      <c r="AT202">
        <v>4.4167252887475099</v>
      </c>
      <c r="AU202" s="3">
        <f>Table3[[#This Row],[h_obRC]]/Table3[[#This Row],[h_exRC]]</f>
        <v>1.1320604459458909</v>
      </c>
      <c r="AV202">
        <v>3</v>
      </c>
      <c r="AW202">
        <v>6.2216950146378096</v>
      </c>
      <c r="AX202" s="3">
        <f>Table3[[#This Row],[a_obRC]]/Table3[[#This Row],[a_exRC]]</f>
        <v>0.48218371246772568</v>
      </c>
    </row>
    <row r="203" spans="1:50" hidden="1" x14ac:dyDescent="0.45">
      <c r="A203">
        <v>262</v>
      </c>
      <c r="B203" t="s">
        <v>119</v>
      </c>
      <c r="C203">
        <v>107</v>
      </c>
      <c r="D203" s="7">
        <f t="shared" si="6"/>
        <v>0.83075068284095377</v>
      </c>
      <c r="E203" s="7">
        <f t="shared" si="7"/>
        <v>0.99269044657214056</v>
      </c>
      <c r="F203">
        <v>47</v>
      </c>
      <c r="G203">
        <v>46.044226188771603</v>
      </c>
      <c r="H203" s="3">
        <f>Table3[[#This Row],[h_obWins]]/Table3[[#This Row],[h_exWins]]</f>
        <v>1.0207577342555378</v>
      </c>
      <c r="I203">
        <v>25</v>
      </c>
      <c r="J203">
        <v>28.995794371483701</v>
      </c>
      <c r="K203" s="3">
        <f>Table3[[#This Row],[obDraws]]/Table3[[#This Row],[exDraws]]</f>
        <v>0.86219400233388954</v>
      </c>
      <c r="L203">
        <v>35</v>
      </c>
      <c r="M203">
        <v>31.9599794397446</v>
      </c>
      <c r="N203" s="3">
        <f>Table3[[#This Row],[a_obWins]]/Table3[[#This Row],[a_exWins]]</f>
        <v>1.0951196031269941</v>
      </c>
      <c r="O203">
        <v>163</v>
      </c>
      <c r="P203">
        <v>152.22248340874901</v>
      </c>
      <c r="Q203" s="3">
        <f>Table3[[#This Row],[h_obSG]]/Table3[[#This Row],[h_exSG]]</f>
        <v>1.0708010824019414</v>
      </c>
      <c r="R203">
        <v>137</v>
      </c>
      <c r="S203">
        <v>120.950083342619</v>
      </c>
      <c r="T203" s="3">
        <f>Table3[[#This Row],[a_obSG]]/Table3[[#This Row],[a_exSG]]</f>
        <v>1.1326986820828879</v>
      </c>
      <c r="U203">
        <v>300</v>
      </c>
      <c r="V203">
        <v>273.172566751369</v>
      </c>
      <c r="W203" s="3">
        <f>Table3[[#This Row],[obSG]]/Table3[[#This Row],[exSG]]</f>
        <v>1.0982069084303341</v>
      </c>
      <c r="X203">
        <v>2266</v>
      </c>
      <c r="Y203">
        <v>2794.0727930011699</v>
      </c>
      <c r="Z203" s="3">
        <f>Table3[[#This Row],[obFouls]]/Table3[[#This Row],[exFouls]]</f>
        <v>0.81100249273249736</v>
      </c>
      <c r="AA203">
        <v>1080</v>
      </c>
      <c r="AB203">
        <v>1364.6148166493299</v>
      </c>
      <c r="AC203" s="3">
        <f>Table3[[#This Row],[h_obFouls]]/Table3[[#This Row],[h_exFouls]]</f>
        <v>0.79143212196085333</v>
      </c>
      <c r="AD203">
        <v>1186</v>
      </c>
      <c r="AE203">
        <v>1429.45797635184</v>
      </c>
      <c r="AF203" s="3">
        <f>Table3[[#This Row],[a_obFouls]]/Table3[[#This Row],[a_exFouls]]</f>
        <v>0.82968511115438592</v>
      </c>
      <c r="AG203">
        <v>284</v>
      </c>
      <c r="AH203">
        <v>372.22969443381999</v>
      </c>
      <c r="AI203" s="3">
        <f>Table3[[#This Row],[obYC]]/Table3[[#This Row],[exYC]]</f>
        <v>0.76296975831543534</v>
      </c>
      <c r="AJ203">
        <v>10</v>
      </c>
      <c r="AK203">
        <v>22.6909655666405</v>
      </c>
      <c r="AL203" s="3">
        <f>Table3[[#This Row],[obRC]]/Table3[[#This Row],[exRC]]</f>
        <v>0.44070403133049862</v>
      </c>
      <c r="AM203">
        <v>119</v>
      </c>
      <c r="AN203">
        <v>167.96597149723499</v>
      </c>
      <c r="AO203" s="3">
        <f>Table3[[#This Row],[h_obYC]]/Table3[[#This Row],[h_exYC]]</f>
        <v>0.70847683574978726</v>
      </c>
      <c r="AP203">
        <v>165</v>
      </c>
      <c r="AQ203">
        <v>204.263722936584</v>
      </c>
      <c r="AR203" s="3">
        <f>Table3[[#This Row],[a_obYC]]/Table3[[#This Row],[a_exYC]]</f>
        <v>0.8077792650985125</v>
      </c>
      <c r="AS203">
        <v>9</v>
      </c>
      <c r="AT203">
        <v>9.4339540374731001</v>
      </c>
      <c r="AU203" s="3">
        <f>Table3[[#This Row],[h_obRC]]/Table3[[#This Row],[h_exRC]]</f>
        <v>0.95400083191529572</v>
      </c>
      <c r="AV203">
        <v>1</v>
      </c>
      <c r="AW203">
        <v>13.2570115291674</v>
      </c>
      <c r="AX203" s="3">
        <f>Table3[[#This Row],[a_obRC]]/Table3[[#This Row],[a_exRC]]</f>
        <v>7.5431781725455324E-2</v>
      </c>
    </row>
    <row r="204" spans="1:50" hidden="1" x14ac:dyDescent="0.45">
      <c r="A204">
        <v>229</v>
      </c>
      <c r="B204" t="s">
        <v>219</v>
      </c>
      <c r="C204">
        <v>106</v>
      </c>
      <c r="D204" s="7">
        <f t="shared" si="6"/>
        <v>0.99044558350510425</v>
      </c>
      <c r="E204" s="7">
        <f t="shared" si="7"/>
        <v>0.99544977555508962</v>
      </c>
      <c r="F204">
        <v>43</v>
      </c>
      <c r="G204">
        <v>44.165871568469797</v>
      </c>
      <c r="H204" s="3">
        <f>Table3[[#This Row],[h_obWins]]/Table3[[#This Row],[h_exWins]]</f>
        <v>0.97360243266880042</v>
      </c>
      <c r="I204">
        <v>24</v>
      </c>
      <c r="J204">
        <v>28.6155918234507</v>
      </c>
      <c r="K204" s="3">
        <f>Table3[[#This Row],[obDraws]]/Table3[[#This Row],[exDraws]]</f>
        <v>0.83870360424738144</v>
      </c>
      <c r="L204">
        <v>39</v>
      </c>
      <c r="M204">
        <v>33.218536608079397</v>
      </c>
      <c r="N204" s="3">
        <f>Table3[[#This Row],[a_obWins]]/Table3[[#This Row],[a_exWins]]</f>
        <v>1.1740432897490867</v>
      </c>
      <c r="O204">
        <v>141</v>
      </c>
      <c r="P204">
        <v>148.33200790944099</v>
      </c>
      <c r="Q204" s="3">
        <f>Table3[[#This Row],[h_obSG]]/Table3[[#This Row],[h_exSG]]</f>
        <v>0.95057029151848804</v>
      </c>
      <c r="R204">
        <v>137</v>
      </c>
      <c r="S204">
        <v>124.09288773278</v>
      </c>
      <c r="T204" s="3">
        <f>Table3[[#This Row],[a_obSG]]/Table3[[#This Row],[a_exSG]]</f>
        <v>1.1040117004530832</v>
      </c>
      <c r="U204">
        <v>278</v>
      </c>
      <c r="V204">
        <v>272.42489564222097</v>
      </c>
      <c r="W204" s="3">
        <f>Table3[[#This Row],[obSG]]/Table3[[#This Row],[exSG]]</f>
        <v>1.0204647388948656</v>
      </c>
      <c r="X204">
        <v>2623</v>
      </c>
      <c r="Y204">
        <v>2765.8861905366198</v>
      </c>
      <c r="Z204" s="3">
        <f>Table3[[#This Row],[obFouls]]/Table3[[#This Row],[exFouls]]</f>
        <v>0.94833981563467806</v>
      </c>
      <c r="AA204">
        <v>1343</v>
      </c>
      <c r="AB204">
        <v>1355.2080115561</v>
      </c>
      <c r="AC204" s="3">
        <f>Table3[[#This Row],[h_obFouls]]/Table3[[#This Row],[h_exFouls]]</f>
        <v>0.99099178026398893</v>
      </c>
      <c r="AD204">
        <v>1280</v>
      </c>
      <c r="AE204">
        <v>1410.67817898052</v>
      </c>
      <c r="AF204" s="3">
        <f>Table3[[#This Row],[a_obFouls]]/Table3[[#This Row],[a_exFouls]]</f>
        <v>0.90736499583841335</v>
      </c>
      <c r="AG204">
        <v>327</v>
      </c>
      <c r="AH204">
        <v>369.587658859915</v>
      </c>
      <c r="AI204" s="3">
        <f>Table3[[#This Row],[obYC]]/Table3[[#This Row],[exYC]]</f>
        <v>0.88476980267337058</v>
      </c>
      <c r="AJ204">
        <v>24</v>
      </c>
      <c r="AK204">
        <v>22.440230663102898</v>
      </c>
      <c r="AL204" s="3">
        <f>Table3[[#This Row],[obRC]]/Table3[[#This Row],[exRC]]</f>
        <v>1.0695077229959911</v>
      </c>
      <c r="AM204">
        <v>146</v>
      </c>
      <c r="AN204">
        <v>168.264998602254</v>
      </c>
      <c r="AO204" s="3">
        <f>Table3[[#This Row],[h_obYC]]/Table3[[#This Row],[h_exYC]]</f>
        <v>0.86767896599289696</v>
      </c>
      <c r="AP204">
        <v>181</v>
      </c>
      <c r="AQ204">
        <v>201.322660257661</v>
      </c>
      <c r="AR204" s="3">
        <f>Table3[[#This Row],[a_obYC]]/Table3[[#This Row],[a_exYC]]</f>
        <v>0.89905428315098146</v>
      </c>
      <c r="AS204">
        <v>13</v>
      </c>
      <c r="AT204">
        <v>9.3872040653041395</v>
      </c>
      <c r="AU204" s="3">
        <f>Table3[[#This Row],[h_obRC]]/Table3[[#This Row],[h_exRC]]</f>
        <v>1.3848638965939863</v>
      </c>
      <c r="AV204">
        <v>11</v>
      </c>
      <c r="AW204">
        <v>13.0530265977988</v>
      </c>
      <c r="AX204" s="3">
        <f>Table3[[#This Row],[a_obRC]]/Table3[[#This Row],[a_exRC]]</f>
        <v>0.84271643190055157</v>
      </c>
    </row>
    <row r="205" spans="1:50" hidden="1" x14ac:dyDescent="0.45">
      <c r="A205">
        <v>26</v>
      </c>
      <c r="B205" t="s">
        <v>56</v>
      </c>
      <c r="C205">
        <v>105</v>
      </c>
      <c r="D205" s="7">
        <f t="shared" si="6"/>
        <v>0.99569048547081496</v>
      </c>
      <c r="E205" s="7">
        <f t="shared" si="7"/>
        <v>1.0043339522000669</v>
      </c>
      <c r="F205">
        <v>46</v>
      </c>
      <c r="G205">
        <v>45.929516554998301</v>
      </c>
      <c r="H205" s="3">
        <f>Table3[[#This Row],[h_obWins]]/Table3[[#This Row],[h_exWins]]</f>
        <v>1.0015346001936967</v>
      </c>
      <c r="I205">
        <v>29</v>
      </c>
      <c r="J205">
        <v>26.822963831233501</v>
      </c>
      <c r="K205" s="3">
        <f>Table3[[#This Row],[obDraws]]/Table3[[#This Row],[exDraws]]</f>
        <v>1.0811631474606653</v>
      </c>
      <c r="L205">
        <v>30</v>
      </c>
      <c r="M205">
        <v>32.247519613768098</v>
      </c>
      <c r="N205" s="3">
        <f>Table3[[#This Row],[a_obWins]]/Table3[[#This Row],[a_exWins]]</f>
        <v>0.93030410894583915</v>
      </c>
      <c r="O205">
        <v>131</v>
      </c>
      <c r="P205">
        <v>154.73482160568301</v>
      </c>
      <c r="Q205" s="3">
        <f>Table3[[#This Row],[h_obSG]]/Table3[[#This Row],[h_exSG]]</f>
        <v>0.84660969418915022</v>
      </c>
      <c r="R205">
        <v>102</v>
      </c>
      <c r="S205">
        <v>120.12212759872099</v>
      </c>
      <c r="T205" s="3">
        <f>Table3[[#This Row],[a_obSG]]/Table3[[#This Row],[a_exSG]]</f>
        <v>0.84913580902213437</v>
      </c>
      <c r="U205">
        <v>233</v>
      </c>
      <c r="V205">
        <v>274.85694920440397</v>
      </c>
      <c r="W205" s="3">
        <f>Table3[[#This Row],[obSG]]/Table3[[#This Row],[exSG]]</f>
        <v>0.84771369497637827</v>
      </c>
      <c r="X205">
        <v>2550</v>
      </c>
      <c r="Y205">
        <v>2730.2532069710501</v>
      </c>
      <c r="Z205" s="3">
        <f>Table3[[#This Row],[obFouls]]/Table3[[#This Row],[exFouls]]</f>
        <v>0.93397930766611081</v>
      </c>
      <c r="AA205">
        <v>1247</v>
      </c>
      <c r="AB205">
        <v>1335.4657668238799</v>
      </c>
      <c r="AC205" s="3">
        <f>Table3[[#This Row],[h_obFouls]]/Table3[[#This Row],[h_exFouls]]</f>
        <v>0.93375661958428424</v>
      </c>
      <c r="AD205">
        <v>1303</v>
      </c>
      <c r="AE205">
        <v>1394.7874401471599</v>
      </c>
      <c r="AF205" s="3">
        <f>Table3[[#This Row],[a_obFouls]]/Table3[[#This Row],[a_exFouls]]</f>
        <v>0.93419252460613234</v>
      </c>
      <c r="AG205">
        <v>393</v>
      </c>
      <c r="AH205">
        <v>363.409428754386</v>
      </c>
      <c r="AI205" s="3">
        <f>Table3[[#This Row],[obYC]]/Table3[[#This Row],[exYC]]</f>
        <v>1.0814248858292916</v>
      </c>
      <c r="AJ205">
        <v>23</v>
      </c>
      <c r="AK205">
        <v>21.729353247560599</v>
      </c>
      <c r="AL205" s="3">
        <f>Table3[[#This Row],[obRC]]/Table3[[#This Row],[exRC]]</f>
        <v>1.0584760502516128</v>
      </c>
      <c r="AM205">
        <v>181</v>
      </c>
      <c r="AN205">
        <v>164.499336381136</v>
      </c>
      <c r="AO205" s="3">
        <f>Table3[[#This Row],[h_obYC]]/Table3[[#This Row],[h_exYC]]</f>
        <v>1.1003083901848263</v>
      </c>
      <c r="AP205">
        <v>212</v>
      </c>
      <c r="AQ205">
        <v>198.910092373249</v>
      </c>
      <c r="AR205" s="3">
        <f>Table3[[#This Row],[a_obYC]]/Table3[[#This Row],[a_exYC]]</f>
        <v>1.0658081622233033</v>
      </c>
      <c r="AS205">
        <v>14</v>
      </c>
      <c r="AT205">
        <v>8.9296634535685708</v>
      </c>
      <c r="AU205" s="3">
        <f>Table3[[#This Row],[h_obRC]]/Table3[[#This Row],[h_exRC]]</f>
        <v>1.567808246390872</v>
      </c>
      <c r="AV205">
        <v>9</v>
      </c>
      <c r="AW205">
        <v>12.799689793992</v>
      </c>
      <c r="AX205" s="3">
        <f>Table3[[#This Row],[a_obRC]]/Table3[[#This Row],[a_exRC]]</f>
        <v>0.70314204053792595</v>
      </c>
    </row>
    <row r="206" spans="1:50" hidden="1" x14ac:dyDescent="0.45">
      <c r="A206">
        <v>21</v>
      </c>
      <c r="B206" t="s">
        <v>183</v>
      </c>
      <c r="C206">
        <v>105</v>
      </c>
      <c r="D206" s="7">
        <f t="shared" si="6"/>
        <v>0.83993893623436477</v>
      </c>
      <c r="E206" s="7">
        <f t="shared" si="7"/>
        <v>0.98470053966909832</v>
      </c>
      <c r="F206">
        <v>49</v>
      </c>
      <c r="G206">
        <v>43.368517678457799</v>
      </c>
      <c r="H206" s="3">
        <f>Table3[[#This Row],[h_obWins]]/Table3[[#This Row],[h_exWins]]</f>
        <v>1.1298518515964748</v>
      </c>
      <c r="I206">
        <v>27</v>
      </c>
      <c r="J206">
        <v>28.281969203028002</v>
      </c>
      <c r="K206" s="3">
        <f>Table3[[#This Row],[obDraws]]/Table3[[#This Row],[exDraws]]</f>
        <v>0.95467185492547857</v>
      </c>
      <c r="L206">
        <v>29</v>
      </c>
      <c r="M206">
        <v>33.349513118514103</v>
      </c>
      <c r="N206" s="3">
        <f>Table3[[#This Row],[a_obWins]]/Table3[[#This Row],[a_exWins]]</f>
        <v>0.86957791248534133</v>
      </c>
      <c r="O206">
        <v>156</v>
      </c>
      <c r="P206">
        <v>146.329765628003</v>
      </c>
      <c r="Q206" s="3">
        <f>Table3[[#This Row],[h_obSG]]/Table3[[#This Row],[h_exSG]]</f>
        <v>1.0660852173889248</v>
      </c>
      <c r="R206">
        <v>113</v>
      </c>
      <c r="S206">
        <v>122.954009523813</v>
      </c>
      <c r="T206" s="3">
        <f>Table3[[#This Row],[a_obSG]]/Table3[[#This Row],[a_exSG]]</f>
        <v>0.91904282290293948</v>
      </c>
      <c r="U206">
        <v>269</v>
      </c>
      <c r="V206">
        <v>269.28377515181597</v>
      </c>
      <c r="W206" s="3">
        <f>Table3[[#This Row],[obSG]]/Table3[[#This Row],[exSG]]</f>
        <v>0.99894618548163183</v>
      </c>
      <c r="X206">
        <v>2537</v>
      </c>
      <c r="Y206">
        <v>2744.4246039549998</v>
      </c>
      <c r="Z206" s="3">
        <f>Table3[[#This Row],[obFouls]]/Table3[[#This Row],[exFouls]]</f>
        <v>0.92441963839848995</v>
      </c>
      <c r="AA206">
        <v>1237</v>
      </c>
      <c r="AB206">
        <v>1345.80428182436</v>
      </c>
      <c r="AC206" s="3">
        <f>Table3[[#This Row],[h_obFouls]]/Table3[[#This Row],[h_exFouls]]</f>
        <v>0.91915296801042579</v>
      </c>
      <c r="AD206">
        <v>1300</v>
      </c>
      <c r="AE206">
        <v>1398.62032213064</v>
      </c>
      <c r="AF206" s="3">
        <f>Table3[[#This Row],[a_obFouls]]/Table3[[#This Row],[a_exFouls]]</f>
        <v>0.92948742373455351</v>
      </c>
      <c r="AG206">
        <v>318</v>
      </c>
      <c r="AH206">
        <v>366.59795041310002</v>
      </c>
      <c r="AI206" s="3">
        <f>Table3[[#This Row],[obYC]]/Table3[[#This Row],[exYC]]</f>
        <v>0.86743529155485588</v>
      </c>
      <c r="AJ206">
        <v>10</v>
      </c>
      <c r="AK206">
        <v>22.1793670567892</v>
      </c>
      <c r="AL206" s="3">
        <f>Table3[[#This Row],[obRC]]/Table3[[#This Row],[exRC]]</f>
        <v>0.45086949390374764</v>
      </c>
      <c r="AM206">
        <v>143</v>
      </c>
      <c r="AN206">
        <v>167.82303731924</v>
      </c>
      <c r="AO206" s="3">
        <f>Table3[[#This Row],[h_obYC]]/Table3[[#This Row],[h_exYC]]</f>
        <v>0.85208802250420135</v>
      </c>
      <c r="AP206">
        <v>175</v>
      </c>
      <c r="AQ206">
        <v>198.774913093859</v>
      </c>
      <c r="AR206" s="3">
        <f>Table3[[#This Row],[a_obYC]]/Table3[[#This Row],[a_exYC]]</f>
        <v>0.88039278838656676</v>
      </c>
      <c r="AS206">
        <v>2</v>
      </c>
      <c r="AT206">
        <v>9.33398150015298</v>
      </c>
      <c r="AU206" s="3">
        <f>Table3[[#This Row],[h_obRC]]/Table3[[#This Row],[h_exRC]]</f>
        <v>0.21427083393803822</v>
      </c>
      <c r="AV206">
        <v>8</v>
      </c>
      <c r="AW206">
        <v>12.845385556636201</v>
      </c>
      <c r="AX206" s="3">
        <f>Table3[[#This Row],[a_obRC]]/Table3[[#This Row],[a_exRC]]</f>
        <v>0.62279173830380119</v>
      </c>
    </row>
    <row r="207" spans="1:50" hidden="1" x14ac:dyDescent="0.45">
      <c r="A207">
        <v>167</v>
      </c>
      <c r="B207" t="s">
        <v>242</v>
      </c>
      <c r="C207">
        <v>100</v>
      </c>
      <c r="D207" s="7">
        <f t="shared" si="6"/>
        <v>0.93337920594518198</v>
      </c>
      <c r="E207" s="7">
        <f t="shared" si="7"/>
        <v>0.98310188674652155</v>
      </c>
      <c r="F207">
        <v>45</v>
      </c>
      <c r="G207">
        <v>42.949026232546203</v>
      </c>
      <c r="H207" s="3">
        <f>Table3[[#This Row],[h_obWins]]/Table3[[#This Row],[h_exWins]]</f>
        <v>1.0477536733044623</v>
      </c>
      <c r="I207">
        <v>20</v>
      </c>
      <c r="J207">
        <v>26.6297195801166</v>
      </c>
      <c r="K207" s="3">
        <f>Table3[[#This Row],[obDraws]]/Table3[[#This Row],[exDraws]]</f>
        <v>0.75104057854718231</v>
      </c>
      <c r="L207">
        <v>35</v>
      </c>
      <c r="M207">
        <v>30.421254187336999</v>
      </c>
      <c r="N207" s="3">
        <f>Table3[[#This Row],[a_obWins]]/Table3[[#This Row],[a_exWins]]</f>
        <v>1.15051140838792</v>
      </c>
      <c r="O207">
        <v>131</v>
      </c>
      <c r="P207">
        <v>142.817356916292</v>
      </c>
      <c r="Q207" s="3">
        <f>Table3[[#This Row],[h_obSG]]/Table3[[#This Row],[h_exSG]]</f>
        <v>0.91725545709952905</v>
      </c>
      <c r="R207">
        <v>114</v>
      </c>
      <c r="S207">
        <v>114.13720849236699</v>
      </c>
      <c r="T207" s="3">
        <f>Table3[[#This Row],[a_obSG]]/Table3[[#This Row],[a_exSG]]</f>
        <v>0.99879786360487188</v>
      </c>
      <c r="U207">
        <v>245</v>
      </c>
      <c r="V207">
        <v>256.95456540865899</v>
      </c>
      <c r="W207" s="3">
        <f>Table3[[#This Row],[obSG]]/Table3[[#This Row],[exSG]]</f>
        <v>0.95347595638300287</v>
      </c>
      <c r="X207">
        <v>2035</v>
      </c>
      <c r="Y207">
        <v>2613.3484114451198</v>
      </c>
      <c r="Z207" s="3">
        <f>Table3[[#This Row],[obFouls]]/Table3[[#This Row],[exFouls]]</f>
        <v>0.77869448676944419</v>
      </c>
      <c r="AA207">
        <v>984</v>
      </c>
      <c r="AB207">
        <v>1278.4802901970299</v>
      </c>
      <c r="AC207" s="3">
        <f>Table3[[#This Row],[h_obFouls]]/Table3[[#This Row],[h_exFouls]]</f>
        <v>0.76966380126857736</v>
      </c>
      <c r="AD207">
        <v>1051</v>
      </c>
      <c r="AE207">
        <v>1334.8681212480899</v>
      </c>
      <c r="AF207" s="3">
        <f>Table3[[#This Row],[a_obFouls]]/Table3[[#This Row],[a_exFouls]]</f>
        <v>0.78734369580818542</v>
      </c>
      <c r="AG207">
        <v>254</v>
      </c>
      <c r="AH207">
        <v>348.16435264940702</v>
      </c>
      <c r="AI207" s="3">
        <f>Table3[[#This Row],[obYC]]/Table3[[#This Row],[exYC]]</f>
        <v>0.72954051173576573</v>
      </c>
      <c r="AJ207">
        <v>25</v>
      </c>
      <c r="AK207">
        <v>21.074151556606498</v>
      </c>
      <c r="AL207" s="3">
        <f>Table3[[#This Row],[obRC]]/Table3[[#This Row],[exRC]]</f>
        <v>1.1862873783007788</v>
      </c>
      <c r="AM207">
        <v>124</v>
      </c>
      <c r="AN207">
        <v>157.62307862017099</v>
      </c>
      <c r="AO207" s="3">
        <f>Table3[[#This Row],[h_obYC]]/Table3[[#This Row],[h_exYC]]</f>
        <v>0.78668682965396508</v>
      </c>
      <c r="AP207">
        <v>130</v>
      </c>
      <c r="AQ207">
        <v>190.54127402923501</v>
      </c>
      <c r="AR207" s="3">
        <f>Table3[[#This Row],[a_obYC]]/Table3[[#This Row],[a_exYC]]</f>
        <v>0.68226687714943024</v>
      </c>
      <c r="AS207">
        <v>13</v>
      </c>
      <c r="AT207">
        <v>8.7285705186974596</v>
      </c>
      <c r="AU207" s="3">
        <f>Table3[[#This Row],[h_obRC]]/Table3[[#This Row],[h_exRC]]</f>
        <v>1.4893618573800507</v>
      </c>
      <c r="AV207">
        <v>12</v>
      </c>
      <c r="AW207">
        <v>12.345581037909</v>
      </c>
      <c r="AX207" s="3">
        <f>Table3[[#This Row],[a_obRC]]/Table3[[#This Row],[a_exRC]]</f>
        <v>0.97200771378456474</v>
      </c>
    </row>
    <row r="208" spans="1:50" hidden="1" x14ac:dyDescent="0.45">
      <c r="A208">
        <v>268</v>
      </c>
      <c r="B208" t="s">
        <v>189</v>
      </c>
      <c r="C208">
        <v>47</v>
      </c>
      <c r="D208" s="7">
        <f t="shared" si="6"/>
        <v>0.89211506737304813</v>
      </c>
      <c r="E208" s="7">
        <f t="shared" si="7"/>
        <v>0.99140605152196348</v>
      </c>
      <c r="F208">
        <v>22</v>
      </c>
      <c r="G208">
        <v>19.008884352642799</v>
      </c>
      <c r="H208" s="3">
        <f>Table3[[#This Row],[h_obWins]]/Table3[[#This Row],[h_exWins]]</f>
        <v>1.1573535612015731</v>
      </c>
      <c r="I208">
        <v>14</v>
      </c>
      <c r="J208">
        <v>12.826459735563599</v>
      </c>
      <c r="K208" s="3">
        <f>Table3[[#This Row],[obDraws]]/Table3[[#This Row],[exDraws]]</f>
        <v>1.0914937004154432</v>
      </c>
      <c r="L208">
        <v>11</v>
      </c>
      <c r="M208">
        <v>15.1646559117934</v>
      </c>
      <c r="N208" s="3">
        <f>Table3[[#This Row],[a_obWins]]/Table3[[#This Row],[a_exWins]]</f>
        <v>0.72537089294887402</v>
      </c>
      <c r="O208">
        <v>63</v>
      </c>
      <c r="P208">
        <v>64.347420495046805</v>
      </c>
      <c r="Q208" s="3">
        <f>Table3[[#This Row],[h_obSG]]/Table3[[#This Row],[h_exSG]]</f>
        <v>0.97906022518570857</v>
      </c>
      <c r="R208">
        <v>47</v>
      </c>
      <c r="S208">
        <v>55.756350856379001</v>
      </c>
      <c r="T208" s="3">
        <f>Table3[[#This Row],[a_obSG]]/Table3[[#This Row],[a_exSG]]</f>
        <v>0.84295330089061593</v>
      </c>
      <c r="U208">
        <v>110</v>
      </c>
      <c r="V208">
        <v>120.103771351425</v>
      </c>
      <c r="W208" s="3">
        <f>Table3[[#This Row],[obSG]]/Table3[[#This Row],[exSG]]</f>
        <v>0.91587465374537447</v>
      </c>
      <c r="X208">
        <v>1165</v>
      </c>
      <c r="Y208">
        <v>1227.2978983364601</v>
      </c>
      <c r="Z208" s="3">
        <f>Table3[[#This Row],[obFouls]]/Table3[[#This Row],[exFouls]]</f>
        <v>0.94923979058311614</v>
      </c>
      <c r="AA208">
        <v>569</v>
      </c>
      <c r="AB208">
        <v>602.97035691905899</v>
      </c>
      <c r="AC208" s="3">
        <f>Table3[[#This Row],[h_obFouls]]/Table3[[#This Row],[h_exFouls]]</f>
        <v>0.94366164683014575</v>
      </c>
      <c r="AD208">
        <v>596</v>
      </c>
      <c r="AE208">
        <v>624.32754141740497</v>
      </c>
      <c r="AF208" s="3">
        <f>Table3[[#This Row],[a_obFouls]]/Table3[[#This Row],[a_exFouls]]</f>
        <v>0.95462711551520985</v>
      </c>
      <c r="AG208">
        <v>154</v>
      </c>
      <c r="AH208">
        <v>163.87608372092899</v>
      </c>
      <c r="AI208" s="3">
        <f>Table3[[#This Row],[obYC]]/Table3[[#This Row],[exYC]]</f>
        <v>0.93973444143474061</v>
      </c>
      <c r="AJ208">
        <v>7</v>
      </c>
      <c r="AK208">
        <v>9.91985835242345</v>
      </c>
      <c r="AL208" s="3">
        <f>Table3[[#This Row],[obRC]]/Table3[[#This Row],[exRC]]</f>
        <v>0.70565523733409763</v>
      </c>
      <c r="AM208">
        <v>73</v>
      </c>
      <c r="AN208">
        <v>75.312602784655397</v>
      </c>
      <c r="AO208" s="3">
        <f>Table3[[#This Row],[h_obYC]]/Table3[[#This Row],[h_exYC]]</f>
        <v>0.96929328294139661</v>
      </c>
      <c r="AP208">
        <v>81</v>
      </c>
      <c r="AQ208">
        <v>88.563480936274502</v>
      </c>
      <c r="AR208" s="3">
        <f>Table3[[#This Row],[a_obYC]]/Table3[[#This Row],[a_exYC]]</f>
        <v>0.91459819717659052</v>
      </c>
      <c r="AS208">
        <v>1</v>
      </c>
      <c r="AT208">
        <v>4.2445687384155901</v>
      </c>
      <c r="AU208" s="3">
        <f>Table3[[#This Row],[h_obRC]]/Table3[[#This Row],[h_exRC]]</f>
        <v>0.23559519509001506</v>
      </c>
      <c r="AV208">
        <v>6</v>
      </c>
      <c r="AW208">
        <v>5.6752896140078599</v>
      </c>
      <c r="AX208" s="3">
        <f>Table3[[#This Row],[a_obRC]]/Table3[[#This Row],[a_exRC]]</f>
        <v>1.0572147693028182</v>
      </c>
    </row>
    <row r="209" spans="1:50" hidden="1" x14ac:dyDescent="0.45">
      <c r="A209">
        <v>81</v>
      </c>
      <c r="B209" t="s">
        <v>53</v>
      </c>
      <c r="C209">
        <v>35</v>
      </c>
      <c r="D209" s="7">
        <f t="shared" si="6"/>
        <v>0.89193447259417213</v>
      </c>
      <c r="E209" s="7">
        <f t="shared" si="7"/>
        <v>0.9837039112500866</v>
      </c>
      <c r="F209">
        <v>16</v>
      </c>
      <c r="G209">
        <v>16.104013807680701</v>
      </c>
      <c r="H209" s="3">
        <f>Table3[[#This Row],[h_obWins]]/Table3[[#This Row],[h_exWins]]</f>
        <v>0.99354112527951932</v>
      </c>
      <c r="I209">
        <v>5</v>
      </c>
      <c r="J209">
        <v>8.8366956214522894</v>
      </c>
      <c r="K209" s="3">
        <f>Table3[[#This Row],[obDraws]]/Table3[[#This Row],[exDraws]]</f>
        <v>0.56582236326685453</v>
      </c>
      <c r="L209">
        <v>14</v>
      </c>
      <c r="M209">
        <v>10.059290570866899</v>
      </c>
      <c r="N209" s="3">
        <f>Table3[[#This Row],[a_obWins]]/Table3[[#This Row],[a_exWins]]</f>
        <v>1.3917482452038856</v>
      </c>
      <c r="O209">
        <v>58</v>
      </c>
      <c r="P209">
        <v>52.941951350649703</v>
      </c>
      <c r="Q209" s="3">
        <f>Table3[[#This Row],[h_obSG]]/Table3[[#This Row],[h_exSG]]</f>
        <v>1.0955395205561917</v>
      </c>
      <c r="R209">
        <v>46</v>
      </c>
      <c r="S209">
        <v>38.828734523658497</v>
      </c>
      <c r="T209" s="3">
        <f>Table3[[#This Row],[a_obSG]]/Table3[[#This Row],[a_exSG]]</f>
        <v>1.1846896522463801</v>
      </c>
      <c r="U209">
        <v>104</v>
      </c>
      <c r="V209">
        <v>91.770685874308299</v>
      </c>
      <c r="W209" s="3">
        <f>Table3[[#This Row],[obSG]]/Table3[[#This Row],[exSG]]</f>
        <v>1.1332594826897264</v>
      </c>
      <c r="X209">
        <v>692</v>
      </c>
      <c r="Y209">
        <v>915.69021345812905</v>
      </c>
      <c r="Z209" s="3">
        <f>Table3[[#This Row],[obFouls]]/Table3[[#This Row],[exFouls]]</f>
        <v>0.75571409394738764</v>
      </c>
      <c r="AA209">
        <v>352</v>
      </c>
      <c r="AB209">
        <v>445.89573772587698</v>
      </c>
      <c r="AC209" s="3">
        <f>Table3[[#This Row],[h_obFouls]]/Table3[[#This Row],[h_exFouls]]</f>
        <v>0.78942221290394754</v>
      </c>
      <c r="AD209">
        <v>340</v>
      </c>
      <c r="AE209">
        <v>469.79447573225099</v>
      </c>
      <c r="AF209" s="3">
        <f>Table3[[#This Row],[a_obFouls]]/Table3[[#This Row],[a_exFouls]]</f>
        <v>0.72372072802698406</v>
      </c>
      <c r="AG209">
        <v>78</v>
      </c>
      <c r="AH209">
        <v>121.365027694871</v>
      </c>
      <c r="AI209" s="3">
        <f>Table3[[#This Row],[obYC]]/Table3[[#This Row],[exYC]]</f>
        <v>0.6426892613257843</v>
      </c>
      <c r="AJ209">
        <v>7</v>
      </c>
      <c r="AK209">
        <v>7.2517357553174699</v>
      </c>
      <c r="AL209" s="3">
        <f>Table3[[#This Row],[obRC]]/Table3[[#This Row],[exRC]]</f>
        <v>0.96528613785563266</v>
      </c>
      <c r="AM209">
        <v>38</v>
      </c>
      <c r="AN209">
        <v>54.352010083126302</v>
      </c>
      <c r="AO209" s="3">
        <f>Table3[[#This Row],[h_obYC]]/Table3[[#This Row],[h_exYC]]</f>
        <v>0.69914617586143668</v>
      </c>
      <c r="AP209">
        <v>40</v>
      </c>
      <c r="AQ209">
        <v>67.013017611745397</v>
      </c>
      <c r="AR209" s="3">
        <f>Table3[[#This Row],[a_obYC]]/Table3[[#This Row],[a_exYC]]</f>
        <v>0.59689895225654166</v>
      </c>
      <c r="AS209">
        <v>2</v>
      </c>
      <c r="AT209">
        <v>2.9782245333588802</v>
      </c>
      <c r="AU209" s="3">
        <f>Table3[[#This Row],[h_obRC]]/Table3[[#This Row],[h_exRC]]</f>
        <v>0.67154103983703817</v>
      </c>
      <c r="AV209">
        <v>5</v>
      </c>
      <c r="AW209">
        <v>4.2735112219585902</v>
      </c>
      <c r="AX209" s="3">
        <f>Table3[[#This Row],[a_obRC]]/Table3[[#This Row],[a_exRC]]</f>
        <v>1.1699980976552702</v>
      </c>
    </row>
    <row r="210" spans="1:50" hidden="1" x14ac:dyDescent="0.45">
      <c r="A210">
        <v>56</v>
      </c>
      <c r="B210" t="s">
        <v>293</v>
      </c>
      <c r="C210">
        <v>35</v>
      </c>
      <c r="D210" s="7">
        <f t="shared" si="6"/>
        <v>0.89119410294868007</v>
      </c>
      <c r="E210" s="7">
        <f t="shared" si="7"/>
        <v>0.90706233049527796</v>
      </c>
      <c r="F210">
        <v>23</v>
      </c>
      <c r="G210">
        <v>15.940286453974499</v>
      </c>
      <c r="H210" s="3">
        <f>Table3[[#This Row],[h_obWins]]/Table3[[#This Row],[h_exWins]]</f>
        <v>1.4428849861895208</v>
      </c>
      <c r="I210">
        <v>7</v>
      </c>
      <c r="J210">
        <v>8.9089119538043899</v>
      </c>
      <c r="K210" s="3">
        <f>Table3[[#This Row],[obDraws]]/Table3[[#This Row],[exDraws]]</f>
        <v>0.78573006853107086</v>
      </c>
      <c r="L210">
        <v>5</v>
      </c>
      <c r="M210">
        <v>10.150801592221001</v>
      </c>
      <c r="N210" s="3">
        <f>Table3[[#This Row],[a_obWins]]/Table3[[#This Row],[a_exWins]]</f>
        <v>0.49257193676524197</v>
      </c>
      <c r="O210">
        <v>62</v>
      </c>
      <c r="P210">
        <v>52.533850402523598</v>
      </c>
      <c r="Q210" s="3">
        <f>Table3[[#This Row],[h_obSG]]/Table3[[#This Row],[h_exSG]]</f>
        <v>1.1801914294296934</v>
      </c>
      <c r="R210">
        <v>30</v>
      </c>
      <c r="S210">
        <v>38.786654900829802</v>
      </c>
      <c r="T210" s="3">
        <f>Table3[[#This Row],[a_obSG]]/Table3[[#This Row],[a_exSG]]</f>
        <v>0.77346190530491399</v>
      </c>
      <c r="U210">
        <v>92</v>
      </c>
      <c r="V210">
        <v>91.3205053033534</v>
      </c>
      <c r="W210" s="3">
        <f>Table3[[#This Row],[obSG]]/Table3[[#This Row],[exSG]]</f>
        <v>1.0074407680333066</v>
      </c>
      <c r="X210">
        <v>669</v>
      </c>
      <c r="Y210">
        <v>914.71081527058197</v>
      </c>
      <c r="Z210" s="3">
        <f>Table3[[#This Row],[obFouls]]/Table3[[#This Row],[exFouls]]</f>
        <v>0.73137869240356812</v>
      </c>
      <c r="AA210">
        <v>334</v>
      </c>
      <c r="AB210">
        <v>445.66593453527298</v>
      </c>
      <c r="AC210" s="3">
        <f>Table3[[#This Row],[h_obFouls]]/Table3[[#This Row],[h_exFouls]]</f>
        <v>0.74944027379675127</v>
      </c>
      <c r="AD210">
        <v>335</v>
      </c>
      <c r="AE210">
        <v>469.04488073530899</v>
      </c>
      <c r="AF210" s="3">
        <f>Table3[[#This Row],[a_obFouls]]/Table3[[#This Row],[a_exFouls]]</f>
        <v>0.71421736758927956</v>
      </c>
      <c r="AG210">
        <v>95</v>
      </c>
      <c r="AH210">
        <v>121.810165231974</v>
      </c>
      <c r="AI210" s="3">
        <f>Table3[[#This Row],[obYC]]/Table3[[#This Row],[exYC]]</f>
        <v>0.77990206990593103</v>
      </c>
      <c r="AJ210">
        <v>8</v>
      </c>
      <c r="AK210">
        <v>7.3313296673472097</v>
      </c>
      <c r="AL210" s="3">
        <f>Table3[[#This Row],[obRC]]/Table3[[#This Row],[exRC]]</f>
        <v>1.0912072383855498</v>
      </c>
      <c r="AM210">
        <v>44</v>
      </c>
      <c r="AN210">
        <v>54.495478065717101</v>
      </c>
      <c r="AO210" s="3">
        <f>Table3[[#This Row],[h_obYC]]/Table3[[#This Row],[h_exYC]]</f>
        <v>0.80740644108011295</v>
      </c>
      <c r="AP210">
        <v>51</v>
      </c>
      <c r="AQ210">
        <v>67.314687166256903</v>
      </c>
      <c r="AR210" s="3">
        <f>Table3[[#This Row],[a_obYC]]/Table3[[#This Row],[a_exYC]]</f>
        <v>0.75763554949067591</v>
      </c>
      <c r="AS210">
        <v>2</v>
      </c>
      <c r="AT210">
        <v>3.02488483446596</v>
      </c>
      <c r="AU210" s="3">
        <f>Table3[[#This Row],[h_obRC]]/Table3[[#This Row],[h_exRC]]</f>
        <v>0.6611821968267092</v>
      </c>
      <c r="AV210">
        <v>6</v>
      </c>
      <c r="AW210">
        <v>4.3064448328812501</v>
      </c>
      <c r="AX210" s="3">
        <f>Table3[[#This Row],[a_obRC]]/Table3[[#This Row],[a_exRC]]</f>
        <v>1.3932606204978755</v>
      </c>
    </row>
    <row r="211" spans="1:50" hidden="1" x14ac:dyDescent="0.45">
      <c r="A211">
        <v>19</v>
      </c>
      <c r="B211" t="s">
        <v>170</v>
      </c>
      <c r="C211">
        <v>99</v>
      </c>
      <c r="D211" s="7">
        <f t="shared" si="6"/>
        <v>0.86311423950255894</v>
      </c>
      <c r="E211" s="7">
        <f t="shared" si="7"/>
        <v>1.0247610561755387</v>
      </c>
      <c r="F211">
        <v>39</v>
      </c>
      <c r="G211">
        <v>44.426755140320502</v>
      </c>
      <c r="H211" s="3">
        <f>Table3[[#This Row],[h_obWins]]/Table3[[#This Row],[h_exWins]]</f>
        <v>0.87784939225968073</v>
      </c>
      <c r="I211">
        <v>28</v>
      </c>
      <c r="J211">
        <v>26.3752603271342</v>
      </c>
      <c r="K211" s="3">
        <f>Table3[[#This Row],[obDraws]]/Table3[[#This Row],[exDraws]]</f>
        <v>1.0616008961698971</v>
      </c>
      <c r="L211">
        <v>32</v>
      </c>
      <c r="M211">
        <v>28.197984532545199</v>
      </c>
      <c r="N211" s="3">
        <f>Table3[[#This Row],[a_obWins]]/Table3[[#This Row],[a_exWins]]</f>
        <v>1.134832880097038</v>
      </c>
      <c r="O211">
        <v>139</v>
      </c>
      <c r="P211">
        <v>144.16002373836901</v>
      </c>
      <c r="Q211" s="3">
        <f>Table3[[#This Row],[h_obSG]]/Table3[[#This Row],[h_exSG]]</f>
        <v>0.96420627851911467</v>
      </c>
      <c r="R211">
        <v>122</v>
      </c>
      <c r="S211">
        <v>108.55125482917001</v>
      </c>
      <c r="T211" s="3">
        <f>Table3[[#This Row],[a_obSG]]/Table3[[#This Row],[a_exSG]]</f>
        <v>1.1238930419735327</v>
      </c>
      <c r="U211">
        <v>261</v>
      </c>
      <c r="V211">
        <v>252.71127856754001</v>
      </c>
      <c r="W211" s="3">
        <f>Table3[[#This Row],[obSG]]/Table3[[#This Row],[exSG]]</f>
        <v>1.0327991749297598</v>
      </c>
      <c r="X211">
        <v>2383</v>
      </c>
      <c r="Y211">
        <v>2590.5633453824098</v>
      </c>
      <c r="Z211" s="3">
        <f>Table3[[#This Row],[obFouls]]/Table3[[#This Row],[exFouls]]</f>
        <v>0.91987713956024875</v>
      </c>
      <c r="AA211">
        <v>1137</v>
      </c>
      <c r="AB211">
        <v>1263.5150335588801</v>
      </c>
      <c r="AC211" s="3">
        <f>Table3[[#This Row],[h_obFouls]]/Table3[[#This Row],[h_exFouls]]</f>
        <v>0.89987057518221092</v>
      </c>
      <c r="AD211">
        <v>1246</v>
      </c>
      <c r="AE211">
        <v>1327.04831182352</v>
      </c>
      <c r="AF211" s="3">
        <f>Table3[[#This Row],[a_obFouls]]/Table3[[#This Row],[a_exFouls]]</f>
        <v>0.93892587699979813</v>
      </c>
      <c r="AG211">
        <v>241</v>
      </c>
      <c r="AH211">
        <v>342.36528687760102</v>
      </c>
      <c r="AI211" s="3">
        <f>Table3[[#This Row],[obYC]]/Table3[[#This Row],[exYC]]</f>
        <v>0.70392650551093949</v>
      </c>
      <c r="AJ211">
        <v>13</v>
      </c>
      <c r="AK211">
        <v>20.956660388960302</v>
      </c>
      <c r="AL211" s="3">
        <f>Table3[[#This Row],[obRC]]/Table3[[#This Row],[exRC]]</f>
        <v>0.62032784607456981</v>
      </c>
      <c r="AM211">
        <v>102</v>
      </c>
      <c r="AN211">
        <v>152.96999018365599</v>
      </c>
      <c r="AO211" s="3">
        <f>Table3[[#This Row],[h_obYC]]/Table3[[#This Row],[h_exYC]]</f>
        <v>0.66679745404663127</v>
      </c>
      <c r="AP211">
        <v>139</v>
      </c>
      <c r="AQ211">
        <v>189.395296693944</v>
      </c>
      <c r="AR211" s="3">
        <f>Table3[[#This Row],[a_obYC]]/Table3[[#This Row],[a_exYC]]</f>
        <v>0.73391474036770299</v>
      </c>
      <c r="AS211">
        <v>6</v>
      </c>
      <c r="AT211">
        <v>8.49839101013578</v>
      </c>
      <c r="AU211" s="3">
        <f>Table3[[#This Row],[h_obRC]]/Table3[[#This Row],[h_exRC]]</f>
        <v>0.7060159967744456</v>
      </c>
      <c r="AV211">
        <v>7</v>
      </c>
      <c r="AW211">
        <v>12.4582693788245</v>
      </c>
      <c r="AX211" s="3">
        <f>Table3[[#This Row],[a_obRC]]/Table3[[#This Row],[a_exRC]]</f>
        <v>0.56187579407281085</v>
      </c>
    </row>
    <row r="212" spans="1:50" hidden="1" x14ac:dyDescent="0.45">
      <c r="A212">
        <v>97</v>
      </c>
      <c r="B212" t="s">
        <v>43</v>
      </c>
      <c r="C212">
        <v>95</v>
      </c>
      <c r="D212" s="7">
        <f t="shared" si="6"/>
        <v>0.9005638495049505</v>
      </c>
      <c r="E212" s="7">
        <f t="shared" si="7"/>
        <v>1.0467351767341686</v>
      </c>
      <c r="F212">
        <v>31</v>
      </c>
      <c r="G212">
        <v>40.3060129090019</v>
      </c>
      <c r="H212" s="3">
        <f>Table3[[#This Row],[h_obWins]]/Table3[[#This Row],[h_exWins]]</f>
        <v>0.76911601427777276</v>
      </c>
      <c r="I212">
        <v>36</v>
      </c>
      <c r="J212">
        <v>25.490098999281699</v>
      </c>
      <c r="K212" s="3">
        <f>Table3[[#This Row],[obDraws]]/Table3[[#This Row],[exDraws]]</f>
        <v>1.412313071087502</v>
      </c>
      <c r="L212">
        <v>28</v>
      </c>
      <c r="M212">
        <v>29.203888091716198</v>
      </c>
      <c r="N212" s="3">
        <f>Table3[[#This Row],[a_obWins]]/Table3[[#This Row],[a_exWins]]</f>
        <v>0.9587764448372309</v>
      </c>
      <c r="O212">
        <v>114</v>
      </c>
      <c r="P212">
        <v>134.55800405291399</v>
      </c>
      <c r="Q212" s="3">
        <f>Table3[[#This Row],[h_obSG]]/Table3[[#This Row],[h_exSG]]</f>
        <v>0.84721827439689357</v>
      </c>
      <c r="R212">
        <v>119</v>
      </c>
      <c r="S212">
        <v>109.796397656121</v>
      </c>
      <c r="T212" s="3">
        <f>Table3[[#This Row],[a_obSG]]/Table3[[#This Row],[a_exSG]]</f>
        <v>1.0838242650975163</v>
      </c>
      <c r="U212">
        <v>233</v>
      </c>
      <c r="V212">
        <v>244.35440170903499</v>
      </c>
      <c r="W212" s="3">
        <f>Table3[[#This Row],[obSG]]/Table3[[#This Row],[exSG]]</f>
        <v>0.95353305841997782</v>
      </c>
      <c r="X212">
        <v>2318</v>
      </c>
      <c r="Y212">
        <v>2478.2676247925801</v>
      </c>
      <c r="Z212" s="3">
        <f>Table3[[#This Row],[obFouls]]/Table3[[#This Row],[exFouls]]</f>
        <v>0.93533078381476509</v>
      </c>
      <c r="AA212">
        <v>1115</v>
      </c>
      <c r="AB212">
        <v>1213.2740528127599</v>
      </c>
      <c r="AC212" s="3">
        <f>Table3[[#This Row],[h_obFouls]]/Table3[[#This Row],[h_exFouls]]</f>
        <v>0.91900094411074806</v>
      </c>
      <c r="AD212">
        <v>1203</v>
      </c>
      <c r="AE212">
        <v>1264.99357197982</v>
      </c>
      <c r="AF212" s="3">
        <f>Table3[[#This Row],[a_obFouls]]/Table3[[#This Row],[a_exFouls]]</f>
        <v>0.95099297470516397</v>
      </c>
      <c r="AG212">
        <v>281</v>
      </c>
      <c r="AH212">
        <v>329.76112712335799</v>
      </c>
      <c r="AI212" s="3">
        <f>Table3[[#This Row],[obYC]]/Table3[[#This Row],[exYC]]</f>
        <v>0.85213197338109148</v>
      </c>
      <c r="AJ212">
        <v>14</v>
      </c>
      <c r="AK212">
        <v>19.986674760338101</v>
      </c>
      <c r="AL212" s="3">
        <f>Table3[[#This Row],[obRC]]/Table3[[#This Row],[exRC]]</f>
        <v>0.70046669432885555</v>
      </c>
      <c r="AM212">
        <v>140</v>
      </c>
      <c r="AN212">
        <v>149.66976370667399</v>
      </c>
      <c r="AO212" s="3">
        <f>Table3[[#This Row],[h_obYC]]/Table3[[#This Row],[h_exYC]]</f>
        <v>0.93539267072255827</v>
      </c>
      <c r="AP212">
        <v>141</v>
      </c>
      <c r="AQ212">
        <v>180.091363416684</v>
      </c>
      <c r="AR212" s="3">
        <f>Table3[[#This Row],[a_obYC]]/Table3[[#This Row],[a_exYC]]</f>
        <v>0.78293593498852643</v>
      </c>
      <c r="AS212">
        <v>6</v>
      </c>
      <c r="AT212">
        <v>8.3002539186522295</v>
      </c>
      <c r="AU212" s="3">
        <f>Table3[[#This Row],[h_obRC]]/Table3[[#This Row],[h_exRC]]</f>
        <v>0.7228694518027784</v>
      </c>
      <c r="AV212">
        <v>8</v>
      </c>
      <c r="AW212">
        <v>11.6864208416858</v>
      </c>
      <c r="AX212" s="3">
        <f>Table3[[#This Row],[a_obRC]]/Table3[[#This Row],[a_exRC]]</f>
        <v>0.68455518660287928</v>
      </c>
    </row>
    <row r="213" spans="1:50" hidden="1" x14ac:dyDescent="0.45">
      <c r="A213">
        <v>42</v>
      </c>
      <c r="B213" t="s">
        <v>283</v>
      </c>
      <c r="C213">
        <v>58</v>
      </c>
      <c r="D213" s="7">
        <f t="shared" si="6"/>
        <v>0.88958904714786158</v>
      </c>
      <c r="E213" s="7">
        <f t="shared" si="7"/>
        <v>1.030871820911748</v>
      </c>
      <c r="F213">
        <v>23</v>
      </c>
      <c r="G213">
        <v>26.470424621044501</v>
      </c>
      <c r="H213" s="3">
        <f>Table3[[#This Row],[h_obWins]]/Table3[[#This Row],[h_exWins]]</f>
        <v>0.86889425950933008</v>
      </c>
      <c r="I213">
        <v>18</v>
      </c>
      <c r="J213">
        <v>15.3180303315931</v>
      </c>
      <c r="K213" s="3">
        <f>Table3[[#This Row],[obDraws]]/Table3[[#This Row],[exDraws]]</f>
        <v>1.1750858047901496</v>
      </c>
      <c r="L213">
        <v>17</v>
      </c>
      <c r="M213">
        <v>16.2115450473622</v>
      </c>
      <c r="N213" s="3">
        <f>Table3[[#This Row],[a_obWins]]/Table3[[#This Row],[a_exWins]]</f>
        <v>1.0486353984357641</v>
      </c>
      <c r="O213">
        <v>76</v>
      </c>
      <c r="P213">
        <v>85.628112187064602</v>
      </c>
      <c r="Q213" s="3">
        <f>Table3[[#This Row],[h_obSG]]/Table3[[#This Row],[h_exSG]]</f>
        <v>0.88755898102680497</v>
      </c>
      <c r="R213">
        <v>67</v>
      </c>
      <c r="S213">
        <v>62.422764400974799</v>
      </c>
      <c r="T213" s="3">
        <f>Table3[[#This Row],[a_obSG]]/Table3[[#This Row],[a_exSG]]</f>
        <v>1.0733263840996077</v>
      </c>
      <c r="U213">
        <v>143</v>
      </c>
      <c r="V213">
        <v>148.05087658803899</v>
      </c>
      <c r="W213" s="3">
        <f>Table3[[#This Row],[obSG]]/Table3[[#This Row],[exSG]]</f>
        <v>0.96588418316432278</v>
      </c>
      <c r="X213">
        <v>1288</v>
      </c>
      <c r="Y213">
        <v>1519.28453241638</v>
      </c>
      <c r="Z213" s="3">
        <f>Table3[[#This Row],[obFouls]]/Table3[[#This Row],[exFouls]]</f>
        <v>0.84776746719817631</v>
      </c>
      <c r="AA213">
        <v>600</v>
      </c>
      <c r="AB213">
        <v>740.08895786520998</v>
      </c>
      <c r="AC213" s="3">
        <f>Table3[[#This Row],[h_obFouls]]/Table3[[#This Row],[h_exFouls]]</f>
        <v>0.81071335225795393</v>
      </c>
      <c r="AD213">
        <v>688</v>
      </c>
      <c r="AE213">
        <v>779.19557455117604</v>
      </c>
      <c r="AF213" s="3">
        <f>Table3[[#This Row],[a_obFouls]]/Table3[[#This Row],[a_exFouls]]</f>
        <v>0.88296189361226085</v>
      </c>
      <c r="AG213">
        <v>184</v>
      </c>
      <c r="AH213">
        <v>200.525713289088</v>
      </c>
      <c r="AI213" s="3">
        <f>Table3[[#This Row],[obYC]]/Table3[[#This Row],[exYC]]</f>
        <v>0.91758805881785499</v>
      </c>
      <c r="AJ213">
        <v>8</v>
      </c>
      <c r="AK213">
        <v>12.186304671828699</v>
      </c>
      <c r="AL213" s="3">
        <f>Table3[[#This Row],[obRC]]/Table3[[#This Row],[exRC]]</f>
        <v>0.65647464226737617</v>
      </c>
      <c r="AM213">
        <v>85</v>
      </c>
      <c r="AN213">
        <v>89.170281963578702</v>
      </c>
      <c r="AO213" s="3">
        <f>Table3[[#This Row],[h_obYC]]/Table3[[#This Row],[h_exYC]]</f>
        <v>0.95323237886270185</v>
      </c>
      <c r="AP213">
        <v>99</v>
      </c>
      <c r="AQ213">
        <v>111.35543132551</v>
      </c>
      <c r="AR213" s="3">
        <f>Table3[[#This Row],[a_obYC]]/Table3[[#This Row],[a_exYC]]</f>
        <v>0.88904509480643956</v>
      </c>
      <c r="AS213">
        <v>4</v>
      </c>
      <c r="AT213">
        <v>4.8851366079878602</v>
      </c>
      <c r="AU213" s="3">
        <f>Table3[[#This Row],[h_obRC]]/Table3[[#This Row],[h_exRC]]</f>
        <v>0.818810264887876</v>
      </c>
      <c r="AV213">
        <v>4</v>
      </c>
      <c r="AW213">
        <v>7.30116806384087</v>
      </c>
      <c r="AX213" s="3">
        <f>Table3[[#This Row],[a_obRC]]/Table3[[#This Row],[a_exRC]]</f>
        <v>0.547857543481303</v>
      </c>
    </row>
    <row r="214" spans="1:50" hidden="1" x14ac:dyDescent="0.45">
      <c r="A214">
        <v>84</v>
      </c>
      <c r="B214" t="s">
        <v>166</v>
      </c>
      <c r="C214">
        <v>94</v>
      </c>
      <c r="D214" s="7">
        <f t="shared" si="6"/>
        <v>0.94545261160086691</v>
      </c>
      <c r="E214" s="7">
        <f t="shared" si="7"/>
        <v>1.0173130044847352</v>
      </c>
      <c r="F214">
        <v>40</v>
      </c>
      <c r="G214">
        <v>40.655915204218402</v>
      </c>
      <c r="H214" s="3">
        <f>Table3[[#This Row],[h_obWins]]/Table3[[#This Row],[h_exWins]]</f>
        <v>0.98386667226838509</v>
      </c>
      <c r="I214">
        <v>36</v>
      </c>
      <c r="J214">
        <v>25.2019169343512</v>
      </c>
      <c r="K214" s="3">
        <f>Table3[[#This Row],[obDraws]]/Table3[[#This Row],[exDraws]]</f>
        <v>1.4284627670893792</v>
      </c>
      <c r="L214">
        <v>18</v>
      </c>
      <c r="M214">
        <v>28.142167861430298</v>
      </c>
      <c r="N214" s="3">
        <f>Table3[[#This Row],[a_obWins]]/Table3[[#This Row],[a_exWins]]</f>
        <v>0.63960957409644159</v>
      </c>
      <c r="O214">
        <v>117</v>
      </c>
      <c r="P214">
        <v>134.77131747093799</v>
      </c>
      <c r="Q214" s="3">
        <f>Table3[[#This Row],[h_obSG]]/Table3[[#This Row],[h_exSG]]</f>
        <v>0.86813724311354168</v>
      </c>
      <c r="R214">
        <v>82</v>
      </c>
      <c r="S214">
        <v>106.167457089458</v>
      </c>
      <c r="T214" s="3">
        <f>Table3[[#This Row],[a_obSG]]/Table3[[#This Row],[a_exSG]]</f>
        <v>0.77236473631374436</v>
      </c>
      <c r="U214">
        <v>199</v>
      </c>
      <c r="V214">
        <v>240.93877456039601</v>
      </c>
      <c r="W214" s="3">
        <f>Table3[[#This Row],[obSG]]/Table3[[#This Row],[exSG]]</f>
        <v>0.825935968019613</v>
      </c>
      <c r="X214">
        <v>2345</v>
      </c>
      <c r="Y214">
        <v>2459.1001132800702</v>
      </c>
      <c r="Z214" s="3">
        <f>Table3[[#This Row],[obFouls]]/Table3[[#This Row],[exFouls]]</f>
        <v>0.95360086697410718</v>
      </c>
      <c r="AA214">
        <v>1147</v>
      </c>
      <c r="AB214">
        <v>1201.7655067804601</v>
      </c>
      <c r="AC214" s="3">
        <f>Table3[[#This Row],[h_obFouls]]/Table3[[#This Row],[h_exFouls]]</f>
        <v>0.95442912409162306</v>
      </c>
      <c r="AD214">
        <v>1198</v>
      </c>
      <c r="AE214">
        <v>1257.3346064996001</v>
      </c>
      <c r="AF214" s="3">
        <f>Table3[[#This Row],[a_obFouls]]/Table3[[#This Row],[a_exFouls]]</f>
        <v>0.95280921546827801</v>
      </c>
      <c r="AG214">
        <v>398</v>
      </c>
      <c r="AH214">
        <v>326.31735405998302</v>
      </c>
      <c r="AI214" s="3">
        <f>Table3[[#This Row],[obYC]]/Table3[[#This Row],[exYC]]</f>
        <v>1.2196715713956188</v>
      </c>
      <c r="AJ214">
        <v>14</v>
      </c>
      <c r="AK214">
        <v>19.721640664191</v>
      </c>
      <c r="AL214" s="3">
        <f>Table3[[#This Row],[obRC]]/Table3[[#This Row],[exRC]]</f>
        <v>0.70988008748278719</v>
      </c>
      <c r="AM214">
        <v>185</v>
      </c>
      <c r="AN214">
        <v>147.436405864725</v>
      </c>
      <c r="AO214" s="3">
        <f>Table3[[#This Row],[h_obYC]]/Table3[[#This Row],[h_exYC]]</f>
        <v>1.2547782816256394</v>
      </c>
      <c r="AP214">
        <v>213</v>
      </c>
      <c r="AQ214">
        <v>178.88094819525799</v>
      </c>
      <c r="AR214" s="3">
        <f>Table3[[#This Row],[a_obYC]]/Table3[[#This Row],[a_exYC]]</f>
        <v>1.1907360853627591</v>
      </c>
      <c r="AS214">
        <v>6</v>
      </c>
      <c r="AT214">
        <v>8.1511349051588695</v>
      </c>
      <c r="AU214" s="3">
        <f>Table3[[#This Row],[h_obRC]]/Table3[[#This Row],[h_exRC]]</f>
        <v>0.73609381635955851</v>
      </c>
      <c r="AV214">
        <v>8</v>
      </c>
      <c r="AW214">
        <v>11.5705057590322</v>
      </c>
      <c r="AX214" s="3">
        <f>Table3[[#This Row],[a_obRC]]/Table3[[#This Row],[a_exRC]]</f>
        <v>0.69141316435152533</v>
      </c>
    </row>
    <row r="215" spans="1:50" hidden="1" x14ac:dyDescent="0.45">
      <c r="A215">
        <v>183</v>
      </c>
      <c r="B215" t="s">
        <v>126</v>
      </c>
      <c r="C215">
        <v>94</v>
      </c>
      <c r="D215" s="7">
        <f t="shared" si="6"/>
        <v>0.87998549112020741</v>
      </c>
      <c r="E215" s="7">
        <f t="shared" si="7"/>
        <v>0.98802986288393146</v>
      </c>
      <c r="F215">
        <v>48</v>
      </c>
      <c r="G215">
        <v>46.766888621255298</v>
      </c>
      <c r="H215" s="3">
        <f>Table3[[#This Row],[h_obWins]]/Table3[[#This Row],[h_exWins]]</f>
        <v>1.0263671887332753</v>
      </c>
      <c r="I215">
        <v>19</v>
      </c>
      <c r="J215">
        <v>22.720421901385201</v>
      </c>
      <c r="K215" s="3">
        <f>Table3[[#This Row],[obDraws]]/Table3[[#This Row],[exDraws]]</f>
        <v>0.83625207676454383</v>
      </c>
      <c r="L215">
        <v>27</v>
      </c>
      <c r="M215">
        <v>24.512689477359299</v>
      </c>
      <c r="N215" s="3">
        <f>Table3[[#This Row],[a_obWins]]/Table3[[#This Row],[a_exWins]]</f>
        <v>1.1014703231539755</v>
      </c>
      <c r="O215">
        <v>133</v>
      </c>
      <c r="P215">
        <v>154.208144115138</v>
      </c>
      <c r="Q215" s="3">
        <f>Table3[[#This Row],[h_obSG]]/Table3[[#This Row],[h_exSG]]</f>
        <v>0.8624706610871139</v>
      </c>
      <c r="R215">
        <v>93</v>
      </c>
      <c r="S215">
        <v>100.176966533966</v>
      </c>
      <c r="T215" s="3">
        <f>Table3[[#This Row],[a_obSG]]/Table3[[#This Row],[a_exSG]]</f>
        <v>0.92835711858441461</v>
      </c>
      <c r="U215">
        <v>226</v>
      </c>
      <c r="V215">
        <v>254.38511064910401</v>
      </c>
      <c r="W215" s="3">
        <f>Table3[[#This Row],[obSG]]/Table3[[#This Row],[exSG]]</f>
        <v>0.88841677652958972</v>
      </c>
      <c r="X215">
        <v>2109</v>
      </c>
      <c r="Y215">
        <v>2434.7658989319798</v>
      </c>
      <c r="Z215" s="3">
        <f>Table3[[#This Row],[obFouls]]/Table3[[#This Row],[exFouls]]</f>
        <v>0.8662023732651758</v>
      </c>
      <c r="AA215">
        <v>912</v>
      </c>
      <c r="AB215">
        <v>1184.22471153675</v>
      </c>
      <c r="AC215" s="3">
        <f>Table3[[#This Row],[h_obFouls]]/Table3[[#This Row],[h_exFouls]]</f>
        <v>0.77012410830079014</v>
      </c>
      <c r="AD215">
        <v>1197</v>
      </c>
      <c r="AE215">
        <v>1250.5411873952301</v>
      </c>
      <c r="AF215" s="3">
        <f>Table3[[#This Row],[a_obFouls]]/Table3[[#This Row],[a_exFouls]]</f>
        <v>0.95718558658051744</v>
      </c>
      <c r="AG215">
        <v>250</v>
      </c>
      <c r="AH215">
        <v>321.96558508557501</v>
      </c>
      <c r="AI215" s="3">
        <f>Table3[[#This Row],[obYC]]/Table3[[#This Row],[exYC]]</f>
        <v>0.77648050468981855</v>
      </c>
      <c r="AJ215">
        <v>17</v>
      </c>
      <c r="AK215">
        <v>18.983947026686501</v>
      </c>
      <c r="AL215" s="3">
        <f>Table3[[#This Row],[obRC]]/Table3[[#This Row],[exRC]]</f>
        <v>0.89549343854059504</v>
      </c>
      <c r="AM215">
        <v>94</v>
      </c>
      <c r="AN215">
        <v>141.799836051005</v>
      </c>
      <c r="AO215" s="3">
        <f>Table3[[#This Row],[h_obYC]]/Table3[[#This Row],[h_exYC]]</f>
        <v>0.66290626715667333</v>
      </c>
      <c r="AP215">
        <v>156</v>
      </c>
      <c r="AQ215">
        <v>180.16574903456899</v>
      </c>
      <c r="AR215" s="3">
        <f>Table3[[#This Row],[a_obYC]]/Table3[[#This Row],[a_exYC]]</f>
        <v>0.86586934995101528</v>
      </c>
      <c r="AS215">
        <v>6</v>
      </c>
      <c r="AT215">
        <v>7.3383134135277999</v>
      </c>
      <c r="AU215" s="3">
        <f>Table3[[#This Row],[h_obRC]]/Table3[[#This Row],[h_exRC]]</f>
        <v>0.81762656647225118</v>
      </c>
      <c r="AV215">
        <v>11</v>
      </c>
      <c r="AW215">
        <v>11.645633613158701</v>
      </c>
      <c r="AX215" s="3">
        <f>Table3[[#This Row],[a_obRC]]/Table3[[#This Row],[a_exRC]]</f>
        <v>0.94456002699336317</v>
      </c>
    </row>
    <row r="216" spans="1:50" hidden="1" x14ac:dyDescent="0.45">
      <c r="A216">
        <v>156</v>
      </c>
      <c r="B216" t="s">
        <v>204</v>
      </c>
      <c r="C216">
        <v>92</v>
      </c>
      <c r="D216" s="7">
        <f t="shared" si="6"/>
        <v>1.0921316384565511</v>
      </c>
      <c r="E216" s="7">
        <f t="shared" si="7"/>
        <v>0.97167497784504253</v>
      </c>
      <c r="F216">
        <v>47</v>
      </c>
      <c r="G216">
        <v>42.584907741986399</v>
      </c>
      <c r="H216" s="3">
        <f>Table3[[#This Row],[h_obWins]]/Table3[[#This Row],[h_exWins]]</f>
        <v>1.1036773939904667</v>
      </c>
      <c r="I216">
        <v>19</v>
      </c>
      <c r="J216">
        <v>22.160910136616302</v>
      </c>
      <c r="K216" s="3">
        <f>Table3[[#This Row],[obDraws]]/Table3[[#This Row],[exDraws]]</f>
        <v>0.85736550903685338</v>
      </c>
      <c r="L216">
        <v>26</v>
      </c>
      <c r="M216">
        <v>27.254182121397101</v>
      </c>
      <c r="N216" s="3">
        <f>Table3[[#This Row],[a_obWins]]/Table3[[#This Row],[a_exWins]]</f>
        <v>0.95398203050780783</v>
      </c>
      <c r="O216">
        <v>156</v>
      </c>
      <c r="P216">
        <v>143.49538512726701</v>
      </c>
      <c r="Q216" s="3">
        <f>Table3[[#This Row],[h_obSG]]/Table3[[#This Row],[h_exSG]]</f>
        <v>1.0871429757942568</v>
      </c>
      <c r="R216">
        <v>105</v>
      </c>
      <c r="S216">
        <v>106.73307866780701</v>
      </c>
      <c r="T216" s="3">
        <f>Table3[[#This Row],[a_obSG]]/Table3[[#This Row],[a_exSG]]</f>
        <v>0.98376249716171882</v>
      </c>
      <c r="U216">
        <v>261</v>
      </c>
      <c r="V216">
        <v>250.22846379507399</v>
      </c>
      <c r="W216" s="3">
        <f>Table3[[#This Row],[obSG]]/Table3[[#This Row],[exSG]]</f>
        <v>1.0430468062727964</v>
      </c>
      <c r="X216">
        <v>2495</v>
      </c>
      <c r="Y216">
        <v>2377.7114951836202</v>
      </c>
      <c r="Z216" s="3">
        <f>Table3[[#This Row],[obFouls]]/Table3[[#This Row],[exFouls]]</f>
        <v>1.0493283163470268</v>
      </c>
      <c r="AA216">
        <v>1165</v>
      </c>
      <c r="AB216">
        <v>1166.4517012666799</v>
      </c>
      <c r="AC216" s="3">
        <f>Table3[[#This Row],[h_obFouls]]/Table3[[#This Row],[h_exFouls]]</f>
        <v>0.99875545531366317</v>
      </c>
      <c r="AD216">
        <v>1330</v>
      </c>
      <c r="AE216">
        <v>1211.25979391694</v>
      </c>
      <c r="AF216" s="3">
        <f>Table3[[#This Row],[a_obFouls]]/Table3[[#This Row],[a_exFouls]]</f>
        <v>1.0980303372401068</v>
      </c>
      <c r="AG216">
        <v>352</v>
      </c>
      <c r="AH216">
        <v>317.92277159658198</v>
      </c>
      <c r="AI216" s="3">
        <f>Table3[[#This Row],[obYC]]/Table3[[#This Row],[exYC]]</f>
        <v>1.1071871267109461</v>
      </c>
      <c r="AJ216">
        <v>25</v>
      </c>
      <c r="AK216">
        <v>18.374791241076899</v>
      </c>
      <c r="AL216" s="3">
        <f>Table3[[#This Row],[obRC]]/Table3[[#This Row],[exRC]]</f>
        <v>1.3605596750461266</v>
      </c>
      <c r="AM216">
        <v>145</v>
      </c>
      <c r="AN216">
        <v>143.26994892370399</v>
      </c>
      <c r="AO216" s="3">
        <f>Table3[[#This Row],[h_obYC]]/Table3[[#This Row],[h_exYC]]</f>
        <v>1.012075463761192</v>
      </c>
      <c r="AP216">
        <v>207</v>
      </c>
      <c r="AQ216">
        <v>174.65282267287699</v>
      </c>
      <c r="AR216" s="3">
        <f>Table3[[#This Row],[a_obYC]]/Table3[[#This Row],[a_exYC]]</f>
        <v>1.1852084428529903</v>
      </c>
      <c r="AS216">
        <v>6</v>
      </c>
      <c r="AT216">
        <v>7.3958698628980803</v>
      </c>
      <c r="AU216" s="3">
        <f>Table3[[#This Row],[h_obRC]]/Table3[[#This Row],[h_exRC]]</f>
        <v>0.81126359863353426</v>
      </c>
      <c r="AV216">
        <v>19</v>
      </c>
      <c r="AW216">
        <v>10.9789213781788</v>
      </c>
      <c r="AX216" s="3">
        <f>Table3[[#This Row],[a_obRC]]/Table3[[#This Row],[a_exRC]]</f>
        <v>1.7305889481787826</v>
      </c>
    </row>
    <row r="217" spans="1:50" hidden="1" x14ac:dyDescent="0.45">
      <c r="A217">
        <v>250</v>
      </c>
      <c r="B217" t="s">
        <v>198</v>
      </c>
      <c r="C217">
        <v>92</v>
      </c>
      <c r="D217" s="7">
        <f t="shared" si="6"/>
        <v>0.95344658501325952</v>
      </c>
      <c r="E217" s="7">
        <f t="shared" si="7"/>
        <v>1.0175060827412992</v>
      </c>
      <c r="F217">
        <v>40</v>
      </c>
      <c r="G217">
        <v>40.280815992561202</v>
      </c>
      <c r="H217" s="3">
        <f>Table3[[#This Row],[h_obWins]]/Table3[[#This Row],[h_exWins]]</f>
        <v>0.99302854260417517</v>
      </c>
      <c r="I217">
        <v>27</v>
      </c>
      <c r="J217">
        <v>22.341885045139001</v>
      </c>
      <c r="K217" s="3">
        <f>Table3[[#This Row],[obDraws]]/Table3[[#This Row],[exDraws]]</f>
        <v>1.2084924770425529</v>
      </c>
      <c r="L217">
        <v>25</v>
      </c>
      <c r="M217">
        <v>29.377298962299701</v>
      </c>
      <c r="N217" s="3">
        <f>Table3[[#This Row],[a_obWins]]/Table3[[#This Row],[a_exWins]]</f>
        <v>0.85099722857716942</v>
      </c>
      <c r="O217">
        <v>132</v>
      </c>
      <c r="P217">
        <v>135.21575624986201</v>
      </c>
      <c r="Q217" s="3">
        <f>Table3[[#This Row],[h_obSG]]/Table3[[#This Row],[h_exSG]]</f>
        <v>0.97621759224627869</v>
      </c>
      <c r="R217">
        <v>106</v>
      </c>
      <c r="S217">
        <v>107.19907120683899</v>
      </c>
      <c r="T217" s="3">
        <f>Table3[[#This Row],[a_obSG]]/Table3[[#This Row],[a_exSG]]</f>
        <v>0.98881453735242353</v>
      </c>
      <c r="U217">
        <v>238</v>
      </c>
      <c r="V217">
        <v>242.414827456701</v>
      </c>
      <c r="W217" s="3">
        <f>Table3[[#This Row],[obSG]]/Table3[[#This Row],[exSG]]</f>
        <v>0.98178812945140681</v>
      </c>
      <c r="X217">
        <v>2178</v>
      </c>
      <c r="Y217">
        <v>2398.1044397351502</v>
      </c>
      <c r="Z217" s="3">
        <f>Table3[[#This Row],[obFouls]]/Table3[[#This Row],[exFouls]]</f>
        <v>0.90821732528068755</v>
      </c>
      <c r="AA217">
        <v>1067</v>
      </c>
      <c r="AB217">
        <v>1175.3164066770801</v>
      </c>
      <c r="AC217" s="3">
        <f>Table3[[#This Row],[h_obFouls]]/Table3[[#This Row],[h_exFouls]]</f>
        <v>0.90784064098678052</v>
      </c>
      <c r="AD217">
        <v>1111</v>
      </c>
      <c r="AE217">
        <v>1222.7880330580699</v>
      </c>
      <c r="AF217" s="3">
        <f>Table3[[#This Row],[a_obFouls]]/Table3[[#This Row],[a_exFouls]]</f>
        <v>0.90857938576770392</v>
      </c>
      <c r="AG217">
        <v>343</v>
      </c>
      <c r="AH217">
        <v>320.13982944109301</v>
      </c>
      <c r="AI217" s="3">
        <f>Table3[[#This Row],[obYC]]/Table3[[#This Row],[exYC]]</f>
        <v>1.0714068305678077</v>
      </c>
      <c r="AJ217">
        <v>15</v>
      </c>
      <c r="AK217">
        <v>18.9908442397142</v>
      </c>
      <c r="AL217" s="3">
        <f>Table3[[#This Row],[obRC]]/Table3[[#This Row],[exRC]]</f>
        <v>0.78985430087576458</v>
      </c>
      <c r="AM217">
        <v>156</v>
      </c>
      <c r="AN217">
        <v>144.554601969613</v>
      </c>
      <c r="AO217" s="3">
        <f>Table3[[#This Row],[h_obYC]]/Table3[[#This Row],[h_exYC]]</f>
        <v>1.0791769883105689</v>
      </c>
      <c r="AP217">
        <v>187</v>
      </c>
      <c r="AQ217">
        <v>175.58522747147899</v>
      </c>
      <c r="AR217" s="3">
        <f>Table3[[#This Row],[a_obYC]]/Table3[[#This Row],[a_exYC]]</f>
        <v>1.0650098683864231</v>
      </c>
      <c r="AS217">
        <v>6</v>
      </c>
      <c r="AT217">
        <v>7.8457699992933803</v>
      </c>
      <c r="AU217" s="3">
        <f>Table3[[#This Row],[h_obRC]]/Table3[[#This Row],[h_exRC]]</f>
        <v>0.76474329486339554</v>
      </c>
      <c r="AV217">
        <v>9</v>
      </c>
      <c r="AW217">
        <v>11.145074240420801</v>
      </c>
      <c r="AX217" s="3">
        <f>Table3[[#This Row],[a_obRC]]/Table3[[#This Row],[a_exRC]]</f>
        <v>0.80753163288575724</v>
      </c>
    </row>
    <row r="218" spans="1:50" hidden="1" x14ac:dyDescent="0.45">
      <c r="A218">
        <v>248</v>
      </c>
      <c r="B218" t="s">
        <v>193</v>
      </c>
      <c r="C218">
        <v>92</v>
      </c>
      <c r="D218" s="7">
        <f t="shared" si="6"/>
        <v>0.94171390735814497</v>
      </c>
      <c r="E218" s="7">
        <f t="shared" si="7"/>
        <v>0.97624058270264757</v>
      </c>
      <c r="F218">
        <v>45</v>
      </c>
      <c r="G218">
        <v>39.447897311433302</v>
      </c>
      <c r="H218" s="3">
        <f>Table3[[#This Row],[h_obWins]]/Table3[[#This Row],[h_exWins]]</f>
        <v>1.140745212469348</v>
      </c>
      <c r="I218">
        <v>20</v>
      </c>
      <c r="J218">
        <v>22.433823991785498</v>
      </c>
      <c r="K218" s="3">
        <f>Table3[[#This Row],[obDraws]]/Table3[[#This Row],[exDraws]]</f>
        <v>0.89151096163201238</v>
      </c>
      <c r="L218">
        <v>27</v>
      </c>
      <c r="M218">
        <v>30.118278696781001</v>
      </c>
      <c r="N218" s="3">
        <f>Table3[[#This Row],[a_obWins]]/Table3[[#This Row],[a_exWins]]</f>
        <v>0.89646557400658233</v>
      </c>
      <c r="O218">
        <v>146</v>
      </c>
      <c r="P218">
        <v>135.143478567259</v>
      </c>
      <c r="Q218" s="3">
        <f>Table3[[#This Row],[h_obSG]]/Table3[[#This Row],[h_exSG]]</f>
        <v>1.0803332987121377</v>
      </c>
      <c r="R218">
        <v>99</v>
      </c>
      <c r="S218">
        <v>109.801794880854</v>
      </c>
      <c r="T218" s="3">
        <f>Table3[[#This Row],[a_obSG]]/Table3[[#This Row],[a_exSG]]</f>
        <v>0.90162460556701252</v>
      </c>
      <c r="U218">
        <v>245</v>
      </c>
      <c r="V218">
        <v>244.94527344811399</v>
      </c>
      <c r="W218" s="3">
        <f>Table3[[#This Row],[obSG]]/Table3[[#This Row],[exSG]]</f>
        <v>1.0002234235881167</v>
      </c>
      <c r="X218">
        <v>2264</v>
      </c>
      <c r="Y218">
        <v>2388.2219838242199</v>
      </c>
      <c r="Z218" s="3">
        <f>Table3[[#This Row],[obFouls]]/Table3[[#This Row],[exFouls]]</f>
        <v>0.94798557895137314</v>
      </c>
      <c r="AA218">
        <v>1107</v>
      </c>
      <c r="AB218">
        <v>1172.87794433966</v>
      </c>
      <c r="AC218" s="3">
        <f>Table3[[#This Row],[h_obFouls]]/Table3[[#This Row],[h_exFouls]]</f>
        <v>0.94383222511976739</v>
      </c>
      <c r="AD218">
        <v>1157</v>
      </c>
      <c r="AE218">
        <v>1215.34403948456</v>
      </c>
      <c r="AF218" s="3">
        <f>Table3[[#This Row],[a_obFouls]]/Table3[[#This Row],[a_exFouls]]</f>
        <v>0.95199380785270948</v>
      </c>
      <c r="AG218">
        <v>282</v>
      </c>
      <c r="AH218">
        <v>321.212712395822</v>
      </c>
      <c r="AI218" s="3">
        <f>Table3[[#This Row],[obYC]]/Table3[[#This Row],[exYC]]</f>
        <v>0.87792291250446775</v>
      </c>
      <c r="AJ218">
        <v>17</v>
      </c>
      <c r="AK218">
        <v>19.006008086233301</v>
      </c>
      <c r="AL218" s="3">
        <f>Table3[[#This Row],[obRC]]/Table3[[#This Row],[exRC]]</f>
        <v>0.89445400227487426</v>
      </c>
      <c r="AM218">
        <v>122</v>
      </c>
      <c r="AN218">
        <v>146.73418922841901</v>
      </c>
      <c r="AO218" s="3">
        <f>Table3[[#This Row],[h_obYC]]/Table3[[#This Row],[h_exYC]]</f>
        <v>0.83143540466962573</v>
      </c>
      <c r="AP218">
        <v>160</v>
      </c>
      <c r="AQ218">
        <v>174.47852316740199</v>
      </c>
      <c r="AR218" s="3">
        <f>Table3[[#This Row],[a_obYC]]/Table3[[#This Row],[a_exYC]]</f>
        <v>0.91701830744228219</v>
      </c>
      <c r="AS218">
        <v>9</v>
      </c>
      <c r="AT218">
        <v>8.02312924779892</v>
      </c>
      <c r="AU218" s="3">
        <f>Table3[[#This Row],[h_obRC]]/Table3[[#This Row],[h_exRC]]</f>
        <v>1.1217568260500199</v>
      </c>
      <c r="AV218">
        <v>8</v>
      </c>
      <c r="AW218">
        <v>10.9828788384344</v>
      </c>
      <c r="AX218" s="3">
        <f>Table3[[#This Row],[a_obRC]]/Table3[[#This Row],[a_exRC]]</f>
        <v>0.72840646953184385</v>
      </c>
    </row>
    <row r="219" spans="1:50" hidden="1" x14ac:dyDescent="0.45">
      <c r="A219">
        <v>15</v>
      </c>
      <c r="B219" t="s">
        <v>268</v>
      </c>
      <c r="C219">
        <v>34</v>
      </c>
      <c r="D219" s="7">
        <f t="shared" si="6"/>
        <v>0.88712764306220926</v>
      </c>
      <c r="E219" s="7">
        <f t="shared" si="7"/>
        <v>1.0083983749296472</v>
      </c>
      <c r="F219">
        <v>14</v>
      </c>
      <c r="G219">
        <v>14.825187762344701</v>
      </c>
      <c r="H219" s="3">
        <f>Table3[[#This Row],[h_obWins]]/Table3[[#This Row],[h_exWins]]</f>
        <v>0.94433879856546299</v>
      </c>
      <c r="I219">
        <v>9</v>
      </c>
      <c r="J219">
        <v>9.1322279282838306</v>
      </c>
      <c r="K219" s="3">
        <f>Table3[[#This Row],[obDraws]]/Table3[[#This Row],[exDraws]]</f>
        <v>0.98552073718240196</v>
      </c>
      <c r="L219">
        <v>11</v>
      </c>
      <c r="M219">
        <v>10.042584309371399</v>
      </c>
      <c r="N219" s="3">
        <f>Table3[[#This Row],[a_obWins]]/Table3[[#This Row],[a_exWins]]</f>
        <v>1.095335589041077</v>
      </c>
      <c r="O219">
        <v>47</v>
      </c>
      <c r="P219">
        <v>48.893422804968303</v>
      </c>
      <c r="Q219" s="3">
        <f>Table3[[#This Row],[h_obSG]]/Table3[[#This Row],[h_exSG]]</f>
        <v>0.96127448854376585</v>
      </c>
      <c r="R219">
        <v>39</v>
      </c>
      <c r="S219">
        <v>37.873383628538399</v>
      </c>
      <c r="T219" s="3">
        <f>Table3[[#This Row],[a_obSG]]/Table3[[#This Row],[a_exSG]]</f>
        <v>1.029746916264769</v>
      </c>
      <c r="U219">
        <v>86</v>
      </c>
      <c r="V219">
        <v>86.766806433506801</v>
      </c>
      <c r="W219" s="3">
        <f>Table3[[#This Row],[obSG]]/Table3[[#This Row],[exSG]]</f>
        <v>0.99116244489078387</v>
      </c>
      <c r="X219">
        <v>866</v>
      </c>
      <c r="Y219">
        <v>889.65466813615001</v>
      </c>
      <c r="Z219" s="3">
        <f>Table3[[#This Row],[obFouls]]/Table3[[#This Row],[exFouls]]</f>
        <v>0.9734114044658394</v>
      </c>
      <c r="AA219">
        <v>431</v>
      </c>
      <c r="AB219">
        <v>434.28957729505203</v>
      </c>
      <c r="AC219" s="3">
        <f>Table3[[#This Row],[h_obFouls]]/Table3[[#This Row],[h_exFouls]]</f>
        <v>0.99242538281590598</v>
      </c>
      <c r="AD219">
        <v>435</v>
      </c>
      <c r="AE219">
        <v>455.36509084109798</v>
      </c>
      <c r="AF219" s="3">
        <f>Table3[[#This Row],[a_obFouls]]/Table3[[#This Row],[a_exFouls]]</f>
        <v>0.95527744385613322</v>
      </c>
      <c r="AG219">
        <v>110</v>
      </c>
      <c r="AH219">
        <v>117.918757705118</v>
      </c>
      <c r="AI219" s="3">
        <f>Table3[[#This Row],[obYC]]/Table3[[#This Row],[exYC]]</f>
        <v>0.93284564848520024</v>
      </c>
      <c r="AJ219">
        <v>4</v>
      </c>
      <c r="AK219">
        <v>7.1941559079044</v>
      </c>
      <c r="AL219" s="3">
        <f>Table3[[#This Row],[obRC]]/Table3[[#This Row],[exRC]]</f>
        <v>0.55600685489802903</v>
      </c>
      <c r="AM219">
        <v>43</v>
      </c>
      <c r="AN219">
        <v>53.026344660555203</v>
      </c>
      <c r="AO219" s="3">
        <f>Table3[[#This Row],[h_obYC]]/Table3[[#This Row],[h_exYC]]</f>
        <v>0.81091767262597081</v>
      </c>
      <c r="AP219">
        <v>67</v>
      </c>
      <c r="AQ219">
        <v>64.892413044563696</v>
      </c>
      <c r="AR219" s="3">
        <f>Table3[[#This Row],[a_obYC]]/Table3[[#This Row],[a_exYC]]</f>
        <v>1.0324781720474618</v>
      </c>
      <c r="AS219">
        <v>1</v>
      </c>
      <c r="AT219">
        <v>2.9564383866936299</v>
      </c>
      <c r="AU219" s="3">
        <f>Table3[[#This Row],[h_obRC]]/Table3[[#This Row],[h_exRC]]</f>
        <v>0.33824483016483986</v>
      </c>
      <c r="AV219">
        <v>3</v>
      </c>
      <c r="AW219">
        <v>4.2377175212107696</v>
      </c>
      <c r="AX219" s="3">
        <f>Table3[[#This Row],[a_obRC]]/Table3[[#This Row],[a_exRC]]</f>
        <v>0.70792826208549686</v>
      </c>
    </row>
    <row r="220" spans="1:50" hidden="1" x14ac:dyDescent="0.45">
      <c r="A220">
        <v>115</v>
      </c>
      <c r="B220" t="s">
        <v>220</v>
      </c>
      <c r="C220">
        <v>90</v>
      </c>
      <c r="D220" s="7">
        <f t="shared" si="6"/>
        <v>0.96335144059371902</v>
      </c>
      <c r="E220" s="7">
        <f t="shared" si="7"/>
        <v>0.96967915928208592</v>
      </c>
      <c r="F220">
        <v>38</v>
      </c>
      <c r="G220">
        <v>36.1083624156215</v>
      </c>
      <c r="H220" s="3">
        <f>Table3[[#This Row],[h_obWins]]/Table3[[#This Row],[h_exWins]]</f>
        <v>1.052387797668723</v>
      </c>
      <c r="I220">
        <v>16</v>
      </c>
      <c r="J220">
        <v>20.924713253216801</v>
      </c>
      <c r="K220" s="3">
        <f>Table3[[#This Row],[obDraws]]/Table3[[#This Row],[exDraws]]</f>
        <v>0.76464608171107362</v>
      </c>
      <c r="L220">
        <v>36</v>
      </c>
      <c r="M220">
        <v>32.9669243311616</v>
      </c>
      <c r="N220" s="3">
        <f>Table3[[#This Row],[a_obWins]]/Table3[[#This Row],[a_exWins]]</f>
        <v>1.0920035984664611</v>
      </c>
      <c r="O220">
        <v>122</v>
      </c>
      <c r="P220">
        <v>130.42973787205901</v>
      </c>
      <c r="Q220" s="3">
        <f>Table3[[#This Row],[h_obSG]]/Table3[[#This Row],[h_exSG]]</f>
        <v>0.93536950997840773</v>
      </c>
      <c r="R220">
        <v>118</v>
      </c>
      <c r="S220">
        <v>117.711025724056</v>
      </c>
      <c r="T220" s="3">
        <f>Table3[[#This Row],[a_obSG]]/Table3[[#This Row],[a_exSG]]</f>
        <v>1.0024549465452917</v>
      </c>
      <c r="U220">
        <v>240</v>
      </c>
      <c r="V220">
        <v>248.14076359611599</v>
      </c>
      <c r="W220" s="3">
        <f>Table3[[#This Row],[obSG]]/Table3[[#This Row],[exSG]]</f>
        <v>0.96719296145406308</v>
      </c>
      <c r="X220">
        <v>2618</v>
      </c>
      <c r="Y220">
        <v>2313.6077809265898</v>
      </c>
      <c r="Z220" s="3">
        <f>Table3[[#This Row],[obFouls]]/Table3[[#This Row],[exFouls]]</f>
        <v>1.1315660422578206</v>
      </c>
      <c r="AA220">
        <v>1291</v>
      </c>
      <c r="AB220">
        <v>1152.3150920248199</v>
      </c>
      <c r="AC220" s="3">
        <f>Table3[[#This Row],[h_obFouls]]/Table3[[#This Row],[h_exFouls]]</f>
        <v>1.1203532861237513</v>
      </c>
      <c r="AD220">
        <v>1327</v>
      </c>
      <c r="AE220">
        <v>1161.2926889017699</v>
      </c>
      <c r="AF220" s="3">
        <f>Table3[[#This Row],[a_obFouls]]/Table3[[#This Row],[a_exFouls]]</f>
        <v>1.1426921160202419</v>
      </c>
      <c r="AG220">
        <v>292</v>
      </c>
      <c r="AH220">
        <v>312.38890082624101</v>
      </c>
      <c r="AI220" s="3">
        <f>Table3[[#This Row],[obYC]]/Table3[[#This Row],[exYC]]</f>
        <v>0.93473231356071174</v>
      </c>
      <c r="AJ220">
        <v>15</v>
      </c>
      <c r="AK220">
        <v>17.9279131257999</v>
      </c>
      <c r="AL220" s="3">
        <f>Table3[[#This Row],[obRC]]/Table3[[#This Row],[exRC]]</f>
        <v>0.83668410789059622</v>
      </c>
      <c r="AM220">
        <v>136</v>
      </c>
      <c r="AN220">
        <v>146.45902537721699</v>
      </c>
      <c r="AO220" s="3">
        <f>Table3[[#This Row],[h_obYC]]/Table3[[#This Row],[h_exYC]]</f>
        <v>0.92858736188992841</v>
      </c>
      <c r="AP220">
        <v>156</v>
      </c>
      <c r="AQ220">
        <v>165.929875449024</v>
      </c>
      <c r="AR220" s="3">
        <f>Table3[[#This Row],[a_obYC]]/Table3[[#This Row],[a_exYC]]</f>
        <v>0.94015619295709896</v>
      </c>
      <c r="AS220">
        <v>4</v>
      </c>
      <c r="AT220">
        <v>7.8590742510149401</v>
      </c>
      <c r="AU220" s="3">
        <f>Table3[[#This Row],[h_obRC]]/Table3[[#This Row],[h_exRC]]</f>
        <v>0.50896579829150113</v>
      </c>
      <c r="AV220">
        <v>11</v>
      </c>
      <c r="AW220">
        <v>10.068838874785</v>
      </c>
      <c r="AX220" s="3">
        <f>Table3[[#This Row],[a_obRC]]/Table3[[#This Row],[a_exRC]]</f>
        <v>1.092479494090115</v>
      </c>
    </row>
    <row r="221" spans="1:50" hidden="1" x14ac:dyDescent="0.45">
      <c r="A221">
        <v>239</v>
      </c>
      <c r="B221" t="s">
        <v>124</v>
      </c>
      <c r="C221">
        <v>88</v>
      </c>
      <c r="D221" s="7">
        <f t="shared" si="6"/>
        <v>0.90067511068795669</v>
      </c>
      <c r="E221" s="7">
        <f t="shared" si="7"/>
        <v>0.98907873886541842</v>
      </c>
      <c r="F221">
        <v>38</v>
      </c>
      <c r="G221">
        <v>36.640833919655599</v>
      </c>
      <c r="H221" s="3">
        <f>Table3[[#This Row],[h_obWins]]/Table3[[#This Row],[h_exWins]]</f>
        <v>1.0370942998547665</v>
      </c>
      <c r="I221">
        <v>20</v>
      </c>
      <c r="J221">
        <v>22.126638999728801</v>
      </c>
      <c r="K221" s="3">
        <f>Table3[[#This Row],[obDraws]]/Table3[[#This Row],[exDraws]]</f>
        <v>0.90388784307662517</v>
      </c>
      <c r="L221">
        <v>30</v>
      </c>
      <c r="M221">
        <v>29.232527080615402</v>
      </c>
      <c r="N221" s="3">
        <f>Table3[[#This Row],[a_obWins]]/Table3[[#This Row],[a_exWins]]</f>
        <v>1.0262540736648638</v>
      </c>
      <c r="O221">
        <v>130</v>
      </c>
      <c r="P221">
        <v>124.619060607138</v>
      </c>
      <c r="Q221" s="3">
        <f>Table3[[#This Row],[h_obSG]]/Table3[[#This Row],[h_exSG]]</f>
        <v>1.0431791041165479</v>
      </c>
      <c r="R221">
        <v>123</v>
      </c>
      <c r="S221">
        <v>105.184663342758</v>
      </c>
      <c r="T221" s="3">
        <f>Table3[[#This Row],[a_obSG]]/Table3[[#This Row],[a_exSG]]</f>
        <v>1.1693719986457378</v>
      </c>
      <c r="U221">
        <v>253</v>
      </c>
      <c r="V221">
        <v>229.80372394989701</v>
      </c>
      <c r="W221" s="3">
        <f>Table3[[#This Row],[obSG]]/Table3[[#This Row],[exSG]]</f>
        <v>1.100939513300317</v>
      </c>
      <c r="X221">
        <v>1945</v>
      </c>
      <c r="Y221">
        <v>2289.8267762772498</v>
      </c>
      <c r="Z221" s="3">
        <f>Table3[[#This Row],[obFouls]]/Table3[[#This Row],[exFouls]]</f>
        <v>0.84940923049303252</v>
      </c>
      <c r="AA221">
        <v>997</v>
      </c>
      <c r="AB221">
        <v>1122.6871137632099</v>
      </c>
      <c r="AC221" s="3">
        <f>Table3[[#This Row],[h_obFouls]]/Table3[[#This Row],[h_exFouls]]</f>
        <v>0.88804795902403222</v>
      </c>
      <c r="AD221">
        <v>948</v>
      </c>
      <c r="AE221">
        <v>1167.1396625140401</v>
      </c>
      <c r="AF221" s="3">
        <f>Table3[[#This Row],[a_obFouls]]/Table3[[#This Row],[a_exFouls]]</f>
        <v>0.81224212529800477</v>
      </c>
      <c r="AG221">
        <v>274</v>
      </c>
      <c r="AH221">
        <v>307.26370209643699</v>
      </c>
      <c r="AI221" s="3">
        <f>Table3[[#This Row],[obYC]]/Table3[[#This Row],[exYC]]</f>
        <v>0.89174216847131227</v>
      </c>
      <c r="AJ221">
        <v>12</v>
      </c>
      <c r="AK221">
        <v>18.2418377983781</v>
      </c>
      <c r="AL221" s="3">
        <f>Table3[[#This Row],[obRC]]/Table3[[#This Row],[exRC]]</f>
        <v>0.65782845635580267</v>
      </c>
      <c r="AM221">
        <v>124</v>
      </c>
      <c r="AN221">
        <v>140.59358448308799</v>
      </c>
      <c r="AO221" s="3">
        <f>Table3[[#This Row],[h_obYC]]/Table3[[#This Row],[h_exYC]]</f>
        <v>0.88197481027248414</v>
      </c>
      <c r="AP221">
        <v>150</v>
      </c>
      <c r="AQ221">
        <v>166.670117613348</v>
      </c>
      <c r="AR221" s="3">
        <f>Table3[[#This Row],[a_obYC]]/Table3[[#This Row],[a_exYC]]</f>
        <v>0.89998136527376549</v>
      </c>
      <c r="AS221">
        <v>6</v>
      </c>
      <c r="AT221">
        <v>7.7044091593562003</v>
      </c>
      <c r="AU221" s="3">
        <f>Table3[[#This Row],[h_obRC]]/Table3[[#This Row],[h_exRC]]</f>
        <v>0.7787748386537372</v>
      </c>
      <c r="AV221">
        <v>6</v>
      </c>
      <c r="AW221">
        <v>10.537428639021901</v>
      </c>
      <c r="AX221" s="3">
        <f>Table3[[#This Row],[a_obRC]]/Table3[[#This Row],[a_exRC]]</f>
        <v>0.56939887381832166</v>
      </c>
    </row>
    <row r="222" spans="1:50" hidden="1" x14ac:dyDescent="0.45">
      <c r="A222">
        <v>283</v>
      </c>
      <c r="B222" t="s">
        <v>107</v>
      </c>
      <c r="C222">
        <v>37</v>
      </c>
      <c r="D222" s="7">
        <f t="shared" si="6"/>
        <v>0.88546182080871749</v>
      </c>
      <c r="E222" s="7">
        <f t="shared" si="7"/>
        <v>0.95243430249784</v>
      </c>
      <c r="F222">
        <v>19</v>
      </c>
      <c r="G222">
        <v>15.9472609640007</v>
      </c>
      <c r="H222" s="3">
        <f>Table3[[#This Row],[h_obWins]]/Table3[[#This Row],[h_exWins]]</f>
        <v>1.191427170025658</v>
      </c>
      <c r="I222">
        <v>6</v>
      </c>
      <c r="J222">
        <v>9.2811822296609598</v>
      </c>
      <c r="K222" s="3">
        <f>Table3[[#This Row],[obDraws]]/Table3[[#This Row],[exDraws]]</f>
        <v>0.64646936689003887</v>
      </c>
      <c r="L222">
        <v>12</v>
      </c>
      <c r="M222">
        <v>11.7715568063383</v>
      </c>
      <c r="N222" s="3">
        <f>Table3[[#This Row],[a_obWins]]/Table3[[#This Row],[a_exWins]]</f>
        <v>1.0194063705778234</v>
      </c>
      <c r="O222">
        <v>62</v>
      </c>
      <c r="P222">
        <v>53.734295420975599</v>
      </c>
      <c r="Q222" s="3">
        <f>Table3[[#This Row],[h_obSG]]/Table3[[#This Row],[h_exSG]]</f>
        <v>1.1538254947658217</v>
      </c>
      <c r="R222">
        <v>43</v>
      </c>
      <c r="S222">
        <v>43.389560289922599</v>
      </c>
      <c r="T222" s="3">
        <f>Table3[[#This Row],[a_obSG]]/Table3[[#This Row],[a_exSG]]</f>
        <v>0.99102179677969504</v>
      </c>
      <c r="U222">
        <v>105</v>
      </c>
      <c r="V222">
        <v>97.123855710898198</v>
      </c>
      <c r="W222" s="3">
        <f>Table3[[#This Row],[obSG]]/Table3[[#This Row],[exSG]]</f>
        <v>1.0810938181093857</v>
      </c>
      <c r="X222">
        <v>781</v>
      </c>
      <c r="Y222">
        <v>964.88250434235704</v>
      </c>
      <c r="Z222" s="3">
        <f>Table3[[#This Row],[obFouls]]/Table3[[#This Row],[exFouls]]</f>
        <v>0.8094249781555658</v>
      </c>
      <c r="AA222">
        <v>371</v>
      </c>
      <c r="AB222">
        <v>472.67346613673101</v>
      </c>
      <c r="AC222" s="3">
        <f>Table3[[#This Row],[h_obFouls]]/Table3[[#This Row],[h_exFouls]]</f>
        <v>0.78489703057010662</v>
      </c>
      <c r="AD222">
        <v>410</v>
      </c>
      <c r="AE222">
        <v>492.20903820562597</v>
      </c>
      <c r="AF222" s="3">
        <f>Table3[[#This Row],[a_obFouls]]/Table3[[#This Row],[a_exFouls]]</f>
        <v>0.83297942169992778</v>
      </c>
      <c r="AG222">
        <v>122</v>
      </c>
      <c r="AH222">
        <v>129.268848198402</v>
      </c>
      <c r="AI222" s="3">
        <f>Table3[[#This Row],[obYC]]/Table3[[#This Row],[exYC]]</f>
        <v>0.94376952916571388</v>
      </c>
      <c r="AJ222">
        <v>5</v>
      </c>
      <c r="AK222">
        <v>7.7021415940013904</v>
      </c>
      <c r="AL222" s="3">
        <f>Table3[[#This Row],[obRC]]/Table3[[#This Row],[exRC]]</f>
        <v>0.64917009626181343</v>
      </c>
      <c r="AM222">
        <v>56</v>
      </c>
      <c r="AN222">
        <v>58.725675861398699</v>
      </c>
      <c r="AO222" s="3">
        <f>Table3[[#This Row],[h_obYC]]/Table3[[#This Row],[h_exYC]]</f>
        <v>0.95358630068674399</v>
      </c>
      <c r="AP222">
        <v>66</v>
      </c>
      <c r="AQ222">
        <v>70.543172337003796</v>
      </c>
      <c r="AR222" s="3">
        <f>Table3[[#This Row],[a_obYC]]/Table3[[#This Row],[a_exYC]]</f>
        <v>0.9355972777166891</v>
      </c>
      <c r="AS222">
        <v>2</v>
      </c>
      <c r="AT222">
        <v>3.2489230746822102</v>
      </c>
      <c r="AU222" s="3">
        <f>Table3[[#This Row],[h_obRC]]/Table3[[#This Row],[h_exRC]]</f>
        <v>0.61558859782964481</v>
      </c>
      <c r="AV222">
        <v>3</v>
      </c>
      <c r="AW222">
        <v>4.4532185193191802</v>
      </c>
      <c r="AX222" s="3">
        <f>Table3[[#This Row],[a_obRC]]/Table3[[#This Row],[a_exRC]]</f>
        <v>0.67367006289613829</v>
      </c>
    </row>
    <row r="223" spans="1:50" hidden="1" x14ac:dyDescent="0.45">
      <c r="A223">
        <v>80</v>
      </c>
      <c r="B223" t="s">
        <v>61</v>
      </c>
      <c r="C223">
        <v>85</v>
      </c>
      <c r="D223" s="7">
        <f t="shared" si="6"/>
        <v>1.013191828155084</v>
      </c>
      <c r="E223" s="7">
        <f t="shared" si="7"/>
        <v>0.96613059343704533</v>
      </c>
      <c r="F223">
        <v>45</v>
      </c>
      <c r="G223">
        <v>39.681175182548003</v>
      </c>
      <c r="H223" s="3">
        <f>Table3[[#This Row],[h_obWins]]/Table3[[#This Row],[h_exWins]]</f>
        <v>1.1340389943841997</v>
      </c>
      <c r="I223">
        <v>19</v>
      </c>
      <c r="J223">
        <v>22.325170519976801</v>
      </c>
      <c r="K223" s="3">
        <f>Table3[[#This Row],[obDraws]]/Table3[[#This Row],[exDraws]]</f>
        <v>0.85105732934933676</v>
      </c>
      <c r="L223">
        <v>21</v>
      </c>
      <c r="M223">
        <v>22.9936542974751</v>
      </c>
      <c r="N223" s="3">
        <f>Table3[[#This Row],[a_obWins]]/Table3[[#This Row],[a_exWins]]</f>
        <v>0.91329545657759936</v>
      </c>
      <c r="O223">
        <v>133</v>
      </c>
      <c r="P223">
        <v>128.41938689041399</v>
      </c>
      <c r="Q223" s="3">
        <f>Table3[[#This Row],[h_obSG]]/Table3[[#This Row],[h_exSG]]</f>
        <v>1.0356691713027322</v>
      </c>
      <c r="R223">
        <v>91</v>
      </c>
      <c r="S223">
        <v>91.252032178584301</v>
      </c>
      <c r="T223" s="3">
        <f>Table3[[#This Row],[a_obSG]]/Table3[[#This Row],[a_exSG]]</f>
        <v>0.99723806503189905</v>
      </c>
      <c r="U223">
        <v>224</v>
      </c>
      <c r="V223">
        <v>219.671419068999</v>
      </c>
      <c r="W223" s="3">
        <f>Table3[[#This Row],[obSG]]/Table3[[#This Row],[exSG]]</f>
        <v>1.0197047979630041</v>
      </c>
      <c r="X223">
        <v>2477</v>
      </c>
      <c r="Y223">
        <v>2224.92390884509</v>
      </c>
      <c r="Z223" s="3">
        <f>Table3[[#This Row],[obFouls]]/Table3[[#This Row],[exFouls]]</f>
        <v>1.1132964997826633</v>
      </c>
      <c r="AA223">
        <v>1254</v>
      </c>
      <c r="AB223">
        <v>1082.5841530535499</v>
      </c>
      <c r="AC223" s="3">
        <f>Table3[[#This Row],[h_obFouls]]/Table3[[#This Row],[h_exFouls]]</f>
        <v>1.1583395124184594</v>
      </c>
      <c r="AD223">
        <v>1223</v>
      </c>
      <c r="AE223">
        <v>1142.33975579154</v>
      </c>
      <c r="AF223" s="3">
        <f>Table3[[#This Row],[a_obFouls]]/Table3[[#This Row],[a_exFouls]]</f>
        <v>1.0706096796504903</v>
      </c>
      <c r="AG223">
        <v>256</v>
      </c>
      <c r="AH223">
        <v>294.12369093989901</v>
      </c>
      <c r="AI223" s="3">
        <f>Table3[[#This Row],[obYC]]/Table3[[#This Row],[exYC]]</f>
        <v>0.87038211434763624</v>
      </c>
      <c r="AJ223">
        <v>20</v>
      </c>
      <c r="AK223">
        <v>17.8382607193452</v>
      </c>
      <c r="AL223" s="3">
        <f>Table3[[#This Row],[obRC]]/Table3[[#This Row],[exRC]]</f>
        <v>1.121185541273676</v>
      </c>
      <c r="AM223">
        <v>128</v>
      </c>
      <c r="AN223">
        <v>130.11876841017701</v>
      </c>
      <c r="AO223" s="3">
        <f>Table3[[#This Row],[h_obYC]]/Table3[[#This Row],[h_exYC]]</f>
        <v>0.98371665797283014</v>
      </c>
      <c r="AP223">
        <v>128</v>
      </c>
      <c r="AQ223">
        <v>164.00492252972199</v>
      </c>
      <c r="AR223" s="3">
        <f>Table3[[#This Row],[a_obYC]]/Table3[[#This Row],[a_exYC]]</f>
        <v>0.78046437890791387</v>
      </c>
      <c r="AS223">
        <v>6</v>
      </c>
      <c r="AT223">
        <v>7.1201484909985302</v>
      </c>
      <c r="AU223" s="3">
        <f>Table3[[#This Row],[h_obRC]]/Table3[[#This Row],[h_exRC]]</f>
        <v>0.84267905473956761</v>
      </c>
      <c r="AV223">
        <v>14</v>
      </c>
      <c r="AW223">
        <v>10.7181122283466</v>
      </c>
      <c r="AX223" s="3">
        <f>Table3[[#This Row],[a_obRC]]/Table3[[#This Row],[a_exRC]]</f>
        <v>1.3062001686242533</v>
      </c>
    </row>
    <row r="224" spans="1:50" hidden="1" x14ac:dyDescent="0.45">
      <c r="A224">
        <v>264</v>
      </c>
      <c r="B224" t="s">
        <v>174</v>
      </c>
      <c r="C224">
        <v>85</v>
      </c>
      <c r="D224" s="7">
        <f t="shared" si="6"/>
        <v>1.0057156216754726</v>
      </c>
      <c r="E224" s="7">
        <f t="shared" si="7"/>
        <v>1.0373859844232014</v>
      </c>
      <c r="F224">
        <v>33</v>
      </c>
      <c r="G224">
        <v>38.790926578281699</v>
      </c>
      <c r="H224" s="3">
        <f>Table3[[#This Row],[h_obWins]]/Table3[[#This Row],[h_exWins]]</f>
        <v>0.85071440439569368</v>
      </c>
      <c r="I224">
        <v>29</v>
      </c>
      <c r="J224">
        <v>22.355073683686399</v>
      </c>
      <c r="K224" s="3">
        <f>Table3[[#This Row],[obDraws]]/Table3[[#This Row],[exDraws]]</f>
        <v>1.2972446617862294</v>
      </c>
      <c r="L224">
        <v>23</v>
      </c>
      <c r="M224">
        <v>23.8539997380317</v>
      </c>
      <c r="N224" s="3">
        <f>Table3[[#This Row],[a_obWins]]/Table3[[#This Row],[a_exWins]]</f>
        <v>0.96419888708768109</v>
      </c>
      <c r="O224">
        <v>115</v>
      </c>
      <c r="P224">
        <v>126.330865606655</v>
      </c>
      <c r="Q224" s="3">
        <f>Table3[[#This Row],[h_obSG]]/Table3[[#This Row],[h_exSG]]</f>
        <v>0.91030801892915947</v>
      </c>
      <c r="R224">
        <v>87</v>
      </c>
      <c r="S224">
        <v>92.831369731105198</v>
      </c>
      <c r="T224" s="3">
        <f>Table3[[#This Row],[a_obSG]]/Table3[[#This Row],[a_exSG]]</f>
        <v>0.93718319843824016</v>
      </c>
      <c r="U224">
        <v>202</v>
      </c>
      <c r="V224">
        <v>219.16223533776099</v>
      </c>
      <c r="W224" s="3">
        <f>Table3[[#This Row],[obSG]]/Table3[[#This Row],[exSG]]</f>
        <v>0.92169163947743338</v>
      </c>
      <c r="X224">
        <v>2283</v>
      </c>
      <c r="Y224">
        <v>2222.5203913688501</v>
      </c>
      <c r="Z224" s="3">
        <f>Table3[[#This Row],[obFouls]]/Table3[[#This Row],[exFouls]]</f>
        <v>1.0272121726603824</v>
      </c>
      <c r="AA224">
        <v>1114</v>
      </c>
      <c r="AB224">
        <v>1082.62074294073</v>
      </c>
      <c r="AC224" s="3">
        <f>Table3[[#This Row],[h_obFouls]]/Table3[[#This Row],[h_exFouls]]</f>
        <v>1.0289845333778054</v>
      </c>
      <c r="AD224">
        <v>1169</v>
      </c>
      <c r="AE224">
        <v>1139.8996484281099</v>
      </c>
      <c r="AF224" s="3">
        <f>Table3[[#This Row],[a_obFouls]]/Table3[[#This Row],[a_exFouls]]</f>
        <v>1.0255288714335675</v>
      </c>
      <c r="AG224">
        <v>270</v>
      </c>
      <c r="AH224">
        <v>293.56923005719398</v>
      </c>
      <c r="AI224" s="3">
        <f>Table3[[#This Row],[obYC]]/Table3[[#This Row],[exYC]]</f>
        <v>0.91971491680990491</v>
      </c>
      <c r="AJ224">
        <v>22</v>
      </c>
      <c r="AK224">
        <v>17.8779206260322</v>
      </c>
      <c r="AL224" s="3">
        <f>Table3[[#This Row],[obRC]]/Table3[[#This Row],[exRC]]</f>
        <v>1.2305681661862624</v>
      </c>
      <c r="AM224">
        <v>109</v>
      </c>
      <c r="AN224">
        <v>130.793685719449</v>
      </c>
      <c r="AO224" s="3">
        <f>Table3[[#This Row],[h_obYC]]/Table3[[#This Row],[h_exYC]]</f>
        <v>0.83337356387221773</v>
      </c>
      <c r="AP224">
        <v>161</v>
      </c>
      <c r="AQ224">
        <v>162.77554433774401</v>
      </c>
      <c r="AR224" s="3">
        <f>Table3[[#This Row],[a_obYC]]/Table3[[#This Row],[a_exYC]]</f>
        <v>0.98909206942008487</v>
      </c>
      <c r="AS224">
        <v>2</v>
      </c>
      <c r="AT224">
        <v>7.1935444727884601</v>
      </c>
      <c r="AU224" s="3">
        <f>Table3[[#This Row],[h_obRC]]/Table3[[#This Row],[h_exRC]]</f>
        <v>0.27802705711566034</v>
      </c>
      <c r="AV224">
        <v>20</v>
      </c>
      <c r="AW224">
        <v>10.684376153243701</v>
      </c>
      <c r="AX224" s="3">
        <f>Table3[[#This Row],[a_obRC]]/Table3[[#This Row],[a_exRC]]</f>
        <v>1.8718921641417634</v>
      </c>
    </row>
    <row r="225" spans="1:50" hidden="1" x14ac:dyDescent="0.45">
      <c r="A225">
        <v>141</v>
      </c>
      <c r="B225" t="s">
        <v>58</v>
      </c>
      <c r="C225">
        <v>84</v>
      </c>
      <c r="D225" s="7">
        <f t="shared" si="6"/>
        <v>1.0257356454716462</v>
      </c>
      <c r="E225" s="7">
        <f t="shared" si="7"/>
        <v>1.0539490880188385</v>
      </c>
      <c r="F225">
        <v>34</v>
      </c>
      <c r="G225">
        <v>41.307089180656199</v>
      </c>
      <c r="H225" s="3">
        <f>Table3[[#This Row],[h_obWins]]/Table3[[#This Row],[h_exWins]]</f>
        <v>0.8231032656719357</v>
      </c>
      <c r="I225">
        <v>27</v>
      </c>
      <c r="J225">
        <v>22.010149268300299</v>
      </c>
      <c r="K225" s="3">
        <f>Table3[[#This Row],[obDraws]]/Table3[[#This Row],[exDraws]]</f>
        <v>1.2267068101571776</v>
      </c>
      <c r="L225">
        <v>23</v>
      </c>
      <c r="M225">
        <v>20.682761551043299</v>
      </c>
      <c r="N225" s="3">
        <f>Table3[[#This Row],[a_obWins]]/Table3[[#This Row],[a_exWins]]</f>
        <v>1.1120371882274016</v>
      </c>
      <c r="O225">
        <v>118</v>
      </c>
      <c r="P225">
        <v>131.26652113389699</v>
      </c>
      <c r="Q225" s="3">
        <f>Table3[[#This Row],[h_obSG]]/Table3[[#This Row],[h_exSG]]</f>
        <v>0.89893446539681954</v>
      </c>
      <c r="R225">
        <v>98</v>
      </c>
      <c r="S225">
        <v>87.028152305272997</v>
      </c>
      <c r="T225" s="3">
        <f>Table3[[#This Row],[a_obSG]]/Table3[[#This Row],[a_exSG]]</f>
        <v>1.1260723961625716</v>
      </c>
      <c r="U225">
        <v>216</v>
      </c>
      <c r="V225">
        <v>218.29467343917</v>
      </c>
      <c r="W225" s="3">
        <f>Table3[[#This Row],[obSG]]/Table3[[#This Row],[exSG]]</f>
        <v>0.98948818400825789</v>
      </c>
      <c r="X225">
        <v>2039</v>
      </c>
      <c r="Y225">
        <v>2194.2625459409401</v>
      </c>
      <c r="Z225" s="3">
        <f>Table3[[#This Row],[obFouls]]/Table3[[#This Row],[exFouls]]</f>
        <v>0.92924158222171149</v>
      </c>
      <c r="AA225">
        <v>953</v>
      </c>
      <c r="AB225">
        <v>1064.82557016231</v>
      </c>
      <c r="AC225" s="3">
        <f>Table3[[#This Row],[h_obFouls]]/Table3[[#This Row],[h_exFouls]]</f>
        <v>0.89498226442358575</v>
      </c>
      <c r="AD225">
        <v>1086</v>
      </c>
      <c r="AE225">
        <v>1129.4369757786301</v>
      </c>
      <c r="AF225" s="3">
        <f>Table3[[#This Row],[a_obFouls]]/Table3[[#This Row],[a_exFouls]]</f>
        <v>0.96154103618868614</v>
      </c>
      <c r="AG225">
        <v>288</v>
      </c>
      <c r="AH225">
        <v>289.51015514835001</v>
      </c>
      <c r="AI225" s="3">
        <f>Table3[[#This Row],[obYC]]/Table3[[#This Row],[exYC]]</f>
        <v>0.99478375759366311</v>
      </c>
      <c r="AJ225">
        <v>20</v>
      </c>
      <c r="AK225">
        <v>17.493469751018502</v>
      </c>
      <c r="AL225" s="3">
        <f>Table3[[#This Row],[obRC]]/Table3[[#This Row],[exRC]]</f>
        <v>1.1432837672946823</v>
      </c>
      <c r="AM225">
        <v>120</v>
      </c>
      <c r="AN225">
        <v>126.165165823205</v>
      </c>
      <c r="AO225" s="3">
        <f>Table3[[#This Row],[h_obYC]]/Table3[[#This Row],[h_exYC]]</f>
        <v>0.95113416779521986</v>
      </c>
      <c r="AP225">
        <v>168</v>
      </c>
      <c r="AQ225">
        <v>163.34498932514501</v>
      </c>
      <c r="AR225" s="3">
        <f>Table3[[#This Row],[a_obYC]]/Table3[[#This Row],[a_exYC]]</f>
        <v>1.0284980316450907</v>
      </c>
      <c r="AS225">
        <v>8</v>
      </c>
      <c r="AT225">
        <v>6.6945023597921001</v>
      </c>
      <c r="AU225" s="3">
        <f>Table3[[#This Row],[h_obRC]]/Table3[[#This Row],[h_exRC]]</f>
        <v>1.1950104085478943</v>
      </c>
      <c r="AV225">
        <v>12</v>
      </c>
      <c r="AW225">
        <v>10.7989673912264</v>
      </c>
      <c r="AX225" s="3">
        <f>Table3[[#This Row],[a_obRC]]/Table3[[#This Row],[a_exRC]]</f>
        <v>1.111217356739995</v>
      </c>
    </row>
    <row r="226" spans="1:50" hidden="1" x14ac:dyDescent="0.45">
      <c r="A226">
        <v>100</v>
      </c>
      <c r="B226" t="s">
        <v>194</v>
      </c>
      <c r="C226">
        <v>84</v>
      </c>
      <c r="D226" s="7">
        <f t="shared" si="6"/>
        <v>0.95257177960723138</v>
      </c>
      <c r="E226" s="7">
        <f t="shared" si="7"/>
        <v>0.94949922775226892</v>
      </c>
      <c r="F226">
        <v>45</v>
      </c>
      <c r="G226">
        <v>36.3874478815315</v>
      </c>
      <c r="H226" s="3">
        <f>Table3[[#This Row],[h_obWins]]/Table3[[#This Row],[h_exWins]]</f>
        <v>1.2366901945557938</v>
      </c>
      <c r="I226">
        <v>13</v>
      </c>
      <c r="J226">
        <v>22.414499453687</v>
      </c>
      <c r="K226" s="3">
        <f>Table3[[#This Row],[obDraws]]/Table3[[#This Row],[exDraws]]</f>
        <v>0.57998172240520884</v>
      </c>
      <c r="L226">
        <v>26</v>
      </c>
      <c r="M226">
        <v>25.198052664781301</v>
      </c>
      <c r="N226" s="3">
        <f>Table3[[#This Row],[a_obWins]]/Table3[[#This Row],[a_exWins]]</f>
        <v>1.0318257662958044</v>
      </c>
      <c r="O226">
        <v>110</v>
      </c>
      <c r="P226">
        <v>120.35916131650001</v>
      </c>
      <c r="Q226" s="3">
        <f>Table3[[#This Row],[h_obSG]]/Table3[[#This Row],[h_exSG]]</f>
        <v>0.9139312603777684</v>
      </c>
      <c r="R226">
        <v>86</v>
      </c>
      <c r="S226">
        <v>94.544210605278295</v>
      </c>
      <c r="T226" s="3">
        <f>Table3[[#This Row],[a_obSG]]/Table3[[#This Row],[a_exSG]]</f>
        <v>0.90962735263663752</v>
      </c>
      <c r="U226">
        <v>196</v>
      </c>
      <c r="V226">
        <v>214.90337192177799</v>
      </c>
      <c r="W226" s="3">
        <f>Table3[[#This Row],[obSG]]/Table3[[#This Row],[exSG]]</f>
        <v>0.9120378067931918</v>
      </c>
      <c r="X226">
        <v>2218</v>
      </c>
      <c r="Y226">
        <v>2197.73070640886</v>
      </c>
      <c r="Z226" s="3">
        <f>Table3[[#This Row],[obFouls]]/Table3[[#This Row],[exFouls]]</f>
        <v>1.0092228285895228</v>
      </c>
      <c r="AA226">
        <v>1149</v>
      </c>
      <c r="AB226">
        <v>1074.6144385157099</v>
      </c>
      <c r="AC226" s="3">
        <f>Table3[[#This Row],[h_obFouls]]/Table3[[#This Row],[h_exFouls]]</f>
        <v>1.0692206979714824</v>
      </c>
      <c r="AD226">
        <v>1069</v>
      </c>
      <c r="AE226">
        <v>1123.11626789314</v>
      </c>
      <c r="AF226" s="3">
        <f>Table3[[#This Row],[a_obFouls]]/Table3[[#This Row],[a_exFouls]]</f>
        <v>0.95181597004675478</v>
      </c>
      <c r="AG226">
        <v>259</v>
      </c>
      <c r="AH226">
        <v>290.94807084748601</v>
      </c>
      <c r="AI226" s="3">
        <f>Table3[[#This Row],[obYC]]/Table3[[#This Row],[exYC]]</f>
        <v>0.89019321986075972</v>
      </c>
      <c r="AJ226">
        <v>18</v>
      </c>
      <c r="AK226">
        <v>17.727175836483301</v>
      </c>
      <c r="AL226" s="3">
        <f>Table3[[#This Row],[obRC]]/Table3[[#This Row],[exRC]]</f>
        <v>1.0153901651359047</v>
      </c>
      <c r="AM226">
        <v>128</v>
      </c>
      <c r="AN226">
        <v>131.15812189167201</v>
      </c>
      <c r="AO226" s="3">
        <f>Table3[[#This Row],[h_obYC]]/Table3[[#This Row],[h_exYC]]</f>
        <v>0.97592126323461381</v>
      </c>
      <c r="AP226">
        <v>131</v>
      </c>
      <c r="AQ226">
        <v>159.789948955813</v>
      </c>
      <c r="AR226" s="3">
        <f>Table3[[#This Row],[a_obYC]]/Table3[[#This Row],[a_exYC]]</f>
        <v>0.81982628354318865</v>
      </c>
      <c r="AS226">
        <v>6</v>
      </c>
      <c r="AT226">
        <v>7.2588848195330797</v>
      </c>
      <c r="AU226" s="3">
        <f>Table3[[#This Row],[h_obRC]]/Table3[[#This Row],[h_exRC]]</f>
        <v>0.82657324770527818</v>
      </c>
      <c r="AV226">
        <v>12</v>
      </c>
      <c r="AW226">
        <v>10.4682910169503</v>
      </c>
      <c r="AX226" s="3">
        <f>Table3[[#This Row],[a_obRC]]/Table3[[#This Row],[a_exRC]]</f>
        <v>1.1463189149565627</v>
      </c>
    </row>
    <row r="227" spans="1:50" hidden="1" x14ac:dyDescent="0.45">
      <c r="A227">
        <v>112</v>
      </c>
      <c r="B227" t="s">
        <v>74</v>
      </c>
      <c r="C227">
        <v>84</v>
      </c>
      <c r="D227" s="7">
        <f t="shared" si="6"/>
        <v>0.94901095082096487</v>
      </c>
      <c r="E227" s="7">
        <f t="shared" si="7"/>
        <v>0.98787944138494943</v>
      </c>
      <c r="F227">
        <v>36</v>
      </c>
      <c r="G227">
        <v>35.617524663712103</v>
      </c>
      <c r="H227" s="3">
        <f>Table3[[#This Row],[h_obWins]]/Table3[[#This Row],[h_exWins]]</f>
        <v>1.0107384030726192</v>
      </c>
      <c r="I227">
        <v>16</v>
      </c>
      <c r="J227">
        <v>22.8159207504034</v>
      </c>
      <c r="K227" s="3">
        <f>Table3[[#This Row],[obDraws]]/Table3[[#This Row],[exDraws]]</f>
        <v>0.70126470787803341</v>
      </c>
      <c r="L227">
        <v>32</v>
      </c>
      <c r="M227">
        <v>25.566554585884301</v>
      </c>
      <c r="N227" s="3">
        <f>Table3[[#This Row],[a_obWins]]/Table3[[#This Row],[a_exWins]]</f>
        <v>1.2516352132041955</v>
      </c>
      <c r="O227">
        <v>99</v>
      </c>
      <c r="P227">
        <v>119.313697617404</v>
      </c>
      <c r="Q227" s="3">
        <f>Table3[[#This Row],[h_obSG]]/Table3[[#This Row],[h_exSG]]</f>
        <v>0.82974546910328184</v>
      </c>
      <c r="R227">
        <v>94</v>
      </c>
      <c r="S227">
        <v>97.035809185088993</v>
      </c>
      <c r="T227" s="3">
        <f>Table3[[#This Row],[a_obSG]]/Table3[[#This Row],[a_exSG]]</f>
        <v>0.96871454764396925</v>
      </c>
      <c r="U227">
        <v>193</v>
      </c>
      <c r="V227">
        <v>216.34950680249301</v>
      </c>
      <c r="W227" s="3">
        <f>Table3[[#This Row],[obSG]]/Table3[[#This Row],[exSG]]</f>
        <v>0.89207506341205145</v>
      </c>
      <c r="X227">
        <v>2057</v>
      </c>
      <c r="Y227">
        <v>2197.7517826949002</v>
      </c>
      <c r="Z227" s="3">
        <f>Table3[[#This Row],[obFouls]]/Table3[[#This Row],[exFouls]]</f>
        <v>0.93595646978736191</v>
      </c>
      <c r="AA227">
        <v>980</v>
      </c>
      <c r="AB227">
        <v>1075.1433837956999</v>
      </c>
      <c r="AC227" s="3">
        <f>Table3[[#This Row],[h_obFouls]]/Table3[[#This Row],[h_exFouls]]</f>
        <v>0.91150633001171943</v>
      </c>
      <c r="AD227">
        <v>1077</v>
      </c>
      <c r="AE227">
        <v>1122.6083988992</v>
      </c>
      <c r="AF227" s="3">
        <f>Table3[[#This Row],[a_obFouls]]/Table3[[#This Row],[a_exFouls]]</f>
        <v>0.9593728329986464</v>
      </c>
      <c r="AG227">
        <v>284</v>
      </c>
      <c r="AH227">
        <v>292.97744878254099</v>
      </c>
      <c r="AI227" s="3">
        <f>Table3[[#This Row],[obYC]]/Table3[[#This Row],[exYC]]</f>
        <v>0.96935788464318151</v>
      </c>
      <c r="AJ227">
        <v>16</v>
      </c>
      <c r="AK227">
        <v>17.730997886241099</v>
      </c>
      <c r="AL227" s="3">
        <f>Table3[[#This Row],[obRC]]/Table3[[#This Row],[exRC]]</f>
        <v>0.90237448014224186</v>
      </c>
      <c r="AM227">
        <v>133</v>
      </c>
      <c r="AN227">
        <v>133.28916045270401</v>
      </c>
      <c r="AO227" s="3">
        <f>Table3[[#This Row],[h_obYC]]/Table3[[#This Row],[h_exYC]]</f>
        <v>0.99783057788253815</v>
      </c>
      <c r="AP227">
        <v>151</v>
      </c>
      <c r="AQ227">
        <v>159.68828832983701</v>
      </c>
      <c r="AR227" s="3">
        <f>Table3[[#This Row],[a_obYC]]/Table3[[#This Row],[a_exYC]]</f>
        <v>0.94559220077623163</v>
      </c>
      <c r="AS227">
        <v>11</v>
      </c>
      <c r="AT227">
        <v>7.4756123151103901</v>
      </c>
      <c r="AU227" s="3">
        <f>Table3[[#This Row],[h_obRC]]/Table3[[#This Row],[h_exRC]]</f>
        <v>1.4714513723198026</v>
      </c>
      <c r="AV227">
        <v>5</v>
      </c>
      <c r="AW227">
        <v>10.2553855711307</v>
      </c>
      <c r="AX227" s="3">
        <f>Table3[[#This Row],[a_obRC]]/Table3[[#This Row],[a_exRC]]</f>
        <v>0.48754870943859874</v>
      </c>
    </row>
    <row r="228" spans="1:50" hidden="1" x14ac:dyDescent="0.45">
      <c r="A228">
        <v>46</v>
      </c>
      <c r="B228" t="s">
        <v>300</v>
      </c>
      <c r="C228">
        <v>57</v>
      </c>
      <c r="D228" s="7">
        <f t="shared" si="6"/>
        <v>0.88208327527523889</v>
      </c>
      <c r="E228" s="7">
        <f t="shared" si="7"/>
        <v>1.0102201892155984</v>
      </c>
      <c r="F228">
        <v>26</v>
      </c>
      <c r="G228">
        <v>27.6320729669355</v>
      </c>
      <c r="H228" s="3">
        <f>Table3[[#This Row],[h_obWins]]/Table3[[#This Row],[h_exWins]]</f>
        <v>0.94093555815054353</v>
      </c>
      <c r="I228">
        <v>12</v>
      </c>
      <c r="J228">
        <v>13.7803795955283</v>
      </c>
      <c r="K228" s="3">
        <f>Table3[[#This Row],[obDraws]]/Table3[[#This Row],[exDraws]]</f>
        <v>0.87080329803788359</v>
      </c>
      <c r="L228">
        <v>19</v>
      </c>
      <c r="M228">
        <v>15.587547437536101</v>
      </c>
      <c r="N228" s="3">
        <f>Table3[[#This Row],[a_obWins]]/Table3[[#This Row],[a_exWins]]</f>
        <v>1.2189217114583679</v>
      </c>
      <c r="O228">
        <v>67</v>
      </c>
      <c r="P228">
        <v>91.456468619372899</v>
      </c>
      <c r="Q228" s="3">
        <f>Table3[[#This Row],[h_obSG]]/Table3[[#This Row],[h_exSG]]</f>
        <v>0.73258896840685173</v>
      </c>
      <c r="R228">
        <v>60</v>
      </c>
      <c r="S228">
        <v>62.660020300264101</v>
      </c>
      <c r="T228" s="3">
        <f>Table3[[#This Row],[a_obSG]]/Table3[[#This Row],[a_exSG]]</f>
        <v>0.95754836516941111</v>
      </c>
      <c r="U228">
        <v>127</v>
      </c>
      <c r="V228">
        <v>154.11648891963699</v>
      </c>
      <c r="W228" s="3">
        <f>Table3[[#This Row],[obSG]]/Table3[[#This Row],[exSG]]</f>
        <v>0.82405199398374107</v>
      </c>
      <c r="X228">
        <v>1413</v>
      </c>
      <c r="Y228">
        <v>1479.90642155454</v>
      </c>
      <c r="Z228" s="3">
        <f>Table3[[#This Row],[obFouls]]/Table3[[#This Row],[exFouls]]</f>
        <v>0.95479009984681373</v>
      </c>
      <c r="AA228">
        <v>676</v>
      </c>
      <c r="AB228">
        <v>721.74337504704704</v>
      </c>
      <c r="AC228" s="3">
        <f>Table3[[#This Row],[h_obFouls]]/Table3[[#This Row],[h_exFouls]]</f>
        <v>0.9366209976723856</v>
      </c>
      <c r="AD228">
        <v>737</v>
      </c>
      <c r="AE228">
        <v>758.16304650749703</v>
      </c>
      <c r="AF228" s="3">
        <f>Table3[[#This Row],[a_obFouls]]/Table3[[#This Row],[a_exFouls]]</f>
        <v>0.97208641781608152</v>
      </c>
      <c r="AG228">
        <v>190</v>
      </c>
      <c r="AH228">
        <v>196.18571468630799</v>
      </c>
      <c r="AI228" s="3">
        <f>Table3[[#This Row],[obYC]]/Table3[[#This Row],[exYC]]</f>
        <v>0.96847010652024967</v>
      </c>
      <c r="AJ228">
        <v>7</v>
      </c>
      <c r="AK228">
        <v>11.563215796222201</v>
      </c>
      <c r="AL228" s="3">
        <f>Table3[[#This Row],[obRC]]/Table3[[#This Row],[exRC]]</f>
        <v>0.60536792907444992</v>
      </c>
      <c r="AM228">
        <v>90</v>
      </c>
      <c r="AN228">
        <v>86.9884336727781</v>
      </c>
      <c r="AO228" s="3">
        <f>Table3[[#This Row],[h_obYC]]/Table3[[#This Row],[h_exYC]]</f>
        <v>1.034620307552041</v>
      </c>
      <c r="AP228">
        <v>100</v>
      </c>
      <c r="AQ228">
        <v>109.19728101353</v>
      </c>
      <c r="AR228" s="3">
        <f>Table3[[#This Row],[a_obYC]]/Table3[[#This Row],[a_exYC]]</f>
        <v>0.91577371773212535</v>
      </c>
      <c r="AS228">
        <v>4</v>
      </c>
      <c r="AT228">
        <v>4.6136857658180004</v>
      </c>
      <c r="AU228" s="3">
        <f>Table3[[#This Row],[h_obRC]]/Table3[[#This Row],[h_exRC]]</f>
        <v>0.86698579032740108</v>
      </c>
      <c r="AV228">
        <v>3</v>
      </c>
      <c r="AW228">
        <v>6.9495300304042704</v>
      </c>
      <c r="AX228" s="3">
        <f>Table3[[#This Row],[a_obRC]]/Table3[[#This Row],[a_exRC]]</f>
        <v>0.43168386738023534</v>
      </c>
    </row>
    <row r="229" spans="1:50" hidden="1" x14ac:dyDescent="0.45">
      <c r="A229">
        <v>158</v>
      </c>
      <c r="B229" t="s">
        <v>217</v>
      </c>
      <c r="C229">
        <v>84</v>
      </c>
      <c r="D229" s="7">
        <f t="shared" si="6"/>
        <v>0.90472151405046519</v>
      </c>
      <c r="E229" s="7">
        <f t="shared" si="7"/>
        <v>1.0045107014100292</v>
      </c>
      <c r="F229">
        <v>38</v>
      </c>
      <c r="G229">
        <v>37.854400817858298</v>
      </c>
      <c r="H229" s="3">
        <f>Table3[[#This Row],[h_obWins]]/Table3[[#This Row],[h_exWins]]</f>
        <v>1.0038462947238889</v>
      </c>
      <c r="I229">
        <v>25</v>
      </c>
      <c r="J229">
        <v>21.7815649952535</v>
      </c>
      <c r="K229" s="3">
        <f>Table3[[#This Row],[obDraws]]/Table3[[#This Row],[exDraws]]</f>
        <v>1.1477595850182409</v>
      </c>
      <c r="L229">
        <v>21</v>
      </c>
      <c r="M229">
        <v>24.364034186888102</v>
      </c>
      <c r="N229" s="3">
        <f>Table3[[#This Row],[a_obWins]]/Table3[[#This Row],[a_exWins]]</f>
        <v>0.86192622448795808</v>
      </c>
      <c r="O229">
        <v>128</v>
      </c>
      <c r="P229">
        <v>125.93533407760501</v>
      </c>
      <c r="Q229" s="3">
        <f>Table3[[#This Row],[h_obSG]]/Table3[[#This Row],[h_exSG]]</f>
        <v>1.0163946515687383</v>
      </c>
      <c r="R229">
        <v>91</v>
      </c>
      <c r="S229">
        <v>95.288278245623403</v>
      </c>
      <c r="T229" s="3">
        <f>Table3[[#This Row],[a_obSG]]/Table3[[#This Row],[a_exSG]]</f>
        <v>0.95499679158259565</v>
      </c>
      <c r="U229">
        <v>219</v>
      </c>
      <c r="V229">
        <v>221.22361232322899</v>
      </c>
      <c r="W229" s="3">
        <f>Table3[[#This Row],[obSG]]/Table3[[#This Row],[exSG]]</f>
        <v>0.98994857601375719</v>
      </c>
      <c r="X229">
        <v>2098</v>
      </c>
      <c r="Y229">
        <v>2180.7403832346499</v>
      </c>
      <c r="Z229" s="3">
        <f>Table3[[#This Row],[obFouls]]/Table3[[#This Row],[exFouls]]</f>
        <v>0.96205858163092173</v>
      </c>
      <c r="AA229">
        <v>1028</v>
      </c>
      <c r="AB229">
        <v>1065.59553923726</v>
      </c>
      <c r="AC229" s="3">
        <f>Table3[[#This Row],[h_obFouls]]/Table3[[#This Row],[h_exFouls]]</f>
        <v>0.96471875317330025</v>
      </c>
      <c r="AD229">
        <v>1070</v>
      </c>
      <c r="AE229">
        <v>1115.1448439973799</v>
      </c>
      <c r="AF229" s="3">
        <f>Table3[[#This Row],[a_obFouls]]/Table3[[#This Row],[a_exFouls]]</f>
        <v>0.95951660966699859</v>
      </c>
      <c r="AG229">
        <v>236</v>
      </c>
      <c r="AH229">
        <v>290.80774172790399</v>
      </c>
      <c r="AI229" s="3">
        <f>Table3[[#This Row],[obYC]]/Table3[[#This Row],[exYC]]</f>
        <v>0.81153272811015742</v>
      </c>
      <c r="AJ229">
        <v>14</v>
      </c>
      <c r="AK229">
        <v>17.4635436199586</v>
      </c>
      <c r="AL229" s="3">
        <f>Table3[[#This Row],[obRC]]/Table3[[#This Row],[exRC]]</f>
        <v>0.80167005647123002</v>
      </c>
      <c r="AM229">
        <v>97</v>
      </c>
      <c r="AN229">
        <v>130.75254294665001</v>
      </c>
      <c r="AO229" s="3">
        <f>Table3[[#This Row],[h_obYC]]/Table3[[#This Row],[h_exYC]]</f>
        <v>0.74185937660560985</v>
      </c>
      <c r="AP229">
        <v>139</v>
      </c>
      <c r="AQ229">
        <v>160.05519878125401</v>
      </c>
      <c r="AR229" s="3">
        <f>Table3[[#This Row],[a_obYC]]/Table3[[#This Row],[a_exYC]]</f>
        <v>0.86845039123015333</v>
      </c>
      <c r="AS229">
        <v>3</v>
      </c>
      <c r="AT229">
        <v>7.1501104210594004</v>
      </c>
      <c r="AU229" s="3">
        <f>Table3[[#This Row],[h_obRC]]/Table3[[#This Row],[h_exRC]]</f>
        <v>0.41957393988826025</v>
      </c>
      <c r="AV229">
        <v>11</v>
      </c>
      <c r="AW229">
        <v>10.313433198899199</v>
      </c>
      <c r="AX229" s="3">
        <f>Table3[[#This Row],[a_obRC]]/Table3[[#This Row],[a_exRC]]</f>
        <v>1.066570150585169</v>
      </c>
    </row>
    <row r="230" spans="1:50" hidden="1" x14ac:dyDescent="0.45">
      <c r="A230">
        <v>269</v>
      </c>
      <c r="B230" t="s">
        <v>311</v>
      </c>
      <c r="C230">
        <v>84</v>
      </c>
      <c r="D230" s="7">
        <f t="shared" si="6"/>
        <v>0.86189154581417426</v>
      </c>
      <c r="E230" s="7">
        <f t="shared" si="7"/>
        <v>1.0230000262172125</v>
      </c>
      <c r="F230">
        <v>38</v>
      </c>
      <c r="G230">
        <v>41.227124867005102</v>
      </c>
      <c r="H230" s="3">
        <f>Table3[[#This Row],[h_obWins]]/Table3[[#This Row],[h_exWins]]</f>
        <v>0.92172326162895157</v>
      </c>
      <c r="I230">
        <v>25</v>
      </c>
      <c r="J230">
        <v>22.006953610488502</v>
      </c>
      <c r="K230" s="3">
        <f>Table3[[#This Row],[obDraws]]/Table3[[#This Row],[exDraws]]</f>
        <v>1.1360045757575921</v>
      </c>
      <c r="L230">
        <v>21</v>
      </c>
      <c r="M230">
        <v>20.7659215225063</v>
      </c>
      <c r="N230" s="3">
        <f>Table3[[#This Row],[a_obWins]]/Table3[[#This Row],[a_exWins]]</f>
        <v>1.0112722412650941</v>
      </c>
      <c r="O230">
        <v>129</v>
      </c>
      <c r="P230">
        <v>130.70935003848101</v>
      </c>
      <c r="Q230" s="3">
        <f>Table3[[#This Row],[h_obSG]]/Table3[[#This Row],[h_exSG]]</f>
        <v>0.98692251137368692</v>
      </c>
      <c r="R230">
        <v>87</v>
      </c>
      <c r="S230">
        <v>86.349047548852994</v>
      </c>
      <c r="T230" s="3">
        <f>Table3[[#This Row],[a_obSG]]/Table3[[#This Row],[a_exSG]]</f>
        <v>1.0075386176179735</v>
      </c>
      <c r="U230">
        <v>216</v>
      </c>
      <c r="V230">
        <v>217.05839758733401</v>
      </c>
      <c r="W230" s="3">
        <f>Table3[[#This Row],[obSG]]/Table3[[#This Row],[exSG]]</f>
        <v>0.99512390398575501</v>
      </c>
      <c r="X230">
        <v>2153</v>
      </c>
      <c r="Y230">
        <v>2199.6100901748</v>
      </c>
      <c r="Z230" s="3">
        <f>Table3[[#This Row],[obFouls]]/Table3[[#This Row],[exFouls]]</f>
        <v>0.97880983980615588</v>
      </c>
      <c r="AA230">
        <v>1051</v>
      </c>
      <c r="AB230">
        <v>1066.63528365345</v>
      </c>
      <c r="AC230" s="3">
        <f>Table3[[#This Row],[h_obFouls]]/Table3[[#This Row],[h_exFouls]]</f>
        <v>0.98534149029844964</v>
      </c>
      <c r="AD230">
        <v>1102</v>
      </c>
      <c r="AE230">
        <v>1132.97480652135</v>
      </c>
      <c r="AF230" s="3">
        <f>Table3[[#This Row],[a_obFouls]]/Table3[[#This Row],[a_exFouls]]</f>
        <v>0.97266063963376725</v>
      </c>
      <c r="AG230">
        <v>226</v>
      </c>
      <c r="AH230">
        <v>289.05854600845299</v>
      </c>
      <c r="AI230" s="3">
        <f>Table3[[#This Row],[obYC]]/Table3[[#This Row],[exYC]]</f>
        <v>0.78184853248860886</v>
      </c>
      <c r="AJ230">
        <v>9</v>
      </c>
      <c r="AK230">
        <v>17.589914744783101</v>
      </c>
      <c r="AL230" s="3">
        <f>Table3[[#This Row],[obRC]]/Table3[[#This Row],[exRC]]</f>
        <v>0.51165682896042808</v>
      </c>
      <c r="AM230">
        <v>83</v>
      </c>
      <c r="AN230">
        <v>125.944439839433</v>
      </c>
      <c r="AO230" s="3">
        <f>Table3[[#This Row],[h_obYC]]/Table3[[#This Row],[h_exYC]]</f>
        <v>0.65902075634158197</v>
      </c>
      <c r="AP230">
        <v>143</v>
      </c>
      <c r="AQ230">
        <v>163.11410616901901</v>
      </c>
      <c r="AR230" s="3">
        <f>Table3[[#This Row],[a_obYC]]/Table3[[#This Row],[a_exYC]]</f>
        <v>0.87668689948754797</v>
      </c>
      <c r="AS230">
        <v>5</v>
      </c>
      <c r="AT230">
        <v>6.8307090332678202</v>
      </c>
      <c r="AU230" s="3">
        <f>Table3[[#This Row],[h_obRC]]/Table3[[#This Row],[h_exRC]]</f>
        <v>0.73198843277445147</v>
      </c>
      <c r="AV230">
        <v>4</v>
      </c>
      <c r="AW230">
        <v>10.7592057115152</v>
      </c>
      <c r="AX230" s="3">
        <f>Table3[[#This Row],[a_obRC]]/Table3[[#This Row],[a_exRC]]</f>
        <v>0.37177465579256846</v>
      </c>
    </row>
    <row r="231" spans="1:50" hidden="1" x14ac:dyDescent="0.45">
      <c r="A231">
        <v>33</v>
      </c>
      <c r="B231" t="s">
        <v>143</v>
      </c>
      <c r="C231">
        <v>38</v>
      </c>
      <c r="D231" s="7">
        <f t="shared" si="6"/>
        <v>0.88056736694604776</v>
      </c>
      <c r="E231" s="7">
        <f t="shared" si="7"/>
        <v>1.0111186944112678</v>
      </c>
      <c r="F231">
        <v>14</v>
      </c>
      <c r="G231">
        <v>14.600594332731299</v>
      </c>
      <c r="H231" s="3">
        <f>Table3[[#This Row],[h_obWins]]/Table3[[#This Row],[h_exWins]]</f>
        <v>0.95886507637672669</v>
      </c>
      <c r="I231">
        <v>12</v>
      </c>
      <c r="J231">
        <v>10.463587959559</v>
      </c>
      <c r="K231" s="3">
        <f>Table3[[#This Row],[obDraws]]/Table3[[#This Row],[exDraws]]</f>
        <v>1.1468341496606251</v>
      </c>
      <c r="L231">
        <v>12</v>
      </c>
      <c r="M231">
        <v>12.9358177077095</v>
      </c>
      <c r="N231" s="3">
        <f>Table3[[#This Row],[a_obWins]]/Table3[[#This Row],[a_exWins]]</f>
        <v>0.92765685719645152</v>
      </c>
      <c r="O231">
        <v>47</v>
      </c>
      <c r="P231">
        <v>50.464874876913598</v>
      </c>
      <c r="Q231" s="3">
        <f>Table3[[#This Row],[h_obSG]]/Table3[[#This Row],[h_exSG]]</f>
        <v>0.93134086064089916</v>
      </c>
      <c r="R231">
        <v>47</v>
      </c>
      <c r="S231">
        <v>46.506242841667898</v>
      </c>
      <c r="T231" s="3">
        <f>Table3[[#This Row],[a_obSG]]/Table3[[#This Row],[a_exSG]]</f>
        <v>1.0106170081297068</v>
      </c>
      <c r="U231">
        <v>94</v>
      </c>
      <c r="V231">
        <v>96.971117718581496</v>
      </c>
      <c r="W231" s="3">
        <f>Table3[[#This Row],[obSG]]/Table3[[#This Row],[exSG]]</f>
        <v>0.96936079743657344</v>
      </c>
      <c r="X231">
        <v>964</v>
      </c>
      <c r="Y231">
        <v>994.54184052212804</v>
      </c>
      <c r="Z231" s="3">
        <f>Table3[[#This Row],[obFouls]]/Table3[[#This Row],[exFouls]]</f>
        <v>0.9692905423605972</v>
      </c>
      <c r="AA231">
        <v>462</v>
      </c>
      <c r="AB231">
        <v>489.42690039448797</v>
      </c>
      <c r="AC231" s="3">
        <f>Table3[[#This Row],[h_obFouls]]/Table3[[#This Row],[h_exFouls]]</f>
        <v>0.94396119140083767</v>
      </c>
      <c r="AD231">
        <v>502</v>
      </c>
      <c r="AE231">
        <v>505.11494012764001</v>
      </c>
      <c r="AF231" s="3">
        <f>Table3[[#This Row],[a_obFouls]]/Table3[[#This Row],[a_exFouls]]</f>
        <v>0.99383320531589725</v>
      </c>
      <c r="AG231">
        <v>123</v>
      </c>
      <c r="AH231">
        <v>133.48539862908001</v>
      </c>
      <c r="AI231" s="3">
        <f>Table3[[#This Row],[obYC]]/Table3[[#This Row],[exYC]]</f>
        <v>0.92144909677937048</v>
      </c>
      <c r="AJ231">
        <v>4</v>
      </c>
      <c r="AK231">
        <v>8.0733434441052303</v>
      </c>
      <c r="AL231" s="3">
        <f>Table3[[#This Row],[obRC]]/Table3[[#This Row],[exRC]]</f>
        <v>0.49545767843192762</v>
      </c>
      <c r="AM231">
        <v>70</v>
      </c>
      <c r="AN231">
        <v>62.203596105603303</v>
      </c>
      <c r="AO231" s="3">
        <f>Table3[[#This Row],[h_obYC]]/Table3[[#This Row],[h_exYC]]</f>
        <v>1.1253368676814233</v>
      </c>
      <c r="AP231">
        <v>53</v>
      </c>
      <c r="AQ231">
        <v>71.281802523476898</v>
      </c>
      <c r="AR231" s="3">
        <f>Table3[[#This Row],[a_obYC]]/Table3[[#This Row],[a_exYC]]</f>
        <v>0.7435277746034028</v>
      </c>
      <c r="AS231">
        <v>3</v>
      </c>
      <c r="AT231">
        <v>3.5247136387575599</v>
      </c>
      <c r="AU231" s="3">
        <f>Table3[[#This Row],[h_obRC]]/Table3[[#This Row],[h_exRC]]</f>
        <v>0.8511329734739761</v>
      </c>
      <c r="AV231">
        <v>1</v>
      </c>
      <c r="AW231">
        <v>4.5486298053476597</v>
      </c>
      <c r="AX231" s="3">
        <f>Table3[[#This Row],[a_obRC]]/Table3[[#This Row],[a_exRC]]</f>
        <v>0.21984642470229962</v>
      </c>
    </row>
    <row r="232" spans="1:50" hidden="1" x14ac:dyDescent="0.45">
      <c r="A232">
        <v>119</v>
      </c>
      <c r="B232" t="s">
        <v>282</v>
      </c>
      <c r="C232">
        <v>83</v>
      </c>
      <c r="D232" s="7">
        <f t="shared" si="6"/>
        <v>1.073563791409011</v>
      </c>
      <c r="E232" s="7">
        <f t="shared" si="7"/>
        <v>0.95608073941496496</v>
      </c>
      <c r="F232">
        <v>46</v>
      </c>
      <c r="G232">
        <v>38.960571715725102</v>
      </c>
      <c r="H232" s="3">
        <f>Table3[[#This Row],[h_obWins]]/Table3[[#This Row],[h_exWins]]</f>
        <v>1.1806808261346349</v>
      </c>
      <c r="I232">
        <v>24</v>
      </c>
      <c r="J232">
        <v>21.714482276616302</v>
      </c>
      <c r="K232" s="3">
        <f>Table3[[#This Row],[obDraws]]/Table3[[#This Row],[exDraws]]</f>
        <v>1.1052531529082279</v>
      </c>
      <c r="L232">
        <v>13</v>
      </c>
      <c r="M232">
        <v>22.324946007658401</v>
      </c>
      <c r="N232" s="3">
        <f>Table3[[#This Row],[a_obWins]]/Table3[[#This Row],[a_exWins]]</f>
        <v>0.58230823920203212</v>
      </c>
      <c r="O232">
        <v>139</v>
      </c>
      <c r="P232">
        <v>125.60207562926</v>
      </c>
      <c r="Q232" s="3">
        <f>Table3[[#This Row],[h_obSG]]/Table3[[#This Row],[h_exSG]]</f>
        <v>1.106669609587398</v>
      </c>
      <c r="R232">
        <v>85</v>
      </c>
      <c r="S232">
        <v>88.568105247234797</v>
      </c>
      <c r="T232" s="3">
        <f>Table3[[#This Row],[a_obSG]]/Table3[[#This Row],[a_exSG]]</f>
        <v>0.95971342914839874</v>
      </c>
      <c r="U232">
        <v>224</v>
      </c>
      <c r="V232">
        <v>214.17018087649399</v>
      </c>
      <c r="W232" s="3">
        <f>Table3[[#This Row],[obSG]]/Table3[[#This Row],[exSG]]</f>
        <v>1.0458972350085216</v>
      </c>
      <c r="X232">
        <v>2080</v>
      </c>
      <c r="Y232">
        <v>2169.8402986874298</v>
      </c>
      <c r="Z232" s="3">
        <f>Table3[[#This Row],[obFouls]]/Table3[[#This Row],[exFouls]]</f>
        <v>0.95859589355872155</v>
      </c>
      <c r="AA232">
        <v>1081</v>
      </c>
      <c r="AB232">
        <v>1055.26228250501</v>
      </c>
      <c r="AC232" s="3">
        <f>Table3[[#This Row],[h_obFouls]]/Table3[[#This Row],[h_exFouls]]</f>
        <v>1.0243898772103301</v>
      </c>
      <c r="AD232">
        <v>999</v>
      </c>
      <c r="AE232">
        <v>1114.57801618241</v>
      </c>
      <c r="AF232" s="3">
        <f>Table3[[#This Row],[a_obFouls]]/Table3[[#This Row],[a_exFouls]]</f>
        <v>0.89630334126068512</v>
      </c>
      <c r="AG232">
        <v>282</v>
      </c>
      <c r="AH232">
        <v>286.67181201416702</v>
      </c>
      <c r="AI232" s="3">
        <f>Table3[[#This Row],[obYC]]/Table3[[#This Row],[exYC]]</f>
        <v>0.98370327385401901</v>
      </c>
      <c r="AJ232">
        <v>24</v>
      </c>
      <c r="AK232">
        <v>17.3613419156375</v>
      </c>
      <c r="AL232" s="3">
        <f>Table3[[#This Row],[obRC]]/Table3[[#This Row],[exRC]]</f>
        <v>1.3823816221477101</v>
      </c>
      <c r="AM232">
        <v>137</v>
      </c>
      <c r="AN232">
        <v>126.61637472817</v>
      </c>
      <c r="AO232" s="3">
        <f>Table3[[#This Row],[h_obYC]]/Table3[[#This Row],[h_exYC]]</f>
        <v>1.0820085497955725</v>
      </c>
      <c r="AP232">
        <v>145</v>
      </c>
      <c r="AQ232">
        <v>160.05543728599599</v>
      </c>
      <c r="AR232" s="3">
        <f>Table3[[#This Row],[a_obYC]]/Table3[[#This Row],[a_exYC]]</f>
        <v>0.90593610850536677</v>
      </c>
      <c r="AS232">
        <v>12</v>
      </c>
      <c r="AT232">
        <v>6.87627512207807</v>
      </c>
      <c r="AU232" s="3">
        <f>Table3[[#This Row],[h_obRC]]/Table3[[#This Row],[h_exRC]]</f>
        <v>1.7451308720139598</v>
      </c>
      <c r="AV232">
        <v>12</v>
      </c>
      <c r="AW232">
        <v>10.485066793559501</v>
      </c>
      <c r="AX232" s="3">
        <f>Table3[[#This Row],[a_obRC]]/Table3[[#This Row],[a_exRC]]</f>
        <v>1.1444848407995889</v>
      </c>
    </row>
    <row r="233" spans="1:50" hidden="1" x14ac:dyDescent="0.45">
      <c r="A233">
        <v>94</v>
      </c>
      <c r="B233" t="s">
        <v>132</v>
      </c>
      <c r="C233">
        <v>83</v>
      </c>
      <c r="D233" s="7">
        <f t="shared" si="6"/>
        <v>1.0612017313705813</v>
      </c>
      <c r="E233" s="7">
        <f t="shared" si="7"/>
        <v>1.0362321349088948</v>
      </c>
      <c r="F233">
        <v>33</v>
      </c>
      <c r="G233">
        <v>38.631067392136501</v>
      </c>
      <c r="H233" s="3">
        <f>Table3[[#This Row],[h_obWins]]/Table3[[#This Row],[h_exWins]]</f>
        <v>0.85423474492753138</v>
      </c>
      <c r="I233">
        <v>25</v>
      </c>
      <c r="J233">
        <v>21.812920661973401</v>
      </c>
      <c r="K233" s="3">
        <f>Table3[[#This Row],[obDraws]]/Table3[[#This Row],[exDraws]]</f>
        <v>1.1461097020163216</v>
      </c>
      <c r="L233">
        <v>25</v>
      </c>
      <c r="M233">
        <v>22.5560119458899</v>
      </c>
      <c r="N233" s="3">
        <f>Table3[[#This Row],[a_obWins]]/Table3[[#This Row],[a_exWins]]</f>
        <v>1.1083519577828314</v>
      </c>
      <c r="O233">
        <v>126</v>
      </c>
      <c r="P233">
        <v>124.318040595225</v>
      </c>
      <c r="Q233" s="3">
        <f>Table3[[#This Row],[h_obSG]]/Table3[[#This Row],[h_exSG]]</f>
        <v>1.0135294877293908</v>
      </c>
      <c r="R233">
        <v>97</v>
      </c>
      <c r="S233">
        <v>88.563907328768494</v>
      </c>
      <c r="T233" s="3">
        <f>Table3[[#This Row],[a_obSG]]/Table3[[#This Row],[a_exSG]]</f>
        <v>1.0952542963118699</v>
      </c>
      <c r="U233">
        <v>223</v>
      </c>
      <c r="V233">
        <v>212.88194792399401</v>
      </c>
      <c r="W233" s="3">
        <f>Table3[[#This Row],[obSG]]/Table3[[#This Row],[exSG]]</f>
        <v>1.047528934109615</v>
      </c>
      <c r="X233">
        <v>2152</v>
      </c>
      <c r="Y233">
        <v>2176.7571693066802</v>
      </c>
      <c r="Z233" s="3">
        <f>Table3[[#This Row],[obFouls]]/Table3[[#This Row],[exFouls]]</f>
        <v>0.98862658193767861</v>
      </c>
      <c r="AA233">
        <v>1023</v>
      </c>
      <c r="AB233">
        <v>1059.75100592475</v>
      </c>
      <c r="AC233" s="3">
        <f>Table3[[#This Row],[h_obFouls]]/Table3[[#This Row],[h_exFouls]]</f>
        <v>0.96532109361606067</v>
      </c>
      <c r="AD233">
        <v>1129</v>
      </c>
      <c r="AE233">
        <v>1117.00616338192</v>
      </c>
      <c r="AF233" s="3">
        <f>Table3[[#This Row],[a_obFouls]]/Table3[[#This Row],[a_exFouls]]</f>
        <v>1.0107374847259272</v>
      </c>
      <c r="AG233">
        <v>278</v>
      </c>
      <c r="AH233">
        <v>286.58883103112203</v>
      </c>
      <c r="AI233" s="3">
        <f>Table3[[#This Row],[obYC]]/Table3[[#This Row],[exYC]]</f>
        <v>0.97003082429897858</v>
      </c>
      <c r="AJ233">
        <v>22</v>
      </c>
      <c r="AK233">
        <v>17.464763970730999</v>
      </c>
      <c r="AL233" s="3">
        <f>Table3[[#This Row],[obRC]]/Table3[[#This Row],[exRC]]</f>
        <v>1.2596792053342118</v>
      </c>
      <c r="AM233">
        <v>113</v>
      </c>
      <c r="AN233">
        <v>127.005747324664</v>
      </c>
      <c r="AO233" s="3">
        <f>Table3[[#This Row],[h_obYC]]/Table3[[#This Row],[h_exYC]]</f>
        <v>0.88972351551256024</v>
      </c>
      <c r="AP233">
        <v>165</v>
      </c>
      <c r="AQ233">
        <v>159.58308370645801</v>
      </c>
      <c r="AR233" s="3">
        <f>Table3[[#This Row],[a_obYC]]/Table3[[#This Row],[a_exYC]]</f>
        <v>1.0339441760851422</v>
      </c>
      <c r="AS233">
        <v>9</v>
      </c>
      <c r="AT233">
        <v>6.8986138650854398</v>
      </c>
      <c r="AU233" s="3">
        <f>Table3[[#This Row],[h_obRC]]/Table3[[#This Row],[h_exRC]]</f>
        <v>1.3046099080207809</v>
      </c>
      <c r="AV233">
        <v>13</v>
      </c>
      <c r="AW233">
        <v>10.5661501056455</v>
      </c>
      <c r="AX233" s="3">
        <f>Table3[[#This Row],[a_obRC]]/Table3[[#This Row],[a_exRC]]</f>
        <v>1.2303440581498168</v>
      </c>
    </row>
    <row r="234" spans="1:50" hidden="1" x14ac:dyDescent="0.45">
      <c r="A234">
        <v>102</v>
      </c>
      <c r="B234" t="s">
        <v>312</v>
      </c>
      <c r="C234">
        <v>83</v>
      </c>
      <c r="D234" s="7">
        <f t="shared" si="6"/>
        <v>0.89673227437222025</v>
      </c>
      <c r="E234" s="7">
        <f t="shared" si="7"/>
        <v>0.93667845508681025</v>
      </c>
      <c r="F234">
        <v>47</v>
      </c>
      <c r="G234">
        <v>36.105043393400798</v>
      </c>
      <c r="H234" s="3">
        <f>Table3[[#This Row],[h_obWins]]/Table3[[#This Row],[h_exWins]]</f>
        <v>1.3017571946358761</v>
      </c>
      <c r="I234">
        <v>11</v>
      </c>
      <c r="J234">
        <v>22.2229622281261</v>
      </c>
      <c r="K234" s="3">
        <f>Table3[[#This Row],[obDraws]]/Table3[[#This Row],[exDraws]]</f>
        <v>0.49498351691738213</v>
      </c>
      <c r="L234">
        <v>25</v>
      </c>
      <c r="M234">
        <v>24.671994378472899</v>
      </c>
      <c r="N234" s="3">
        <f>Table3[[#This Row],[a_obWins]]/Table3[[#This Row],[a_exWins]]</f>
        <v>1.0132946537071723</v>
      </c>
      <c r="O234">
        <v>120</v>
      </c>
      <c r="P234">
        <v>120.14073745733999</v>
      </c>
      <c r="Q234" s="3">
        <f>Table3[[#This Row],[h_obSG]]/Table3[[#This Row],[h_exSG]]</f>
        <v>0.99882856173252665</v>
      </c>
      <c r="R234">
        <v>78</v>
      </c>
      <c r="S234">
        <v>94.319796042704795</v>
      </c>
      <c r="T234" s="3">
        <f>Table3[[#This Row],[a_obSG]]/Table3[[#This Row],[a_exSG]]</f>
        <v>0.82697379842386698</v>
      </c>
      <c r="U234">
        <v>198</v>
      </c>
      <c r="V234">
        <v>214.46053350004499</v>
      </c>
      <c r="W234" s="3">
        <f>Table3[[#This Row],[obSG]]/Table3[[#This Row],[exSG]]</f>
        <v>0.92324679403055976</v>
      </c>
      <c r="X234">
        <v>1979</v>
      </c>
      <c r="Y234">
        <v>2161.4145801200302</v>
      </c>
      <c r="Z234" s="3">
        <f>Table3[[#This Row],[obFouls]]/Table3[[#This Row],[exFouls]]</f>
        <v>0.91560407623885831</v>
      </c>
      <c r="AA234">
        <v>978</v>
      </c>
      <c r="AB234">
        <v>1055.575578856</v>
      </c>
      <c r="AC234" s="3">
        <f>Table3[[#This Row],[h_obFouls]]/Table3[[#This Row],[h_exFouls]]</f>
        <v>0.92650874043517184</v>
      </c>
      <c r="AD234">
        <v>1001</v>
      </c>
      <c r="AE234">
        <v>1105.83900126403</v>
      </c>
      <c r="AF234" s="3">
        <f>Table3[[#This Row],[a_obFouls]]/Table3[[#This Row],[a_exFouls]]</f>
        <v>0.90519505900570185</v>
      </c>
      <c r="AG234">
        <v>279</v>
      </c>
      <c r="AH234">
        <v>288.804548138283</v>
      </c>
      <c r="AI234" s="3">
        <f>Table3[[#This Row],[obYC]]/Table3[[#This Row],[exYC]]</f>
        <v>0.96605126823145293</v>
      </c>
      <c r="AJ234">
        <v>13</v>
      </c>
      <c r="AK234">
        <v>17.5802719150361</v>
      </c>
      <c r="AL234" s="3">
        <f>Table3[[#This Row],[obRC]]/Table3[[#This Row],[exRC]]</f>
        <v>0.7394652405166342</v>
      </c>
      <c r="AM234">
        <v>128</v>
      </c>
      <c r="AN234">
        <v>130.37771582618899</v>
      </c>
      <c r="AO234" s="3">
        <f>Table3[[#This Row],[h_obYC]]/Table3[[#This Row],[h_exYC]]</f>
        <v>0.98176286636775567</v>
      </c>
      <c r="AP234">
        <v>151</v>
      </c>
      <c r="AQ234">
        <v>158.42683231209401</v>
      </c>
      <c r="AR234" s="3">
        <f>Table3[[#This Row],[a_obYC]]/Table3[[#This Row],[a_exYC]]</f>
        <v>0.95312137342073799</v>
      </c>
      <c r="AS234">
        <v>6</v>
      </c>
      <c r="AT234">
        <v>7.2711141395172598</v>
      </c>
      <c r="AU234" s="3">
        <f>Table3[[#This Row],[h_obRC]]/Table3[[#This Row],[h_exRC]]</f>
        <v>0.82518303039571717</v>
      </c>
      <c r="AV234">
        <v>7</v>
      </c>
      <c r="AW234">
        <v>10.3091577755188</v>
      </c>
      <c r="AX234" s="3">
        <f>Table3[[#This Row],[a_obRC]]/Table3[[#This Row],[a_exRC]]</f>
        <v>0.67900794152388755</v>
      </c>
    </row>
    <row r="235" spans="1:50" hidden="1" x14ac:dyDescent="0.45">
      <c r="A235">
        <v>28</v>
      </c>
      <c r="B235" t="s">
        <v>229</v>
      </c>
      <c r="C235">
        <v>82</v>
      </c>
      <c r="D235" s="7">
        <f t="shared" si="6"/>
        <v>0.95227404175651154</v>
      </c>
      <c r="E235" s="7">
        <f t="shared" si="7"/>
        <v>1.0325837080950597</v>
      </c>
      <c r="F235">
        <v>30</v>
      </c>
      <c r="G235">
        <v>36.091377619005797</v>
      </c>
      <c r="H235" s="3">
        <f>Table3[[#This Row],[h_obWins]]/Table3[[#This Row],[h_exWins]]</f>
        <v>0.83122346607800124</v>
      </c>
      <c r="I235">
        <v>23</v>
      </c>
      <c r="J235">
        <v>20.209030256749401</v>
      </c>
      <c r="K235" s="3">
        <f>Table3[[#This Row],[obDraws]]/Table3[[#This Row],[exDraws]]</f>
        <v>1.1381050801444801</v>
      </c>
      <c r="L235">
        <v>29</v>
      </c>
      <c r="M235">
        <v>25.699592124244699</v>
      </c>
      <c r="N235" s="3">
        <f>Table3[[#This Row],[a_obWins]]/Table3[[#This Row],[a_exWins]]</f>
        <v>1.1284225780626975</v>
      </c>
      <c r="O235">
        <v>128</v>
      </c>
      <c r="P235">
        <v>121.568186815828</v>
      </c>
      <c r="Q235" s="3">
        <f>Table3[[#This Row],[h_obSG]]/Table3[[#This Row],[h_exSG]]</f>
        <v>1.0529070421517102</v>
      </c>
      <c r="R235">
        <v>113</v>
      </c>
      <c r="S235">
        <v>95.462059492143496</v>
      </c>
      <c r="T235" s="3">
        <f>Table3[[#This Row],[a_obSG]]/Table3[[#This Row],[a_exSG]]</f>
        <v>1.1837163434474183</v>
      </c>
      <c r="U235">
        <v>241</v>
      </c>
      <c r="V235">
        <v>217.03024630797199</v>
      </c>
      <c r="W235" s="3">
        <f>Table3[[#This Row],[obSG]]/Table3[[#This Row],[exSG]]</f>
        <v>1.1104443002751527</v>
      </c>
      <c r="X235">
        <v>1954</v>
      </c>
      <c r="Y235">
        <v>2126.7608841751799</v>
      </c>
      <c r="Z235" s="3">
        <f>Table3[[#This Row],[obFouls]]/Table3[[#This Row],[exFouls]]</f>
        <v>0.91876807333600097</v>
      </c>
      <c r="AA235">
        <v>971</v>
      </c>
      <c r="AB235">
        <v>1041.63178952566</v>
      </c>
      <c r="AC235" s="3">
        <f>Table3[[#This Row],[h_obFouls]]/Table3[[#This Row],[h_exFouls]]</f>
        <v>0.93219121167776142</v>
      </c>
      <c r="AD235">
        <v>983</v>
      </c>
      <c r="AE235">
        <v>1085.1290946495101</v>
      </c>
      <c r="AF235" s="3">
        <f>Table3[[#This Row],[a_obFouls]]/Table3[[#This Row],[a_exFouls]]</f>
        <v>0.90588300032403324</v>
      </c>
      <c r="AG235">
        <v>284</v>
      </c>
      <c r="AH235">
        <v>284.741500833879</v>
      </c>
      <c r="AI235" s="3">
        <f>Table3[[#This Row],[obYC]]/Table3[[#This Row],[exYC]]</f>
        <v>0.99739588071388441</v>
      </c>
      <c r="AJ235">
        <v>12</v>
      </c>
      <c r="AK235">
        <v>16.910856996122501</v>
      </c>
      <c r="AL235" s="3">
        <f>Table3[[#This Row],[obRC]]/Table3[[#This Row],[exRC]]</f>
        <v>0.70960330412299544</v>
      </c>
      <c r="AM235">
        <v>130</v>
      </c>
      <c r="AN235">
        <v>128.826660353264</v>
      </c>
      <c r="AO235" s="3">
        <f>Table3[[#This Row],[h_obYC]]/Table3[[#This Row],[h_exYC]]</f>
        <v>1.0091078946199374</v>
      </c>
      <c r="AP235">
        <v>154</v>
      </c>
      <c r="AQ235">
        <v>155.914840480615</v>
      </c>
      <c r="AR235" s="3">
        <f>Table3[[#This Row],[a_obYC]]/Table3[[#This Row],[a_exYC]]</f>
        <v>0.9877186772297466</v>
      </c>
      <c r="AS235">
        <v>4</v>
      </c>
      <c r="AT235">
        <v>7.0064293070670196</v>
      </c>
      <c r="AU235" s="3">
        <f>Table3[[#This Row],[h_obRC]]/Table3[[#This Row],[h_exRC]]</f>
        <v>0.57090421164535388</v>
      </c>
      <c r="AV235">
        <v>8</v>
      </c>
      <c r="AW235">
        <v>9.9044276890555007</v>
      </c>
      <c r="AX235" s="3">
        <f>Table3[[#This Row],[a_obRC]]/Table3[[#This Row],[a_exRC]]</f>
        <v>0.8077195625184973</v>
      </c>
    </row>
    <row r="236" spans="1:50" hidden="1" x14ac:dyDescent="0.45">
      <c r="A236">
        <v>34</v>
      </c>
      <c r="B236" t="s">
        <v>141</v>
      </c>
      <c r="C236">
        <v>82</v>
      </c>
      <c r="D236" s="7">
        <f t="shared" si="6"/>
        <v>0.90805114750921401</v>
      </c>
      <c r="E236" s="7">
        <f t="shared" si="7"/>
        <v>1.0263458395615497</v>
      </c>
      <c r="F236">
        <v>32</v>
      </c>
      <c r="G236">
        <v>35.2142109391093</v>
      </c>
      <c r="H236" s="3">
        <f>Table3[[#This Row],[h_obWins]]/Table3[[#This Row],[h_exWins]]</f>
        <v>0.90872403914808264</v>
      </c>
      <c r="I236">
        <v>29</v>
      </c>
      <c r="J236">
        <v>21.816089275020499</v>
      </c>
      <c r="K236" s="3">
        <f>Table3[[#This Row],[obDraws]]/Table3[[#This Row],[exDraws]]</f>
        <v>1.3292941569140491</v>
      </c>
      <c r="L236">
        <v>21</v>
      </c>
      <c r="M236">
        <v>24.969699785869999</v>
      </c>
      <c r="N236" s="3">
        <f>Table3[[#This Row],[a_obWins]]/Table3[[#This Row],[a_exWins]]</f>
        <v>0.84101932262251722</v>
      </c>
      <c r="O236">
        <v>112</v>
      </c>
      <c r="P236">
        <v>117.30999731145999</v>
      </c>
      <c r="Q236" s="3">
        <f>Table3[[#This Row],[h_obSG]]/Table3[[#This Row],[h_exSG]]</f>
        <v>0.95473533856315873</v>
      </c>
      <c r="R236">
        <v>95</v>
      </c>
      <c r="S236">
        <v>93.725416567227498</v>
      </c>
      <c r="T236" s="3">
        <f>Table3[[#This Row],[a_obSG]]/Table3[[#This Row],[a_exSG]]</f>
        <v>1.0135991226228189</v>
      </c>
      <c r="U236">
        <v>207</v>
      </c>
      <c r="V236">
        <v>211.03541387868799</v>
      </c>
      <c r="W236" s="3">
        <f>Table3[[#This Row],[obSG]]/Table3[[#This Row],[exSG]]</f>
        <v>0.98087802514033162</v>
      </c>
      <c r="X236">
        <v>2123</v>
      </c>
      <c r="Y236">
        <v>2142.9908597254698</v>
      </c>
      <c r="Z236" s="3">
        <f>Table3[[#This Row],[obFouls]]/Table3[[#This Row],[exFouls]]</f>
        <v>0.99067151423686861</v>
      </c>
      <c r="AA236">
        <v>1029</v>
      </c>
      <c r="AB236">
        <v>1048.99538879384</v>
      </c>
      <c r="AC236" s="3">
        <f>Table3[[#This Row],[h_obFouls]]/Table3[[#This Row],[h_exFouls]]</f>
        <v>0.98093853509038664</v>
      </c>
      <c r="AD236">
        <v>1094</v>
      </c>
      <c r="AE236">
        <v>1093.99547093162</v>
      </c>
      <c r="AF236" s="3">
        <f>Table3[[#This Row],[a_obFouls]]/Table3[[#This Row],[a_exFouls]]</f>
        <v>1.0000041399333912</v>
      </c>
      <c r="AG236">
        <v>277</v>
      </c>
      <c r="AH236">
        <v>284.35187255256398</v>
      </c>
      <c r="AI236" s="3">
        <f>Table3[[#This Row],[obYC]]/Table3[[#This Row],[exYC]]</f>
        <v>0.97414515864950058</v>
      </c>
      <c r="AJ236">
        <v>10</v>
      </c>
      <c r="AK236">
        <v>17.183218786741399</v>
      </c>
      <c r="AL236" s="3">
        <f>Table3[[#This Row],[obRC]]/Table3[[#This Row],[exRC]]</f>
        <v>0.5819631423023035</v>
      </c>
      <c r="AM236">
        <v>126</v>
      </c>
      <c r="AN236">
        <v>128.90999351590699</v>
      </c>
      <c r="AO236" s="3">
        <f>Table3[[#This Row],[h_obYC]]/Table3[[#This Row],[h_exYC]]</f>
        <v>0.97742616040432961</v>
      </c>
      <c r="AP236">
        <v>151</v>
      </c>
      <c r="AQ236">
        <v>155.44187903665701</v>
      </c>
      <c r="AR236" s="3">
        <f>Table3[[#This Row],[a_obYC]]/Table3[[#This Row],[a_exYC]]</f>
        <v>0.97142418076656478</v>
      </c>
      <c r="AS236">
        <v>3</v>
      </c>
      <c r="AT236">
        <v>6.9947580095692796</v>
      </c>
      <c r="AU236" s="3">
        <f>Table3[[#This Row],[h_obRC]]/Table3[[#This Row],[h_exRC]]</f>
        <v>0.42889260727759371</v>
      </c>
      <c r="AV236">
        <v>7</v>
      </c>
      <c r="AW236">
        <v>10.1884607771721</v>
      </c>
      <c r="AX236" s="3">
        <f>Table3[[#This Row],[a_obRC]]/Table3[[#This Row],[a_exRC]]</f>
        <v>0.68705176896631426</v>
      </c>
    </row>
    <row r="237" spans="1:50" hidden="1" x14ac:dyDescent="0.45">
      <c r="A237">
        <v>4</v>
      </c>
      <c r="B237" t="s">
        <v>154</v>
      </c>
      <c r="C237">
        <v>81</v>
      </c>
      <c r="D237" s="7">
        <f t="shared" si="6"/>
        <v>0.98312828194648716</v>
      </c>
      <c r="E237" s="7">
        <f t="shared" si="7"/>
        <v>0.99906029294094967</v>
      </c>
      <c r="F237">
        <v>38</v>
      </c>
      <c r="G237">
        <v>36.799692593543199</v>
      </c>
      <c r="H237" s="3">
        <f>Table3[[#This Row],[h_obWins]]/Table3[[#This Row],[h_exWins]]</f>
        <v>1.0326173215552188</v>
      </c>
      <c r="I237">
        <v>22</v>
      </c>
      <c r="J237">
        <v>20.173485807998699</v>
      </c>
      <c r="K237" s="3">
        <f>Table3[[#This Row],[obDraws]]/Table3[[#This Row],[exDraws]]</f>
        <v>1.0905403364289723</v>
      </c>
      <c r="L237">
        <v>21</v>
      </c>
      <c r="M237">
        <v>24.0268215984579</v>
      </c>
      <c r="N237" s="3">
        <f>Table3[[#This Row],[a_obWins]]/Table3[[#This Row],[a_exWins]]</f>
        <v>0.87402322083865769</v>
      </c>
      <c r="O237">
        <v>125</v>
      </c>
      <c r="P237">
        <v>124.20282998006</v>
      </c>
      <c r="Q237" s="3">
        <f>Table3[[#This Row],[h_obSG]]/Table3[[#This Row],[h_exSG]]</f>
        <v>1.0064182919186944</v>
      </c>
      <c r="R237">
        <v>82</v>
      </c>
      <c r="S237">
        <v>93.171871189432196</v>
      </c>
      <c r="T237" s="3">
        <f>Table3[[#This Row],[a_obSG]]/Table3[[#This Row],[a_exSG]]</f>
        <v>0.88009394845448441</v>
      </c>
      <c r="U237">
        <v>207</v>
      </c>
      <c r="V237">
        <v>217.374701169492</v>
      </c>
      <c r="W237" s="3">
        <f>Table3[[#This Row],[obSG]]/Table3[[#This Row],[exSG]]</f>
        <v>0.95227272946817021</v>
      </c>
      <c r="X237">
        <v>1834</v>
      </c>
      <c r="Y237">
        <v>2092.17865067808</v>
      </c>
      <c r="Z237" s="3">
        <f>Table3[[#This Row],[obFouls]]/Table3[[#This Row],[exFouls]]</f>
        <v>0.87659818123351763</v>
      </c>
      <c r="AA237">
        <v>863</v>
      </c>
      <c r="AB237">
        <v>1023.79715177762</v>
      </c>
      <c r="AC237" s="3">
        <f>Table3[[#This Row],[h_obFouls]]/Table3[[#This Row],[h_exFouls]]</f>
        <v>0.84294041891166849</v>
      </c>
      <c r="AD237">
        <v>971</v>
      </c>
      <c r="AE237">
        <v>1068.38149890046</v>
      </c>
      <c r="AF237" s="3">
        <f>Table3[[#This Row],[a_obFouls]]/Table3[[#This Row],[a_exFouls]]</f>
        <v>0.9088513803349445</v>
      </c>
      <c r="AG237">
        <v>251</v>
      </c>
      <c r="AH237">
        <v>279.05311567202199</v>
      </c>
      <c r="AI237" s="3">
        <f>Table3[[#This Row],[obYC]]/Table3[[#This Row],[exYC]]</f>
        <v>0.89947033702001911</v>
      </c>
      <c r="AJ237">
        <v>20</v>
      </c>
      <c r="AK237">
        <v>16.599915664713699</v>
      </c>
      <c r="AL237" s="3">
        <f>Table3[[#This Row],[obRC]]/Table3[[#This Row],[exRC]]</f>
        <v>1.204825398150295</v>
      </c>
      <c r="AM237">
        <v>98</v>
      </c>
      <c r="AN237">
        <v>125.868505610686</v>
      </c>
      <c r="AO237" s="3">
        <f>Table3[[#This Row],[h_obYC]]/Table3[[#This Row],[h_exYC]]</f>
        <v>0.77859031951261992</v>
      </c>
      <c r="AP237">
        <v>153</v>
      </c>
      <c r="AQ237">
        <v>153.184610061336</v>
      </c>
      <c r="AR237" s="3">
        <f>Table3[[#This Row],[a_obYC]]/Table3[[#This Row],[a_exYC]]</f>
        <v>0.99879485242504396</v>
      </c>
      <c r="AS237">
        <v>8</v>
      </c>
      <c r="AT237">
        <v>6.8017383210384903</v>
      </c>
      <c r="AU237" s="3">
        <f>Table3[[#This Row],[h_obRC]]/Table3[[#This Row],[h_exRC]]</f>
        <v>1.1761699175128748</v>
      </c>
      <c r="AV237">
        <v>12</v>
      </c>
      <c r="AW237">
        <v>9.7981773436752899</v>
      </c>
      <c r="AX237" s="3">
        <f>Table3[[#This Row],[a_obRC]]/Table3[[#This Row],[a_exRC]]</f>
        <v>1.2247175754321271</v>
      </c>
    </row>
    <row r="238" spans="1:50" hidden="1" x14ac:dyDescent="0.45">
      <c r="A238">
        <v>2</v>
      </c>
      <c r="B238" t="s">
        <v>110</v>
      </c>
      <c r="C238">
        <v>81</v>
      </c>
      <c r="D238" s="7">
        <f t="shared" si="6"/>
        <v>0.97695877079662163</v>
      </c>
      <c r="E238" s="7">
        <f t="shared" si="7"/>
        <v>0.98694858848755407</v>
      </c>
      <c r="F238">
        <v>38</v>
      </c>
      <c r="G238">
        <v>32.801627313799997</v>
      </c>
      <c r="H238" s="3">
        <f>Table3[[#This Row],[h_obWins]]/Table3[[#This Row],[h_exWins]]</f>
        <v>1.158479109480431</v>
      </c>
      <c r="I238">
        <v>19</v>
      </c>
      <c r="J238">
        <v>19.928617539877699</v>
      </c>
      <c r="K238" s="3">
        <f>Table3[[#This Row],[obDraws]]/Table3[[#This Row],[exDraws]]</f>
        <v>0.95340281191008303</v>
      </c>
      <c r="L238">
        <v>24</v>
      </c>
      <c r="M238">
        <v>28.269755146322101</v>
      </c>
      <c r="N238" s="3">
        <f>Table3[[#This Row],[a_obWins]]/Table3[[#This Row],[a_exWins]]</f>
        <v>0.84896384407214798</v>
      </c>
      <c r="O238">
        <v>133</v>
      </c>
      <c r="P238">
        <v>113.84923005208</v>
      </c>
      <c r="Q238" s="3">
        <f>Table3[[#This Row],[h_obSG]]/Table3[[#This Row],[h_exSG]]</f>
        <v>1.1682116773135798</v>
      </c>
      <c r="R238">
        <v>111</v>
      </c>
      <c r="S238">
        <v>99.679436367507904</v>
      </c>
      <c r="T238" s="3">
        <f>Table3[[#This Row],[a_obSG]]/Table3[[#This Row],[a_exSG]]</f>
        <v>1.1135696994789812</v>
      </c>
      <c r="U238">
        <v>244</v>
      </c>
      <c r="V238">
        <v>213.52866641958801</v>
      </c>
      <c r="W238" s="3">
        <f>Table3[[#This Row],[obSG]]/Table3[[#This Row],[exSG]]</f>
        <v>1.1427037132360263</v>
      </c>
      <c r="X238">
        <v>1847</v>
      </c>
      <c r="Y238">
        <v>2108.0043368888601</v>
      </c>
      <c r="Z238" s="3">
        <f>Table3[[#This Row],[obFouls]]/Table3[[#This Row],[exFouls]]</f>
        <v>0.8761841556388501</v>
      </c>
      <c r="AA238">
        <v>904</v>
      </c>
      <c r="AB238">
        <v>1036.9534229363801</v>
      </c>
      <c r="AC238" s="3">
        <f>Table3[[#This Row],[h_obFouls]]/Table3[[#This Row],[h_exFouls]]</f>
        <v>0.87178457585887426</v>
      </c>
      <c r="AD238">
        <v>943</v>
      </c>
      <c r="AE238">
        <v>1071.05091395247</v>
      </c>
      <c r="AF238" s="3">
        <f>Table3[[#This Row],[a_obFouls]]/Table3[[#This Row],[a_exFouls]]</f>
        <v>0.88044367239282106</v>
      </c>
      <c r="AG238">
        <v>274</v>
      </c>
      <c r="AH238">
        <v>283.83547114075498</v>
      </c>
      <c r="AI238" s="3">
        <f>Table3[[#This Row],[obYC]]/Table3[[#This Row],[exYC]]</f>
        <v>0.965347984516433</v>
      </c>
      <c r="AJ238">
        <v>15</v>
      </c>
      <c r="AK238">
        <v>16.846307777029999</v>
      </c>
      <c r="AL238" s="3">
        <f>Table3[[#This Row],[obRC]]/Table3[[#This Row],[exRC]]</f>
        <v>0.89040282289348616</v>
      </c>
      <c r="AM238">
        <v>117</v>
      </c>
      <c r="AN238">
        <v>130.85392556278899</v>
      </c>
      <c r="AO238" s="3">
        <f>Table3[[#This Row],[h_obYC]]/Table3[[#This Row],[h_exYC]]</f>
        <v>0.89412678677231339</v>
      </c>
      <c r="AP238">
        <v>157</v>
      </c>
      <c r="AQ238">
        <v>152.98154557796499</v>
      </c>
      <c r="AR238" s="3">
        <f>Table3[[#This Row],[a_obYC]]/Table3[[#This Row],[a_exYC]]</f>
        <v>1.0262675763070197</v>
      </c>
      <c r="AS238">
        <v>9</v>
      </c>
      <c r="AT238">
        <v>7.2701657863463902</v>
      </c>
      <c r="AU238" s="3">
        <f>Table3[[#This Row],[h_obRC]]/Table3[[#This Row],[h_exRC]]</f>
        <v>1.2379360064803879</v>
      </c>
      <c r="AV238">
        <v>6</v>
      </c>
      <c r="AW238">
        <v>9.5761419906836096</v>
      </c>
      <c r="AX238" s="3">
        <f>Table3[[#This Row],[a_obRC]]/Table3[[#This Row],[a_exRC]]</f>
        <v>0.62655712559789223</v>
      </c>
    </row>
    <row r="239" spans="1:50" hidden="1" x14ac:dyDescent="0.45">
      <c r="A239">
        <v>198</v>
      </c>
      <c r="B239" t="s">
        <v>97</v>
      </c>
      <c r="C239">
        <v>42</v>
      </c>
      <c r="D239" s="7">
        <f t="shared" si="6"/>
        <v>0.86953278021101665</v>
      </c>
      <c r="E239" s="7">
        <f t="shared" si="7"/>
        <v>0.9548092325390295</v>
      </c>
      <c r="F239">
        <v>25</v>
      </c>
      <c r="G239">
        <v>17.067588404527498</v>
      </c>
      <c r="H239" s="3">
        <f>Table3[[#This Row],[h_obWins]]/Table3[[#This Row],[h_exWins]]</f>
        <v>1.4647646408773416</v>
      </c>
      <c r="I239">
        <v>10</v>
      </c>
      <c r="J239">
        <v>11.270073524432901</v>
      </c>
      <c r="K239" s="3">
        <f>Table3[[#This Row],[obDraws]]/Table3[[#This Row],[exDraws]]</f>
        <v>0.88730565761798708</v>
      </c>
      <c r="L239">
        <v>7</v>
      </c>
      <c r="M239">
        <v>13.6623380710395</v>
      </c>
      <c r="N239" s="3">
        <f>Table3[[#This Row],[a_obWins]]/Table3[[#This Row],[a_exWins]]</f>
        <v>0.51235739912175993</v>
      </c>
      <c r="O239">
        <v>69</v>
      </c>
      <c r="P239">
        <v>58.295022728460999</v>
      </c>
      <c r="Q239" s="3">
        <f>Table3[[#This Row],[h_obSG]]/Table3[[#This Row],[h_exSG]]</f>
        <v>1.1836344986329781</v>
      </c>
      <c r="R239">
        <v>32</v>
      </c>
      <c r="S239">
        <v>50.392543779955602</v>
      </c>
      <c r="T239" s="3">
        <f>Table3[[#This Row],[a_obSG]]/Table3[[#This Row],[a_exSG]]</f>
        <v>0.6350145795324682</v>
      </c>
      <c r="U239">
        <v>101</v>
      </c>
      <c r="V239">
        <v>108.687566508416</v>
      </c>
      <c r="W239" s="3">
        <f>Table3[[#This Row],[obSG]]/Table3[[#This Row],[exSG]]</f>
        <v>0.92926912658569161</v>
      </c>
      <c r="X239">
        <v>1057</v>
      </c>
      <c r="Y239">
        <v>1096.75136561569</v>
      </c>
      <c r="Z239" s="3">
        <f>Table3[[#This Row],[obFouls]]/Table3[[#This Row],[exFouls]]</f>
        <v>0.96375535343566721</v>
      </c>
      <c r="AA239">
        <v>515</v>
      </c>
      <c r="AB239">
        <v>538.451121056376</v>
      </c>
      <c r="AC239" s="3">
        <f>Table3[[#This Row],[h_obFouls]]/Table3[[#This Row],[h_exFouls]]</f>
        <v>0.95644707543673091</v>
      </c>
      <c r="AD239">
        <v>542</v>
      </c>
      <c r="AE239">
        <v>558.30024455932198</v>
      </c>
      <c r="AF239" s="3">
        <f>Table3[[#This Row],[a_obFouls]]/Table3[[#This Row],[a_exFouls]]</f>
        <v>0.97080380186437476</v>
      </c>
      <c r="AG239">
        <v>129</v>
      </c>
      <c r="AH239">
        <v>147.10972307269401</v>
      </c>
      <c r="AI239" s="3">
        <f>Table3[[#This Row],[obYC]]/Table3[[#This Row],[exYC]]</f>
        <v>0.87689649130978842</v>
      </c>
      <c r="AJ239">
        <v>6</v>
      </c>
      <c r="AK239">
        <v>8.8995827642268104</v>
      </c>
      <c r="AL239" s="3">
        <f>Table3[[#This Row],[obRC]]/Table3[[#This Row],[exRC]]</f>
        <v>0.67418890963269507</v>
      </c>
      <c r="AM239">
        <v>55</v>
      </c>
      <c r="AN239">
        <v>67.606560686385293</v>
      </c>
      <c r="AO239" s="3">
        <f>Table3[[#This Row],[h_obYC]]/Table3[[#This Row],[h_exYC]]</f>
        <v>0.81353051303903967</v>
      </c>
      <c r="AP239">
        <v>74</v>
      </c>
      <c r="AQ239">
        <v>79.503162386309498</v>
      </c>
      <c r="AR239" s="3">
        <f>Table3[[#This Row],[a_obYC]]/Table3[[#This Row],[a_exYC]]</f>
        <v>0.93078058505937944</v>
      </c>
      <c r="AS239">
        <v>1</v>
      </c>
      <c r="AT239">
        <v>3.8049703966866599</v>
      </c>
      <c r="AU239" s="3">
        <f>Table3[[#This Row],[h_obRC]]/Table3[[#This Row],[h_exRC]]</f>
        <v>0.2628141340786232</v>
      </c>
      <c r="AV239">
        <v>5</v>
      </c>
      <c r="AW239">
        <v>5.0946123675401402</v>
      </c>
      <c r="AX239" s="3">
        <f>Table3[[#This Row],[a_obRC]]/Table3[[#This Row],[a_exRC]]</f>
        <v>0.98142893694072697</v>
      </c>
    </row>
    <row r="240" spans="1:50" hidden="1" x14ac:dyDescent="0.45">
      <c r="A240">
        <v>285</v>
      </c>
      <c r="B240" t="s">
        <v>98</v>
      </c>
      <c r="C240">
        <v>81</v>
      </c>
      <c r="D240" s="7">
        <f t="shared" si="6"/>
        <v>0.94463807311239001</v>
      </c>
      <c r="E240" s="7">
        <f t="shared" si="7"/>
        <v>0.99855170212800226</v>
      </c>
      <c r="F240">
        <v>38</v>
      </c>
      <c r="G240">
        <v>38.067478379700503</v>
      </c>
      <c r="H240" s="3">
        <f>Table3[[#This Row],[h_obWins]]/Table3[[#This Row],[h_exWins]]</f>
        <v>0.99822740085309969</v>
      </c>
      <c r="I240">
        <v>19</v>
      </c>
      <c r="J240">
        <v>19.716735695933501</v>
      </c>
      <c r="K240" s="3">
        <f>Table3[[#This Row],[obDraws]]/Table3[[#This Row],[exDraws]]</f>
        <v>0.96364835909012436</v>
      </c>
      <c r="L240">
        <v>24</v>
      </c>
      <c r="M240">
        <v>23.2157859243658</v>
      </c>
      <c r="N240" s="3">
        <f>Table3[[#This Row],[a_obWins]]/Table3[[#This Row],[a_exWins]]</f>
        <v>1.0337793464407827</v>
      </c>
      <c r="O240">
        <v>132</v>
      </c>
      <c r="P240">
        <v>128.03420092298299</v>
      </c>
      <c r="Q240" s="3">
        <f>Table3[[#This Row],[h_obSG]]/Table3[[#This Row],[h_exSG]]</f>
        <v>1.0309745290588612</v>
      </c>
      <c r="R240">
        <v>101</v>
      </c>
      <c r="S240">
        <v>91.5521346295249</v>
      </c>
      <c r="T240" s="3">
        <f>Table3[[#This Row],[a_obSG]]/Table3[[#This Row],[a_exSG]]</f>
        <v>1.1031965601753237</v>
      </c>
      <c r="U240">
        <v>233</v>
      </c>
      <c r="V240">
        <v>219.58633555250799</v>
      </c>
      <c r="W240" s="3">
        <f>Table3[[#This Row],[obSG]]/Table3[[#This Row],[exSG]]</f>
        <v>1.0610860617248403</v>
      </c>
      <c r="X240">
        <v>1864</v>
      </c>
      <c r="Y240">
        <v>2083.3081832673802</v>
      </c>
      <c r="Z240" s="3">
        <f>Table3[[#This Row],[obFouls]]/Table3[[#This Row],[exFouls]]</f>
        <v>0.8947308012185573</v>
      </c>
      <c r="AA240">
        <v>895</v>
      </c>
      <c r="AB240">
        <v>1018.09112336804</v>
      </c>
      <c r="AC240" s="3">
        <f>Table3[[#This Row],[h_obFouls]]/Table3[[#This Row],[h_exFouls]]</f>
        <v>0.8790961628652344</v>
      </c>
      <c r="AD240">
        <v>969</v>
      </c>
      <c r="AE240">
        <v>1065.21705989934</v>
      </c>
      <c r="AF240" s="3">
        <f>Table3[[#This Row],[a_obFouls]]/Table3[[#This Row],[a_exFouls]]</f>
        <v>0.90967375240081838</v>
      </c>
      <c r="AG240">
        <v>253</v>
      </c>
      <c r="AH240">
        <v>278.52640649458101</v>
      </c>
      <c r="AI240" s="3">
        <f>Table3[[#This Row],[obYC]]/Table3[[#This Row],[exYC]]</f>
        <v>0.90835193396616898</v>
      </c>
      <c r="AJ240">
        <v>14</v>
      </c>
      <c r="AK240">
        <v>16.279258129160699</v>
      </c>
      <c r="AL240" s="3">
        <f>Table3[[#This Row],[obRC]]/Table3[[#This Row],[exRC]]</f>
        <v>0.85999004923462019</v>
      </c>
      <c r="AM240">
        <v>94</v>
      </c>
      <c r="AN240">
        <v>124.709829481868</v>
      </c>
      <c r="AO240" s="3">
        <f>Table3[[#This Row],[h_obYC]]/Table3[[#This Row],[h_exYC]]</f>
        <v>0.75374972759197778</v>
      </c>
      <c r="AP240">
        <v>159</v>
      </c>
      <c r="AQ240">
        <v>153.816577012712</v>
      </c>
      <c r="AR240" s="3">
        <f>Table3[[#This Row],[a_obYC]]/Table3[[#This Row],[a_exYC]]</f>
        <v>1.033698727978192</v>
      </c>
      <c r="AS240">
        <v>6</v>
      </c>
      <c r="AT240">
        <v>6.5307734493600602</v>
      </c>
      <c r="AU240" s="3">
        <f>Table3[[#This Row],[h_obRC]]/Table3[[#This Row],[h_exRC]]</f>
        <v>0.91872732173674321</v>
      </c>
      <c r="AV240">
        <v>8</v>
      </c>
      <c r="AW240">
        <v>9.7484846798007094</v>
      </c>
      <c r="AX240" s="3">
        <f>Table3[[#This Row],[a_obRC]]/Table3[[#This Row],[a_exRC]]</f>
        <v>0.82064036235050486</v>
      </c>
    </row>
    <row r="241" spans="1:50" hidden="1" x14ac:dyDescent="0.45">
      <c r="A241">
        <v>95</v>
      </c>
      <c r="B241" t="s">
        <v>291</v>
      </c>
      <c r="C241">
        <v>81</v>
      </c>
      <c r="D241" s="7">
        <f t="shared" si="6"/>
        <v>0.82840451263391846</v>
      </c>
      <c r="E241" s="7">
        <f t="shared" si="7"/>
        <v>1.0653299976533688</v>
      </c>
      <c r="F241">
        <v>27</v>
      </c>
      <c r="G241">
        <v>37.341985163381601</v>
      </c>
      <c r="H241" s="3">
        <f>Table3[[#This Row],[h_obWins]]/Table3[[#This Row],[h_exWins]]</f>
        <v>0.72304672292775729</v>
      </c>
      <c r="I241">
        <v>26</v>
      </c>
      <c r="J241">
        <v>21.363618363291099</v>
      </c>
      <c r="K241" s="3">
        <f>Table3[[#This Row],[obDraws]]/Table3[[#This Row],[exDraws]]</f>
        <v>1.2170223020214381</v>
      </c>
      <c r="L241">
        <v>28</v>
      </c>
      <c r="M241">
        <v>22.294396473327101</v>
      </c>
      <c r="N241" s="3">
        <f>Table3[[#This Row],[a_obWins]]/Table3[[#This Row],[a_exWins]]</f>
        <v>1.2559209680109105</v>
      </c>
      <c r="O241">
        <v>110</v>
      </c>
      <c r="P241">
        <v>120.552990322485</v>
      </c>
      <c r="Q241" s="3">
        <f>Table3[[#This Row],[h_obSG]]/Table3[[#This Row],[h_exSG]]</f>
        <v>0.91246181206907229</v>
      </c>
      <c r="R241">
        <v>110</v>
      </c>
      <c r="S241">
        <v>87.496474894870204</v>
      </c>
      <c r="T241" s="3">
        <f>Table3[[#This Row],[a_obSG]]/Table3[[#This Row],[a_exSG]]</f>
        <v>1.2571935055917223</v>
      </c>
      <c r="U241">
        <v>220</v>
      </c>
      <c r="V241">
        <v>208.04946521735499</v>
      </c>
      <c r="W241" s="3">
        <f>Table3[[#This Row],[obSG]]/Table3[[#This Row],[exSG]]</f>
        <v>1.0574408339389865</v>
      </c>
      <c r="X241">
        <v>1988</v>
      </c>
      <c r="Y241">
        <v>2118.2933902510499</v>
      </c>
      <c r="Z241" s="3">
        <f>Table3[[#This Row],[obFouls]]/Table3[[#This Row],[exFouls]]</f>
        <v>0.93849133890012837</v>
      </c>
      <c r="AA241">
        <v>957</v>
      </c>
      <c r="AB241">
        <v>1031.9949456992999</v>
      </c>
      <c r="AC241" s="3">
        <f>Table3[[#This Row],[h_obFouls]]/Table3[[#This Row],[h_exFouls]]</f>
        <v>0.92733012306714169</v>
      </c>
      <c r="AD241">
        <v>1031</v>
      </c>
      <c r="AE241">
        <v>1086.29844455175</v>
      </c>
      <c r="AF241" s="3">
        <f>Table3[[#This Row],[a_obFouls]]/Table3[[#This Row],[a_exFouls]]</f>
        <v>0.94909461131138018</v>
      </c>
      <c r="AG241">
        <v>201</v>
      </c>
      <c r="AH241">
        <v>279.465720569116</v>
      </c>
      <c r="AI241" s="3">
        <f>Table3[[#This Row],[obYC]]/Table3[[#This Row],[exYC]]</f>
        <v>0.71922953409339418</v>
      </c>
      <c r="AJ241">
        <v>6</v>
      </c>
      <c r="AK241">
        <v>16.952631227769</v>
      </c>
      <c r="AL241" s="3">
        <f>Table3[[#This Row],[obRC]]/Table3[[#This Row],[exRC]]</f>
        <v>0.35392735908581502</v>
      </c>
      <c r="AM241">
        <v>82</v>
      </c>
      <c r="AN241">
        <v>124.108495090996</v>
      </c>
      <c r="AO241" s="3">
        <f>Table3[[#This Row],[h_obYC]]/Table3[[#This Row],[h_exYC]]</f>
        <v>0.66071222554006337</v>
      </c>
      <c r="AP241">
        <v>119</v>
      </c>
      <c r="AQ241">
        <v>155.35722547811901</v>
      </c>
      <c r="AR241" s="3">
        <f>Table3[[#This Row],[a_obYC]]/Table3[[#This Row],[a_exYC]]</f>
        <v>0.76597660413779933</v>
      </c>
      <c r="AS241">
        <v>2</v>
      </c>
      <c r="AT241">
        <v>6.7753963202327698</v>
      </c>
      <c r="AU241" s="3">
        <f>Table3[[#This Row],[h_obRC]]/Table3[[#This Row],[h_exRC]]</f>
        <v>0.29518568441931226</v>
      </c>
      <c r="AV241">
        <v>4</v>
      </c>
      <c r="AW241">
        <v>10.177234907536301</v>
      </c>
      <c r="AX241" s="3">
        <f>Table3[[#This Row],[a_obRC]]/Table3[[#This Row],[a_exRC]]</f>
        <v>0.39303406439385391</v>
      </c>
    </row>
    <row r="242" spans="1:50" hidden="1" x14ac:dyDescent="0.45">
      <c r="A242">
        <v>138</v>
      </c>
      <c r="B242" t="s">
        <v>80</v>
      </c>
      <c r="C242">
        <v>58</v>
      </c>
      <c r="D242" s="7">
        <f t="shared" si="6"/>
        <v>0.8678827945562847</v>
      </c>
      <c r="E242" s="7">
        <f t="shared" si="7"/>
        <v>0.98798183920750482</v>
      </c>
      <c r="F242">
        <v>28</v>
      </c>
      <c r="G242">
        <v>22.741682739881899</v>
      </c>
      <c r="H242" s="3">
        <f>Table3[[#This Row],[h_obWins]]/Table3[[#This Row],[h_exWins]]</f>
        <v>1.2312193569958054</v>
      </c>
      <c r="I242">
        <v>13</v>
      </c>
      <c r="J242">
        <v>13.8495402900326</v>
      </c>
      <c r="K242" s="3">
        <f>Table3[[#This Row],[obDraws]]/Table3[[#This Row],[exDraws]]</f>
        <v>0.93865931487675391</v>
      </c>
      <c r="L242">
        <v>17</v>
      </c>
      <c r="M242">
        <v>21.408776970085398</v>
      </c>
      <c r="N242" s="3">
        <f>Table3[[#This Row],[a_obWins]]/Table3[[#This Row],[a_exWins]]</f>
        <v>0.79406684574995545</v>
      </c>
      <c r="O242">
        <v>93</v>
      </c>
      <c r="P242">
        <v>79.850008244810098</v>
      </c>
      <c r="Q242" s="3">
        <f>Table3[[#This Row],[h_obSG]]/Table3[[#This Row],[h_exSG]]</f>
        <v>1.1646836618334926</v>
      </c>
      <c r="R242">
        <v>78</v>
      </c>
      <c r="S242">
        <v>73.5328662674208</v>
      </c>
      <c r="T242" s="3">
        <f>Table3[[#This Row],[a_obSG]]/Table3[[#This Row],[a_exSG]]</f>
        <v>1.0607501646451989</v>
      </c>
      <c r="U242">
        <v>171</v>
      </c>
      <c r="V242">
        <v>153.38287451222999</v>
      </c>
      <c r="W242" s="3">
        <f>Table3[[#This Row],[obSG]]/Table3[[#This Row],[exSG]]</f>
        <v>1.1148571869173394</v>
      </c>
      <c r="X242">
        <v>1312</v>
      </c>
      <c r="Y242">
        <v>1504.2686326604</v>
      </c>
      <c r="Z242" s="3">
        <f>Table3[[#This Row],[obFouls]]/Table3[[#This Row],[exFouls]]</f>
        <v>0.87218464276532837</v>
      </c>
      <c r="AA242">
        <v>617</v>
      </c>
      <c r="AB242">
        <v>743.85411063226195</v>
      </c>
      <c r="AC242" s="3">
        <f>Table3[[#This Row],[h_obFouls]]/Table3[[#This Row],[h_exFouls]]</f>
        <v>0.82946372303510107</v>
      </c>
      <c r="AD242">
        <v>695</v>
      </c>
      <c r="AE242">
        <v>760.41452202814503</v>
      </c>
      <c r="AF242" s="3">
        <f>Table3[[#This Row],[a_obFouls]]/Table3[[#This Row],[a_exFouls]]</f>
        <v>0.91397518046647208</v>
      </c>
      <c r="AG242">
        <v>205</v>
      </c>
      <c r="AH242">
        <v>202.43891443552201</v>
      </c>
      <c r="AI242" s="3">
        <f>Table3[[#This Row],[obYC]]/Table3[[#This Row],[exYC]]</f>
        <v>1.0126511524309409</v>
      </c>
      <c r="AJ242">
        <v>4</v>
      </c>
      <c r="AK242">
        <v>11.982362200453</v>
      </c>
      <c r="AL242" s="3">
        <f>Table3[[#This Row],[obRC]]/Table3[[#This Row],[exRC]]</f>
        <v>0.33382399338994923</v>
      </c>
      <c r="AM242">
        <v>94</v>
      </c>
      <c r="AN242">
        <v>94.218352304395495</v>
      </c>
      <c r="AO242" s="3">
        <f>Table3[[#This Row],[h_obYC]]/Table3[[#This Row],[h_exYC]]</f>
        <v>0.99768248648957425</v>
      </c>
      <c r="AP242">
        <v>111</v>
      </c>
      <c r="AQ242">
        <v>108.220562131126</v>
      </c>
      <c r="AR242" s="3">
        <f>Table3[[#This Row],[a_obYC]]/Table3[[#This Row],[a_exYC]]</f>
        <v>1.0256830847497012</v>
      </c>
      <c r="AS242">
        <v>3</v>
      </c>
      <c r="AT242">
        <v>5.1537710772628103</v>
      </c>
      <c r="AU242" s="3">
        <f>Table3[[#This Row],[h_obRC]]/Table3[[#This Row],[h_exRC]]</f>
        <v>0.58209803171803132</v>
      </c>
      <c r="AV242">
        <v>1</v>
      </c>
      <c r="AW242">
        <v>6.8285911231901899</v>
      </c>
      <c r="AX242" s="3">
        <f>Table3[[#This Row],[a_obRC]]/Table3[[#This Row],[a_exRC]]</f>
        <v>0.14644309228062533</v>
      </c>
    </row>
    <row r="243" spans="1:50" hidden="1" x14ac:dyDescent="0.45">
      <c r="A243">
        <v>134</v>
      </c>
      <c r="B243" t="s">
        <v>290</v>
      </c>
      <c r="C243">
        <v>80</v>
      </c>
      <c r="D243" s="7">
        <f t="shared" si="6"/>
        <v>0.99902566457746533</v>
      </c>
      <c r="E243" s="7">
        <f t="shared" si="7"/>
        <v>0.94134755268163595</v>
      </c>
      <c r="F243">
        <v>40</v>
      </c>
      <c r="G243">
        <v>32.834763490836103</v>
      </c>
      <c r="H243" s="3">
        <f>Table3[[#This Row],[h_obWins]]/Table3[[#This Row],[h_exWins]]</f>
        <v>1.2182210482851095</v>
      </c>
      <c r="I243">
        <v>11</v>
      </c>
      <c r="J243">
        <v>18.329314578761799</v>
      </c>
      <c r="K243" s="3">
        <f>Table3[[#This Row],[obDraws]]/Table3[[#This Row],[exDraws]]</f>
        <v>0.60013155171365296</v>
      </c>
      <c r="L243">
        <v>29</v>
      </c>
      <c r="M243">
        <v>28.835921930401899</v>
      </c>
      <c r="N243" s="3">
        <f>Table3[[#This Row],[a_obWins]]/Table3[[#This Row],[a_exWins]]</f>
        <v>1.0056900580461454</v>
      </c>
      <c r="O243">
        <v>138</v>
      </c>
      <c r="P243">
        <v>117.750505597303</v>
      </c>
      <c r="Q243" s="3">
        <f>Table3[[#This Row],[h_obSG]]/Table3[[#This Row],[h_exSG]]</f>
        <v>1.1719694900669777</v>
      </c>
      <c r="R243">
        <v>100</v>
      </c>
      <c r="S243">
        <v>104.418914800905</v>
      </c>
      <c r="T243" s="3">
        <f>Table3[[#This Row],[a_obSG]]/Table3[[#This Row],[a_exSG]]</f>
        <v>0.95768089709292115</v>
      </c>
      <c r="U243">
        <v>238</v>
      </c>
      <c r="V243">
        <v>222.16942039820901</v>
      </c>
      <c r="W243" s="3">
        <f>Table3[[#This Row],[obSG]]/Table3[[#This Row],[exSG]]</f>
        <v>1.0712545388713568</v>
      </c>
      <c r="X243">
        <v>2017</v>
      </c>
      <c r="Y243">
        <v>2053.1832976023502</v>
      </c>
      <c r="Z243" s="3">
        <f>Table3[[#This Row],[obFouls]]/Table3[[#This Row],[exFouls]]</f>
        <v>0.98237697645183264</v>
      </c>
      <c r="AA243">
        <v>890</v>
      </c>
      <c r="AB243">
        <v>1021.8186078380299</v>
      </c>
      <c r="AC243" s="3">
        <f>Table3[[#This Row],[h_obFouls]]/Table3[[#This Row],[h_exFouls]]</f>
        <v>0.87099607814254576</v>
      </c>
      <c r="AD243">
        <v>1127</v>
      </c>
      <c r="AE243">
        <v>1031.36468976432</v>
      </c>
      <c r="AF243" s="3">
        <f>Table3[[#This Row],[a_obFouls]]/Table3[[#This Row],[a_exFouls]]</f>
        <v>1.0927269579662786</v>
      </c>
      <c r="AG243">
        <v>219</v>
      </c>
      <c r="AH243">
        <v>277.92328142717099</v>
      </c>
      <c r="AI243" s="3">
        <f>Table3[[#This Row],[obYC]]/Table3[[#This Row],[exYC]]</f>
        <v>0.78798724193024583</v>
      </c>
      <c r="AJ243">
        <v>20</v>
      </c>
      <c r="AK243">
        <v>15.936561951353299</v>
      </c>
      <c r="AL243" s="3">
        <f>Table3[[#This Row],[obRC]]/Table3[[#This Row],[exRC]]</f>
        <v>1.254975826094137</v>
      </c>
      <c r="AM243">
        <v>78</v>
      </c>
      <c r="AN243">
        <v>129.481435236701</v>
      </c>
      <c r="AO243" s="3">
        <f>Table3[[#This Row],[h_obYC]]/Table3[[#This Row],[h_exYC]]</f>
        <v>0.60240296114582459</v>
      </c>
      <c r="AP243">
        <v>141</v>
      </c>
      <c r="AQ243">
        <v>148.44184619046999</v>
      </c>
      <c r="AR243" s="3">
        <f>Table3[[#This Row],[a_obYC]]/Table3[[#This Row],[a_exYC]]</f>
        <v>0.94986692511947646</v>
      </c>
      <c r="AS243">
        <v>6</v>
      </c>
      <c r="AT243">
        <v>6.9060777699572498</v>
      </c>
      <c r="AU243" s="3">
        <f>Table3[[#This Row],[h_obRC]]/Table3[[#This Row],[h_exRC]]</f>
        <v>0.86879994692517648</v>
      </c>
      <c r="AV243">
        <v>14</v>
      </c>
      <c r="AW243">
        <v>9.0304841813960497</v>
      </c>
      <c r="AX243" s="3">
        <f>Table3[[#This Row],[a_obRC]]/Table3[[#This Row],[a_exRC]]</f>
        <v>1.5503044708103013</v>
      </c>
    </row>
    <row r="244" spans="1:50" hidden="1" x14ac:dyDescent="0.45">
      <c r="A244">
        <v>136</v>
      </c>
      <c r="B244" t="s">
        <v>203</v>
      </c>
      <c r="C244">
        <v>78</v>
      </c>
      <c r="D244" s="7">
        <f t="shared" si="6"/>
        <v>0.86811745861095402</v>
      </c>
      <c r="E244" s="7">
        <f t="shared" si="7"/>
        <v>0.95212507011279335</v>
      </c>
      <c r="F244">
        <v>41</v>
      </c>
      <c r="G244">
        <v>34.669480430156199</v>
      </c>
      <c r="H244" s="3">
        <f>Table3[[#This Row],[h_obWins]]/Table3[[#This Row],[h_exWins]]</f>
        <v>1.1825963207783579</v>
      </c>
      <c r="I244">
        <v>10</v>
      </c>
      <c r="J244">
        <v>20.617795812188302</v>
      </c>
      <c r="K244" s="3">
        <f>Table3[[#This Row],[obDraws]]/Table3[[#This Row],[exDraws]]</f>
        <v>0.48501789866831718</v>
      </c>
      <c r="L244">
        <v>27</v>
      </c>
      <c r="M244">
        <v>22.7127237576554</v>
      </c>
      <c r="N244" s="3">
        <f>Table3[[#This Row],[a_obWins]]/Table3[[#This Row],[a_exWins]]</f>
        <v>1.1887609908917049</v>
      </c>
      <c r="O244">
        <v>133</v>
      </c>
      <c r="P244">
        <v>115.595951586672</v>
      </c>
      <c r="Q244" s="3">
        <f>Table3[[#This Row],[h_obSG]]/Table3[[#This Row],[h_exSG]]</f>
        <v>1.1505593247379318</v>
      </c>
      <c r="R244">
        <v>97</v>
      </c>
      <c r="S244">
        <v>88.314460360142107</v>
      </c>
      <c r="T244" s="3">
        <f>Table3[[#This Row],[a_obSG]]/Table3[[#This Row],[a_exSG]]</f>
        <v>1.0983478764908792</v>
      </c>
      <c r="U244">
        <v>230</v>
      </c>
      <c r="V244">
        <v>203.91041194681401</v>
      </c>
      <c r="W244" s="3">
        <f>Table3[[#This Row],[obSG]]/Table3[[#This Row],[exSG]]</f>
        <v>1.1279463260561258</v>
      </c>
      <c r="X244">
        <v>1909</v>
      </c>
      <c r="Y244">
        <v>2038.12179858276</v>
      </c>
      <c r="Z244" s="3">
        <f>Table3[[#This Row],[obFouls]]/Table3[[#This Row],[exFouls]]</f>
        <v>0.93664667211128061</v>
      </c>
      <c r="AA244">
        <v>910</v>
      </c>
      <c r="AB244">
        <v>995.46073839985502</v>
      </c>
      <c r="AC244" s="3">
        <f>Table3[[#This Row],[h_obFouls]]/Table3[[#This Row],[h_exFouls]]</f>
        <v>0.91414956401271219</v>
      </c>
      <c r="AD244">
        <v>999</v>
      </c>
      <c r="AE244">
        <v>1042.6610601829</v>
      </c>
      <c r="AF244" s="3">
        <f>Table3[[#This Row],[a_obFouls]]/Table3[[#This Row],[a_exFouls]]</f>
        <v>0.9581253565034441</v>
      </c>
      <c r="AG244">
        <v>218</v>
      </c>
      <c r="AH244">
        <v>271.040057453636</v>
      </c>
      <c r="AI244" s="3">
        <f>Table3[[#This Row],[obYC]]/Table3[[#This Row],[exYC]]</f>
        <v>0.8043091565433681</v>
      </c>
      <c r="AJ244">
        <v>9</v>
      </c>
      <c r="AK244">
        <v>16.278420990974698</v>
      </c>
      <c r="AL244" s="3">
        <f>Table3[[#This Row],[obRC]]/Table3[[#This Row],[exRC]]</f>
        <v>0.55287917697852274</v>
      </c>
      <c r="AM244">
        <v>88</v>
      </c>
      <c r="AN244">
        <v>122.165014211692</v>
      </c>
      <c r="AO244" s="3">
        <f>Table3[[#This Row],[h_obYC]]/Table3[[#This Row],[h_exYC]]</f>
        <v>0.72033716500462552</v>
      </c>
      <c r="AP244">
        <v>130</v>
      </c>
      <c r="AQ244">
        <v>148.87504324194299</v>
      </c>
      <c r="AR244" s="3">
        <f>Table3[[#This Row],[a_obYC]]/Table3[[#This Row],[a_exYC]]</f>
        <v>0.87321553142209085</v>
      </c>
      <c r="AS244">
        <v>2</v>
      </c>
      <c r="AT244">
        <v>6.6858474170122104</v>
      </c>
      <c r="AU244" s="3">
        <f>Table3[[#This Row],[h_obRC]]/Table3[[#This Row],[h_exRC]]</f>
        <v>0.2991393424431103</v>
      </c>
      <c r="AV244">
        <v>7</v>
      </c>
      <c r="AW244">
        <v>9.5925735739625697</v>
      </c>
      <c r="AX244" s="3">
        <f>Table3[[#This Row],[a_obRC]]/Table3[[#This Row],[a_exRC]]</f>
        <v>0.72973117652183817</v>
      </c>
    </row>
    <row r="245" spans="1:50" hidden="1" x14ac:dyDescent="0.45">
      <c r="A245">
        <v>280</v>
      </c>
      <c r="B245" t="s">
        <v>35</v>
      </c>
      <c r="C245">
        <v>77</v>
      </c>
      <c r="D245" s="7">
        <f t="shared" si="6"/>
        <v>0.90345157305488</v>
      </c>
      <c r="E245" s="7">
        <f t="shared" si="7"/>
        <v>1.0082595890370922</v>
      </c>
      <c r="F245">
        <v>31</v>
      </c>
      <c r="G245">
        <v>33.143083353577701</v>
      </c>
      <c r="H245" s="3">
        <f>Table3[[#This Row],[h_obWins]]/Table3[[#This Row],[h_exWins]]</f>
        <v>0.93533844359877993</v>
      </c>
      <c r="I245">
        <v>20</v>
      </c>
      <c r="J245">
        <v>20.100777718096499</v>
      </c>
      <c r="K245" s="3">
        <f>Table3[[#This Row],[obDraws]]/Table3[[#This Row],[exDraws]]</f>
        <v>0.9949863771685924</v>
      </c>
      <c r="L245">
        <v>26</v>
      </c>
      <c r="M245">
        <v>23.756138928325601</v>
      </c>
      <c r="N245" s="3">
        <f>Table3[[#This Row],[a_obWins]]/Table3[[#This Row],[a_exWins]]</f>
        <v>1.0944539463439042</v>
      </c>
      <c r="O245">
        <v>112</v>
      </c>
      <c r="P245">
        <v>110.604795476139</v>
      </c>
      <c r="Q245" s="3">
        <f>Table3[[#This Row],[h_obSG]]/Table3[[#This Row],[h_exSG]]</f>
        <v>1.0126143221716095</v>
      </c>
      <c r="R245">
        <v>95</v>
      </c>
      <c r="S245">
        <v>89.4192252642613</v>
      </c>
      <c r="T245" s="3">
        <f>Table3[[#This Row],[a_obSG]]/Table3[[#This Row],[a_exSG]]</f>
        <v>1.0624113519128107</v>
      </c>
      <c r="U245">
        <v>207</v>
      </c>
      <c r="V245">
        <v>200.0240207404</v>
      </c>
      <c r="W245" s="3">
        <f>Table3[[#This Row],[obSG]]/Table3[[#This Row],[exSG]]</f>
        <v>1.0348757075964077</v>
      </c>
      <c r="X245">
        <v>1710</v>
      </c>
      <c r="Y245">
        <v>2004.22683561648</v>
      </c>
      <c r="Z245" s="3">
        <f>Table3[[#This Row],[obFouls]]/Table3[[#This Row],[exFouls]]</f>
        <v>0.85319683860735318</v>
      </c>
      <c r="AA245">
        <v>797</v>
      </c>
      <c r="AB245">
        <v>980.47800052279399</v>
      </c>
      <c r="AC245" s="3">
        <f>Table3[[#This Row],[h_obFouls]]/Table3[[#This Row],[h_exFouls]]</f>
        <v>0.81286882477224076</v>
      </c>
      <c r="AD245">
        <v>913</v>
      </c>
      <c r="AE245">
        <v>1023.74883509369</v>
      </c>
      <c r="AF245" s="3">
        <f>Table3[[#This Row],[a_obFouls]]/Table3[[#This Row],[a_exFouls]]</f>
        <v>0.89182030660522837</v>
      </c>
      <c r="AG245">
        <v>212</v>
      </c>
      <c r="AH245">
        <v>267.04911381692898</v>
      </c>
      <c r="AI245" s="3">
        <f>Table3[[#This Row],[obYC]]/Table3[[#This Row],[exYC]]</f>
        <v>0.79386146229765442</v>
      </c>
      <c r="AJ245">
        <v>13</v>
      </c>
      <c r="AK245">
        <v>16.129169998874101</v>
      </c>
      <c r="AL245" s="3">
        <f>Table3[[#This Row],[obRC]]/Table3[[#This Row],[exRC]]</f>
        <v>0.80599311687504482</v>
      </c>
      <c r="AM245">
        <v>93</v>
      </c>
      <c r="AN245">
        <v>120.759705426037</v>
      </c>
      <c r="AO245" s="3">
        <f>Table3[[#This Row],[h_obYC]]/Table3[[#This Row],[h_exYC]]</f>
        <v>0.77012443572877642</v>
      </c>
      <c r="AP245">
        <v>119</v>
      </c>
      <c r="AQ245">
        <v>146.28940839089199</v>
      </c>
      <c r="AR245" s="3">
        <f>Table3[[#This Row],[a_obYC]]/Table3[[#This Row],[a_exYC]]</f>
        <v>0.81345602056183419</v>
      </c>
      <c r="AS245">
        <v>7</v>
      </c>
      <c r="AT245">
        <v>6.7615186796905302</v>
      </c>
      <c r="AU245" s="3">
        <f>Table3[[#This Row],[h_obRC]]/Table3[[#This Row],[h_exRC]]</f>
        <v>1.0352703780920982</v>
      </c>
      <c r="AV245">
        <v>6</v>
      </c>
      <c r="AW245">
        <v>9.3676513191836008</v>
      </c>
      <c r="AX245" s="3">
        <f>Table3[[#This Row],[a_obRC]]/Table3[[#This Row],[a_exRC]]</f>
        <v>0.64050206349086292</v>
      </c>
    </row>
    <row r="246" spans="1:50" hidden="1" x14ac:dyDescent="0.45">
      <c r="A246">
        <v>233</v>
      </c>
      <c r="B246" t="s">
        <v>142</v>
      </c>
      <c r="C246">
        <v>77</v>
      </c>
      <c r="D246" s="7">
        <f t="shared" si="6"/>
        <v>0.88712999300973394</v>
      </c>
      <c r="E246" s="7">
        <f t="shared" si="7"/>
        <v>1.0392073148070631</v>
      </c>
      <c r="F246">
        <v>26</v>
      </c>
      <c r="G246">
        <v>32.798198595243399</v>
      </c>
      <c r="H246" s="3">
        <f>Table3[[#This Row],[h_obWins]]/Table3[[#This Row],[h_exWins]]</f>
        <v>0.79272646406167824</v>
      </c>
      <c r="I246">
        <v>24</v>
      </c>
      <c r="J246">
        <v>19.443165565215502</v>
      </c>
      <c r="K246" s="3">
        <f>Table3[[#This Row],[obDraws]]/Table3[[#This Row],[exDraws]]</f>
        <v>1.234366899746862</v>
      </c>
      <c r="L246">
        <v>27</v>
      </c>
      <c r="M246">
        <v>24.758635839540901</v>
      </c>
      <c r="N246" s="3">
        <f>Table3[[#This Row],[a_obWins]]/Table3[[#This Row],[a_exWins]]</f>
        <v>1.090528580612649</v>
      </c>
      <c r="O246">
        <v>98</v>
      </c>
      <c r="P246">
        <v>110.801418574137</v>
      </c>
      <c r="Q246" s="3">
        <f>Table3[[#This Row],[h_obSG]]/Table3[[#This Row],[h_exSG]]</f>
        <v>0.88446521047407345</v>
      </c>
      <c r="R246">
        <v>104</v>
      </c>
      <c r="S246">
        <v>91.238208451924095</v>
      </c>
      <c r="T246" s="3">
        <f>Table3[[#This Row],[a_obSG]]/Table3[[#This Row],[a_exSG]]</f>
        <v>1.1398733246148782</v>
      </c>
      <c r="U246">
        <v>202</v>
      </c>
      <c r="V246">
        <v>202.039627026061</v>
      </c>
      <c r="W246" s="3">
        <f>Table3[[#This Row],[obSG]]/Table3[[#This Row],[exSG]]</f>
        <v>0.99980386508011176</v>
      </c>
      <c r="X246">
        <v>1706</v>
      </c>
      <c r="Y246">
        <v>2010.1937022536299</v>
      </c>
      <c r="Z246" s="3">
        <f>Table3[[#This Row],[obFouls]]/Table3[[#This Row],[exFouls]]</f>
        <v>0.84867443276108268</v>
      </c>
      <c r="AA246">
        <v>858</v>
      </c>
      <c r="AB246">
        <v>986.66261525669404</v>
      </c>
      <c r="AC246" s="3">
        <f>Table3[[#This Row],[h_obFouls]]/Table3[[#This Row],[h_exFouls]]</f>
        <v>0.86959816530271528</v>
      </c>
      <c r="AD246">
        <v>848</v>
      </c>
      <c r="AE246">
        <v>1023.53108699694</v>
      </c>
      <c r="AF246" s="3">
        <f>Table3[[#This Row],[a_obFouls]]/Table3[[#This Row],[a_exFouls]]</f>
        <v>0.82850439109577845</v>
      </c>
      <c r="AG246">
        <v>254</v>
      </c>
      <c r="AH246">
        <v>268.52001899728401</v>
      </c>
      <c r="AI246" s="3">
        <f>Table3[[#This Row],[obYC]]/Table3[[#This Row],[exYC]]</f>
        <v>0.94592574865924284</v>
      </c>
      <c r="AJ246">
        <v>9</v>
      </c>
      <c r="AK246">
        <v>16.102283876656699</v>
      </c>
      <c r="AL246" s="3">
        <f>Table3[[#This Row],[obRC]]/Table3[[#This Row],[exRC]]</f>
        <v>0.55892692421397439</v>
      </c>
      <c r="AM246">
        <v>118</v>
      </c>
      <c r="AN246">
        <v>122.31574868225999</v>
      </c>
      <c r="AO246" s="3">
        <f>Table3[[#This Row],[h_obYC]]/Table3[[#This Row],[h_exYC]]</f>
        <v>0.96471632861054524</v>
      </c>
      <c r="AP246">
        <v>136</v>
      </c>
      <c r="AQ246">
        <v>146.20427031502399</v>
      </c>
      <c r="AR246" s="3">
        <f>Table3[[#This Row],[a_obYC]]/Table3[[#This Row],[a_exYC]]</f>
        <v>0.93020538802979547</v>
      </c>
      <c r="AS246">
        <v>6</v>
      </c>
      <c r="AT246">
        <v>6.6598668763888798</v>
      </c>
      <c r="AU246" s="3">
        <f>Table3[[#This Row],[h_obRC]]/Table3[[#This Row],[h_exRC]]</f>
        <v>0.90091890894571858</v>
      </c>
      <c r="AV246">
        <v>3</v>
      </c>
      <c r="AW246">
        <v>9.44241700026787</v>
      </c>
      <c r="AX246" s="3">
        <f>Table3[[#This Row],[a_obRC]]/Table3[[#This Row],[a_exRC]]</f>
        <v>0.31771526293690416</v>
      </c>
    </row>
    <row r="247" spans="1:50" hidden="1" x14ac:dyDescent="0.45">
      <c r="A247">
        <v>118</v>
      </c>
      <c r="B247" t="s">
        <v>167</v>
      </c>
      <c r="C247">
        <v>75</v>
      </c>
      <c r="D247" s="7">
        <f t="shared" si="6"/>
        <v>1.3134223116269266</v>
      </c>
      <c r="E247" s="7">
        <f t="shared" si="7"/>
        <v>1.0003686253905129</v>
      </c>
      <c r="F247">
        <v>29</v>
      </c>
      <c r="G247">
        <v>32.775580022201098</v>
      </c>
      <c r="H247" s="3">
        <f>Table3[[#This Row],[h_obWins]]/Table3[[#This Row],[h_exWins]]</f>
        <v>0.88480508904362198</v>
      </c>
      <c r="I247">
        <v>15</v>
      </c>
      <c r="J247">
        <v>18.390009981010699</v>
      </c>
      <c r="K247" s="3">
        <f>Table3[[#This Row],[obDraws]]/Table3[[#This Row],[exDraws]]</f>
        <v>0.81566024246255531</v>
      </c>
      <c r="L247">
        <v>31</v>
      </c>
      <c r="M247">
        <v>23.8344099967881</v>
      </c>
      <c r="N247" s="3">
        <f>Table3[[#This Row],[a_obWins]]/Table3[[#This Row],[a_exWins]]</f>
        <v>1.3006405446653611</v>
      </c>
      <c r="O247">
        <v>119</v>
      </c>
      <c r="P247">
        <v>110.115783864612</v>
      </c>
      <c r="Q247" s="3">
        <f>Table3[[#This Row],[h_obSG]]/Table3[[#This Row],[h_exSG]]</f>
        <v>1.0806806783150289</v>
      </c>
      <c r="R247">
        <v>111</v>
      </c>
      <c r="S247">
        <v>86.701310815232006</v>
      </c>
      <c r="T247" s="3">
        <f>Table3[[#This Row],[a_obSG]]/Table3[[#This Row],[a_exSG]]</f>
        <v>1.2802574604269894</v>
      </c>
      <c r="U247">
        <v>230</v>
      </c>
      <c r="V247">
        <v>196.81709467984399</v>
      </c>
      <c r="W247" s="3">
        <f>Table3[[#This Row],[obSG]]/Table3[[#This Row],[exSG]]</f>
        <v>1.1685976788455981</v>
      </c>
      <c r="X247">
        <v>1606</v>
      </c>
      <c r="Y247">
        <v>1954.54517028227</v>
      </c>
      <c r="Z247" s="3">
        <f>Table3[[#This Row],[obFouls]]/Table3[[#This Row],[exFouls]]</f>
        <v>0.82167453810651303</v>
      </c>
      <c r="AA247">
        <v>818</v>
      </c>
      <c r="AB247">
        <v>956.00714735873305</v>
      </c>
      <c r="AC247" s="3">
        <f>Table3[[#This Row],[h_obFouls]]/Table3[[#This Row],[h_exFouls]]</f>
        <v>0.85564213851327298</v>
      </c>
      <c r="AD247">
        <v>788</v>
      </c>
      <c r="AE247">
        <v>998.53802292354305</v>
      </c>
      <c r="AF247" s="3">
        <f>Table3[[#This Row],[a_obFouls]]/Table3[[#This Row],[a_exFouls]]</f>
        <v>0.78915372465524658</v>
      </c>
      <c r="AG247">
        <v>286</v>
      </c>
      <c r="AH247">
        <v>261.34748520404497</v>
      </c>
      <c r="AI247" s="3">
        <f>Table3[[#This Row],[obYC]]/Table3[[#This Row],[exYC]]</f>
        <v>1.0943284944054761</v>
      </c>
      <c r="AJ247">
        <v>37</v>
      </c>
      <c r="AK247">
        <v>15.6840899381901</v>
      </c>
      <c r="AL247" s="3">
        <f>Table3[[#This Row],[obRC]]/Table3[[#This Row],[exRC]]</f>
        <v>2.3590785404709109</v>
      </c>
      <c r="AM247">
        <v>143</v>
      </c>
      <c r="AN247">
        <v>118.047094501842</v>
      </c>
      <c r="AO247" s="3">
        <f>Table3[[#This Row],[h_obYC]]/Table3[[#This Row],[h_exYC]]</f>
        <v>1.2113809374424598</v>
      </c>
      <c r="AP247">
        <v>143</v>
      </c>
      <c r="AQ247">
        <v>143.300390702203</v>
      </c>
      <c r="AR247" s="3">
        <f>Table3[[#This Row],[a_obYC]]/Table3[[#This Row],[a_exYC]]</f>
        <v>0.99790376913327994</v>
      </c>
      <c r="AS247">
        <v>22</v>
      </c>
      <c r="AT247">
        <v>6.4323435743428297</v>
      </c>
      <c r="AU247" s="3">
        <f>Table3[[#This Row],[h_obRC]]/Table3[[#This Row],[h_exRC]]</f>
        <v>3.4202153143300751</v>
      </c>
      <c r="AV247">
        <v>15</v>
      </c>
      <c r="AW247">
        <v>9.2517463638473405</v>
      </c>
      <c r="AX247" s="3">
        <f>Table3[[#This Row],[a_obRC]]/Table3[[#This Row],[a_exRC]]</f>
        <v>1.6213155235875107</v>
      </c>
    </row>
    <row r="248" spans="1:50" hidden="1" x14ac:dyDescent="0.45">
      <c r="A248">
        <v>22</v>
      </c>
      <c r="B248" t="s">
        <v>49</v>
      </c>
      <c r="C248">
        <v>75</v>
      </c>
      <c r="D248" s="7">
        <f t="shared" si="6"/>
        <v>1.1552962882226225</v>
      </c>
      <c r="E248" s="7">
        <f t="shared" si="7"/>
        <v>1.0397582056386003</v>
      </c>
      <c r="F248">
        <v>29</v>
      </c>
      <c r="G248">
        <v>34.803939531984803</v>
      </c>
      <c r="H248" s="3">
        <f>Table3[[#This Row],[h_obWins]]/Table3[[#This Row],[h_exWins]]</f>
        <v>0.83323900655984695</v>
      </c>
      <c r="I248">
        <v>21</v>
      </c>
      <c r="J248">
        <v>19.752514369886601</v>
      </c>
      <c r="K248" s="3">
        <f>Table3[[#This Row],[obDraws]]/Table3[[#This Row],[exDraws]]</f>
        <v>1.0631557890176875</v>
      </c>
      <c r="L248">
        <v>25</v>
      </c>
      <c r="M248">
        <v>20.4435460981285</v>
      </c>
      <c r="N248" s="3">
        <f>Table3[[#This Row],[a_obWins]]/Table3[[#This Row],[a_exWins]]</f>
        <v>1.2228798213382668</v>
      </c>
      <c r="O248">
        <v>117</v>
      </c>
      <c r="P248">
        <v>112.206425804099</v>
      </c>
      <c r="Q248" s="3">
        <f>Table3[[#This Row],[h_obSG]]/Table3[[#This Row],[h_exSG]]</f>
        <v>1.0427210310064603</v>
      </c>
      <c r="R248">
        <v>98</v>
      </c>
      <c r="S248">
        <v>80.635510043135895</v>
      </c>
      <c r="T248" s="3">
        <f>Table3[[#This Row],[a_obSG]]/Table3[[#This Row],[a_exSG]]</f>
        <v>1.2153454470316487</v>
      </c>
      <c r="U248">
        <v>215</v>
      </c>
      <c r="V248">
        <v>192.84193584723499</v>
      </c>
      <c r="W248" s="3">
        <f>Table3[[#This Row],[obSG]]/Table3[[#This Row],[exSG]]</f>
        <v>1.1149027261908329</v>
      </c>
      <c r="X248">
        <v>1934</v>
      </c>
      <c r="Y248">
        <v>1964.9284322963599</v>
      </c>
      <c r="Z248" s="3">
        <f>Table3[[#This Row],[obFouls]]/Table3[[#This Row],[exFouls]]</f>
        <v>0.9842597665197329</v>
      </c>
      <c r="AA248">
        <v>980</v>
      </c>
      <c r="AB248">
        <v>957.08343780487405</v>
      </c>
      <c r="AC248" s="3">
        <f>Table3[[#This Row],[h_obFouls]]/Table3[[#This Row],[h_exFouls]]</f>
        <v>1.0239441633716768</v>
      </c>
      <c r="AD248">
        <v>954</v>
      </c>
      <c r="AE248">
        <v>1007.84499449149</v>
      </c>
      <c r="AF248" s="3">
        <f>Table3[[#This Row],[a_obFouls]]/Table3[[#This Row],[a_exFouls]]</f>
        <v>0.94657413115529976</v>
      </c>
      <c r="AG248">
        <v>233</v>
      </c>
      <c r="AH248">
        <v>258.98321063212501</v>
      </c>
      <c r="AI248" s="3">
        <f>Table3[[#This Row],[obYC]]/Table3[[#This Row],[exYC]]</f>
        <v>0.89967221979870704</v>
      </c>
      <c r="AJ248">
        <v>27</v>
      </c>
      <c r="AK248">
        <v>15.727941855009901</v>
      </c>
      <c r="AL248" s="3">
        <f>Table3[[#This Row],[obRC]]/Table3[[#This Row],[exRC]]</f>
        <v>1.7166899680138095</v>
      </c>
      <c r="AM248">
        <v>113</v>
      </c>
      <c r="AN248">
        <v>114.834672455277</v>
      </c>
      <c r="AO248" s="3">
        <f>Table3[[#This Row],[h_obYC]]/Table3[[#This Row],[h_exYC]]</f>
        <v>0.9840233579628006</v>
      </c>
      <c r="AP248">
        <v>120</v>
      </c>
      <c r="AQ248">
        <v>144.14853817684801</v>
      </c>
      <c r="AR248" s="3">
        <f>Table3[[#This Row],[a_obYC]]/Table3[[#This Row],[a_exYC]]</f>
        <v>0.83247462317500942</v>
      </c>
      <c r="AS248">
        <v>11</v>
      </c>
      <c r="AT248">
        <v>6.2362784352437801</v>
      </c>
      <c r="AU248" s="3">
        <f>Table3[[#This Row],[h_obRC]]/Table3[[#This Row],[h_exRC]]</f>
        <v>1.7638724945048101</v>
      </c>
      <c r="AV248">
        <v>16</v>
      </c>
      <c r="AW248">
        <v>9.4916634197661498</v>
      </c>
      <c r="AX248" s="3">
        <f>Table3[[#This Row],[a_obRC]]/Table3[[#This Row],[a_exRC]]</f>
        <v>1.6856897776927491</v>
      </c>
    </row>
    <row r="249" spans="1:50" hidden="1" x14ac:dyDescent="0.45">
      <c r="A249">
        <v>73</v>
      </c>
      <c r="B249" t="s">
        <v>195</v>
      </c>
      <c r="C249">
        <v>33</v>
      </c>
      <c r="D249" s="7">
        <f t="shared" si="6"/>
        <v>0.85864942921061693</v>
      </c>
      <c r="E249" s="7">
        <f t="shared" si="7"/>
        <v>1.0207258866994156</v>
      </c>
      <c r="F249">
        <v>14</v>
      </c>
      <c r="G249">
        <v>15.2032285545771</v>
      </c>
      <c r="H249" s="3">
        <f>Table3[[#This Row],[h_obWins]]/Table3[[#This Row],[h_exWins]]</f>
        <v>0.92085703702620092</v>
      </c>
      <c r="I249">
        <v>10</v>
      </c>
      <c r="J249">
        <v>8.6025884121301797</v>
      </c>
      <c r="K249" s="3">
        <f>Table3[[#This Row],[obDraws]]/Table3[[#This Row],[exDraws]]</f>
        <v>1.1624408283789776</v>
      </c>
      <c r="L249">
        <v>9</v>
      </c>
      <c r="M249">
        <v>9.1941830332926493</v>
      </c>
      <c r="N249" s="3">
        <f>Table3[[#This Row],[a_obWins]]/Table3[[#This Row],[a_exWins]]</f>
        <v>0.97887979469306829</v>
      </c>
      <c r="O249">
        <v>56</v>
      </c>
      <c r="P249">
        <v>49.487378406159102</v>
      </c>
      <c r="Q249" s="3">
        <f>Table3[[#This Row],[h_obSG]]/Table3[[#This Row],[h_exSG]]</f>
        <v>1.1316016690233555</v>
      </c>
      <c r="R249">
        <v>42</v>
      </c>
      <c r="S249">
        <v>35.542188607036302</v>
      </c>
      <c r="T249" s="3">
        <f>Table3[[#This Row],[a_obSG]]/Table3[[#This Row],[a_exSG]]</f>
        <v>1.1816942525504814</v>
      </c>
      <c r="U249">
        <v>98</v>
      </c>
      <c r="V249">
        <v>85.029567013195404</v>
      </c>
      <c r="W249" s="3">
        <f>Table3[[#This Row],[obSG]]/Table3[[#This Row],[exSG]]</f>
        <v>1.1525402685490773</v>
      </c>
      <c r="X249">
        <v>822</v>
      </c>
      <c r="Y249">
        <v>860.78447720313397</v>
      </c>
      <c r="Z249" s="3">
        <f>Table3[[#This Row],[obFouls]]/Table3[[#This Row],[exFouls]]</f>
        <v>0.9549428710318375</v>
      </c>
      <c r="AA249">
        <v>378</v>
      </c>
      <c r="AB249">
        <v>418.83331645943503</v>
      </c>
      <c r="AC249" s="3">
        <f>Table3[[#This Row],[h_obFouls]]/Table3[[#This Row],[h_exFouls]]</f>
        <v>0.9025070001483757</v>
      </c>
      <c r="AD249">
        <v>444</v>
      </c>
      <c r="AE249">
        <v>441.95116074369798</v>
      </c>
      <c r="AF249" s="3">
        <f>Table3[[#This Row],[a_obFouls]]/Table3[[#This Row],[a_exFouls]]</f>
        <v>1.0046358951809389</v>
      </c>
      <c r="AG249">
        <v>76</v>
      </c>
      <c r="AH249">
        <v>113.545932887787</v>
      </c>
      <c r="AI249" s="3">
        <f>Table3[[#This Row],[obYC]]/Table3[[#This Row],[exYC]]</f>
        <v>0.66933264862166242</v>
      </c>
      <c r="AJ249">
        <v>4</v>
      </c>
      <c r="AK249">
        <v>6.9300466843697501</v>
      </c>
      <c r="AL249" s="3">
        <f>Table3[[#This Row],[obRC]]/Table3[[#This Row],[exRC]]</f>
        <v>0.57719668887970532</v>
      </c>
      <c r="AM249">
        <v>21</v>
      </c>
      <c r="AN249">
        <v>50.305327665893202</v>
      </c>
      <c r="AO249" s="3">
        <f>Table3[[#This Row],[h_obYC]]/Table3[[#This Row],[h_exYC]]</f>
        <v>0.41745081434461884</v>
      </c>
      <c r="AP249">
        <v>55</v>
      </c>
      <c r="AQ249">
        <v>63.240605221894498</v>
      </c>
      <c r="AR249" s="3">
        <f>Table3[[#This Row],[a_obYC]]/Table3[[#This Row],[a_exYC]]</f>
        <v>0.8696943966146371</v>
      </c>
      <c r="AS249">
        <v>0</v>
      </c>
      <c r="AT249">
        <v>2.7458030261526898</v>
      </c>
      <c r="AU249" s="3">
        <f>Table3[[#This Row],[h_obRC]]/Table3[[#This Row],[h_exRC]]</f>
        <v>0</v>
      </c>
      <c r="AV249">
        <v>4</v>
      </c>
      <c r="AW249">
        <v>4.1842436582170599</v>
      </c>
      <c r="AX249" s="3">
        <f>Table3[[#This Row],[a_obRC]]/Table3[[#This Row],[a_exRC]]</f>
        <v>0.95596727311631569</v>
      </c>
    </row>
    <row r="250" spans="1:50" hidden="1" x14ac:dyDescent="0.45">
      <c r="A250">
        <v>74</v>
      </c>
      <c r="B250" t="s">
        <v>226</v>
      </c>
      <c r="C250">
        <v>31</v>
      </c>
      <c r="D250" s="7">
        <f t="shared" si="6"/>
        <v>0.8548479974836739</v>
      </c>
      <c r="E250" s="7">
        <f t="shared" si="7"/>
        <v>1.0244221184128828</v>
      </c>
      <c r="F250">
        <v>12</v>
      </c>
      <c r="G250">
        <v>13.322889071355499</v>
      </c>
      <c r="H250" s="3">
        <f>Table3[[#This Row],[h_obWins]]/Table3[[#This Row],[h_exWins]]</f>
        <v>0.90070554034712036</v>
      </c>
      <c r="I250">
        <v>10</v>
      </c>
      <c r="J250">
        <v>8.1327642748081708</v>
      </c>
      <c r="K250" s="3">
        <f>Table3[[#This Row],[obDraws]]/Table3[[#This Row],[exDraws]]</f>
        <v>1.2295942267717912</v>
      </c>
      <c r="L250">
        <v>9</v>
      </c>
      <c r="M250">
        <v>9.54434665383625</v>
      </c>
      <c r="N250" s="3">
        <f>Table3[[#This Row],[a_obWins]]/Table3[[#This Row],[a_exWins]]</f>
        <v>0.94296658811973733</v>
      </c>
      <c r="O250">
        <v>36</v>
      </c>
      <c r="P250">
        <v>44.326105923677602</v>
      </c>
      <c r="Q250" s="3">
        <f>Table3[[#This Row],[h_obSG]]/Table3[[#This Row],[h_exSG]]</f>
        <v>0.81216247738942349</v>
      </c>
      <c r="R250">
        <v>33</v>
      </c>
      <c r="S250">
        <v>35.646350506314597</v>
      </c>
      <c r="T250" s="3">
        <f>Table3[[#This Row],[a_obSG]]/Table3[[#This Row],[a_exSG]]</f>
        <v>0.92576096939164054</v>
      </c>
      <c r="U250">
        <v>69</v>
      </c>
      <c r="V250">
        <v>79.972456429992206</v>
      </c>
      <c r="W250" s="3">
        <f>Table3[[#This Row],[obSG]]/Table3[[#This Row],[exSG]]</f>
        <v>0.86279705638906468</v>
      </c>
      <c r="X250">
        <v>747</v>
      </c>
      <c r="Y250">
        <v>809.30812422611098</v>
      </c>
      <c r="Z250" s="3">
        <f>Table3[[#This Row],[obFouls]]/Table3[[#This Row],[exFouls]]</f>
        <v>0.92301062801551359</v>
      </c>
      <c r="AA250">
        <v>358</v>
      </c>
      <c r="AB250">
        <v>395.95683344623399</v>
      </c>
      <c r="AC250" s="3">
        <f>Table3[[#This Row],[h_obFouls]]/Table3[[#This Row],[h_exFouls]]</f>
        <v>0.9041389610178604</v>
      </c>
      <c r="AD250">
        <v>389</v>
      </c>
      <c r="AE250">
        <v>413.35129077987699</v>
      </c>
      <c r="AF250" s="3">
        <f>Table3[[#This Row],[a_obFouls]]/Table3[[#This Row],[a_exFouls]]</f>
        <v>0.94108814627400106</v>
      </c>
      <c r="AG250">
        <v>78</v>
      </c>
      <c r="AH250">
        <v>107.707233539873</v>
      </c>
      <c r="AI250" s="3">
        <f>Table3[[#This Row],[obYC]]/Table3[[#This Row],[exYC]]</f>
        <v>0.72418534425660985</v>
      </c>
      <c r="AJ250">
        <v>5</v>
      </c>
      <c r="AK250">
        <v>6.4159948109285097</v>
      </c>
      <c r="AL250" s="3">
        <f>Table3[[#This Row],[obRC]]/Table3[[#This Row],[exRC]]</f>
        <v>0.77930237591267792</v>
      </c>
      <c r="AM250">
        <v>33</v>
      </c>
      <c r="AN250">
        <v>48.644091912284601</v>
      </c>
      <c r="AO250" s="3">
        <f>Table3[[#This Row],[h_obYC]]/Table3[[#This Row],[h_exYC]]</f>
        <v>0.67839687622303346</v>
      </c>
      <c r="AP250">
        <v>45</v>
      </c>
      <c r="AQ250">
        <v>59.0631416275886</v>
      </c>
      <c r="AR250" s="3">
        <f>Table3[[#This Row],[a_obYC]]/Table3[[#This Row],[a_exYC]]</f>
        <v>0.76189648501495122</v>
      </c>
      <c r="AS250">
        <v>1</v>
      </c>
      <c r="AT250">
        <v>2.6297074480407301</v>
      </c>
      <c r="AU250" s="3">
        <f>Table3[[#This Row],[h_obRC]]/Table3[[#This Row],[h_exRC]]</f>
        <v>0.38027043682940947</v>
      </c>
      <c r="AV250">
        <v>4</v>
      </c>
      <c r="AW250">
        <v>3.7862873628877698</v>
      </c>
      <c r="AX250" s="3">
        <f>Table3[[#This Row],[a_obRC]]/Table3[[#This Row],[a_exRC]]</f>
        <v>1.0564438503022744</v>
      </c>
    </row>
    <row r="251" spans="1:50" hidden="1" x14ac:dyDescent="0.45">
      <c r="A251">
        <v>104</v>
      </c>
      <c r="B251" t="s">
        <v>37</v>
      </c>
      <c r="C251">
        <v>75</v>
      </c>
      <c r="D251" s="7">
        <f t="shared" si="6"/>
        <v>0.79693930573346627</v>
      </c>
      <c r="E251" s="7">
        <f t="shared" si="7"/>
        <v>1.0103355728738812</v>
      </c>
      <c r="F251">
        <v>31</v>
      </c>
      <c r="G251">
        <v>33.397457840516402</v>
      </c>
      <c r="H251" s="3">
        <f>Table3[[#This Row],[h_obWins]]/Table3[[#This Row],[h_exWins]]</f>
        <v>0.92821436134555413</v>
      </c>
      <c r="I251">
        <v>18</v>
      </c>
      <c r="J251">
        <v>17.8724080290872</v>
      </c>
      <c r="K251" s="3">
        <f>Table3[[#This Row],[obDraws]]/Table3[[#This Row],[exDraws]]</f>
        <v>1.0071390475589603</v>
      </c>
      <c r="L251">
        <v>26</v>
      </c>
      <c r="M251">
        <v>23.730134130396198</v>
      </c>
      <c r="N251" s="3">
        <f>Table3[[#This Row],[a_obWins]]/Table3[[#This Row],[a_exWins]]</f>
        <v>1.095653309717129</v>
      </c>
      <c r="O251">
        <v>105</v>
      </c>
      <c r="P251">
        <v>112.19029519207</v>
      </c>
      <c r="Q251" s="3">
        <f>Table3[[#This Row],[h_obSG]]/Table3[[#This Row],[h_exSG]]</f>
        <v>0.9359098291009913</v>
      </c>
      <c r="R251">
        <v>90</v>
      </c>
      <c r="S251">
        <v>85.926977947467506</v>
      </c>
      <c r="T251" s="3">
        <f>Table3[[#This Row],[a_obSG]]/Table3[[#This Row],[a_exSG]]</f>
        <v>1.0474009694024453</v>
      </c>
      <c r="U251">
        <v>195</v>
      </c>
      <c r="V251">
        <v>198.11727313953801</v>
      </c>
      <c r="W251" s="3">
        <f>Table3[[#This Row],[obSG]]/Table3[[#This Row],[exSG]]</f>
        <v>0.98426551562042519</v>
      </c>
      <c r="X251">
        <v>1499</v>
      </c>
      <c r="Y251">
        <v>1946.9587263490801</v>
      </c>
      <c r="Z251" s="3">
        <f>Table3[[#This Row],[obFouls]]/Table3[[#This Row],[exFouls]]</f>
        <v>0.76991873516030396</v>
      </c>
      <c r="AA251">
        <v>740</v>
      </c>
      <c r="AB251">
        <v>951.70451859516402</v>
      </c>
      <c r="AC251" s="3">
        <f>Table3[[#This Row],[h_obFouls]]/Table3[[#This Row],[h_exFouls]]</f>
        <v>0.77755226075035699</v>
      </c>
      <c r="AD251">
        <v>759</v>
      </c>
      <c r="AE251">
        <v>995.25420775391603</v>
      </c>
      <c r="AF251" s="3">
        <f>Table3[[#This Row],[a_obFouls]]/Table3[[#This Row],[a_exFouls]]</f>
        <v>0.76261923244002838</v>
      </c>
      <c r="AG251">
        <v>234</v>
      </c>
      <c r="AH251">
        <v>259.30365596271997</v>
      </c>
      <c r="AI251" s="3">
        <f>Table3[[#This Row],[obYC]]/Table3[[#This Row],[exYC]]</f>
        <v>0.90241689470680708</v>
      </c>
      <c r="AJ251">
        <v>5</v>
      </c>
      <c r="AK251">
        <v>15.490238269338599</v>
      </c>
      <c r="AL251" s="3">
        <f>Table3[[#This Row],[obRC]]/Table3[[#This Row],[exRC]]</f>
        <v>0.3227839309545682</v>
      </c>
      <c r="AM251">
        <v>118</v>
      </c>
      <c r="AN251">
        <v>117.164041400944</v>
      </c>
      <c r="AO251" s="3">
        <f>Table3[[#This Row],[h_obYC]]/Table3[[#This Row],[h_exYC]]</f>
        <v>1.007134941651554</v>
      </c>
      <c r="AP251">
        <v>116</v>
      </c>
      <c r="AQ251">
        <v>142.13961456177501</v>
      </c>
      <c r="AR251" s="3">
        <f>Table3[[#This Row],[a_obYC]]/Table3[[#This Row],[a_exYC]]</f>
        <v>0.81609901896550785</v>
      </c>
      <c r="AS251">
        <v>1</v>
      </c>
      <c r="AT251">
        <v>6.4288198569352204</v>
      </c>
      <c r="AU251" s="3">
        <f>Table3[[#This Row],[h_obRC]]/Table3[[#This Row],[h_exRC]]</f>
        <v>0.15554954443485139</v>
      </c>
      <c r="AV251">
        <v>4</v>
      </c>
      <c r="AW251">
        <v>9.0614184124034693</v>
      </c>
      <c r="AX251" s="3">
        <f>Table3[[#This Row],[a_obRC]]/Table3[[#This Row],[a_exRC]]</f>
        <v>0.44143199419251095</v>
      </c>
    </row>
    <row r="252" spans="1:50" hidden="1" x14ac:dyDescent="0.45">
      <c r="A252">
        <v>105</v>
      </c>
      <c r="B252" t="s">
        <v>259</v>
      </c>
      <c r="C252">
        <v>31</v>
      </c>
      <c r="D252" s="7">
        <f t="shared" si="6"/>
        <v>0.85240803602975956</v>
      </c>
      <c r="E252" s="7">
        <f t="shared" si="7"/>
        <v>1.0486330338985788</v>
      </c>
      <c r="F252">
        <v>10</v>
      </c>
      <c r="G252">
        <v>13.1353145074451</v>
      </c>
      <c r="H252" s="3">
        <f>Table3[[#This Row],[h_obWins]]/Table3[[#This Row],[h_exWins]]</f>
        <v>0.76130647609023727</v>
      </c>
      <c r="I252">
        <v>11</v>
      </c>
      <c r="J252">
        <v>8.0614124112522507</v>
      </c>
      <c r="K252" s="3">
        <f>Table3[[#This Row],[obDraws]]/Table3[[#This Row],[exDraws]]</f>
        <v>1.3645251525211664</v>
      </c>
      <c r="L252">
        <v>10</v>
      </c>
      <c r="M252">
        <v>9.8032730813025992</v>
      </c>
      <c r="N252" s="3">
        <f>Table3[[#This Row],[a_obWins]]/Table3[[#This Row],[a_exWins]]</f>
        <v>1.0200674730843324</v>
      </c>
      <c r="O252">
        <v>39</v>
      </c>
      <c r="P252">
        <v>44.526965485889797</v>
      </c>
      <c r="Q252" s="3">
        <f>Table3[[#This Row],[h_obSG]]/Table3[[#This Row],[h_exSG]]</f>
        <v>0.87587374469429669</v>
      </c>
      <c r="R252">
        <v>39</v>
      </c>
      <c r="S252">
        <v>37.1341842996951</v>
      </c>
      <c r="T252" s="3">
        <f>Table3[[#This Row],[a_obSG]]/Table3[[#This Row],[a_exSG]]</f>
        <v>1.0502452318663216</v>
      </c>
      <c r="U252">
        <v>78</v>
      </c>
      <c r="V252">
        <v>81.661149785584897</v>
      </c>
      <c r="W252" s="3">
        <f>Table3[[#This Row],[obSG]]/Table3[[#This Row],[exSG]]</f>
        <v>0.95516656580028736</v>
      </c>
      <c r="X252">
        <v>757</v>
      </c>
      <c r="Y252">
        <v>807.95837705629197</v>
      </c>
      <c r="Z252" s="3">
        <f>Table3[[#This Row],[obFouls]]/Table3[[#This Row],[exFouls]]</f>
        <v>0.93692945267557814</v>
      </c>
      <c r="AA252">
        <v>359</v>
      </c>
      <c r="AB252">
        <v>396.68008163098</v>
      </c>
      <c r="AC252" s="3">
        <f>Table3[[#This Row],[h_obFouls]]/Table3[[#This Row],[h_exFouls]]</f>
        <v>0.90501141001066776</v>
      </c>
      <c r="AD252">
        <v>398</v>
      </c>
      <c r="AE252">
        <v>411.278295425311</v>
      </c>
      <c r="AF252" s="3">
        <f>Table3[[#This Row],[a_obFouls]]/Table3[[#This Row],[a_exFouls]]</f>
        <v>0.96771457289867524</v>
      </c>
      <c r="AG252">
        <v>90</v>
      </c>
      <c r="AH252">
        <v>108.18670253225299</v>
      </c>
      <c r="AI252" s="3">
        <f>Table3[[#This Row],[obYC]]/Table3[[#This Row],[exYC]]</f>
        <v>0.83189521349140749</v>
      </c>
      <c r="AJ252">
        <v>3</v>
      </c>
      <c r="AK252">
        <v>6.4504303678361197</v>
      </c>
      <c r="AL252" s="3">
        <f>Table3[[#This Row],[obRC]]/Table3[[#This Row],[exRC]]</f>
        <v>0.46508524686336378</v>
      </c>
      <c r="AM252">
        <v>34</v>
      </c>
      <c r="AN252">
        <v>49.390542037887698</v>
      </c>
      <c r="AO252" s="3">
        <f>Table3[[#This Row],[h_obYC]]/Table3[[#This Row],[h_exYC]]</f>
        <v>0.68839090637876488</v>
      </c>
      <c r="AP252">
        <v>56</v>
      </c>
      <c r="AQ252">
        <v>58.796160494366099</v>
      </c>
      <c r="AR252" s="3">
        <f>Table3[[#This Row],[a_obYC]]/Table3[[#This Row],[a_exYC]]</f>
        <v>0.95244314474184022</v>
      </c>
      <c r="AS252">
        <v>2</v>
      </c>
      <c r="AT252">
        <v>2.6801173472809201</v>
      </c>
      <c r="AU252" s="3">
        <f>Table3[[#This Row],[h_obRC]]/Table3[[#This Row],[h_exRC]]</f>
        <v>0.74623598180470541</v>
      </c>
      <c r="AV252">
        <v>1</v>
      </c>
      <c r="AW252">
        <v>3.7703130205552</v>
      </c>
      <c r="AX252" s="3">
        <f>Table3[[#This Row],[a_obRC]]/Table3[[#This Row],[a_exRC]]</f>
        <v>0.26522996752475059</v>
      </c>
    </row>
    <row r="253" spans="1:50" hidden="1" x14ac:dyDescent="0.45">
      <c r="A253">
        <v>237</v>
      </c>
      <c r="B253" t="s">
        <v>196</v>
      </c>
      <c r="C253">
        <v>74</v>
      </c>
      <c r="D253" s="7">
        <f t="shared" si="6"/>
        <v>1.1460574462141335</v>
      </c>
      <c r="E253" s="7">
        <f t="shared" si="7"/>
        <v>1.0304645284366905</v>
      </c>
      <c r="F253">
        <v>31</v>
      </c>
      <c r="G253">
        <v>34.531928315141499</v>
      </c>
      <c r="H253" s="3">
        <f>Table3[[#This Row],[h_obWins]]/Table3[[#This Row],[h_exWins]]</f>
        <v>0.89771992218596075</v>
      </c>
      <c r="I253">
        <v>23</v>
      </c>
      <c r="J253">
        <v>18.663773584619602</v>
      </c>
      <c r="K253" s="3">
        <f>Table3[[#This Row],[obDraws]]/Table3[[#This Row],[exDraws]]</f>
        <v>1.2323338523005758</v>
      </c>
      <c r="L253">
        <v>20</v>
      </c>
      <c r="M253">
        <v>20.8042981002388</v>
      </c>
      <c r="N253" s="3">
        <f>Table3[[#This Row],[a_obWins]]/Table3[[#This Row],[a_exWins]]</f>
        <v>0.96133981082353515</v>
      </c>
      <c r="O253">
        <v>113</v>
      </c>
      <c r="P253">
        <v>114.055380218218</v>
      </c>
      <c r="Q253" s="3">
        <f>Table3[[#This Row],[h_obSG]]/Table3[[#This Row],[h_exSG]]</f>
        <v>0.99074677392509858</v>
      </c>
      <c r="R253">
        <v>88</v>
      </c>
      <c r="S253">
        <v>81.654571145351397</v>
      </c>
      <c r="T253" s="3">
        <f>Table3[[#This Row],[a_obSG]]/Table3[[#This Row],[a_exSG]]</f>
        <v>1.0777106384326389</v>
      </c>
      <c r="U253">
        <v>201</v>
      </c>
      <c r="V253">
        <v>195.70995136357001</v>
      </c>
      <c r="W253" s="3">
        <f>Table3[[#This Row],[obSG]]/Table3[[#This Row],[exSG]]</f>
        <v>1.02703004420354</v>
      </c>
      <c r="X253">
        <v>1893</v>
      </c>
      <c r="Y253">
        <v>1927.06978816592</v>
      </c>
      <c r="Z253" s="3">
        <f>Table3[[#This Row],[obFouls]]/Table3[[#This Row],[exFouls]]</f>
        <v>0.98232041809012749</v>
      </c>
      <c r="AA253">
        <v>940</v>
      </c>
      <c r="AB253">
        <v>938.98812076007096</v>
      </c>
      <c r="AC253" s="3">
        <f>Table3[[#This Row],[h_obFouls]]/Table3[[#This Row],[h_exFouls]]</f>
        <v>1.0010776273070525</v>
      </c>
      <c r="AD253">
        <v>953</v>
      </c>
      <c r="AE253">
        <v>988.08166740585602</v>
      </c>
      <c r="AF253" s="3">
        <f>Table3[[#This Row],[a_obFouls]]/Table3[[#This Row],[a_exFouls]]</f>
        <v>0.96449517427242559</v>
      </c>
      <c r="AG253">
        <v>284</v>
      </c>
      <c r="AH253">
        <v>256.11311678518302</v>
      </c>
      <c r="AI253" s="3">
        <f>Table3[[#This Row],[obYC]]/Table3[[#This Row],[exYC]]</f>
        <v>1.1088850253546652</v>
      </c>
      <c r="AJ253">
        <v>24</v>
      </c>
      <c r="AK253">
        <v>15.202129830516901</v>
      </c>
      <c r="AL253" s="3">
        <f>Table3[[#This Row],[obRC]]/Table3[[#This Row],[exRC]]</f>
        <v>1.5787261566351163</v>
      </c>
      <c r="AM253">
        <v>111</v>
      </c>
      <c r="AN253">
        <v>113.905475119752</v>
      </c>
      <c r="AO253" s="3">
        <f>Table3[[#This Row],[h_obYC]]/Table3[[#This Row],[h_exYC]]</f>
        <v>0.97449222597335738</v>
      </c>
      <c r="AP253">
        <v>173</v>
      </c>
      <c r="AQ253">
        <v>142.20764166543</v>
      </c>
      <c r="AR253" s="3">
        <f>Table3[[#This Row],[a_obYC]]/Table3[[#This Row],[a_exYC]]</f>
        <v>1.2165309681951886</v>
      </c>
      <c r="AS253">
        <v>10</v>
      </c>
      <c r="AT253">
        <v>6.09992739791437</v>
      </c>
      <c r="AU253" s="3">
        <f>Table3[[#This Row],[h_obRC]]/Table3[[#This Row],[h_exRC]]</f>
        <v>1.6393637739719831</v>
      </c>
      <c r="AV253">
        <v>14</v>
      </c>
      <c r="AW253">
        <v>9.1022024326025406</v>
      </c>
      <c r="AX253" s="3">
        <f>Table3[[#This Row],[a_obRC]]/Table3[[#This Row],[a_exRC]]</f>
        <v>1.5380892815407381</v>
      </c>
    </row>
    <row r="254" spans="1:50" hidden="1" x14ac:dyDescent="0.45">
      <c r="A254">
        <v>114</v>
      </c>
      <c r="B254" t="s">
        <v>188</v>
      </c>
      <c r="C254">
        <v>56</v>
      </c>
      <c r="D254" s="7">
        <f t="shared" si="6"/>
        <v>0.8506173824054184</v>
      </c>
      <c r="E254" s="7">
        <f t="shared" si="7"/>
        <v>1.0360116289430714</v>
      </c>
      <c r="F254">
        <v>18</v>
      </c>
      <c r="G254">
        <v>23.744932245379999</v>
      </c>
      <c r="H254" s="3">
        <f>Table3[[#This Row],[h_obWins]]/Table3[[#This Row],[h_exWins]]</f>
        <v>0.75805649028551014</v>
      </c>
      <c r="I254">
        <v>17</v>
      </c>
      <c r="J254">
        <v>15.093103768745101</v>
      </c>
      <c r="K254" s="3">
        <f>Table3[[#This Row],[obDraws]]/Table3[[#This Row],[exDraws]]</f>
        <v>1.1263422196303794</v>
      </c>
      <c r="L254">
        <v>21</v>
      </c>
      <c r="M254">
        <v>17.161963985874799</v>
      </c>
      <c r="N254" s="3">
        <f>Table3[[#This Row],[a_obWins]]/Table3[[#This Row],[a_exWins]]</f>
        <v>1.2236361769133246</v>
      </c>
      <c r="O254">
        <v>70</v>
      </c>
      <c r="P254">
        <v>79.838189655653196</v>
      </c>
      <c r="Q254" s="3">
        <f>Table3[[#This Row],[h_obSG]]/Table3[[#This Row],[h_exSG]]</f>
        <v>0.87677338754691347</v>
      </c>
      <c r="R254">
        <v>72</v>
      </c>
      <c r="S254">
        <v>65.254287588201606</v>
      </c>
      <c r="T254" s="3">
        <f>Table3[[#This Row],[a_obSG]]/Table3[[#This Row],[a_exSG]]</f>
        <v>1.1033757728590705</v>
      </c>
      <c r="U254">
        <v>142</v>
      </c>
      <c r="V254">
        <v>145.09247724385401</v>
      </c>
      <c r="W254" s="3">
        <f>Table3[[#This Row],[obSG]]/Table3[[#This Row],[exSG]]</f>
        <v>0.97868616414442666</v>
      </c>
      <c r="X254">
        <v>1325</v>
      </c>
      <c r="Y254">
        <v>1463.4055828236001</v>
      </c>
      <c r="Z254" s="3">
        <f>Table3[[#This Row],[obFouls]]/Table3[[#This Row],[exFouls]]</f>
        <v>0.90542226676725501</v>
      </c>
      <c r="AA254">
        <v>660</v>
      </c>
      <c r="AB254">
        <v>716.60232049292199</v>
      </c>
      <c r="AC254" s="3">
        <f>Table3[[#This Row],[h_obFouls]]/Table3[[#This Row],[h_exFouls]]</f>
        <v>0.92101292603408325</v>
      </c>
      <c r="AD254">
        <v>665</v>
      </c>
      <c r="AE254">
        <v>746.80326233068502</v>
      </c>
      <c r="AF254" s="3">
        <f>Table3[[#This Row],[a_obFouls]]/Table3[[#This Row],[a_exFouls]]</f>
        <v>0.89046209831035461</v>
      </c>
      <c r="AG254">
        <v>188</v>
      </c>
      <c r="AH254">
        <v>195.237397254743</v>
      </c>
      <c r="AI254" s="3">
        <f>Table3[[#This Row],[obYC]]/Table3[[#This Row],[exYC]]</f>
        <v>0.96293027177933666</v>
      </c>
      <c r="AJ254">
        <v>4</v>
      </c>
      <c r="AK254">
        <v>11.772753761663401</v>
      </c>
      <c r="AL254" s="3">
        <f>Table3[[#This Row],[obRC]]/Table3[[#This Row],[exRC]]</f>
        <v>0.33976757528264401</v>
      </c>
      <c r="AM254">
        <v>81</v>
      </c>
      <c r="AN254">
        <v>88.906395052347193</v>
      </c>
      <c r="AO254" s="3">
        <f>Table3[[#This Row],[h_obYC]]/Table3[[#This Row],[h_exYC]]</f>
        <v>0.91107056980893231</v>
      </c>
      <c r="AP254">
        <v>107</v>
      </c>
      <c r="AQ254">
        <v>106.33100220239599</v>
      </c>
      <c r="AR254" s="3">
        <f>Table3[[#This Row],[a_obYC]]/Table3[[#This Row],[a_exYC]]</f>
        <v>1.0062916532690118</v>
      </c>
      <c r="AS254">
        <v>3</v>
      </c>
      <c r="AT254">
        <v>4.9224341425514897</v>
      </c>
      <c r="AU254" s="3">
        <f>Table3[[#This Row],[h_obRC]]/Table3[[#This Row],[h_exRC]]</f>
        <v>0.60945457331095609</v>
      </c>
      <c r="AV254">
        <v>1</v>
      </c>
      <c r="AW254">
        <v>6.8503196191119002</v>
      </c>
      <c r="AX254" s="3">
        <f>Table3[[#This Row],[a_obRC]]/Table3[[#This Row],[a_exRC]]</f>
        <v>0.14597859013907494</v>
      </c>
    </row>
    <row r="255" spans="1:50" hidden="1" x14ac:dyDescent="0.45">
      <c r="A255">
        <v>208</v>
      </c>
      <c r="B255" t="s">
        <v>87</v>
      </c>
      <c r="C255">
        <v>74</v>
      </c>
      <c r="D255" s="7">
        <f t="shared" si="6"/>
        <v>0.98629278413137356</v>
      </c>
      <c r="E255" s="7">
        <f t="shared" si="7"/>
        <v>1.0176344853615884</v>
      </c>
      <c r="F255">
        <v>32</v>
      </c>
      <c r="G255">
        <v>34.330378365877202</v>
      </c>
      <c r="H255" s="3">
        <f>Table3[[#This Row],[h_obWins]]/Table3[[#This Row],[h_exWins]]</f>
        <v>0.93211905965494724</v>
      </c>
      <c r="I255">
        <v>19</v>
      </c>
      <c r="J255">
        <v>17.666774691046999</v>
      </c>
      <c r="K255" s="3">
        <f>Table3[[#This Row],[obDraws]]/Table3[[#This Row],[exDraws]]</f>
        <v>1.0754651220875444</v>
      </c>
      <c r="L255">
        <v>23</v>
      </c>
      <c r="M255">
        <v>22.002846943075699</v>
      </c>
      <c r="N255" s="3">
        <f>Table3[[#This Row],[a_obWins]]/Table3[[#This Row],[a_exWins]]</f>
        <v>1.0453192743422735</v>
      </c>
      <c r="O255">
        <v>110</v>
      </c>
      <c r="P255">
        <v>113.640931628846</v>
      </c>
      <c r="Q255" s="3">
        <f>Table3[[#This Row],[h_obSG]]/Table3[[#This Row],[h_exSG]]</f>
        <v>0.96796108957697236</v>
      </c>
      <c r="R255">
        <v>87</v>
      </c>
      <c r="S255">
        <v>82.623409121682101</v>
      </c>
      <c r="T255" s="3">
        <f>Table3[[#This Row],[a_obSG]]/Table3[[#This Row],[a_exSG]]</f>
        <v>1.0529703497452199</v>
      </c>
      <c r="U255">
        <v>197</v>
      </c>
      <c r="V255">
        <v>196.26434075052799</v>
      </c>
      <c r="W255" s="3">
        <f>Table3[[#This Row],[obSG]]/Table3[[#This Row],[exSG]]</f>
        <v>1.0037483082594565</v>
      </c>
      <c r="X255">
        <v>1724</v>
      </c>
      <c r="Y255">
        <v>1928.8862078929401</v>
      </c>
      <c r="Z255" s="3">
        <f>Table3[[#This Row],[obFouls]]/Table3[[#This Row],[exFouls]]</f>
        <v>0.89378004412362311</v>
      </c>
      <c r="AA255">
        <v>874</v>
      </c>
      <c r="AB255">
        <v>941.58789859839305</v>
      </c>
      <c r="AC255" s="3">
        <f>Table3[[#This Row],[h_obFouls]]/Table3[[#This Row],[h_exFouls]]</f>
        <v>0.92821923614460056</v>
      </c>
      <c r="AD255">
        <v>850</v>
      </c>
      <c r="AE255">
        <v>987.29830929454704</v>
      </c>
      <c r="AF255" s="3">
        <f>Table3[[#This Row],[a_obFouls]]/Table3[[#This Row],[a_exFouls]]</f>
        <v>0.86093533433410763</v>
      </c>
      <c r="AG255">
        <v>224</v>
      </c>
      <c r="AH255">
        <v>256.86199514881599</v>
      </c>
      <c r="AI255" s="3">
        <f>Table3[[#This Row],[obYC]]/Table3[[#This Row],[exYC]]</f>
        <v>0.87206361482251582</v>
      </c>
      <c r="AJ255">
        <v>17</v>
      </c>
      <c r="AK255">
        <v>15.3095708392423</v>
      </c>
      <c r="AL255" s="3">
        <f>Table3[[#This Row],[obRC]]/Table3[[#This Row],[exRC]]</f>
        <v>1.1104164955705162</v>
      </c>
      <c r="AM255">
        <v>93</v>
      </c>
      <c r="AN255">
        <v>114.77065555112701</v>
      </c>
      <c r="AO255" s="3">
        <f>Table3[[#This Row],[h_obYC]]/Table3[[#This Row],[h_exYC]]</f>
        <v>0.81031165634992119</v>
      </c>
      <c r="AP255">
        <v>131</v>
      </c>
      <c r="AQ255">
        <v>142.09133959768801</v>
      </c>
      <c r="AR255" s="3">
        <f>Table3[[#This Row],[a_obYC]]/Table3[[#This Row],[a_exYC]]</f>
        <v>0.92194218430840613</v>
      </c>
      <c r="AS255">
        <v>9</v>
      </c>
      <c r="AT255">
        <v>6.2796841120107203</v>
      </c>
      <c r="AU255" s="3">
        <f>Table3[[#This Row],[h_obRC]]/Table3[[#This Row],[h_exRC]]</f>
        <v>1.43319310963211</v>
      </c>
      <c r="AV255">
        <v>8</v>
      </c>
      <c r="AW255">
        <v>9.0298867272316592</v>
      </c>
      <c r="AX255" s="3">
        <f>Table3[[#This Row],[a_obRC]]/Table3[[#This Row],[a_exRC]]</f>
        <v>0.88594688301838787</v>
      </c>
    </row>
    <row r="256" spans="1:50" hidden="1" x14ac:dyDescent="0.45">
      <c r="A256">
        <v>126</v>
      </c>
      <c r="B256" t="s">
        <v>251</v>
      </c>
      <c r="C256">
        <v>55</v>
      </c>
      <c r="D256" s="7">
        <f t="shared" si="6"/>
        <v>0.84644067039887927</v>
      </c>
      <c r="E256" s="7">
        <f t="shared" si="7"/>
        <v>1.0132758735093432</v>
      </c>
      <c r="F256">
        <v>26</v>
      </c>
      <c r="G256">
        <v>27.155528827390398</v>
      </c>
      <c r="H256" s="3">
        <f>Table3[[#This Row],[h_obWins]]/Table3[[#This Row],[h_exWins]]</f>
        <v>0.95744775088950307</v>
      </c>
      <c r="I256">
        <v>14</v>
      </c>
      <c r="J256">
        <v>13.6886553409639</v>
      </c>
      <c r="K256" s="3">
        <f>Table3[[#This Row],[obDraws]]/Table3[[#This Row],[exDraws]]</f>
        <v>1.0227447219088341</v>
      </c>
      <c r="L256">
        <v>15</v>
      </c>
      <c r="M256">
        <v>14.1558158316455</v>
      </c>
      <c r="N256" s="3">
        <f>Table3[[#This Row],[a_obWins]]/Table3[[#This Row],[a_exWins]]</f>
        <v>1.0596351477296926</v>
      </c>
      <c r="O256">
        <v>88</v>
      </c>
      <c r="P256">
        <v>88.243947593761902</v>
      </c>
      <c r="Q256" s="3">
        <f>Table3[[#This Row],[h_obSG]]/Table3[[#This Row],[h_exSG]]</f>
        <v>0.99723553172298074</v>
      </c>
      <c r="R256">
        <v>64</v>
      </c>
      <c r="S256">
        <v>58.075031303653802</v>
      </c>
      <c r="T256" s="3">
        <f>Table3[[#This Row],[a_obSG]]/Table3[[#This Row],[a_exSG]]</f>
        <v>1.1020226517893144</v>
      </c>
      <c r="U256">
        <v>152</v>
      </c>
      <c r="V256">
        <v>146.31897889741501</v>
      </c>
      <c r="W256" s="3">
        <f>Table3[[#This Row],[obSG]]/Table3[[#This Row],[exSG]]</f>
        <v>1.0388262762998639</v>
      </c>
      <c r="X256">
        <v>1338</v>
      </c>
      <c r="Y256">
        <v>1430.9472028898001</v>
      </c>
      <c r="Z256" s="3">
        <f>Table3[[#This Row],[obFouls]]/Table3[[#This Row],[exFouls]]</f>
        <v>0.93504498090349308</v>
      </c>
      <c r="AA256">
        <v>656</v>
      </c>
      <c r="AB256">
        <v>693.90974515790504</v>
      </c>
      <c r="AC256" s="3">
        <f>Table3[[#This Row],[h_obFouls]]/Table3[[#This Row],[h_exFouls]]</f>
        <v>0.94536790206155941</v>
      </c>
      <c r="AD256">
        <v>682</v>
      </c>
      <c r="AE256">
        <v>737.03745773189496</v>
      </c>
      <c r="AF256" s="3">
        <f>Table3[[#This Row],[a_obFouls]]/Table3[[#This Row],[a_exFouls]]</f>
        <v>0.92532610499707413</v>
      </c>
      <c r="AG256">
        <v>164</v>
      </c>
      <c r="AH256">
        <v>189.181368276884</v>
      </c>
      <c r="AI256" s="3">
        <f>Table3[[#This Row],[obYC]]/Table3[[#This Row],[exYC]]</f>
        <v>0.86689297943955668</v>
      </c>
      <c r="AJ256">
        <v>4</v>
      </c>
      <c r="AK256">
        <v>11.1929047101134</v>
      </c>
      <c r="AL256" s="3">
        <f>Table3[[#This Row],[obRC]]/Table3[[#This Row],[exRC]]</f>
        <v>0.3573692534330058</v>
      </c>
      <c r="AM256">
        <v>73</v>
      </c>
      <c r="AN256">
        <v>82.776762877450196</v>
      </c>
      <c r="AO256" s="3">
        <f>Table3[[#This Row],[h_obYC]]/Table3[[#This Row],[h_exYC]]</f>
        <v>0.88189000707934728</v>
      </c>
      <c r="AP256">
        <v>91</v>
      </c>
      <c r="AQ256">
        <v>106.404605399434</v>
      </c>
      <c r="AR256" s="3">
        <f>Table3[[#This Row],[a_obYC]]/Table3[[#This Row],[a_exYC]]</f>
        <v>0.85522614043248968</v>
      </c>
      <c r="AS256">
        <v>2</v>
      </c>
      <c r="AT256">
        <v>4.3573784266608797</v>
      </c>
      <c r="AU256" s="3">
        <f>Table3[[#This Row],[h_obRC]]/Table3[[#This Row],[h_exRC]]</f>
        <v>0.45899157800086415</v>
      </c>
      <c r="AV256">
        <v>2</v>
      </c>
      <c r="AW256">
        <v>6.8355262834525803</v>
      </c>
      <c r="AX256" s="3">
        <f>Table3[[#This Row],[a_obRC]]/Table3[[#This Row],[a_exRC]]</f>
        <v>0.29258902929560721</v>
      </c>
    </row>
    <row r="257" spans="1:50" hidden="1" x14ac:dyDescent="0.45">
      <c r="A257">
        <v>170</v>
      </c>
      <c r="B257" t="s">
        <v>216</v>
      </c>
      <c r="C257">
        <v>31</v>
      </c>
      <c r="D257" s="7">
        <f t="shared" si="6"/>
        <v>0.84543971788341765</v>
      </c>
      <c r="E257" s="7">
        <f t="shared" si="7"/>
        <v>1.0568219637779921</v>
      </c>
      <c r="F257">
        <v>11</v>
      </c>
      <c r="G257">
        <v>14.2034523797715</v>
      </c>
      <c r="H257" s="3">
        <f>Table3[[#This Row],[h_obWins]]/Table3[[#This Row],[h_exWins]]</f>
        <v>0.77445959657429175</v>
      </c>
      <c r="I257">
        <v>10</v>
      </c>
      <c r="J257">
        <v>7.7434954836052796</v>
      </c>
      <c r="K257" s="3">
        <f>Table3[[#This Row],[obDraws]]/Table3[[#This Row],[exDraws]]</f>
        <v>1.2914064483116505</v>
      </c>
      <c r="L257">
        <v>10</v>
      </c>
      <c r="M257">
        <v>9.0530521366231707</v>
      </c>
      <c r="N257" s="3">
        <f>Table3[[#This Row],[a_obWins]]/Table3[[#This Row],[a_exWins]]</f>
        <v>1.104599846448034</v>
      </c>
      <c r="O257">
        <v>46</v>
      </c>
      <c r="P257">
        <v>46.997789286883403</v>
      </c>
      <c r="Q257" s="3">
        <f>Table3[[#This Row],[h_obSG]]/Table3[[#This Row],[h_exSG]]</f>
        <v>0.97876944209454819</v>
      </c>
      <c r="R257">
        <v>41</v>
      </c>
      <c r="S257">
        <v>35.464514964667202</v>
      </c>
      <c r="T257" s="3">
        <f>Table3[[#This Row],[a_obSG]]/Table3[[#This Row],[a_exSG]]</f>
        <v>1.1560851753040391</v>
      </c>
      <c r="U257">
        <v>87</v>
      </c>
      <c r="V257">
        <v>82.462304251550705</v>
      </c>
      <c r="W257" s="3">
        <f>Table3[[#This Row],[obSG]]/Table3[[#This Row],[exSG]]</f>
        <v>1.0550275157799021</v>
      </c>
      <c r="X257">
        <v>791</v>
      </c>
      <c r="Y257">
        <v>803.07253541288901</v>
      </c>
      <c r="Z257" s="3">
        <f>Table3[[#This Row],[obFouls]]/Table3[[#This Row],[exFouls]]</f>
        <v>0.98496706725665562</v>
      </c>
      <c r="AA257">
        <v>393</v>
      </c>
      <c r="AB257">
        <v>393.10897402810002</v>
      </c>
      <c r="AC257" s="3">
        <f>Table3[[#This Row],[h_obFouls]]/Table3[[#This Row],[h_exFouls]]</f>
        <v>0.99972278926379277</v>
      </c>
      <c r="AD257">
        <v>398</v>
      </c>
      <c r="AE257">
        <v>409.96356138478802</v>
      </c>
      <c r="AF257" s="3">
        <f>Table3[[#This Row],[a_obFouls]]/Table3[[#This Row],[a_exFouls]]</f>
        <v>0.97081798844663869</v>
      </c>
      <c r="AG257">
        <v>71</v>
      </c>
      <c r="AH257">
        <v>107.000910573295</v>
      </c>
      <c r="AI257" s="3">
        <f>Table3[[#This Row],[obYC]]/Table3[[#This Row],[exYC]]</f>
        <v>0.66354575507434965</v>
      </c>
      <c r="AJ257">
        <v>3</v>
      </c>
      <c r="AK257">
        <v>6.3695056525622498</v>
      </c>
      <c r="AL257" s="3">
        <f>Table3[[#This Row],[obRC]]/Table3[[#This Row],[exRC]]</f>
        <v>0.47099416558225288</v>
      </c>
      <c r="AM257">
        <v>29</v>
      </c>
      <c r="AN257">
        <v>47.9229832041949</v>
      </c>
      <c r="AO257" s="3">
        <f>Table3[[#This Row],[h_obYC]]/Table3[[#This Row],[h_exYC]]</f>
        <v>0.60513762001071558</v>
      </c>
      <c r="AP257">
        <v>42</v>
      </c>
      <c r="AQ257">
        <v>59.0779273691006</v>
      </c>
      <c r="AR257" s="3">
        <f>Table3[[#This Row],[a_obYC]]/Table3[[#This Row],[a_exYC]]</f>
        <v>0.71092541445465751</v>
      </c>
      <c r="AS257">
        <v>1</v>
      </c>
      <c r="AT257">
        <v>2.6081092595099298</v>
      </c>
      <c r="AU257" s="3">
        <f>Table3[[#This Row],[h_obRC]]/Table3[[#This Row],[h_exRC]]</f>
        <v>0.38341951985090628</v>
      </c>
      <c r="AV257">
        <v>2</v>
      </c>
      <c r="AW257">
        <v>3.76139639305232</v>
      </c>
      <c r="AX257" s="3">
        <f>Table3[[#This Row],[a_obRC]]/Table3[[#This Row],[a_exRC]]</f>
        <v>0.53171742379883236</v>
      </c>
    </row>
    <row r="258" spans="1:50" hidden="1" x14ac:dyDescent="0.45">
      <c r="A258">
        <v>63</v>
      </c>
      <c r="B258" t="s">
        <v>307</v>
      </c>
      <c r="C258">
        <v>73</v>
      </c>
      <c r="D258" s="7">
        <f t="shared" ref="D258:D293" si="8">AVERAGE(H258,K258,N258,Q258,T258,W258,Z258,AC258,AF258,AI258,AL258,AO258,AR258,AU258,AX258)</f>
        <v>0.92015040979451534</v>
      </c>
      <c r="E258" s="7">
        <f t="shared" ref="E258:E293" si="9">AVERAGE(H258,K258,N258)</f>
        <v>1.0000860781920946</v>
      </c>
      <c r="F258">
        <v>31</v>
      </c>
      <c r="G258">
        <v>31.069953136494298</v>
      </c>
      <c r="H258" s="3">
        <f>Table3[[#This Row],[h_obWins]]/Table3[[#This Row],[h_exWins]]</f>
        <v>0.99774852777579082</v>
      </c>
      <c r="I258">
        <v>19</v>
      </c>
      <c r="J258">
        <v>19.0629568976534</v>
      </c>
      <c r="K258" s="3">
        <f>Table3[[#This Row],[obDraws]]/Table3[[#This Row],[exDraws]]</f>
        <v>0.99669742223142987</v>
      </c>
      <c r="L258">
        <v>23</v>
      </c>
      <c r="M258">
        <v>22.867089965852099</v>
      </c>
      <c r="N258" s="3">
        <f>Table3[[#This Row],[a_obWins]]/Table3[[#This Row],[a_exWins]]</f>
        <v>1.0058122845690631</v>
      </c>
      <c r="O258">
        <v>111</v>
      </c>
      <c r="P258">
        <v>104.34911466310101</v>
      </c>
      <c r="Q258" s="3">
        <f>Table3[[#This Row],[h_obSG]]/Table3[[#This Row],[h_exSG]]</f>
        <v>1.0637368640680074</v>
      </c>
      <c r="R258">
        <v>81</v>
      </c>
      <c r="S258">
        <v>84.691577685436997</v>
      </c>
      <c r="T258" s="3">
        <f>Table3[[#This Row],[a_obSG]]/Table3[[#This Row],[a_exSG]]</f>
        <v>0.95641151356102583</v>
      </c>
      <c r="U258">
        <v>192</v>
      </c>
      <c r="V258">
        <v>189.04069234853799</v>
      </c>
      <c r="W258" s="3">
        <f>Table3[[#This Row],[obSG]]/Table3[[#This Row],[exSG]]</f>
        <v>1.0156543420080471</v>
      </c>
      <c r="X258">
        <v>1596</v>
      </c>
      <c r="Y258">
        <v>1904.84402840485</v>
      </c>
      <c r="Z258" s="3">
        <f>Table3[[#This Row],[obFouls]]/Table3[[#This Row],[exFouls]]</f>
        <v>0.83786387557227904</v>
      </c>
      <c r="AA258">
        <v>819</v>
      </c>
      <c r="AB258">
        <v>933.29330879191696</v>
      </c>
      <c r="AC258" s="3">
        <f>Table3[[#This Row],[h_obFouls]]/Table3[[#This Row],[h_exFouls]]</f>
        <v>0.87753763182995315</v>
      </c>
      <c r="AD258">
        <v>777</v>
      </c>
      <c r="AE258">
        <v>971.55071961293299</v>
      </c>
      <c r="AF258" s="3">
        <f>Table3[[#This Row],[a_obFouls]]/Table3[[#This Row],[a_exFouls]]</f>
        <v>0.79975237969002566</v>
      </c>
      <c r="AG258">
        <v>189</v>
      </c>
      <c r="AH258">
        <v>254.15667826076799</v>
      </c>
      <c r="AI258" s="3">
        <f>Table3[[#This Row],[obYC]]/Table3[[#This Row],[exYC]]</f>
        <v>0.74363578125648777</v>
      </c>
      <c r="AJ258">
        <v>15</v>
      </c>
      <c r="AK258">
        <v>15.403767056107201</v>
      </c>
      <c r="AL258" s="3">
        <f>Table3[[#This Row],[obRC]]/Table3[[#This Row],[exRC]]</f>
        <v>0.97378777187187349</v>
      </c>
      <c r="AM258">
        <v>97</v>
      </c>
      <c r="AN258">
        <v>115.285339792187</v>
      </c>
      <c r="AO258" s="3">
        <f>Table3[[#This Row],[h_obYC]]/Table3[[#This Row],[h_exYC]]</f>
        <v>0.84139058942665135</v>
      </c>
      <c r="AP258">
        <v>92</v>
      </c>
      <c r="AQ258">
        <v>138.87133846858001</v>
      </c>
      <c r="AR258" s="3">
        <f>Table3[[#This Row],[a_obYC]]/Table3[[#This Row],[a_exYC]]</f>
        <v>0.66248371344685519</v>
      </c>
      <c r="AS258">
        <v>8</v>
      </c>
      <c r="AT258">
        <v>6.3791346982985999</v>
      </c>
      <c r="AU258" s="3">
        <f>Table3[[#This Row],[h_obRC]]/Table3[[#This Row],[h_exRC]]</f>
        <v>1.2540885838534976</v>
      </c>
      <c r="AV258">
        <v>7</v>
      </c>
      <c r="AW258">
        <v>9.02463235780864</v>
      </c>
      <c r="AX258" s="3">
        <f>Table3[[#This Row],[a_obRC]]/Table3[[#This Row],[a_exRC]]</f>
        <v>0.77565486575674081</v>
      </c>
    </row>
    <row r="259" spans="1:50" hidden="1" x14ac:dyDescent="0.45">
      <c r="A259">
        <v>44</v>
      </c>
      <c r="B259" t="s">
        <v>310</v>
      </c>
      <c r="C259">
        <v>73</v>
      </c>
      <c r="D259" s="7">
        <f t="shared" si="8"/>
        <v>0.78054821064454072</v>
      </c>
      <c r="E259" s="7">
        <f t="shared" si="9"/>
        <v>1.0015605389341804</v>
      </c>
      <c r="F259">
        <v>28</v>
      </c>
      <c r="G259">
        <v>31.1868602813067</v>
      </c>
      <c r="H259" s="3">
        <f>Table3[[#This Row],[h_obWins]]/Table3[[#This Row],[h_exWins]]</f>
        <v>0.89781400716323811</v>
      </c>
      <c r="I259">
        <v>16</v>
      </c>
      <c r="J259">
        <v>17.566101180187498</v>
      </c>
      <c r="K259" s="3">
        <f>Table3[[#This Row],[obDraws]]/Table3[[#This Row],[exDraws]]</f>
        <v>0.91084526019046974</v>
      </c>
      <c r="L259">
        <v>29</v>
      </c>
      <c r="M259">
        <v>24.247038538505699</v>
      </c>
      <c r="N259" s="3">
        <f>Table3[[#This Row],[a_obWins]]/Table3[[#This Row],[a_exWins]]</f>
        <v>1.1960223494488336</v>
      </c>
      <c r="O259">
        <v>98</v>
      </c>
      <c r="P259">
        <v>106.213694293258</v>
      </c>
      <c r="Q259" s="3">
        <f>Table3[[#This Row],[h_obSG]]/Table3[[#This Row],[h_exSG]]</f>
        <v>0.92266821761627238</v>
      </c>
      <c r="R259">
        <v>109</v>
      </c>
      <c r="S259">
        <v>86.281278708833398</v>
      </c>
      <c r="T259" s="3">
        <f>Table3[[#This Row],[a_obSG]]/Table3[[#This Row],[a_exSG]]</f>
        <v>1.2633099744364438</v>
      </c>
      <c r="U259">
        <v>207</v>
      </c>
      <c r="V259">
        <v>192.494973002091</v>
      </c>
      <c r="W259" s="3">
        <f>Table3[[#This Row],[obSG]]/Table3[[#This Row],[exSG]]</f>
        <v>1.0753527573821444</v>
      </c>
      <c r="X259">
        <v>1587</v>
      </c>
      <c r="Y259">
        <v>1902.5062704059901</v>
      </c>
      <c r="Z259" s="3">
        <f>Table3[[#This Row],[obFouls]]/Table3[[#This Row],[exFouls]]</f>
        <v>0.83416282231823502</v>
      </c>
      <c r="AA259">
        <v>747</v>
      </c>
      <c r="AB259">
        <v>932.06774036448996</v>
      </c>
      <c r="AC259" s="3">
        <f>Table3[[#This Row],[h_obFouls]]/Table3[[#This Row],[h_exFouls]]</f>
        <v>0.80144389474082833</v>
      </c>
      <c r="AD259">
        <v>840</v>
      </c>
      <c r="AE259">
        <v>970.43853004150299</v>
      </c>
      <c r="AF259" s="3">
        <f>Table3[[#This Row],[a_obFouls]]/Table3[[#This Row],[a_exFouls]]</f>
        <v>0.86558805529297722</v>
      </c>
      <c r="AG259">
        <v>179</v>
      </c>
      <c r="AH259">
        <v>255.147724427138</v>
      </c>
      <c r="AI259" s="3">
        <f>Table3[[#This Row],[obYC]]/Table3[[#This Row],[exYC]]</f>
        <v>0.70155436581648467</v>
      </c>
      <c r="AJ259">
        <v>4</v>
      </c>
      <c r="AK259">
        <v>15.2738745182714</v>
      </c>
      <c r="AL259" s="3">
        <f>Table3[[#This Row],[obRC]]/Table3[[#This Row],[exRC]]</f>
        <v>0.26188508981234543</v>
      </c>
      <c r="AM259">
        <v>78</v>
      </c>
      <c r="AN259">
        <v>116.414178935691</v>
      </c>
      <c r="AO259" s="3">
        <f>Table3[[#This Row],[h_obYC]]/Table3[[#This Row],[h_exYC]]</f>
        <v>0.67002147601872808</v>
      </c>
      <c r="AP259">
        <v>101</v>
      </c>
      <c r="AQ259">
        <v>138.73354549144599</v>
      </c>
      <c r="AR259" s="3">
        <f>Table3[[#This Row],[a_obYC]]/Table3[[#This Row],[a_exYC]]</f>
        <v>0.72801426390582258</v>
      </c>
      <c r="AS259">
        <v>3</v>
      </c>
      <c r="AT259">
        <v>6.4315893878283097</v>
      </c>
      <c r="AU259" s="3">
        <f>Table3[[#This Row],[h_obRC]]/Table3[[#This Row],[h_exRC]]</f>
        <v>0.4664476879816763</v>
      </c>
      <c r="AV259">
        <v>1</v>
      </c>
      <c r="AW259">
        <v>8.8422851304431003</v>
      </c>
      <c r="AX259" s="3">
        <f>Table3[[#This Row],[a_obRC]]/Table3[[#This Row],[a_exRC]]</f>
        <v>0.1130929375436108</v>
      </c>
    </row>
    <row r="260" spans="1:50" hidden="1" x14ac:dyDescent="0.45">
      <c r="A260">
        <v>12</v>
      </c>
      <c r="B260" t="s">
        <v>67</v>
      </c>
      <c r="C260">
        <v>72</v>
      </c>
      <c r="D260" s="7">
        <f t="shared" si="8"/>
        <v>1.1294921712706494</v>
      </c>
      <c r="E260" s="7">
        <f t="shared" si="9"/>
        <v>0.90286005804723801</v>
      </c>
      <c r="F260">
        <v>44</v>
      </c>
      <c r="G260">
        <v>32.4674246653002</v>
      </c>
      <c r="H260" s="3">
        <f>Table3[[#This Row],[h_obWins]]/Table3[[#This Row],[h_exWins]]</f>
        <v>1.3552044996973636</v>
      </c>
      <c r="I260">
        <v>8</v>
      </c>
      <c r="J260">
        <v>16.5228520586016</v>
      </c>
      <c r="K260" s="3">
        <f>Table3[[#This Row],[obDraws]]/Table3[[#This Row],[exDraws]]</f>
        <v>0.48417791139365041</v>
      </c>
      <c r="L260">
        <v>20</v>
      </c>
      <c r="M260">
        <v>23.009723276098001</v>
      </c>
      <c r="N260" s="3">
        <f>Table3[[#This Row],[a_obWins]]/Table3[[#This Row],[a_exWins]]</f>
        <v>0.86919776305069973</v>
      </c>
      <c r="O260">
        <v>148</v>
      </c>
      <c r="P260">
        <v>112.611705376956</v>
      </c>
      <c r="Q260" s="3">
        <f>Table3[[#This Row],[h_obSG]]/Table3[[#This Row],[h_exSG]]</f>
        <v>1.3142505879347566</v>
      </c>
      <c r="R260">
        <v>88</v>
      </c>
      <c r="S260">
        <v>86.548939048826995</v>
      </c>
      <c r="T260" s="3">
        <f>Table3[[#This Row],[a_obSG]]/Table3[[#This Row],[a_exSG]]</f>
        <v>1.0167657855442269</v>
      </c>
      <c r="U260">
        <v>236</v>
      </c>
      <c r="V260">
        <v>199.160644425783</v>
      </c>
      <c r="W260" s="3">
        <f>Table3[[#This Row],[obSG]]/Table3[[#This Row],[exSG]]</f>
        <v>1.1849730687527733</v>
      </c>
      <c r="X260">
        <v>2000</v>
      </c>
      <c r="Y260">
        <v>1845.51654813604</v>
      </c>
      <c r="Z260" s="3">
        <f>Table3[[#This Row],[obFouls]]/Table3[[#This Row],[exFouls]]</f>
        <v>1.0837074324909128</v>
      </c>
      <c r="AA260">
        <v>1008</v>
      </c>
      <c r="AB260">
        <v>909.90212909207401</v>
      </c>
      <c r="AC260" s="3">
        <f>Table3[[#This Row],[h_obFouls]]/Table3[[#This Row],[h_exFouls]]</f>
        <v>1.1078114533107102</v>
      </c>
      <c r="AD260">
        <v>992</v>
      </c>
      <c r="AE260">
        <v>935.614419043966</v>
      </c>
      <c r="AF260" s="3">
        <f>Table3[[#This Row],[a_obFouls]]/Table3[[#This Row],[a_exFouls]]</f>
        <v>1.0602658315309528</v>
      </c>
      <c r="AG260">
        <v>278</v>
      </c>
      <c r="AH260">
        <v>247.91791959856701</v>
      </c>
      <c r="AI260" s="3">
        <f>Table3[[#This Row],[obYC]]/Table3[[#This Row],[exYC]]</f>
        <v>1.1213388707445691</v>
      </c>
      <c r="AJ260">
        <v>20</v>
      </c>
      <c r="AK260">
        <v>14.210825254041699</v>
      </c>
      <c r="AL260" s="3">
        <f>Table3[[#This Row],[obRC]]/Table3[[#This Row],[exRC]]</f>
        <v>1.4073778012513243</v>
      </c>
      <c r="AM260">
        <v>122</v>
      </c>
      <c r="AN260">
        <v>113.093614862142</v>
      </c>
      <c r="AO260" s="3">
        <f>Table3[[#This Row],[h_obYC]]/Table3[[#This Row],[h_exYC]]</f>
        <v>1.0787523252193736</v>
      </c>
      <c r="AP260">
        <v>156</v>
      </c>
      <c r="AQ260">
        <v>134.82430473642401</v>
      </c>
      <c r="AR260" s="3">
        <f>Table3[[#This Row],[a_obYC]]/Table3[[#This Row],[a_exYC]]</f>
        <v>1.1570614089571878</v>
      </c>
      <c r="AS260">
        <v>6</v>
      </c>
      <c r="AT260">
        <v>5.8999590682894798</v>
      </c>
      <c r="AU260" s="3">
        <f>Table3[[#This Row],[h_obRC]]/Table3[[#This Row],[h_exRC]]</f>
        <v>1.0169562077554419</v>
      </c>
      <c r="AV260">
        <v>14</v>
      </c>
      <c r="AW260">
        <v>8.3108661857522801</v>
      </c>
      <c r="AX260" s="3">
        <f>Table3[[#This Row],[a_obRC]]/Table3[[#This Row],[a_exRC]]</f>
        <v>1.6845416214258</v>
      </c>
    </row>
    <row r="261" spans="1:50" hidden="1" x14ac:dyDescent="0.45">
      <c r="A261">
        <v>131</v>
      </c>
      <c r="B261" t="s">
        <v>221</v>
      </c>
      <c r="C261">
        <v>72</v>
      </c>
      <c r="D261" s="7">
        <f t="shared" si="8"/>
        <v>0.96148492734506741</v>
      </c>
      <c r="E261" s="7">
        <f t="shared" si="9"/>
        <v>1.0226619195900146</v>
      </c>
      <c r="F261">
        <v>27</v>
      </c>
      <c r="G261">
        <v>30.580896941279001</v>
      </c>
      <c r="H261" s="3">
        <f>Table3[[#This Row],[h_obWins]]/Table3[[#This Row],[h_exWins]]</f>
        <v>0.88290412318006928</v>
      </c>
      <c r="I261">
        <v>23</v>
      </c>
      <c r="J261">
        <v>19.3759045076044</v>
      </c>
      <c r="K261" s="3">
        <f>Table3[[#This Row],[obDraws]]/Table3[[#This Row],[exDraws]]</f>
        <v>1.18704135804206</v>
      </c>
      <c r="L261">
        <v>22</v>
      </c>
      <c r="M261">
        <v>22.043198551116401</v>
      </c>
      <c r="N261" s="3">
        <f>Table3[[#This Row],[a_obWins]]/Table3[[#This Row],[a_exWins]]</f>
        <v>0.99804027754791458</v>
      </c>
      <c r="O261">
        <v>113</v>
      </c>
      <c r="P261">
        <v>102.118728646157</v>
      </c>
      <c r="Q261" s="3">
        <f>Table3[[#This Row],[h_obSG]]/Table3[[#This Row],[h_exSG]]</f>
        <v>1.1065551001084901</v>
      </c>
      <c r="R261">
        <v>91</v>
      </c>
      <c r="S261">
        <v>83.137408593255003</v>
      </c>
      <c r="T261" s="3">
        <f>Table3[[#This Row],[a_obSG]]/Table3[[#This Row],[a_exSG]]</f>
        <v>1.09457344822007</v>
      </c>
      <c r="U261">
        <v>204</v>
      </c>
      <c r="V261">
        <v>185.256137239412</v>
      </c>
      <c r="W261" s="3">
        <f>Table3[[#This Row],[obSG]]/Table3[[#This Row],[exSG]]</f>
        <v>1.1011780934218915</v>
      </c>
      <c r="X261">
        <v>1526</v>
      </c>
      <c r="Y261">
        <v>1878.5913865995101</v>
      </c>
      <c r="Z261" s="3">
        <f>Table3[[#This Row],[obFouls]]/Table3[[#This Row],[exFouls]]</f>
        <v>0.81231076160859794</v>
      </c>
      <c r="AA261">
        <v>724</v>
      </c>
      <c r="AB261">
        <v>919.09227252086703</v>
      </c>
      <c r="AC261" s="3">
        <f>Table3[[#This Row],[h_obFouls]]/Table3[[#This Row],[h_exFouls]]</f>
        <v>0.78773374735730062</v>
      </c>
      <c r="AD261">
        <v>802</v>
      </c>
      <c r="AE261">
        <v>959.49911407864704</v>
      </c>
      <c r="AF261" s="3">
        <f>Table3[[#This Row],[a_obFouls]]/Table3[[#This Row],[a_exFouls]]</f>
        <v>0.83585277800919644</v>
      </c>
      <c r="AG261">
        <v>185</v>
      </c>
      <c r="AH261">
        <v>250.08273427888301</v>
      </c>
      <c r="AI261" s="3">
        <f>Table3[[#This Row],[obYC]]/Table3[[#This Row],[exYC]]</f>
        <v>0.73975518755203162</v>
      </c>
      <c r="AJ261">
        <v>17</v>
      </c>
      <c r="AK261">
        <v>15.2049131109393</v>
      </c>
      <c r="AL261" s="3">
        <f>Table3[[#This Row],[obRC]]/Table3[[#This Row],[exRC]]</f>
        <v>1.1180596611084355</v>
      </c>
      <c r="AM261">
        <v>82</v>
      </c>
      <c r="AN261">
        <v>113.40416785753401</v>
      </c>
      <c r="AO261" s="3">
        <f>Table3[[#This Row],[h_obYC]]/Table3[[#This Row],[h_exYC]]</f>
        <v>0.72307748074139522</v>
      </c>
      <c r="AP261">
        <v>103</v>
      </c>
      <c r="AQ261">
        <v>136.67856642134899</v>
      </c>
      <c r="AR261" s="3">
        <f>Table3[[#This Row],[a_obYC]]/Table3[[#This Row],[a_exYC]]</f>
        <v>0.75359292021306679</v>
      </c>
      <c r="AS261">
        <v>8</v>
      </c>
      <c r="AT261">
        <v>6.2878155473775701</v>
      </c>
      <c r="AU261" s="3">
        <f>Table3[[#This Row],[h_obRC]]/Table3[[#This Row],[h_exRC]]</f>
        <v>1.2723019528358339</v>
      </c>
      <c r="AV261">
        <v>9</v>
      </c>
      <c r="AW261">
        <v>8.9170975635617307</v>
      </c>
      <c r="AX261" s="3">
        <f>Table3[[#This Row],[a_obRC]]/Table3[[#This Row],[a_exRC]]</f>
        <v>1.0092970202296583</v>
      </c>
    </row>
    <row r="262" spans="1:50" hidden="1" x14ac:dyDescent="0.45">
      <c r="A262">
        <v>230</v>
      </c>
      <c r="B262" t="s">
        <v>96</v>
      </c>
      <c r="C262">
        <v>45</v>
      </c>
      <c r="D262" s="7">
        <f t="shared" si="8"/>
        <v>0.83292487998635922</v>
      </c>
      <c r="E262" s="7">
        <f t="shared" si="9"/>
        <v>0.98751233552330631</v>
      </c>
      <c r="F262">
        <v>23</v>
      </c>
      <c r="G262">
        <v>22.264439370894099</v>
      </c>
      <c r="H262" s="3">
        <f>Table3[[#This Row],[h_obWins]]/Table3[[#This Row],[h_exWins]]</f>
        <v>1.0330374646696689</v>
      </c>
      <c r="I262">
        <v>13</v>
      </c>
      <c r="J262">
        <v>11.5758768668213</v>
      </c>
      <c r="K262" s="3">
        <f>Table3[[#This Row],[obDraws]]/Table3[[#This Row],[exDraws]]</f>
        <v>1.1230250761616609</v>
      </c>
      <c r="L262">
        <v>9</v>
      </c>
      <c r="M262">
        <v>11.1596837622845</v>
      </c>
      <c r="N262" s="3">
        <f>Table3[[#This Row],[a_obWins]]/Table3[[#This Row],[a_exWins]]</f>
        <v>0.80647446573858905</v>
      </c>
      <c r="O262">
        <v>67</v>
      </c>
      <c r="P262">
        <v>71.197241541552899</v>
      </c>
      <c r="Q262" s="3">
        <f>Table3[[#This Row],[h_obSG]]/Table3[[#This Row],[h_exSG]]</f>
        <v>0.94104769439552993</v>
      </c>
      <c r="R262">
        <v>48</v>
      </c>
      <c r="S262">
        <v>46.518774688133703</v>
      </c>
      <c r="T262" s="3">
        <f>Table3[[#This Row],[a_obSG]]/Table3[[#This Row],[a_exSG]]</f>
        <v>1.0318414515815726</v>
      </c>
      <c r="U262">
        <v>115</v>
      </c>
      <c r="V262">
        <v>117.71601622968601</v>
      </c>
      <c r="W262" s="3">
        <f>Table3[[#This Row],[obSG]]/Table3[[#This Row],[exSG]]</f>
        <v>0.97692738578252136</v>
      </c>
      <c r="X262">
        <v>1144</v>
      </c>
      <c r="Y262">
        <v>1172.4440031751899</v>
      </c>
      <c r="Z262" s="3">
        <f>Table3[[#This Row],[obFouls]]/Table3[[#This Row],[exFouls]]</f>
        <v>0.97573956359693226</v>
      </c>
      <c r="AA262">
        <v>540</v>
      </c>
      <c r="AB262">
        <v>568.14514565661796</v>
      </c>
      <c r="AC262" s="3">
        <f>Table3[[#This Row],[h_obFouls]]/Table3[[#This Row],[h_exFouls]]</f>
        <v>0.95046134623910239</v>
      </c>
      <c r="AD262">
        <v>604</v>
      </c>
      <c r="AE262">
        <v>604.29885751857103</v>
      </c>
      <c r="AF262" s="3">
        <f>Table3[[#This Row],[a_obFouls]]/Table3[[#This Row],[a_exFouls]]</f>
        <v>0.99950544748702952</v>
      </c>
      <c r="AG262">
        <v>99</v>
      </c>
      <c r="AH262">
        <v>154.15155533557601</v>
      </c>
      <c r="AI262" s="3">
        <f>Table3[[#This Row],[obYC]]/Table3[[#This Row],[exYC]]</f>
        <v>0.64222511271121896</v>
      </c>
      <c r="AJ262">
        <v>5</v>
      </c>
      <c r="AK262">
        <v>9.2392420567390499</v>
      </c>
      <c r="AL262" s="3">
        <f>Table3[[#This Row],[obRC]]/Table3[[#This Row],[exRC]]</f>
        <v>0.5411699324787177</v>
      </c>
      <c r="AM262">
        <v>41</v>
      </c>
      <c r="AN262">
        <v>67.144843043027805</v>
      </c>
      <c r="AO262" s="3">
        <f>Table3[[#This Row],[h_obYC]]/Table3[[#This Row],[h_exYC]]</f>
        <v>0.61062023741311533</v>
      </c>
      <c r="AP262">
        <v>58</v>
      </c>
      <c r="AQ262">
        <v>87.006712292548499</v>
      </c>
      <c r="AR262" s="3">
        <f>Table3[[#This Row],[a_obYC]]/Table3[[#This Row],[a_exYC]]</f>
        <v>0.66661523544278645</v>
      </c>
      <c r="AS262">
        <v>3</v>
      </c>
      <c r="AT262">
        <v>3.55813274007832</v>
      </c>
      <c r="AU262" s="3">
        <f>Table3[[#This Row],[h_obRC]]/Table3[[#This Row],[h_exRC]]</f>
        <v>0.84313886500309865</v>
      </c>
      <c r="AV262">
        <v>2</v>
      </c>
      <c r="AW262">
        <v>5.6811093166607298</v>
      </c>
      <c r="AX262" s="3">
        <f>Table3[[#This Row],[a_obRC]]/Table3[[#This Row],[a_exRC]]</f>
        <v>0.35204392109384192</v>
      </c>
    </row>
    <row r="263" spans="1:50" hidden="1" x14ac:dyDescent="0.45">
      <c r="A263">
        <v>55</v>
      </c>
      <c r="B263" t="s">
        <v>103</v>
      </c>
      <c r="C263">
        <v>71</v>
      </c>
      <c r="D263" s="7">
        <f t="shared" si="8"/>
        <v>1.0067442236183033</v>
      </c>
      <c r="E263" s="7">
        <f t="shared" si="9"/>
        <v>0.98500093467472238</v>
      </c>
      <c r="F263">
        <v>33</v>
      </c>
      <c r="G263">
        <v>30.7716460895642</v>
      </c>
      <c r="H263" s="3">
        <f>Table3[[#This Row],[h_obWins]]/Table3[[#This Row],[h_exWins]]</f>
        <v>1.0724158175987706</v>
      </c>
      <c r="I263">
        <v>16</v>
      </c>
      <c r="J263">
        <v>17.464662955670001</v>
      </c>
      <c r="K263" s="3">
        <f>Table3[[#This Row],[obDraws]]/Table3[[#This Row],[exDraws]]</f>
        <v>0.91613563002116283</v>
      </c>
      <c r="L263">
        <v>22</v>
      </c>
      <c r="M263">
        <v>22.7636909547656</v>
      </c>
      <c r="N263" s="3">
        <f>Table3[[#This Row],[a_obWins]]/Table3[[#This Row],[a_exWins]]</f>
        <v>0.96645135640423374</v>
      </c>
      <c r="O263">
        <v>91</v>
      </c>
      <c r="P263">
        <v>103.64045097997401</v>
      </c>
      <c r="Q263" s="3">
        <f>Table3[[#This Row],[h_obSG]]/Table3[[#This Row],[h_exSG]]</f>
        <v>0.87803554634843817</v>
      </c>
      <c r="R263">
        <v>85</v>
      </c>
      <c r="S263">
        <v>83.381824971893394</v>
      </c>
      <c r="T263" s="3">
        <f>Table3[[#This Row],[a_obSG]]/Table3[[#This Row],[a_exSG]]</f>
        <v>1.0194068075225273</v>
      </c>
      <c r="U263">
        <v>176</v>
      </c>
      <c r="V263">
        <v>187.02227595186699</v>
      </c>
      <c r="W263" s="3">
        <f>Table3[[#This Row],[obSG]]/Table3[[#This Row],[exSG]]</f>
        <v>0.94106436842473384</v>
      </c>
      <c r="X263">
        <v>1584</v>
      </c>
      <c r="Y263">
        <v>1853.87588735277</v>
      </c>
      <c r="Z263" s="3">
        <f>Table3[[#This Row],[obFouls]]/Table3[[#This Row],[exFouls]]</f>
        <v>0.85442613003714207</v>
      </c>
      <c r="AA263">
        <v>763</v>
      </c>
      <c r="AB263">
        <v>908.14428074120201</v>
      </c>
      <c r="AC263" s="3">
        <f>Table3[[#This Row],[h_obFouls]]/Table3[[#This Row],[h_exFouls]]</f>
        <v>0.84017486668226404</v>
      </c>
      <c r="AD263">
        <v>821</v>
      </c>
      <c r="AE263">
        <v>945.73160661157499</v>
      </c>
      <c r="AF263" s="3">
        <f>Table3[[#This Row],[a_obFouls]]/Table3[[#This Row],[a_exFouls]]</f>
        <v>0.86811098863611946</v>
      </c>
      <c r="AG263">
        <v>255</v>
      </c>
      <c r="AH263">
        <v>248.009207391985</v>
      </c>
      <c r="AI263" s="3">
        <f>Table3[[#This Row],[obYC]]/Table3[[#This Row],[exYC]]</f>
        <v>1.0281876333605868</v>
      </c>
      <c r="AJ263">
        <v>18</v>
      </c>
      <c r="AK263">
        <v>14.595629572963499</v>
      </c>
      <c r="AL263" s="3">
        <f>Table3[[#This Row],[obRC]]/Table3[[#This Row],[exRC]]</f>
        <v>1.233245877474354</v>
      </c>
      <c r="AM263">
        <v>104</v>
      </c>
      <c r="AN263">
        <v>112.386929445246</v>
      </c>
      <c r="AO263" s="3">
        <f>Table3[[#This Row],[h_obYC]]/Table3[[#This Row],[h_exYC]]</f>
        <v>0.92537451208388033</v>
      </c>
      <c r="AP263">
        <v>151</v>
      </c>
      <c r="AQ263">
        <v>135.622277946738</v>
      </c>
      <c r="AR263" s="3">
        <f>Table3[[#This Row],[a_obYC]]/Table3[[#This Row],[a_exYC]]</f>
        <v>1.1133864014531683</v>
      </c>
      <c r="AS263">
        <v>7</v>
      </c>
      <c r="AT263">
        <v>6.0375108665215897</v>
      </c>
      <c r="AU263" s="3">
        <f>Table3[[#This Row],[h_obRC]]/Table3[[#This Row],[h_exRC]]</f>
        <v>1.1594182030901969</v>
      </c>
      <c r="AV263">
        <v>11</v>
      </c>
      <c r="AW263">
        <v>8.5581187064419098</v>
      </c>
      <c r="AX263" s="3">
        <f>Table3[[#This Row],[a_obRC]]/Table3[[#This Row],[a_exRC]]</f>
        <v>1.28532921513697</v>
      </c>
    </row>
    <row r="264" spans="1:50" hidden="1" x14ac:dyDescent="0.45">
      <c r="A264">
        <v>217</v>
      </c>
      <c r="B264" t="s">
        <v>192</v>
      </c>
      <c r="C264">
        <v>70</v>
      </c>
      <c r="D264" s="7">
        <f t="shared" si="8"/>
        <v>0.98704970851652907</v>
      </c>
      <c r="E264" s="7">
        <f t="shared" si="9"/>
        <v>1.0067656963239031</v>
      </c>
      <c r="F264">
        <v>30</v>
      </c>
      <c r="G264">
        <v>31.761654690678601</v>
      </c>
      <c r="H264" s="3">
        <f>Table3[[#This Row],[h_obWins]]/Table3[[#This Row],[h_exWins]]</f>
        <v>0.94453517274729359</v>
      </c>
      <c r="I264">
        <v>16</v>
      </c>
      <c r="J264">
        <v>18.102676044128302</v>
      </c>
      <c r="K264" s="3">
        <f>Table3[[#This Row],[obDraws]]/Table3[[#This Row],[exDraws]]</f>
        <v>0.88384722573598085</v>
      </c>
      <c r="L264">
        <v>24</v>
      </c>
      <c r="M264">
        <v>20.135669265192998</v>
      </c>
      <c r="N264" s="3">
        <f>Table3[[#This Row],[a_obWins]]/Table3[[#This Row],[a_exWins]]</f>
        <v>1.1919146904884348</v>
      </c>
      <c r="O264">
        <v>96</v>
      </c>
      <c r="P264">
        <v>104.256860035047</v>
      </c>
      <c r="Q264" s="3">
        <f>Table3[[#This Row],[h_obSG]]/Table3[[#This Row],[h_exSG]]</f>
        <v>0.92080271713274919</v>
      </c>
      <c r="R264">
        <v>84</v>
      </c>
      <c r="S264">
        <v>77.8531201262157</v>
      </c>
      <c r="T264" s="3">
        <f>Table3[[#This Row],[a_obSG]]/Table3[[#This Row],[a_exSG]]</f>
        <v>1.0789548301188052</v>
      </c>
      <c r="U264">
        <v>180</v>
      </c>
      <c r="V264">
        <v>182.109980161263</v>
      </c>
      <c r="W264" s="3">
        <f>Table3[[#This Row],[obSG]]/Table3[[#This Row],[exSG]]</f>
        <v>0.9884137038541515</v>
      </c>
      <c r="X264">
        <v>2006</v>
      </c>
      <c r="Y264">
        <v>1825.9953144818001</v>
      </c>
      <c r="Z264" s="3">
        <f>Table3[[#This Row],[obFouls]]/Table3[[#This Row],[exFouls]]</f>
        <v>1.0985789416273959</v>
      </c>
      <c r="AA264">
        <v>997</v>
      </c>
      <c r="AB264">
        <v>890.24985794380098</v>
      </c>
      <c r="AC264" s="3">
        <f>Table3[[#This Row],[h_obFouls]]/Table3[[#This Row],[h_exFouls]]</f>
        <v>1.1199103163046367</v>
      </c>
      <c r="AD264">
        <v>1009</v>
      </c>
      <c r="AE264">
        <v>935.74545653799896</v>
      </c>
      <c r="AF264" s="3">
        <f>Table3[[#This Row],[a_obFouls]]/Table3[[#This Row],[a_exFouls]]</f>
        <v>1.078284690510839</v>
      </c>
      <c r="AG264">
        <v>198</v>
      </c>
      <c r="AH264">
        <v>241.87943234244901</v>
      </c>
      <c r="AI264" s="3">
        <f>Table3[[#This Row],[obYC]]/Table3[[#This Row],[exYC]]</f>
        <v>0.81858965056472754</v>
      </c>
      <c r="AJ264">
        <v>15</v>
      </c>
      <c r="AK264">
        <v>14.5252827957174</v>
      </c>
      <c r="AL264" s="3">
        <f>Table3[[#This Row],[obRC]]/Table3[[#This Row],[exRC]]</f>
        <v>1.0326821316293109</v>
      </c>
      <c r="AM264">
        <v>92</v>
      </c>
      <c r="AN264">
        <v>108.510524711008</v>
      </c>
      <c r="AO264" s="3">
        <f>Table3[[#This Row],[h_obYC]]/Table3[[#This Row],[h_exYC]]</f>
        <v>0.84784402476183884</v>
      </c>
      <c r="AP264">
        <v>106</v>
      </c>
      <c r="AQ264">
        <v>133.36890763144001</v>
      </c>
      <c r="AR264" s="3">
        <f>Table3[[#This Row],[a_obYC]]/Table3[[#This Row],[a_exYC]]</f>
        <v>0.79478794482539394</v>
      </c>
      <c r="AS264">
        <v>5</v>
      </c>
      <c r="AT264">
        <v>5.92993933333039</v>
      </c>
      <c r="AU264" s="3">
        <f>Table3[[#This Row],[h_obRC]]/Table3[[#This Row],[h_exRC]]</f>
        <v>0.84317894651915182</v>
      </c>
      <c r="AV264">
        <v>10</v>
      </c>
      <c r="AW264">
        <v>8.5953434623870795</v>
      </c>
      <c r="AX264" s="3">
        <f>Table3[[#This Row],[a_obRC]]/Table3[[#This Row],[a_exRC]]</f>
        <v>1.1634206409272239</v>
      </c>
    </row>
    <row r="265" spans="1:50" hidden="1" x14ac:dyDescent="0.45">
      <c r="A265">
        <v>168</v>
      </c>
      <c r="B265" t="s">
        <v>258</v>
      </c>
      <c r="C265">
        <v>68</v>
      </c>
      <c r="D265" s="7">
        <f t="shared" si="8"/>
        <v>1.1387551324607499</v>
      </c>
      <c r="E265" s="7">
        <f t="shared" si="9"/>
        <v>1.0821264359194986</v>
      </c>
      <c r="F265">
        <v>20</v>
      </c>
      <c r="G265">
        <v>31.086567267310201</v>
      </c>
      <c r="H265" s="3">
        <f>Table3[[#This Row],[h_obWins]]/Table3[[#This Row],[h_exWins]]</f>
        <v>0.64336469922915751</v>
      </c>
      <c r="I265">
        <v>24</v>
      </c>
      <c r="J265">
        <v>17.9038893285082</v>
      </c>
      <c r="K265" s="3">
        <f>Table3[[#This Row],[obDraws]]/Table3[[#This Row],[exDraws]]</f>
        <v>1.3404908598147454</v>
      </c>
      <c r="L265">
        <v>24</v>
      </c>
      <c r="M265">
        <v>19.0095434041815</v>
      </c>
      <c r="N265" s="3">
        <f>Table3[[#This Row],[a_obWins]]/Table3[[#This Row],[a_exWins]]</f>
        <v>1.2625237487145935</v>
      </c>
      <c r="O265">
        <v>82</v>
      </c>
      <c r="P265">
        <v>101.082631186928</v>
      </c>
      <c r="Q265" s="3">
        <f>Table3[[#This Row],[h_obSG]]/Table3[[#This Row],[h_exSG]]</f>
        <v>0.81121750628315892</v>
      </c>
      <c r="R265">
        <v>90</v>
      </c>
      <c r="S265">
        <v>73.713800456866807</v>
      </c>
      <c r="T265" s="3">
        <f>Table3[[#This Row],[a_obSG]]/Table3[[#This Row],[a_exSG]]</f>
        <v>1.2209382699330904</v>
      </c>
      <c r="U265">
        <v>172</v>
      </c>
      <c r="V265">
        <v>174.79643164379499</v>
      </c>
      <c r="W265" s="3">
        <f>Table3[[#This Row],[obSG]]/Table3[[#This Row],[exSG]]</f>
        <v>0.98400178071430178</v>
      </c>
      <c r="X265">
        <v>1678</v>
      </c>
      <c r="Y265">
        <v>1781.3168009030801</v>
      </c>
      <c r="Z265" s="3">
        <f>Table3[[#This Row],[obFouls]]/Table3[[#This Row],[exFouls]]</f>
        <v>0.94199976059805801</v>
      </c>
      <c r="AA265">
        <v>824</v>
      </c>
      <c r="AB265">
        <v>868.10110748033105</v>
      </c>
      <c r="AC265" s="3">
        <f>Table3[[#This Row],[h_obFouls]]/Table3[[#This Row],[h_exFouls]]</f>
        <v>0.94919819004915817</v>
      </c>
      <c r="AD265">
        <v>854</v>
      </c>
      <c r="AE265">
        <v>913.21569342275495</v>
      </c>
      <c r="AF265" s="3">
        <f>Table3[[#This Row],[a_obFouls]]/Table3[[#This Row],[a_exFouls]]</f>
        <v>0.93515694720399178</v>
      </c>
      <c r="AG265">
        <v>224</v>
      </c>
      <c r="AH265">
        <v>235.15618843565801</v>
      </c>
      <c r="AI265" s="3">
        <f>Table3[[#This Row],[obYC]]/Table3[[#This Row],[exYC]]</f>
        <v>0.95255838891643496</v>
      </c>
      <c r="AJ265">
        <v>23</v>
      </c>
      <c r="AK265">
        <v>14.253148930506701</v>
      </c>
      <c r="AL265" s="3">
        <f>Table3[[#This Row],[obRC]]/Table3[[#This Row],[exRC]]</f>
        <v>1.6136785009502002</v>
      </c>
      <c r="AM265">
        <v>109</v>
      </c>
      <c r="AN265">
        <v>104.538525576811</v>
      </c>
      <c r="AO265" s="3">
        <f>Table3[[#This Row],[h_obYC]]/Table3[[#This Row],[h_exYC]]</f>
        <v>1.0426778013040836</v>
      </c>
      <c r="AP265">
        <v>115</v>
      </c>
      <c r="AQ265">
        <v>130.61766285884701</v>
      </c>
      <c r="AR265" s="3">
        <f>Table3[[#This Row],[a_obYC]]/Table3[[#This Row],[a_exYC]]</f>
        <v>0.88043222855913172</v>
      </c>
      <c r="AS265">
        <v>14</v>
      </c>
      <c r="AT265">
        <v>5.7172890907560996</v>
      </c>
      <c r="AU265" s="3">
        <f>Table3[[#This Row],[h_obRC]]/Table3[[#This Row],[h_exRC]]</f>
        <v>2.4487129787849384</v>
      </c>
      <c r="AV265">
        <v>9</v>
      </c>
      <c r="AW265">
        <v>8.5358598397506693</v>
      </c>
      <c r="AX265" s="3">
        <f>Table3[[#This Row],[a_obRC]]/Table3[[#This Row],[a_exRC]]</f>
        <v>1.0543753258562043</v>
      </c>
    </row>
    <row r="266" spans="1:50" hidden="1" x14ac:dyDescent="0.45">
      <c r="A266">
        <v>146</v>
      </c>
      <c r="B266" t="s">
        <v>207</v>
      </c>
      <c r="C266">
        <v>67</v>
      </c>
      <c r="D266" s="7">
        <f t="shared" si="8"/>
        <v>0.95979450705998681</v>
      </c>
      <c r="E266" s="7">
        <f t="shared" si="9"/>
        <v>1.0234775956867672</v>
      </c>
      <c r="F266">
        <v>29</v>
      </c>
      <c r="G266">
        <v>31.768360381471801</v>
      </c>
      <c r="H266" s="3">
        <f>Table3[[#This Row],[h_obWins]]/Table3[[#This Row],[h_exWins]]</f>
        <v>0.91285793952758143</v>
      </c>
      <c r="I266">
        <v>19</v>
      </c>
      <c r="J266">
        <v>17.369193713897801</v>
      </c>
      <c r="K266" s="3">
        <f>Table3[[#This Row],[obDraws]]/Table3[[#This Row],[exDraws]]</f>
        <v>1.0938907305062366</v>
      </c>
      <c r="L266">
        <v>19</v>
      </c>
      <c r="M266">
        <v>17.862445904630299</v>
      </c>
      <c r="N266" s="3">
        <f>Table3[[#This Row],[a_obWins]]/Table3[[#This Row],[a_exWins]]</f>
        <v>1.0636841170264832</v>
      </c>
      <c r="O266">
        <v>94</v>
      </c>
      <c r="P266">
        <v>102.926291697975</v>
      </c>
      <c r="Q266" s="3">
        <f>Table3[[#This Row],[h_obSG]]/Table3[[#This Row],[h_exSG]]</f>
        <v>0.91327491206845235</v>
      </c>
      <c r="R266">
        <v>75</v>
      </c>
      <c r="S266">
        <v>72.141623322624895</v>
      </c>
      <c r="T266" s="3">
        <f>Table3[[#This Row],[a_obSG]]/Table3[[#This Row],[a_exSG]]</f>
        <v>1.0396217404838832</v>
      </c>
      <c r="U266">
        <v>169</v>
      </c>
      <c r="V266">
        <v>175.0679150206</v>
      </c>
      <c r="W266" s="3">
        <f>Table3[[#This Row],[obSG]]/Table3[[#This Row],[exSG]]</f>
        <v>0.96533965107263664</v>
      </c>
      <c r="X266">
        <v>1714</v>
      </c>
      <c r="Y266">
        <v>1750.8309729520099</v>
      </c>
      <c r="Z266" s="3">
        <f>Table3[[#This Row],[obFouls]]/Table3[[#This Row],[exFouls]]</f>
        <v>0.97896371864503251</v>
      </c>
      <c r="AA266">
        <v>899</v>
      </c>
      <c r="AB266">
        <v>852.56669760997204</v>
      </c>
      <c r="AC266" s="3">
        <f>Table3[[#This Row],[h_obFouls]]/Table3[[#This Row],[h_exFouls]]</f>
        <v>1.0544629558252696</v>
      </c>
      <c r="AD266">
        <v>815</v>
      </c>
      <c r="AE266">
        <v>898.26427534204595</v>
      </c>
      <c r="AF266" s="3">
        <f>Table3[[#This Row],[a_obFouls]]/Table3[[#This Row],[a_exFouls]]</f>
        <v>0.90730536922406257</v>
      </c>
      <c r="AG266">
        <v>225</v>
      </c>
      <c r="AH266">
        <v>231.489911017873</v>
      </c>
      <c r="AI266" s="3">
        <f>Table3[[#This Row],[obYC]]/Table3[[#This Row],[exYC]]</f>
        <v>0.97196460532842865</v>
      </c>
      <c r="AJ266">
        <v>11</v>
      </c>
      <c r="AK266">
        <v>13.9499052141995</v>
      </c>
      <c r="AL266" s="3">
        <f>Table3[[#This Row],[obRC]]/Table3[[#This Row],[exRC]]</f>
        <v>0.78853582379923171</v>
      </c>
      <c r="AM266">
        <v>108</v>
      </c>
      <c r="AN266">
        <v>102.17551600272</v>
      </c>
      <c r="AO266" s="3">
        <f>Table3[[#This Row],[h_obYC]]/Table3[[#This Row],[h_exYC]]</f>
        <v>1.0570046937382234</v>
      </c>
      <c r="AP266">
        <v>117</v>
      </c>
      <c r="AQ266">
        <v>129.314395015153</v>
      </c>
      <c r="AR266" s="3">
        <f>Table3[[#This Row],[a_obYC]]/Table3[[#This Row],[a_exYC]]</f>
        <v>0.90477166123918373</v>
      </c>
      <c r="AS266">
        <v>7</v>
      </c>
      <c r="AT266">
        <v>5.5049426918825199</v>
      </c>
      <c r="AU266" s="3">
        <f>Table3[[#This Row],[h_obRC]]/Table3[[#This Row],[h_exRC]]</f>
        <v>1.271584536260852</v>
      </c>
      <c r="AV266">
        <v>4</v>
      </c>
      <c r="AW266">
        <v>8.4449625223170504</v>
      </c>
      <c r="AX266" s="3">
        <f>Table3[[#This Row],[a_obRC]]/Table3[[#This Row],[a_exRC]]</f>
        <v>0.47365515115424306</v>
      </c>
    </row>
    <row r="267" spans="1:50" hidden="1" x14ac:dyDescent="0.45">
      <c r="A267">
        <v>77</v>
      </c>
      <c r="B267" t="s">
        <v>104</v>
      </c>
      <c r="C267">
        <v>66</v>
      </c>
      <c r="D267" s="7">
        <f t="shared" si="8"/>
        <v>0.93442605464816664</v>
      </c>
      <c r="E267" s="7">
        <f t="shared" si="9"/>
        <v>1.0262287835901269</v>
      </c>
      <c r="F267">
        <v>26</v>
      </c>
      <c r="G267">
        <v>28.0590191728874</v>
      </c>
      <c r="H267" s="3">
        <f>Table3[[#This Row],[h_obWins]]/Table3[[#This Row],[h_exWins]]</f>
        <v>0.92661827698963306</v>
      </c>
      <c r="I267">
        <v>26</v>
      </c>
      <c r="J267">
        <v>17.8787708907651</v>
      </c>
      <c r="K267" s="3">
        <f>Table3[[#This Row],[obDraws]]/Table3[[#This Row],[exDraws]]</f>
        <v>1.4542386699205228</v>
      </c>
      <c r="L267">
        <v>14</v>
      </c>
      <c r="M267">
        <v>20.062209936347401</v>
      </c>
      <c r="N267" s="3">
        <f>Table3[[#This Row],[a_obWins]]/Table3[[#This Row],[a_exWins]]</f>
        <v>0.69782940386022552</v>
      </c>
      <c r="O267">
        <v>105</v>
      </c>
      <c r="P267">
        <v>93.212949416089501</v>
      </c>
      <c r="Q267" s="3">
        <f>Table3[[#This Row],[h_obSG]]/Table3[[#This Row],[h_exSG]]</f>
        <v>1.1264529301749133</v>
      </c>
      <c r="R267">
        <v>74</v>
      </c>
      <c r="S267">
        <v>75.750899088785502</v>
      </c>
      <c r="T267" s="3">
        <f>Table3[[#This Row],[a_obSG]]/Table3[[#This Row],[a_exSG]]</f>
        <v>0.97688609495270384</v>
      </c>
      <c r="U267">
        <v>179</v>
      </c>
      <c r="V267">
        <v>168.96384850487499</v>
      </c>
      <c r="W267" s="3">
        <f>Table3[[#This Row],[obSG]]/Table3[[#This Row],[exSG]]</f>
        <v>1.0593982179260995</v>
      </c>
      <c r="X267">
        <v>1609</v>
      </c>
      <c r="Y267">
        <v>1729.31118801412</v>
      </c>
      <c r="Z267" s="3">
        <f>Table3[[#This Row],[obFouls]]/Table3[[#This Row],[exFouls]]</f>
        <v>0.93042826019515834</v>
      </c>
      <c r="AA267">
        <v>785</v>
      </c>
      <c r="AB267">
        <v>846.40039956709995</v>
      </c>
      <c r="AC267" s="3">
        <f>Table3[[#This Row],[h_obFouls]]/Table3[[#This Row],[h_exFouls]]</f>
        <v>0.92745702908634753</v>
      </c>
      <c r="AD267">
        <v>824</v>
      </c>
      <c r="AE267">
        <v>882.91078844702099</v>
      </c>
      <c r="AF267" s="3">
        <f>Table3[[#This Row],[a_obFouls]]/Table3[[#This Row],[a_exFouls]]</f>
        <v>0.93327662407360434</v>
      </c>
      <c r="AG267">
        <v>211</v>
      </c>
      <c r="AH267">
        <v>229.52809761819299</v>
      </c>
      <c r="AI267" s="3">
        <f>Table3[[#This Row],[obYC]]/Table3[[#This Row],[exYC]]</f>
        <v>0.91927743134518791</v>
      </c>
      <c r="AJ267">
        <v>11</v>
      </c>
      <c r="AK267">
        <v>14.0633072118061</v>
      </c>
      <c r="AL267" s="3">
        <f>Table3[[#This Row],[obRC]]/Table3[[#This Row],[exRC]]</f>
        <v>0.7821773238918891</v>
      </c>
      <c r="AM267">
        <v>99</v>
      </c>
      <c r="AN267">
        <v>104.241233464262</v>
      </c>
      <c r="AO267" s="3">
        <f>Table3[[#This Row],[h_obYC]]/Table3[[#This Row],[h_exYC]]</f>
        <v>0.94972015113329511</v>
      </c>
      <c r="AP267">
        <v>112</v>
      </c>
      <c r="AQ267">
        <v>125.28686415393101</v>
      </c>
      <c r="AR267" s="3">
        <f>Table3[[#This Row],[a_obYC]]/Table3[[#This Row],[a_exYC]]</f>
        <v>0.89394846583751675</v>
      </c>
      <c r="AS267">
        <v>2</v>
      </c>
      <c r="AT267">
        <v>5.8635258432981603</v>
      </c>
      <c r="AU267" s="3">
        <f>Table3[[#This Row],[h_obRC]]/Table3[[#This Row],[h_exRC]]</f>
        <v>0.34109170036078923</v>
      </c>
      <c r="AV267">
        <v>9</v>
      </c>
      <c r="AW267">
        <v>8.1997813685079297</v>
      </c>
      <c r="AX267" s="3">
        <f>Table3[[#This Row],[a_obRC]]/Table3[[#This Row],[a_exRC]]</f>
        <v>1.0975902399746156</v>
      </c>
    </row>
    <row r="268" spans="1:50" hidden="1" x14ac:dyDescent="0.45">
      <c r="A268">
        <v>270</v>
      </c>
      <c r="B268" t="s">
        <v>231</v>
      </c>
      <c r="C268">
        <v>65</v>
      </c>
      <c r="D268" s="7">
        <f t="shared" si="8"/>
        <v>1.0061711126935788</v>
      </c>
      <c r="E268" s="7">
        <f t="shared" si="9"/>
        <v>0.97621212220149822</v>
      </c>
      <c r="F268">
        <v>33</v>
      </c>
      <c r="G268">
        <v>29.945590033081</v>
      </c>
      <c r="H268" s="3">
        <f>Table3[[#This Row],[h_obWins]]/Table3[[#This Row],[h_exWins]]</f>
        <v>1.1019986570157669</v>
      </c>
      <c r="I268">
        <v>16</v>
      </c>
      <c r="J268">
        <v>17.137178935517198</v>
      </c>
      <c r="K268" s="3">
        <f>Table3[[#This Row],[obDraws]]/Table3[[#This Row],[exDraws]]</f>
        <v>0.93364258260965172</v>
      </c>
      <c r="L268">
        <v>16</v>
      </c>
      <c r="M268">
        <v>17.917231031401698</v>
      </c>
      <c r="N268" s="3">
        <f>Table3[[#This Row],[a_obWins]]/Table3[[#This Row],[a_exWins]]</f>
        <v>0.89299512697907601</v>
      </c>
      <c r="O268">
        <v>106</v>
      </c>
      <c r="P268">
        <v>98.377630183597901</v>
      </c>
      <c r="Q268" s="3">
        <f>Table3[[#This Row],[h_obSG]]/Table3[[#This Row],[h_exSG]]</f>
        <v>1.0774807220114655</v>
      </c>
      <c r="R268">
        <v>67</v>
      </c>
      <c r="S268">
        <v>72.022583738258305</v>
      </c>
      <c r="T268" s="3">
        <f>Table3[[#This Row],[a_obSG]]/Table3[[#This Row],[a_exSG]]</f>
        <v>0.93026376620267903</v>
      </c>
      <c r="U268">
        <v>173</v>
      </c>
      <c r="V268">
        <v>170.40021392185599</v>
      </c>
      <c r="W268" s="3">
        <f>Table3[[#This Row],[obSG]]/Table3[[#This Row],[exSG]]</f>
        <v>1.0152569413987722</v>
      </c>
      <c r="X268">
        <v>1731</v>
      </c>
      <c r="Y268">
        <v>1689.1566270524199</v>
      </c>
      <c r="Z268" s="3">
        <f>Table3[[#This Row],[obFouls]]/Table3[[#This Row],[exFouls]]</f>
        <v>1.0247717543047483</v>
      </c>
      <c r="AA268">
        <v>848</v>
      </c>
      <c r="AB268">
        <v>823.65917718511002</v>
      </c>
      <c r="AC268" s="3">
        <f>Table3[[#This Row],[h_obFouls]]/Table3[[#This Row],[h_exFouls]]</f>
        <v>1.029552056832628</v>
      </c>
      <c r="AD268">
        <v>883</v>
      </c>
      <c r="AE268">
        <v>865.49744986731105</v>
      </c>
      <c r="AF268" s="3">
        <f>Table3[[#This Row],[a_obFouls]]/Table3[[#This Row],[a_exFouls]]</f>
        <v>1.0202225322967413</v>
      </c>
      <c r="AG268">
        <v>163</v>
      </c>
      <c r="AH268">
        <v>223.83120172840401</v>
      </c>
      <c r="AI268" s="3">
        <f>Table3[[#This Row],[obYC]]/Table3[[#This Row],[exYC]]</f>
        <v>0.72822733712426579</v>
      </c>
      <c r="AJ268">
        <v>17</v>
      </c>
      <c r="AK268">
        <v>13.5667499861402</v>
      </c>
      <c r="AL268" s="3">
        <f>Table3[[#This Row],[obRC]]/Table3[[#This Row],[exRC]]</f>
        <v>1.2530635574007931</v>
      </c>
      <c r="AM268">
        <v>69</v>
      </c>
      <c r="AN268">
        <v>99.579865026923102</v>
      </c>
      <c r="AO268" s="3">
        <f>Table3[[#This Row],[h_obYC]]/Table3[[#This Row],[h_exYC]]</f>
        <v>0.69291116212443837</v>
      </c>
      <c r="AP268">
        <v>94</v>
      </c>
      <c r="AQ268">
        <v>124.25133670148099</v>
      </c>
      <c r="AR268" s="3">
        <f>Table3[[#This Row],[a_obYC]]/Table3[[#This Row],[a_exYC]]</f>
        <v>0.75653109652927852</v>
      </c>
      <c r="AS268">
        <v>9</v>
      </c>
      <c r="AT268">
        <v>5.45741728868785</v>
      </c>
      <c r="AU268" s="3">
        <f>Table3[[#This Row],[h_obRC]]/Table3[[#This Row],[h_exRC]]</f>
        <v>1.6491317273200321</v>
      </c>
      <c r="AV268">
        <v>8</v>
      </c>
      <c r="AW268">
        <v>8.1093326974523805</v>
      </c>
      <c r="AX268" s="3">
        <f>Table3[[#This Row],[a_obRC]]/Table3[[#This Row],[a_exRC]]</f>
        <v>0.98651767025334547</v>
      </c>
    </row>
    <row r="269" spans="1:50" hidden="1" x14ac:dyDescent="0.45">
      <c r="A269">
        <v>155</v>
      </c>
      <c r="B269" t="s">
        <v>267</v>
      </c>
      <c r="C269">
        <v>30</v>
      </c>
      <c r="D269" s="7">
        <f t="shared" si="8"/>
        <v>0.81249750451527347</v>
      </c>
      <c r="E269" s="7">
        <f t="shared" si="9"/>
        <v>1.0436071084322798</v>
      </c>
      <c r="F269">
        <v>10</v>
      </c>
      <c r="G269">
        <v>13.176514838888799</v>
      </c>
      <c r="H269" s="3">
        <f>Table3[[#This Row],[h_obWins]]/Table3[[#This Row],[h_exWins]]</f>
        <v>0.75892602272083953</v>
      </c>
      <c r="I269">
        <v>9</v>
      </c>
      <c r="J269">
        <v>7.9081912091273603</v>
      </c>
      <c r="K269" s="3">
        <f>Table3[[#This Row],[obDraws]]/Table3[[#This Row],[exDraws]]</f>
        <v>1.1380604947453106</v>
      </c>
      <c r="L269">
        <v>11</v>
      </c>
      <c r="M269">
        <v>8.9152939519837702</v>
      </c>
      <c r="N269" s="3">
        <f>Table3[[#This Row],[a_obWins]]/Table3[[#This Row],[a_exWins]]</f>
        <v>1.2338348078306891</v>
      </c>
      <c r="O269">
        <v>28</v>
      </c>
      <c r="P269">
        <v>43.588033351641599</v>
      </c>
      <c r="Q269" s="3">
        <f>Table3[[#This Row],[h_obSG]]/Table3[[#This Row],[h_exSG]]</f>
        <v>0.64237814480210942</v>
      </c>
      <c r="R269">
        <v>34</v>
      </c>
      <c r="S269">
        <v>34.550262715725502</v>
      </c>
      <c r="T269" s="3">
        <f>Table3[[#This Row],[a_obSG]]/Table3[[#This Row],[a_exSG]]</f>
        <v>0.98407355914329853</v>
      </c>
      <c r="U269">
        <v>62</v>
      </c>
      <c r="V269">
        <v>78.138296067367094</v>
      </c>
      <c r="W269" s="3">
        <f>Table3[[#This Row],[obSG]]/Table3[[#This Row],[exSG]]</f>
        <v>0.7934649604663323</v>
      </c>
      <c r="X269">
        <v>790</v>
      </c>
      <c r="Y269">
        <v>783.10887531416904</v>
      </c>
      <c r="Z269" s="3">
        <f>Table3[[#This Row],[obFouls]]/Table3[[#This Row],[exFouls]]</f>
        <v>1.0087997019355277</v>
      </c>
      <c r="AA269">
        <v>400</v>
      </c>
      <c r="AB269">
        <v>383.36395840060402</v>
      </c>
      <c r="AC269" s="3">
        <f>Table3[[#This Row],[h_obFouls]]/Table3[[#This Row],[h_exFouls]]</f>
        <v>1.0433949025067499</v>
      </c>
      <c r="AD269">
        <v>390</v>
      </c>
      <c r="AE269">
        <v>399.74491691356502</v>
      </c>
      <c r="AF269" s="3">
        <f>Table3[[#This Row],[a_obFouls]]/Table3[[#This Row],[a_exFouls]]</f>
        <v>0.97562216178055339</v>
      </c>
      <c r="AG269">
        <v>88</v>
      </c>
      <c r="AH269">
        <v>104.488536214189</v>
      </c>
      <c r="AI269" s="3">
        <f>Table3[[#This Row],[obYC]]/Table3[[#This Row],[exYC]]</f>
        <v>0.84219765333500829</v>
      </c>
      <c r="AJ269">
        <v>2</v>
      </c>
      <c r="AK269">
        <v>6.26993169512681</v>
      </c>
      <c r="AL269" s="3">
        <f>Table3[[#This Row],[obRC]]/Table3[[#This Row],[exRC]]</f>
        <v>0.31898274131988769</v>
      </c>
      <c r="AM269">
        <v>41</v>
      </c>
      <c r="AN269">
        <v>47.260499642175098</v>
      </c>
      <c r="AO269" s="3">
        <f>Table3[[#This Row],[h_obYC]]/Table3[[#This Row],[h_exYC]]</f>
        <v>0.86753208938594772</v>
      </c>
      <c r="AP269">
        <v>47</v>
      </c>
      <c r="AQ269">
        <v>57.228036572014197</v>
      </c>
      <c r="AR269" s="3">
        <f>Table3[[#This Row],[a_obYC]]/Table3[[#This Row],[a_exYC]]</f>
        <v>0.82127577347261393</v>
      </c>
      <c r="AS269">
        <v>2</v>
      </c>
      <c r="AT269">
        <v>2.6353254290387498</v>
      </c>
      <c r="AU269" s="3">
        <f>Table3[[#This Row],[h_obRC]]/Table3[[#This Row],[h_exRC]]</f>
        <v>0.75891955428423563</v>
      </c>
      <c r="AV269">
        <v>0</v>
      </c>
      <c r="AW269">
        <v>3.63460626608805</v>
      </c>
      <c r="AX269" s="3">
        <f>Table3[[#This Row],[a_obRC]]/Table3[[#This Row],[a_exRC]]</f>
        <v>0</v>
      </c>
    </row>
    <row r="270" spans="1:50" hidden="1" x14ac:dyDescent="0.45">
      <c r="A270">
        <v>9</v>
      </c>
      <c r="B270" t="s">
        <v>92</v>
      </c>
      <c r="C270">
        <v>55</v>
      </c>
      <c r="D270" s="7">
        <f t="shared" si="8"/>
        <v>0.80854383801272989</v>
      </c>
      <c r="E270" s="7">
        <f t="shared" si="9"/>
        <v>0.95709866194328008</v>
      </c>
      <c r="F270">
        <v>31</v>
      </c>
      <c r="G270">
        <v>27.4102035838158</v>
      </c>
      <c r="H270" s="3">
        <f>Table3[[#This Row],[h_obWins]]/Table3[[#This Row],[h_exWins]]</f>
        <v>1.1309656969605208</v>
      </c>
      <c r="I270">
        <v>11</v>
      </c>
      <c r="J270">
        <v>13.8456257989022</v>
      </c>
      <c r="K270" s="3">
        <f>Table3[[#This Row],[obDraws]]/Table3[[#This Row],[exDraws]]</f>
        <v>0.79447474312588851</v>
      </c>
      <c r="L270">
        <v>13</v>
      </c>
      <c r="M270">
        <v>13.744170617281901</v>
      </c>
      <c r="N270" s="3">
        <f>Table3[[#This Row],[a_obWins]]/Table3[[#This Row],[a_exWins]]</f>
        <v>0.94585554574343089</v>
      </c>
      <c r="O270">
        <v>107</v>
      </c>
      <c r="P270">
        <v>87.312677541941298</v>
      </c>
      <c r="Q270" s="3">
        <f>Table3[[#This Row],[h_obSG]]/Table3[[#This Row],[h_exSG]]</f>
        <v>1.225480686336778</v>
      </c>
      <c r="R270">
        <v>64</v>
      </c>
      <c r="S270">
        <v>56.614521827751801</v>
      </c>
      <c r="T270" s="3">
        <f>Table3[[#This Row],[a_obSG]]/Table3[[#This Row],[a_exSG]]</f>
        <v>1.1304520100817652</v>
      </c>
      <c r="U270">
        <v>171</v>
      </c>
      <c r="V270">
        <v>143.927199369693</v>
      </c>
      <c r="W270" s="3">
        <f>Table3[[#This Row],[obSG]]/Table3[[#This Row],[exSG]]</f>
        <v>1.1881006560877176</v>
      </c>
      <c r="X270">
        <v>913</v>
      </c>
      <c r="Y270">
        <v>1434.97769537197</v>
      </c>
      <c r="Z270" s="3">
        <f>Table3[[#This Row],[obFouls]]/Table3[[#This Row],[exFouls]]</f>
        <v>0.63624682316984393</v>
      </c>
      <c r="AA270">
        <v>441</v>
      </c>
      <c r="AB270">
        <v>695.52980536917903</v>
      </c>
      <c r="AC270" s="3">
        <f>Table3[[#This Row],[h_obFouls]]/Table3[[#This Row],[h_exFouls]]</f>
        <v>0.63404903225667286</v>
      </c>
      <c r="AD270">
        <v>472</v>
      </c>
      <c r="AE270">
        <v>739.44789000279798</v>
      </c>
      <c r="AF270" s="3">
        <f>Table3[[#This Row],[a_obFouls]]/Table3[[#This Row],[a_exFouls]]</f>
        <v>0.63831408052055438</v>
      </c>
      <c r="AG270">
        <v>108</v>
      </c>
      <c r="AH270">
        <v>189.45612106170699</v>
      </c>
      <c r="AI270" s="3">
        <f>Table3[[#This Row],[obYC]]/Table3[[#This Row],[exYC]]</f>
        <v>0.57005284070406859</v>
      </c>
      <c r="AJ270">
        <v>8</v>
      </c>
      <c r="AK270">
        <v>11.3880724866014</v>
      </c>
      <c r="AL270" s="3">
        <f>Table3[[#This Row],[obRC]]/Table3[[#This Row],[exRC]]</f>
        <v>0.70248938171164388</v>
      </c>
      <c r="AM270">
        <v>45</v>
      </c>
      <c r="AN270">
        <v>82.260060370329001</v>
      </c>
      <c r="AO270" s="3">
        <f>Table3[[#This Row],[h_obYC]]/Table3[[#This Row],[h_exYC]]</f>
        <v>0.54704555038512215</v>
      </c>
      <c r="AP270">
        <v>63</v>
      </c>
      <c r="AQ270">
        <v>107.19606069137799</v>
      </c>
      <c r="AR270" s="3">
        <f>Table3[[#This Row],[a_obYC]]/Table3[[#This Row],[a_exYC]]</f>
        <v>0.5877081638417635</v>
      </c>
      <c r="AS270">
        <v>3</v>
      </c>
      <c r="AT270">
        <v>4.4076783499358996</v>
      </c>
      <c r="AU270" s="3">
        <f>Table3[[#This Row],[h_obRC]]/Table3[[#This Row],[h_exRC]]</f>
        <v>0.68063042759089454</v>
      </c>
      <c r="AV270">
        <v>5</v>
      </c>
      <c r="AW270">
        <v>6.9803941366655398</v>
      </c>
      <c r="AX270" s="3">
        <f>Table3[[#This Row],[a_obRC]]/Table3[[#This Row],[a_exRC]]</f>
        <v>0.71629193167428318</v>
      </c>
    </row>
    <row r="271" spans="1:50" hidden="1" x14ac:dyDescent="0.45">
      <c r="A271">
        <v>79</v>
      </c>
      <c r="B271" t="s">
        <v>261</v>
      </c>
      <c r="C271">
        <v>65</v>
      </c>
      <c r="D271" s="7">
        <f t="shared" si="8"/>
        <v>0.88904063694443003</v>
      </c>
      <c r="E271" s="7">
        <f t="shared" si="9"/>
        <v>0.95636634699108602</v>
      </c>
      <c r="F271">
        <v>33</v>
      </c>
      <c r="G271">
        <v>27.8072088599531</v>
      </c>
      <c r="H271" s="3">
        <f>Table3[[#This Row],[h_obWins]]/Table3[[#This Row],[h_exWins]]</f>
        <v>1.1867426236915624</v>
      </c>
      <c r="I271">
        <v>11</v>
      </c>
      <c r="J271">
        <v>16.592837895406099</v>
      </c>
      <c r="K271" s="3">
        <f>Table3[[#This Row],[obDraws]]/Table3[[#This Row],[exDraws]]</f>
        <v>0.66293662779924256</v>
      </c>
      <c r="L271">
        <v>21</v>
      </c>
      <c r="M271">
        <v>20.599953244640702</v>
      </c>
      <c r="N271" s="3">
        <f>Table3[[#This Row],[a_obWins]]/Table3[[#This Row],[a_exWins]]</f>
        <v>1.019419789482453</v>
      </c>
      <c r="O271">
        <v>88</v>
      </c>
      <c r="P271">
        <v>94.529412119314998</v>
      </c>
      <c r="Q271" s="3">
        <f>Table3[[#This Row],[h_obSG]]/Table3[[#This Row],[h_exSG]]</f>
        <v>0.93092719003611724</v>
      </c>
      <c r="R271">
        <v>67</v>
      </c>
      <c r="S271">
        <v>77.353221454907597</v>
      </c>
      <c r="T271" s="3">
        <f>Table3[[#This Row],[a_obSG]]/Table3[[#This Row],[a_exSG]]</f>
        <v>0.8661565574105673</v>
      </c>
      <c r="U271">
        <v>155</v>
      </c>
      <c r="V271">
        <v>171.88263357422201</v>
      </c>
      <c r="W271" s="3">
        <f>Table3[[#This Row],[obSG]]/Table3[[#This Row],[exSG]]</f>
        <v>0.90177813067466306</v>
      </c>
      <c r="X271">
        <v>1568</v>
      </c>
      <c r="Y271">
        <v>1688.40245614889</v>
      </c>
      <c r="Z271" s="3">
        <f>Table3[[#This Row],[obFouls]]/Table3[[#This Row],[exFouls]]</f>
        <v>0.92868853293217879</v>
      </c>
      <c r="AA271">
        <v>726</v>
      </c>
      <c r="AB271">
        <v>829.78662367459197</v>
      </c>
      <c r="AC271" s="3">
        <f>Table3[[#This Row],[h_obFouls]]/Table3[[#This Row],[h_exFouls]]</f>
        <v>0.87492372049215772</v>
      </c>
      <c r="AD271">
        <v>842</v>
      </c>
      <c r="AE271">
        <v>858.61583247430201</v>
      </c>
      <c r="AF271" s="3">
        <f>Table3[[#This Row],[a_obFouls]]/Table3[[#This Row],[a_exFouls]]</f>
        <v>0.9806481177659867</v>
      </c>
      <c r="AG271">
        <v>221</v>
      </c>
      <c r="AH271">
        <v>226.18676622203401</v>
      </c>
      <c r="AI271" s="3">
        <f>Table3[[#This Row],[obYC]]/Table3[[#This Row],[exYC]]</f>
        <v>0.97706865742559634</v>
      </c>
      <c r="AJ271">
        <v>10</v>
      </c>
      <c r="AK271">
        <v>13.390950913505799</v>
      </c>
      <c r="AL271" s="3">
        <f>Table3[[#This Row],[obRC]]/Table3[[#This Row],[exRC]]</f>
        <v>0.7467729561994163</v>
      </c>
      <c r="AM271">
        <v>89</v>
      </c>
      <c r="AN271">
        <v>103.45498467845201</v>
      </c>
      <c r="AO271" s="3">
        <f>Table3[[#This Row],[h_obYC]]/Table3[[#This Row],[h_exYC]]</f>
        <v>0.86027754270729939</v>
      </c>
      <c r="AP271">
        <v>132</v>
      </c>
      <c r="AQ271">
        <v>122.731781543582</v>
      </c>
      <c r="AR271" s="3">
        <f>Table3[[#This Row],[a_obYC]]/Table3[[#This Row],[a_exYC]]</f>
        <v>1.0755160427059136</v>
      </c>
      <c r="AS271">
        <v>1</v>
      </c>
      <c r="AT271">
        <v>5.51241631333375</v>
      </c>
      <c r="AU271" s="3">
        <f>Table3[[#This Row],[h_obRC]]/Table3[[#This Row],[h_exRC]]</f>
        <v>0.18140864970251655</v>
      </c>
      <c r="AV271">
        <v>9</v>
      </c>
      <c r="AW271">
        <v>7.8785346001720997</v>
      </c>
      <c r="AX271" s="3">
        <f>Table3[[#This Row],[a_obRC]]/Table3[[#This Row],[a_exRC]]</f>
        <v>1.1423444151407804</v>
      </c>
    </row>
    <row r="272" spans="1:50" hidden="1" x14ac:dyDescent="0.45">
      <c r="A272">
        <v>226</v>
      </c>
      <c r="B272" t="s">
        <v>46</v>
      </c>
      <c r="C272">
        <v>59</v>
      </c>
      <c r="D272" s="7">
        <f t="shared" si="8"/>
        <v>0.80068450393675272</v>
      </c>
      <c r="E272" s="7">
        <f t="shared" si="9"/>
        <v>1.0435004275282735</v>
      </c>
      <c r="F272">
        <v>16</v>
      </c>
      <c r="G272">
        <v>22.998213664386501</v>
      </c>
      <c r="H272" s="3">
        <f>Table3[[#This Row],[h_obWins]]/Table3[[#This Row],[h_exWins]]</f>
        <v>0.69570620716410392</v>
      </c>
      <c r="I272">
        <v>20</v>
      </c>
      <c r="J272">
        <v>14.8343952043658</v>
      </c>
      <c r="K272" s="3">
        <f>Table3[[#This Row],[obDraws]]/Table3[[#This Row],[exDraws]]</f>
        <v>1.3482180921075873</v>
      </c>
      <c r="L272">
        <v>23</v>
      </c>
      <c r="M272">
        <v>21.167391131247498</v>
      </c>
      <c r="N272" s="3">
        <f>Table3[[#This Row],[a_obWins]]/Table3[[#This Row],[a_exWins]]</f>
        <v>1.0865769833131296</v>
      </c>
      <c r="O272">
        <v>71</v>
      </c>
      <c r="P272">
        <v>80.063793835650102</v>
      </c>
      <c r="Q272" s="3">
        <f>Table3[[#This Row],[h_obSG]]/Table3[[#This Row],[h_exSG]]</f>
        <v>0.88679285103256933</v>
      </c>
      <c r="R272">
        <v>84</v>
      </c>
      <c r="S272">
        <v>72.637399382322499</v>
      </c>
      <c r="T272" s="3">
        <f>Table3[[#This Row],[a_obSG]]/Table3[[#This Row],[a_exSG]]</f>
        <v>1.1564290670412241</v>
      </c>
      <c r="U272">
        <v>155</v>
      </c>
      <c r="V272">
        <v>152.70119321797199</v>
      </c>
      <c r="W272" s="3">
        <f>Table3[[#This Row],[obSG]]/Table3[[#This Row],[exSG]]</f>
        <v>1.0150542817222561</v>
      </c>
      <c r="X272">
        <v>1276</v>
      </c>
      <c r="Y272">
        <v>1541.4561998081399</v>
      </c>
      <c r="Z272" s="3">
        <f>Table3[[#This Row],[obFouls]]/Table3[[#This Row],[exFouls]]</f>
        <v>0.82778868459500798</v>
      </c>
      <c r="AA272">
        <v>639</v>
      </c>
      <c r="AB272">
        <v>759.40899261801496</v>
      </c>
      <c r="AC272" s="3">
        <f>Table3[[#This Row],[h_obFouls]]/Table3[[#This Row],[h_exFouls]]</f>
        <v>0.84144381513983324</v>
      </c>
      <c r="AD272">
        <v>637</v>
      </c>
      <c r="AE272">
        <v>782.04720719012596</v>
      </c>
      <c r="AF272" s="3">
        <f>Table3[[#This Row],[a_obFouls]]/Table3[[#This Row],[a_exFouls]]</f>
        <v>0.81452883424866818</v>
      </c>
      <c r="AG272">
        <v>163</v>
      </c>
      <c r="AH272">
        <v>206.75327677692201</v>
      </c>
      <c r="AI272" s="3">
        <f>Table3[[#This Row],[obYC]]/Table3[[#This Row],[exYC]]</f>
        <v>0.78837928250041744</v>
      </c>
      <c r="AJ272">
        <v>4</v>
      </c>
      <c r="AK272">
        <v>12.5060118609361</v>
      </c>
      <c r="AL272" s="3">
        <f>Table3[[#This Row],[obRC]]/Table3[[#This Row],[exRC]]</f>
        <v>0.31984617034423568</v>
      </c>
      <c r="AM272">
        <v>77</v>
      </c>
      <c r="AN272">
        <v>95.915437552402494</v>
      </c>
      <c r="AO272" s="3">
        <f>Table3[[#This Row],[h_obYC]]/Table3[[#This Row],[h_exYC]]</f>
        <v>0.8027904784141946</v>
      </c>
      <c r="AP272">
        <v>86</v>
      </c>
      <c r="AQ272">
        <v>110.837839224519</v>
      </c>
      <c r="AR272" s="3">
        <f>Table3[[#This Row],[a_obYC]]/Table3[[#This Row],[a_exYC]]</f>
        <v>0.77590830533779931</v>
      </c>
      <c r="AS272">
        <v>2</v>
      </c>
      <c r="AT272">
        <v>5.43592906622158</v>
      </c>
      <c r="AU272" s="3">
        <f>Table3[[#This Row],[h_obRC]]/Table3[[#This Row],[h_exRC]]</f>
        <v>0.36792238744023298</v>
      </c>
      <c r="AV272">
        <v>2</v>
      </c>
      <c r="AW272">
        <v>7.0700827947146001</v>
      </c>
      <c r="AX272" s="3">
        <f>Table3[[#This Row],[a_obRC]]/Table3[[#This Row],[a_exRC]]</f>
        <v>0.28288211865003127</v>
      </c>
    </row>
    <row r="273" spans="1:50" hidden="1" x14ac:dyDescent="0.45">
      <c r="A273">
        <v>279</v>
      </c>
      <c r="B273" t="s">
        <v>130</v>
      </c>
      <c r="C273">
        <v>64</v>
      </c>
      <c r="D273" s="7">
        <f t="shared" si="8"/>
        <v>1.0756461271671176</v>
      </c>
      <c r="E273" s="7">
        <f t="shared" si="9"/>
        <v>1.049102209219666</v>
      </c>
      <c r="F273">
        <v>26</v>
      </c>
      <c r="G273">
        <v>31.124133287044899</v>
      </c>
      <c r="H273" s="3">
        <f>Table3[[#This Row],[h_obWins]]/Table3[[#This Row],[h_exWins]]</f>
        <v>0.83536462719179505</v>
      </c>
      <c r="I273">
        <v>19</v>
      </c>
      <c r="J273">
        <v>16.596773123521</v>
      </c>
      <c r="K273" s="3">
        <f>Table3[[#This Row],[obDraws]]/Table3[[#This Row],[exDraws]]</f>
        <v>1.1448008512614503</v>
      </c>
      <c r="L273">
        <v>19</v>
      </c>
      <c r="M273">
        <v>16.279093589434002</v>
      </c>
      <c r="N273" s="3">
        <f>Table3[[#This Row],[a_obWins]]/Table3[[#This Row],[a_exWins]]</f>
        <v>1.1671411492057526</v>
      </c>
      <c r="O273">
        <v>87</v>
      </c>
      <c r="P273">
        <v>99.488762427606801</v>
      </c>
      <c r="Q273" s="3">
        <f>Table3[[#This Row],[h_obSG]]/Table3[[#This Row],[h_exSG]]</f>
        <v>0.87447062238115314</v>
      </c>
      <c r="R273">
        <v>67</v>
      </c>
      <c r="S273">
        <v>67.108702231368</v>
      </c>
      <c r="T273" s="3">
        <f>Table3[[#This Row],[a_obSG]]/Table3[[#This Row],[a_exSG]]</f>
        <v>0.99838020662367699</v>
      </c>
      <c r="U273">
        <v>154</v>
      </c>
      <c r="V273">
        <v>166.59746465897399</v>
      </c>
      <c r="W273" s="3">
        <f>Table3[[#This Row],[obSG]]/Table3[[#This Row],[exSG]]</f>
        <v>0.92438381529538238</v>
      </c>
      <c r="X273">
        <v>1628</v>
      </c>
      <c r="Y273">
        <v>1671.39767543572</v>
      </c>
      <c r="Z273" s="3">
        <f>Table3[[#This Row],[obFouls]]/Table3[[#This Row],[exFouls]]</f>
        <v>0.97403509884360318</v>
      </c>
      <c r="AA273">
        <v>771</v>
      </c>
      <c r="AB273">
        <v>811.55324586016502</v>
      </c>
      <c r="AC273" s="3">
        <f>Table3[[#This Row],[h_obFouls]]/Table3[[#This Row],[h_exFouls]]</f>
        <v>0.95003008605161499</v>
      </c>
      <c r="AD273">
        <v>857</v>
      </c>
      <c r="AE273">
        <v>859.84442957555598</v>
      </c>
      <c r="AF273" s="3">
        <f>Table3[[#This Row],[a_obFouls]]/Table3[[#This Row],[a_exFouls]]</f>
        <v>0.99669192533239992</v>
      </c>
      <c r="AG273">
        <v>196</v>
      </c>
      <c r="AH273">
        <v>220.53833342102399</v>
      </c>
      <c r="AI273" s="3">
        <f>Table3[[#This Row],[obYC]]/Table3[[#This Row],[exYC]]</f>
        <v>0.8887343844474489</v>
      </c>
      <c r="AJ273">
        <v>21</v>
      </c>
      <c r="AK273">
        <v>13.233684139853899</v>
      </c>
      <c r="AL273" s="3">
        <f>Table3[[#This Row],[obRC]]/Table3[[#This Row],[exRC]]</f>
        <v>1.5868596966703665</v>
      </c>
      <c r="AM273">
        <v>84</v>
      </c>
      <c r="AN273">
        <v>96.633423934827107</v>
      </c>
      <c r="AO273" s="3">
        <f>Table3[[#This Row],[h_obYC]]/Table3[[#This Row],[h_exYC]]</f>
        <v>0.8692644488790181</v>
      </c>
      <c r="AP273">
        <v>112</v>
      </c>
      <c r="AQ273">
        <v>123.904909486197</v>
      </c>
      <c r="AR273" s="3">
        <f>Table3[[#This Row],[a_obYC]]/Table3[[#This Row],[a_exYC]]</f>
        <v>0.90391898484439626</v>
      </c>
      <c r="AS273">
        <v>6</v>
      </c>
      <c r="AT273">
        <v>5.1122248420269001</v>
      </c>
      <c r="AU273" s="3">
        <f>Table3[[#This Row],[h_obRC]]/Table3[[#This Row],[h_exRC]]</f>
        <v>1.1736572990050871</v>
      </c>
      <c r="AV273">
        <v>15</v>
      </c>
      <c r="AW273">
        <v>8.1214592978270108</v>
      </c>
      <c r="AX273" s="3">
        <f>Table3[[#This Row],[a_obRC]]/Table3[[#This Row],[a_exRC]]</f>
        <v>1.8469587114736168</v>
      </c>
    </row>
    <row r="274" spans="1:50" hidden="1" x14ac:dyDescent="0.45">
      <c r="A274">
        <v>203</v>
      </c>
      <c r="B274" t="s">
        <v>249</v>
      </c>
      <c r="C274">
        <v>64</v>
      </c>
      <c r="D274" s="7">
        <f t="shared" si="8"/>
        <v>1.0346550569017723</v>
      </c>
      <c r="E274" s="7">
        <f t="shared" si="9"/>
        <v>1.0145445935388773</v>
      </c>
      <c r="F274">
        <v>29</v>
      </c>
      <c r="G274">
        <v>30.601272225916599</v>
      </c>
      <c r="H274" s="3">
        <f>Table3[[#This Row],[h_obWins]]/Table3[[#This Row],[h_exWins]]</f>
        <v>0.94767301783745905</v>
      </c>
      <c r="I274">
        <v>18</v>
      </c>
      <c r="J274">
        <v>16.679925092333701</v>
      </c>
      <c r="K274" s="3">
        <f>Table3[[#This Row],[obDraws]]/Table3[[#This Row],[exDraws]]</f>
        <v>1.0791415369289052</v>
      </c>
      <c r="L274">
        <v>17</v>
      </c>
      <c r="M274">
        <v>16.718802681749601</v>
      </c>
      <c r="N274" s="3">
        <f>Table3[[#This Row],[a_obWins]]/Table3[[#This Row],[a_exWins]]</f>
        <v>1.0168192258502671</v>
      </c>
      <c r="O274">
        <v>102</v>
      </c>
      <c r="P274">
        <v>98.441011885455396</v>
      </c>
      <c r="Q274" s="3">
        <f>Table3[[#This Row],[h_obSG]]/Table3[[#This Row],[h_exSG]]</f>
        <v>1.0361535100704349</v>
      </c>
      <c r="R274">
        <v>85</v>
      </c>
      <c r="S274">
        <v>67.238904916932398</v>
      </c>
      <c r="T274" s="3">
        <f>Table3[[#This Row],[a_obSG]]/Table3[[#This Row],[a_exSG]]</f>
        <v>1.2641490831090993</v>
      </c>
      <c r="U274">
        <v>187</v>
      </c>
      <c r="V274">
        <v>165.679916802387</v>
      </c>
      <c r="W274" s="3">
        <f>Table3[[#This Row],[obSG]]/Table3[[#This Row],[exSG]]</f>
        <v>1.1286823630110963</v>
      </c>
      <c r="X274">
        <v>1784</v>
      </c>
      <c r="Y274">
        <v>1668.8449983570399</v>
      </c>
      <c r="Z274" s="3">
        <f>Table3[[#This Row],[obFouls]]/Table3[[#This Row],[exFouls]]</f>
        <v>1.0690028143754087</v>
      </c>
      <c r="AA274">
        <v>874</v>
      </c>
      <c r="AB274">
        <v>811.12345824332601</v>
      </c>
      <c r="AC274" s="3">
        <f>Table3[[#This Row],[h_obFouls]]/Table3[[#This Row],[h_exFouls]]</f>
        <v>1.0775178440688271</v>
      </c>
      <c r="AD274">
        <v>910</v>
      </c>
      <c r="AE274">
        <v>857.72154011371401</v>
      </c>
      <c r="AF274" s="3">
        <f>Table3[[#This Row],[a_obFouls]]/Table3[[#This Row],[a_exFouls]]</f>
        <v>1.0609503870910775</v>
      </c>
      <c r="AG274">
        <v>205</v>
      </c>
      <c r="AH274">
        <v>219.83066495500799</v>
      </c>
      <c r="AI274" s="3">
        <f>Table3[[#This Row],[obYC]]/Table3[[#This Row],[exYC]]</f>
        <v>0.93253595917547116</v>
      </c>
      <c r="AJ274">
        <v>14</v>
      </c>
      <c r="AK274">
        <v>13.274014924491899</v>
      </c>
      <c r="AL274" s="3">
        <f>Table3[[#This Row],[obRC]]/Table3[[#This Row],[exRC]]</f>
        <v>1.0546921997329222</v>
      </c>
      <c r="AM274">
        <v>81</v>
      </c>
      <c r="AN274">
        <v>96.740477713309602</v>
      </c>
      <c r="AO274" s="3">
        <f>Table3[[#This Row],[h_obYC]]/Table3[[#This Row],[h_exYC]]</f>
        <v>0.83729170988842427</v>
      </c>
      <c r="AP274">
        <v>124</v>
      </c>
      <c r="AQ274">
        <v>123.090187241699</v>
      </c>
      <c r="AR274" s="3">
        <f>Table3[[#This Row],[a_obYC]]/Table3[[#This Row],[a_exYC]]</f>
        <v>1.007391432076665</v>
      </c>
      <c r="AS274">
        <v>4</v>
      </c>
      <c r="AT274">
        <v>5.2089607293772699</v>
      </c>
      <c r="AU274" s="3">
        <f>Table3[[#This Row],[h_obRC]]/Table3[[#This Row],[h_exRC]]</f>
        <v>0.76790749783176016</v>
      </c>
      <c r="AV274">
        <v>10</v>
      </c>
      <c r="AW274">
        <v>8.0650541951146799</v>
      </c>
      <c r="AX274" s="3">
        <f>Table3[[#This Row],[a_obRC]]/Table3[[#This Row],[a_exRC]]</f>
        <v>1.239917272478763</v>
      </c>
    </row>
    <row r="275" spans="1:50" hidden="1" x14ac:dyDescent="0.45">
      <c r="A275">
        <v>255</v>
      </c>
      <c r="B275" t="s">
        <v>47</v>
      </c>
      <c r="C275">
        <v>64</v>
      </c>
      <c r="D275" s="7">
        <f t="shared" si="8"/>
        <v>0.98938168202639143</v>
      </c>
      <c r="E275" s="7">
        <f t="shared" si="9"/>
        <v>1.0198035070913596</v>
      </c>
      <c r="F275">
        <v>25</v>
      </c>
      <c r="G275">
        <v>29.348078643444001</v>
      </c>
      <c r="H275" s="3">
        <f>Table3[[#This Row],[h_obWins]]/Table3[[#This Row],[h_exWins]]</f>
        <v>0.8518445211943948</v>
      </c>
      <c r="I275">
        <v>14</v>
      </c>
      <c r="J275">
        <v>15.388410228117101</v>
      </c>
      <c r="K275" s="3">
        <f>Table3[[#This Row],[obDraws]]/Table3[[#This Row],[exDraws]]</f>
        <v>0.90977559036083844</v>
      </c>
      <c r="L275">
        <v>25</v>
      </c>
      <c r="M275">
        <v>19.263511128438701</v>
      </c>
      <c r="N275" s="3">
        <f>Table3[[#This Row],[a_obWins]]/Table3[[#This Row],[a_exWins]]</f>
        <v>1.2977904097188455</v>
      </c>
      <c r="O275">
        <v>89</v>
      </c>
      <c r="P275">
        <v>98.122340654657293</v>
      </c>
      <c r="Q275" s="3">
        <f>Table3[[#This Row],[h_obSG]]/Table3[[#This Row],[h_exSG]]</f>
        <v>0.90703095142457435</v>
      </c>
      <c r="R275">
        <v>84</v>
      </c>
      <c r="S275">
        <v>72.269504729983097</v>
      </c>
      <c r="T275" s="3">
        <f>Table3[[#This Row],[a_obSG]]/Table3[[#This Row],[a_exSG]]</f>
        <v>1.1623159770340887</v>
      </c>
      <c r="U275">
        <v>173</v>
      </c>
      <c r="V275">
        <v>170.39184538463999</v>
      </c>
      <c r="W275" s="3">
        <f>Table3[[#This Row],[obSG]]/Table3[[#This Row],[exSG]]</f>
        <v>1.0153068042045814</v>
      </c>
      <c r="X275">
        <v>1434</v>
      </c>
      <c r="Y275">
        <v>1661.46026945003</v>
      </c>
      <c r="Z275" s="3">
        <f>Table3[[#This Row],[obFouls]]/Table3[[#This Row],[exFouls]]</f>
        <v>0.86309617290738894</v>
      </c>
      <c r="AA275">
        <v>727</v>
      </c>
      <c r="AB275">
        <v>811.17010529699303</v>
      </c>
      <c r="AC275" s="3">
        <f>Table3[[#This Row],[h_obFouls]]/Table3[[#This Row],[h_exFouls]]</f>
        <v>0.89623618431281327</v>
      </c>
      <c r="AD275">
        <v>707</v>
      </c>
      <c r="AE275">
        <v>850.29016415304204</v>
      </c>
      <c r="AF275" s="3">
        <f>Table3[[#This Row],[a_obFouls]]/Table3[[#This Row],[a_exFouls]]</f>
        <v>0.8314808635993447</v>
      </c>
      <c r="AG275">
        <v>207</v>
      </c>
      <c r="AH275">
        <v>221.48860003316901</v>
      </c>
      <c r="AI275" s="3">
        <f>Table3[[#This Row],[obYC]]/Table3[[#This Row],[exYC]]</f>
        <v>0.93458534646478753</v>
      </c>
      <c r="AJ275">
        <v>14</v>
      </c>
      <c r="AK275">
        <v>13.0601071849634</v>
      </c>
      <c r="AL275" s="3">
        <f>Table3[[#This Row],[obRC]]/Table3[[#This Row],[exRC]]</f>
        <v>1.0719666999455206</v>
      </c>
      <c r="AM275">
        <v>100</v>
      </c>
      <c r="AN275">
        <v>99.097557419864003</v>
      </c>
      <c r="AO275" s="3">
        <f>Table3[[#This Row],[h_obYC]]/Table3[[#This Row],[h_exYC]]</f>
        <v>1.0091066077069131</v>
      </c>
      <c r="AP275">
        <v>107</v>
      </c>
      <c r="AQ275">
        <v>122.391042613305</v>
      </c>
      <c r="AR275" s="3">
        <f>Table3[[#This Row],[a_obYC]]/Table3[[#This Row],[a_exYC]]</f>
        <v>0.87424698503522791</v>
      </c>
      <c r="AS275">
        <v>7</v>
      </c>
      <c r="AT275">
        <v>5.3529082870429701</v>
      </c>
      <c r="AU275" s="3">
        <f>Table3[[#This Row],[h_obRC]]/Table3[[#This Row],[h_exRC]]</f>
        <v>1.3077003424370099</v>
      </c>
      <c r="AV275">
        <v>7</v>
      </c>
      <c r="AW275">
        <v>7.7071988979205104</v>
      </c>
      <c r="AX275" s="3">
        <f>Table3[[#This Row],[a_obRC]]/Table3[[#This Row],[a_exRC]]</f>
        <v>0.90824177404954209</v>
      </c>
    </row>
    <row r="276" spans="1:50" hidden="1" x14ac:dyDescent="0.45">
      <c r="A276">
        <v>241</v>
      </c>
      <c r="B276" t="s">
        <v>116</v>
      </c>
      <c r="C276">
        <v>57</v>
      </c>
      <c r="D276" s="7">
        <f t="shared" si="8"/>
        <v>0.79822397227276476</v>
      </c>
      <c r="E276" s="7">
        <f t="shared" si="9"/>
        <v>1.0123008787556069</v>
      </c>
      <c r="F276">
        <v>25</v>
      </c>
      <c r="G276">
        <v>26.231463958356301</v>
      </c>
      <c r="H276" s="3">
        <f>Table3[[#This Row],[h_obWins]]/Table3[[#This Row],[h_exWins]]</f>
        <v>0.95305393704631547</v>
      </c>
      <c r="I276">
        <v>16</v>
      </c>
      <c r="J276">
        <v>14.727163217017599</v>
      </c>
      <c r="K276" s="3">
        <f>Table3[[#This Row],[obDraws]]/Table3[[#This Row],[exDraws]]</f>
        <v>1.0864278316350569</v>
      </c>
      <c r="L276">
        <v>16</v>
      </c>
      <c r="M276">
        <v>16.041372824625899</v>
      </c>
      <c r="N276" s="3">
        <f>Table3[[#This Row],[a_obWins]]/Table3[[#This Row],[a_exWins]]</f>
        <v>0.99742086758544846</v>
      </c>
      <c r="O276">
        <v>85</v>
      </c>
      <c r="P276">
        <v>86.709876309422</v>
      </c>
      <c r="Q276" s="3">
        <f>Table3[[#This Row],[h_obSG]]/Table3[[#This Row],[h_exSG]]</f>
        <v>0.98028048957975267</v>
      </c>
      <c r="R276">
        <v>63</v>
      </c>
      <c r="S276">
        <v>63.4956094727902</v>
      </c>
      <c r="T276" s="3">
        <f>Table3[[#This Row],[a_obSG]]/Table3[[#This Row],[a_exSG]]</f>
        <v>0.99219458672961347</v>
      </c>
      <c r="U276">
        <v>148</v>
      </c>
      <c r="V276">
        <v>150.20548578221201</v>
      </c>
      <c r="W276" s="3">
        <f>Table3[[#This Row],[obSG]]/Table3[[#This Row],[exSG]]</f>
        <v>0.98531687594013828</v>
      </c>
      <c r="X276">
        <v>1361</v>
      </c>
      <c r="Y276">
        <v>1483.4692492735701</v>
      </c>
      <c r="Z276" s="3">
        <f>Table3[[#This Row],[obFouls]]/Table3[[#This Row],[exFouls]]</f>
        <v>0.9174440256624522</v>
      </c>
      <c r="AA276">
        <v>639</v>
      </c>
      <c r="AB276">
        <v>723.982640373035</v>
      </c>
      <c r="AC276" s="3">
        <f>Table3[[#This Row],[h_obFouls]]/Table3[[#This Row],[h_exFouls]]</f>
        <v>0.88261784795109544</v>
      </c>
      <c r="AD276">
        <v>722</v>
      </c>
      <c r="AE276">
        <v>759.486608900541</v>
      </c>
      <c r="AF276" s="3">
        <f>Table3[[#This Row],[a_obFouls]]/Table3[[#This Row],[a_exFouls]]</f>
        <v>0.95064217267134188</v>
      </c>
      <c r="AG276">
        <v>129</v>
      </c>
      <c r="AH276">
        <v>197.18856395118601</v>
      </c>
      <c r="AI276" s="3">
        <f>Table3[[#This Row],[obYC]]/Table3[[#This Row],[exYC]]</f>
        <v>0.65419615324108715</v>
      </c>
      <c r="AJ276">
        <v>5</v>
      </c>
      <c r="AK276">
        <v>11.7060446210489</v>
      </c>
      <c r="AL276" s="3">
        <f>Table3[[#This Row],[obRC]]/Table3[[#This Row],[exRC]]</f>
        <v>0.42712975747669613</v>
      </c>
      <c r="AM276">
        <v>50</v>
      </c>
      <c r="AN276">
        <v>87.986626560224096</v>
      </c>
      <c r="AO276" s="3">
        <f>Table3[[#This Row],[h_obYC]]/Table3[[#This Row],[h_exYC]]</f>
        <v>0.56826817841205179</v>
      </c>
      <c r="AP276">
        <v>79</v>
      </c>
      <c r="AQ276">
        <v>109.201937390962</v>
      </c>
      <c r="AR276" s="3">
        <f>Table3[[#This Row],[a_obYC]]/Table3[[#This Row],[a_exYC]]</f>
        <v>0.7234303885760397</v>
      </c>
      <c r="AS276">
        <v>2</v>
      </c>
      <c r="AT276">
        <v>4.6605960962008099</v>
      </c>
      <c r="AU276" s="3">
        <f>Table3[[#This Row],[h_obRC]]/Table3[[#This Row],[h_exRC]]</f>
        <v>0.42912965610350684</v>
      </c>
      <c r="AV276">
        <v>3</v>
      </c>
      <c r="AW276">
        <v>7.0454485248481298</v>
      </c>
      <c r="AX276" s="3">
        <f>Table3[[#This Row],[a_obRC]]/Table3[[#This Row],[a_exRC]]</f>
        <v>0.42580681548087351</v>
      </c>
    </row>
    <row r="277" spans="1:50" hidden="1" x14ac:dyDescent="0.45">
      <c r="A277">
        <v>188</v>
      </c>
      <c r="B277" t="s">
        <v>244</v>
      </c>
      <c r="C277">
        <v>64</v>
      </c>
      <c r="D277" s="7">
        <f t="shared" si="8"/>
        <v>0.96658930818277722</v>
      </c>
      <c r="E277" s="7">
        <f t="shared" si="9"/>
        <v>1.0486705532345855</v>
      </c>
      <c r="F277">
        <v>27</v>
      </c>
      <c r="G277">
        <v>31.6991095660421</v>
      </c>
      <c r="H277" s="3">
        <f>Table3[[#This Row],[h_obWins]]/Table3[[#This Row],[h_exWins]]</f>
        <v>0.85175894116987894</v>
      </c>
      <c r="I277">
        <v>18</v>
      </c>
      <c r="J277">
        <v>16.5821390010722</v>
      </c>
      <c r="K277" s="3">
        <f>Table3[[#This Row],[obDraws]]/Table3[[#This Row],[exDraws]]</f>
        <v>1.085505313810005</v>
      </c>
      <c r="L277">
        <v>19</v>
      </c>
      <c r="M277">
        <v>15.718751432885499</v>
      </c>
      <c r="N277" s="3">
        <f>Table3[[#This Row],[a_obWins]]/Table3[[#This Row],[a_exWins]]</f>
        <v>1.2087474047238727</v>
      </c>
      <c r="O277">
        <v>91</v>
      </c>
      <c r="P277">
        <v>101.00940246610701</v>
      </c>
      <c r="Q277" s="3">
        <f>Table3[[#This Row],[h_obSG]]/Table3[[#This Row],[h_exSG]]</f>
        <v>0.90090623029409966</v>
      </c>
      <c r="R277">
        <v>75</v>
      </c>
      <c r="S277">
        <v>65.918956027970907</v>
      </c>
      <c r="T277" s="3">
        <f>Table3[[#This Row],[a_obSG]]/Table3[[#This Row],[a_exSG]]</f>
        <v>1.1377607371114282</v>
      </c>
      <c r="U277">
        <v>166</v>
      </c>
      <c r="V277">
        <v>166.928358494078</v>
      </c>
      <c r="W277" s="3">
        <f>Table3[[#This Row],[obSG]]/Table3[[#This Row],[exSG]]</f>
        <v>0.99443858130246376</v>
      </c>
      <c r="X277">
        <v>1662</v>
      </c>
      <c r="Y277">
        <v>1665.6292612965599</v>
      </c>
      <c r="Z277" s="3">
        <f>Table3[[#This Row],[obFouls]]/Table3[[#This Row],[exFouls]]</f>
        <v>0.99782108697241856</v>
      </c>
      <c r="AA277">
        <v>820</v>
      </c>
      <c r="AB277">
        <v>807.95420653011695</v>
      </c>
      <c r="AC277" s="3">
        <f>Table3[[#This Row],[h_obFouls]]/Table3[[#This Row],[h_exFouls]]</f>
        <v>1.0149090052041632</v>
      </c>
      <c r="AD277">
        <v>842</v>
      </c>
      <c r="AE277">
        <v>857.67505476644203</v>
      </c>
      <c r="AF277" s="3">
        <f>Table3[[#This Row],[a_obFouls]]/Table3[[#This Row],[a_exFouls]]</f>
        <v>0.98172378375781189</v>
      </c>
      <c r="AG277">
        <v>185</v>
      </c>
      <c r="AH277">
        <v>219.39816761322399</v>
      </c>
      <c r="AI277" s="3">
        <f>Table3[[#This Row],[obYC]]/Table3[[#This Row],[exYC]]</f>
        <v>0.84321579351626874</v>
      </c>
      <c r="AJ277">
        <v>13</v>
      </c>
      <c r="AK277">
        <v>13.1554265964756</v>
      </c>
      <c r="AL277" s="3">
        <f>Table3[[#This Row],[obRC]]/Table3[[#This Row],[exRC]]</f>
        <v>0.98818536249388989</v>
      </c>
      <c r="AM277">
        <v>72</v>
      </c>
      <c r="AN277">
        <v>95.270469944583695</v>
      </c>
      <c r="AO277" s="3">
        <f>Table3[[#This Row],[h_obYC]]/Table3[[#This Row],[h_exYC]]</f>
        <v>0.755743096910097</v>
      </c>
      <c r="AP277">
        <v>113</v>
      </c>
      <c r="AQ277">
        <v>124.12769766864101</v>
      </c>
      <c r="AR277" s="3">
        <f>Table3[[#This Row],[a_obYC]]/Table3[[#This Row],[a_exYC]]</f>
        <v>0.91035282311973265</v>
      </c>
      <c r="AS277">
        <v>3</v>
      </c>
      <c r="AT277">
        <v>5.0491517341823497</v>
      </c>
      <c r="AU277" s="3">
        <f>Table3[[#This Row],[h_obRC]]/Table3[[#This Row],[h_exRC]]</f>
        <v>0.59415920890042617</v>
      </c>
      <c r="AV277">
        <v>10</v>
      </c>
      <c r="AW277">
        <v>8.1062748622932403</v>
      </c>
      <c r="AX277" s="3">
        <f>Table3[[#This Row],[a_obRC]]/Table3[[#This Row],[a_exRC]]</f>
        <v>1.2336122534551006</v>
      </c>
    </row>
    <row r="278" spans="1:50" hidden="1" x14ac:dyDescent="0.45">
      <c r="A278">
        <v>287</v>
      </c>
      <c r="B278" t="s">
        <v>39</v>
      </c>
      <c r="C278">
        <v>64</v>
      </c>
      <c r="D278" s="7">
        <f t="shared" si="8"/>
        <v>0.89053484069996103</v>
      </c>
      <c r="E278" s="7">
        <f t="shared" si="9"/>
        <v>0.95658939012796884</v>
      </c>
      <c r="F278">
        <v>35</v>
      </c>
      <c r="G278">
        <v>29.189329674347899</v>
      </c>
      <c r="H278" s="3">
        <f>Table3[[#This Row],[h_obWins]]/Table3[[#This Row],[h_exWins]]</f>
        <v>1.1990683030572853</v>
      </c>
      <c r="I278">
        <v>16</v>
      </c>
      <c r="J278">
        <v>17.026422610305801</v>
      </c>
      <c r="K278" s="3">
        <f>Table3[[#This Row],[obDraws]]/Table3[[#This Row],[exDraws]]</f>
        <v>0.93971589723818294</v>
      </c>
      <c r="L278">
        <v>13</v>
      </c>
      <c r="M278">
        <v>17.784247715346201</v>
      </c>
      <c r="N278" s="3">
        <f>Table3[[#This Row],[a_obWins]]/Table3[[#This Row],[a_exWins]]</f>
        <v>0.73098397008843807</v>
      </c>
      <c r="O278">
        <v>108</v>
      </c>
      <c r="P278">
        <v>94.706051056784801</v>
      </c>
      <c r="Q278" s="3">
        <f>Table3[[#This Row],[h_obSG]]/Table3[[#This Row],[h_exSG]]</f>
        <v>1.1403706394139934</v>
      </c>
      <c r="R278">
        <v>60</v>
      </c>
      <c r="S278">
        <v>69.067062298990194</v>
      </c>
      <c r="T278" s="3">
        <f>Table3[[#This Row],[a_obSG]]/Table3[[#This Row],[a_exSG]]</f>
        <v>0.86872089246044626</v>
      </c>
      <c r="U278">
        <v>168</v>
      </c>
      <c r="V278">
        <v>163.773113355775</v>
      </c>
      <c r="W278" s="3">
        <f>Table3[[#This Row],[obSG]]/Table3[[#This Row],[exSG]]</f>
        <v>1.0258094052046423</v>
      </c>
      <c r="X278">
        <v>1571</v>
      </c>
      <c r="Y278">
        <v>1675.0112709381799</v>
      </c>
      <c r="Z278" s="3">
        <f>Table3[[#This Row],[obFouls]]/Table3[[#This Row],[exFouls]]</f>
        <v>0.93790413668086969</v>
      </c>
      <c r="AA278">
        <v>746</v>
      </c>
      <c r="AB278">
        <v>816.47947469147095</v>
      </c>
      <c r="AC278" s="3">
        <f>Table3[[#This Row],[h_obFouls]]/Table3[[#This Row],[h_exFouls]]</f>
        <v>0.91367881633754044</v>
      </c>
      <c r="AD278">
        <v>825</v>
      </c>
      <c r="AE278">
        <v>858.53179624670997</v>
      </c>
      <c r="AF278" s="3">
        <f>Table3[[#This Row],[a_obFouls]]/Table3[[#This Row],[a_exFouls]]</f>
        <v>0.96094286036544863</v>
      </c>
      <c r="AG278">
        <v>130</v>
      </c>
      <c r="AH278">
        <v>220.863951906588</v>
      </c>
      <c r="AI278" s="3">
        <f>Table3[[#This Row],[obYC]]/Table3[[#This Row],[exYC]]</f>
        <v>0.58859763613657556</v>
      </c>
      <c r="AJ278">
        <v>13</v>
      </c>
      <c r="AK278">
        <v>13.4332988946542</v>
      </c>
      <c r="AL278" s="3">
        <f>Table3[[#This Row],[obRC]]/Table3[[#This Row],[exRC]]</f>
        <v>0.96774441646447451</v>
      </c>
      <c r="AM278">
        <v>51</v>
      </c>
      <c r="AN278">
        <v>98.307234584542897</v>
      </c>
      <c r="AO278" s="3">
        <f>Table3[[#This Row],[h_obYC]]/Table3[[#This Row],[h_exYC]]</f>
        <v>0.51878175818424321</v>
      </c>
      <c r="AP278">
        <v>79</v>
      </c>
      <c r="AQ278">
        <v>122.556717322045</v>
      </c>
      <c r="AR278" s="3">
        <f>Table3[[#This Row],[a_obYC]]/Table3[[#This Row],[a_exYC]]</f>
        <v>0.64459951054669606</v>
      </c>
      <c r="AS278">
        <v>5</v>
      </c>
      <c r="AT278">
        <v>5.41444755680575</v>
      </c>
      <c r="AU278" s="3">
        <f>Table3[[#This Row],[h_obRC]]/Table3[[#This Row],[h_exRC]]</f>
        <v>0.92345524590319372</v>
      </c>
      <c r="AV278">
        <v>8</v>
      </c>
      <c r="AW278">
        <v>8.0188513378484902</v>
      </c>
      <c r="AX278" s="3">
        <f>Table3[[#This Row],[a_obRC]]/Table3[[#This Row],[a_exRC]]</f>
        <v>0.99764912241738246</v>
      </c>
    </row>
    <row r="279" spans="1:50" hidden="1" x14ac:dyDescent="0.45">
      <c r="A279">
        <v>218</v>
      </c>
      <c r="B279" t="s">
        <v>169</v>
      </c>
      <c r="C279">
        <v>44</v>
      </c>
      <c r="D279" s="7">
        <f t="shared" si="8"/>
        <v>0.79305302308140968</v>
      </c>
      <c r="E279" s="7">
        <f t="shared" si="9"/>
        <v>1.0074988971038978</v>
      </c>
      <c r="F279">
        <v>17</v>
      </c>
      <c r="G279">
        <v>19.041015897821801</v>
      </c>
      <c r="H279" s="3">
        <f>Table3[[#This Row],[h_obWins]]/Table3[[#This Row],[h_exWins]]</f>
        <v>0.89280950613274357</v>
      </c>
      <c r="I279">
        <v>10</v>
      </c>
      <c r="J279">
        <v>11.309995773392901</v>
      </c>
      <c r="K279" s="3">
        <f>Table3[[#This Row],[obDraws]]/Table3[[#This Row],[exDraws]]</f>
        <v>0.8841736283867847</v>
      </c>
      <c r="L279">
        <v>17</v>
      </c>
      <c r="M279">
        <v>13.648988328785199</v>
      </c>
      <c r="N279" s="3">
        <f>Table3[[#This Row],[a_obWins]]/Table3[[#This Row],[a_exWins]]</f>
        <v>1.2455135567921649</v>
      </c>
      <c r="O279">
        <v>61</v>
      </c>
      <c r="P279">
        <v>63.551385283358698</v>
      </c>
      <c r="Q279" s="3">
        <f>Table3[[#This Row],[h_obSG]]/Table3[[#This Row],[h_exSG]]</f>
        <v>0.95985319168130245</v>
      </c>
      <c r="R279">
        <v>55</v>
      </c>
      <c r="S279">
        <v>50.736803551659001</v>
      </c>
      <c r="T279" s="3">
        <f>Table3[[#This Row],[a_obSG]]/Table3[[#This Row],[a_exSG]]</f>
        <v>1.084025719988456</v>
      </c>
      <c r="U279">
        <v>116</v>
      </c>
      <c r="V279">
        <v>114.288188835017</v>
      </c>
      <c r="W279" s="3">
        <f>Table3[[#This Row],[obSG]]/Table3[[#This Row],[exSG]]</f>
        <v>1.0149780233848498</v>
      </c>
      <c r="X279">
        <v>847</v>
      </c>
      <c r="Y279">
        <v>1148.27839447666</v>
      </c>
      <c r="Z279" s="3">
        <f>Table3[[#This Row],[obFouls]]/Table3[[#This Row],[exFouls]]</f>
        <v>0.73762600086717578</v>
      </c>
      <c r="AA279">
        <v>410</v>
      </c>
      <c r="AB279">
        <v>561.77084187318098</v>
      </c>
      <c r="AC279" s="3">
        <f>Table3[[#This Row],[h_obFouls]]/Table3[[#This Row],[h_exFouls]]</f>
        <v>0.72983496016433858</v>
      </c>
      <c r="AD279">
        <v>437</v>
      </c>
      <c r="AE279">
        <v>586.50755260348603</v>
      </c>
      <c r="AF279" s="3">
        <f>Table3[[#This Row],[a_obFouls]]/Table3[[#This Row],[a_exFouls]]</f>
        <v>0.74508844440309874</v>
      </c>
      <c r="AG279">
        <v>121</v>
      </c>
      <c r="AH279">
        <v>153.351837460084</v>
      </c>
      <c r="AI279" s="3">
        <f>Table3[[#This Row],[obYC]]/Table3[[#This Row],[exYC]]</f>
        <v>0.78903521473288596</v>
      </c>
      <c r="AJ279">
        <v>4</v>
      </c>
      <c r="AK279">
        <v>9.2430940761643807</v>
      </c>
      <c r="AL279" s="3">
        <f>Table3[[#This Row],[obRC]]/Table3[[#This Row],[exRC]]</f>
        <v>0.43275552180248772</v>
      </c>
      <c r="AM279">
        <v>49</v>
      </c>
      <c r="AN279">
        <v>69.381166245890498</v>
      </c>
      <c r="AO279" s="3">
        <f>Table3[[#This Row],[h_obYC]]/Table3[[#This Row],[h_exYC]]</f>
        <v>0.70624353338687662</v>
      </c>
      <c r="AP279">
        <v>72</v>
      </c>
      <c r="AQ279">
        <v>83.970671214193402</v>
      </c>
      <c r="AR279" s="3">
        <f>Table3[[#This Row],[a_obYC]]/Table3[[#This Row],[a_exYC]]</f>
        <v>0.85744223499585381</v>
      </c>
      <c r="AS279">
        <v>1</v>
      </c>
      <c r="AT279">
        <v>3.86132038034508</v>
      </c>
      <c r="AU279" s="3">
        <f>Table3[[#This Row],[h_obRC]]/Table3[[#This Row],[h_exRC]]</f>
        <v>0.2589787693065323</v>
      </c>
      <c r="AV279">
        <v>3</v>
      </c>
      <c r="AW279">
        <v>5.3817736958192901</v>
      </c>
      <c r="AX279" s="3">
        <f>Table3[[#This Row],[a_obRC]]/Table3[[#This Row],[a_exRC]]</f>
        <v>0.55743704019559248</v>
      </c>
    </row>
    <row r="280" spans="1:50" hidden="1" x14ac:dyDescent="0.45">
      <c r="A280">
        <v>66</v>
      </c>
      <c r="B280" t="s">
        <v>243</v>
      </c>
      <c r="C280">
        <v>64</v>
      </c>
      <c r="D280" s="7">
        <f t="shared" si="8"/>
        <v>0.85398183703594177</v>
      </c>
      <c r="E280" s="7">
        <f t="shared" si="9"/>
        <v>1.035324950646858</v>
      </c>
      <c r="F280">
        <v>24</v>
      </c>
      <c r="G280">
        <v>28.1903545093543</v>
      </c>
      <c r="H280" s="3">
        <f>Table3[[#This Row],[h_obWins]]/Table3[[#This Row],[h_exWins]]</f>
        <v>0.85135502613265002</v>
      </c>
      <c r="I280">
        <v>20</v>
      </c>
      <c r="J280">
        <v>16.193990744830501</v>
      </c>
      <c r="K280" s="3">
        <f>Table3[[#This Row],[obDraws]]/Table3[[#This Row],[exDraws]]</f>
        <v>1.2350260238591568</v>
      </c>
      <c r="L280">
        <v>20</v>
      </c>
      <c r="M280">
        <v>19.6156547458151</v>
      </c>
      <c r="N280" s="3">
        <f>Table3[[#This Row],[a_obWins]]/Table3[[#This Row],[a_exWins]]</f>
        <v>1.0195938019487674</v>
      </c>
      <c r="O280">
        <v>96</v>
      </c>
      <c r="P280">
        <v>94.246737742410602</v>
      </c>
      <c r="Q280" s="3">
        <f>Table3[[#This Row],[h_obSG]]/Table3[[#This Row],[h_exSG]]</f>
        <v>1.0186028959684663</v>
      </c>
      <c r="R280">
        <v>89</v>
      </c>
      <c r="S280">
        <v>74.229775279045199</v>
      </c>
      <c r="T280" s="3">
        <f>Table3[[#This Row],[a_obSG]]/Table3[[#This Row],[a_exSG]]</f>
        <v>1.1989797849371151</v>
      </c>
      <c r="U280">
        <v>185</v>
      </c>
      <c r="V280">
        <v>168.47651302145499</v>
      </c>
      <c r="W280" s="3">
        <f>Table3[[#This Row],[obSG]]/Table3[[#This Row],[exSG]]</f>
        <v>1.098075907924571</v>
      </c>
      <c r="X280">
        <v>1345</v>
      </c>
      <c r="Y280">
        <v>1668.8180561649499</v>
      </c>
      <c r="Z280" s="3">
        <f>Table3[[#This Row],[obFouls]]/Table3[[#This Row],[exFouls]]</f>
        <v>0.80595964013650212</v>
      </c>
      <c r="AA280">
        <v>655</v>
      </c>
      <c r="AB280">
        <v>815.48721666785696</v>
      </c>
      <c r="AC280" s="3">
        <f>Table3[[#This Row],[h_obFouls]]/Table3[[#This Row],[h_exFouls]]</f>
        <v>0.80320081861783199</v>
      </c>
      <c r="AD280">
        <v>690</v>
      </c>
      <c r="AE280">
        <v>853.33083949709896</v>
      </c>
      <c r="AF280" s="3">
        <f>Table3[[#This Row],[a_obFouls]]/Table3[[#This Row],[a_exFouls]]</f>
        <v>0.8085961130933037</v>
      </c>
      <c r="AG280">
        <v>152</v>
      </c>
      <c r="AH280">
        <v>223.040144136218</v>
      </c>
      <c r="AI280" s="3">
        <f>Table3[[#This Row],[obYC]]/Table3[[#This Row],[exYC]]</f>
        <v>0.68149166863508015</v>
      </c>
      <c r="AJ280">
        <v>9</v>
      </c>
      <c r="AK280">
        <v>13.4075386449981</v>
      </c>
      <c r="AL280" s="3">
        <f>Table3[[#This Row],[obRC]]/Table3[[#This Row],[exRC]]</f>
        <v>0.67126414760382558</v>
      </c>
      <c r="AM280">
        <v>69</v>
      </c>
      <c r="AN280">
        <v>100.55045079820501</v>
      </c>
      <c r="AO280" s="3">
        <f>Table3[[#This Row],[h_obYC]]/Table3[[#This Row],[h_exYC]]</f>
        <v>0.6862226817707292</v>
      </c>
      <c r="AP280">
        <v>83</v>
      </c>
      <c r="AQ280">
        <v>122.489693338012</v>
      </c>
      <c r="AR280" s="3">
        <f>Table3[[#This Row],[a_obYC]]/Table3[[#This Row],[a_exYC]]</f>
        <v>0.67760803164851069</v>
      </c>
      <c r="AS280">
        <v>2</v>
      </c>
      <c r="AT280">
        <v>5.6007593596612404</v>
      </c>
      <c r="AU280" s="3">
        <f>Table3[[#This Row],[h_obRC]]/Table3[[#This Row],[h_exRC]]</f>
        <v>0.3570944351590512</v>
      </c>
      <c r="AV280">
        <v>7</v>
      </c>
      <c r="AW280">
        <v>7.8067792853369298</v>
      </c>
      <c r="AX280" s="3">
        <f>Table3[[#This Row],[a_obRC]]/Table3[[#This Row],[a_exRC]]</f>
        <v>0.89665657810356425</v>
      </c>
    </row>
    <row r="281" spans="1:50" hidden="1" x14ac:dyDescent="0.45">
      <c r="A281">
        <v>45</v>
      </c>
      <c r="B281" t="s">
        <v>210</v>
      </c>
      <c r="C281">
        <v>35</v>
      </c>
      <c r="D281" s="7">
        <f t="shared" si="8"/>
        <v>0.78672976979295295</v>
      </c>
      <c r="E281" s="7">
        <f t="shared" si="9"/>
        <v>0.99810977910293186</v>
      </c>
      <c r="F281">
        <v>15</v>
      </c>
      <c r="G281">
        <v>15.8858506215477</v>
      </c>
      <c r="H281" s="3">
        <f>Table3[[#This Row],[h_obWins]]/Table3[[#This Row],[h_exWins]]</f>
        <v>0.94423650060349151</v>
      </c>
      <c r="I281">
        <v>5</v>
      </c>
      <c r="J281">
        <v>9.1307329939356308</v>
      </c>
      <c r="K281" s="3">
        <f>Table3[[#This Row],[obDraws]]/Table3[[#This Row],[exDraws]]</f>
        <v>0.54760116228575029</v>
      </c>
      <c r="L281">
        <v>15</v>
      </c>
      <c r="M281">
        <v>9.9834163845166302</v>
      </c>
      <c r="N281" s="3">
        <f>Table3[[#This Row],[a_obWins]]/Table3[[#This Row],[a_exWins]]</f>
        <v>1.5024916744195538</v>
      </c>
      <c r="O281">
        <v>43</v>
      </c>
      <c r="P281">
        <v>51.982694423164297</v>
      </c>
      <c r="Q281" s="3">
        <f>Table3[[#This Row],[h_obSG]]/Table3[[#This Row],[h_exSG]]</f>
        <v>0.8271983681715146</v>
      </c>
      <c r="R281">
        <v>36</v>
      </c>
      <c r="S281">
        <v>38.966028249047</v>
      </c>
      <c r="T281" s="3">
        <f>Table3[[#This Row],[a_obSG]]/Table3[[#This Row],[a_exSG]]</f>
        <v>0.92388168919629265</v>
      </c>
      <c r="U281">
        <v>79</v>
      </c>
      <c r="V281">
        <v>90.948722672211304</v>
      </c>
      <c r="W281" s="3">
        <f>Table3[[#This Row],[obSG]]/Table3[[#This Row],[exSG]]</f>
        <v>0.86862132505944312</v>
      </c>
      <c r="X281">
        <v>803</v>
      </c>
      <c r="Y281">
        <v>914.491419613581</v>
      </c>
      <c r="Z281" s="3">
        <f>Table3[[#This Row],[obFouls]]/Table3[[#This Row],[exFouls]]</f>
        <v>0.87808368977295403</v>
      </c>
      <c r="AA281">
        <v>394</v>
      </c>
      <c r="AB281">
        <v>446.46634768778199</v>
      </c>
      <c r="AC281" s="3">
        <f>Table3[[#This Row],[h_obFouls]]/Table3[[#This Row],[h_exFouls]]</f>
        <v>0.8824853251325625</v>
      </c>
      <c r="AD281">
        <v>409</v>
      </c>
      <c r="AE281">
        <v>468.02507192579901</v>
      </c>
      <c r="AF281" s="3">
        <f>Table3[[#This Row],[a_obFouls]]/Table3[[#This Row],[a_exFouls]]</f>
        <v>0.8738848077456054</v>
      </c>
      <c r="AG281">
        <v>95</v>
      </c>
      <c r="AH281">
        <v>121.429313373613</v>
      </c>
      <c r="AI281" s="3">
        <f>Table3[[#This Row],[obYC]]/Table3[[#This Row],[exYC]]</f>
        <v>0.78234816092309245</v>
      </c>
      <c r="AJ281">
        <v>3</v>
      </c>
      <c r="AK281">
        <v>7.2730888553536204</v>
      </c>
      <c r="AL281" s="3">
        <f>Table3[[#This Row],[obRC]]/Table3[[#This Row],[exRC]]</f>
        <v>0.41247949250499549</v>
      </c>
      <c r="AM281">
        <v>40</v>
      </c>
      <c r="AN281">
        <v>54.290736262328402</v>
      </c>
      <c r="AO281" s="3">
        <f>Table3[[#This Row],[h_obYC]]/Table3[[#This Row],[h_exYC]]</f>
        <v>0.73677394623501269</v>
      </c>
      <c r="AP281">
        <v>55</v>
      </c>
      <c r="AQ281">
        <v>67.138577111284604</v>
      </c>
      <c r="AR281" s="3">
        <f>Table3[[#This Row],[a_obYC]]/Table3[[#This Row],[a_exYC]]</f>
        <v>0.81920115627168455</v>
      </c>
      <c r="AS281">
        <v>1</v>
      </c>
      <c r="AT281">
        <v>2.9446548325534301</v>
      </c>
      <c r="AU281" s="3">
        <f>Table3[[#This Row],[h_obRC]]/Table3[[#This Row],[h_exRC]]</f>
        <v>0.33959837633426776</v>
      </c>
      <c r="AV281">
        <v>2</v>
      </c>
      <c r="AW281">
        <v>4.3284340228001801</v>
      </c>
      <c r="AX281" s="3">
        <f>Table3[[#This Row],[a_obRC]]/Table3[[#This Row],[a_exRC]]</f>
        <v>0.46206087223807246</v>
      </c>
    </row>
    <row r="282" spans="1:50" hidden="1" x14ac:dyDescent="0.45">
      <c r="A282">
        <v>175</v>
      </c>
      <c r="B282" t="s">
        <v>60</v>
      </c>
      <c r="C282">
        <v>62</v>
      </c>
      <c r="D282" s="7">
        <f t="shared" si="8"/>
        <v>1.023732042260995</v>
      </c>
      <c r="E282" s="7">
        <f t="shared" si="9"/>
        <v>1.0687399327453051</v>
      </c>
      <c r="F282">
        <v>20</v>
      </c>
      <c r="G282">
        <v>28.3030769742426</v>
      </c>
      <c r="H282" s="3">
        <f>Table3[[#This Row],[h_obWins]]/Table3[[#This Row],[h_exWins]]</f>
        <v>0.70663695039946117</v>
      </c>
      <c r="I282">
        <v>23</v>
      </c>
      <c r="J282">
        <v>16.461381047050601</v>
      </c>
      <c r="K282" s="3">
        <f>Table3[[#This Row],[obDraws]]/Table3[[#This Row],[exDraws]]</f>
        <v>1.3972096225863704</v>
      </c>
      <c r="L282">
        <v>19</v>
      </c>
      <c r="M282">
        <v>17.2355419787066</v>
      </c>
      <c r="N282" s="3">
        <f>Table3[[#This Row],[a_obWins]]/Table3[[#This Row],[a_exWins]]</f>
        <v>1.1023732252500835</v>
      </c>
      <c r="O282">
        <v>74</v>
      </c>
      <c r="P282">
        <v>91.838664577545998</v>
      </c>
      <c r="Q282" s="3">
        <f>Table3[[#This Row],[h_obSG]]/Table3[[#This Row],[h_exSG]]</f>
        <v>0.8057608452866436</v>
      </c>
      <c r="R282">
        <v>78</v>
      </c>
      <c r="S282">
        <v>67.864116702776002</v>
      </c>
      <c r="T282" s="3">
        <f>Table3[[#This Row],[a_obSG]]/Table3[[#This Row],[a_exSG]]</f>
        <v>1.1493555621097384</v>
      </c>
      <c r="U282">
        <v>152</v>
      </c>
      <c r="V282">
        <v>159.702781280322</v>
      </c>
      <c r="W282" s="3">
        <f>Table3[[#This Row],[obSG]]/Table3[[#This Row],[exSG]]</f>
        <v>0.95176802045293429</v>
      </c>
      <c r="X282">
        <v>1258</v>
      </c>
      <c r="Y282">
        <v>1625.9563692648101</v>
      </c>
      <c r="Z282" s="3">
        <f>Table3[[#This Row],[obFouls]]/Table3[[#This Row],[exFouls]]</f>
        <v>0.77369849756104792</v>
      </c>
      <c r="AA282">
        <v>588</v>
      </c>
      <c r="AB282">
        <v>792.64140817616601</v>
      </c>
      <c r="AC282" s="3">
        <f>Table3[[#This Row],[h_obFouls]]/Table3[[#This Row],[h_exFouls]]</f>
        <v>0.74182347015274264</v>
      </c>
      <c r="AD282">
        <v>670</v>
      </c>
      <c r="AE282">
        <v>833.31496108864906</v>
      </c>
      <c r="AF282" s="3">
        <f>Table3[[#This Row],[a_obFouls]]/Table3[[#This Row],[a_exFouls]]</f>
        <v>0.80401772593246956</v>
      </c>
      <c r="AG282">
        <v>191</v>
      </c>
      <c r="AH282">
        <v>215.22360541328399</v>
      </c>
      <c r="AI282" s="3">
        <f>Table3[[#This Row],[obYC]]/Table3[[#This Row],[exYC]]</f>
        <v>0.8874491235904699</v>
      </c>
      <c r="AJ282">
        <v>18</v>
      </c>
      <c r="AK282">
        <v>13.0858669076413</v>
      </c>
      <c r="AL282" s="3">
        <f>Table3[[#This Row],[obRC]]/Table3[[#This Row],[exRC]]</f>
        <v>1.3755298083835137</v>
      </c>
      <c r="AM282">
        <v>92</v>
      </c>
      <c r="AN282">
        <v>95.887696827897798</v>
      </c>
      <c r="AO282" s="3">
        <f>Table3[[#This Row],[h_obYC]]/Table3[[#This Row],[h_exYC]]</f>
        <v>0.95945572835193282</v>
      </c>
      <c r="AP282">
        <v>99</v>
      </c>
      <c r="AQ282">
        <v>119.33590858538599</v>
      </c>
      <c r="AR282" s="3">
        <f>Table3[[#This Row],[a_obYC]]/Table3[[#This Row],[a_exYC]]</f>
        <v>0.82959103570376347</v>
      </c>
      <c r="AS282">
        <v>9</v>
      </c>
      <c r="AT282">
        <v>5.2039430713342396</v>
      </c>
      <c r="AU282" s="3">
        <f>Table3[[#This Row],[h_obRC]]/Table3[[#This Row],[h_exRC]]</f>
        <v>1.7294578123992599</v>
      </c>
      <c r="AV282">
        <v>9</v>
      </c>
      <c r="AW282">
        <v>7.88192383630708</v>
      </c>
      <c r="AX282" s="3">
        <f>Table3[[#This Row],[a_obRC]]/Table3[[#This Row],[a_exRC]]</f>
        <v>1.1418532057544941</v>
      </c>
    </row>
    <row r="283" spans="1:50" hidden="1" x14ac:dyDescent="0.45">
      <c r="A283">
        <v>177</v>
      </c>
      <c r="B283" t="s">
        <v>50</v>
      </c>
      <c r="C283">
        <v>50</v>
      </c>
      <c r="D283" s="7">
        <f t="shared" si="8"/>
        <v>0.77137902331689578</v>
      </c>
      <c r="E283" s="7">
        <f t="shared" si="9"/>
        <v>0.98557191834780022</v>
      </c>
      <c r="F283">
        <v>19</v>
      </c>
      <c r="G283">
        <v>21.707799557398801</v>
      </c>
      <c r="H283" s="3">
        <f>Table3[[#This Row],[h_obWins]]/Table3[[#This Row],[h_exWins]]</f>
        <v>0.87526144461399891</v>
      </c>
      <c r="I283">
        <v>8</v>
      </c>
      <c r="J283">
        <v>12.095772574790001</v>
      </c>
      <c r="K283" s="3">
        <f>Table3[[#This Row],[obDraws]]/Table3[[#This Row],[exDraws]]</f>
        <v>0.66138809658786024</v>
      </c>
      <c r="L283">
        <v>23</v>
      </c>
      <c r="M283">
        <v>16.196427867811</v>
      </c>
      <c r="N283" s="3">
        <f>Table3[[#This Row],[a_obWins]]/Table3[[#This Row],[a_exWins]]</f>
        <v>1.4200662138415416</v>
      </c>
      <c r="O283">
        <v>63</v>
      </c>
      <c r="P283">
        <v>73.460452285636904</v>
      </c>
      <c r="Q283" s="3">
        <f>Table3[[#This Row],[h_obSG]]/Table3[[#This Row],[h_exSG]]</f>
        <v>0.85760430326560688</v>
      </c>
      <c r="R283">
        <v>68</v>
      </c>
      <c r="S283">
        <v>58.674055502815399</v>
      </c>
      <c r="T283" s="3">
        <f>Table3[[#This Row],[a_obSG]]/Table3[[#This Row],[a_exSG]]</f>
        <v>1.1589449445289683</v>
      </c>
      <c r="U283">
        <v>131</v>
      </c>
      <c r="V283">
        <v>132.134507788452</v>
      </c>
      <c r="W283" s="3">
        <f>Table3[[#This Row],[obSG]]/Table3[[#This Row],[exSG]]</f>
        <v>0.99141399315409451</v>
      </c>
      <c r="X283">
        <v>1120</v>
      </c>
      <c r="Y283">
        <v>1304.9228783687499</v>
      </c>
      <c r="Z283" s="3">
        <f>Table3[[#This Row],[obFouls]]/Table3[[#This Row],[exFouls]]</f>
        <v>0.85828827018504172</v>
      </c>
      <c r="AA283">
        <v>570</v>
      </c>
      <c r="AB283">
        <v>639.02197895882296</v>
      </c>
      <c r="AC283" s="3">
        <f>Table3[[#This Row],[h_obFouls]]/Table3[[#This Row],[h_exFouls]]</f>
        <v>0.89198809863898187</v>
      </c>
      <c r="AD283">
        <v>550</v>
      </c>
      <c r="AE283">
        <v>665.900899409933</v>
      </c>
      <c r="AF283" s="3">
        <f>Table3[[#This Row],[a_obFouls]]/Table3[[#This Row],[a_exFouls]]</f>
        <v>0.82594872673601294</v>
      </c>
      <c r="AG283">
        <v>142</v>
      </c>
      <c r="AH283">
        <v>174.459860279585</v>
      </c>
      <c r="AI283" s="3">
        <f>Table3[[#This Row],[obYC]]/Table3[[#This Row],[exYC]]</f>
        <v>0.81394081006619146</v>
      </c>
      <c r="AJ283">
        <v>2</v>
      </c>
      <c r="AK283">
        <v>10.435534167417</v>
      </c>
      <c r="AL283" s="3">
        <f>Table3[[#This Row],[obRC]]/Table3[[#This Row],[exRC]]</f>
        <v>0.19165286298852102</v>
      </c>
      <c r="AM283">
        <v>65</v>
      </c>
      <c r="AN283">
        <v>78.995497632436894</v>
      </c>
      <c r="AO283" s="3">
        <f>Table3[[#This Row],[h_obYC]]/Table3[[#This Row],[h_exYC]]</f>
        <v>0.82283170494656011</v>
      </c>
      <c r="AP283">
        <v>77</v>
      </c>
      <c r="AQ283">
        <v>95.464362647148903</v>
      </c>
      <c r="AR283" s="3">
        <f>Table3[[#This Row],[a_obYC]]/Table3[[#This Row],[a_exYC]]</f>
        <v>0.80658371212935187</v>
      </c>
      <c r="AS283">
        <v>1</v>
      </c>
      <c r="AT283">
        <v>4.32851320859504</v>
      </c>
      <c r="AU283" s="3">
        <f>Table3[[#This Row],[h_obRC]]/Table3[[#This Row],[h_exRC]]</f>
        <v>0.23102620964961376</v>
      </c>
      <c r="AV283">
        <v>1</v>
      </c>
      <c r="AW283">
        <v>6.1070209588220399</v>
      </c>
      <c r="AX283" s="3">
        <f>Table3[[#This Row],[a_obRC]]/Table3[[#This Row],[a_exRC]]</f>
        <v>0.16374595842109019</v>
      </c>
    </row>
    <row r="284" spans="1:50" hidden="1" x14ac:dyDescent="0.45">
      <c r="A284">
        <v>253</v>
      </c>
      <c r="B284" t="s">
        <v>232</v>
      </c>
      <c r="C284">
        <v>31</v>
      </c>
      <c r="D284" s="7">
        <f t="shared" si="8"/>
        <v>0.76323547250628065</v>
      </c>
      <c r="E284" s="7">
        <f t="shared" si="9"/>
        <v>0.95236374669884805</v>
      </c>
      <c r="F284">
        <v>17</v>
      </c>
      <c r="G284">
        <v>14.2469199173321</v>
      </c>
      <c r="H284" s="3">
        <f>Table3[[#This Row],[h_obWins]]/Table3[[#This Row],[h_exWins]]</f>
        <v>1.1932403704549948</v>
      </c>
      <c r="I284">
        <v>6</v>
      </c>
      <c r="J284">
        <v>7.9891326989589899</v>
      </c>
      <c r="K284" s="3">
        <f>Table3[[#This Row],[obDraws]]/Table3[[#This Row],[exDraws]]</f>
        <v>0.75102019531880093</v>
      </c>
      <c r="L284">
        <v>8</v>
      </c>
      <c r="M284">
        <v>8.7639473837088104</v>
      </c>
      <c r="N284" s="3">
        <f>Table3[[#This Row],[a_obWins]]/Table3[[#This Row],[a_exWins]]</f>
        <v>0.91283067432274845</v>
      </c>
      <c r="O284">
        <v>48</v>
      </c>
      <c r="P284">
        <v>47.1741791903303</v>
      </c>
      <c r="Q284" s="3">
        <f>Table3[[#This Row],[h_obSG]]/Table3[[#This Row],[h_exSG]]</f>
        <v>1.0175057801501499</v>
      </c>
      <c r="R284">
        <v>36</v>
      </c>
      <c r="S284">
        <v>34.706918726314903</v>
      </c>
      <c r="T284" s="3">
        <f>Table3[[#This Row],[a_obSG]]/Table3[[#This Row],[a_exSG]]</f>
        <v>1.0372571614288733</v>
      </c>
      <c r="U284">
        <v>84</v>
      </c>
      <c r="V284">
        <v>81.881097916645302</v>
      </c>
      <c r="W284" s="3">
        <f>Table3[[#This Row],[obSG]]/Table3[[#This Row],[exSG]]</f>
        <v>1.0258777927661855</v>
      </c>
      <c r="X284">
        <v>814</v>
      </c>
      <c r="Y284">
        <v>806.65134564838797</v>
      </c>
      <c r="Z284" s="3">
        <f>Table3[[#This Row],[obFouls]]/Table3[[#This Row],[exFouls]]</f>
        <v>1.0091100751164124</v>
      </c>
      <c r="AA284">
        <v>377</v>
      </c>
      <c r="AB284">
        <v>392.83890625076998</v>
      </c>
      <c r="AC284" s="3">
        <f>Table3[[#This Row],[h_obFouls]]/Table3[[#This Row],[h_exFouls]]</f>
        <v>0.95968091245865761</v>
      </c>
      <c r="AD284">
        <v>437</v>
      </c>
      <c r="AE284">
        <v>413.81243939761799</v>
      </c>
      <c r="AF284" s="3">
        <f>Table3[[#This Row],[a_obFouls]]/Table3[[#This Row],[a_exFouls]]</f>
        <v>1.056033986402477</v>
      </c>
      <c r="AG284">
        <v>55</v>
      </c>
      <c r="AH284">
        <v>107.399400127143</v>
      </c>
      <c r="AI284" s="3">
        <f>Table3[[#This Row],[obYC]]/Table3[[#This Row],[exYC]]</f>
        <v>0.51210714338151953</v>
      </c>
      <c r="AJ284">
        <v>2</v>
      </c>
      <c r="AK284">
        <v>6.4542173430816003</v>
      </c>
      <c r="AL284" s="3">
        <f>Table3[[#This Row],[obRC]]/Table3[[#This Row],[exRC]]</f>
        <v>0.30987490716342836</v>
      </c>
      <c r="AM284">
        <v>24</v>
      </c>
      <c r="AN284">
        <v>48.001699829601002</v>
      </c>
      <c r="AO284" s="3">
        <f>Table3[[#This Row],[h_obYC]]/Table3[[#This Row],[h_exYC]]</f>
        <v>0.49998229406867845</v>
      </c>
      <c r="AP284">
        <v>31</v>
      </c>
      <c r="AQ284">
        <v>59.397700297542201</v>
      </c>
      <c r="AR284" s="3">
        <f>Table3[[#This Row],[a_obYC]]/Table3[[#This Row],[a_exYC]]</f>
        <v>0.52190572774216881</v>
      </c>
      <c r="AS284">
        <v>1</v>
      </c>
      <c r="AT284">
        <v>2.62496471544085</v>
      </c>
      <c r="AU284" s="3">
        <f>Table3[[#This Row],[h_obRC]]/Table3[[#This Row],[h_exRC]]</f>
        <v>0.3809575016828578</v>
      </c>
      <c r="AV284">
        <v>1</v>
      </c>
      <c r="AW284">
        <v>3.8292526276407499</v>
      </c>
      <c r="AX284" s="3">
        <f>Table3[[#This Row],[a_obRC]]/Table3[[#This Row],[a_exRC]]</f>
        <v>0.26114756513625803</v>
      </c>
    </row>
    <row r="285" spans="1:50" hidden="1" x14ac:dyDescent="0.45">
      <c r="A285">
        <v>176</v>
      </c>
      <c r="B285" t="s">
        <v>65</v>
      </c>
      <c r="C285">
        <v>61</v>
      </c>
      <c r="D285" s="7">
        <f t="shared" si="8"/>
        <v>0.88362156823421811</v>
      </c>
      <c r="E285" s="7">
        <f t="shared" si="9"/>
        <v>1.0333215961727846</v>
      </c>
      <c r="F285">
        <v>19</v>
      </c>
      <c r="G285">
        <v>25.731642208203802</v>
      </c>
      <c r="H285" s="3">
        <f>Table3[[#This Row],[h_obWins]]/Table3[[#This Row],[h_exWins]]</f>
        <v>0.7383904939398851</v>
      </c>
      <c r="I285">
        <v>17</v>
      </c>
      <c r="J285">
        <v>15.4780364128328</v>
      </c>
      <c r="K285" s="3">
        <f>Table3[[#This Row],[obDraws]]/Table3[[#This Row],[exDraws]]</f>
        <v>1.0983305340918661</v>
      </c>
      <c r="L285">
        <v>25</v>
      </c>
      <c r="M285">
        <v>19.790321378963299</v>
      </c>
      <c r="N285" s="3">
        <f>Table3[[#This Row],[a_obWins]]/Table3[[#This Row],[a_exWins]]</f>
        <v>1.2632437604866025</v>
      </c>
      <c r="O285">
        <v>77</v>
      </c>
      <c r="P285">
        <v>87.069301083003893</v>
      </c>
      <c r="Q285" s="3">
        <f>Table3[[#This Row],[h_obSG]]/Table3[[#This Row],[h_exSG]]</f>
        <v>0.88435302732699383</v>
      </c>
      <c r="R285">
        <v>85</v>
      </c>
      <c r="S285">
        <v>71.948626131290496</v>
      </c>
      <c r="T285" s="3">
        <f>Table3[[#This Row],[a_obSG]]/Table3[[#This Row],[a_exSG]]</f>
        <v>1.1813985140577057</v>
      </c>
      <c r="U285">
        <v>162</v>
      </c>
      <c r="V285">
        <v>159.01792721429399</v>
      </c>
      <c r="W285" s="3">
        <f>Table3[[#This Row],[obSG]]/Table3[[#This Row],[exSG]]</f>
        <v>1.018753060349525</v>
      </c>
      <c r="X285">
        <v>1334</v>
      </c>
      <c r="Y285">
        <v>1589.83043180963</v>
      </c>
      <c r="Z285" s="3">
        <f>Table3[[#This Row],[obFouls]]/Table3[[#This Row],[exFouls]]</f>
        <v>0.83908319611266335</v>
      </c>
      <c r="AA285">
        <v>644</v>
      </c>
      <c r="AB285">
        <v>778.68423153433605</v>
      </c>
      <c r="AC285" s="3">
        <f>Table3[[#This Row],[h_obFouls]]/Table3[[#This Row],[h_exFouls]]</f>
        <v>0.82703613855265645</v>
      </c>
      <c r="AD285">
        <v>690</v>
      </c>
      <c r="AE285">
        <v>811.14620027529895</v>
      </c>
      <c r="AF285" s="3">
        <f>Table3[[#This Row],[a_obFouls]]/Table3[[#This Row],[a_exFouls]]</f>
        <v>0.85064813194688882</v>
      </c>
      <c r="AG285">
        <v>143</v>
      </c>
      <c r="AH285">
        <v>212.53967414207801</v>
      </c>
      <c r="AI285" s="3">
        <f>Table3[[#This Row],[obYC]]/Table3[[#This Row],[exYC]]</f>
        <v>0.67281556056403713</v>
      </c>
      <c r="AJ285">
        <v>11</v>
      </c>
      <c r="AK285">
        <v>12.8045886177939</v>
      </c>
      <c r="AL285" s="3">
        <f>Table3[[#This Row],[obRC]]/Table3[[#This Row],[exRC]]</f>
        <v>0.85906703669603623</v>
      </c>
      <c r="AM285">
        <v>59</v>
      </c>
      <c r="AN285">
        <v>96.741106203137306</v>
      </c>
      <c r="AO285" s="3">
        <f>Table3[[#This Row],[h_obYC]]/Table3[[#This Row],[h_exYC]]</f>
        <v>0.60987518455817114</v>
      </c>
      <c r="AP285">
        <v>84</v>
      </c>
      <c r="AQ285">
        <v>115.79856793894101</v>
      </c>
      <c r="AR285" s="3">
        <f>Table3[[#This Row],[a_obYC]]/Table3[[#This Row],[a_exYC]]</f>
        <v>0.72539757179287434</v>
      </c>
      <c r="AS285">
        <v>4</v>
      </c>
      <c r="AT285">
        <v>5.4195101731871302</v>
      </c>
      <c r="AU285" s="3">
        <f>Table3[[#This Row],[h_obRC]]/Table3[[#This Row],[h_exRC]]</f>
        <v>0.73807408274457798</v>
      </c>
      <c r="AV285">
        <v>7</v>
      </c>
      <c r="AW285">
        <v>7.3850784446068198</v>
      </c>
      <c r="AX285" s="3">
        <f>Table3[[#This Row],[a_obRC]]/Table3[[#This Row],[a_exRC]]</f>
        <v>0.94785723029278923</v>
      </c>
    </row>
    <row r="286" spans="1:50" hidden="1" x14ac:dyDescent="0.45">
      <c r="A286">
        <v>276</v>
      </c>
      <c r="B286" t="s">
        <v>153</v>
      </c>
      <c r="C286">
        <v>61</v>
      </c>
      <c r="D286" s="7">
        <f t="shared" si="8"/>
        <v>0.75917815150096157</v>
      </c>
      <c r="E286" s="7">
        <f t="shared" si="9"/>
        <v>0.96129356784253484</v>
      </c>
      <c r="F286">
        <v>31</v>
      </c>
      <c r="G286">
        <v>26.326937086412499</v>
      </c>
      <c r="H286" s="3">
        <f>Table3[[#This Row],[h_obWins]]/Table3[[#This Row],[h_exWins]]</f>
        <v>1.1775011995603277</v>
      </c>
      <c r="I286">
        <v>10</v>
      </c>
      <c r="J286">
        <v>16.4911241171413</v>
      </c>
      <c r="K286" s="3">
        <f>Table3[[#This Row],[obDraws]]/Table3[[#This Row],[exDraws]]</f>
        <v>0.60638680110385812</v>
      </c>
      <c r="L286">
        <v>20</v>
      </c>
      <c r="M286">
        <v>18.181938796446101</v>
      </c>
      <c r="N286" s="3">
        <f>Table3[[#This Row],[a_obWins]]/Table3[[#This Row],[a_exWins]]</f>
        <v>1.0999927028634187</v>
      </c>
      <c r="O286">
        <v>84</v>
      </c>
      <c r="P286">
        <v>87.279297666729406</v>
      </c>
      <c r="Q286" s="3">
        <f>Table3[[#This Row],[h_obSG]]/Table3[[#This Row],[h_exSG]]</f>
        <v>0.96242754290655275</v>
      </c>
      <c r="R286">
        <v>63</v>
      </c>
      <c r="S286">
        <v>69.591036607311594</v>
      </c>
      <c r="T286" s="3">
        <f>Table3[[#This Row],[a_obSG]]/Table3[[#This Row],[a_exSG]]</f>
        <v>0.90528900087372599</v>
      </c>
      <c r="U286">
        <v>147</v>
      </c>
      <c r="V286">
        <v>156.870334274041</v>
      </c>
      <c r="W286" s="3">
        <f>Table3[[#This Row],[obSG]]/Table3[[#This Row],[exSG]]</f>
        <v>0.93707966315161761</v>
      </c>
      <c r="X286">
        <v>1363</v>
      </c>
      <c r="Y286">
        <v>1593.2552051274899</v>
      </c>
      <c r="Z286" s="3">
        <f>Table3[[#This Row],[obFouls]]/Table3[[#This Row],[exFouls]]</f>
        <v>0.85548127858834433</v>
      </c>
      <c r="AA286">
        <v>675</v>
      </c>
      <c r="AB286">
        <v>778.99657904254605</v>
      </c>
      <c r="AC286" s="3">
        <f>Table3[[#This Row],[h_obFouls]]/Table3[[#This Row],[h_exFouls]]</f>
        <v>0.86649931226865362</v>
      </c>
      <c r="AD286">
        <v>688</v>
      </c>
      <c r="AE286">
        <v>814.25862608494697</v>
      </c>
      <c r="AF286" s="3">
        <f>Table3[[#This Row],[a_obFouls]]/Table3[[#This Row],[a_exFouls]]</f>
        <v>0.84494038866740218</v>
      </c>
      <c r="AG286">
        <v>139</v>
      </c>
      <c r="AH286">
        <v>212.10350641616799</v>
      </c>
      <c r="AI286" s="3">
        <f>Table3[[#This Row],[obYC]]/Table3[[#This Row],[exYC]]</f>
        <v>0.65534041538789223</v>
      </c>
      <c r="AJ286">
        <v>5</v>
      </c>
      <c r="AK286">
        <v>12.7573930214828</v>
      </c>
      <c r="AL286" s="3">
        <f>Table3[[#This Row],[obRC]]/Table3[[#This Row],[exRC]]</f>
        <v>0.39192960439333135</v>
      </c>
      <c r="AM286">
        <v>60</v>
      </c>
      <c r="AN286">
        <v>96.0492266813892</v>
      </c>
      <c r="AO286" s="3">
        <f>Table3[[#This Row],[h_obYC]]/Table3[[#This Row],[h_exYC]]</f>
        <v>0.62467967804706737</v>
      </c>
      <c r="AP286">
        <v>79</v>
      </c>
      <c r="AQ286">
        <v>116.054279734779</v>
      </c>
      <c r="AR286" s="3">
        <f>Table3[[#This Row],[a_obYC]]/Table3[[#This Row],[a_exYC]]</f>
        <v>0.68071595619343095</v>
      </c>
      <c r="AS286">
        <v>2</v>
      </c>
      <c r="AT286">
        <v>5.31385556637413</v>
      </c>
      <c r="AU286" s="3">
        <f>Table3[[#This Row],[h_obRC]]/Table3[[#This Row],[h_exRC]]</f>
        <v>0.37637455045935414</v>
      </c>
      <c r="AV286">
        <v>3</v>
      </c>
      <c r="AW286">
        <v>7.4435374551087001</v>
      </c>
      <c r="AX286" s="3">
        <f>Table3[[#This Row],[a_obRC]]/Table3[[#This Row],[a_exRC]]</f>
        <v>0.40303417804944602</v>
      </c>
    </row>
    <row r="287" spans="1:50" hidden="1" x14ac:dyDescent="0.45">
      <c r="A287">
        <v>122</v>
      </c>
      <c r="B287" t="s">
        <v>190</v>
      </c>
      <c r="C287">
        <v>60</v>
      </c>
      <c r="D287" s="7">
        <f t="shared" si="8"/>
        <v>1.0321220642948838</v>
      </c>
      <c r="E287" s="7">
        <f t="shared" si="9"/>
        <v>1.0008335330752558</v>
      </c>
      <c r="F287">
        <v>20</v>
      </c>
      <c r="G287">
        <v>23.871534407023798</v>
      </c>
      <c r="H287" s="3">
        <f>Table3[[#This Row],[h_obWins]]/Table3[[#This Row],[h_exWins]]</f>
        <v>0.83781794915182894</v>
      </c>
      <c r="I287">
        <v>14</v>
      </c>
      <c r="J287">
        <v>15.739700748658001</v>
      </c>
      <c r="K287" s="3">
        <f>Table3[[#This Row],[obDraws]]/Table3[[#This Row],[exDraws]]</f>
        <v>0.88947053209977123</v>
      </c>
      <c r="L287">
        <v>26</v>
      </c>
      <c r="M287">
        <v>20.388764844318001</v>
      </c>
      <c r="N287" s="3">
        <f>Table3[[#This Row],[a_obWins]]/Table3[[#This Row],[a_exWins]]</f>
        <v>1.2752121179741673</v>
      </c>
      <c r="O287">
        <v>80</v>
      </c>
      <c r="P287">
        <v>82.037706623583802</v>
      </c>
      <c r="Q287" s="3">
        <f>Table3[[#This Row],[h_obSG]]/Table3[[#This Row],[h_exSG]]</f>
        <v>0.97516134095589146</v>
      </c>
      <c r="R287">
        <v>82</v>
      </c>
      <c r="S287">
        <v>73.953577227985804</v>
      </c>
      <c r="T287" s="3">
        <f>Table3[[#This Row],[a_obSG]]/Table3[[#This Row],[a_exSG]]</f>
        <v>1.1088036992072541</v>
      </c>
      <c r="U287">
        <v>162</v>
      </c>
      <c r="V287">
        <v>155.99128385156899</v>
      </c>
      <c r="W287" s="3">
        <f>Table3[[#This Row],[obSG]]/Table3[[#This Row],[exSG]]</f>
        <v>1.0385195634016866</v>
      </c>
      <c r="X287">
        <v>1357</v>
      </c>
      <c r="Y287">
        <v>1564.4113860426801</v>
      </c>
      <c r="Z287" s="3">
        <f>Table3[[#This Row],[obFouls]]/Table3[[#This Row],[exFouls]]</f>
        <v>0.8674188976805226</v>
      </c>
      <c r="AA287">
        <v>677</v>
      </c>
      <c r="AB287">
        <v>770.37977274574405</v>
      </c>
      <c r="AC287" s="3">
        <f>Table3[[#This Row],[h_obFouls]]/Table3[[#This Row],[h_exFouls]]</f>
        <v>0.87878735131774666</v>
      </c>
      <c r="AD287">
        <v>680</v>
      </c>
      <c r="AE287">
        <v>794.03161329694206</v>
      </c>
      <c r="AF287" s="3">
        <f>Table3[[#This Row],[a_obFouls]]/Table3[[#This Row],[a_exFouls]]</f>
        <v>0.85638907647081564</v>
      </c>
      <c r="AG287">
        <v>185</v>
      </c>
      <c r="AH287">
        <v>210.09938349036099</v>
      </c>
      <c r="AI287" s="3">
        <f>Table3[[#This Row],[obYC]]/Table3[[#This Row],[exYC]]</f>
        <v>0.88053566329711519</v>
      </c>
      <c r="AJ287">
        <v>17</v>
      </c>
      <c r="AK287">
        <v>12.6220637758388</v>
      </c>
      <c r="AL287" s="3">
        <f>Table3[[#This Row],[obRC]]/Table3[[#This Row],[exRC]]</f>
        <v>1.3468478928573837</v>
      </c>
      <c r="AM287">
        <v>86</v>
      </c>
      <c r="AN287">
        <v>97.458238471965998</v>
      </c>
      <c r="AO287" s="3">
        <f>Table3[[#This Row],[h_obYC]]/Table3[[#This Row],[h_exYC]]</f>
        <v>0.88242924711529669</v>
      </c>
      <c r="AP287">
        <v>99</v>
      </c>
      <c r="AQ287">
        <v>112.64114501839499</v>
      </c>
      <c r="AR287" s="3">
        <f>Table3[[#This Row],[a_obYC]]/Table3[[#This Row],[a_exYC]]</f>
        <v>0.87889731575289554</v>
      </c>
      <c r="AS287">
        <v>9</v>
      </c>
      <c r="AT287">
        <v>5.45868394782054</v>
      </c>
      <c r="AU287" s="3">
        <f>Table3[[#This Row],[h_obRC]]/Table3[[#This Row],[h_exRC]]</f>
        <v>1.6487490549060608</v>
      </c>
      <c r="AV287">
        <v>8</v>
      </c>
      <c r="AW287">
        <v>7.1633798280183001</v>
      </c>
      <c r="AX287" s="3">
        <f>Table3[[#This Row],[a_obRC]]/Table3[[#This Row],[a_exRC]]</f>
        <v>1.1167912622348193</v>
      </c>
    </row>
    <row r="288" spans="1:50" hidden="1" x14ac:dyDescent="0.45">
      <c r="A288">
        <v>106</v>
      </c>
      <c r="B288" t="s">
        <v>147</v>
      </c>
      <c r="C288">
        <v>30</v>
      </c>
      <c r="D288" s="7">
        <f t="shared" si="8"/>
        <v>0.75194687517928338</v>
      </c>
      <c r="E288" s="7">
        <f t="shared" si="9"/>
        <v>0.98868043819926699</v>
      </c>
      <c r="F288">
        <v>13</v>
      </c>
      <c r="G288">
        <v>12.425987722974799</v>
      </c>
      <c r="H288" s="3">
        <f>Table3[[#This Row],[h_obWins]]/Table3[[#This Row],[h_exWins]]</f>
        <v>1.0461944989663792</v>
      </c>
      <c r="I288">
        <v>7</v>
      </c>
      <c r="J288">
        <v>8.1244423203519798</v>
      </c>
      <c r="K288" s="3">
        <f>Table3[[#This Row],[obDraws]]/Table3[[#This Row],[exDraws]]</f>
        <v>0.86159759943950653</v>
      </c>
      <c r="L288">
        <v>10</v>
      </c>
      <c r="M288">
        <v>9.4495699566731197</v>
      </c>
      <c r="N288" s="3">
        <f>Table3[[#This Row],[a_obWins]]/Table3[[#This Row],[a_exWins]]</f>
        <v>1.0582492161919153</v>
      </c>
      <c r="O288">
        <v>34</v>
      </c>
      <c r="P288">
        <v>41.826139004047498</v>
      </c>
      <c r="Q288" s="3">
        <f>Table3[[#This Row],[h_obSG]]/Table3[[#This Row],[h_exSG]]</f>
        <v>0.8128888013476413</v>
      </c>
      <c r="R288">
        <v>31</v>
      </c>
      <c r="S288">
        <v>34.983614206953</v>
      </c>
      <c r="T288" s="3">
        <f>Table3[[#This Row],[a_obSG]]/Table3[[#This Row],[a_exSG]]</f>
        <v>0.88612914082041139</v>
      </c>
      <c r="U288">
        <v>65</v>
      </c>
      <c r="V288">
        <v>76.809753211000498</v>
      </c>
      <c r="W288" s="3">
        <f>Table3[[#This Row],[obSG]]/Table3[[#This Row],[exSG]]</f>
        <v>0.8462466976223908</v>
      </c>
      <c r="X288">
        <v>755</v>
      </c>
      <c r="Y288">
        <v>787.05100090015605</v>
      </c>
      <c r="Z288" s="3">
        <f>Table3[[#This Row],[obFouls]]/Table3[[#This Row],[exFouls]]</f>
        <v>0.95927709784562998</v>
      </c>
      <c r="AA288">
        <v>363</v>
      </c>
      <c r="AB288">
        <v>385.84065702218601</v>
      </c>
      <c r="AC288" s="3">
        <f>Table3[[#This Row],[h_obFouls]]/Table3[[#This Row],[h_exFouls]]</f>
        <v>0.94080287650745764</v>
      </c>
      <c r="AD288">
        <v>392</v>
      </c>
      <c r="AE288">
        <v>401.21034387796902</v>
      </c>
      <c r="AF288" s="3">
        <f>Table3[[#This Row],[a_obFouls]]/Table3[[#This Row],[a_exFouls]]</f>
        <v>0.97704360314107352</v>
      </c>
      <c r="AG288">
        <v>86</v>
      </c>
      <c r="AH288">
        <v>104.70891495838799</v>
      </c>
      <c r="AI288" s="3">
        <f>Table3[[#This Row],[obYC]]/Table3[[#This Row],[exYC]]</f>
        <v>0.82132452651406962</v>
      </c>
      <c r="AJ288">
        <v>1</v>
      </c>
      <c r="AK288">
        <v>6.3287256941383703</v>
      </c>
      <c r="AL288" s="3">
        <f>Table3[[#This Row],[obRC]]/Table3[[#This Row],[exRC]]</f>
        <v>0.15800969236606263</v>
      </c>
      <c r="AM288">
        <v>39</v>
      </c>
      <c r="AN288">
        <v>47.884880191664699</v>
      </c>
      <c r="AO288" s="3">
        <f>Table3[[#This Row],[h_obYC]]/Table3[[#This Row],[h_exYC]]</f>
        <v>0.81445332731121067</v>
      </c>
      <c r="AP288">
        <v>47</v>
      </c>
      <c r="AQ288">
        <v>56.824034766724097</v>
      </c>
      <c r="AR288" s="3">
        <f>Table3[[#This Row],[a_obYC]]/Table3[[#This Row],[a_exYC]]</f>
        <v>0.82711479733788618</v>
      </c>
      <c r="AS288">
        <v>0</v>
      </c>
      <c r="AT288">
        <v>2.62325506115925</v>
      </c>
      <c r="AU288" s="3">
        <f>Table3[[#This Row],[h_obRC]]/Table3[[#This Row],[h_exRC]]</f>
        <v>0</v>
      </c>
      <c r="AV288">
        <v>1</v>
      </c>
      <c r="AW288">
        <v>3.7054706329791198</v>
      </c>
      <c r="AX288" s="3">
        <f>Table3[[#This Row],[a_obRC]]/Table3[[#This Row],[a_exRC]]</f>
        <v>0.26987125227761449</v>
      </c>
    </row>
    <row r="289" spans="1:50" hidden="1" x14ac:dyDescent="0.45">
      <c r="A289">
        <v>222</v>
      </c>
      <c r="B289" t="s">
        <v>135</v>
      </c>
      <c r="C289">
        <v>56</v>
      </c>
      <c r="D289" s="7">
        <f t="shared" si="8"/>
        <v>0.74912643349170149</v>
      </c>
      <c r="E289" s="7">
        <f t="shared" si="9"/>
        <v>0.92505454536672982</v>
      </c>
      <c r="F289">
        <v>34</v>
      </c>
      <c r="G289">
        <v>26.4574006899628</v>
      </c>
      <c r="H289" s="3">
        <f>Table3[[#This Row],[h_obWins]]/Table3[[#This Row],[h_exWins]]</f>
        <v>1.285084668687754</v>
      </c>
      <c r="I289">
        <v>12</v>
      </c>
      <c r="J289">
        <v>14.6984240038134</v>
      </c>
      <c r="K289" s="3">
        <f>Table3[[#This Row],[obDraws]]/Table3[[#This Row],[exDraws]]</f>
        <v>0.81641405887370555</v>
      </c>
      <c r="L289">
        <v>10</v>
      </c>
      <c r="M289">
        <v>14.844175306223599</v>
      </c>
      <c r="N289" s="3">
        <f>Table3[[#This Row],[a_obWins]]/Table3[[#This Row],[a_exWins]]</f>
        <v>0.67366490853873029</v>
      </c>
      <c r="O289">
        <v>98</v>
      </c>
      <c r="P289">
        <v>85.634253242701405</v>
      </c>
      <c r="Q289" s="3">
        <f>Table3[[#This Row],[h_obSG]]/Table3[[#This Row],[h_exSG]]</f>
        <v>1.144401875289927</v>
      </c>
      <c r="R289">
        <v>55</v>
      </c>
      <c r="S289">
        <v>60.549271952609097</v>
      </c>
      <c r="T289" s="3">
        <f>Table3[[#This Row],[a_obSG]]/Table3[[#This Row],[a_exSG]]</f>
        <v>0.90835113662551681</v>
      </c>
      <c r="U289">
        <v>153</v>
      </c>
      <c r="V289">
        <v>146.18352519531001</v>
      </c>
      <c r="W289" s="3">
        <f>Table3[[#This Row],[obSG]]/Table3[[#This Row],[exSG]]</f>
        <v>1.0466295692047567</v>
      </c>
      <c r="X289">
        <v>1311</v>
      </c>
      <c r="Y289">
        <v>1458.7588017897499</v>
      </c>
      <c r="Z289" s="3">
        <f>Table3[[#This Row],[obFouls]]/Table3[[#This Row],[exFouls]]</f>
        <v>0.89870923033440153</v>
      </c>
      <c r="AA289">
        <v>611</v>
      </c>
      <c r="AB289">
        <v>710.25907729980599</v>
      </c>
      <c r="AC289" s="3">
        <f>Table3[[#This Row],[h_obFouls]]/Table3[[#This Row],[h_exFouls]]</f>
        <v>0.86024947730740797</v>
      </c>
      <c r="AD289">
        <v>700</v>
      </c>
      <c r="AE289">
        <v>748.49972448994401</v>
      </c>
      <c r="AF289" s="3">
        <f>Table3[[#This Row],[a_obFouls]]/Table3[[#This Row],[a_exFouls]]</f>
        <v>0.93520408504760166</v>
      </c>
      <c r="AG289">
        <v>114</v>
      </c>
      <c r="AH289">
        <v>192.72996445202901</v>
      </c>
      <c r="AI289" s="3">
        <f>Table3[[#This Row],[obYC]]/Table3[[#This Row],[exYC]]</f>
        <v>0.59150117276327785</v>
      </c>
      <c r="AJ289">
        <v>4</v>
      </c>
      <c r="AK289">
        <v>11.481814558310401</v>
      </c>
      <c r="AL289" s="3">
        <f>Table3[[#This Row],[obRC]]/Table3[[#This Row],[exRC]]</f>
        <v>0.34837699038649317</v>
      </c>
      <c r="AM289">
        <v>37</v>
      </c>
      <c r="AN289">
        <v>85.174872043349794</v>
      </c>
      <c r="AO289" s="3">
        <f>Table3[[#This Row],[h_obYC]]/Table3[[#This Row],[h_exYC]]</f>
        <v>0.43440041778012689</v>
      </c>
      <c r="AP289">
        <v>77</v>
      </c>
      <c r="AQ289">
        <v>107.55509240868</v>
      </c>
      <c r="AR289" s="3">
        <f>Table3[[#This Row],[a_obYC]]/Table3[[#This Row],[a_exYC]]</f>
        <v>0.71591217371113414</v>
      </c>
      <c r="AS289">
        <v>0</v>
      </c>
      <c r="AT289">
        <v>4.5613602750317499</v>
      </c>
      <c r="AU289" s="3">
        <f>Table3[[#This Row],[h_obRC]]/Table3[[#This Row],[h_exRC]]</f>
        <v>0</v>
      </c>
      <c r="AV289">
        <v>4</v>
      </c>
      <c r="AW289">
        <v>6.9204542832787297</v>
      </c>
      <c r="AX289" s="3">
        <f>Table3[[#This Row],[a_obRC]]/Table3[[#This Row],[a_exRC]]</f>
        <v>0.57799673782468874</v>
      </c>
    </row>
    <row r="290" spans="1:50" hidden="1" x14ac:dyDescent="0.45">
      <c r="A290">
        <v>113</v>
      </c>
      <c r="B290" t="s">
        <v>274</v>
      </c>
      <c r="C290">
        <v>44</v>
      </c>
      <c r="D290" s="7">
        <f t="shared" si="8"/>
        <v>0.73797125355145821</v>
      </c>
      <c r="E290" s="7">
        <f t="shared" si="9"/>
        <v>0.98884898924061415</v>
      </c>
      <c r="F290">
        <v>22</v>
      </c>
      <c r="G290">
        <v>18.1680749696574</v>
      </c>
      <c r="H290" s="3">
        <f>Table3[[#This Row],[h_obWins]]/Table3[[#This Row],[h_exWins]]</f>
        <v>1.2109153026251993</v>
      </c>
      <c r="I290">
        <v>15</v>
      </c>
      <c r="J290">
        <v>12.006576613653801</v>
      </c>
      <c r="K290" s="3">
        <f>Table3[[#This Row],[obDraws]]/Table3[[#This Row],[exDraws]]</f>
        <v>1.249315311322138</v>
      </c>
      <c r="L290">
        <v>7</v>
      </c>
      <c r="M290">
        <v>13.825348416688801</v>
      </c>
      <c r="N290" s="3">
        <f>Table3[[#This Row],[a_obWins]]/Table3[[#This Row],[a_exWins]]</f>
        <v>0.50631635377450501</v>
      </c>
      <c r="O290">
        <v>56</v>
      </c>
      <c r="P290">
        <v>60.778947659284803</v>
      </c>
      <c r="Q290" s="3">
        <f>Table3[[#This Row],[h_obSG]]/Table3[[#This Row],[h_exSG]]</f>
        <v>0.92137166168004958</v>
      </c>
      <c r="R290">
        <v>27</v>
      </c>
      <c r="S290">
        <v>51.268110310761998</v>
      </c>
      <c r="T290" s="3">
        <f>Table3[[#This Row],[a_obSG]]/Table3[[#This Row],[a_exSG]]</f>
        <v>0.52664316738688666</v>
      </c>
      <c r="U290">
        <v>83</v>
      </c>
      <c r="V290">
        <v>112.047057970046</v>
      </c>
      <c r="W290" s="3">
        <f>Table3[[#This Row],[obSG]]/Table3[[#This Row],[exSG]]</f>
        <v>0.74076019043881303</v>
      </c>
      <c r="X290">
        <v>1052</v>
      </c>
      <c r="Y290">
        <v>1148.9158059343999</v>
      </c>
      <c r="Z290" s="3">
        <f>Table3[[#This Row],[obFouls]]/Table3[[#This Row],[exFouls]]</f>
        <v>0.91564585896215478</v>
      </c>
      <c r="AA290">
        <v>494</v>
      </c>
      <c r="AB290">
        <v>563.171981726372</v>
      </c>
      <c r="AC290" s="3">
        <f>Table3[[#This Row],[h_obFouls]]/Table3[[#This Row],[h_exFouls]]</f>
        <v>0.87717431979778326</v>
      </c>
      <c r="AD290">
        <v>558</v>
      </c>
      <c r="AE290">
        <v>585.74382420803602</v>
      </c>
      <c r="AF290" s="3">
        <f>Table3[[#This Row],[a_obFouls]]/Table3[[#This Row],[a_exFouls]]</f>
        <v>0.95263488395196061</v>
      </c>
      <c r="AG290">
        <v>125</v>
      </c>
      <c r="AH290">
        <v>153.16121394235</v>
      </c>
      <c r="AI290" s="3">
        <f>Table3[[#This Row],[obYC]]/Table3[[#This Row],[exYC]]</f>
        <v>0.8161335156761691</v>
      </c>
      <c r="AJ290">
        <v>2</v>
      </c>
      <c r="AK290">
        <v>9.2481261068129506</v>
      </c>
      <c r="AL290" s="3">
        <f>Table3[[#This Row],[obRC]]/Table3[[#This Row],[exRC]]</f>
        <v>0.21626002683144979</v>
      </c>
      <c r="AM290">
        <v>52</v>
      </c>
      <c r="AN290">
        <v>70.126692105893397</v>
      </c>
      <c r="AO290" s="3">
        <f>Table3[[#This Row],[h_obYC]]/Table3[[#This Row],[h_exYC]]</f>
        <v>0.7415150841776259</v>
      </c>
      <c r="AP290">
        <v>73</v>
      </c>
      <c r="AQ290">
        <v>83.034521836456804</v>
      </c>
      <c r="AR290" s="3">
        <f>Table3[[#This Row],[a_obYC]]/Table3[[#This Row],[a_exYC]]</f>
        <v>0.87915241017199319</v>
      </c>
      <c r="AS290">
        <v>2</v>
      </c>
      <c r="AT290">
        <v>3.8779927898601199</v>
      </c>
      <c r="AU290" s="3">
        <f>Table3[[#This Row],[h_obRC]]/Table3[[#This Row],[h_exRC]]</f>
        <v>0.51573071647514346</v>
      </c>
      <c r="AV290">
        <v>0</v>
      </c>
      <c r="AW290">
        <v>5.3701333169528302</v>
      </c>
      <c r="AX290" s="3">
        <f>Table3[[#This Row],[a_obRC]]/Table3[[#This Row],[a_exRC]]</f>
        <v>0</v>
      </c>
    </row>
    <row r="291" spans="1:50" hidden="1" x14ac:dyDescent="0.45">
      <c r="A291">
        <v>71</v>
      </c>
      <c r="B291" t="s">
        <v>262</v>
      </c>
      <c r="C291">
        <v>30</v>
      </c>
      <c r="D291" s="7">
        <f t="shared" si="8"/>
        <v>0.700087247965969</v>
      </c>
      <c r="E291" s="7">
        <f t="shared" si="9"/>
        <v>0.98904309859725748</v>
      </c>
      <c r="F291">
        <v>14</v>
      </c>
      <c r="G291">
        <v>13.449578994827601</v>
      </c>
      <c r="H291" s="3">
        <f>Table3[[#This Row],[h_obWins]]/Table3[[#This Row],[h_exWins]]</f>
        <v>1.0409247758152191</v>
      </c>
      <c r="I291">
        <v>7</v>
      </c>
      <c r="J291">
        <v>7.8593606793922604</v>
      </c>
      <c r="K291" s="3">
        <f>Table3[[#This Row],[obDraws]]/Table3[[#This Row],[exDraws]]</f>
        <v>0.89065768649025634</v>
      </c>
      <c r="L291">
        <v>9</v>
      </c>
      <c r="M291">
        <v>8.6910603257801302</v>
      </c>
      <c r="N291" s="3">
        <f>Table3[[#This Row],[a_obWins]]/Table3[[#This Row],[a_exWins]]</f>
        <v>1.0355468334862972</v>
      </c>
      <c r="O291">
        <v>48</v>
      </c>
      <c r="P291">
        <v>44.0125933622692</v>
      </c>
      <c r="Q291" s="3">
        <f>Table3[[#This Row],[h_obSG]]/Table3[[#This Row],[h_exSG]]</f>
        <v>1.0905969481259674</v>
      </c>
      <c r="R291">
        <v>30</v>
      </c>
      <c r="S291">
        <v>33.702556638502898</v>
      </c>
      <c r="T291" s="3">
        <f>Table3[[#This Row],[a_obSG]]/Table3[[#This Row],[a_exSG]]</f>
        <v>0.89014018496528613</v>
      </c>
      <c r="U291">
        <v>78</v>
      </c>
      <c r="V291">
        <v>77.715150000772198</v>
      </c>
      <c r="W291" s="3">
        <f>Table3[[#This Row],[obSG]]/Table3[[#This Row],[exSG]]</f>
        <v>1.0036653084916516</v>
      </c>
      <c r="X291">
        <v>623</v>
      </c>
      <c r="Y291">
        <v>784.56307253008504</v>
      </c>
      <c r="Z291" s="3">
        <f>Table3[[#This Row],[obFouls]]/Table3[[#This Row],[exFouls]]</f>
        <v>0.79407255045910963</v>
      </c>
      <c r="AA291">
        <v>310</v>
      </c>
      <c r="AB291">
        <v>383.57778328584499</v>
      </c>
      <c r="AC291" s="3">
        <f>Table3[[#This Row],[h_obFouls]]/Table3[[#This Row],[h_exFouls]]</f>
        <v>0.80818027922379887</v>
      </c>
      <c r="AD291">
        <v>313</v>
      </c>
      <c r="AE291">
        <v>400.98528924423903</v>
      </c>
      <c r="AF291" s="3">
        <f>Table3[[#This Row],[a_obFouls]]/Table3[[#This Row],[a_exFouls]]</f>
        <v>0.78057726404360084</v>
      </c>
      <c r="AG291">
        <v>60</v>
      </c>
      <c r="AH291">
        <v>104.14687846063499</v>
      </c>
      <c r="AI291" s="3">
        <f>Table3[[#This Row],[obYC]]/Table3[[#This Row],[exYC]]</f>
        <v>0.57610944165435118</v>
      </c>
      <c r="AJ291">
        <v>1</v>
      </c>
      <c r="AK291">
        <v>6.2671695203562798</v>
      </c>
      <c r="AL291" s="3">
        <f>Table3[[#This Row],[obRC]]/Table3[[#This Row],[exRC]]</f>
        <v>0.15956166444068859</v>
      </c>
      <c r="AM291">
        <v>30</v>
      </c>
      <c r="AN291">
        <v>46.561626131476601</v>
      </c>
      <c r="AO291" s="3">
        <f>Table3[[#This Row],[h_obYC]]/Table3[[#This Row],[h_exYC]]</f>
        <v>0.64430739414660165</v>
      </c>
      <c r="AP291">
        <v>30</v>
      </c>
      <c r="AQ291">
        <v>57.5852523291585</v>
      </c>
      <c r="AR291" s="3">
        <f>Table3[[#This Row],[a_obYC]]/Table3[[#This Row],[a_exYC]]</f>
        <v>0.52096671954338891</v>
      </c>
      <c r="AS291">
        <v>0</v>
      </c>
      <c r="AT291">
        <v>2.5077946064669998</v>
      </c>
      <c r="AU291" s="3">
        <f>Table3[[#This Row],[h_obRC]]/Table3[[#This Row],[h_exRC]]</f>
        <v>0</v>
      </c>
      <c r="AV291">
        <v>1</v>
      </c>
      <c r="AW291">
        <v>3.75937491388928</v>
      </c>
      <c r="AX291" s="3">
        <f>Table3[[#This Row],[a_obRC]]/Table3[[#This Row],[a_exRC]]</f>
        <v>0.26600166860331709</v>
      </c>
    </row>
    <row r="292" spans="1:50" hidden="1" x14ac:dyDescent="0.45">
      <c r="A292">
        <v>129</v>
      </c>
      <c r="B292" t="s">
        <v>303</v>
      </c>
      <c r="C292">
        <v>32</v>
      </c>
      <c r="D292" s="7">
        <f t="shared" si="8"/>
        <v>0.6608581986324169</v>
      </c>
      <c r="E292" s="7">
        <f t="shared" si="9"/>
        <v>1.1210117488786255</v>
      </c>
      <c r="F292">
        <v>7</v>
      </c>
      <c r="G292">
        <v>14.2534237748712</v>
      </c>
      <c r="H292" s="3">
        <f>Table3[[#This Row],[h_obWins]]/Table3[[#This Row],[h_exWins]]</f>
        <v>0.4911100736611092</v>
      </c>
      <c r="I292">
        <v>16</v>
      </c>
      <c r="J292">
        <v>8.3660565949581294</v>
      </c>
      <c r="K292" s="3">
        <f>Table3[[#This Row],[obDraws]]/Table3[[#This Row],[exDraws]]</f>
        <v>1.9124900505266158</v>
      </c>
      <c r="L292">
        <v>9</v>
      </c>
      <c r="M292">
        <v>9.3805196301705802</v>
      </c>
      <c r="N292" s="3">
        <f>Table3[[#This Row],[a_obWins]]/Table3[[#This Row],[a_exWins]]</f>
        <v>0.95943512244815154</v>
      </c>
      <c r="O292">
        <v>41</v>
      </c>
      <c r="P292">
        <v>47.064976300353401</v>
      </c>
      <c r="Q292" s="3">
        <f>Table3[[#This Row],[h_obSG]]/Table3[[#This Row],[h_exSG]]</f>
        <v>0.87113610210597603</v>
      </c>
      <c r="R292">
        <v>52</v>
      </c>
      <c r="S292">
        <v>35.489460561319397</v>
      </c>
      <c r="T292" s="3">
        <f>Table3[[#This Row],[a_obSG]]/Table3[[#This Row],[a_exSG]]</f>
        <v>1.4652237362174994</v>
      </c>
      <c r="U292">
        <v>93</v>
      </c>
      <c r="V292">
        <v>82.554436861672798</v>
      </c>
      <c r="W292" s="3">
        <f>Table3[[#This Row],[obSG]]/Table3[[#This Row],[exSG]]</f>
        <v>1.1265293972730945</v>
      </c>
      <c r="X292">
        <v>681</v>
      </c>
      <c r="Y292">
        <v>835.03138248616494</v>
      </c>
      <c r="Z292" s="3">
        <f>Table3[[#This Row],[obFouls]]/Table3[[#This Row],[exFouls]]</f>
        <v>0.81553821123756753</v>
      </c>
      <c r="AA292">
        <v>348</v>
      </c>
      <c r="AB292">
        <v>407.375413351389</v>
      </c>
      <c r="AC292" s="3">
        <f>Table3[[#This Row],[h_obFouls]]/Table3[[#This Row],[h_exFouls]]</f>
        <v>0.85424890308690848</v>
      </c>
      <c r="AD292">
        <v>333</v>
      </c>
      <c r="AE292">
        <v>427.655969134776</v>
      </c>
      <c r="AF292" s="3">
        <f>Table3[[#This Row],[a_obFouls]]/Table3[[#This Row],[a_exFouls]]</f>
        <v>0.77866328084632641</v>
      </c>
      <c r="AG292">
        <v>23</v>
      </c>
      <c r="AH292">
        <v>110.404576942547</v>
      </c>
      <c r="AI292" s="3">
        <f>Table3[[#This Row],[obYC]]/Table3[[#This Row],[exYC]]</f>
        <v>0.20832469664703193</v>
      </c>
      <c r="AJ292">
        <v>0</v>
      </c>
      <c r="AK292">
        <v>6.6898664437808204</v>
      </c>
      <c r="AL292" s="3">
        <f>Table3[[#This Row],[obRC]]/Table3[[#This Row],[exRC]]</f>
        <v>0</v>
      </c>
      <c r="AM292">
        <v>14</v>
      </c>
      <c r="AN292">
        <v>49.630702007434898</v>
      </c>
      <c r="AO292" s="3">
        <f>Table3[[#This Row],[h_obYC]]/Table3[[#This Row],[h_exYC]]</f>
        <v>0.28208345708877419</v>
      </c>
      <c r="AP292">
        <v>9</v>
      </c>
      <c r="AQ292">
        <v>60.773874935112701</v>
      </c>
      <c r="AR292" s="3">
        <f>Table3[[#This Row],[a_obYC]]/Table3[[#This Row],[a_exYC]]</f>
        <v>0.14808994834719946</v>
      </c>
      <c r="AS292">
        <v>0</v>
      </c>
      <c r="AT292">
        <v>2.7572341695647</v>
      </c>
      <c r="AU292" s="3">
        <f>Table3[[#This Row],[h_obRC]]/Table3[[#This Row],[h_exRC]]</f>
        <v>0</v>
      </c>
      <c r="AV292">
        <v>0</v>
      </c>
      <c r="AW292">
        <v>3.9326322742161102</v>
      </c>
      <c r="AX292" s="3">
        <f>Table3[[#This Row],[a_obRC]]/Table3[[#This Row],[a_exRC]]</f>
        <v>0</v>
      </c>
    </row>
    <row r="293" spans="1:50" hidden="1" x14ac:dyDescent="0.45">
      <c r="A293">
        <v>247</v>
      </c>
      <c r="B293" t="s">
        <v>253</v>
      </c>
      <c r="C293">
        <v>58</v>
      </c>
      <c r="D293" s="7">
        <f t="shared" si="8"/>
        <v>0.63370065635953343</v>
      </c>
      <c r="E293" s="7">
        <f t="shared" si="9"/>
        <v>1.0124276598163331</v>
      </c>
      <c r="F293">
        <v>26</v>
      </c>
      <c r="G293">
        <v>27.085546895724601</v>
      </c>
      <c r="H293" s="3">
        <f>Table3[[#This Row],[h_obWins]]/Table3[[#This Row],[h_exWins]]</f>
        <v>0.95992154413924891</v>
      </c>
      <c r="I293">
        <v>20</v>
      </c>
      <c r="J293">
        <v>15.254848958749699</v>
      </c>
      <c r="K293" s="3">
        <f>Table3[[#This Row],[obDraws]]/Table3[[#This Row],[exDraws]]</f>
        <v>1.311058539752282</v>
      </c>
      <c r="L293">
        <v>12</v>
      </c>
      <c r="M293">
        <v>15.6596041455256</v>
      </c>
      <c r="N293" s="3">
        <f>Table3[[#This Row],[a_obWins]]/Table3[[#This Row],[a_exWins]]</f>
        <v>0.76630289555746822</v>
      </c>
      <c r="O293">
        <v>72</v>
      </c>
      <c r="P293">
        <v>87.367940035181107</v>
      </c>
      <c r="Q293" s="3">
        <f>Table3[[#This Row],[h_obSG]]/Table3[[#This Row],[h_exSG]]</f>
        <v>0.82410092272986202</v>
      </c>
      <c r="R293">
        <v>46</v>
      </c>
      <c r="S293">
        <v>61.905530438030901</v>
      </c>
      <c r="T293" s="3">
        <f>Table3[[#This Row],[a_obSG]]/Table3[[#This Row],[a_exSG]]</f>
        <v>0.74306769806370099</v>
      </c>
      <c r="U293">
        <v>118</v>
      </c>
      <c r="V293">
        <v>149.273470473212</v>
      </c>
      <c r="W293" s="3">
        <f>Table3[[#This Row],[obSG]]/Table3[[#This Row],[exSG]]</f>
        <v>0.79049545526025533</v>
      </c>
      <c r="X293">
        <v>919</v>
      </c>
      <c r="Y293">
        <v>1521.76897403158</v>
      </c>
      <c r="Z293" s="3">
        <f>Table3[[#This Row],[obFouls]]/Table3[[#This Row],[exFouls]]</f>
        <v>0.60390244227763368</v>
      </c>
      <c r="AA293">
        <v>382</v>
      </c>
      <c r="AB293">
        <v>740.56523284015998</v>
      </c>
      <c r="AC293" s="3">
        <f>Table3[[#This Row],[h_obFouls]]/Table3[[#This Row],[h_exFouls]]</f>
        <v>0.51582221668033534</v>
      </c>
      <c r="AD293">
        <v>537</v>
      </c>
      <c r="AE293">
        <v>781.20374119142696</v>
      </c>
      <c r="AF293" s="3">
        <f>Table3[[#This Row],[a_obFouls]]/Table3[[#This Row],[a_exFouls]]</f>
        <v>0.68740070187197555</v>
      </c>
      <c r="AG293">
        <v>69</v>
      </c>
      <c r="AH293">
        <v>201.40560270860999</v>
      </c>
      <c r="AI293" s="3">
        <f>Table3[[#This Row],[obYC]]/Table3[[#This Row],[exYC]]</f>
        <v>0.34259225697821305</v>
      </c>
      <c r="AJ293">
        <v>6</v>
      </c>
      <c r="AK293">
        <v>12.2095026513459</v>
      </c>
      <c r="AL293" s="3">
        <f>Table3[[#This Row],[obRC]]/Table3[[#This Row],[exRC]]</f>
        <v>0.49142050838070761</v>
      </c>
      <c r="AM293">
        <v>17</v>
      </c>
      <c r="AN293">
        <v>88.887272764962404</v>
      </c>
      <c r="AO293" s="3">
        <f>Table3[[#This Row],[h_obYC]]/Table3[[#This Row],[h_exYC]]</f>
        <v>0.19125347725485692</v>
      </c>
      <c r="AP293">
        <v>52</v>
      </c>
      <c r="AQ293">
        <v>112.518329943647</v>
      </c>
      <c r="AR293" s="3">
        <f>Table3[[#This Row],[a_obYC]]/Table3[[#This Row],[a_exYC]]</f>
        <v>0.46214692331501334</v>
      </c>
      <c r="AS293">
        <v>0</v>
      </c>
      <c r="AT293">
        <v>4.8567801024167201</v>
      </c>
      <c r="AU293" s="3">
        <f>Table3[[#This Row],[h_obRC]]/Table3[[#This Row],[h_exRC]]</f>
        <v>0</v>
      </c>
      <c r="AV293">
        <v>6</v>
      </c>
      <c r="AW293">
        <v>7.35272254892927</v>
      </c>
      <c r="AX293" s="3">
        <f>Table3[[#This Row],[a_obRC]]/Table3[[#This Row],[a_exRC]]</f>
        <v>0.81602426313144938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8"/>
  <sheetViews>
    <sheetView workbookViewId="0">
      <selection activeCell="D21" sqref="D21"/>
    </sheetView>
  </sheetViews>
  <sheetFormatPr defaultRowHeight="14.25" x14ac:dyDescent="0.45"/>
  <sheetData>
    <row r="1" spans="1:37" x14ac:dyDescent="0.45">
      <c r="A1" t="s">
        <v>0</v>
      </c>
      <c r="B1" t="s">
        <v>328</v>
      </c>
      <c r="C1" t="s">
        <v>329</v>
      </c>
      <c r="D1" t="s">
        <v>1</v>
      </c>
      <c r="E1" t="s">
        <v>2</v>
      </c>
      <c r="F1" t="s">
        <v>3</v>
      </c>
      <c r="G1" t="s">
        <v>327</v>
      </c>
      <c r="H1" t="s">
        <v>315</v>
      </c>
      <c r="I1" t="s">
        <v>316</v>
      </c>
      <c r="J1" t="s">
        <v>326</v>
      </c>
      <c r="K1" t="s">
        <v>4</v>
      </c>
      <c r="L1" t="s">
        <v>5</v>
      </c>
      <c r="M1" t="s">
        <v>325</v>
      </c>
      <c r="N1" t="s">
        <v>6</v>
      </c>
      <c r="O1" t="s">
        <v>7</v>
      </c>
      <c r="P1" t="s">
        <v>324</v>
      </c>
      <c r="Q1" t="s">
        <v>8</v>
      </c>
      <c r="R1" t="s">
        <v>9</v>
      </c>
      <c r="S1" t="s">
        <v>323</v>
      </c>
      <c r="T1" t="s">
        <v>10</v>
      </c>
      <c r="U1" t="s">
        <v>11</v>
      </c>
      <c r="V1" t="s">
        <v>322</v>
      </c>
      <c r="W1" t="s">
        <v>12</v>
      </c>
      <c r="X1" t="s">
        <v>13</v>
      </c>
      <c r="Y1" t="s">
        <v>319</v>
      </c>
      <c r="Z1" t="s">
        <v>14</v>
      </c>
      <c r="AA1" t="s">
        <v>15</v>
      </c>
      <c r="AB1" t="s">
        <v>320</v>
      </c>
      <c r="AC1" t="s">
        <v>16</v>
      </c>
      <c r="AD1" t="s">
        <v>17</v>
      </c>
      <c r="AE1" t="s">
        <v>321</v>
      </c>
      <c r="AF1" t="s">
        <v>18</v>
      </c>
      <c r="AG1" t="s">
        <v>19</v>
      </c>
      <c r="AH1" t="s">
        <v>318</v>
      </c>
      <c r="AI1" t="s">
        <v>20</v>
      </c>
      <c r="AJ1" t="s">
        <v>21</v>
      </c>
      <c r="AK1" t="s">
        <v>317</v>
      </c>
    </row>
    <row r="2" spans="1:37" x14ac:dyDescent="0.45">
      <c r="A2" t="s">
        <v>33</v>
      </c>
      <c r="B2">
        <v>0.9296750579698444</v>
      </c>
      <c r="C2">
        <v>1.0013793764140126</v>
      </c>
      <c r="D2">
        <v>366</v>
      </c>
      <c r="E2">
        <v>162</v>
      </c>
      <c r="F2">
        <v>161.561194197183</v>
      </c>
      <c r="G2">
        <v>1.0027160346579356</v>
      </c>
      <c r="H2">
        <v>100</v>
      </c>
      <c r="I2">
        <v>95.667258870337506</v>
      </c>
      <c r="J2">
        <v>1.045289696609107</v>
      </c>
      <c r="K2">
        <v>104</v>
      </c>
      <c r="L2">
        <v>108.771546932478</v>
      </c>
      <c r="M2">
        <v>0.95613239797499583</v>
      </c>
      <c r="N2">
        <v>539</v>
      </c>
      <c r="O2">
        <v>542.30312001933896</v>
      </c>
      <c r="P2">
        <v>0.99390908903636555</v>
      </c>
      <c r="Q2">
        <v>402</v>
      </c>
      <c r="R2">
        <v>422.47854119761399</v>
      </c>
      <c r="S2">
        <v>0.95152761809022823</v>
      </c>
      <c r="T2">
        <v>941</v>
      </c>
      <c r="U2">
        <v>964.78166121695403</v>
      </c>
      <c r="V2">
        <v>0.97535021427857949</v>
      </c>
      <c r="W2">
        <v>8844</v>
      </c>
      <c r="X2">
        <v>9529.2033816896692</v>
      </c>
      <c r="Y2">
        <v>0.92809436904177267</v>
      </c>
      <c r="Z2">
        <v>4339</v>
      </c>
      <c r="AA2">
        <v>4668.9039012958801</v>
      </c>
      <c r="AB2">
        <v>0.92934018170639288</v>
      </c>
      <c r="AC2">
        <v>4505</v>
      </c>
      <c r="AD2">
        <v>4860.29948039378</v>
      </c>
      <c r="AE2">
        <v>0.92689761570721285</v>
      </c>
      <c r="AF2">
        <v>1204</v>
      </c>
      <c r="AG2">
        <v>1269.6088258428799</v>
      </c>
      <c r="AH2">
        <v>0.94832359030008873</v>
      </c>
      <c r="AI2">
        <v>43</v>
      </c>
      <c r="AJ2">
        <v>75.591791842288799</v>
      </c>
      <c r="AK2">
        <v>0.56884483026560873</v>
      </c>
    </row>
    <row r="4" spans="1:37" x14ac:dyDescent="0.45">
      <c r="B4" t="s">
        <v>330</v>
      </c>
      <c r="C4" t="s">
        <v>417</v>
      </c>
      <c r="D4" t="s">
        <v>418</v>
      </c>
    </row>
    <row r="5" spans="1:37" x14ac:dyDescent="0.45">
      <c r="B5" t="s">
        <v>419</v>
      </c>
      <c r="C5" s="2">
        <v>1.0027160346579356</v>
      </c>
      <c r="D5" s="2">
        <v>1</v>
      </c>
    </row>
    <row r="6" spans="1:37" x14ac:dyDescent="0.45">
      <c r="B6" t="s">
        <v>420</v>
      </c>
      <c r="C6" s="2">
        <v>1.045289696609107</v>
      </c>
      <c r="D6" s="2">
        <v>1</v>
      </c>
    </row>
    <row r="7" spans="1:37" x14ac:dyDescent="0.45">
      <c r="B7" t="s">
        <v>421</v>
      </c>
      <c r="C7" s="2">
        <v>0.95613239797499583</v>
      </c>
      <c r="D7" s="2">
        <v>1</v>
      </c>
    </row>
    <row r="8" spans="1:37" x14ac:dyDescent="0.45">
      <c r="B8" t="s">
        <v>422</v>
      </c>
      <c r="C8" s="2">
        <v>0.99390908903636555</v>
      </c>
      <c r="D8" s="2">
        <v>1</v>
      </c>
    </row>
    <row r="9" spans="1:37" x14ac:dyDescent="0.45">
      <c r="B9" t="s">
        <v>423</v>
      </c>
      <c r="C9" s="2">
        <v>0.95152761809022823</v>
      </c>
      <c r="D9" s="2">
        <v>1</v>
      </c>
    </row>
    <row r="10" spans="1:37" x14ac:dyDescent="0.45">
      <c r="B10" t="s">
        <v>424</v>
      </c>
      <c r="C10" s="2">
        <v>0.97535021427857949</v>
      </c>
      <c r="D10" s="2">
        <v>1</v>
      </c>
    </row>
    <row r="11" spans="1:37" x14ac:dyDescent="0.45">
      <c r="B11" t="s">
        <v>425</v>
      </c>
      <c r="C11" s="2">
        <v>0.92809436904177267</v>
      </c>
      <c r="D11" s="2">
        <v>1</v>
      </c>
    </row>
    <row r="12" spans="1:37" x14ac:dyDescent="0.45">
      <c r="B12" t="s">
        <v>426</v>
      </c>
      <c r="C12" s="2">
        <v>0.92934018170639288</v>
      </c>
      <c r="D12" s="2">
        <v>1</v>
      </c>
    </row>
    <row r="13" spans="1:37" x14ac:dyDescent="0.45">
      <c r="B13" t="s">
        <v>427</v>
      </c>
      <c r="C13" s="2">
        <v>0.92689761570721285</v>
      </c>
      <c r="D13" s="2">
        <v>1</v>
      </c>
    </row>
    <row r="14" spans="1:37" x14ac:dyDescent="0.45">
      <c r="B14" t="s">
        <v>428</v>
      </c>
      <c r="C14" s="2">
        <v>0.94832359030008873</v>
      </c>
      <c r="D14" s="2">
        <v>1</v>
      </c>
    </row>
    <row r="15" spans="1:37" x14ac:dyDescent="0.45">
      <c r="B15" t="s">
        <v>429</v>
      </c>
      <c r="C15" s="2">
        <v>0.56884483026560873</v>
      </c>
      <c r="D15" s="2">
        <v>1</v>
      </c>
    </row>
    <row r="16" spans="1:37" x14ac:dyDescent="0.45">
      <c r="B16" t="s">
        <v>431</v>
      </c>
      <c r="C16" s="2">
        <v>0.91861663462829313</v>
      </c>
      <c r="D16" s="2">
        <v>1</v>
      </c>
    </row>
    <row r="17" spans="2:4" x14ac:dyDescent="0.45">
      <c r="B17" t="s">
        <v>430</v>
      </c>
      <c r="C17" s="2">
        <v>0.97281281708806433</v>
      </c>
      <c r="D17" s="2">
        <v>1</v>
      </c>
    </row>
    <row r="18" spans="2:4" x14ac:dyDescent="0.45">
      <c r="B18" t="s">
        <v>432</v>
      </c>
      <c r="C18" s="2">
        <v>0.61355428925264799</v>
      </c>
      <c r="D18" s="2">
        <v>1</v>
      </c>
    </row>
    <row r="19" spans="2:4" x14ac:dyDescent="0.45">
      <c r="B19" t="s">
        <v>433</v>
      </c>
      <c r="C19" s="2">
        <v>0.53781889828134744</v>
      </c>
      <c r="D19" s="2">
        <v>1</v>
      </c>
    </row>
    <row r="23" spans="2:4" x14ac:dyDescent="0.45">
      <c r="B23" t="s">
        <v>339</v>
      </c>
      <c r="C23">
        <v>366</v>
      </c>
    </row>
    <row r="28" spans="2:4" x14ac:dyDescent="0.45">
      <c r="B28" t="s">
        <v>351</v>
      </c>
    </row>
    <row r="29" spans="2:4" x14ac:dyDescent="0.45">
      <c r="B29">
        <v>0.91861663462829313</v>
      </c>
    </row>
    <row r="33" spans="2:2" x14ac:dyDescent="0.45">
      <c r="B33" t="s">
        <v>350</v>
      </c>
    </row>
    <row r="34" spans="2:2" x14ac:dyDescent="0.45">
      <c r="B34">
        <v>0.97281281708806433</v>
      </c>
    </row>
    <row r="35" spans="2:2" x14ac:dyDescent="0.45">
      <c r="B35" t="s">
        <v>349</v>
      </c>
    </row>
    <row r="36" spans="2:2" x14ac:dyDescent="0.45">
      <c r="B36">
        <v>0.61355428925264799</v>
      </c>
    </row>
    <row r="37" spans="2:2" x14ac:dyDescent="0.45">
      <c r="B37" t="s">
        <v>348</v>
      </c>
    </row>
    <row r="38" spans="2:2" x14ac:dyDescent="0.45">
      <c r="B38">
        <v>0.53781889828134744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8B39-4F8C-4D7C-80F9-B0668E70C10F}">
  <dimension ref="A1:W33"/>
  <sheetViews>
    <sheetView tabSelected="1" topLeftCell="A27" workbookViewId="0">
      <selection activeCell="E43" sqref="E43"/>
    </sheetView>
  </sheetViews>
  <sheetFormatPr defaultRowHeight="14.25" x14ac:dyDescent="0.45"/>
  <cols>
    <col min="6" max="6" width="9.59765625" customWidth="1"/>
    <col min="7" max="7" width="9.33203125" customWidth="1"/>
    <col min="8" max="8" width="9.86328125" customWidth="1"/>
    <col min="10" max="10" width="9.796875" customWidth="1"/>
  </cols>
  <sheetData>
    <row r="1" spans="1:23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</row>
    <row r="2" spans="1:23" x14ac:dyDescent="0.45">
      <c r="A2">
        <v>49</v>
      </c>
      <c r="B2" t="s">
        <v>71</v>
      </c>
      <c r="C2">
        <v>0.92852320513046116</v>
      </c>
      <c r="D2">
        <v>1.0132964060907532</v>
      </c>
      <c r="E2">
        <v>206</v>
      </c>
      <c r="F2">
        <v>88</v>
      </c>
      <c r="G2">
        <v>86.827651387520504</v>
      </c>
      <c r="H2">
        <v>1.013502019158012</v>
      </c>
      <c r="I2">
        <v>71</v>
      </c>
      <c r="J2">
        <v>54.748134700660003</v>
      </c>
      <c r="K2">
        <v>1.2968478357883502</v>
      </c>
      <c r="L2">
        <v>47</v>
      </c>
      <c r="M2">
        <v>64.424213911819194</v>
      </c>
      <c r="N2">
        <v>0.72953936332589742</v>
      </c>
      <c r="O2">
        <v>299</v>
      </c>
      <c r="P2">
        <v>291.47459295103602</v>
      </c>
      <c r="Q2">
        <v>1.0258183980043438</v>
      </c>
      <c r="R2">
        <v>219</v>
      </c>
      <c r="S2">
        <v>238.809607694687</v>
      </c>
      <c r="T2">
        <v>0.91704853131364306</v>
      </c>
      <c r="U2">
        <v>518</v>
      </c>
      <c r="V2">
        <v>530.28420064572299</v>
      </c>
      <c r="W2">
        <v>0.97683468481473779</v>
      </c>
    </row>
    <row r="4" spans="1:23" x14ac:dyDescent="0.45">
      <c r="A4" t="s">
        <v>12</v>
      </c>
      <c r="B4" t="s">
        <v>13</v>
      </c>
      <c r="C4" t="s">
        <v>319</v>
      </c>
      <c r="D4" t="s">
        <v>14</v>
      </c>
      <c r="E4" t="s">
        <v>15</v>
      </c>
      <c r="F4" t="s">
        <v>320</v>
      </c>
      <c r="G4" t="s">
        <v>16</v>
      </c>
      <c r="H4" t="s">
        <v>17</v>
      </c>
      <c r="I4" t="s">
        <v>321</v>
      </c>
      <c r="J4" t="s">
        <v>18</v>
      </c>
      <c r="K4" t="s">
        <v>19</v>
      </c>
      <c r="L4" t="s">
        <v>318</v>
      </c>
      <c r="M4" t="s">
        <v>20</v>
      </c>
      <c r="N4" t="s">
        <v>21</v>
      </c>
      <c r="O4" t="s">
        <v>317</v>
      </c>
      <c r="P4" t="s">
        <v>340</v>
      </c>
      <c r="Q4" t="s">
        <v>341</v>
      </c>
      <c r="R4" t="s">
        <v>351</v>
      </c>
      <c r="S4" t="s">
        <v>342</v>
      </c>
      <c r="T4" t="s">
        <v>343</v>
      </c>
      <c r="U4" t="s">
        <v>350</v>
      </c>
    </row>
    <row r="5" spans="1:23" x14ac:dyDescent="0.45">
      <c r="A5">
        <v>4592</v>
      </c>
      <c r="B5">
        <v>5376.3434242161802</v>
      </c>
      <c r="C5">
        <v>0.85411210513760472</v>
      </c>
      <c r="D5">
        <v>2228</v>
      </c>
      <c r="E5">
        <v>2632.8742608280299</v>
      </c>
      <c r="F5">
        <v>0.8462234726315041</v>
      </c>
      <c r="G5">
        <v>2364</v>
      </c>
      <c r="H5">
        <v>2743.4691633881498</v>
      </c>
      <c r="I5">
        <v>0.86168273059081513</v>
      </c>
      <c r="J5">
        <v>685</v>
      </c>
      <c r="K5">
        <v>718.05834673273296</v>
      </c>
      <c r="L5">
        <v>0.95396147557764199</v>
      </c>
      <c r="M5">
        <v>32</v>
      </c>
      <c r="N5">
        <v>43.349587978407598</v>
      </c>
      <c r="O5">
        <v>0.7381846400925236</v>
      </c>
      <c r="P5">
        <v>739</v>
      </c>
      <c r="Q5">
        <v>826.68464664511703</v>
      </c>
      <c r="R5">
        <v>0.89393216990183355</v>
      </c>
      <c r="S5">
        <v>916</v>
      </c>
      <c r="T5">
        <v>1003.4547806094</v>
      </c>
      <c r="U5">
        <v>0.91284631624726675</v>
      </c>
    </row>
    <row r="6" spans="1:23" x14ac:dyDescent="0.45">
      <c r="E6" t="s">
        <v>344</v>
      </c>
      <c r="F6" t="s">
        <v>345</v>
      </c>
      <c r="G6" t="s">
        <v>349</v>
      </c>
      <c r="H6" t="s">
        <v>346</v>
      </c>
      <c r="I6" t="s">
        <v>347</v>
      </c>
      <c r="J6" t="s">
        <v>348</v>
      </c>
    </row>
    <row r="7" spans="1:23" x14ac:dyDescent="0.45">
      <c r="E7">
        <v>36</v>
      </c>
      <c r="F7">
        <v>44.569224279932698</v>
      </c>
      <c r="G7">
        <v>0.80773225429927453</v>
      </c>
      <c r="H7">
        <v>44</v>
      </c>
      <c r="I7">
        <v>64.264408820694101</v>
      </c>
      <c r="J7">
        <v>0.68467135709231552</v>
      </c>
    </row>
    <row r="8" spans="1:23" x14ac:dyDescent="0.45">
      <c r="A8" t="s">
        <v>330</v>
      </c>
      <c r="B8" t="s">
        <v>329</v>
      </c>
      <c r="C8" t="s">
        <v>338</v>
      </c>
    </row>
    <row r="9" spans="1:23" x14ac:dyDescent="0.45">
      <c r="A9" s="42" t="s">
        <v>419</v>
      </c>
      <c r="B9" s="43">
        <v>1.013502019158012</v>
      </c>
      <c r="C9" s="43">
        <v>1</v>
      </c>
    </row>
    <row r="10" spans="1:23" x14ac:dyDescent="0.45">
      <c r="A10" s="42" t="s">
        <v>420</v>
      </c>
      <c r="B10" s="43">
        <v>1.2968478357883502</v>
      </c>
      <c r="C10" s="43">
        <v>1</v>
      </c>
    </row>
    <row r="11" spans="1:23" x14ac:dyDescent="0.45">
      <c r="A11" s="42" t="s">
        <v>421</v>
      </c>
      <c r="B11" s="43">
        <v>0.72953936332589742</v>
      </c>
      <c r="C11" s="43">
        <v>1</v>
      </c>
    </row>
    <row r="12" spans="1:23" x14ac:dyDescent="0.45">
      <c r="A12" s="42" t="s">
        <v>422</v>
      </c>
      <c r="B12" s="43">
        <v>1.0258183980043438</v>
      </c>
      <c r="C12" s="43">
        <v>1</v>
      </c>
    </row>
    <row r="13" spans="1:23" x14ac:dyDescent="0.45">
      <c r="A13" s="42" t="s">
        <v>423</v>
      </c>
      <c r="B13" s="43">
        <v>0.91704853131364306</v>
      </c>
      <c r="C13" s="43">
        <v>1</v>
      </c>
    </row>
    <row r="14" spans="1:23" x14ac:dyDescent="0.45">
      <c r="A14" s="42" t="s">
        <v>424</v>
      </c>
      <c r="B14" s="43">
        <v>0.97683468481473779</v>
      </c>
      <c r="C14" s="43">
        <v>1</v>
      </c>
    </row>
    <row r="15" spans="1:23" x14ac:dyDescent="0.45">
      <c r="A15" t="s">
        <v>425</v>
      </c>
      <c r="B15" s="2">
        <v>0.85411210513760472</v>
      </c>
      <c r="C15" s="2">
        <v>1</v>
      </c>
    </row>
    <row r="16" spans="1:23" x14ac:dyDescent="0.45">
      <c r="A16" t="s">
        <v>426</v>
      </c>
      <c r="B16" s="2">
        <v>0.8462234726315041</v>
      </c>
      <c r="C16" s="2">
        <v>1</v>
      </c>
    </row>
    <row r="17" spans="1:11" x14ac:dyDescent="0.45">
      <c r="A17" t="s">
        <v>427</v>
      </c>
      <c r="B17" s="2">
        <v>0.86168273059081513</v>
      </c>
      <c r="C17" s="2">
        <v>1</v>
      </c>
    </row>
    <row r="18" spans="1:11" x14ac:dyDescent="0.45">
      <c r="A18" t="s">
        <v>428</v>
      </c>
      <c r="B18" s="2">
        <v>0.95396147557764199</v>
      </c>
      <c r="C18" s="2">
        <v>1</v>
      </c>
    </row>
    <row r="19" spans="1:11" x14ac:dyDescent="0.45">
      <c r="A19" t="s">
        <v>429</v>
      </c>
      <c r="B19" s="2">
        <v>0.7381846400925236</v>
      </c>
      <c r="C19" s="2">
        <v>1</v>
      </c>
    </row>
    <row r="20" spans="1:11" x14ac:dyDescent="0.45">
      <c r="A20" t="s">
        <v>431</v>
      </c>
      <c r="B20" s="2">
        <v>0.89393216990183355</v>
      </c>
      <c r="C20" s="2">
        <v>1</v>
      </c>
    </row>
    <row r="21" spans="1:11" x14ac:dyDescent="0.45">
      <c r="A21" t="s">
        <v>430</v>
      </c>
      <c r="B21" s="2">
        <v>0.91284631624726675</v>
      </c>
      <c r="C21" s="2">
        <v>1</v>
      </c>
    </row>
    <row r="22" spans="1:11" x14ac:dyDescent="0.45">
      <c r="A22" t="s">
        <v>432</v>
      </c>
      <c r="B22" s="2">
        <v>0.80773225429927453</v>
      </c>
      <c r="C22" s="2">
        <v>1</v>
      </c>
    </row>
    <row r="23" spans="1:11" x14ac:dyDescent="0.45">
      <c r="A23" t="s">
        <v>433</v>
      </c>
      <c r="B23" s="2">
        <v>0.68467135709231552</v>
      </c>
      <c r="C23" s="2">
        <v>1</v>
      </c>
    </row>
    <row r="29" spans="1:11" ht="14.65" thickBot="1" x14ac:dyDescent="0.5">
      <c r="F29" s="45" t="s">
        <v>435</v>
      </c>
      <c r="G29" s="45" t="s">
        <v>434</v>
      </c>
      <c r="H29" s="45" t="s">
        <v>331</v>
      </c>
      <c r="I29" s="45" t="s">
        <v>436</v>
      </c>
      <c r="J29" s="45" t="s">
        <v>382</v>
      </c>
      <c r="K29" s="45" t="s">
        <v>437</v>
      </c>
    </row>
    <row r="30" spans="1:11" x14ac:dyDescent="0.45">
      <c r="F30" s="44">
        <v>88</v>
      </c>
      <c r="G30" s="44">
        <v>87</v>
      </c>
      <c r="H30" s="44">
        <v>71</v>
      </c>
      <c r="I30" s="44">
        <v>55</v>
      </c>
      <c r="J30" s="44">
        <v>47</v>
      </c>
      <c r="K30" s="44">
        <v>64</v>
      </c>
    </row>
    <row r="33" spans="6:11" x14ac:dyDescent="0.45">
      <c r="F33">
        <v>4</v>
      </c>
      <c r="G33">
        <v>2</v>
      </c>
      <c r="H33">
        <v>2</v>
      </c>
      <c r="I33">
        <v>4</v>
      </c>
      <c r="J33">
        <v>4</v>
      </c>
      <c r="K3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Referees_profiles</vt:lpstr>
      <vt:lpstr>Sheet1</vt:lpstr>
      <vt:lpstr>Sheet2</vt:lpstr>
      <vt:lpstr>Sheet3</vt:lpstr>
      <vt:lpstr>Profiles_epl</vt:lpstr>
      <vt:lpstr>Darren England</vt:lpstr>
      <vt:lpstr>Referees_profilesv2</vt:lpstr>
      <vt:lpstr>H Webb</vt:lpstr>
      <vt:lpstr>D Handley</vt:lpstr>
      <vt:lpstr>M Atkinson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2021-09-05T20:49:57Z</dcterms:created>
  <dcterms:modified xsi:type="dcterms:W3CDTF">2022-05-18T13:30:13Z</dcterms:modified>
</cp:coreProperties>
</file>