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07_29_05_2022_Final_LigaMX\"/>
    </mc:Choice>
  </mc:AlternateContent>
  <xr:revisionPtr revIDLastSave="0" documentId="13_ncr:1_{7FB91F83-FADA-4110-8B3F-80EB6C7AC9C3}" xr6:coauthVersionLast="47" xr6:coauthVersionMax="47" xr10:uidLastSave="{00000000-0000-0000-0000-000000000000}"/>
  <bookViews>
    <workbookView xWindow="-98" yWindow="-98" windowWidth="22695" windowHeight="14595" activeTab="2" xr2:uid="{EE4200A3-CB79-4DF8-B861-2EFD00951C85}"/>
  </bookViews>
  <sheets>
    <sheet name="Sheet1" sheetId="1" r:id="rId1"/>
    <sheet name="LigaMX_A2020-C2022" sheetId="2" r:id="rId2"/>
    <sheet name="Sheet3" sheetId="3" r:id="rId3"/>
  </sheets>
  <definedNames>
    <definedName name="_xlnm._FilterDatabase" localSheetId="2" hidden="1">Sheet3!$AC$1:$AE$17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5" i="3" l="1"/>
  <c r="AE31" i="3"/>
  <c r="AE26" i="3"/>
  <c r="AE22" i="3"/>
  <c r="AE36" i="3"/>
  <c r="AE23" i="3"/>
  <c r="AE33" i="3"/>
  <c r="AE35" i="3"/>
  <c r="AE37" i="3"/>
  <c r="AE28" i="3"/>
  <c r="AE24" i="3"/>
  <c r="AE30" i="3"/>
  <c r="AE29" i="3"/>
  <c r="AE32" i="3"/>
  <c r="AE34" i="3"/>
  <c r="AE27" i="3"/>
  <c r="AE9" i="3"/>
  <c r="AE14" i="3"/>
  <c r="AE16" i="3"/>
  <c r="AE6" i="3"/>
  <c r="AE12" i="3"/>
  <c r="AE3" i="3"/>
  <c r="AE4" i="3"/>
  <c r="AE17" i="3"/>
  <c r="AE13" i="3"/>
  <c r="AE15" i="3"/>
  <c r="AE10" i="3"/>
  <c r="AE7" i="3"/>
  <c r="AE2" i="3"/>
  <c r="AE8" i="3"/>
  <c r="AE5" i="3"/>
  <c r="AE11" i="3"/>
  <c r="R27" i="3"/>
  <c r="R35" i="3"/>
  <c r="R26" i="3"/>
  <c r="R34" i="3"/>
  <c r="R30" i="3"/>
  <c r="R29" i="3"/>
  <c r="R21" i="3"/>
  <c r="R22" i="3"/>
  <c r="R25" i="3"/>
  <c r="R23" i="3"/>
  <c r="R24" i="3"/>
  <c r="R20" i="3"/>
  <c r="R31" i="3"/>
  <c r="R28" i="3"/>
  <c r="R33" i="3"/>
  <c r="R13" i="3"/>
  <c r="R4" i="3"/>
  <c r="R12" i="3"/>
  <c r="R10" i="3"/>
  <c r="R7" i="3"/>
  <c r="R15" i="3"/>
  <c r="R17" i="3"/>
  <c r="R2" i="3"/>
  <c r="R16" i="3"/>
  <c r="R8" i="3"/>
  <c r="R9" i="3"/>
  <c r="R14" i="3"/>
  <c r="R6" i="3"/>
  <c r="R5" i="3"/>
  <c r="R3" i="3"/>
  <c r="R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J91" i="1" l="1"/>
  <c r="I91" i="1"/>
  <c r="K90" i="1"/>
  <c r="I42" i="1" l="1"/>
  <c r="I40" i="1"/>
  <c r="I39" i="1"/>
  <c r="AV24" i="1"/>
  <c r="AV25" i="1"/>
  <c r="AV26" i="1"/>
  <c r="AV27" i="1"/>
  <c r="AV28" i="1"/>
  <c r="AV23" i="1"/>
  <c r="AQ118" i="1" l="1"/>
  <c r="AQ117" i="1"/>
  <c r="AQ115" i="1"/>
  <c r="AQ114" i="1"/>
  <c r="AQ110" i="1"/>
  <c r="AQ107" i="1"/>
  <c r="AQ88" i="1"/>
  <c r="AQ85" i="1"/>
  <c r="AQ84" i="1"/>
  <c r="AQ83" i="1"/>
  <c r="AQ82" i="1" s="1"/>
  <c r="AQ81" i="1"/>
  <c r="AQ80" i="1"/>
  <c r="AQ79" i="1"/>
  <c r="AQ76" i="1"/>
  <c r="AQ73" i="1"/>
  <c r="AQ60" i="1"/>
  <c r="AQ58" i="1" s="1"/>
  <c r="AQ59" i="1"/>
  <c r="AQ57" i="1"/>
  <c r="AQ56" i="1"/>
  <c r="AQ55" i="1"/>
  <c r="AQ52" i="1"/>
  <c r="AQ45" i="1"/>
  <c r="AQ42" i="1"/>
  <c r="AQ39" i="1"/>
  <c r="AQ36" i="1"/>
  <c r="AQ33" i="1"/>
  <c r="AQ30" i="1"/>
  <c r="AQ29" i="1"/>
  <c r="AQ28" i="1"/>
  <c r="AQ16" i="1" s="1"/>
  <c r="AQ26" i="1"/>
  <c r="AQ25" i="1"/>
  <c r="AQ24" i="1" s="1"/>
  <c r="AQ23" i="1"/>
  <c r="AQ21" i="1" s="1"/>
  <c r="AQ22" i="1"/>
  <c r="AQ20" i="1"/>
  <c r="AQ19" i="1"/>
  <c r="AQ14" i="1" s="1"/>
  <c r="AQ17" i="1"/>
  <c r="AQ10" i="1"/>
  <c r="AP118" i="1"/>
  <c r="AP117" i="1"/>
  <c r="AP115" i="1"/>
  <c r="AP114" i="1"/>
  <c r="AP110" i="1"/>
  <c r="AP107" i="1"/>
  <c r="AP88" i="1"/>
  <c r="AP85" i="1"/>
  <c r="AP84" i="1"/>
  <c r="AP83" i="1"/>
  <c r="AP82" i="1" s="1"/>
  <c r="AP81" i="1"/>
  <c r="AP80" i="1"/>
  <c r="AP76" i="1"/>
  <c r="AP73" i="1"/>
  <c r="AP60" i="1"/>
  <c r="AP59" i="1"/>
  <c r="AP58" i="1" s="1"/>
  <c r="AP57" i="1"/>
  <c r="AP56" i="1"/>
  <c r="AP55" i="1" s="1"/>
  <c r="AP52" i="1"/>
  <c r="AP45" i="1"/>
  <c r="AP42" i="1"/>
  <c r="AP39" i="1"/>
  <c r="AP36" i="1"/>
  <c r="AP33" i="1"/>
  <c r="AP30" i="1"/>
  <c r="AP29" i="1"/>
  <c r="AP28" i="1"/>
  <c r="AP27" i="1" s="1"/>
  <c r="AP26" i="1"/>
  <c r="AP25" i="1"/>
  <c r="AP23" i="1"/>
  <c r="AP22" i="1"/>
  <c r="AP20" i="1"/>
  <c r="AP18" i="1" s="1"/>
  <c r="AP19" i="1"/>
  <c r="AP17" i="1"/>
  <c r="AP16" i="1"/>
  <c r="AP14" i="1"/>
  <c r="AP10" i="1"/>
  <c r="F117" i="1"/>
  <c r="F116" i="1"/>
  <c r="F114" i="1"/>
  <c r="F113" i="1"/>
  <c r="F109" i="1"/>
  <c r="F106" i="1"/>
  <c r="F87" i="1"/>
  <c r="F84" i="1"/>
  <c r="F83" i="1"/>
  <c r="F82" i="1"/>
  <c r="F81" i="1" s="1"/>
  <c r="F80" i="1"/>
  <c r="F79" i="1"/>
  <c r="F75" i="1"/>
  <c r="F72" i="1"/>
  <c r="F59" i="1"/>
  <c r="F58" i="1"/>
  <c r="F56" i="1"/>
  <c r="F55" i="1"/>
  <c r="F54" i="1" s="1"/>
  <c r="F51" i="1"/>
  <c r="F44" i="1"/>
  <c r="F41" i="1"/>
  <c r="F38" i="1"/>
  <c r="F35" i="1"/>
  <c r="F32" i="1"/>
  <c r="F29" i="1"/>
  <c r="F28" i="1"/>
  <c r="F27" i="1"/>
  <c r="F15" i="1" s="1"/>
  <c r="F25" i="1"/>
  <c r="F24" i="1"/>
  <c r="F23" i="1" s="1"/>
  <c r="F22" i="1"/>
  <c r="F21" i="1"/>
  <c r="F19" i="1"/>
  <c r="F18" i="1"/>
  <c r="F17" i="1"/>
  <c r="F16" i="1"/>
  <c r="F9" i="1"/>
  <c r="D29" i="1"/>
  <c r="D35" i="1"/>
  <c r="D32" i="1"/>
  <c r="C16" i="1"/>
  <c r="D16" i="1"/>
  <c r="B16" i="1"/>
  <c r="C28" i="1"/>
  <c r="D28" i="1"/>
  <c r="C27" i="1"/>
  <c r="D27" i="1"/>
  <c r="B28" i="1"/>
  <c r="B27" i="1"/>
  <c r="B15" i="1" s="1"/>
  <c r="S34" i="1"/>
  <c r="S33" i="1"/>
  <c r="T33" i="1" s="1"/>
  <c r="D51" i="1"/>
  <c r="D59" i="1"/>
  <c r="D58" i="1"/>
  <c r="D56" i="1"/>
  <c r="D55" i="1"/>
  <c r="D25" i="1"/>
  <c r="D24" i="1"/>
  <c r="D21" i="1"/>
  <c r="D22" i="1"/>
  <c r="D19" i="1"/>
  <c r="D18" i="1"/>
  <c r="D117" i="1"/>
  <c r="D114" i="1"/>
  <c r="D109" i="1"/>
  <c r="D106" i="1"/>
  <c r="D116" i="1"/>
  <c r="D113" i="1"/>
  <c r="D79" i="1"/>
  <c r="D87" i="1"/>
  <c r="D84" i="1"/>
  <c r="D83" i="1"/>
  <c r="D82" i="1"/>
  <c r="D80" i="1"/>
  <c r="D75" i="1"/>
  <c r="D72" i="1"/>
  <c r="D38" i="1"/>
  <c r="D41" i="1"/>
  <c r="D44" i="1"/>
  <c r="D9" i="1"/>
  <c r="C67" i="1"/>
  <c r="C68" i="1"/>
  <c r="C70" i="1"/>
  <c r="C71" i="1"/>
  <c r="B68" i="1"/>
  <c r="B67" i="1"/>
  <c r="B70" i="1"/>
  <c r="B71" i="1"/>
  <c r="C61" i="1"/>
  <c r="B61" i="1"/>
  <c r="B62" i="1"/>
  <c r="C62" i="1"/>
  <c r="C64" i="1"/>
  <c r="B64" i="1"/>
  <c r="C65" i="1"/>
  <c r="B65" i="1"/>
  <c r="C44" i="1"/>
  <c r="B44" i="1"/>
  <c r="C135" i="1"/>
  <c r="B135" i="1"/>
  <c r="C130" i="1"/>
  <c r="B130" i="1"/>
  <c r="C127" i="1"/>
  <c r="B127" i="1"/>
  <c r="C124" i="1"/>
  <c r="B124" i="1"/>
  <c r="C121" i="1"/>
  <c r="B121" i="1"/>
  <c r="C118" i="1"/>
  <c r="B118" i="1"/>
  <c r="C117" i="1"/>
  <c r="B117" i="1"/>
  <c r="C116" i="1"/>
  <c r="B116" i="1"/>
  <c r="C114" i="1"/>
  <c r="B114" i="1"/>
  <c r="C113" i="1"/>
  <c r="B113" i="1"/>
  <c r="C109" i="1"/>
  <c r="B109" i="1"/>
  <c r="C106" i="1"/>
  <c r="B106" i="1"/>
  <c r="C101" i="1"/>
  <c r="B101" i="1"/>
  <c r="C96" i="1"/>
  <c r="B96" i="1"/>
  <c r="C93" i="1"/>
  <c r="B93" i="1"/>
  <c r="C90" i="1"/>
  <c r="B90" i="1"/>
  <c r="C87" i="1"/>
  <c r="B87" i="1"/>
  <c r="C84" i="1"/>
  <c r="B84" i="1"/>
  <c r="C83" i="1"/>
  <c r="B83" i="1"/>
  <c r="C82" i="1"/>
  <c r="B82" i="1"/>
  <c r="C80" i="1"/>
  <c r="B80" i="1"/>
  <c r="C79" i="1"/>
  <c r="B79" i="1"/>
  <c r="C75" i="1"/>
  <c r="B75" i="1"/>
  <c r="C72" i="1"/>
  <c r="B72" i="1"/>
  <c r="C59" i="1"/>
  <c r="B59" i="1"/>
  <c r="C58" i="1"/>
  <c r="B58" i="1"/>
  <c r="C56" i="1"/>
  <c r="B56" i="1"/>
  <c r="C55" i="1"/>
  <c r="B55" i="1"/>
  <c r="C41" i="1"/>
  <c r="B41" i="1"/>
  <c r="C38" i="1"/>
  <c r="B38" i="1"/>
  <c r="C35" i="1"/>
  <c r="B35" i="1"/>
  <c r="C32" i="1"/>
  <c r="B32" i="1"/>
  <c r="C29" i="1"/>
  <c r="B29" i="1"/>
  <c r="C25" i="1"/>
  <c r="B25" i="1"/>
  <c r="C24" i="1"/>
  <c r="B24" i="1"/>
  <c r="C22" i="1"/>
  <c r="B22" i="1"/>
  <c r="C21" i="1"/>
  <c r="B21" i="1"/>
  <c r="C19" i="1"/>
  <c r="B19" i="1"/>
  <c r="C18" i="1"/>
  <c r="B18" i="1"/>
  <c r="C11" i="1"/>
  <c r="C10" i="1"/>
  <c r="B9" i="1"/>
  <c r="B2" i="1"/>
  <c r="F2" i="1"/>
  <c r="G2" i="1"/>
  <c r="I2" i="1"/>
  <c r="J2" i="1"/>
  <c r="L2" i="1"/>
  <c r="M2" i="1"/>
  <c r="N2" i="1"/>
  <c r="BZ2" i="1"/>
  <c r="CC2" i="1"/>
  <c r="CG2" i="1"/>
  <c r="CH2" i="1"/>
  <c r="CJ2" i="1"/>
  <c r="CK2" i="1"/>
  <c r="CL2" i="1"/>
  <c r="CO2" i="1"/>
  <c r="CR2" i="1"/>
  <c r="CU2" i="1"/>
  <c r="CX2" i="1"/>
  <c r="DC2" i="1"/>
  <c r="DC3" i="1"/>
  <c r="Z2" i="1"/>
  <c r="W2" i="1"/>
  <c r="T2" i="1"/>
  <c r="Q2" i="1"/>
  <c r="AR2" i="1"/>
  <c r="AQ2" i="1"/>
  <c r="AP2" i="1"/>
  <c r="AN2" i="1"/>
  <c r="BJ2" i="1"/>
  <c r="BM2" i="1"/>
  <c r="BP2" i="1"/>
  <c r="BU2" i="1"/>
  <c r="BG2" i="1"/>
  <c r="BD2" i="1"/>
  <c r="AU2" i="1"/>
  <c r="AZ2" i="1"/>
  <c r="BC2" i="1"/>
  <c r="AM2" i="1"/>
  <c r="BB2" i="1"/>
  <c r="BB3" i="1"/>
  <c r="AY2" i="1"/>
  <c r="G3" i="1"/>
  <c r="CX3" i="1"/>
  <c r="CU3" i="1"/>
  <c r="CR3" i="1"/>
  <c r="CO3" i="1"/>
  <c r="CL3" i="1"/>
  <c r="BG3" i="1"/>
  <c r="BD3" i="1"/>
  <c r="CJ3" i="1"/>
  <c r="CG3" i="1"/>
  <c r="CC3" i="1"/>
  <c r="BZ3" i="1"/>
  <c r="BU3" i="1"/>
  <c r="BP3" i="1"/>
  <c r="BM3" i="1"/>
  <c r="BJ3" i="1"/>
  <c r="AU3" i="1"/>
  <c r="AR3" i="1"/>
  <c r="Z3" i="1"/>
  <c r="W3" i="1"/>
  <c r="T3" i="1"/>
  <c r="Q3" i="1"/>
  <c r="N3" i="1"/>
  <c r="AQ3" i="1"/>
  <c r="AN3" i="1"/>
  <c r="AP3" i="1"/>
  <c r="AM3" i="1"/>
  <c r="M3" i="1"/>
  <c r="J3" i="1"/>
  <c r="L3" i="1"/>
  <c r="I3" i="1"/>
  <c r="F3" i="1"/>
  <c r="D3" i="1"/>
  <c r="CK3" i="1"/>
  <c r="CH3" i="1"/>
  <c r="C3" i="1"/>
  <c r="BC3" i="1"/>
  <c r="AZ3" i="1"/>
  <c r="AY3" i="1"/>
  <c r="F13" i="1" l="1"/>
  <c r="F57" i="1"/>
  <c r="AP15" i="1"/>
  <c r="AP24" i="1"/>
  <c r="AP79" i="1"/>
  <c r="F78" i="1"/>
  <c r="AQ18" i="1"/>
  <c r="F26" i="1"/>
  <c r="F20" i="1"/>
  <c r="F14" i="1"/>
  <c r="F12" i="1" s="1"/>
  <c r="AP21" i="1"/>
  <c r="AQ27" i="1"/>
  <c r="AQ15" i="1"/>
  <c r="AQ13" i="1" s="1"/>
  <c r="AP13" i="1"/>
  <c r="D15" i="1"/>
  <c r="C15" i="1"/>
  <c r="D26" i="1"/>
  <c r="C13" i="1"/>
  <c r="B26" i="1"/>
  <c r="D13" i="1"/>
  <c r="C26" i="1"/>
  <c r="B14" i="1"/>
  <c r="B13" i="1"/>
  <c r="C14" i="1"/>
  <c r="D17" i="1"/>
  <c r="D57" i="1"/>
  <c r="D14" i="1"/>
  <c r="D54" i="1"/>
  <c r="D78" i="1"/>
  <c r="D23" i="1"/>
  <c r="D81" i="1"/>
  <c r="B66" i="1"/>
  <c r="C63" i="1"/>
  <c r="B69" i="1"/>
  <c r="D20" i="1"/>
  <c r="B60" i="1"/>
  <c r="C60" i="1"/>
  <c r="C69" i="1"/>
  <c r="B63" i="1"/>
  <c r="C66" i="1"/>
  <c r="B52" i="1"/>
  <c r="CI2" i="1"/>
  <c r="C81" i="1"/>
  <c r="B20" i="1"/>
  <c r="C20" i="1"/>
  <c r="C78" i="1"/>
  <c r="H2" i="1"/>
  <c r="AX2" i="1"/>
  <c r="H3" i="1"/>
  <c r="B54" i="1"/>
  <c r="CF2" i="1"/>
  <c r="BA2" i="1"/>
  <c r="AL2" i="1"/>
  <c r="K2" i="1"/>
  <c r="C9" i="1"/>
  <c r="C54" i="1"/>
  <c r="C52" i="1"/>
  <c r="B78" i="1"/>
  <c r="E2" i="1"/>
  <c r="B112" i="1"/>
  <c r="B17" i="1"/>
  <c r="C112" i="1"/>
  <c r="C17" i="1"/>
  <c r="B81" i="1"/>
  <c r="C57" i="1"/>
  <c r="B115" i="1"/>
  <c r="B57" i="1"/>
  <c r="C115" i="1"/>
  <c r="B23" i="1"/>
  <c r="C23" i="1"/>
  <c r="B53" i="1"/>
  <c r="C53" i="1"/>
  <c r="AO2" i="1"/>
  <c r="AK2" i="1"/>
  <c r="AJ2" i="1"/>
  <c r="CI3" i="1"/>
  <c r="CF3" i="1"/>
  <c r="AX3" i="1"/>
  <c r="BA3" i="1"/>
  <c r="AL3" i="1"/>
  <c r="AO3" i="1"/>
  <c r="B3" i="1"/>
  <c r="AJ3" i="1"/>
  <c r="K3" i="1"/>
  <c r="E3" i="1"/>
  <c r="AK3" i="1"/>
  <c r="B12" i="1" l="1"/>
  <c r="C12" i="1"/>
  <c r="D12" i="1"/>
  <c r="B51" i="1"/>
  <c r="C51" i="1"/>
  <c r="AI2" i="1"/>
  <c r="AI3" i="1"/>
</calcChain>
</file>

<file path=xl/sharedStrings.xml><?xml version="1.0" encoding="utf-8"?>
<sst xmlns="http://schemas.openxmlformats.org/spreadsheetml/2006/main" count="810" uniqueCount="277">
  <si>
    <t>Coach</t>
  </si>
  <si>
    <t>Wins</t>
  </si>
  <si>
    <t>Draws</t>
  </si>
  <si>
    <t>Losses</t>
  </si>
  <si>
    <t>xWins</t>
  </si>
  <si>
    <t>xDraws</t>
  </si>
  <si>
    <t>xLosses</t>
  </si>
  <si>
    <t>H_Wins</t>
  </si>
  <si>
    <t>H_Draws</t>
  </si>
  <si>
    <t>H_Losses</t>
  </si>
  <si>
    <t>A_Wins</t>
  </si>
  <si>
    <t>A_Draws</t>
  </si>
  <si>
    <t>A_Losses</t>
  </si>
  <si>
    <t>Diego Cocca</t>
  </si>
  <si>
    <t>Almada</t>
  </si>
  <si>
    <t>Goals</t>
  </si>
  <si>
    <t>xGoals</t>
  </si>
  <si>
    <t>Matches</t>
  </si>
  <si>
    <t>Home</t>
  </si>
  <si>
    <t>Away</t>
  </si>
  <si>
    <t>HY</t>
  </si>
  <si>
    <t>xHY</t>
  </si>
  <si>
    <t>HR</t>
  </si>
  <si>
    <t>xHR</t>
  </si>
  <si>
    <t>AY</t>
  </si>
  <si>
    <t>xAY</t>
  </si>
  <si>
    <t>AR</t>
  </si>
  <si>
    <t>xAR</t>
  </si>
  <si>
    <t>HF</t>
  </si>
  <si>
    <t>xHF</t>
  </si>
  <si>
    <t>AF</t>
  </si>
  <si>
    <t>xAF</t>
  </si>
  <si>
    <t>HGF</t>
  </si>
  <si>
    <t>xHGF</t>
  </si>
  <si>
    <t>HGC</t>
  </si>
  <si>
    <t>xHGC</t>
  </si>
  <si>
    <t>2THGF</t>
  </si>
  <si>
    <t>x2THGF</t>
  </si>
  <si>
    <t>2THGC</t>
  </si>
  <si>
    <t>x2THGC</t>
  </si>
  <si>
    <t>HTHGF</t>
  </si>
  <si>
    <t>xHTHGF</t>
  </si>
  <si>
    <t>HTAGC</t>
  </si>
  <si>
    <t>HTHGC</t>
  </si>
  <si>
    <t>xHTHGC</t>
  </si>
  <si>
    <t>HFR</t>
  </si>
  <si>
    <t>xHFR</t>
  </si>
  <si>
    <t>HYR</t>
  </si>
  <si>
    <t>xHYR</t>
  </si>
  <si>
    <t>HRR</t>
  </si>
  <si>
    <t>xHRR</t>
  </si>
  <si>
    <t>xH_Wins</t>
  </si>
  <si>
    <t>xH_Draws</t>
  </si>
  <si>
    <t>xH_Losses</t>
  </si>
  <si>
    <t>¿Cómo son sus derrotas?</t>
  </si>
  <si>
    <t>¿Cómo son sus derrotas como visitante?</t>
  </si>
  <si>
    <t>AC_xg</t>
  </si>
  <si>
    <t>AF_xg</t>
  </si>
  <si>
    <t>HC_xg</t>
  </si>
  <si>
    <t>HF_xg</t>
  </si>
  <si>
    <t>AGF</t>
  </si>
  <si>
    <t>xAGF</t>
  </si>
  <si>
    <t>AGC</t>
  </si>
  <si>
    <t>xAGC</t>
  </si>
  <si>
    <t>2TAGF</t>
  </si>
  <si>
    <t>x2TAGF</t>
  </si>
  <si>
    <t>2TAGC</t>
  </si>
  <si>
    <t>x2TAGC</t>
  </si>
  <si>
    <t>HTAGF</t>
  </si>
  <si>
    <t>xHTAGF</t>
  </si>
  <si>
    <t>xHTAGC</t>
  </si>
  <si>
    <t>AFR</t>
  </si>
  <si>
    <t>xAFR</t>
  </si>
  <si>
    <t>AYR</t>
  </si>
  <si>
    <t>xAYR</t>
  </si>
  <si>
    <t>ARR</t>
  </si>
  <si>
    <t>xARR</t>
  </si>
  <si>
    <t>xA_Wins</t>
  </si>
  <si>
    <t>xA_Draws</t>
  </si>
  <si>
    <t>x_A_Losses</t>
  </si>
  <si>
    <t>GF</t>
  </si>
  <si>
    <t>xGF</t>
  </si>
  <si>
    <t>GC</t>
  </si>
  <si>
    <t>xGC</t>
  </si>
  <si>
    <t>pWins</t>
  </si>
  <si>
    <t>pDraws</t>
  </si>
  <si>
    <t>pLosses</t>
  </si>
  <si>
    <t>pH_Wins</t>
  </si>
  <si>
    <t>pH_Draws</t>
  </si>
  <si>
    <t>pH_Losses</t>
  </si>
  <si>
    <t>pA_Wins</t>
  </si>
  <si>
    <t>pA_Draws</t>
  </si>
  <si>
    <t>pGoals</t>
  </si>
  <si>
    <t>pGF</t>
  </si>
  <si>
    <t>pGC</t>
  </si>
  <si>
    <t>pHGF</t>
  </si>
  <si>
    <t>pHGC</t>
  </si>
  <si>
    <t>p2THGF</t>
  </si>
  <si>
    <t>pHF</t>
  </si>
  <si>
    <t>pHFR</t>
  </si>
  <si>
    <t>pHY</t>
  </si>
  <si>
    <t>pHYR</t>
  </si>
  <si>
    <t>pAFG</t>
  </si>
  <si>
    <t>pAGC</t>
  </si>
  <si>
    <t>p2THGC</t>
  </si>
  <si>
    <t>pHTHGF</t>
  </si>
  <si>
    <t>pHTHGC</t>
  </si>
  <si>
    <t>p2TAGF</t>
  </si>
  <si>
    <t>p2TAGC</t>
  </si>
  <si>
    <t>pHTAGF</t>
  </si>
  <si>
    <t>pHTAGC</t>
  </si>
  <si>
    <t>pAF</t>
  </si>
  <si>
    <t>pAFR</t>
  </si>
  <si>
    <t>pAY</t>
  </si>
  <si>
    <t>pAYR</t>
  </si>
  <si>
    <t>Fouls</t>
  </si>
  <si>
    <t>xFouls</t>
  </si>
  <si>
    <t>FoulsR</t>
  </si>
  <si>
    <t>xFoulsR</t>
  </si>
  <si>
    <t>YC</t>
  </si>
  <si>
    <t>xYC</t>
  </si>
  <si>
    <t>YCR</t>
  </si>
  <si>
    <t>xYCR</t>
  </si>
  <si>
    <t>Victorias</t>
  </si>
  <si>
    <t>Empates</t>
  </si>
  <si>
    <t>Derrotas</t>
  </si>
  <si>
    <t>Goles por partido</t>
  </si>
  <si>
    <t>Goles a Favor</t>
  </si>
  <si>
    <t>Goles en Contra</t>
  </si>
  <si>
    <t>Faltas cometidas</t>
  </si>
  <si>
    <t>Faltas recibidas</t>
  </si>
  <si>
    <t>Tarjetas Amarillas</t>
  </si>
  <si>
    <t>Tarjetas Amarillas de rivales</t>
  </si>
  <si>
    <t>Goles a Favor de Local</t>
  </si>
  <si>
    <t>Goles en Contra de Local</t>
  </si>
  <si>
    <t>Goles a Favor de Visitante</t>
  </si>
  <si>
    <t>Goles en Contra de Visitante</t>
  </si>
  <si>
    <t>Guillermo Almada</t>
  </si>
  <si>
    <t>Victorias de Local</t>
  </si>
  <si>
    <t>Empates de Local</t>
  </si>
  <si>
    <t>Derrotas de Local</t>
  </si>
  <si>
    <t>Victorias de Visitante</t>
  </si>
  <si>
    <t>Empates de Visitante</t>
  </si>
  <si>
    <t>Derrotas de Visitante</t>
  </si>
  <si>
    <t>Resultado</t>
  </si>
  <si>
    <t>Expectativas</t>
  </si>
  <si>
    <t>Barcelona</t>
  </si>
  <si>
    <t>Santos</t>
  </si>
  <si>
    <t>Pachuca</t>
  </si>
  <si>
    <t>Diego Cocca en Atlas</t>
  </si>
  <si>
    <t>Puntos</t>
  </si>
  <si>
    <t>Points</t>
  </si>
  <si>
    <t>xPoints</t>
  </si>
  <si>
    <t>Puntos de local</t>
  </si>
  <si>
    <t>H_Points</t>
  </si>
  <si>
    <t>xH_Points</t>
  </si>
  <si>
    <t>Puntos de Local</t>
  </si>
  <si>
    <t>Puntos de Visitante</t>
  </si>
  <si>
    <t>Visitante</t>
  </si>
  <si>
    <t>Local</t>
  </si>
  <si>
    <t>Promedio</t>
  </si>
  <si>
    <t>Atlas 2013-2020</t>
  </si>
  <si>
    <t xml:space="preserve">Atlas </t>
  </si>
  <si>
    <t>A_Points</t>
  </si>
  <si>
    <t>xA_Points</t>
  </si>
  <si>
    <t>Hgoals</t>
  </si>
  <si>
    <t>Agoals</t>
  </si>
  <si>
    <t>GoalsF</t>
  </si>
  <si>
    <t>Atlas A2020-C2022</t>
  </si>
  <si>
    <t>Atlas A2013-C2020</t>
  </si>
  <si>
    <t>Club</t>
  </si>
  <si>
    <t>Division</t>
  </si>
  <si>
    <t>rPoints</t>
  </si>
  <si>
    <t>rWins</t>
  </si>
  <si>
    <t>rDraws</t>
  </si>
  <si>
    <t>rLosses</t>
  </si>
  <si>
    <t>GoalDiff</t>
  </si>
  <si>
    <t>xGoalDiff</t>
  </si>
  <si>
    <t>GoalsF_Diff</t>
  </si>
  <si>
    <t>GoalsA_Diff</t>
  </si>
  <si>
    <t>rGoalsF</t>
  </si>
  <si>
    <t>rGoalsA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</si>
  <si>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</si>
  <si>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</si>
  <si>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</si>
  <si>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</si>
  <si>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</si>
  <si>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</si>
  <si>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</si>
  <si>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</si>
  <si>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</si>
  <si>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</si>
  <si>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</si>
  <si>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</si>
  <si>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</si>
  <si>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</si>
  <si>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</si>
  <si>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</si>
  <si>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</si>
  <si>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</si>
  <si>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</si>
  <si>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</si>
  <si>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</si>
  <si>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</si>
  <si>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</si>
  <si>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</si>
  <si>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</si>
  <si>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</si>
  <si>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</si>
  <si>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</si>
  <si>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</si>
  <si>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</si>
  <si>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</si>
  <si>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</si>
  <si>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</si>
  <si>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</si>
  <si>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</si>
  <si>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</si>
  <si>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</si>
  <si>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</si>
  <si>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</si>
  <si>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rHWins</t>
  </si>
  <si>
    <t>rHDraws</t>
  </si>
  <si>
    <t>rHLosses</t>
  </si>
  <si>
    <t>HWins</t>
  </si>
  <si>
    <t>HDraws</t>
  </si>
  <si>
    <t>HLosses</t>
  </si>
  <si>
    <t>xHWins</t>
  </si>
  <si>
    <t>xHDraws</t>
  </si>
  <si>
    <t>xHLosses</t>
  </si>
  <si>
    <t>rAWins</t>
  </si>
  <si>
    <t>rADraws</t>
  </si>
  <si>
    <t>rALosses</t>
  </si>
  <si>
    <t>AWins</t>
  </si>
  <si>
    <t>ADraws</t>
  </si>
  <si>
    <t>ALosses</t>
  </si>
  <si>
    <t>xAWins</t>
  </si>
  <si>
    <t>xADraws</t>
  </si>
  <si>
    <t>xALosses</t>
  </si>
  <si>
    <t>rHGoalsF</t>
  </si>
  <si>
    <t>rHGoalsA</t>
  </si>
  <si>
    <t>rAGoalsF</t>
  </si>
  <si>
    <t>rAGoalsA</t>
  </si>
  <si>
    <t>HGoalsF</t>
  </si>
  <si>
    <t>xHGoalsF</t>
  </si>
  <si>
    <t>HGoalsA</t>
  </si>
  <si>
    <t>xHGoalsA</t>
  </si>
  <si>
    <t>AGoalsF</t>
  </si>
  <si>
    <t>xAGoalsF</t>
  </si>
  <si>
    <t>AGoalsA</t>
  </si>
  <si>
    <t>xAGoalsA</t>
  </si>
  <si>
    <t>Tijuana</t>
  </si>
  <si>
    <t>Liga MX</t>
  </si>
  <si>
    <t>Santos Laguna</t>
  </si>
  <si>
    <t>Toluca</t>
  </si>
  <si>
    <t>Monterrey</t>
  </si>
  <si>
    <t>Guadalajara</t>
  </si>
  <si>
    <t>Mazatlán</t>
  </si>
  <si>
    <t>Atlético San Luis</t>
  </si>
  <si>
    <t>Juárez</t>
  </si>
  <si>
    <t>Pumas UNAM</t>
  </si>
  <si>
    <t>América</t>
  </si>
  <si>
    <t>Querétaro</t>
  </si>
  <si>
    <t>Tigres UANL</t>
  </si>
  <si>
    <t>León</t>
  </si>
  <si>
    <t>Necaxa</t>
  </si>
  <si>
    <t>Cruz Azul</t>
  </si>
  <si>
    <t>Atlas</t>
  </si>
  <si>
    <t>Puebla</t>
  </si>
  <si>
    <t>San Luis</t>
  </si>
  <si>
    <t>Tigres</t>
  </si>
  <si>
    <t>Chivas</t>
  </si>
  <si>
    <t>Pumas</t>
  </si>
  <si>
    <t>Locales</t>
  </si>
  <si>
    <t>Visitantes</t>
  </si>
  <si>
    <t>Liga MX A2013 - C2020</t>
  </si>
  <si>
    <t>Liga MX A2020 - C2022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</si>
</sst>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9" fontId="3" fillId="0" borderId="0" xfId="0" applyNumberFormat="1" applyFont="1"/>
    <xf numFmtId="9" fontId="1" fillId="0" borderId="0" xfId="0" applyNumberFormat="1" applyFont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2" fontId="0" fillId="0" borderId="0" xfId="0" applyNumberFormat="1"/>
    <xf numFmtId="0" fontId="4" fillId="0" borderId="0" xfId="0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FF99"/>
      <color rgb="FF99FF99"/>
      <color rgb="FFFFFFCC"/>
      <color rgb="FF66FFFF"/>
      <color rgb="FF66FF99"/>
      <color rgb="FFFFCCFF"/>
      <color rgb="FFFFCC99"/>
      <color rgb="FFFF33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El Atlas de</a:t>
            </a:r>
            <a:r>
              <a:rPr lang="en-US" sz="2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Diego Cocca</a:t>
            </a:r>
            <a:b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61 partidos de liga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2020 - Clausura 2022</a:t>
            </a:r>
            <a:endPara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353169958033321"/>
          <c:y val="0.29565638139471145"/>
          <c:w val="0.51632686288545482"/>
          <c:h val="0.6159686827768166"/>
        </c:manualLayout>
      </c:layout>
      <c:radarChart>
        <c:radarStyle val="marker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Diego Cocca en Atlas</c:v>
                </c:pt>
              </c:strCache>
            </c:strRef>
          </c:tx>
          <c:spPr>
            <a:ln w="50800" cap="rnd" cmpd="sng" algn="ctr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825311942959001E-3"/>
                  <c:y val="2.55183327620731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F43-4137-A3BB-5B9E14A72925}"/>
                </c:ext>
              </c:extLst>
            </c:dLbl>
            <c:dLbl>
              <c:idx val="1"/>
              <c:layout>
                <c:manualLayout>
                  <c:x val="9.67146686878044E-2"/>
                  <c:y val="4.3948128128151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D3-45D4-9282-B84593256982}"/>
                </c:ext>
              </c:extLst>
            </c:dLbl>
            <c:dLbl>
              <c:idx val="2"/>
              <c:layout>
                <c:manualLayout>
                  <c:x val="9.9211194857327323E-2"/>
                  <c:y val="8.0335529238333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D3-45D4-9282-B84593256982}"/>
                </c:ext>
              </c:extLst>
            </c:dLbl>
            <c:dLbl>
              <c:idx val="3"/>
              <c:layout>
                <c:manualLayout>
                  <c:x val="-4.5798419582585454E-4"/>
                  <c:y val="1.9138749571554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D3-45D4-9282-B84593256982}"/>
                </c:ext>
              </c:extLst>
            </c:dLbl>
            <c:dLbl>
              <c:idx val="4"/>
              <c:layout>
                <c:manualLayout>
                  <c:x val="-0.11795233483515098"/>
                  <c:y val="0.13633403698517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D3-45D4-9282-B84593256982}"/>
                </c:ext>
              </c:extLst>
            </c:dLbl>
            <c:dLbl>
              <c:idx val="5"/>
              <c:layout>
                <c:manualLayout>
                  <c:x val="-0.14810279731076401"/>
                  <c:y val="4.4184557825396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D3-45D4-9282-B84593256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(Sheet1!$A$12,Sheet1!$A$17,Sheet1!$A$20,Sheet1!$A$23,Sheet1!$A$54,Sheet1!$A$57)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Sheet1!$D$9:$D$139</c15:sqref>
                  </c15:fullRef>
                </c:ext>
              </c:extLst>
              <c:f>(Sheet1!$D$12,Sheet1!$D$17,Sheet1!$D$20,Sheet1!$D$23,Sheet1!$D$54,Sheet1!$D$57)</c:f>
              <c:numCache>
                <c:formatCode>General</c:formatCode>
                <c:ptCount val="6"/>
                <c:pt idx="0" formatCode="0%">
                  <c:v>1.0336142586460997</c:v>
                </c:pt>
                <c:pt idx="1" formatCode="0%">
                  <c:v>1.0456435818910399</c:v>
                </c:pt>
                <c:pt idx="2" formatCode="0%">
                  <c:v>0.98559245535734363</c:v>
                </c:pt>
                <c:pt idx="3" formatCode="0%">
                  <c:v>0.96157915335381883</c:v>
                </c:pt>
                <c:pt idx="4" formatCode="0%">
                  <c:v>0.80498422342296216</c:v>
                </c:pt>
                <c:pt idx="5" formatCode="0%">
                  <c:v>0.68815919589868602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Sheet1!$D$15</c15:sqref>
                  <c15:dLbl>
                    <c:idx val="0"/>
                    <c:layout>
                      <c:manualLayout>
                        <c:x val="5.8055152394775036E-3"/>
                        <c:y val="1.701222184138212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029A-4101-AE5B-03544B45D56E}"/>
                      </c:ext>
                    </c:extLst>
                  </c15:dLbl>
                </c15:categoryFilterException>
                <c15:categoryFilterException>
                  <c15:sqref>Sheet1!$D$16</c15:sqref>
                  <c15:dLbl>
                    <c:idx val="0"/>
                    <c:layout>
                      <c:manualLayout>
                        <c:x val="5.8055152394775036E-3"/>
                        <c:y val="3.827749914310978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029A-4101-AE5B-03544B45D56E}"/>
                      </c:ext>
                    </c:extLst>
                  </c15:dLbl>
                </c15:categoryFilterException>
                <c15:categoryFilterException>
                  <c15:sqref>Sheet1!$D$72</c15:sqref>
                  <c15:dLbl>
                    <c:idx val="5"/>
                    <c:layout>
                      <c:manualLayout>
                        <c:x val="0"/>
                        <c:y val="-2.339180329110197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029A-4101-AE5B-03544B45D56E}"/>
                      </c:ext>
                    </c:extLst>
                  </c15:dLbl>
                </c15:categoryFilterException>
                <c15:categoryFilterException>
                  <c15:sqref>Sheet1!$D$75</c15:sqref>
                  <c15:dLbl>
                    <c:idx val="5"/>
                    <c:layout>
                      <c:manualLayout>
                        <c:x val="9.6758587324625063E-3"/>
                        <c:y val="-5.198178509133847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029A-4101-AE5B-03544B45D56E}"/>
                      </c:ext>
                    </c:extLst>
                  </c15:dLbl>
                </c15:categoryFilterException>
                <c15:categoryFilterException>
                  <c15:sqref>Sheet1!$D$106</c15:sqref>
                  <c15:dLbl>
                    <c:idx val="5"/>
                    <c:layout>
                      <c:manualLayout>
                        <c:x val="7.7406869859700045E-3"/>
                        <c:y val="5.1981785091336566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029A-4101-AE5B-03544B45D56E}"/>
                      </c:ext>
                    </c:extLst>
                  </c15:dLbl>
                </c15:categoryFilterException>
                <c15:categoryFilterException>
                  <c15:sqref>Sheet1!$D$109</c15:sqref>
                  <c15:dLbl>
                    <c:idx val="5"/>
                    <c:layout>
                      <c:manualLayout>
                        <c:x val="0"/>
                        <c:y val="1.819362478196808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029A-4101-AE5B-03544B45D56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FF43-4137-A3BB-5B9E14A72925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</c:strCache>
            </c:strRef>
          </c:tx>
          <c:spPr>
            <a:ln w="50800" cap="rnd" cmpd="sng" algn="ctr">
              <a:solidFill>
                <a:sysClr val="windowText" lastClr="000000">
                  <a:alpha val="8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(Sheet1!$A$12,Sheet1!$A$17,Sheet1!$A$20,Sheet1!$A$23,Sheet1!$A$54,Sheet1!$A$57)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Sheet1!$E$9:$E$139</c15:sqref>
                  </c15:fullRef>
                </c:ext>
              </c:extLst>
              <c:f>(Sheet1!$E$12,Sheet1!$E$17,Sheet1!$E$20,Sheet1!$E$23,Sheet1!$E$54,Sheet1!$E$57)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43-4137-A3BB-5B9E14A72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800671"/>
        <c:axId val="12768010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Diego Cocca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1.9351717464925011E-3"/>
                        <c:y val="-1.039635701826750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25D3-45D4-9282-B84593256982}"/>
                      </c:ext>
                    </c:extLst>
                  </c:dLbl>
                  <c:dLbl>
                    <c:idx val="2"/>
                    <c:layout>
                      <c:manualLayout>
                        <c:x val="5.8055152394775038E-2"/>
                        <c:y val="1.039635701826750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25D3-45D4-9282-B84593256982}"/>
                      </c:ext>
                    </c:extLst>
                  </c:dLbl>
                  <c:dLbl>
                    <c:idx val="3"/>
                    <c:layout>
                      <c:manualLayout>
                        <c:x val="7.5471698113207544E-2"/>
                        <c:y val="3.118907105480241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25D3-45D4-9282-B84593256982}"/>
                      </c:ext>
                    </c:extLst>
                  </c:dLbl>
                  <c:dLbl>
                    <c:idx val="4"/>
                    <c:layout>
                      <c:manualLayout>
                        <c:x val="9.6758587324625056E-2"/>
                        <c:y val="0.1117608379463756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25D3-45D4-9282-B84593256982}"/>
                      </c:ext>
                    </c:extLst>
                  </c:dLbl>
                  <c:dLbl>
                    <c:idx val="5"/>
                    <c:layout>
                      <c:manualLayout>
                        <c:x val="-7.0955477687658595E-17"/>
                        <c:y val="0.13515264123747756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25D3-45D4-9282-B8459325698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cap="none" spc="0" baseline="0">
                          <a:ln w="0"/>
                          <a:solidFill>
                            <a:srgbClr val="C0000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(Sheet1!$A$12,Sheet1!$A$17,Sheet1!$A$20,Sheet1!$A$23,Sheet1!$A$54,Sheet1!$A$57)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Sheet1!$B$9:$B$139</c15:sqref>
                        </c15:fullRef>
                        <c15:formulaRef>
                          <c15:sqref>(Sheet1!$B$12,Sheet1!$B$17,Sheet1!$B$20,Sheet1!$B$23,Sheet1!$B$54,Sheet1!$B$57)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1.0217725498575796</c:v>
                      </c:pt>
                      <c:pt idx="1" formatCode="0%">
                        <c:v>1.028291769249698</c:v>
                      </c:pt>
                      <c:pt idx="2" formatCode="0%">
                        <c:v>0.99619387006028959</c:v>
                      </c:pt>
                      <c:pt idx="3" formatCode="0%">
                        <c:v>0.97298161876645051</c:v>
                      </c:pt>
                      <c:pt idx="4" formatCode="0%">
                        <c:v>0.80672283192160832</c:v>
                      </c:pt>
                      <c:pt idx="5" formatCode="0%">
                        <c:v>0.83295994679452312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Sheet1!$B$51</c15:sqref>
                        <c15:dLbl>
                          <c:idx val="3"/>
                          <c:layout>
                            <c:manualLayout>
                              <c:x val="0.13352685050798244"/>
                              <c:y val="7.2774499127872525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Sheet1!$B$60</c15:sqref>
                        <c15:dLbl>
                          <c:idx val="5"/>
                          <c:layout>
                            <c:manualLayout>
                              <c:x val="-9.8693759071117562E-2"/>
                              <c:y val="8.836903465527379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1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Sheet1!$B$63</c15:sqref>
                        <c15:dLbl>
                          <c:idx val="5"/>
                          <c:layout>
                            <c:manualLayout>
                              <c:x val="-9.0953072085147593E-2"/>
                              <c:y val="6.237814210960502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2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Sheet1!$B$66</c15:sqref>
                        <c15:dLbl>
                          <c:idx val="5"/>
                          <c:layout>
                            <c:manualLayout>
                              <c:x val="-7.1800814448266539E-2"/>
                              <c:y val="5.1416738994340738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3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Sheet1!$B$69</c15:sqref>
                        <c15:dLbl>
                          <c:idx val="5"/>
                          <c:layout>
                            <c:manualLayout>
                              <c:x val="-9.797149812006449E-2"/>
                              <c:y val="7.040134645102544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4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Sheet1!$B$72</c15:sqref>
                        <c15:dLbl>
                          <c:idx val="5"/>
                          <c:layout>
                            <c:manualLayout>
                              <c:x val="-0.1354620222544751"/>
                              <c:y val="0.11955810571007611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5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Sheet1!$B$75</c15:sqref>
                        <c15:dLbl>
                          <c:idx val="5"/>
                          <c:layout>
                            <c:manualLayout>
                              <c:x val="-0.11611030478955009"/>
                              <c:y val="6.7576320618738681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6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Sheet1!$B$106</c15:sqref>
                        <c15:dLbl>
                          <c:idx val="5"/>
                          <c:layout>
                            <c:manualLayout>
                              <c:x val="-7.5471698113207544E-2"/>
                              <c:y val="7.2774499127872525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7-029A-4101-AE5B-03544B45D56E}"/>
                            </c:ext>
                          </c:extLst>
                        </c15:dLbl>
                      </c15:categoryFilterException>
                      <c15:categoryFilterException>
                        <c15:sqref>Sheet1!$B$109</c15:sqref>
                        <c15:dLbl>
                          <c:idx val="5"/>
                          <c:layout>
                            <c:manualLayout>
                              <c:x val="-0.11804547653604261"/>
                              <c:y val="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8-029A-4101-AE5B-03544B45D56E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FF43-4137-A3BB-5B9E14A7292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Guillermo Almada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cap="none" spc="0" baseline="0">
                          <a:ln w="0"/>
                          <a:solidFill>
                            <a:srgbClr val="0070C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(Sheet1!$A$12,Sheet1!$A$17,Sheet1!$A$20,Sheet1!$A$23,Sheet1!$A$54,Sheet1!$A$57)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Sheet1!$C$9:$C$139</c15:sqref>
                        </c15:fullRef>
                        <c15:formulaRef>
                          <c15:sqref>(Sheet1!$C$12,Sheet1!$C$17,Sheet1!$C$20,Sheet1!$C$23,Sheet1!$C$54,Sheet1!$C$57)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1.0394324895674891</c:v>
                      </c:pt>
                      <c:pt idx="1" formatCode="0%">
                        <c:v>1.0124089909477547</c:v>
                      </c:pt>
                      <c:pt idx="2" formatCode="0%">
                        <c:v>1.1859536184109276</c:v>
                      </c:pt>
                      <c:pt idx="3" formatCode="0%">
                        <c:v>0.80871528872816822</c:v>
                      </c:pt>
                      <c:pt idx="4" formatCode="0%">
                        <c:v>0.99280738217709286</c:v>
                      </c:pt>
                      <c:pt idx="5" formatCode="0%">
                        <c:v>0.95506437891926665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43-4137-A3BB-5B9E14A72925}"/>
                  </c:ext>
                </c:extLst>
              </c15:ser>
            </c15:filteredRadarSeries>
          </c:ext>
        </c:extLst>
      </c:radarChart>
      <c:catAx>
        <c:axId val="12768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6801087"/>
        <c:crosses val="autoZero"/>
        <c:auto val="1"/>
        <c:lblAlgn val="ctr"/>
        <c:lblOffset val="100"/>
        <c:noMultiLvlLbl val="0"/>
      </c:catAx>
      <c:valAx>
        <c:axId val="1276801087"/>
        <c:scaling>
          <c:orientation val="minMax"/>
          <c:max val="1.4"/>
          <c:min val="0"/>
        </c:scaling>
        <c:delete val="1"/>
        <c:axPos val="l"/>
        <c:majorGridlines>
          <c:spPr>
            <a:ln w="28575" cap="rnd" cmpd="sng" algn="ctr">
              <a:solidFill>
                <a:schemeClr val="bg2">
                  <a:lumMod val="50000"/>
                  <a:alpha val="8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768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3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partidos de liga como visitantes</a:t>
            </a:r>
            <a:endParaRPr lang="en-US" sz="2600" b="0" i="0" u="none" strike="noStrike" baseline="0"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rgbClr val="FFFF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A2013-C2020</a:t>
            </a:r>
            <a:r>
              <a:rPr lang="en-US" sz="1800" b="0" i="0" u="none" strike="noStrike" baseline="0">
                <a:solidFill>
                  <a:srgbClr val="66FF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8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vs </a:t>
            </a:r>
            <a:r>
              <a:rPr lang="en-US" sz="1800" b="0" i="0" u="none" strike="noStrike" baseline="0">
                <a:solidFill>
                  <a:srgbClr val="66FF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A2020-C2022</a:t>
            </a:r>
            <a:endParaRPr lang="es-MX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Sheet1!$CL$22</c:f>
              <c:strCache>
                <c:ptCount val="1"/>
                <c:pt idx="0">
                  <c:v>Visitante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Sheet1!$CL$23:$CL$28</c:f>
              <c:numCache>
                <c:formatCode>0%</c:formatCode>
                <c:ptCount val="6"/>
                <c:pt idx="0">
                  <c:v>1.1247630043797856</c:v>
                </c:pt>
                <c:pt idx="1">
                  <c:v>1.197147321379229</c:v>
                </c:pt>
                <c:pt idx="2">
                  <c:v>0.93467069458533925</c:v>
                </c:pt>
                <c:pt idx="3">
                  <c:v>0.94330241235202905</c:v>
                </c:pt>
                <c:pt idx="4">
                  <c:v>1.0656621900448691</c:v>
                </c:pt>
                <c:pt idx="5">
                  <c:v>0.98493825831118709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EA0-A850-F9DBF63FF016}"/>
            </c:ext>
          </c:extLst>
        </c:ser>
        <c:ser>
          <c:idx val="1"/>
          <c:order val="1"/>
          <c:tx>
            <c:strRef>
              <c:f>Sheet1!$CM$22</c:f>
              <c:strCache>
                <c:ptCount val="1"/>
                <c:pt idx="0">
                  <c:v>Visitante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Sheet1!$CM$23:$CM$28</c:f>
              <c:numCache>
                <c:formatCode>0%</c:formatCode>
                <c:ptCount val="6"/>
                <c:pt idx="0">
                  <c:v>1.2568026985105343</c:v>
                </c:pt>
                <c:pt idx="1">
                  <c:v>1.2875667861916387</c:v>
                </c:pt>
                <c:pt idx="2">
                  <c:v>1.1572603570109403</c:v>
                </c:pt>
                <c:pt idx="3">
                  <c:v>0.66450717147524563</c:v>
                </c:pt>
                <c:pt idx="4">
                  <c:v>1.0710748666813579</c:v>
                </c:pt>
                <c:pt idx="5">
                  <c:v>0.60756862880176021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EA0-A850-F9DBF63F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2271"/>
        <c:axId val="91923103"/>
        <c:extLst/>
      </c:radarChart>
      <c:catAx>
        <c:axId val="919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23103"/>
        <c:crosses val="autoZero"/>
        <c:auto val="1"/>
        <c:lblAlgn val="ctr"/>
        <c:lblOffset val="100"/>
        <c:noMultiLvlLbl val="0"/>
      </c:catAx>
      <c:valAx>
        <c:axId val="91923103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tx1">
            <a:lumMod val="85000"/>
            <a:lumOff val="15000"/>
          </a:schemeClr>
        </a:gs>
        <a:gs pos="0">
          <a:srgbClr val="FF0000"/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 a Favor</a:t>
            </a:r>
            <a:b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MX A2020 - C2022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Locales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1FF-88C5-B64B21E97E69}"/>
              </c:ext>
            </c:extLst>
          </c:dPt>
          <c:dLbls>
            <c:delete val="1"/>
          </c:dLbls>
          <c:cat>
            <c:strRef>
              <c:f>Sheet3!$A$2:$A$19</c:f>
              <c:strCache>
                <c:ptCount val="18"/>
                <c:pt idx="0">
                  <c:v>Atlas</c:v>
                </c:pt>
                <c:pt idx="1">
                  <c:v>Juárez</c:v>
                </c:pt>
                <c:pt idx="2">
                  <c:v>Monterrey</c:v>
                </c:pt>
                <c:pt idx="3">
                  <c:v>Necaxa</c:v>
                </c:pt>
                <c:pt idx="4">
                  <c:v>Pachuca</c:v>
                </c:pt>
                <c:pt idx="5">
                  <c:v>Tijuana</c:v>
                </c:pt>
                <c:pt idx="6">
                  <c:v>San Luis</c:v>
                </c:pt>
                <c:pt idx="7">
                  <c:v>Cruz Azul</c:v>
                </c:pt>
                <c:pt idx="8">
                  <c:v>León</c:v>
                </c:pt>
                <c:pt idx="9">
                  <c:v>Chivas</c:v>
                </c:pt>
                <c:pt idx="10">
                  <c:v>Tigres</c:v>
                </c:pt>
                <c:pt idx="11">
                  <c:v>Puebla</c:v>
                </c:pt>
                <c:pt idx="12">
                  <c:v>Querétaro</c:v>
                </c:pt>
                <c:pt idx="13">
                  <c:v>Santos</c:v>
                </c:pt>
                <c:pt idx="14">
                  <c:v>América</c:v>
                </c:pt>
                <c:pt idx="15">
                  <c:v>Mazatlán</c:v>
                </c:pt>
                <c:pt idx="16">
                  <c:v>Pumas</c:v>
                </c:pt>
                <c:pt idx="17">
                  <c:v>Toluca</c:v>
                </c:pt>
              </c:strCache>
            </c:strRef>
          </c:cat>
          <c:val>
            <c:numRef>
              <c:f>Sheet3!$B$2:$B$19</c:f>
              <c:numCache>
                <c:formatCode>0%</c:formatCode>
                <c:ptCount val="18"/>
                <c:pt idx="0">
                  <c:v>0.59756789927292597</c:v>
                </c:pt>
                <c:pt idx="1">
                  <c:v>0.71785607052546785</c:v>
                </c:pt>
                <c:pt idx="2">
                  <c:v>0.73858337638645966</c:v>
                </c:pt>
                <c:pt idx="3">
                  <c:v>0.76752110193321565</c:v>
                </c:pt>
                <c:pt idx="4">
                  <c:v>0.80875725997782999</c:v>
                </c:pt>
                <c:pt idx="5">
                  <c:v>0.84482443236458993</c:v>
                </c:pt>
                <c:pt idx="6">
                  <c:v>0.84719286955814355</c:v>
                </c:pt>
                <c:pt idx="7">
                  <c:v>0.87085202350968915</c:v>
                </c:pt>
                <c:pt idx="8">
                  <c:v>0.87352961362172865</c:v>
                </c:pt>
                <c:pt idx="9">
                  <c:v>0.88916723568576772</c:v>
                </c:pt>
                <c:pt idx="10">
                  <c:v>0.94155569374652581</c:v>
                </c:pt>
                <c:pt idx="11">
                  <c:v>0.94741747548345612</c:v>
                </c:pt>
                <c:pt idx="12">
                  <c:v>1.036360446650314</c:v>
                </c:pt>
                <c:pt idx="13">
                  <c:v>1.0394750535366439</c:v>
                </c:pt>
                <c:pt idx="14">
                  <c:v>1.0465513089884599</c:v>
                </c:pt>
                <c:pt idx="15">
                  <c:v>1.088984227839672</c:v>
                </c:pt>
                <c:pt idx="16">
                  <c:v>1.1043436063326719</c:v>
                </c:pt>
                <c:pt idx="17">
                  <c:v>1.2396491086819319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4-41FF-88C5-B64B21E97E6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Visitantes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tint val="66000"/>
                    <a:satMod val="160000"/>
                  </a:srgbClr>
                </a:gs>
                <a:gs pos="50000">
                  <a:srgbClr val="00B050">
                    <a:tint val="44500"/>
                    <a:satMod val="160000"/>
                  </a:srgbClr>
                </a:gs>
                <a:gs pos="100000">
                  <a:srgbClr val="00B05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1FF-88C5-B64B21E97E69}"/>
              </c:ext>
            </c:extLst>
          </c:dPt>
          <c:dLbls>
            <c:delete val="1"/>
          </c:dLbls>
          <c:cat>
            <c:strRef>
              <c:f>Sheet3!$A$2:$A$19</c:f>
              <c:strCache>
                <c:ptCount val="18"/>
                <c:pt idx="0">
                  <c:v>Atlas</c:v>
                </c:pt>
                <c:pt idx="1">
                  <c:v>Juárez</c:v>
                </c:pt>
                <c:pt idx="2">
                  <c:v>Monterrey</c:v>
                </c:pt>
                <c:pt idx="3">
                  <c:v>Necaxa</c:v>
                </c:pt>
                <c:pt idx="4">
                  <c:v>Pachuca</c:v>
                </c:pt>
                <c:pt idx="5">
                  <c:v>Tijuana</c:v>
                </c:pt>
                <c:pt idx="6">
                  <c:v>San Luis</c:v>
                </c:pt>
                <c:pt idx="7">
                  <c:v>Cruz Azul</c:v>
                </c:pt>
                <c:pt idx="8">
                  <c:v>León</c:v>
                </c:pt>
                <c:pt idx="9">
                  <c:v>Chivas</c:v>
                </c:pt>
                <c:pt idx="10">
                  <c:v>Tigres</c:v>
                </c:pt>
                <c:pt idx="11">
                  <c:v>Puebla</c:v>
                </c:pt>
                <c:pt idx="12">
                  <c:v>Querétaro</c:v>
                </c:pt>
                <c:pt idx="13">
                  <c:v>Santos</c:v>
                </c:pt>
                <c:pt idx="14">
                  <c:v>América</c:v>
                </c:pt>
                <c:pt idx="15">
                  <c:v>Mazatlán</c:v>
                </c:pt>
                <c:pt idx="16">
                  <c:v>Pumas</c:v>
                </c:pt>
                <c:pt idx="17">
                  <c:v>Toluca</c:v>
                </c:pt>
              </c:strCache>
            </c:strRef>
          </c:cat>
          <c:val>
            <c:numRef>
              <c:f>Sheet3!$C$2:$C$19</c:f>
              <c:numCache>
                <c:formatCode>0%</c:formatCode>
                <c:ptCount val="18"/>
                <c:pt idx="0">
                  <c:v>1.06747518290138</c:v>
                </c:pt>
                <c:pt idx="1">
                  <c:v>0.7147928199462833</c:v>
                </c:pt>
                <c:pt idx="2">
                  <c:v>0.94489533073318255</c:v>
                </c:pt>
                <c:pt idx="3">
                  <c:v>0.9417512384551624</c:v>
                </c:pt>
                <c:pt idx="4">
                  <c:v>1.0623055431982451</c:v>
                </c:pt>
                <c:pt idx="5">
                  <c:v>0.64155520973099056</c:v>
                </c:pt>
                <c:pt idx="6">
                  <c:v>1.1456928494065179</c:v>
                </c:pt>
                <c:pt idx="7">
                  <c:v>0.90325275217362488</c:v>
                </c:pt>
                <c:pt idx="8">
                  <c:v>0.90241534514074051</c:v>
                </c:pt>
                <c:pt idx="9">
                  <c:v>0.90727475954358616</c:v>
                </c:pt>
                <c:pt idx="10">
                  <c:v>1.082292978467408</c:v>
                </c:pt>
                <c:pt idx="11">
                  <c:v>1.284896380955034</c:v>
                </c:pt>
                <c:pt idx="12">
                  <c:v>0.71556341692478065</c:v>
                </c:pt>
                <c:pt idx="13">
                  <c:v>0.90283455712942651</c:v>
                </c:pt>
                <c:pt idx="14">
                  <c:v>1.0472419215213411</c:v>
                </c:pt>
                <c:pt idx="15">
                  <c:v>1.0905500230404059</c:v>
                </c:pt>
                <c:pt idx="16">
                  <c:v>0.86629196044542334</c:v>
                </c:pt>
                <c:pt idx="17">
                  <c:v>1.0033613847438401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41FF-88C5-B64B21E97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612735"/>
        <c:axId val="893613151"/>
      </c:barChart>
      <c:catAx>
        <c:axId val="8936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613151"/>
        <c:crosses val="autoZero"/>
        <c:auto val="1"/>
        <c:lblAlgn val="ctr"/>
        <c:lblOffset val="100"/>
        <c:noMultiLvlLbl val="0"/>
      </c:catAx>
      <c:valAx>
        <c:axId val="8936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6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 b="0" cap="none" spc="0">
                <a:ln w="0"/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 a Favor</a:t>
            </a:r>
            <a:r>
              <a:rPr lang="en-US" sz="1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</a:t>
            </a:r>
            <a:r>
              <a:rPr lang="en-US" sz="13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partidos como </a:t>
            </a:r>
            <a:r>
              <a:rPr lang="en-US" sz="1300" b="0" cap="none" spc="0" baseline="0">
                <a:ln w="0"/>
                <a:solidFill>
                  <a:schemeClr val="accent6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Visitantes</a:t>
            </a:r>
            <a:b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Liga</a:t>
            </a:r>
            <a:r>
              <a:rPr lang="en-US" sz="12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MX A2020 - C2022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rAGoalsF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Sheet3!$A$2:$A$19</c:f>
              <c:strCache>
                <c:ptCount val="18"/>
                <c:pt idx="0">
                  <c:v>Atlas</c:v>
                </c:pt>
                <c:pt idx="1">
                  <c:v>Juárez</c:v>
                </c:pt>
                <c:pt idx="2">
                  <c:v>Monterrey</c:v>
                </c:pt>
                <c:pt idx="3">
                  <c:v>Necaxa</c:v>
                </c:pt>
                <c:pt idx="4">
                  <c:v>Pachuca</c:v>
                </c:pt>
                <c:pt idx="5">
                  <c:v>Tijuana</c:v>
                </c:pt>
                <c:pt idx="6">
                  <c:v>San Luis</c:v>
                </c:pt>
                <c:pt idx="7">
                  <c:v>Cruz Azul</c:v>
                </c:pt>
                <c:pt idx="8">
                  <c:v>León</c:v>
                </c:pt>
                <c:pt idx="9">
                  <c:v>Chivas</c:v>
                </c:pt>
                <c:pt idx="10">
                  <c:v>Tigres</c:v>
                </c:pt>
                <c:pt idx="11">
                  <c:v>Puebla</c:v>
                </c:pt>
                <c:pt idx="12">
                  <c:v>Querétaro</c:v>
                </c:pt>
                <c:pt idx="13">
                  <c:v>Santos</c:v>
                </c:pt>
                <c:pt idx="14">
                  <c:v>América</c:v>
                </c:pt>
                <c:pt idx="15">
                  <c:v>Mazatlán</c:v>
                </c:pt>
                <c:pt idx="16">
                  <c:v>Pumas</c:v>
                </c:pt>
                <c:pt idx="17">
                  <c:v>Toluca</c:v>
                </c:pt>
              </c:strCache>
            </c:strRef>
          </c:cat>
          <c:val>
            <c:numRef>
              <c:f>Sheet3!$N$2:$N$19</c:f>
              <c:numCache>
                <c:formatCode>0%</c:formatCode>
                <c:ptCount val="18"/>
                <c:pt idx="0">
                  <c:v>0.64155520973099056</c:v>
                </c:pt>
                <c:pt idx="1">
                  <c:v>0.7147928199462833</c:v>
                </c:pt>
                <c:pt idx="2">
                  <c:v>0.71556341692478065</c:v>
                </c:pt>
                <c:pt idx="3">
                  <c:v>0.86629196044542334</c:v>
                </c:pt>
                <c:pt idx="4">
                  <c:v>0.90241534514074051</c:v>
                </c:pt>
                <c:pt idx="5">
                  <c:v>0.90283455712942651</c:v>
                </c:pt>
                <c:pt idx="6">
                  <c:v>0.90325275217362488</c:v>
                </c:pt>
                <c:pt idx="7">
                  <c:v>0.90727475954358616</c:v>
                </c:pt>
                <c:pt idx="8">
                  <c:v>0.9417512384551624</c:v>
                </c:pt>
                <c:pt idx="9">
                  <c:v>0.94489533073318255</c:v>
                </c:pt>
                <c:pt idx="10">
                  <c:v>1.0033613847438401</c:v>
                </c:pt>
                <c:pt idx="11">
                  <c:v>1.0472419215213411</c:v>
                </c:pt>
                <c:pt idx="12">
                  <c:v>1.0623055431982451</c:v>
                </c:pt>
                <c:pt idx="13">
                  <c:v>1.06747518290138</c:v>
                </c:pt>
                <c:pt idx="14">
                  <c:v>1.082292978467408</c:v>
                </c:pt>
                <c:pt idx="15">
                  <c:v>1.0905500230404059</c:v>
                </c:pt>
                <c:pt idx="16">
                  <c:v>1.1456928494065179</c:v>
                </c:pt>
                <c:pt idx="17">
                  <c:v>1.284896380955034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4-41FF-88C5-B64B21E97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612735"/>
        <c:axId val="893613151"/>
      </c:barChart>
      <c:catAx>
        <c:axId val="8936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613151"/>
        <c:crosses val="autoZero"/>
        <c:auto val="1"/>
        <c:lblAlgn val="ctr"/>
        <c:lblOffset val="100"/>
        <c:noMultiLvlLbl val="0"/>
      </c:catAx>
      <c:valAx>
        <c:axId val="8936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6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s-MX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Goles a Favor como Locales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Liga MX A2013 - C2020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D6-497C-84B2-A132CE873C8C}"/>
              </c:ext>
            </c:extLst>
          </c:dPt>
          <c:cat>
            <c:strRef>
              <c:f>Sheet3!$P$2:$P$17</c:f>
              <c:strCache>
                <c:ptCount val="16"/>
                <c:pt idx="0">
                  <c:v>Atlas</c:v>
                </c:pt>
                <c:pt idx="1">
                  <c:v>Monterrey</c:v>
                </c:pt>
                <c:pt idx="2">
                  <c:v>Necaxa</c:v>
                </c:pt>
                <c:pt idx="3">
                  <c:v>Pachuca</c:v>
                </c:pt>
                <c:pt idx="4">
                  <c:v>Tijuana</c:v>
                </c:pt>
                <c:pt idx="5">
                  <c:v>San Luis</c:v>
                </c:pt>
                <c:pt idx="6">
                  <c:v>Cruz Azul</c:v>
                </c:pt>
                <c:pt idx="7">
                  <c:v>León</c:v>
                </c:pt>
                <c:pt idx="8">
                  <c:v>Chivas</c:v>
                </c:pt>
                <c:pt idx="9">
                  <c:v>Tigres</c:v>
                </c:pt>
                <c:pt idx="10">
                  <c:v>Puebla</c:v>
                </c:pt>
                <c:pt idx="11">
                  <c:v>Querétaro</c:v>
                </c:pt>
                <c:pt idx="12">
                  <c:v>Santos</c:v>
                </c:pt>
                <c:pt idx="13">
                  <c:v>América</c:v>
                </c:pt>
                <c:pt idx="14">
                  <c:v>Pumas</c:v>
                </c:pt>
                <c:pt idx="15">
                  <c:v>Toluca</c:v>
                </c:pt>
              </c:strCache>
            </c:strRef>
          </c:cat>
          <c:val>
            <c:numRef>
              <c:f>Sheet3!$Q$2:$Q$17</c:f>
              <c:numCache>
                <c:formatCode>0%</c:formatCode>
                <c:ptCount val="16"/>
                <c:pt idx="0">
                  <c:v>0.84314490271700349</c:v>
                </c:pt>
                <c:pt idx="1">
                  <c:v>1.0805497245299509</c:v>
                </c:pt>
                <c:pt idx="2">
                  <c:v>1.05416899738522</c:v>
                </c:pt>
                <c:pt idx="3">
                  <c:v>1.0833016823034021</c:v>
                </c:pt>
                <c:pt idx="4">
                  <c:v>0.99273180819259099</c:v>
                </c:pt>
                <c:pt idx="5">
                  <c:v>0.78749412857579071</c:v>
                </c:pt>
                <c:pt idx="6">
                  <c:v>0.923044308045322</c:v>
                </c:pt>
                <c:pt idx="7">
                  <c:v>1.179597525502674</c:v>
                </c:pt>
                <c:pt idx="8">
                  <c:v>0.80785657284096846</c:v>
                </c:pt>
                <c:pt idx="9">
                  <c:v>1.00563478110543</c:v>
                </c:pt>
                <c:pt idx="10">
                  <c:v>0.9910863265938068</c:v>
                </c:pt>
                <c:pt idx="11">
                  <c:v>0.90825080295274119</c:v>
                </c:pt>
                <c:pt idx="12">
                  <c:v>1.145255118627585</c:v>
                </c:pt>
                <c:pt idx="13">
                  <c:v>0.96521224269885786</c:v>
                </c:pt>
                <c:pt idx="14">
                  <c:v>1.088456610376825</c:v>
                </c:pt>
                <c:pt idx="15">
                  <c:v>1.1290610207118741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6-497C-84B2-A132CE873C8C}"/>
            </c:ext>
          </c:extLst>
        </c:ser>
        <c:ser>
          <c:idx val="1"/>
          <c:order val="1"/>
          <c:tx>
            <c:strRef>
              <c:f>Sheet3!$R$1</c:f>
              <c:strCache>
                <c:ptCount val="1"/>
                <c:pt idx="0">
                  <c:v>Liga MX A2020 - C2022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tint val="66000"/>
                    <a:satMod val="160000"/>
                  </a:schemeClr>
                </a:gs>
                <a:gs pos="50000">
                  <a:schemeClr val="accent6">
                    <a:lumMod val="75000"/>
                    <a:tint val="44500"/>
                    <a:satMod val="160000"/>
                  </a:schemeClr>
                </a:gs>
                <a:gs pos="100000">
                  <a:schemeClr val="accent6">
                    <a:lumMod val="75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6-497C-84B2-A132CE873C8C}"/>
              </c:ext>
            </c:extLst>
          </c:dPt>
          <c:cat>
            <c:strRef>
              <c:f>Sheet3!$P$2:$P$17</c:f>
              <c:strCache>
                <c:ptCount val="16"/>
                <c:pt idx="0">
                  <c:v>Atlas</c:v>
                </c:pt>
                <c:pt idx="1">
                  <c:v>Monterrey</c:v>
                </c:pt>
                <c:pt idx="2">
                  <c:v>Necaxa</c:v>
                </c:pt>
                <c:pt idx="3">
                  <c:v>Pachuca</c:v>
                </c:pt>
                <c:pt idx="4">
                  <c:v>Tijuana</c:v>
                </c:pt>
                <c:pt idx="5">
                  <c:v>San Luis</c:v>
                </c:pt>
                <c:pt idx="6">
                  <c:v>Cruz Azul</c:v>
                </c:pt>
                <c:pt idx="7">
                  <c:v>León</c:v>
                </c:pt>
                <c:pt idx="8">
                  <c:v>Chivas</c:v>
                </c:pt>
                <c:pt idx="9">
                  <c:v>Tigres</c:v>
                </c:pt>
                <c:pt idx="10">
                  <c:v>Puebla</c:v>
                </c:pt>
                <c:pt idx="11">
                  <c:v>Querétaro</c:v>
                </c:pt>
                <c:pt idx="12">
                  <c:v>Santos</c:v>
                </c:pt>
                <c:pt idx="13">
                  <c:v>América</c:v>
                </c:pt>
                <c:pt idx="14">
                  <c:v>Pumas</c:v>
                </c:pt>
                <c:pt idx="15">
                  <c:v>Toluca</c:v>
                </c:pt>
              </c:strCache>
            </c:strRef>
          </c:cat>
          <c:val>
            <c:numRef>
              <c:f>Sheet3!$R$2:$R$17</c:f>
              <c:numCache>
                <c:formatCode>0%</c:formatCode>
                <c:ptCount val="16"/>
                <c:pt idx="0">
                  <c:v>0.59756789927292597</c:v>
                </c:pt>
                <c:pt idx="1">
                  <c:v>0.73858337638645966</c:v>
                </c:pt>
                <c:pt idx="2">
                  <c:v>0.76752110193321565</c:v>
                </c:pt>
                <c:pt idx="3">
                  <c:v>0.80875725997782999</c:v>
                </c:pt>
                <c:pt idx="4">
                  <c:v>0.84482443236458993</c:v>
                </c:pt>
                <c:pt idx="5">
                  <c:v>0.84719286955814355</c:v>
                </c:pt>
                <c:pt idx="6">
                  <c:v>0.87085202350968915</c:v>
                </c:pt>
                <c:pt idx="7">
                  <c:v>0.87352961362172865</c:v>
                </c:pt>
                <c:pt idx="8">
                  <c:v>0.88916723568576772</c:v>
                </c:pt>
                <c:pt idx="9">
                  <c:v>0.94155569374652581</c:v>
                </c:pt>
                <c:pt idx="10">
                  <c:v>0.94741747548345612</c:v>
                </c:pt>
                <c:pt idx="11">
                  <c:v>1.036360446650314</c:v>
                </c:pt>
                <c:pt idx="12">
                  <c:v>1.0394750535366439</c:v>
                </c:pt>
                <c:pt idx="13">
                  <c:v>1.0465513089884599</c:v>
                </c:pt>
                <c:pt idx="14">
                  <c:v>1.1043436063326719</c:v>
                </c:pt>
                <c:pt idx="15">
                  <c:v>1.2396491086819319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6-497C-84B2-A132CE87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400639"/>
        <c:axId val="1559411871"/>
      </c:barChart>
      <c:catAx>
        <c:axId val="15594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11871"/>
        <c:crosses val="autoZero"/>
        <c:auto val="1"/>
        <c:lblAlgn val="ctr"/>
        <c:lblOffset val="100"/>
        <c:noMultiLvlLbl val="0"/>
      </c:catAx>
      <c:valAx>
        <c:axId val="1559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94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 a</a:t>
            </a:r>
            <a:r>
              <a:rPr lang="es-MX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Favor como Visitantes</a:t>
            </a:r>
            <a:endParaRPr lang="es-MX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Sheet3!$Q$19</c:f>
              <c:strCache>
                <c:ptCount val="1"/>
                <c:pt idx="0">
                  <c:v>Liga MX A2013 - C2020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shade val="30000"/>
                    <a:satMod val="115000"/>
                  </a:schemeClr>
                </a:gs>
                <a:gs pos="50000">
                  <a:schemeClr val="accent6">
                    <a:lumMod val="75000"/>
                    <a:shade val="67500"/>
                    <a:satMod val="115000"/>
                  </a:schemeClr>
                </a:gs>
                <a:gs pos="100000">
                  <a:schemeClr val="accent6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C-4E3E-89C4-8733A5E8AACD}"/>
              </c:ext>
            </c:extLst>
          </c:dPt>
          <c:cat>
            <c:strRef>
              <c:f>Sheet3!$P$20:$P$35</c:f>
              <c:strCache>
                <c:ptCount val="16"/>
                <c:pt idx="0">
                  <c:v>Tijuana</c:v>
                </c:pt>
                <c:pt idx="1">
                  <c:v>Querétaro</c:v>
                </c:pt>
                <c:pt idx="2">
                  <c:v>Pumas</c:v>
                </c:pt>
                <c:pt idx="3">
                  <c:v>León</c:v>
                </c:pt>
                <c:pt idx="4">
                  <c:v>Santos</c:v>
                </c:pt>
                <c:pt idx="5">
                  <c:v>Cruz Azul</c:v>
                </c:pt>
                <c:pt idx="6">
                  <c:v>Chivas</c:v>
                </c:pt>
                <c:pt idx="7">
                  <c:v>Necaxa</c:v>
                </c:pt>
                <c:pt idx="8">
                  <c:v>Monterrey</c:v>
                </c:pt>
                <c:pt idx="9">
                  <c:v>Toluca</c:v>
                </c:pt>
                <c:pt idx="10">
                  <c:v>América</c:v>
                </c:pt>
                <c:pt idx="11">
                  <c:v>Pachuca</c:v>
                </c:pt>
                <c:pt idx="12">
                  <c:v>Atlas</c:v>
                </c:pt>
                <c:pt idx="13">
                  <c:v>Tigres</c:v>
                </c:pt>
                <c:pt idx="14">
                  <c:v>San Luis</c:v>
                </c:pt>
                <c:pt idx="15">
                  <c:v>Puebla</c:v>
                </c:pt>
              </c:strCache>
            </c:strRef>
          </c:cat>
          <c:val>
            <c:numRef>
              <c:f>Sheet3!$Q$20:$Q$35</c:f>
              <c:numCache>
                <c:formatCode>0%</c:formatCode>
                <c:ptCount val="16"/>
                <c:pt idx="0">
                  <c:v>0.95113215293658038</c:v>
                </c:pt>
                <c:pt idx="1">
                  <c:v>1.120008467397382</c:v>
                </c:pt>
                <c:pt idx="2">
                  <c:v>1.055866885848215</c:v>
                </c:pt>
                <c:pt idx="3">
                  <c:v>1.1230352880558041</c:v>
                </c:pt>
                <c:pt idx="4">
                  <c:v>1.0246117892630751</c:v>
                </c:pt>
                <c:pt idx="5">
                  <c:v>1.002411796996697</c:v>
                </c:pt>
                <c:pt idx="6">
                  <c:v>0.99267070514172451</c:v>
                </c:pt>
                <c:pt idx="7">
                  <c:v>1.262388914910429</c:v>
                </c:pt>
                <c:pt idx="8">
                  <c:v>0.99817989043426036</c:v>
                </c:pt>
                <c:pt idx="9">
                  <c:v>0.97225683694319753</c:v>
                </c:pt>
                <c:pt idx="10">
                  <c:v>1.1325698077434989</c:v>
                </c:pt>
                <c:pt idx="11">
                  <c:v>1.0329183518321521</c:v>
                </c:pt>
                <c:pt idx="12">
                  <c:v>1.0656621900448691</c:v>
                </c:pt>
                <c:pt idx="13">
                  <c:v>0.88715167654702509</c:v>
                </c:pt>
                <c:pt idx="14">
                  <c:v>1.1733463871818819</c:v>
                </c:pt>
                <c:pt idx="15">
                  <c:v>0.98379078576679735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0-4CE8-BB94-257DA66579FD}"/>
            </c:ext>
          </c:extLst>
        </c:ser>
        <c:ser>
          <c:idx val="1"/>
          <c:order val="1"/>
          <c:tx>
            <c:strRef>
              <c:f>Sheet3!$R$19</c:f>
              <c:strCache>
                <c:ptCount val="1"/>
                <c:pt idx="0">
                  <c:v>Liga MX A2020 - C2022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75000"/>
                    <a:tint val="66000"/>
                    <a:satMod val="160000"/>
                  </a:schemeClr>
                </a:gs>
                <a:gs pos="50000">
                  <a:schemeClr val="accent6">
                    <a:lumMod val="75000"/>
                    <a:tint val="44500"/>
                    <a:satMod val="160000"/>
                  </a:schemeClr>
                </a:gs>
                <a:gs pos="100000">
                  <a:schemeClr val="accent6">
                    <a:lumMod val="75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C-4E3E-89C4-8733A5E8AACD}"/>
              </c:ext>
            </c:extLst>
          </c:dPt>
          <c:cat>
            <c:strRef>
              <c:f>Sheet3!$P$20:$P$35</c:f>
              <c:strCache>
                <c:ptCount val="16"/>
                <c:pt idx="0">
                  <c:v>Tijuana</c:v>
                </c:pt>
                <c:pt idx="1">
                  <c:v>Querétaro</c:v>
                </c:pt>
                <c:pt idx="2">
                  <c:v>Pumas</c:v>
                </c:pt>
                <c:pt idx="3">
                  <c:v>León</c:v>
                </c:pt>
                <c:pt idx="4">
                  <c:v>Santos</c:v>
                </c:pt>
                <c:pt idx="5">
                  <c:v>Cruz Azul</c:v>
                </c:pt>
                <c:pt idx="6">
                  <c:v>Chivas</c:v>
                </c:pt>
                <c:pt idx="7">
                  <c:v>Necaxa</c:v>
                </c:pt>
                <c:pt idx="8">
                  <c:v>Monterrey</c:v>
                </c:pt>
                <c:pt idx="9">
                  <c:v>Toluca</c:v>
                </c:pt>
                <c:pt idx="10">
                  <c:v>América</c:v>
                </c:pt>
                <c:pt idx="11">
                  <c:v>Pachuca</c:v>
                </c:pt>
                <c:pt idx="12">
                  <c:v>Atlas</c:v>
                </c:pt>
                <c:pt idx="13">
                  <c:v>Tigres</c:v>
                </c:pt>
                <c:pt idx="14">
                  <c:v>San Luis</c:v>
                </c:pt>
                <c:pt idx="15">
                  <c:v>Puebla</c:v>
                </c:pt>
              </c:strCache>
            </c:strRef>
          </c:cat>
          <c:val>
            <c:numRef>
              <c:f>Sheet3!$R$20:$R$35</c:f>
              <c:numCache>
                <c:formatCode>0%</c:formatCode>
                <c:ptCount val="16"/>
                <c:pt idx="0">
                  <c:v>0.64155520973099056</c:v>
                </c:pt>
                <c:pt idx="1">
                  <c:v>0.71556341692478065</c:v>
                </c:pt>
                <c:pt idx="2">
                  <c:v>0.86629196044542334</c:v>
                </c:pt>
                <c:pt idx="3">
                  <c:v>0.90241534514074051</c:v>
                </c:pt>
                <c:pt idx="4">
                  <c:v>0.90283455712942651</c:v>
                </c:pt>
                <c:pt idx="5">
                  <c:v>0.90325275217362488</c:v>
                </c:pt>
                <c:pt idx="6">
                  <c:v>0.90727475954358616</c:v>
                </c:pt>
                <c:pt idx="7">
                  <c:v>0.9417512384551624</c:v>
                </c:pt>
                <c:pt idx="8">
                  <c:v>0.94489533073318255</c:v>
                </c:pt>
                <c:pt idx="9">
                  <c:v>1.0033613847438401</c:v>
                </c:pt>
                <c:pt idx="10">
                  <c:v>1.0472419215213411</c:v>
                </c:pt>
                <c:pt idx="11">
                  <c:v>1.0623055431982451</c:v>
                </c:pt>
                <c:pt idx="12">
                  <c:v>1.07</c:v>
                </c:pt>
                <c:pt idx="13">
                  <c:v>1.082292978467408</c:v>
                </c:pt>
                <c:pt idx="14">
                  <c:v>1.1456928494065179</c:v>
                </c:pt>
                <c:pt idx="15">
                  <c:v>1.284896380955034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0-4CE8-BB94-257DA665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839967"/>
        <c:axId val="1235840799"/>
      </c:barChart>
      <c:catAx>
        <c:axId val="12358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840799"/>
        <c:crosses val="autoZero"/>
        <c:auto val="1"/>
        <c:lblAlgn val="ctr"/>
        <c:lblOffset val="100"/>
        <c:noMultiLvlLbl val="0"/>
      </c:catAx>
      <c:valAx>
        <c:axId val="12358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58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 en Contra como Visitantes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Sheet3!$AD$1</c:f>
              <c:strCache>
                <c:ptCount val="1"/>
                <c:pt idx="0">
                  <c:v>Liga MX A2013 - C2020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4-4F6F-9D89-2FF5D77CCA00}"/>
              </c:ext>
            </c:extLst>
          </c:dPt>
          <c:cat>
            <c:strRef>
              <c:f>Sheet3!$AC$2:$AC$17</c:f>
              <c:strCache>
                <c:ptCount val="16"/>
                <c:pt idx="0">
                  <c:v>Tijuana</c:v>
                </c:pt>
                <c:pt idx="1">
                  <c:v>Toluca</c:v>
                </c:pt>
                <c:pt idx="2">
                  <c:v>Querétaro</c:v>
                </c:pt>
                <c:pt idx="3">
                  <c:v>Monterrey</c:v>
                </c:pt>
                <c:pt idx="4">
                  <c:v>San Luis</c:v>
                </c:pt>
                <c:pt idx="5">
                  <c:v>Santos</c:v>
                </c:pt>
                <c:pt idx="6">
                  <c:v>Pachuca</c:v>
                </c:pt>
                <c:pt idx="7">
                  <c:v>Necaxa</c:v>
                </c:pt>
                <c:pt idx="8">
                  <c:v>León</c:v>
                </c:pt>
                <c:pt idx="9">
                  <c:v>Tigres</c:v>
                </c:pt>
                <c:pt idx="10">
                  <c:v>América</c:v>
                </c:pt>
                <c:pt idx="11">
                  <c:v>Pumas</c:v>
                </c:pt>
                <c:pt idx="12">
                  <c:v>Puebla</c:v>
                </c:pt>
                <c:pt idx="13">
                  <c:v>Cruz Azul</c:v>
                </c:pt>
                <c:pt idx="14">
                  <c:v>Chivas</c:v>
                </c:pt>
                <c:pt idx="15">
                  <c:v>Atlas</c:v>
                </c:pt>
              </c:strCache>
            </c:strRef>
          </c:cat>
          <c:val>
            <c:numRef>
              <c:f>Sheet3!$AD$2:$AD$17</c:f>
              <c:numCache>
                <c:formatCode>0%</c:formatCode>
                <c:ptCount val="16"/>
                <c:pt idx="0">
                  <c:v>1.1195367423029401</c:v>
                </c:pt>
                <c:pt idx="1">
                  <c:v>0.95441669796172846</c:v>
                </c:pt>
                <c:pt idx="2">
                  <c:v>0.96017251661881464</c:v>
                </c:pt>
                <c:pt idx="3">
                  <c:v>1.1911474584931141</c:v>
                </c:pt>
                <c:pt idx="4">
                  <c:v>0.94471041933128574</c:v>
                </c:pt>
                <c:pt idx="5">
                  <c:v>1.071852149574323</c:v>
                </c:pt>
                <c:pt idx="6">
                  <c:v>1.124211999125956</c:v>
                </c:pt>
                <c:pt idx="7">
                  <c:v>0.88319090332166117</c:v>
                </c:pt>
                <c:pt idx="8">
                  <c:v>1.046582442407102</c:v>
                </c:pt>
                <c:pt idx="9">
                  <c:v>0.80877806894630444</c:v>
                </c:pt>
                <c:pt idx="10">
                  <c:v>0.95006695847557754</c:v>
                </c:pt>
                <c:pt idx="11">
                  <c:v>1.0095987473563279</c:v>
                </c:pt>
                <c:pt idx="12">
                  <c:v>0.90958536089841513</c:v>
                </c:pt>
                <c:pt idx="13">
                  <c:v>1.015893184710762</c:v>
                </c:pt>
                <c:pt idx="14">
                  <c:v>0.91301706446876008</c:v>
                </c:pt>
                <c:pt idx="15">
                  <c:v>0.98493825831118709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390-81FF-88CD86237D4E}"/>
            </c:ext>
          </c:extLst>
        </c:ser>
        <c:ser>
          <c:idx val="1"/>
          <c:order val="1"/>
          <c:tx>
            <c:strRef>
              <c:f>Sheet3!$AE$1</c:f>
              <c:strCache>
                <c:ptCount val="1"/>
                <c:pt idx="0">
                  <c:v>Liga MX A2020 - C2022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tint val="66000"/>
                    <a:satMod val="160000"/>
                  </a:srgbClr>
                </a:gs>
                <a:gs pos="50000">
                  <a:srgbClr val="0070C0">
                    <a:tint val="44500"/>
                    <a:satMod val="160000"/>
                  </a:srgbClr>
                </a:gs>
                <a:gs pos="100000">
                  <a:srgbClr val="0070C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4-4F6F-9D89-2FF5D77CCA00}"/>
              </c:ext>
            </c:extLst>
          </c:dPt>
          <c:cat>
            <c:strRef>
              <c:f>Sheet3!$AC$2:$AC$17</c:f>
              <c:strCache>
                <c:ptCount val="16"/>
                <c:pt idx="0">
                  <c:v>Tijuana</c:v>
                </c:pt>
                <c:pt idx="1">
                  <c:v>Toluca</c:v>
                </c:pt>
                <c:pt idx="2">
                  <c:v>Querétaro</c:v>
                </c:pt>
                <c:pt idx="3">
                  <c:v>Monterrey</c:v>
                </c:pt>
                <c:pt idx="4">
                  <c:v>San Luis</c:v>
                </c:pt>
                <c:pt idx="5">
                  <c:v>Santos</c:v>
                </c:pt>
                <c:pt idx="6">
                  <c:v>Pachuca</c:v>
                </c:pt>
                <c:pt idx="7">
                  <c:v>Necaxa</c:v>
                </c:pt>
                <c:pt idx="8">
                  <c:v>León</c:v>
                </c:pt>
                <c:pt idx="9">
                  <c:v>Tigres</c:v>
                </c:pt>
                <c:pt idx="10">
                  <c:v>América</c:v>
                </c:pt>
                <c:pt idx="11">
                  <c:v>Pumas</c:v>
                </c:pt>
                <c:pt idx="12">
                  <c:v>Puebla</c:v>
                </c:pt>
                <c:pt idx="13">
                  <c:v>Cruz Azul</c:v>
                </c:pt>
                <c:pt idx="14">
                  <c:v>Chivas</c:v>
                </c:pt>
                <c:pt idx="15">
                  <c:v>Atlas</c:v>
                </c:pt>
              </c:strCache>
            </c:strRef>
          </c:cat>
          <c:val>
            <c:numRef>
              <c:f>Sheet3!$AE$2:$AE$17</c:f>
              <c:numCache>
                <c:formatCode>0%</c:formatCode>
                <c:ptCount val="16"/>
                <c:pt idx="0">
                  <c:v>1.1915635203166079</c:v>
                </c:pt>
                <c:pt idx="1">
                  <c:v>1.1601415857833819</c:v>
                </c:pt>
                <c:pt idx="2">
                  <c:v>1.0745995065919549</c:v>
                </c:pt>
                <c:pt idx="3">
                  <c:v>1.015759672003772</c:v>
                </c:pt>
                <c:pt idx="4">
                  <c:v>1.0044155554863159</c:v>
                </c:pt>
                <c:pt idx="5">
                  <c:v>0.90660850716777686</c:v>
                </c:pt>
                <c:pt idx="6">
                  <c:v>0.87609561296504623</c:v>
                </c:pt>
                <c:pt idx="7">
                  <c:v>0.86613852712713746</c:v>
                </c:pt>
                <c:pt idx="8">
                  <c:v>0.85425350951853385</c:v>
                </c:pt>
                <c:pt idx="9">
                  <c:v>0.81711167496885073</c:v>
                </c:pt>
                <c:pt idx="10">
                  <c:v>0.81628554560899258</c:v>
                </c:pt>
                <c:pt idx="11">
                  <c:v>0.80662699310026564</c:v>
                </c:pt>
                <c:pt idx="12">
                  <c:v>0.73567677618117555</c:v>
                </c:pt>
                <c:pt idx="13">
                  <c:v>0.68664908596233332</c:v>
                </c:pt>
                <c:pt idx="14">
                  <c:v>0.6627252636540456</c:v>
                </c:pt>
                <c:pt idx="15">
                  <c:v>0.60917562005524795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390-81FF-88CD8623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966143"/>
        <c:axId val="1393965311"/>
      </c:barChart>
      <c:catAx>
        <c:axId val="13939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965311"/>
        <c:crosses val="autoZero"/>
        <c:auto val="1"/>
        <c:lblAlgn val="ctr"/>
        <c:lblOffset val="100"/>
        <c:noMultiLvlLbl val="0"/>
      </c:catAx>
      <c:valAx>
        <c:axId val="139396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Desempeño en Goles en Contra como Locales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Sheet3!$AD$21</c:f>
              <c:strCache>
                <c:ptCount val="1"/>
                <c:pt idx="0">
                  <c:v>Liga MX A2013 - C2020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1-4B4F-9C6D-00644B10A35B}"/>
              </c:ext>
            </c:extLst>
          </c:dPt>
          <c:cat>
            <c:strRef>
              <c:f>Sheet3!$AC$22:$AC$37</c:f>
              <c:strCache>
                <c:ptCount val="16"/>
                <c:pt idx="0">
                  <c:v>San Luis</c:v>
                </c:pt>
                <c:pt idx="1">
                  <c:v>Toluca</c:v>
                </c:pt>
                <c:pt idx="2">
                  <c:v>León</c:v>
                </c:pt>
                <c:pt idx="3">
                  <c:v>Necaxa</c:v>
                </c:pt>
                <c:pt idx="4">
                  <c:v>Chivas</c:v>
                </c:pt>
                <c:pt idx="5">
                  <c:v>Tigres</c:v>
                </c:pt>
                <c:pt idx="6">
                  <c:v>Cruz Azul</c:v>
                </c:pt>
                <c:pt idx="7">
                  <c:v>Tijuana</c:v>
                </c:pt>
                <c:pt idx="8">
                  <c:v>Santos</c:v>
                </c:pt>
                <c:pt idx="9">
                  <c:v>Puebla</c:v>
                </c:pt>
                <c:pt idx="10">
                  <c:v>Pachuca</c:v>
                </c:pt>
                <c:pt idx="11">
                  <c:v>Querétaro</c:v>
                </c:pt>
                <c:pt idx="12">
                  <c:v>Monterrey</c:v>
                </c:pt>
                <c:pt idx="13">
                  <c:v>Atlas</c:v>
                </c:pt>
                <c:pt idx="14">
                  <c:v>América</c:v>
                </c:pt>
                <c:pt idx="15">
                  <c:v>Pumas</c:v>
                </c:pt>
              </c:strCache>
            </c:strRef>
          </c:cat>
          <c:val>
            <c:numRef>
              <c:f>Sheet3!$AD$22:$AD$37</c:f>
              <c:numCache>
                <c:formatCode>0%</c:formatCode>
                <c:ptCount val="16"/>
                <c:pt idx="0">
                  <c:v>1.174754111411211</c:v>
                </c:pt>
                <c:pt idx="1">
                  <c:v>0.96562413862761975</c:v>
                </c:pt>
                <c:pt idx="2">
                  <c:v>1.223504663340196</c:v>
                </c:pt>
                <c:pt idx="3">
                  <c:v>0.97522520045828953</c:v>
                </c:pt>
                <c:pt idx="4">
                  <c:v>1.0321333214327779</c:v>
                </c:pt>
                <c:pt idx="5">
                  <c:v>0.98191124263616136</c:v>
                </c:pt>
                <c:pt idx="6">
                  <c:v>0.95552482125749405</c:v>
                </c:pt>
                <c:pt idx="7">
                  <c:v>0.94404369507266472</c:v>
                </c:pt>
                <c:pt idx="8">
                  <c:v>1.09152692835886</c:v>
                </c:pt>
                <c:pt idx="9">
                  <c:v>1.003671012339814</c:v>
                </c:pt>
                <c:pt idx="10">
                  <c:v>0.9615119715927527</c:v>
                </c:pt>
                <c:pt idx="11">
                  <c:v>0.98255443654910313</c:v>
                </c:pt>
                <c:pt idx="12">
                  <c:v>1.0462874685839101</c:v>
                </c:pt>
                <c:pt idx="13">
                  <c:v>0.98576844828087373</c:v>
                </c:pt>
                <c:pt idx="14">
                  <c:v>1.0234910153848</c:v>
                </c:pt>
                <c:pt idx="15">
                  <c:v>1.0046375649550681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D-4581-8D9B-07985E7D0F61}"/>
            </c:ext>
          </c:extLst>
        </c:ser>
        <c:ser>
          <c:idx val="1"/>
          <c:order val="1"/>
          <c:tx>
            <c:strRef>
              <c:f>Sheet3!$AE$21</c:f>
              <c:strCache>
                <c:ptCount val="1"/>
                <c:pt idx="0">
                  <c:v>Liga MX A2020 - C2022</c:v>
                </c:pt>
              </c:strCache>
            </c:strRef>
          </c:tx>
          <c:spPr>
            <a:gradFill flip="none" rotWithShape="1">
              <a:gsLst>
                <a:gs pos="0">
                  <a:srgbClr val="0070C0">
                    <a:tint val="66000"/>
                    <a:satMod val="160000"/>
                  </a:srgbClr>
                </a:gs>
                <a:gs pos="50000">
                  <a:srgbClr val="0070C0">
                    <a:tint val="44500"/>
                    <a:satMod val="160000"/>
                  </a:srgbClr>
                </a:gs>
                <a:gs pos="100000">
                  <a:srgbClr val="0070C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1-4B4F-9C6D-00644B10A35B}"/>
              </c:ext>
            </c:extLst>
          </c:dPt>
          <c:cat>
            <c:strRef>
              <c:f>Sheet3!$AC$22:$AC$37</c:f>
              <c:strCache>
                <c:ptCount val="16"/>
                <c:pt idx="0">
                  <c:v>San Luis</c:v>
                </c:pt>
                <c:pt idx="1">
                  <c:v>Toluca</c:v>
                </c:pt>
                <c:pt idx="2">
                  <c:v>León</c:v>
                </c:pt>
                <c:pt idx="3">
                  <c:v>Necaxa</c:v>
                </c:pt>
                <c:pt idx="4">
                  <c:v>Chivas</c:v>
                </c:pt>
                <c:pt idx="5">
                  <c:v>Tigres</c:v>
                </c:pt>
                <c:pt idx="6">
                  <c:v>Cruz Azul</c:v>
                </c:pt>
                <c:pt idx="7">
                  <c:v>Tijuana</c:v>
                </c:pt>
                <c:pt idx="8">
                  <c:v>Santos</c:v>
                </c:pt>
                <c:pt idx="9">
                  <c:v>Puebla</c:v>
                </c:pt>
                <c:pt idx="10">
                  <c:v>Pachuca</c:v>
                </c:pt>
                <c:pt idx="11">
                  <c:v>Querétaro</c:v>
                </c:pt>
                <c:pt idx="12">
                  <c:v>Monterrey</c:v>
                </c:pt>
                <c:pt idx="13">
                  <c:v>Atlas</c:v>
                </c:pt>
                <c:pt idx="14">
                  <c:v>América</c:v>
                </c:pt>
                <c:pt idx="15">
                  <c:v>Pumas</c:v>
                </c:pt>
              </c:strCache>
            </c:strRef>
          </c:cat>
          <c:val>
            <c:numRef>
              <c:f>Sheet3!$AE$22:$AE$37</c:f>
              <c:numCache>
                <c:formatCode>0%</c:formatCode>
                <c:ptCount val="16"/>
                <c:pt idx="0">
                  <c:v>1.352666440362325</c:v>
                </c:pt>
                <c:pt idx="1">
                  <c:v>1.1833385338126849</c:v>
                </c:pt>
                <c:pt idx="2">
                  <c:v>1.0951819079511509</c:v>
                </c:pt>
                <c:pt idx="3">
                  <c:v>1.094557483760439</c:v>
                </c:pt>
                <c:pt idx="4">
                  <c:v>1.0829049927839789</c:v>
                </c:pt>
                <c:pt idx="5">
                  <c:v>1.079663537439556</c:v>
                </c:pt>
                <c:pt idx="6">
                  <c:v>0.96475959242495235</c:v>
                </c:pt>
                <c:pt idx="7">
                  <c:v>0.91999478709811922</c:v>
                </c:pt>
                <c:pt idx="8">
                  <c:v>0.89386912744027958</c:v>
                </c:pt>
                <c:pt idx="9">
                  <c:v>0.85317794405843628</c:v>
                </c:pt>
                <c:pt idx="10">
                  <c:v>0.84857159075788402</c:v>
                </c:pt>
                <c:pt idx="11">
                  <c:v>0.8103424430941526</c:v>
                </c:pt>
                <c:pt idx="12">
                  <c:v>0.79216065849621253</c:v>
                </c:pt>
                <c:pt idx="13">
                  <c:v>0.77646909540317099</c:v>
                </c:pt>
                <c:pt idx="14">
                  <c:v>0.74169559433139132</c:v>
                </c:pt>
                <c:pt idx="15">
                  <c:v>0.72361887000546588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D-4581-8D9B-07985E7D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963231"/>
        <c:axId val="1393964063"/>
      </c:barChart>
      <c:catAx>
        <c:axId val="13939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964063"/>
        <c:crosses val="autoZero"/>
        <c:auto val="1"/>
        <c:lblAlgn val="ctr"/>
        <c:lblOffset val="100"/>
        <c:noMultiLvlLbl val="0"/>
      </c:catAx>
      <c:valAx>
        <c:axId val="1393964063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39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Guillermo Almada</a:t>
            </a:r>
            <a:br>
              <a:rPr lang="en-US" sz="2800"/>
            </a:br>
            <a:r>
              <a:rPr lang="en-US" sz="1600"/>
              <a:t>Desempeño</a:t>
            </a:r>
            <a:r>
              <a:rPr lang="en-US" sz="1600" baseline="0"/>
              <a:t> en 115 partidos de liga, 01/2018 a 05/2022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3676452773720028"/>
          <c:y val="0.28337378976069344"/>
          <c:w val="0.30980997850381825"/>
          <c:h val="0.53386337017559404"/>
        </c:manualLayout>
      </c:layout>
      <c:radarChart>
        <c:radarStyle val="marker"/>
        <c:varyColors val="0"/>
        <c:ser>
          <c:idx val="1"/>
          <c:order val="1"/>
          <c:tx>
            <c:strRef>
              <c:f>Sheet1!$C$8</c:f>
              <c:strCache>
                <c:ptCount val="1"/>
                <c:pt idx="0">
                  <c:v>Guillermo Almada</c:v>
                </c:pt>
              </c:strCache>
            </c:strRef>
          </c:tx>
          <c:spPr>
            <a:ln w="50800" cap="rnd" cmpd="sng" algn="ctr">
              <a:gradFill flip="none" rotWithShape="1">
                <a:gsLst>
                  <a:gs pos="0">
                    <a:srgbClr val="FFFF00"/>
                  </a:gs>
                  <a:gs pos="68000">
                    <a:srgbClr val="00B050"/>
                  </a:gs>
                  <a:gs pos="40000">
                    <a:srgbClr val="00B050"/>
                  </a:gs>
                  <a:gs pos="100000">
                    <a:srgbClr val="0070C0"/>
                  </a:gs>
                </a:gsLst>
                <a:lin ang="0" scaled="1"/>
                <a:tileRect/>
              </a:gra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1.5594535527401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EF-4DFA-B54E-05E238A91181}"/>
                </c:ext>
              </c:extLst>
            </c:dLbl>
            <c:dLbl>
              <c:idx val="2"/>
              <c:layout>
                <c:manualLayout>
                  <c:x val="1.935171746492487E-2"/>
                  <c:y val="8.3170856146140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EF-4DFA-B54E-05E238A91181}"/>
                </c:ext>
              </c:extLst>
            </c:dLbl>
            <c:dLbl>
              <c:idx val="3"/>
              <c:layout>
                <c:manualLayout>
                  <c:x val="7.5471698113207406E-2"/>
                  <c:y val="3.1189071054802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EF-4DFA-B54E-05E238A91181}"/>
                </c:ext>
              </c:extLst>
            </c:dLbl>
            <c:dLbl>
              <c:idx val="4"/>
              <c:layout>
                <c:manualLayout>
                  <c:x val="5.9990324141267537E-2"/>
                  <c:y val="5.4580874345904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EF-4DFA-B54E-05E238A91181}"/>
                </c:ext>
              </c:extLst>
            </c:dLbl>
            <c:dLbl>
              <c:idx val="5"/>
              <c:layout>
                <c:manualLayout>
                  <c:x val="1.9351717464924302E-3"/>
                  <c:y val="7.2774499127872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EF-4DFA-B54E-05E238A91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(Sheet1!$A$12,Sheet1!$A$17,Sheet1!$A$20,Sheet1!$A$23,Sheet1!$A$54,Sheet1!$A$57)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Sheet1!$C$9:$C$139</c15:sqref>
                  </c15:fullRef>
                </c:ext>
              </c:extLst>
              <c:f>(Sheet1!$C$12,Sheet1!$C$17,Sheet1!$C$20,Sheet1!$C$23,Sheet1!$C$54,Sheet1!$C$57)</c:f>
              <c:numCache>
                <c:formatCode>General</c:formatCode>
                <c:ptCount val="6"/>
                <c:pt idx="0" formatCode="0%">
                  <c:v>1.0394324895674891</c:v>
                </c:pt>
                <c:pt idx="1" formatCode="0%">
                  <c:v>1.0124089909477547</c:v>
                </c:pt>
                <c:pt idx="2" formatCode="0%">
                  <c:v>1.1859536184109276</c:v>
                </c:pt>
                <c:pt idx="3" formatCode="0%">
                  <c:v>0.80871528872816822</c:v>
                </c:pt>
                <c:pt idx="4" formatCode="0%">
                  <c:v>0.99280738217709286</c:v>
                </c:pt>
                <c:pt idx="5" formatCode="0%">
                  <c:v>0.95506437891926665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>
                <c15:categoryFilterException>
                  <c15:sqref>Sheet1!$C$51</c15:sqref>
                  <c15:dLbl>
                    <c:idx val="3"/>
                    <c:layout>
                      <c:manualLayout>
                        <c:x val="8.1277213352685049E-2"/>
                        <c:y val="5.198178509133752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7534-4B7D-A14D-3995C738C5F0}"/>
                      </c:ext>
                    </c:extLst>
                  </c15:dLbl>
                </c15:categoryFilterException>
                <c15:categoryFilterException>
                  <c15:sqref>Sheet1!$C$72</c15:sqref>
                  <c15:dLbl>
                    <c:idx val="5"/>
                    <c:layout>
                      <c:manualLayout>
                        <c:x val="-0.10836961780358011"/>
                        <c:y val="5.198178509133771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7534-4B7D-A14D-3995C738C5F0}"/>
                      </c:ext>
                    </c:extLst>
                  </c15:dLbl>
                </c15:categoryFilterException>
                <c15:categoryFilterException>
                  <c15:sqref>Sheet1!$C$75</c15:sqref>
                  <c15:dLbl>
                    <c:idx val="5"/>
                    <c:layout>
                      <c:manualLayout>
                        <c:x val="-0.13352685050798263"/>
                        <c:y val="6.237814210960493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7534-4B7D-A14D-3995C738C5F0}"/>
                      </c:ext>
                    </c:extLst>
                  </c15:dLbl>
                </c15:categoryFilterException>
                <c15:categoryFilterException>
                  <c15:sqref>Sheet1!$C$106</c15:sqref>
                  <c15:dLbl>
                    <c:idx val="5"/>
                    <c:layout>
                      <c:manualLayout>
                        <c:x val="-8.3212385099177583E-2"/>
                        <c:y val="7.01754098733056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7534-4B7D-A14D-3995C738C5F0}"/>
                      </c:ext>
                    </c:extLst>
                  </c15:dLbl>
                </c15:categoryFilterException>
                <c15:categoryFilterException>
                  <c15:sqref>Sheet1!$C$109</c15:sqref>
                  <c15:dLbl>
                    <c:idx val="5"/>
                    <c:layout>
                      <c:manualLayout>
                        <c:x val="-9.2888243831640058E-2"/>
                        <c:y val="4.93826958367706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7534-4B7D-A14D-3995C738C5F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FF43-4137-A3BB-5B9E14A72925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</c:strCache>
            </c:strRef>
          </c:tx>
          <c:spPr>
            <a:ln w="50800" cap="rnd" cmpd="sng" algn="ctr">
              <a:solidFill>
                <a:schemeClr val="bg2">
                  <a:lumMod val="90000"/>
                  <a:alpha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(Sheet1!$A$12,Sheet1!$A$17,Sheet1!$A$20,Sheet1!$A$23,Sheet1!$A$54,Sheet1!$A$57)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Sheet1!$E$9:$E$139</c15:sqref>
                  </c15:fullRef>
                </c:ext>
              </c:extLst>
              <c:f>(Sheet1!$E$12,Sheet1!$E$17,Sheet1!$E$20,Sheet1!$E$23,Sheet1!$E$54,Sheet1!$E$57)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EC-4196-8964-7EAD30696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800671"/>
        <c:axId val="12768010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Diego Cocca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-1.3546202225447579E-2"/>
                        <c:y val="2.339180329110188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5EEF-4DFA-B54E-05E238A91181}"/>
                      </c:ext>
                    </c:extLst>
                  </c:dLbl>
                  <c:dLbl>
                    <c:idx val="2"/>
                    <c:layout>
                      <c:manualLayout>
                        <c:x val="1.5481373971939938E-2"/>
                        <c:y val="3.89863388185030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5EEF-4DFA-B54E-05E238A91181}"/>
                      </c:ext>
                    </c:extLst>
                  </c:dLbl>
                  <c:dLbl>
                    <c:idx val="3"/>
                    <c:layout>
                      <c:manualLayout>
                        <c:x val="0"/>
                        <c:y val="3.898633881850314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5EEF-4DFA-B54E-05E238A9118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cap="none" spc="0" baseline="0">
                          <a:ln w="0"/>
                          <a:solidFill>
                            <a:srgbClr val="C0000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(Sheet1!$A$12,Sheet1!$A$17,Sheet1!$A$20,Sheet1!$A$23,Sheet1!$A$54,Sheet1!$A$57)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Sheet1!$B$9:$B$139</c15:sqref>
                        </c15:fullRef>
                        <c15:formulaRef>
                          <c15:sqref>(Sheet1!$B$12,Sheet1!$B$17,Sheet1!$B$20,Sheet1!$B$23,Sheet1!$B$54,Sheet1!$B$57)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1.0217725498575796</c:v>
                      </c:pt>
                      <c:pt idx="1" formatCode="0%">
                        <c:v>1.028291769249698</c:v>
                      </c:pt>
                      <c:pt idx="2" formatCode="0%">
                        <c:v>0.99619387006028959</c:v>
                      </c:pt>
                      <c:pt idx="3" formatCode="0%">
                        <c:v>0.97298161876645051</c:v>
                      </c:pt>
                      <c:pt idx="4" formatCode="0%">
                        <c:v>0.80672283192160832</c:v>
                      </c:pt>
                      <c:pt idx="5" formatCode="0%">
                        <c:v>0.83295994679452312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Sheet1!$B$66</c15:sqref>
                        <c15:dLbl>
                          <c:idx val="5"/>
                          <c:layout>
                            <c:manualLayout>
                              <c:x val="-1.3745701491852396E-2"/>
                              <c:y val="4.881768468676680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7534-4B7D-A14D-3995C738C5F0}"/>
                            </c:ext>
                          </c:extLst>
                        </c15:dLbl>
                      </c15:categoryFilterException>
                      <c15:categoryFilterException>
                        <c15:sqref>Sheet1!$B$69</c15:sqref>
                        <c15:dLbl>
                          <c:idx val="5"/>
                          <c:layout>
                            <c:manualLayout>
                              <c:x val="-3.4110830485811913E-2"/>
                              <c:y val="6.2604078687324857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1-7534-4B7D-A14D-3995C738C5F0}"/>
                            </c:ext>
                          </c:extLst>
                        </c15:dLbl>
                      </c15:categoryFilterException>
                      <c15:categoryFilterException>
                        <c15:sqref>Sheet1!$B$106</c15:sqref>
                        <c15:dLbl>
                          <c:idx val="5"/>
                          <c:layout>
                            <c:manualLayout>
                              <c:x val="1.9351717464925011E-3"/>
                              <c:y val="3.3788160309369389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2-7534-4B7D-A14D-3995C738C5F0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FF43-4137-A3BB-5B9E14A7292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Diego Cocca en Atlas</c:v>
                      </c:pt>
                    </c:strCache>
                  </c:strRef>
                </c:tx>
                <c:spPr>
                  <a:ln w="50800" cap="rnd" cmpd="sng" algn="ctr">
                    <a:solidFill>
                      <a:schemeClr val="accent3">
                        <a:alpha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(Sheet1!$A$12,Sheet1!$A$17,Sheet1!$A$20,Sheet1!$A$23,Sheet1!$A$54,Sheet1!$A$57)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Sheet1!$D$9:$D$139</c15:sqref>
                        </c15:fullRef>
                        <c15:formulaRef>
                          <c15:sqref>(Sheet1!$D$12,Sheet1!$D$17,Sheet1!$D$20,Sheet1!$D$23,Sheet1!$D$54,Sheet1!$D$57)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1.0336142586460997</c:v>
                      </c:pt>
                      <c:pt idx="1" formatCode="0%">
                        <c:v>1.0456435818910399</c:v>
                      </c:pt>
                      <c:pt idx="2" formatCode="0%">
                        <c:v>0.98559245535734363</c:v>
                      </c:pt>
                      <c:pt idx="3" formatCode="0%">
                        <c:v>0.96157915335381883</c:v>
                      </c:pt>
                      <c:pt idx="4" formatCode="0%">
                        <c:v>0.80498422342296216</c:v>
                      </c:pt>
                      <c:pt idx="5" formatCode="0%">
                        <c:v>0.68815919589868602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AEC-4196-8964-7EAD306961AB}"/>
                  </c:ext>
                </c:extLst>
              </c15:ser>
            </c15:filteredRadarSeries>
          </c:ext>
        </c:extLst>
      </c:radarChart>
      <c:catAx>
        <c:axId val="12768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6801087"/>
        <c:crosses val="autoZero"/>
        <c:auto val="1"/>
        <c:lblAlgn val="ctr"/>
        <c:lblOffset val="100"/>
        <c:noMultiLvlLbl val="0"/>
      </c:catAx>
      <c:valAx>
        <c:axId val="1276801087"/>
        <c:scaling>
          <c:orientation val="minMax"/>
        </c:scaling>
        <c:delete val="1"/>
        <c:axPos val="l"/>
        <c:majorGridlines>
          <c:spPr>
            <a:ln w="28575" cap="rnd" cmpd="sng" algn="ctr">
              <a:solidFill>
                <a:schemeClr val="bg1">
                  <a:lumMod val="50000"/>
                  <a:alpha val="10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68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Sheet1!$P$86</c:f>
              <c:strCache>
                <c:ptCount val="1"/>
                <c:pt idx="0">
                  <c:v>Expectativas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tint val="66000"/>
                      <a:satMod val="160000"/>
                    </a:srgbClr>
                  </a:gs>
                  <a:gs pos="50000">
                    <a:srgbClr val="00B050">
                      <a:tint val="44500"/>
                      <a:satMod val="160000"/>
                    </a:srgbClr>
                  </a:gs>
                  <a:gs pos="100000">
                    <a:srgbClr val="00B050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C-4BD9-AD30-1D94DFC5102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bg2">
                      <a:lumMod val="50000"/>
                      <a:tint val="66000"/>
                      <a:satMod val="160000"/>
                    </a:schemeClr>
                  </a:gs>
                  <a:gs pos="50000">
                    <a:schemeClr val="bg2">
                      <a:lumMod val="50000"/>
                      <a:tint val="44500"/>
                      <a:satMod val="160000"/>
                    </a:schemeClr>
                  </a:gs>
                  <a:gs pos="100000">
                    <a:schemeClr val="bg2">
                      <a:lumMod val="5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FC-4BD9-AD30-1D94DFC5102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89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C-4BD9-AD30-1D94DFC5102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FC-4BD9-AD30-1D94DFC51024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81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C-4BD9-AD30-1D94DFC51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Sheet1!$Q$85:$Y$85</c:f>
              <c:strCache>
                <c:ptCount val="9"/>
                <c:pt idx="0">
                  <c:v>Victorias de Local</c:v>
                </c:pt>
                <c:pt idx="1">
                  <c:v>Empates de Local</c:v>
                </c:pt>
                <c:pt idx="2">
                  <c:v>Derrotas de Local</c:v>
                </c:pt>
                <c:pt idx="3">
                  <c:v>Victorias</c:v>
                </c:pt>
                <c:pt idx="4">
                  <c:v>Empates</c:v>
                </c:pt>
                <c:pt idx="5">
                  <c:v>Derrotas</c:v>
                </c:pt>
                <c:pt idx="6">
                  <c:v>Victorias de Visitante</c:v>
                </c:pt>
                <c:pt idx="7">
                  <c:v>Empates de Visitante</c:v>
                </c:pt>
                <c:pt idx="8">
                  <c:v>Derrotas de Visitante</c:v>
                </c:pt>
              </c:strCache>
            </c:strRef>
          </c:cat>
          <c:val>
            <c:numRef>
              <c:f>Sheet1!$Q$86:$Y$86</c:f>
              <c:numCache>
                <c:formatCode>0%</c:formatCode>
                <c:ptCount val="9"/>
                <c:pt idx="0">
                  <c:v>1.04</c:v>
                </c:pt>
                <c:pt idx="1">
                  <c:v>1.22</c:v>
                </c:pt>
                <c:pt idx="2">
                  <c:v>0.62</c:v>
                </c:pt>
                <c:pt idx="3">
                  <c:v>1.01</c:v>
                </c:pt>
                <c:pt idx="4">
                  <c:v>1.19</c:v>
                </c:pt>
                <c:pt idx="5">
                  <c:v>0.81</c:v>
                </c:pt>
                <c:pt idx="6">
                  <c:v>0.97</c:v>
                </c:pt>
                <c:pt idx="7">
                  <c:v>1.1599999999999999</c:v>
                </c:pt>
                <c:pt idx="8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C-4BD9-AD30-1D94DFC510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33"/>
        <c:axId val="1267320495"/>
        <c:axId val="1267319663"/>
      </c:barChart>
      <c:catAx>
        <c:axId val="12673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7319663"/>
        <c:crosses val="autoZero"/>
        <c:auto val="1"/>
        <c:lblAlgn val="ctr"/>
        <c:lblOffset val="100"/>
        <c:noMultiLvlLbl val="0"/>
      </c:catAx>
      <c:valAx>
        <c:axId val="12673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732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El Atlas de</a:t>
            </a:r>
            <a:r>
              <a:rPr lang="en-US" sz="2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Diego Cocca</a:t>
            </a:r>
            <a:b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61 partidos de liga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2020 - Clausura 2022</a:t>
            </a:r>
            <a:endPara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4691007603606546"/>
          <c:y val="0.27626240414171588"/>
          <c:w val="0.51632686288545482"/>
          <c:h val="0.6159686827768166"/>
        </c:manualLayout>
      </c:layout>
      <c:radarChart>
        <c:radarStyle val="marker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Diego Cocca en Atlas</c:v>
                </c:pt>
              </c:strCache>
            </c:strRef>
          </c:tx>
          <c:spPr>
            <a:ln w="50800" cap="rnd" cmpd="sng" algn="ctr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6779139277840687E-4"/>
                  <c:y val="-3.4704957720210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90-4D43-B9D0-BDB293E4E526}"/>
                </c:ext>
              </c:extLst>
            </c:dLbl>
            <c:dLbl>
              <c:idx val="1"/>
              <c:layout>
                <c:manualLayout>
                  <c:x val="0.13700305570472235"/>
                  <c:y val="1.723905065769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B90-4D43-B9D0-BDB293E4E526}"/>
                </c:ext>
              </c:extLst>
            </c:dLbl>
            <c:dLbl>
              <c:idx val="2"/>
              <c:layout>
                <c:manualLayout>
                  <c:x val="0.1458993580232108"/>
                  <c:y val="9.4814778617333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B90-4D43-B9D0-BDB293E4E526}"/>
                </c:ext>
              </c:extLst>
            </c:dLbl>
            <c:dLbl>
              <c:idx val="3"/>
              <c:layout>
                <c:manualLayout>
                  <c:x val="1.7792604636976276E-3"/>
                  <c:y val="1.2929287993272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B90-4D43-B9D0-BDB293E4E526}"/>
                </c:ext>
              </c:extLst>
            </c:dLbl>
            <c:dLbl>
              <c:idx val="4"/>
              <c:layout>
                <c:manualLayout>
                  <c:x val="-0.17258826497867621"/>
                  <c:y val="0.129604743860963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B90-4D43-B9D0-BDB293E4E526}"/>
                </c:ext>
              </c:extLst>
            </c:dLbl>
            <c:dLbl>
              <c:idx val="5"/>
              <c:layout>
                <c:manualLayout>
                  <c:x val="-0.15579540858334862"/>
                  <c:y val="2.7125035377382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B90-4D43-B9D0-BDB293E4E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(Sheet1!$A$15,Sheet1!$A$29,Sheet1!$A$32,Sheet1!$A$35,Sheet1!$A$72,Sheet1!$A$75)</c:f>
              <c:strCache>
                <c:ptCount val="6"/>
                <c:pt idx="0">
                  <c:v>Puntos de Local</c:v>
                </c:pt>
                <c:pt idx="1">
                  <c:v>Victorias de Local</c:v>
                </c:pt>
                <c:pt idx="2">
                  <c:v>Empates de Local</c:v>
                </c:pt>
                <c:pt idx="3">
                  <c:v>Derrotas de Local</c:v>
                </c:pt>
                <c:pt idx="4">
                  <c:v>Goles a Favor de Local</c:v>
                </c:pt>
                <c:pt idx="5">
                  <c:v>Goles en Contra de Local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Sheet1!$D$9:$D$139</c15:sqref>
                  </c15:fullRef>
                </c:ext>
              </c:extLst>
              <c:f>(Sheet1!$D$15,Sheet1!$D$29,Sheet1!$D$32,Sheet1!$D$35,Sheet1!$D$72,Sheet1!$D$75)</c:f>
              <c:numCache>
                <c:formatCode>General</c:formatCode>
                <c:ptCount val="6"/>
                <c:pt idx="0" formatCode="0%">
                  <c:v>0.86557029491790982</c:v>
                </c:pt>
                <c:pt idx="1" formatCode="0%">
                  <c:v>0.88025155745155725</c:v>
                </c:pt>
                <c:pt idx="2" formatCode="0%">
                  <c:v>0.81325269210113704</c:v>
                </c:pt>
                <c:pt idx="3" formatCode="0%">
                  <c:v>1.3698438488728499</c:v>
                </c:pt>
                <c:pt idx="4" formatCode="0%">
                  <c:v>0.59644063888620791</c:v>
                </c:pt>
                <c:pt idx="5" formatCode="0%">
                  <c:v>0.78451208794514737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Sheet1!$D$12</c15:sqref>
                  <c15:dLbl>
                    <c:idx val="-1"/>
                    <c:layout>
                      <c:manualLayout>
                        <c:x val="1.7825311942959001E-3"/>
                        <c:y val="2.5518332762073195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E824-4B0C-9354-8E3EF82BD0F0}"/>
                      </c:ext>
                    </c:extLst>
                  </c15:dLbl>
                </c15:categoryFilterException>
                <c15:categoryFilterException>
                  <c15:sqref>Sheet1!$D$16</c15:sqref>
                  <c15:dLbl>
                    <c:idx val="0"/>
                    <c:layout>
                      <c:manualLayout>
                        <c:x val="5.8055152394775036E-3"/>
                        <c:y val="3.827749914310978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E824-4B0C-9354-8E3EF82BD0F0}"/>
                      </c:ext>
                    </c:extLst>
                  </c15:dLbl>
                </c15:categoryFilterException>
                <c15:categoryFilterException>
                  <c15:sqref>Sheet1!$D$17</c15:sqref>
                  <c15:dLbl>
                    <c:idx val="0"/>
                    <c:layout>
                      <c:manualLayout>
                        <c:x val="9.67146686878044E-2"/>
                        <c:y val="4.394812812815159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824-4B0C-9354-8E3EF82BD0F0}"/>
                      </c:ext>
                    </c:extLst>
                  </c15:dLbl>
                </c15:categoryFilterException>
                <c15:categoryFilterException>
                  <c15:sqref>Sheet1!$D$20</c15:sqref>
                  <c15:dLbl>
                    <c:idx val="0"/>
                    <c:layout>
                      <c:manualLayout>
                        <c:x val="9.9211194857327323E-2"/>
                        <c:y val="8.033552923833302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E824-4B0C-9354-8E3EF82BD0F0}"/>
                      </c:ext>
                    </c:extLst>
                  </c15:dLbl>
                </c15:categoryFilterException>
                <c15:categoryFilterException>
                  <c15:sqref>Sheet1!$D$23</c15:sqref>
                  <c15:dLbl>
                    <c:idx val="0"/>
                    <c:layout>
                      <c:manualLayout>
                        <c:x val="-4.5798419582585454E-4"/>
                        <c:y val="1.913874957155474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824-4B0C-9354-8E3EF82BD0F0}"/>
                      </c:ext>
                    </c:extLst>
                  </c15:dLbl>
                </c15:categoryFilterException>
                <c15:categoryFilterException>
                  <c15:sqref>Sheet1!$D$54</c15:sqref>
                  <c15:dLbl>
                    <c:idx val="3"/>
                    <c:layout>
                      <c:manualLayout>
                        <c:x val="-0.11795233483515098"/>
                        <c:y val="0.13633403698517294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E824-4B0C-9354-8E3EF82BD0F0}"/>
                      </c:ext>
                    </c:extLst>
                  </c15:dLbl>
                </c15:categoryFilterException>
                <c15:categoryFilterException>
                  <c15:sqref>Sheet1!$D$57</c15:sqref>
                  <c15:dLbl>
                    <c:idx val="3"/>
                    <c:layout>
                      <c:manualLayout>
                        <c:x val="-0.14810279731076401"/>
                        <c:y val="4.41845578253960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824-4B0C-9354-8E3EF82BD0F0}"/>
                      </c:ext>
                    </c:extLst>
                  </c15:dLbl>
                </c15:categoryFilterException>
                <c15:categoryFilterException>
                  <c15:sqref>Sheet1!$D$106</c15:sqref>
                  <c15:dLbl>
                    <c:idx val="5"/>
                    <c:layout>
                      <c:manualLayout>
                        <c:x val="7.7406869859700045E-3"/>
                        <c:y val="5.1981785091336566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E824-4B0C-9354-8E3EF82BD0F0}"/>
                      </c:ext>
                    </c:extLst>
                  </c15:dLbl>
                </c15:categoryFilterException>
                <c15:categoryFilterException>
                  <c15:sqref>Sheet1!$D$109</c15:sqref>
                  <c15:dLbl>
                    <c:idx val="5"/>
                    <c:layout>
                      <c:manualLayout>
                        <c:x val="0"/>
                        <c:y val="1.819362478196808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E824-4B0C-9354-8E3EF82BD0F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FF43-4137-A3BB-5B9E14A72925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</c:strCache>
            </c:strRef>
          </c:tx>
          <c:spPr>
            <a:ln w="50800" cap="rnd" cmpd="sng" algn="ctr">
              <a:solidFill>
                <a:sysClr val="windowText" lastClr="000000">
                  <a:alpha val="8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(Sheet1!$A$15,Sheet1!$A$29,Sheet1!$A$32,Sheet1!$A$35,Sheet1!$A$72,Sheet1!$A$75)</c:f>
              <c:strCache>
                <c:ptCount val="6"/>
                <c:pt idx="0">
                  <c:v>Puntos de Local</c:v>
                </c:pt>
                <c:pt idx="1">
                  <c:v>Victorias de Local</c:v>
                </c:pt>
                <c:pt idx="2">
                  <c:v>Empates de Local</c:v>
                </c:pt>
                <c:pt idx="3">
                  <c:v>Derrotas de Local</c:v>
                </c:pt>
                <c:pt idx="4">
                  <c:v>Goles a Favor de Local</c:v>
                </c:pt>
                <c:pt idx="5">
                  <c:v>Goles en Contra de Local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Sheet1!$E$9:$E$139</c15:sqref>
                  </c15:fullRef>
                </c:ext>
              </c:extLst>
              <c:f>(Sheet1!$E$15,Sheet1!$E$29,Sheet1!$E$32,Sheet1!$E$35,Sheet1!$E$72,Sheet1!$E$75)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43-4137-A3BB-5B9E14A72925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Diego Cocca en Atlas</c:v>
                </c:pt>
              </c:strCache>
            </c:strRef>
          </c:tx>
          <c:spPr>
            <a:ln w="50800" cap="rnd" cmpd="sng" algn="ctr">
              <a:solidFill>
                <a:schemeClr val="accent5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(Sheet1!$A$15,Sheet1!$A$29,Sheet1!$A$32,Sheet1!$A$35,Sheet1!$A$72,Sheet1!$A$75)</c:f>
              <c:strCache>
                <c:ptCount val="6"/>
                <c:pt idx="0">
                  <c:v>Puntos de Local</c:v>
                </c:pt>
                <c:pt idx="1">
                  <c:v>Victorias de Local</c:v>
                </c:pt>
                <c:pt idx="2">
                  <c:v>Empates de Local</c:v>
                </c:pt>
                <c:pt idx="3">
                  <c:v>Derrotas de Local</c:v>
                </c:pt>
                <c:pt idx="4">
                  <c:v>Goles a Favor de Local</c:v>
                </c:pt>
                <c:pt idx="5">
                  <c:v>Goles en Contra de Local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Sheet1!$F$9:$F$139</c15:sqref>
                  </c15:fullRef>
                </c:ext>
              </c:extLst>
              <c:f>(Sheet1!$F$15,Sheet1!$F$29,Sheet1!$F$32,Sheet1!$F$35,Sheet1!$F$72,Sheet1!$F$75)</c:f>
              <c:numCache>
                <c:formatCode>General</c:formatCode>
                <c:ptCount val="6"/>
                <c:pt idx="0" formatCode="0%">
                  <c:v>0.86557029491790982</c:v>
                </c:pt>
                <c:pt idx="1" formatCode="0%">
                  <c:v>0.88025155745155725</c:v>
                </c:pt>
                <c:pt idx="2" formatCode="0%">
                  <c:v>0.81325269210113704</c:v>
                </c:pt>
                <c:pt idx="3" formatCode="0%">
                  <c:v>1.3698438488728499</c:v>
                </c:pt>
                <c:pt idx="4" formatCode="0%">
                  <c:v>0.59644063888620791</c:v>
                </c:pt>
                <c:pt idx="5" formatCode="0%">
                  <c:v>0.78451208794514737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B90-4D43-B9D0-BDB293E4E5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800671"/>
        <c:axId val="12768010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Diego Cocca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"/>
                    <c:layout>
                      <c:manualLayout>
                        <c:x val="-0.1354620222544751"/>
                        <c:y val="0.11955810571007611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EB90-4D43-B9D0-BDB293E4E526}"/>
                      </c:ext>
                    </c:extLst>
                  </c:dLbl>
                  <c:dLbl>
                    <c:idx val="5"/>
                    <c:layout>
                      <c:manualLayout>
                        <c:x val="-0.11611030478955009"/>
                        <c:y val="6.757632061873868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B90-4D43-B9D0-BDB293E4E52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cap="none" spc="0" baseline="0">
                          <a:ln w="0"/>
                          <a:solidFill>
                            <a:srgbClr val="C0000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(Sheet1!$A$15,Sheet1!$A$29,Sheet1!$A$32,Sheet1!$A$35,Sheet1!$A$72,Sheet1!$A$75)</c15:sqref>
                        </c15:formulaRef>
                      </c:ext>
                    </c:extLst>
                    <c:strCache>
                      <c:ptCount val="6"/>
                      <c:pt idx="0">
                        <c:v>Puntos de Local</c:v>
                      </c:pt>
                      <c:pt idx="1">
                        <c:v>Victorias de Local</c:v>
                      </c:pt>
                      <c:pt idx="2">
                        <c:v>Empates de Local</c:v>
                      </c:pt>
                      <c:pt idx="3">
                        <c:v>Derrotas de Local</c:v>
                      </c:pt>
                      <c:pt idx="4">
                        <c:v>Goles a Favor de Local</c:v>
                      </c:pt>
                      <c:pt idx="5">
                        <c:v>Goles en Contra de Local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Sheet1!$B$9:$B$139</c15:sqref>
                        </c15:fullRef>
                        <c15:formulaRef>
                          <c15:sqref>(Sheet1!$B$15,Sheet1!$B$29,Sheet1!$B$32,Sheet1!$B$35,Sheet1!$B$72,Sheet1!$B$75)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0.90934479755830488</c:v>
                      </c:pt>
                      <c:pt idx="1" formatCode="0%">
                        <c:v>0.96169334775349524</c:v>
                      </c:pt>
                      <c:pt idx="2" formatCode="0%">
                        <c:v>0.72030259699439791</c:v>
                      </c:pt>
                      <c:pt idx="3" formatCode="0%">
                        <c:v>1.3423685719669387</c:v>
                      </c:pt>
                      <c:pt idx="4" formatCode="0%">
                        <c:v>0.66122513409483985</c:v>
                      </c:pt>
                      <c:pt idx="5" formatCode="0%">
                        <c:v>0.8063581743968804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Sheet1!$B$17</c15:sqref>
                        <c15:dLbl>
                          <c:idx val="0"/>
                          <c:layout>
                            <c:manualLayout>
                              <c:x val="-1.9351717464925011E-3"/>
                              <c:y val="-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Sheet1!$B$20</c15:sqref>
                        <c15:dLbl>
                          <c:idx val="0"/>
                          <c:layout>
                            <c:manualLayout>
                              <c:x val="5.8055152394775038E-2"/>
                              <c:y val="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1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Sheet1!$B$23</c15:sqref>
                        <c15:dLbl>
                          <c:idx val="0"/>
                          <c:layout>
                            <c:manualLayout>
                              <c:x val="7.5471698113207544E-2"/>
                              <c:y val="3.1189071054802418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2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Sheet1!$B$51</c15:sqref>
                        <c15:dLbl>
                          <c:idx val="3"/>
                          <c:layout>
                            <c:manualLayout>
                              <c:x val="0.13352685050798244"/>
                              <c:y val="7.2774499127872525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3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Sheet1!$B$54</c15:sqref>
                        <c15:dLbl>
                          <c:idx val="3"/>
                          <c:layout>
                            <c:manualLayout>
                              <c:x val="9.6758587324625056E-2"/>
                              <c:y val="0.11176083794637567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4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Sheet1!$B$57</c15:sqref>
                        <c15:dLbl>
                          <c:idx val="3"/>
                          <c:layout>
                            <c:manualLayout>
                              <c:x val="-7.0955477687658595E-17"/>
                              <c:y val="0.13515264123747756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5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Sheet1!$B$60</c15:sqref>
                        <c15:dLbl>
                          <c:idx val="3"/>
                          <c:layout>
                            <c:manualLayout>
                              <c:x val="-9.8693759071117562E-2"/>
                              <c:y val="8.836903465527379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6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Sheet1!$B$63</c15:sqref>
                        <c15:dLbl>
                          <c:idx val="3"/>
                          <c:layout>
                            <c:manualLayout>
                              <c:x val="-9.0953072085147593E-2"/>
                              <c:y val="6.237814210960502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7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Sheet1!$B$66</c15:sqref>
                        <c15:dLbl>
                          <c:idx val="3"/>
                          <c:layout>
                            <c:manualLayout>
                              <c:x val="-7.1800814448266539E-2"/>
                              <c:y val="5.1416738994340738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8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Sheet1!$B$69</c15:sqref>
                        <c15:dLbl>
                          <c:idx val="3"/>
                          <c:layout>
                            <c:manualLayout>
                              <c:x val="-9.797149812006449E-2"/>
                              <c:y val="7.040134645102544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9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Sheet1!$B$106</c15:sqref>
                        <c15:dLbl>
                          <c:idx val="5"/>
                          <c:layout>
                            <c:manualLayout>
                              <c:x val="-7.5471698113207544E-2"/>
                              <c:y val="7.2774499127872525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A-E824-4B0C-9354-8E3EF82BD0F0}"/>
                            </c:ext>
                          </c:extLst>
                        </c15:dLbl>
                      </c15:categoryFilterException>
                      <c15:categoryFilterException>
                        <c15:sqref>Sheet1!$B$109</c15:sqref>
                        <c15:dLbl>
                          <c:idx val="5"/>
                          <c:layout>
                            <c:manualLayout>
                              <c:x val="-0.11804547653604261"/>
                              <c:y val="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B-E824-4B0C-9354-8E3EF82BD0F0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FF43-4137-A3BB-5B9E14A7292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Guillermo Almada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cap="none" spc="0" baseline="0">
                          <a:ln w="0"/>
                          <a:solidFill>
                            <a:srgbClr val="0070C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(Sheet1!$A$15,Sheet1!$A$29,Sheet1!$A$32,Sheet1!$A$35,Sheet1!$A$72,Sheet1!$A$75)</c15:sqref>
                        </c15:formulaRef>
                      </c:ext>
                    </c:extLst>
                    <c:strCache>
                      <c:ptCount val="6"/>
                      <c:pt idx="0">
                        <c:v>Puntos de Local</c:v>
                      </c:pt>
                      <c:pt idx="1">
                        <c:v>Victorias de Local</c:v>
                      </c:pt>
                      <c:pt idx="2">
                        <c:v>Empates de Local</c:v>
                      </c:pt>
                      <c:pt idx="3">
                        <c:v>Derrotas de Local</c:v>
                      </c:pt>
                      <c:pt idx="4">
                        <c:v>Goles a Favor de Local</c:v>
                      </c:pt>
                      <c:pt idx="5">
                        <c:v>Goles en Contra de Local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Sheet1!$C$9:$C$139</c15:sqref>
                        </c15:fullRef>
                        <c15:formulaRef>
                          <c15:sqref>(Sheet1!$C$15,Sheet1!$C$29,Sheet1!$C$32,Sheet1!$C$35,Sheet1!$C$72,Sheet1!$C$75)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1.067174086797585</c:v>
                      </c:pt>
                      <c:pt idx="1" formatCode="0%">
                        <c:v>1.0382233808785875</c:v>
                      </c:pt>
                      <c:pt idx="2" formatCode="0%">
                        <c:v>1.2202995105906804</c:v>
                      </c:pt>
                      <c:pt idx="3" formatCode="0%">
                        <c:v>0.61833398887141588</c:v>
                      </c:pt>
                      <c:pt idx="4" formatCode="0%">
                        <c:v>1.002127990824174</c:v>
                      </c:pt>
                      <c:pt idx="5" formatCode="0%">
                        <c:v>0.89211396558667333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43-4137-A3BB-5B9E14A72925}"/>
                  </c:ext>
                </c:extLst>
              </c15:ser>
            </c15:filteredRadarSeries>
          </c:ext>
        </c:extLst>
      </c:radarChart>
      <c:catAx>
        <c:axId val="12768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6801087"/>
        <c:crosses val="autoZero"/>
        <c:auto val="1"/>
        <c:lblAlgn val="ctr"/>
        <c:lblOffset val="100"/>
        <c:noMultiLvlLbl val="0"/>
      </c:catAx>
      <c:valAx>
        <c:axId val="1276801087"/>
        <c:scaling>
          <c:orientation val="minMax"/>
          <c:max val="1.4"/>
          <c:min val="0"/>
        </c:scaling>
        <c:delete val="1"/>
        <c:axPos val="l"/>
        <c:majorGridlines>
          <c:spPr>
            <a:ln w="28575" cap="rnd" cmpd="sng" algn="ctr">
              <a:solidFill>
                <a:schemeClr val="bg2">
                  <a:lumMod val="50000"/>
                  <a:alpha val="8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768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El Atlas de</a:t>
            </a:r>
            <a:r>
              <a:rPr lang="en-US" sz="2800" b="0" cap="none" spc="0" baseline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2800" b="0" cap="none" spc="0">
                <a:ln w="0"/>
                <a:solidFill>
                  <a:srgbClr val="C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Diego Cocca</a:t>
            </a:r>
            <a:b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61 partidos de liga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2020 - Clausura 2022</a:t>
            </a:r>
            <a:endPara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3537276277260333"/>
          <c:y val="0.28057216680614011"/>
          <c:w val="0.51632686288545482"/>
          <c:h val="0.6159686827768166"/>
        </c:manualLayout>
      </c:layout>
      <c:radarChart>
        <c:radarStyle val="marker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Diego Cocca en Atlas</c:v>
                </c:pt>
              </c:strCache>
            </c:strRef>
          </c:tx>
          <c:spPr>
            <a:ln w="50800" cap="rnd" cmpd="sng" algn="ctr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8055152394775036E-3"/>
                  <c:y val="3.8277499143109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AA-42C8-804D-5DBEA9513537}"/>
                </c:ext>
              </c:extLst>
            </c:dLbl>
            <c:dLbl>
              <c:idx val="1"/>
              <c:layout>
                <c:manualLayout>
                  <c:x val="4.6260772056140008E-2"/>
                  <c:y val="7.9730609291848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AA-42C8-804D-5DBEA9513537}"/>
                </c:ext>
              </c:extLst>
            </c:dLbl>
            <c:dLbl>
              <c:idx val="2"/>
              <c:layout>
                <c:manualLayout>
                  <c:x val="6.2274116229419113E-2"/>
                  <c:y val="7.1111083962999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AA-42C8-804D-5DBEA9513537}"/>
                </c:ext>
              </c:extLst>
            </c:dLbl>
            <c:dLbl>
              <c:idx val="3"/>
              <c:layout>
                <c:manualLayout>
                  <c:x val="0"/>
                  <c:y val="7.9730609291848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AA-42C8-804D-5DBEA9513537}"/>
                </c:ext>
              </c:extLst>
            </c:dLbl>
            <c:dLbl>
              <c:idx val="4"/>
              <c:layout>
                <c:manualLayout>
                  <c:x val="-0.10257352513667732"/>
                  <c:y val="8.4928793897647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FAA-42C8-804D-5DBEA9513537}"/>
                </c:ext>
              </c:extLst>
            </c:dLbl>
            <c:dLbl>
              <c:idx val="5"/>
              <c:layout>
                <c:manualLayout>
                  <c:x val="-0.17614678590607158"/>
                  <c:y val="1.3883883455873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AA-42C8-804D-5DBEA95135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cap="none" spc="0" baseline="0">
                    <a:ln w="0"/>
                    <a:solidFill>
                      <a:srgbClr val="C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(Sheet1!$A$16,Sheet1!$A$38,Sheet1!$A$41,Sheet1!$A$44,Sheet1!$A$106,Sheet1!$A$109)</c:f>
              <c:strCache>
                <c:ptCount val="6"/>
                <c:pt idx="0">
                  <c:v>Puntos de Visitante</c:v>
                </c:pt>
                <c:pt idx="1">
                  <c:v>Victorias de Visitante</c:v>
                </c:pt>
                <c:pt idx="2">
                  <c:v>Empates de Visitante</c:v>
                </c:pt>
                <c:pt idx="3">
                  <c:v>Derrotas de Visitante</c:v>
                </c:pt>
                <c:pt idx="4">
                  <c:v>Goles a Favor de Visitante</c:v>
                </c:pt>
                <c:pt idx="5">
                  <c:v>Goles en Contra de Visitante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Sheet1!$D$9:$D$139</c15:sqref>
                  </c15:fullRef>
                </c:ext>
              </c:extLst>
              <c:f>(Sheet1!$D$16,Sheet1!$D$38,Sheet1!$D$41,Sheet1!$D$44,Sheet1!$D$106,Sheet1!$D$109)</c:f>
              <c:numCache>
                <c:formatCode>General</c:formatCode>
                <c:ptCount val="6"/>
                <c:pt idx="0" formatCode="0%">
                  <c:v>1.2568026985105343</c:v>
                </c:pt>
                <c:pt idx="1" formatCode="0%">
                  <c:v>1.2875667861916387</c:v>
                </c:pt>
                <c:pt idx="2" formatCode="0%">
                  <c:v>1.1572603570109403</c:v>
                </c:pt>
                <c:pt idx="3" formatCode="0%">
                  <c:v>0.66450717147524563</c:v>
                </c:pt>
                <c:pt idx="4" formatCode="0%">
                  <c:v>1.0710748666813579</c:v>
                </c:pt>
                <c:pt idx="5" formatCode="0%">
                  <c:v>0.60756862880176021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Sheet1!$D$12</c15:sqref>
                  <c15:dLbl>
                    <c:idx val="-1"/>
                    <c:layout>
                      <c:manualLayout>
                        <c:x val="1.7825311942959001E-3"/>
                        <c:y val="2.5518332762073195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ECC2-405C-94CB-652F2AB5CD6C}"/>
                      </c:ext>
                    </c:extLst>
                  </c15:dLbl>
                </c15:categoryFilterException>
                <c15:categoryFilterException>
                  <c15:sqref>Sheet1!$D$15</c15:sqref>
                  <c15:dLbl>
                    <c:idx val="-1"/>
                    <c:layout>
                      <c:manualLayout>
                        <c:x val="5.8055152394775036E-3"/>
                        <c:y val="1.701222184138212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ECC2-405C-94CB-652F2AB5CD6C}"/>
                      </c:ext>
                    </c:extLst>
                  </c15:dLbl>
                </c15:categoryFilterException>
                <c15:categoryFilterException>
                  <c15:sqref>Sheet1!$D$17</c15:sqref>
                  <c15:dLbl>
                    <c:idx val="0"/>
                    <c:layout>
                      <c:manualLayout>
                        <c:x val="9.67146686878044E-2"/>
                        <c:y val="4.394812812815159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ECC2-405C-94CB-652F2AB5CD6C}"/>
                      </c:ext>
                    </c:extLst>
                  </c15:dLbl>
                </c15:categoryFilterException>
                <c15:categoryFilterException>
                  <c15:sqref>Sheet1!$D$20</c15:sqref>
                  <c15:dLbl>
                    <c:idx val="0"/>
                    <c:layout>
                      <c:manualLayout>
                        <c:x val="9.9211194857327323E-2"/>
                        <c:y val="8.033552923833302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ECC2-405C-94CB-652F2AB5CD6C}"/>
                      </c:ext>
                    </c:extLst>
                  </c15:dLbl>
                </c15:categoryFilterException>
                <c15:categoryFilterException>
                  <c15:sqref>Sheet1!$D$23</c15:sqref>
                  <c15:dLbl>
                    <c:idx val="0"/>
                    <c:layout>
                      <c:manualLayout>
                        <c:x val="-4.5798419582585454E-4"/>
                        <c:y val="1.913874957155474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ECC2-405C-94CB-652F2AB5CD6C}"/>
                      </c:ext>
                    </c:extLst>
                  </c15:dLbl>
                </c15:categoryFilterException>
                <c15:categoryFilterException>
                  <c15:sqref>Sheet1!$D$35</c15:sqref>
                  <c15:dLbl>
                    <c:idx val="0"/>
                    <c:layout>
                      <c:manualLayout>
                        <c:x val="1.7792604636976276E-3"/>
                        <c:y val="-4.95622706408788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ECC2-405C-94CB-652F2AB5CD6C}"/>
                      </c:ext>
                    </c:extLst>
                  </c15:dLbl>
                </c15:categoryFilterException>
                <c15:categoryFilterException>
                  <c15:sqref>Sheet1!$D$54</c15:sqref>
                  <c15:dLbl>
                    <c:idx val="3"/>
                    <c:layout>
                      <c:manualLayout>
                        <c:x val="-0.11795233483515098"/>
                        <c:y val="0.13633403698517294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ECC2-405C-94CB-652F2AB5CD6C}"/>
                      </c:ext>
                    </c:extLst>
                  </c15:dLbl>
                </c15:categoryFilterException>
                <c15:categoryFilterException>
                  <c15:sqref>Sheet1!$D$57</c15:sqref>
                  <c15:dLbl>
                    <c:idx val="3"/>
                    <c:layout>
                      <c:manualLayout>
                        <c:x val="-0.14810279731076401"/>
                        <c:y val="4.41845578253960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ECC2-405C-94CB-652F2AB5CD6C}"/>
                      </c:ext>
                    </c:extLst>
                  </c15:dLbl>
                </c15:categoryFilterException>
                <c15:categoryFilterException>
                  <c15:sqref>Sheet1!$D$72</c15:sqref>
                  <c15:dLbl>
                    <c:idx val="3"/>
                    <c:layout>
                      <c:manualLayout>
                        <c:x val="0"/>
                        <c:y val="-2.339180329110197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ECC2-405C-94CB-652F2AB5CD6C}"/>
                      </c:ext>
                    </c:extLst>
                  </c15:dLbl>
                </c15:categoryFilterException>
                <c15:categoryFilterException>
                  <c15:sqref>Sheet1!$D$75</c15:sqref>
                  <c15:dLbl>
                    <c:idx val="3"/>
                    <c:layout>
                      <c:manualLayout>
                        <c:x val="9.6758587324625063E-3"/>
                        <c:y val="-5.198178509133847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ECC2-405C-94CB-652F2AB5CD6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3-FF43-4137-A3BB-5B9E14A72925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</c:strCache>
            </c:strRef>
          </c:tx>
          <c:spPr>
            <a:ln w="50800" cap="rnd" cmpd="sng" algn="ctr">
              <a:solidFill>
                <a:sysClr val="windowText" lastClr="000000">
                  <a:alpha val="8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Sheet1!$A$9:$A$139</c15:sqref>
                  </c15:fullRef>
                </c:ext>
              </c:extLst>
              <c:f>(Sheet1!$A$16,Sheet1!$A$38,Sheet1!$A$41,Sheet1!$A$44,Sheet1!$A$106,Sheet1!$A$109)</c:f>
              <c:strCache>
                <c:ptCount val="6"/>
                <c:pt idx="0">
                  <c:v>Puntos de Visitante</c:v>
                </c:pt>
                <c:pt idx="1">
                  <c:v>Victorias de Visitante</c:v>
                </c:pt>
                <c:pt idx="2">
                  <c:v>Empates de Visitante</c:v>
                </c:pt>
                <c:pt idx="3">
                  <c:v>Derrotas de Visitante</c:v>
                </c:pt>
                <c:pt idx="4">
                  <c:v>Goles a Favor de Visitante</c:v>
                </c:pt>
                <c:pt idx="5">
                  <c:v>Goles en Contra de Visitante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Sheet1!$E$9:$E$139</c15:sqref>
                  </c15:fullRef>
                </c:ext>
              </c:extLst>
              <c:f>(Sheet1!$E$16,Sheet1!$E$38,Sheet1!$E$41,Sheet1!$E$44,Sheet1!$E$106,Sheet1!$E$109)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43-4137-A3BB-5B9E14A72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800671"/>
        <c:axId val="12768010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Diego Cocca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"/>
                    <c:layout>
                      <c:manualLayout>
                        <c:x val="-7.5471698113207544E-2"/>
                        <c:y val="7.277449912787252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1FAA-42C8-804D-5DBEA9513537}"/>
                      </c:ext>
                    </c:extLst>
                  </c:dLbl>
                  <c:dLbl>
                    <c:idx val="5"/>
                    <c:layout>
                      <c:manualLayout>
                        <c:x val="-0.11804547653604261"/>
                        <c:y val="1.039635701826750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1FAA-42C8-804D-5DBEA951353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cap="none" spc="0" baseline="0">
                          <a:ln w="0"/>
                          <a:solidFill>
                            <a:srgbClr val="C0000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(Sheet1!$A$16,Sheet1!$A$38,Sheet1!$A$41,Sheet1!$A$44,Sheet1!$A$106,Sheet1!$A$109)</c15:sqref>
                        </c15:formulaRef>
                      </c:ext>
                    </c:extLst>
                    <c:strCache>
                      <c:ptCount val="6"/>
                      <c:pt idx="0">
                        <c:v>Puntos de Visitante</c:v>
                      </c:pt>
                      <c:pt idx="1">
                        <c:v>Victorias de Visitante</c:v>
                      </c:pt>
                      <c:pt idx="2">
                        <c:v>Empates de Visitante</c:v>
                      </c:pt>
                      <c:pt idx="3">
                        <c:v>Derrotas de Visitante</c:v>
                      </c:pt>
                      <c:pt idx="4">
                        <c:v>Goles a Favor de Visitante</c:v>
                      </c:pt>
                      <c:pt idx="5">
                        <c:v>Goles en Contra de Visitante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Sheet1!$B$9:$B$139</c15:sqref>
                        </c15:fullRef>
                        <c15:formulaRef>
                          <c15:sqref>(Sheet1!$B$16,Sheet1!$B$38,Sheet1!$B$41,Sheet1!$B$44,Sheet1!$B$106,Sheet1!$B$109)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1.1573737780501974</c:v>
                      </c:pt>
                      <c:pt idx="1" formatCode="0%">
                        <c:v>1.1257403625792048</c:v>
                      </c:pt>
                      <c:pt idx="2" formatCode="0%">
                        <c:v>1.2550351657389134</c:v>
                      </c:pt>
                      <c:pt idx="3" formatCode="0%">
                        <c:v>0.73421081521448128</c:v>
                      </c:pt>
                      <c:pt idx="4" formatCode="0%">
                        <c:v>0.98678595991736051</c:v>
                      </c:pt>
                      <c:pt idx="5" formatCode="0%">
                        <c:v>0.73069708044260906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Sheet1!$B$17</c15:sqref>
                        <c15:dLbl>
                          <c:idx val="0"/>
                          <c:layout>
                            <c:manualLayout>
                              <c:x val="-1.9351717464925011E-3"/>
                              <c:y val="-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Sheet1!$B$20</c15:sqref>
                        <c15:dLbl>
                          <c:idx val="0"/>
                          <c:layout>
                            <c:manualLayout>
                              <c:x val="5.8055152394775038E-2"/>
                              <c:y val="1.039635701826750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1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Sheet1!$B$23</c15:sqref>
                        <c15:dLbl>
                          <c:idx val="0"/>
                          <c:layout>
                            <c:manualLayout>
                              <c:x val="7.5471698113207544E-2"/>
                              <c:y val="3.1189071054802418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2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Sheet1!$B$51</c15:sqref>
                        <c15:dLbl>
                          <c:idx val="3"/>
                          <c:layout>
                            <c:manualLayout>
                              <c:x val="0.13352685050798244"/>
                              <c:y val="7.2774499127872525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3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Sheet1!$B$54</c15:sqref>
                        <c15:dLbl>
                          <c:idx val="3"/>
                          <c:layout>
                            <c:manualLayout>
                              <c:x val="9.6758587324625056E-2"/>
                              <c:y val="0.11176083794637567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4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Sheet1!$B$57</c15:sqref>
                        <c15:dLbl>
                          <c:idx val="3"/>
                          <c:layout>
                            <c:manualLayout>
                              <c:x val="-7.0955477687658595E-17"/>
                              <c:y val="0.13515264123747756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5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Sheet1!$B$60</c15:sqref>
                        <c15:dLbl>
                          <c:idx val="3"/>
                          <c:layout>
                            <c:manualLayout>
                              <c:x val="-9.8693759071117562E-2"/>
                              <c:y val="8.836903465527379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6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Sheet1!$B$63</c15:sqref>
                        <c15:dLbl>
                          <c:idx val="3"/>
                          <c:layout>
                            <c:manualLayout>
                              <c:x val="-9.0953072085147593E-2"/>
                              <c:y val="6.2378142109605024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7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Sheet1!$B$66</c15:sqref>
                        <c15:dLbl>
                          <c:idx val="3"/>
                          <c:layout>
                            <c:manualLayout>
                              <c:x val="-7.1800814448266539E-2"/>
                              <c:y val="5.1416738994340738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8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Sheet1!$B$69</c15:sqref>
                        <c15:dLbl>
                          <c:idx val="3"/>
                          <c:layout>
                            <c:manualLayout>
                              <c:x val="-9.797149812006449E-2"/>
                              <c:y val="7.0401346451025443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9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Sheet1!$B$72</c15:sqref>
                        <c15:dLbl>
                          <c:idx val="3"/>
                          <c:layout>
                            <c:manualLayout>
                              <c:x val="-0.1354620222544751"/>
                              <c:y val="0.11955810571007611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A-ECC2-405C-94CB-652F2AB5CD6C}"/>
                            </c:ext>
                          </c:extLst>
                        </c15:dLbl>
                      </c15:categoryFilterException>
                      <c15:categoryFilterException>
                        <c15:sqref>Sheet1!$B$75</c15:sqref>
                        <c15:dLbl>
                          <c:idx val="3"/>
                          <c:layout>
                            <c:manualLayout>
                              <c:x val="-0.11611030478955009"/>
                              <c:y val="6.7576320618738681E-2"/>
                            </c:manualLayout>
                          </c:layout>
                          <c:showLegendKey val="0"/>
                          <c:showVal val="1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B-ECC2-405C-94CB-652F2AB5CD6C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0-FF43-4137-A3BB-5B9E14A7292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</c15:sqref>
                        </c15:formulaRef>
                      </c:ext>
                    </c:extLst>
                    <c:strCache>
                      <c:ptCount val="1"/>
                      <c:pt idx="0">
                        <c:v>Guillermo Almada</c:v>
                      </c:pt>
                    </c:strCache>
                  </c:strRef>
                </c:tx>
                <c:spPr>
                  <a:ln w="50800" cap="rnd" cmpd="sng" algn="ctr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cap="none" spc="0" baseline="0">
                          <a:ln w="0"/>
                          <a:solidFill>
                            <a:srgbClr val="0070C0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Sheet1!$A$9:$A$139</c15:sqref>
                        </c15:fullRef>
                        <c15:formulaRef>
                          <c15:sqref>(Sheet1!$A$16,Sheet1!$A$38,Sheet1!$A$41,Sheet1!$A$44,Sheet1!$A$106,Sheet1!$A$109)</c15:sqref>
                        </c15:formulaRef>
                      </c:ext>
                    </c:extLst>
                    <c:strCache>
                      <c:ptCount val="6"/>
                      <c:pt idx="0">
                        <c:v>Puntos de Visitante</c:v>
                      </c:pt>
                      <c:pt idx="1">
                        <c:v>Victorias de Visitante</c:v>
                      </c:pt>
                      <c:pt idx="2">
                        <c:v>Empates de Visitante</c:v>
                      </c:pt>
                      <c:pt idx="3">
                        <c:v>Derrotas de Visitante</c:v>
                      </c:pt>
                      <c:pt idx="4">
                        <c:v>Goles a Favor de Visitante</c:v>
                      </c:pt>
                      <c:pt idx="5">
                        <c:v>Goles en Contra de Visitante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Sheet1!$C$9:$C$139</c15:sqref>
                        </c15:fullRef>
                        <c15:formulaRef>
                          <c15:sqref>(Sheet1!$C$16,Sheet1!$C$38,Sheet1!$C$41,Sheet1!$C$44,Sheet1!$C$106,Sheet1!$C$109)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%">
                        <c:v>1.0083937298025267</c:v>
                      </c:pt>
                      <c:pt idx="1" formatCode="0%">
                        <c:v>0.97135113794240913</c:v>
                      </c:pt>
                      <c:pt idx="2" formatCode="0%">
                        <c:v>1.1552450963547543</c:v>
                      </c:pt>
                      <c:pt idx="3" formatCode="0%">
                        <c:v>0.9121891106695682</c:v>
                      </c:pt>
                      <c:pt idx="4" formatCode="0%">
                        <c:v>0.97946343546516934</c:v>
                      </c:pt>
                      <c:pt idx="5" formatCode="0%">
                        <c:v>0.92570180101514721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43-4137-A3BB-5B9E14A72925}"/>
                  </c:ext>
                </c:extLst>
              </c15:ser>
            </c15:filteredRadarSeries>
          </c:ext>
        </c:extLst>
      </c:radarChart>
      <c:catAx>
        <c:axId val="127680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6801087"/>
        <c:crosses val="autoZero"/>
        <c:auto val="1"/>
        <c:lblAlgn val="ctr"/>
        <c:lblOffset val="100"/>
        <c:noMultiLvlLbl val="0"/>
      </c:catAx>
      <c:valAx>
        <c:axId val="1276801087"/>
        <c:scaling>
          <c:orientation val="minMax"/>
          <c:max val="1.4"/>
          <c:min val="0"/>
        </c:scaling>
        <c:delete val="1"/>
        <c:axPos val="l"/>
        <c:majorGridlines>
          <c:spPr>
            <a:ln w="28575" cap="rnd" cmpd="sng" algn="ctr">
              <a:solidFill>
                <a:schemeClr val="bg2">
                  <a:lumMod val="50000"/>
                  <a:alpha val="8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768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 b="0" i="0" u="none" strike="noStrike" baseline="0">
                <a:solidFill>
                  <a:schemeClr val="accent4">
                    <a:lumMod val="20000"/>
                    <a:lumOff val="8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partidos de liga</a:t>
            </a:r>
            <a:br>
              <a:rPr lang="en-US" sz="18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2020 - Clausura 2022</a:t>
            </a:r>
            <a:endParaRPr lang="es-MX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Sheet1!$AT$22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Sheet1!$AT$23:$AT$28</c:f>
              <c:numCache>
                <c:formatCode>0%</c:formatCode>
                <c:ptCount val="6"/>
                <c:pt idx="0">
                  <c:v>0.86557029491790982</c:v>
                </c:pt>
                <c:pt idx="1">
                  <c:v>0.88025155745155725</c:v>
                </c:pt>
                <c:pt idx="2">
                  <c:v>0.81325269210113704</c:v>
                </c:pt>
                <c:pt idx="3">
                  <c:v>1.3698438488728499</c:v>
                </c:pt>
                <c:pt idx="4">
                  <c:v>0.59644063888620791</c:v>
                </c:pt>
                <c:pt idx="5">
                  <c:v>0.78451208794514737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EA0-A850-F9DBF63FF016}"/>
            </c:ext>
          </c:extLst>
        </c:ser>
        <c:ser>
          <c:idx val="1"/>
          <c:order val="1"/>
          <c:tx>
            <c:strRef>
              <c:f>Sheet1!$AU$22</c:f>
              <c:strCache>
                <c:ptCount val="1"/>
                <c:pt idx="0">
                  <c:v>Visitante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Sheet1!$AU$23:$AU$28</c:f>
              <c:numCache>
                <c:formatCode>0%</c:formatCode>
                <c:ptCount val="6"/>
                <c:pt idx="0">
                  <c:v>1.2568026985105343</c:v>
                </c:pt>
                <c:pt idx="1">
                  <c:v>1.2875667861916387</c:v>
                </c:pt>
                <c:pt idx="2">
                  <c:v>1.1572603570109403</c:v>
                </c:pt>
                <c:pt idx="3">
                  <c:v>0.66450717147524563</c:v>
                </c:pt>
                <c:pt idx="4">
                  <c:v>1.0710748666813579</c:v>
                </c:pt>
                <c:pt idx="5">
                  <c:v>0.60756862880176021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EA0-A850-F9DBF63F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2271"/>
        <c:axId val="91923103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Sheet1!$AV$22</c15:sqref>
                        </c15:formulaRef>
                      </c:ext>
                    </c:extLst>
                    <c:strCache>
                      <c:ptCount val="1"/>
                      <c:pt idx="0">
                        <c:v>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Sheet1!$AS$23:$AS$28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Sheet1!$AV$23:$AV$28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1.0611864967142219</c:v>
                      </c:pt>
                      <c:pt idx="1">
                        <c:v>1.0839091718215981</c:v>
                      </c:pt>
                      <c:pt idx="2">
                        <c:v>0.98525652455603874</c:v>
                      </c:pt>
                      <c:pt idx="3">
                        <c:v>1.0171755101740478</c:v>
                      </c:pt>
                      <c:pt idx="4">
                        <c:v>0.83375775278378295</c:v>
                      </c:pt>
                      <c:pt idx="5">
                        <c:v>0.69604035837345379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A9-44EC-8FFB-895323F5EF23}"/>
                  </c:ext>
                </c:extLst>
              </c15:ser>
            </c15:filteredRadarSeries>
          </c:ext>
        </c:extLst>
      </c:radarChart>
      <c:catAx>
        <c:axId val="919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23103"/>
        <c:crosses val="autoZero"/>
        <c:auto val="1"/>
        <c:lblAlgn val="ctr"/>
        <c:lblOffset val="100"/>
        <c:noMultiLvlLbl val="0"/>
      </c:catAx>
      <c:valAx>
        <c:axId val="91923103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tx1">
            <a:lumMod val="85000"/>
            <a:lumOff val="15000"/>
          </a:schemeClr>
        </a:gs>
        <a:gs pos="0">
          <a:srgbClr val="FF0000"/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500" b="0" i="0" u="none" strike="noStrike" baseline="0">
                <a:solidFill>
                  <a:srgbClr val="FFFFCC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partidos de liga</a:t>
            </a:r>
            <a:br>
              <a:rPr lang="en-US" sz="18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Apertura 2020 - Clausura 2022</a:t>
            </a:r>
            <a:endParaRPr lang="es-MX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Sheet1!$BO$22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FFFFCC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720618060004524E-17"/>
                  <c:y val="2.58585891492676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7E-41AD-A50B-DAB038D096F9}"/>
                </c:ext>
              </c:extLst>
            </c:dLbl>
            <c:dLbl>
              <c:idx val="1"/>
              <c:layout>
                <c:manualLayout>
                  <c:x val="-3.5302563118967552E-3"/>
                  <c:y val="6.4646472873169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7E-41AD-A50B-DAB038D096F9}"/>
                </c:ext>
              </c:extLst>
            </c:dLbl>
            <c:dLbl>
              <c:idx val="2"/>
              <c:layout>
                <c:manualLayout>
                  <c:x val="-8.8256407797418883E-3"/>
                  <c:y val="-8.61952971642256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7E-41AD-A50B-DAB038D096F9}"/>
                </c:ext>
              </c:extLst>
            </c:dLbl>
            <c:dLbl>
              <c:idx val="3"/>
              <c:layout>
                <c:manualLayout>
                  <c:x val="-6.4720618060004524E-17"/>
                  <c:y val="-3.8787883723901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7E-41AD-A50B-DAB038D096F9}"/>
                </c:ext>
              </c:extLst>
            </c:dLbl>
            <c:dLbl>
              <c:idx val="4"/>
              <c:layout>
                <c:manualLayout>
                  <c:x val="5.2953844678451326E-3"/>
                  <c:y val="-8.61952971642264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7E-41AD-A50B-DAB038D096F9}"/>
                </c:ext>
              </c:extLst>
            </c:dLbl>
            <c:dLbl>
              <c:idx val="5"/>
              <c:layout>
                <c:manualLayout>
                  <c:x val="1.7651281559483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7E-41AD-A50B-DAB038D09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Sheet1!$BO$23:$BO$28</c:f>
              <c:numCache>
                <c:formatCode>0%</c:formatCode>
                <c:ptCount val="6"/>
                <c:pt idx="0">
                  <c:v>1.03</c:v>
                </c:pt>
                <c:pt idx="1">
                  <c:v>1.05</c:v>
                </c:pt>
                <c:pt idx="2">
                  <c:v>0.99</c:v>
                </c:pt>
                <c:pt idx="3">
                  <c:v>0.96</c:v>
                </c:pt>
                <c:pt idx="4">
                  <c:v>0.8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EA0-A850-F9DBF63FF0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1922271"/>
        <c:axId val="91923103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Sheet1!$BP$22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Sheet1!$AS$23:$AS$28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Sheet1!$BP$23:$BP$28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EE-4EA0-A850-F9DBF63FF01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Sheet1!$AS$23:$AS$28</c15:sqref>
                        </c15:formulaRef>
                      </c:ext>
                    </c:extLst>
                    <c:strCache>
                      <c:ptCount val="6"/>
                      <c:pt idx="0">
                        <c:v>Puntos</c:v>
                      </c:pt>
                      <c:pt idx="1">
                        <c:v>Victorias</c:v>
                      </c:pt>
                      <c:pt idx="2">
                        <c:v>Empates</c:v>
                      </c:pt>
                      <c:pt idx="3">
                        <c:v>Derrotas</c:v>
                      </c:pt>
                      <c:pt idx="4">
                        <c:v>Goles a Favor</c:v>
                      </c:pt>
                      <c:pt idx="5">
                        <c:v>Goles en Contra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Sheet1!$BQ$23:$BQ$28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A9-44EC-8FFB-895323F5EF23}"/>
                  </c:ext>
                </c:extLst>
              </c15:ser>
            </c15:filteredRadarSeries>
          </c:ext>
        </c:extLst>
      </c:radarChart>
      <c:catAx>
        <c:axId val="919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23103"/>
        <c:crosses val="autoZero"/>
        <c:auto val="1"/>
        <c:lblAlgn val="ctr"/>
        <c:lblOffset val="100"/>
        <c:noMultiLvlLbl val="0"/>
      </c:catAx>
      <c:valAx>
        <c:axId val="91923103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tx1">
            <a:lumMod val="85000"/>
            <a:lumOff val="15000"/>
          </a:schemeClr>
        </a:gs>
        <a:gs pos="0">
          <a:srgbClr val="FF0000"/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partidos de liga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rgbClr val="FFFF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A2013-C2020</a:t>
            </a:r>
            <a:r>
              <a:rPr lang="en-US" sz="1600" b="0" i="0" u="none" strike="noStrike" baseline="0">
                <a:solidFill>
                  <a:srgbClr val="66FF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</a:t>
            </a:r>
            <a:r>
              <a:rPr lang="en-US" sz="16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vs </a:t>
            </a:r>
            <a:r>
              <a:rPr lang="en-US" sz="1600" b="0" i="0" u="none" strike="noStrike" baseline="0">
                <a:solidFill>
                  <a:srgbClr val="66FF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A2020-C2022</a:t>
            </a:r>
            <a:endParaRPr lang="es-MX" sz="1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Sheet1!$BT$22</c:f>
              <c:strCache>
                <c:ptCount val="1"/>
                <c:pt idx="0">
                  <c:v>Diego Cocca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Sheet1!$BT$23:$BT$28</c:f>
              <c:numCache>
                <c:formatCode>0%</c:formatCode>
                <c:ptCount val="6"/>
                <c:pt idx="0">
                  <c:v>1.03</c:v>
                </c:pt>
                <c:pt idx="1">
                  <c:v>1.05</c:v>
                </c:pt>
                <c:pt idx="2">
                  <c:v>0.99</c:v>
                </c:pt>
                <c:pt idx="3">
                  <c:v>0.96</c:v>
                </c:pt>
                <c:pt idx="4">
                  <c:v>0.8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EA0-A850-F9DBF63FF016}"/>
            </c:ext>
          </c:extLst>
        </c:ser>
        <c:ser>
          <c:idx val="1"/>
          <c:order val="1"/>
          <c:tx>
            <c:strRef>
              <c:f>Sheet1!$BU$22</c:f>
              <c:strCache>
                <c:ptCount val="1"/>
                <c:pt idx="0">
                  <c:v>Atlas 2013-2020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Sheet1!$BU$23:$BU$28</c:f>
              <c:numCache>
                <c:formatCode>0%</c:formatCode>
                <c:ptCount val="6"/>
                <c:pt idx="0">
                  <c:v>0.98651569609301504</c:v>
                </c:pt>
                <c:pt idx="1">
                  <c:v>0.9881686069292227</c:v>
                </c:pt>
                <c:pt idx="2">
                  <c:v>0.98097771722951999</c:v>
                </c:pt>
                <c:pt idx="3">
                  <c:v>1.021385643205194</c:v>
                </c:pt>
                <c:pt idx="4">
                  <c:v>0.93993269826130865</c:v>
                </c:pt>
                <c:pt idx="5">
                  <c:v>0.98529776015659898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EA0-A850-F9DBF63F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2271"/>
        <c:axId val="91923103"/>
        <c:extLst/>
      </c:radarChart>
      <c:catAx>
        <c:axId val="919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23103"/>
        <c:crosses val="autoZero"/>
        <c:auto val="1"/>
        <c:lblAlgn val="ctr"/>
        <c:lblOffset val="100"/>
        <c:noMultiLvlLbl val="0"/>
      </c:catAx>
      <c:valAx>
        <c:axId val="91923103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tx1">
            <a:lumMod val="85000"/>
            <a:lumOff val="15000"/>
          </a:schemeClr>
        </a:gs>
        <a:gs pos="0">
          <a:srgbClr val="FF0000"/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partidos de liga como locales</a:t>
            </a:r>
            <a:br>
              <a:rPr lang="en-US" sz="2600" b="0" i="0" u="none" strike="noStrike" baseline="0">
                <a:solidFill>
                  <a:srgbClr val="FFFF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800" b="0" i="0" baseline="0">
                <a:solidFill>
                  <a:srgbClr val="FFFF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A2013-C2020</a:t>
            </a:r>
            <a:r>
              <a:rPr lang="en-US" sz="1800" b="0" i="0" baseline="0"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vs </a:t>
            </a:r>
            <a:r>
              <a:rPr lang="en-US" sz="1800" b="0" i="0" baseline="0">
                <a:solidFill>
                  <a:srgbClr val="00FFFF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Atlas A2020-C2022</a:t>
            </a:r>
            <a:endParaRPr lang="es-MX" sz="2400">
              <a:solidFill>
                <a:srgbClr val="00FFFF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Sheet1!$CG$22</c:f>
              <c:strCache>
                <c:ptCount val="1"/>
                <c:pt idx="0">
                  <c:v>Atlas A2013-C2020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Sheet1!$CG$23:$CG$28</c:f>
              <c:numCache>
                <c:formatCode>0%</c:formatCode>
                <c:ptCount val="6"/>
                <c:pt idx="0">
                  <c:v>0.89398375554018938</c:v>
                </c:pt>
                <c:pt idx="1">
                  <c:v>0.86168048100635874</c:v>
                </c:pt>
                <c:pt idx="2">
                  <c:v>1.023901268520921</c:v>
                </c:pt>
                <c:pt idx="3">
                  <c:v>1.1403190179871181</c:v>
                </c:pt>
                <c:pt idx="4">
                  <c:v>0.84314490271700349</c:v>
                </c:pt>
                <c:pt idx="5">
                  <c:v>0.98576844828087373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EA0-A850-F9DBF63FF016}"/>
            </c:ext>
          </c:extLst>
        </c:ser>
        <c:ser>
          <c:idx val="1"/>
          <c:order val="1"/>
          <c:tx>
            <c:strRef>
              <c:f>Sheet1!$CH$22</c:f>
              <c:strCache>
                <c:ptCount val="1"/>
                <c:pt idx="0">
                  <c:v>Atlas A2020-C2022</c:v>
                </c:pt>
              </c:strCache>
            </c:strRef>
          </c:tx>
          <c:spPr>
            <a:ln w="28575" cap="rnd">
              <a:solidFill>
                <a:srgbClr val="66FFFF"/>
              </a:solidFill>
              <a:round/>
            </a:ln>
            <a:effectLst/>
          </c:spPr>
          <c:marker>
            <c:symbol val="none"/>
          </c:marker>
          <c:cat>
            <c:strRef>
              <c:f>Sheet1!$AS$23:$AS$28</c:f>
              <c:strCache>
                <c:ptCount val="6"/>
                <c:pt idx="0">
                  <c:v>Puntos</c:v>
                </c:pt>
                <c:pt idx="1">
                  <c:v>Victorias</c:v>
                </c:pt>
                <c:pt idx="2">
                  <c:v>Empates</c:v>
                </c:pt>
                <c:pt idx="3">
                  <c:v>Derrotas</c:v>
                </c:pt>
                <c:pt idx="4">
                  <c:v>Goles a Favor</c:v>
                </c:pt>
                <c:pt idx="5">
                  <c:v>Goles en Contra</c:v>
                </c:pt>
              </c:strCache>
            </c:strRef>
          </c:cat>
          <c:val>
            <c:numRef>
              <c:f>Sheet1!$CH$23:$CH$28</c:f>
              <c:numCache>
                <c:formatCode>0%</c:formatCode>
                <c:ptCount val="6"/>
                <c:pt idx="0">
                  <c:v>0.86557029491790982</c:v>
                </c:pt>
                <c:pt idx="1">
                  <c:v>0.88025155745155725</c:v>
                </c:pt>
                <c:pt idx="2">
                  <c:v>0.81325269210113704</c:v>
                </c:pt>
                <c:pt idx="3">
                  <c:v>1.3698438488728499</c:v>
                </c:pt>
                <c:pt idx="4">
                  <c:v>0.59644063888620791</c:v>
                </c:pt>
                <c:pt idx="5">
                  <c:v>0.78451208794514737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EA0-A850-F9DBF63F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2271"/>
        <c:axId val="91923103"/>
        <c:extLst/>
      </c:radarChart>
      <c:catAx>
        <c:axId val="919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23103"/>
        <c:crosses val="autoZero"/>
        <c:auto val="1"/>
        <c:lblAlgn val="ctr"/>
        <c:lblOffset val="100"/>
        <c:noMultiLvlLbl val="0"/>
      </c:catAx>
      <c:valAx>
        <c:axId val="91923103"/>
        <c:scaling>
          <c:orientation val="minMax"/>
          <c:max val="1.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9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6000">
          <a:schemeClr val="tx1">
            <a:lumMod val="85000"/>
            <a:lumOff val="15000"/>
          </a:schemeClr>
        </a:gs>
        <a:gs pos="0">
          <a:srgbClr val="FF0000"/>
        </a:gs>
      </a:gsLst>
      <a:lin ang="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everipedia.org/wiki/lang_en/Diego_Cocca" TargetMode="External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everipedia.org/wiki/lang_en/Diego_Cocca" TargetMode="External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everipedia.org/wiki/lang_en/Diego_Cocca" TargetMode="External"/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29767</xdr:colOff>
      <xdr:row>8</xdr:row>
      <xdr:rowOff>97630</xdr:rowOff>
    </xdr:from>
    <xdr:to>
      <xdr:col>23</xdr:col>
      <xdr:colOff>29766</xdr:colOff>
      <xdr:row>41</xdr:row>
      <xdr:rowOff>97632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C98-F69B-2C9C-78C0-662C428A7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55</xdr:row>
      <xdr:rowOff>133349</xdr:rowOff>
    </xdr:from>
    <xdr:to>
      <xdr:col>18</xdr:col>
      <xdr:colOff>100012</xdr:colOff>
      <xdr:row>83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A848A-71AC-B848-B633-99225E38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87</xdr:row>
      <xdr:rowOff>0</xdr:rowOff>
    </xdr:from>
    <xdr:to>
      <xdr:col>25</xdr:col>
      <xdr:colOff>85725</xdr:colOff>
      <xdr:row>109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B0669-EA10-1581-EF07-6B992EBA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45243</xdr:colOff>
      <xdr:row>19</xdr:row>
      <xdr:rowOff>170259</xdr:rowOff>
    </xdr:from>
    <xdr:to>
      <xdr:col>28</xdr:col>
      <xdr:colOff>45244</xdr:colOff>
      <xdr:row>52</xdr:row>
      <xdr:rowOff>170261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3BF2-18AB-591E-4D63-47472EB7F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-1</xdr:colOff>
      <xdr:row>20</xdr:row>
      <xdr:rowOff>0</xdr:rowOff>
    </xdr:from>
    <xdr:to>
      <xdr:col>40</xdr:col>
      <xdr:colOff>0</xdr:colOff>
      <xdr:row>53</xdr:row>
      <xdr:rowOff>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5144-3841-17C7-6C8C-D6F78243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115756</xdr:colOff>
      <xdr:row>22</xdr:row>
      <xdr:rowOff>136921</xdr:rowOff>
    </xdr:from>
    <xdr:to>
      <xdr:col>59</xdr:col>
      <xdr:colOff>115755</xdr:colOff>
      <xdr:row>55</xdr:row>
      <xdr:rowOff>136921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50780F-6E51-FF92-D0AB-57E1D37C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29</xdr:row>
      <xdr:rowOff>0</xdr:rowOff>
    </xdr:from>
    <xdr:to>
      <xdr:col>45</xdr:col>
      <xdr:colOff>296862</xdr:colOff>
      <xdr:row>39</xdr:row>
      <xdr:rowOff>123825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B0C6C47A-A4D2-D0EF-96B8-E16FF6FD4FD8}"/>
            </a:ext>
          </a:extLst>
        </xdr:cNvPr>
        <xdr:cNvSpPr txBox="1"/>
      </xdr:nvSpPr>
      <xdr:spPr>
        <a:xfrm>
          <a:off x="29937075" y="5248275"/>
          <a:ext cx="1244600" cy="1933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 cap="none" spc="0">
              <a:ln w="0"/>
              <a:solidFill>
                <a:schemeClr val="accent6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Goles por Partido en</a:t>
          </a:r>
        </a:p>
        <a:p>
          <a:pPr algn="ctr"/>
          <a:r>
            <a:rPr lang="es-MX" sz="1800" b="1" cap="none" spc="0">
              <a:ln w="0"/>
              <a:solidFill>
                <a:schemeClr val="accent6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</a:t>
          </a:r>
          <a:br>
            <a:rPr lang="es-MX" sz="1800" b="1" cap="none" spc="0">
              <a:ln w="0"/>
              <a:solidFill>
                <a:schemeClr val="accent6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8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2.56</a:t>
          </a:r>
        </a:p>
      </xdr:txBody>
    </xdr:sp>
    <xdr:clientData/>
  </xdr:twoCellAnchor>
  <xdr:twoCellAnchor>
    <xdr:from>
      <xdr:col>44</xdr:col>
      <xdr:colOff>0</xdr:colOff>
      <xdr:row>40</xdr:row>
      <xdr:rowOff>0</xdr:rowOff>
    </xdr:from>
    <xdr:to>
      <xdr:col>45</xdr:col>
      <xdr:colOff>285750</xdr:colOff>
      <xdr:row>48</xdr:row>
      <xdr:rowOff>158749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E3F54E05-8031-E0FE-D369-0D3F0B9630B7}"/>
            </a:ext>
          </a:extLst>
        </xdr:cNvPr>
        <xdr:cNvSpPr txBox="1"/>
      </xdr:nvSpPr>
      <xdr:spPr>
        <a:xfrm>
          <a:off x="29937075" y="7239000"/>
          <a:ext cx="1233488" cy="16065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 cap="none" spc="0">
              <a:ln w="0"/>
              <a:solidFill>
                <a:srgbClr val="FFCC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Goles por Partido del Atlas</a:t>
          </a:r>
          <a:br>
            <a:rPr lang="es-MX" sz="1800" b="1" cap="none" spc="0" baseline="0">
              <a:ln w="0"/>
              <a:solidFill>
                <a:srgbClr val="FFCC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8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1.92 </a:t>
          </a:r>
          <a:br>
            <a:rPr lang="es-MX" sz="18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8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(-33%)</a:t>
          </a:r>
        </a:p>
      </xdr:txBody>
    </xdr:sp>
    <xdr:clientData/>
  </xdr:twoCellAnchor>
  <xdr:twoCellAnchor>
    <xdr:from>
      <xdr:col>59</xdr:col>
      <xdr:colOff>581026</xdr:colOff>
      <xdr:row>30</xdr:row>
      <xdr:rowOff>133350</xdr:rowOff>
    </xdr:from>
    <xdr:to>
      <xdr:col>70</xdr:col>
      <xdr:colOff>263127</xdr:colOff>
      <xdr:row>63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3C731D-AED0-9921-2751-59FD5F045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654842</xdr:colOff>
      <xdr:row>29</xdr:row>
      <xdr:rowOff>178591</xdr:rowOff>
    </xdr:from>
    <xdr:to>
      <xdr:col>82</xdr:col>
      <xdr:colOff>0</xdr:colOff>
      <xdr:row>63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A2F742-8A23-A093-7D47-D228AA23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366711</xdr:colOff>
      <xdr:row>30</xdr:row>
      <xdr:rowOff>15475</xdr:rowOff>
    </xdr:from>
    <xdr:to>
      <xdr:col>93</xdr:col>
      <xdr:colOff>390526</xdr:colOff>
      <xdr:row>63</xdr:row>
      <xdr:rowOff>15478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F3BC64-1CBE-464A-939A-DAF6FF32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94</xdr:col>
      <xdr:colOff>191689</xdr:colOff>
      <xdr:row>29</xdr:row>
      <xdr:rowOff>84532</xdr:rowOff>
    </xdr:from>
    <xdr:to>
      <xdr:col>105</xdr:col>
      <xdr:colOff>257176</xdr:colOff>
      <xdr:row>62</xdr:row>
      <xdr:rowOff>84534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FDD6AC-52DA-574F-27DC-B2E69233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F4809-F22A-E01B-B84B-914452F4F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C3A97-C97C-16EC-A4B8-0175DCB3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152400</xdr:rowOff>
    </xdr:from>
    <xdr:to>
      <xdr:col>27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F1F3-3E7B-59A2-2D72-F89CBF2D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27</xdr:col>
      <xdr:colOff>0</xdr:colOff>
      <xdr:row>34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B7DC37-EC7B-9509-209E-10E33563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4762</xdr:rowOff>
    </xdr:from>
    <xdr:to>
      <xdr:col>43</xdr:col>
      <xdr:colOff>0</xdr:colOff>
      <xdr:row>17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64C97-0875-35E0-B6DC-E710A905D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20</xdr:row>
      <xdr:rowOff>0</xdr:rowOff>
    </xdr:from>
    <xdr:to>
      <xdr:col>43</xdr:col>
      <xdr:colOff>0</xdr:colOff>
      <xdr:row>36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FF2007-AA3E-EB21-8482-67CE45334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0.04303</cdr:x>
      <cdr:y>0.05957</cdr:y>
    </cdr:from>
    <cdr:to>
      <cdr:x>0.21947</cdr:x>
      <cdr:y>0.2929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D61BF96A-5DBF-A85A-611E-F353F43078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06601" y="355758"/>
          <a:ext cx="1257080" cy="1393511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0.42328</cdr:x>
      <cdr:y>0.52887</cdr:y>
    </cdr:from>
    <cdr:to>
      <cdr:x>0.56261</cdr:x>
      <cdr:y>0.68198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336BB434-6A4B-5F80-5F13-A7E2E975EF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21277" y="3116930"/>
          <a:ext cx="994526" cy="902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0.82353</cdr:x>
      <cdr:y>0.01994</cdr:y>
    </cdr:from>
    <cdr:to>
      <cdr:x>0.98128</cdr:x>
      <cdr:y>0.38277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C07890F-42EC-3A8E-7EF0-B9D65EB5B5EA}"/>
            </a:ext>
          </a:extLst>
        </cdr:cNvPr>
        <cdr:cNvSpPr txBox="1"/>
      </cdr:nvSpPr>
      <cdr:spPr>
        <a:xfrm xmlns:a="http://schemas.openxmlformats.org/drawingml/2006/main">
          <a:off x="5867400" y="119062"/>
          <a:ext cx="1123950" cy="2166937"/>
        </a:xfrm>
        <a:prstGeom xmlns:a="http://schemas.openxmlformats.org/drawingml/2006/main" prst="rect">
          <a:avLst/>
        </a:prstGeom>
        <a:pattFill xmlns:a="http://schemas.openxmlformats.org/drawingml/2006/main" prst="pct10">
          <a:fgClr>
            <a:srgbClr val="FF3300"/>
          </a:fgClr>
          <a:bgClr>
            <a:schemeClr val="bg1"/>
          </a:bgClr>
        </a:patt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Goles por Partido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</a:t>
          </a:r>
          <a:b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2.56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Atlas</a:t>
          </a: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b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Diego Cocca</a:t>
          </a:r>
          <a:br>
            <a:rPr lang="es-MX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1.92</a:t>
          </a:r>
        </a:p>
        <a:p xmlns:a="http://schemas.openxmlformats.org/drawingml/2006/main">
          <a:pPr algn="ctr"/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(75%)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0.04303</cdr:x>
      <cdr:y>0.05957</cdr:y>
    </cdr:from>
    <cdr:to>
      <cdr:x>0.21947</cdr:x>
      <cdr:y>0.2929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D61BF96A-5DBF-A85A-611E-F353F43078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06601" y="355758"/>
          <a:ext cx="1257080" cy="1393511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0.43495</cdr:x>
      <cdr:y>0.50867</cdr:y>
    </cdr:from>
    <cdr:to>
      <cdr:x>0.57429</cdr:x>
      <cdr:y>0.66178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336BB434-6A4B-5F80-5F13-A7E2E975EF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104599" y="2997894"/>
          <a:ext cx="994581" cy="902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0.82353</cdr:x>
      <cdr:y>0.01994</cdr:y>
    </cdr:from>
    <cdr:to>
      <cdr:x>0.98128</cdr:x>
      <cdr:y>0.41859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C07890F-42EC-3A8E-7EF0-B9D65EB5B5EA}"/>
            </a:ext>
          </a:extLst>
        </cdr:cNvPr>
        <cdr:cNvSpPr txBox="1"/>
      </cdr:nvSpPr>
      <cdr:spPr>
        <a:xfrm xmlns:a="http://schemas.openxmlformats.org/drawingml/2006/main">
          <a:off x="5878190" y="117518"/>
          <a:ext cx="1125987" cy="2349458"/>
        </a:xfrm>
        <a:prstGeom xmlns:a="http://schemas.openxmlformats.org/drawingml/2006/main" prst="rect">
          <a:avLst/>
        </a:prstGeom>
        <a:pattFill xmlns:a="http://schemas.openxmlformats.org/drawingml/2006/main" prst="pct10">
          <a:fgClr>
            <a:srgbClr val="FF3300"/>
          </a:fgClr>
          <a:bgClr>
            <a:schemeClr val="bg1"/>
          </a:bgClr>
        </a:patt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Goles por Partido</a:t>
          </a:r>
        </a:p>
        <a:p xmlns:a="http://schemas.openxmlformats.org/drawingml/2006/main">
          <a:pPr algn="ctr"/>
          <a: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LOCALES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</a:t>
          </a:r>
          <a:b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2.56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Atlas</a:t>
          </a: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b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Diego Cocca</a:t>
          </a:r>
          <a:br>
            <a:rPr lang="es-MX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1.92</a:t>
          </a:r>
        </a:p>
        <a:p xmlns:a="http://schemas.openxmlformats.org/drawingml/2006/main">
          <a:pPr algn="ctr"/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(75%)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0.04303</cdr:x>
      <cdr:y>0.05957</cdr:y>
    </cdr:from>
    <cdr:to>
      <cdr:x>0.21947</cdr:x>
      <cdr:y>0.2929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D61BF96A-5DBF-A85A-611E-F353F43078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06601" y="355758"/>
          <a:ext cx="1257080" cy="1393511"/>
        </a:xfrm>
        <a:prstGeom xmlns:a="http://schemas.openxmlformats.org/drawingml/2006/main" prst="roundRect">
          <a:avLst>
            <a:gd name="adj" fmla="val 16667"/>
          </a:avLst>
        </a:prstGeom>
        <a:ln xmlns:a="http://schemas.openxmlformats.org/drawingml/2006/main">
          <a:noFill/>
        </a:ln>
        <a:effectLst xmlns:a="http://schemas.openxmlformats.org/drawingml/2006/main">
          <a:outerShdw blurRad="76200" dist="38100" dir="7800000" algn="tl" rotWithShape="0">
            <a:srgbClr val="000000">
              <a:alpha val="40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4200000"/>
          </a:lightRig>
        </a:scene3d>
        <a:sp3d xmlns:a="http://schemas.openxmlformats.org/drawingml/2006/main" prstMaterial="plastic">
          <a:bevelT w="381000" h="114300" prst="relaxedInset"/>
          <a:contourClr>
            <a:srgbClr val="969696"/>
          </a:contourClr>
        </a:sp3d>
      </cdr:spPr>
    </cdr:pic>
  </cdr:relSizeAnchor>
  <cdr:relSizeAnchor xmlns:cdr="http://schemas.openxmlformats.org/drawingml/2006/chartDrawing">
    <cdr:from>
      <cdr:x>0.42411</cdr:x>
      <cdr:y>0.51069</cdr:y>
    </cdr:from>
    <cdr:to>
      <cdr:x>0.56345</cdr:x>
      <cdr:y>0.6638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336BB434-6A4B-5F80-5F13-A7E2E975EF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27208" y="3009800"/>
          <a:ext cx="994581" cy="9023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0.80717</cdr:x>
      <cdr:y>0.01287</cdr:y>
    </cdr:from>
    <cdr:to>
      <cdr:x>0.98545</cdr:x>
      <cdr:y>0.39879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C07890F-42EC-3A8E-7EF0-B9D65EB5B5EA}"/>
            </a:ext>
          </a:extLst>
        </cdr:cNvPr>
        <cdr:cNvSpPr txBox="1"/>
      </cdr:nvSpPr>
      <cdr:spPr>
        <a:xfrm xmlns:a="http://schemas.openxmlformats.org/drawingml/2006/main">
          <a:off x="5761436" y="75846"/>
          <a:ext cx="1272508" cy="2274448"/>
        </a:xfrm>
        <a:prstGeom xmlns:a="http://schemas.openxmlformats.org/drawingml/2006/main" prst="rect">
          <a:avLst/>
        </a:prstGeom>
        <a:pattFill xmlns:a="http://schemas.openxmlformats.org/drawingml/2006/main" prst="pct10">
          <a:fgClr>
            <a:srgbClr val="FF3300"/>
          </a:fgClr>
          <a:bgClr>
            <a:schemeClr val="bg1"/>
          </a:bgClr>
        </a:patt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Goles por Partido</a:t>
          </a:r>
          <a:b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VISITANTES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Liga MX</a:t>
          </a:r>
          <a:b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2.56</a:t>
          </a:r>
        </a:p>
        <a:p xmlns:a="http://schemas.openxmlformats.org/drawingml/2006/main">
          <a:pPr algn="ctr"/>
          <a:endParaRPr lang="es-MX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/>
          <a:r>
            <a:rPr lang="es-MX" sz="12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Atlas</a:t>
          </a: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</a:t>
          </a:r>
          <a:b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1" cap="none" spc="0" baseline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Diego Cocca</a:t>
          </a:r>
          <a:br>
            <a:rPr lang="es-MX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s-MX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1.92</a:t>
          </a:r>
        </a:p>
        <a:p xmlns:a="http://schemas.openxmlformats.org/drawingml/2006/main">
          <a:pPr algn="ctr"/>
          <a:r>
            <a:rPr lang="es-MX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(75%)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0.3993</cdr:x>
      <cdr:y>0.50101</cdr:y>
    </cdr:from>
    <cdr:to>
      <cdr:x>0.60061</cdr:x>
      <cdr:y>0.72222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D740082-4538-5639-94FC-85502AEDECD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76304" y="2952750"/>
          <a:ext cx="1450086" cy="1303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0.40909</cdr:x>
      <cdr:y>0.27451</cdr:y>
    </cdr:from>
    <cdr:to>
      <cdr:x>0.59985</cdr:x>
      <cdr:y>0.35561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B6BAE7-6085-5239-1BB7-151DA2E497C4}"/>
            </a:ext>
          </a:extLst>
        </cdr:cNvPr>
        <cdr:cNvSpPr txBox="1"/>
      </cdr:nvSpPr>
      <cdr:spPr>
        <a:xfrm xmlns:a="http://schemas.openxmlformats.org/drawingml/2006/main">
          <a:off x="2905125" y="1629833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87%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126%</a:t>
          </a:r>
        </a:p>
      </cdr:txBody>
    </cdr:sp>
  </cdr:relSizeAnchor>
  <cdr:relSizeAnchor xmlns:cdr="http://schemas.openxmlformats.org/drawingml/2006/chartDrawing">
    <cdr:from>
      <cdr:x>0.70387</cdr:x>
      <cdr:y>0.46488</cdr:y>
    </cdr:from>
    <cdr:to>
      <cdr:x>0.89463</cdr:x>
      <cdr:y>0.54599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4998508" y="2760134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88%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129%</a:t>
          </a:r>
        </a:p>
      </cdr:txBody>
    </cdr:sp>
  </cdr:relSizeAnchor>
  <cdr:relSizeAnchor xmlns:cdr="http://schemas.openxmlformats.org/drawingml/2006/chartDrawing">
    <cdr:from>
      <cdr:x>0.06453</cdr:x>
      <cdr:y>0.46756</cdr:y>
    </cdr:from>
    <cdr:to>
      <cdr:x>0.25529</cdr:x>
      <cdr:y>0.54866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458258" y="2776008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78%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61%</a:t>
          </a:r>
        </a:p>
      </cdr:txBody>
    </cdr:sp>
  </cdr:relSizeAnchor>
  <cdr:relSizeAnchor xmlns:cdr="http://schemas.openxmlformats.org/drawingml/2006/chartDrawing">
    <cdr:from>
      <cdr:x>0.07943</cdr:x>
      <cdr:y>0.79465</cdr:y>
    </cdr:from>
    <cdr:to>
      <cdr:x>0.27019</cdr:x>
      <cdr:y>0.87576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64092" y="4718050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60%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107%</a:t>
          </a:r>
        </a:p>
      </cdr:txBody>
    </cdr:sp>
  </cdr:relSizeAnchor>
  <cdr:relSizeAnchor xmlns:cdr="http://schemas.openxmlformats.org/drawingml/2006/chartDrawing">
    <cdr:from>
      <cdr:x>0.40283</cdr:x>
      <cdr:y>0.89091</cdr:y>
    </cdr:from>
    <cdr:to>
      <cdr:x>0.59359</cdr:x>
      <cdr:y>0.97201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2860675" y="5289550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137%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66%</a:t>
          </a:r>
        </a:p>
      </cdr:txBody>
    </cdr:sp>
  </cdr:relSizeAnchor>
  <cdr:relSizeAnchor xmlns:cdr="http://schemas.openxmlformats.org/drawingml/2006/chartDrawing">
    <cdr:from>
      <cdr:x>0.70015</cdr:x>
      <cdr:y>0.79376</cdr:y>
    </cdr:from>
    <cdr:to>
      <cdr:x>0.89091</cdr:x>
      <cdr:y>0.87487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4972050" y="4712758"/>
          <a:ext cx="1354666" cy="48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6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81% </a:t>
          </a:r>
          <a:r>
            <a:rPr lang="es-MX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6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116%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0.40504</cdr:x>
      <cdr:y>0.21973</cdr:y>
    </cdr:from>
    <cdr:to>
      <cdr:x>0.59602</cdr:x>
      <cdr:y>0.30083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858125FC-8753-FC4E-C5E5-ADFC5F317269}"/>
            </a:ext>
          </a:extLst>
        </cdr:cNvPr>
        <cdr:cNvSpPr txBox="1"/>
      </cdr:nvSpPr>
      <cdr:spPr>
        <a:xfrm xmlns:a="http://schemas.openxmlformats.org/drawingml/2006/main">
          <a:off x="2914253" y="1295002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89 de 86.1</a:t>
          </a:r>
        </a:p>
      </cdr:txBody>
    </cdr:sp>
  </cdr:relSizeAnchor>
  <cdr:relSizeAnchor xmlns:cdr="http://schemas.openxmlformats.org/drawingml/2006/chartDrawing">
    <cdr:from>
      <cdr:x>0.7087</cdr:x>
      <cdr:y>0.41771</cdr:y>
    </cdr:from>
    <cdr:to>
      <cdr:x>0.89968</cdr:x>
      <cdr:y>0.49881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A149778-8B8F-B41E-72FB-DE5FEA0395D0}"/>
            </a:ext>
          </a:extLst>
        </cdr:cNvPr>
        <cdr:cNvSpPr txBox="1"/>
      </cdr:nvSpPr>
      <cdr:spPr>
        <a:xfrm xmlns:a="http://schemas.openxmlformats.org/drawingml/2006/main">
          <a:off x="5099050" y="2461816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24 de 22.9</a:t>
          </a:r>
        </a:p>
      </cdr:txBody>
    </cdr:sp>
  </cdr:relSizeAnchor>
  <cdr:relSizeAnchor xmlns:cdr="http://schemas.openxmlformats.org/drawingml/2006/chartDrawing">
    <cdr:from>
      <cdr:x>0.70456</cdr:x>
      <cdr:y>0.76114</cdr:y>
    </cdr:from>
    <cdr:to>
      <cdr:x>0.89554</cdr:x>
      <cdr:y>0.84224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A149778-8B8F-B41E-72FB-DE5FEA0395D0}"/>
            </a:ext>
          </a:extLst>
        </cdr:cNvPr>
        <cdr:cNvSpPr txBox="1"/>
      </cdr:nvSpPr>
      <cdr:spPr>
        <a:xfrm xmlns:a="http://schemas.openxmlformats.org/drawingml/2006/main">
          <a:off x="5069285" y="4485878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17 de 17.2</a:t>
          </a:r>
        </a:p>
      </cdr:txBody>
    </cdr:sp>
  </cdr:relSizeAnchor>
  <cdr:relSizeAnchor xmlns:cdr="http://schemas.openxmlformats.org/drawingml/2006/chartDrawing">
    <cdr:from>
      <cdr:x>0.40173</cdr:x>
      <cdr:y>0.87327</cdr:y>
    </cdr:from>
    <cdr:to>
      <cdr:x>0.59271</cdr:x>
      <cdr:y>0.95437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A149778-8B8F-B41E-72FB-DE5FEA0395D0}"/>
            </a:ext>
          </a:extLst>
        </cdr:cNvPr>
        <cdr:cNvSpPr txBox="1"/>
      </cdr:nvSpPr>
      <cdr:spPr>
        <a:xfrm xmlns:a="http://schemas.openxmlformats.org/drawingml/2006/main">
          <a:off x="2890441" y="5146675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 de 20.8</a:t>
          </a:r>
        </a:p>
      </cdr:txBody>
    </cdr:sp>
  </cdr:relSizeAnchor>
  <cdr:relSizeAnchor xmlns:cdr="http://schemas.openxmlformats.org/drawingml/2006/chartDrawing">
    <cdr:from>
      <cdr:x>0.07904</cdr:x>
      <cdr:y>0.76317</cdr:y>
    </cdr:from>
    <cdr:to>
      <cdr:x>0.27003</cdr:x>
      <cdr:y>0.84427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A149778-8B8F-B41E-72FB-DE5FEA0395D0}"/>
            </a:ext>
          </a:extLst>
        </cdr:cNvPr>
        <cdr:cNvSpPr txBox="1"/>
      </cdr:nvSpPr>
      <cdr:spPr>
        <a:xfrm xmlns:a="http://schemas.openxmlformats.org/drawingml/2006/main">
          <a:off x="568722" y="4497785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65 de 80.7</a:t>
          </a:r>
        </a:p>
      </cdr:txBody>
    </cdr:sp>
  </cdr:relSizeAnchor>
  <cdr:relSizeAnchor xmlns:cdr="http://schemas.openxmlformats.org/drawingml/2006/chartDrawing">
    <cdr:from>
      <cdr:x>0.0567</cdr:x>
      <cdr:y>0.42074</cdr:y>
    </cdr:from>
    <cdr:to>
      <cdr:x>0.24769</cdr:x>
      <cdr:y>0.50184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A149778-8B8F-B41E-72FB-DE5FEA0395D0}"/>
            </a:ext>
          </a:extLst>
        </cdr:cNvPr>
        <cdr:cNvSpPr txBox="1"/>
      </cdr:nvSpPr>
      <cdr:spPr>
        <a:xfrm xmlns:a="http://schemas.openxmlformats.org/drawingml/2006/main">
          <a:off x="407987" y="2479675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99FF9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52 de 75.6</a:t>
          </a:r>
        </a:p>
      </cdr:txBody>
    </cdr:sp>
  </cdr:relSizeAnchor>
  <cdr:relSizeAnchor xmlns:cdr="http://schemas.openxmlformats.org/drawingml/2006/chartDrawing">
    <cdr:from>
      <cdr:x>0.39925</cdr:x>
      <cdr:y>0.46418</cdr:y>
    </cdr:from>
    <cdr:to>
      <cdr:x>0.60079</cdr:x>
      <cdr:y>0.68539</cdr:y>
    </cdr:to>
    <cdr:pic>
      <cdr:nvPicPr>
        <cdr:cNvPr id="16" name="Picture 15">
          <a:extLst xmlns:a="http://schemas.openxmlformats.org/drawingml/2006/main">
            <a:ext uri="{FF2B5EF4-FFF2-40B4-BE49-F238E27FC236}">
              <a16:creationId xmlns:a16="http://schemas.microsoft.com/office/drawing/2014/main" id="{9F50EC73-C728-13BE-34CB-F186CA1EB8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72581" y="2735660"/>
          <a:ext cx="1450086" cy="1303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0.40248</cdr:x>
      <cdr:y>0.21895</cdr:y>
    </cdr:from>
    <cdr:to>
      <cdr:x>0.59324</cdr:x>
      <cdr:y>0.30005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B6BAE7-6085-5239-1BB7-151DA2E497C4}"/>
            </a:ext>
          </a:extLst>
        </cdr:cNvPr>
        <cdr:cNvSpPr txBox="1"/>
      </cdr:nvSpPr>
      <cdr:spPr>
        <a:xfrm xmlns:a="http://schemas.openxmlformats.org/drawingml/2006/main">
          <a:off x="2899166" y="1290429"/>
          <a:ext cx="1374098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99%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103%</a:t>
          </a:r>
        </a:p>
      </cdr:txBody>
    </cdr:sp>
  </cdr:relSizeAnchor>
  <cdr:relSizeAnchor xmlns:cdr="http://schemas.openxmlformats.org/drawingml/2006/chartDrawing">
    <cdr:from>
      <cdr:x>0.70056</cdr:x>
      <cdr:y>0.41235</cdr:y>
    </cdr:from>
    <cdr:to>
      <cdr:x>0.89132</cdr:x>
      <cdr:y>0.49346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46363" y="2430253"/>
          <a:ext cx="1374098" cy="478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99%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105%</a:t>
          </a:r>
        </a:p>
      </cdr:txBody>
    </cdr:sp>
  </cdr:relSizeAnchor>
  <cdr:relSizeAnchor xmlns:cdr="http://schemas.openxmlformats.org/drawingml/2006/chartDrawing">
    <cdr:from>
      <cdr:x>0.05957</cdr:x>
      <cdr:y>0.41908</cdr:y>
    </cdr:from>
    <cdr:to>
      <cdr:x>0.25033</cdr:x>
      <cdr:y>0.50018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429109" y="2469860"/>
          <a:ext cx="1374098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99%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69%</a:t>
          </a:r>
        </a:p>
      </cdr:txBody>
    </cdr:sp>
  </cdr:relSizeAnchor>
  <cdr:relSizeAnchor xmlns:cdr="http://schemas.openxmlformats.org/drawingml/2006/chartDrawing">
    <cdr:from>
      <cdr:x>0.07447</cdr:x>
      <cdr:y>0.7593</cdr:y>
    </cdr:from>
    <cdr:to>
      <cdr:x>0.26523</cdr:x>
      <cdr:y>0.84041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36439" y="4474987"/>
          <a:ext cx="1374098" cy="478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94%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80%</a:t>
          </a:r>
        </a:p>
      </cdr:txBody>
    </cdr:sp>
  </cdr:relSizeAnchor>
  <cdr:relSizeAnchor xmlns:cdr="http://schemas.openxmlformats.org/drawingml/2006/chartDrawing">
    <cdr:from>
      <cdr:x>0.40428</cdr:x>
      <cdr:y>0.85627</cdr:y>
    </cdr:from>
    <cdr:to>
      <cdr:x>0.59504</cdr:x>
      <cdr:y>0.93737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2912153" y="5046533"/>
          <a:ext cx="1374099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102%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96%</a:t>
          </a:r>
        </a:p>
      </cdr:txBody>
    </cdr:sp>
  </cdr:relSizeAnchor>
  <cdr:relSizeAnchor xmlns:cdr="http://schemas.openxmlformats.org/drawingml/2006/chartDrawing">
    <cdr:from>
      <cdr:x>0.7018</cdr:x>
      <cdr:y>0.75942</cdr:y>
    </cdr:from>
    <cdr:to>
      <cdr:x>0.89256</cdr:x>
      <cdr:y>0.84053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55286" y="4475695"/>
          <a:ext cx="1374098" cy="478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98%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99%</a:t>
          </a:r>
        </a:p>
      </cdr:txBody>
    </cdr:sp>
  </cdr:relSizeAnchor>
  <cdr:relSizeAnchor xmlns:cdr="http://schemas.openxmlformats.org/drawingml/2006/chartDrawing">
    <cdr:from>
      <cdr:x>0.40044</cdr:x>
      <cdr:y>0.45306</cdr:y>
    </cdr:from>
    <cdr:to>
      <cdr:x>0.60175</cdr:x>
      <cdr:y>0.67428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FB14DF73-8CE7-3323-8F69-350E618863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84487" y="2670175"/>
          <a:ext cx="1450086" cy="1303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0.40496</cdr:x>
      <cdr:y>0.21592</cdr:y>
    </cdr:from>
    <cdr:to>
      <cdr:x>0.59572</cdr:x>
      <cdr:y>0.29702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B6BAE7-6085-5239-1BB7-151DA2E497C4}"/>
            </a:ext>
          </a:extLst>
        </cdr:cNvPr>
        <cdr:cNvSpPr txBox="1"/>
      </cdr:nvSpPr>
      <cdr:spPr>
        <a:xfrm xmlns:a="http://schemas.openxmlformats.org/drawingml/2006/main">
          <a:off x="2917036" y="1272543"/>
          <a:ext cx="1374099" cy="477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89%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87%</a:t>
          </a:r>
        </a:p>
      </cdr:txBody>
    </cdr:sp>
  </cdr:relSizeAnchor>
  <cdr:relSizeAnchor xmlns:cdr="http://schemas.openxmlformats.org/drawingml/2006/chartDrawing">
    <cdr:from>
      <cdr:x>0.708</cdr:x>
      <cdr:y>0.41033</cdr:y>
    </cdr:from>
    <cdr:to>
      <cdr:x>0.89876</cdr:x>
      <cdr:y>0.49144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99910" y="2418318"/>
          <a:ext cx="1374098" cy="478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86%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88%</a:t>
          </a:r>
        </a:p>
      </cdr:txBody>
    </cdr:sp>
  </cdr:relSizeAnchor>
  <cdr:relSizeAnchor xmlns:cdr="http://schemas.openxmlformats.org/drawingml/2006/chartDrawing">
    <cdr:from>
      <cdr:x>0.05544</cdr:x>
      <cdr:y>0.41302</cdr:y>
    </cdr:from>
    <cdr:to>
      <cdr:x>0.2462</cdr:x>
      <cdr:y>0.49412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399335" y="2434169"/>
          <a:ext cx="1374098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99%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78%</a:t>
          </a:r>
        </a:p>
      </cdr:txBody>
    </cdr:sp>
  </cdr:relSizeAnchor>
  <cdr:relSizeAnchor xmlns:cdr="http://schemas.openxmlformats.org/drawingml/2006/chartDrawing">
    <cdr:from>
      <cdr:x>0.07612</cdr:x>
      <cdr:y>0.75425</cdr:y>
    </cdr:from>
    <cdr:to>
      <cdr:x>0.26688</cdr:x>
      <cdr:y>0.83536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48334" y="4445241"/>
          <a:ext cx="1374099" cy="478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84%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60%</a:t>
          </a:r>
        </a:p>
      </cdr:txBody>
    </cdr:sp>
  </cdr:relSizeAnchor>
  <cdr:relSizeAnchor xmlns:cdr="http://schemas.openxmlformats.org/drawingml/2006/chartDrawing">
    <cdr:from>
      <cdr:x>0.39932</cdr:x>
      <cdr:y>0.86031</cdr:y>
    </cdr:from>
    <cdr:to>
      <cdr:x>0.59537</cdr:x>
      <cdr:y>0.94141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2876425" y="5070321"/>
          <a:ext cx="1412208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114%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137%</a:t>
          </a:r>
        </a:p>
      </cdr:txBody>
    </cdr:sp>
  </cdr:relSizeAnchor>
  <cdr:relSizeAnchor xmlns:cdr="http://schemas.openxmlformats.org/drawingml/2006/chartDrawing">
    <cdr:from>
      <cdr:x>0.70263</cdr:x>
      <cdr:y>0.75639</cdr:y>
    </cdr:from>
    <cdr:to>
      <cdr:x>0.89339</cdr:x>
      <cdr:y>0.8375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61217" y="4457856"/>
          <a:ext cx="1374098" cy="478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102%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81%</a:t>
          </a:r>
        </a:p>
      </cdr:txBody>
    </cdr:sp>
  </cdr:relSizeAnchor>
  <cdr:relSizeAnchor xmlns:cdr="http://schemas.openxmlformats.org/drawingml/2006/chartDrawing">
    <cdr:from>
      <cdr:x>0.40127</cdr:x>
      <cdr:y>0.45407</cdr:y>
    </cdr:from>
    <cdr:to>
      <cdr:x>0.60258</cdr:x>
      <cdr:y>0.67529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FB14DF73-8CE7-3323-8F69-350E618863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90442" y="2676128"/>
          <a:ext cx="1450086" cy="1303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0.40083</cdr:x>
      <cdr:y>0.21794</cdr:y>
    </cdr:from>
    <cdr:to>
      <cdr:x>0.60314</cdr:x>
      <cdr:y>0.29904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B6BAE7-6085-5239-1BB7-151DA2E497C4}"/>
            </a:ext>
          </a:extLst>
        </cdr:cNvPr>
        <cdr:cNvSpPr txBox="1"/>
      </cdr:nvSpPr>
      <cdr:spPr>
        <a:xfrm xmlns:a="http://schemas.openxmlformats.org/drawingml/2006/main">
          <a:off x="2887275" y="1284452"/>
          <a:ext cx="1457316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112%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126%</a:t>
          </a:r>
        </a:p>
      </cdr:txBody>
    </cdr:sp>
  </cdr:relSizeAnchor>
  <cdr:relSizeAnchor xmlns:cdr="http://schemas.openxmlformats.org/drawingml/2006/chartDrawing">
    <cdr:from>
      <cdr:x>0.70387</cdr:x>
      <cdr:y>0.41437</cdr:y>
    </cdr:from>
    <cdr:to>
      <cdr:x>0.90727</cdr:x>
      <cdr:y>0.49548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70159" y="2442131"/>
          <a:ext cx="1465183" cy="478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120%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129%</a:t>
          </a:r>
        </a:p>
      </cdr:txBody>
    </cdr:sp>
  </cdr:relSizeAnchor>
  <cdr:relSizeAnchor xmlns:cdr="http://schemas.openxmlformats.org/drawingml/2006/chartDrawing">
    <cdr:from>
      <cdr:x>0.05544</cdr:x>
      <cdr:y>0.41504</cdr:y>
    </cdr:from>
    <cdr:to>
      <cdr:x>0.2462</cdr:x>
      <cdr:y>0.49614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399350" y="2446079"/>
          <a:ext cx="1374098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98%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61%</a:t>
          </a:r>
        </a:p>
      </cdr:txBody>
    </cdr:sp>
  </cdr:relSizeAnchor>
  <cdr:relSizeAnchor xmlns:cdr="http://schemas.openxmlformats.org/drawingml/2006/chartDrawing">
    <cdr:from>
      <cdr:x>0.07199</cdr:x>
      <cdr:y>0.75425</cdr:y>
    </cdr:from>
    <cdr:to>
      <cdr:x>0.26926</cdr:x>
      <cdr:y>0.83536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18549" y="4445245"/>
          <a:ext cx="1420980" cy="478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107%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107%</a:t>
          </a:r>
        </a:p>
      </cdr:txBody>
    </cdr:sp>
  </cdr:relSizeAnchor>
  <cdr:relSizeAnchor xmlns:cdr="http://schemas.openxmlformats.org/drawingml/2006/chartDrawing">
    <cdr:from>
      <cdr:x>0.39932</cdr:x>
      <cdr:y>0.86031</cdr:y>
    </cdr:from>
    <cdr:to>
      <cdr:x>0.59537</cdr:x>
      <cdr:y>0.94141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2876425" y="5070321"/>
          <a:ext cx="1412208" cy="477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94%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66%</a:t>
          </a:r>
        </a:p>
      </cdr:txBody>
    </cdr:sp>
  </cdr:relSizeAnchor>
  <cdr:relSizeAnchor xmlns:cdr="http://schemas.openxmlformats.org/drawingml/2006/chartDrawing">
    <cdr:from>
      <cdr:x>0.70263</cdr:x>
      <cdr:y>0.75639</cdr:y>
    </cdr:from>
    <cdr:to>
      <cdr:x>0.89339</cdr:x>
      <cdr:y>0.8375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5757651-1F89-4361-4582-D8E19C161DD6}"/>
            </a:ext>
          </a:extLst>
        </cdr:cNvPr>
        <cdr:cNvSpPr txBox="1"/>
      </cdr:nvSpPr>
      <cdr:spPr>
        <a:xfrm xmlns:a="http://schemas.openxmlformats.org/drawingml/2006/main">
          <a:off x="5061217" y="4457856"/>
          <a:ext cx="1374098" cy="478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 b="0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93% </a:t>
          </a:r>
          <a:r>
            <a:rPr lang="es-MX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MX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</a:t>
          </a:r>
          <a:r>
            <a:rPr lang="es-MX" sz="1800" b="0" cap="none" spc="0">
              <a:ln w="0"/>
              <a:solidFill>
                <a:srgbClr val="66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116%</a:t>
          </a:r>
        </a:p>
      </cdr:txBody>
    </cdr:sp>
  </cdr:relSizeAnchor>
  <cdr:relSizeAnchor xmlns:cdr="http://schemas.openxmlformats.org/drawingml/2006/chartDrawing">
    <cdr:from>
      <cdr:x>0.39879</cdr:x>
      <cdr:y>0.45609</cdr:y>
    </cdr:from>
    <cdr:to>
      <cdr:x>0.6001</cdr:x>
      <cdr:y>0.67731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FB14DF73-8CE7-3323-8F69-350E6188636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72582" y="2688034"/>
          <a:ext cx="1450086" cy="1303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325D-754E-47CE-B3D2-D8F474647223}">
  <dimension ref="A1:DG140"/>
  <sheetViews>
    <sheetView topLeftCell="F1" zoomScale="40" zoomScaleNormal="40" workbookViewId="0">
      <selection activeCell="AQ78" sqref="AQ78"/>
    </sheetView>
  </sheetViews>
  <sheetFormatPr defaultRowHeight="14.25" x14ac:dyDescent="0.45"/>
  <cols>
    <col min="1" max="1" width="23.19921875" bestFit="1" customWidth="1"/>
    <col min="2" max="5" width="10.265625" customWidth="1"/>
    <col min="38" max="40" width="9.1328125" bestFit="1" customWidth="1"/>
    <col min="41" max="41" width="23.265625" bestFit="1" customWidth="1"/>
    <col min="42" max="43" width="9.19921875" bestFit="1" customWidth="1"/>
    <col min="44" max="44" width="9.1328125" bestFit="1" customWidth="1"/>
    <col min="45" max="45" width="13.33203125" bestFit="1" customWidth="1"/>
    <col min="46" max="60" width="9.1328125" bestFit="1" customWidth="1"/>
    <col min="61" max="61" width="13.53125" bestFit="1" customWidth="1"/>
    <col min="62" max="89" width="9.1328125" bestFit="1" customWidth="1"/>
  </cols>
  <sheetData>
    <row r="1" spans="1:111" x14ac:dyDescent="0.45">
      <c r="A1" t="s">
        <v>0</v>
      </c>
      <c r="B1" t="s">
        <v>17</v>
      </c>
      <c r="C1" t="s">
        <v>18</v>
      </c>
      <c r="D1" t="s">
        <v>19</v>
      </c>
      <c r="E1" t="s">
        <v>84</v>
      </c>
      <c r="F1" s="2" t="s">
        <v>1</v>
      </c>
      <c r="G1" t="s">
        <v>4</v>
      </c>
      <c r="H1" t="s">
        <v>85</v>
      </c>
      <c r="I1" t="s">
        <v>2</v>
      </c>
      <c r="J1" t="s">
        <v>5</v>
      </c>
      <c r="K1" t="s">
        <v>86</v>
      </c>
      <c r="L1" t="s">
        <v>3</v>
      </c>
      <c r="M1" t="s">
        <v>6</v>
      </c>
      <c r="N1" t="s">
        <v>87</v>
      </c>
      <c r="O1" t="s">
        <v>7</v>
      </c>
      <c r="P1" t="s">
        <v>51</v>
      </c>
      <c r="Q1" t="s">
        <v>88</v>
      </c>
      <c r="R1" t="s">
        <v>8</v>
      </c>
      <c r="S1" t="s">
        <v>52</v>
      </c>
      <c r="T1" t="s">
        <v>89</v>
      </c>
      <c r="U1" t="s">
        <v>9</v>
      </c>
      <c r="V1" t="s">
        <v>53</v>
      </c>
      <c r="W1" t="s">
        <v>90</v>
      </c>
      <c r="X1" t="s">
        <v>10</v>
      </c>
      <c r="Y1" t="s">
        <v>77</v>
      </c>
      <c r="Z1" t="s">
        <v>91</v>
      </c>
      <c r="AA1" t="s">
        <v>11</v>
      </c>
      <c r="AB1" t="s">
        <v>78</v>
      </c>
      <c r="AC1" t="s">
        <v>12</v>
      </c>
      <c r="AD1" t="s">
        <v>79</v>
      </c>
      <c r="AE1" t="s">
        <v>59</v>
      </c>
      <c r="AF1" t="s">
        <v>58</v>
      </c>
      <c r="AG1" t="s">
        <v>57</v>
      </c>
      <c r="AH1" t="s">
        <v>56</v>
      </c>
      <c r="AI1" t="s">
        <v>92</v>
      </c>
      <c r="AJ1" t="s">
        <v>15</v>
      </c>
      <c r="AK1" t="s">
        <v>16</v>
      </c>
      <c r="AL1" t="s">
        <v>93</v>
      </c>
      <c r="AM1" t="s">
        <v>80</v>
      </c>
      <c r="AN1" t="s">
        <v>81</v>
      </c>
      <c r="AO1" t="s">
        <v>94</v>
      </c>
      <c r="AP1" t="s">
        <v>82</v>
      </c>
      <c r="AQ1" t="s">
        <v>83</v>
      </c>
      <c r="AR1" s="5" t="s">
        <v>95</v>
      </c>
      <c r="AS1" s="5" t="s">
        <v>32</v>
      </c>
      <c r="AT1" s="5" t="s">
        <v>33</v>
      </c>
      <c r="AU1" s="5" t="s">
        <v>96</v>
      </c>
      <c r="AV1" s="5" t="s">
        <v>34</v>
      </c>
      <c r="AW1" s="5" t="s">
        <v>35</v>
      </c>
      <c r="AX1" s="5" t="s">
        <v>97</v>
      </c>
      <c r="AY1" s="5" t="s">
        <v>36</v>
      </c>
      <c r="AZ1" s="5" t="s">
        <v>37</v>
      </c>
      <c r="BA1" s="5" t="s">
        <v>104</v>
      </c>
      <c r="BB1" s="5" t="s">
        <v>38</v>
      </c>
      <c r="BC1" s="5" t="s">
        <v>39</v>
      </c>
      <c r="BD1" s="5" t="s">
        <v>105</v>
      </c>
      <c r="BE1" s="5" t="s">
        <v>40</v>
      </c>
      <c r="BF1" s="5" t="s">
        <v>41</v>
      </c>
      <c r="BG1" s="5" t="s">
        <v>106</v>
      </c>
      <c r="BH1" s="5" t="s">
        <v>43</v>
      </c>
      <c r="BI1" s="5" t="s">
        <v>44</v>
      </c>
      <c r="BJ1" s="5" t="s">
        <v>98</v>
      </c>
      <c r="BK1" s="5" t="s">
        <v>28</v>
      </c>
      <c r="BL1" s="5" t="s">
        <v>29</v>
      </c>
      <c r="BM1" s="5" t="s">
        <v>99</v>
      </c>
      <c r="BN1" s="5" t="s">
        <v>45</v>
      </c>
      <c r="BO1" s="5" t="s">
        <v>46</v>
      </c>
      <c r="BP1" s="5" t="s">
        <v>100</v>
      </c>
      <c r="BQ1" s="5" t="s">
        <v>20</v>
      </c>
      <c r="BR1" s="5" t="s">
        <v>21</v>
      </c>
      <c r="BS1" s="5" t="s">
        <v>22</v>
      </c>
      <c r="BT1" s="5" t="s">
        <v>23</v>
      </c>
      <c r="BU1" s="5" t="s">
        <v>101</v>
      </c>
      <c r="BV1" s="5" t="s">
        <v>47</v>
      </c>
      <c r="BW1" s="5" t="s">
        <v>48</v>
      </c>
      <c r="BX1" s="5" t="s">
        <v>49</v>
      </c>
      <c r="BY1" s="5" t="s">
        <v>50</v>
      </c>
      <c r="BZ1" s="4" t="s">
        <v>102</v>
      </c>
      <c r="CA1" s="4" t="s">
        <v>60</v>
      </c>
      <c r="CB1" s="4" t="s">
        <v>61</v>
      </c>
      <c r="CC1" s="4" t="s">
        <v>103</v>
      </c>
      <c r="CD1" s="4" t="s">
        <v>62</v>
      </c>
      <c r="CE1" s="4" t="s">
        <v>63</v>
      </c>
      <c r="CF1" s="4" t="s">
        <v>107</v>
      </c>
      <c r="CG1" s="4" t="s">
        <v>64</v>
      </c>
      <c r="CH1" s="4" t="s">
        <v>65</v>
      </c>
      <c r="CI1" s="4" t="s">
        <v>108</v>
      </c>
      <c r="CJ1" s="4" t="s">
        <v>66</v>
      </c>
      <c r="CK1" s="4" t="s">
        <v>67</v>
      </c>
      <c r="CL1" s="4" t="s">
        <v>109</v>
      </c>
      <c r="CM1" s="4" t="s">
        <v>68</v>
      </c>
      <c r="CN1" s="4" t="s">
        <v>69</v>
      </c>
      <c r="CO1" s="4" t="s">
        <v>110</v>
      </c>
      <c r="CP1" s="4" t="s">
        <v>42</v>
      </c>
      <c r="CQ1" s="4" t="s">
        <v>70</v>
      </c>
      <c r="CR1" s="4" t="s">
        <v>111</v>
      </c>
      <c r="CS1" s="4" t="s">
        <v>30</v>
      </c>
      <c r="CT1" s="4" t="s">
        <v>31</v>
      </c>
      <c r="CU1" s="4" t="s">
        <v>112</v>
      </c>
      <c r="CV1" s="4" t="s">
        <v>71</v>
      </c>
      <c r="CW1" s="4" t="s">
        <v>72</v>
      </c>
      <c r="CX1" s="4" t="s">
        <v>113</v>
      </c>
      <c r="CY1" s="4" t="s">
        <v>24</v>
      </c>
      <c r="CZ1" s="4" t="s">
        <v>25</v>
      </c>
      <c r="DA1" s="4" t="s">
        <v>26</v>
      </c>
      <c r="DB1" s="4" t="s">
        <v>27</v>
      </c>
      <c r="DC1" s="4" t="s">
        <v>114</v>
      </c>
      <c r="DD1" s="4" t="s">
        <v>73</v>
      </c>
      <c r="DE1" s="4" t="s">
        <v>74</v>
      </c>
      <c r="DF1" s="4" t="s">
        <v>75</v>
      </c>
      <c r="DG1" s="4" t="s">
        <v>76</v>
      </c>
    </row>
    <row r="2" spans="1:111" x14ac:dyDescent="0.45">
      <c r="A2" t="s">
        <v>13</v>
      </c>
      <c r="B2">
        <f>C2+D2</f>
        <v>71</v>
      </c>
      <c r="C2">
        <v>35</v>
      </c>
      <c r="D2">
        <v>36</v>
      </c>
      <c r="E2">
        <f>F2/G2</f>
        <v>1.028291769249698</v>
      </c>
      <c r="F2" s="2">
        <f>O2+X2</f>
        <v>27</v>
      </c>
      <c r="G2">
        <f>P2+Y2</f>
        <v>26.257139079991649</v>
      </c>
      <c r="H2">
        <f>I2/J2</f>
        <v>0.99619387006028959</v>
      </c>
      <c r="I2">
        <f>R2+AA2</f>
        <v>20</v>
      </c>
      <c r="J2">
        <f>S2+AB2</f>
        <v>20.076413438269402</v>
      </c>
      <c r="K2">
        <f>L2/M2</f>
        <v>0.97298161876645051</v>
      </c>
      <c r="L2" s="1">
        <f>U2+AC2</f>
        <v>24</v>
      </c>
      <c r="M2">
        <f>V2+AD2</f>
        <v>24.666447481738949</v>
      </c>
      <c r="N2">
        <f>O2/P2</f>
        <v>0.96169334775349524</v>
      </c>
      <c r="O2">
        <v>15</v>
      </c>
      <c r="P2">
        <v>15.597487530760018</v>
      </c>
      <c r="Q2">
        <f>R2/S2</f>
        <v>0.72030259699439791</v>
      </c>
      <c r="R2">
        <v>7</v>
      </c>
      <c r="S2">
        <v>9.718137945370259</v>
      </c>
      <c r="T2">
        <f>U2/V2</f>
        <v>1.3423685719669387</v>
      </c>
      <c r="U2">
        <v>13</v>
      </c>
      <c r="V2">
        <v>9.684374523869721</v>
      </c>
      <c r="W2">
        <f>X2/Y2</f>
        <v>1.1257403625792048</v>
      </c>
      <c r="X2">
        <v>12</v>
      </c>
      <c r="Y2">
        <v>10.659651549231631</v>
      </c>
      <c r="Z2">
        <f>AA2/AB2</f>
        <v>1.2550351657389134</v>
      </c>
      <c r="AA2">
        <v>13</v>
      </c>
      <c r="AB2">
        <v>10.358275492899143</v>
      </c>
      <c r="AC2">
        <v>11</v>
      </c>
      <c r="AD2">
        <v>14.982072957869228</v>
      </c>
      <c r="AE2">
        <v>55.399999999999984</v>
      </c>
      <c r="AF2">
        <v>39.080000000000013</v>
      </c>
      <c r="AG2">
        <v>48.79999999999999</v>
      </c>
      <c r="AH2">
        <v>52.540000000000006</v>
      </c>
      <c r="AI2">
        <f>AJ2/AK2</f>
        <v>0.81898997466502588</v>
      </c>
      <c r="AJ2">
        <f>AM2+AP2</f>
        <v>143</v>
      </c>
      <c r="AK2">
        <f>AN2+AQ2</f>
        <v>174.60531193741201</v>
      </c>
      <c r="AL2">
        <f>AM2/AN2</f>
        <v>0.80672283192160832</v>
      </c>
      <c r="AM2">
        <f>AS2+CA2</f>
        <v>75</v>
      </c>
      <c r="AN2">
        <f>AT2+CB2</f>
        <v>92.968733538073423</v>
      </c>
      <c r="AO2">
        <f>AP2/AQ2</f>
        <v>0.83295994679452312</v>
      </c>
      <c r="AP2">
        <f>AV2+CD2</f>
        <v>68</v>
      </c>
      <c r="AQ2">
        <f>AV2+CE2</f>
        <v>81.636578399338603</v>
      </c>
      <c r="AR2" s="5">
        <f>AS2/AT2</f>
        <v>0.66122513409483985</v>
      </c>
      <c r="AS2" s="5">
        <v>34</v>
      </c>
      <c r="AT2" s="5">
        <v>51.419702982922857</v>
      </c>
      <c r="AU2" s="5">
        <f>AV2/AW2</f>
        <v>0.8063581743968804</v>
      </c>
      <c r="AV2" s="5">
        <v>31</v>
      </c>
      <c r="AW2" s="5">
        <v>38.444454318562101</v>
      </c>
      <c r="AX2" s="5">
        <f>AY2/AZ2</f>
        <v>0.80074793873117123</v>
      </c>
      <c r="AY2" s="5">
        <f>AS2-BE2</f>
        <v>23</v>
      </c>
      <c r="AZ2" s="5">
        <f>AT2-BF2</f>
        <v>28.723146058227453</v>
      </c>
      <c r="BA2" s="5">
        <f>BB2/BC2</f>
        <v>0.82766550742702305</v>
      </c>
      <c r="BB2" s="5">
        <f>AV2-BH2</f>
        <v>18</v>
      </c>
      <c r="BC2" s="5">
        <f>AW2-BI2</f>
        <v>21.747916082617586</v>
      </c>
      <c r="BD2" s="5">
        <f>BE2/BF2</f>
        <v>0.48465500897324426</v>
      </c>
      <c r="BE2" s="5">
        <v>11</v>
      </c>
      <c r="BF2" s="5">
        <v>22.696556924695404</v>
      </c>
      <c r="BG2" s="5">
        <f>BH2/BI2</f>
        <v>0.77860451168335232</v>
      </c>
      <c r="BH2" s="5">
        <v>13</v>
      </c>
      <c r="BI2" s="5">
        <v>16.696538235944516</v>
      </c>
      <c r="BJ2" s="5">
        <f>BK2/BL2</f>
        <v>0.9612996828085939</v>
      </c>
      <c r="BK2" s="5">
        <v>430</v>
      </c>
      <c r="BL2" s="5">
        <v>447.31108070657513</v>
      </c>
      <c r="BM2" s="5">
        <f>BN2/BO2</f>
        <v>0.95644700074087863</v>
      </c>
      <c r="BN2" s="5">
        <v>449</v>
      </c>
      <c r="BO2" s="5">
        <v>469.44577133097562</v>
      </c>
      <c r="BP2" s="5">
        <f>BQ2/BR2</f>
        <v>1.4153155770435744</v>
      </c>
      <c r="BQ2" s="5">
        <v>77</v>
      </c>
      <c r="BR2" s="5">
        <v>54.404827622150407</v>
      </c>
      <c r="BS2" s="5">
        <v>8</v>
      </c>
      <c r="BT2" s="5">
        <v>3.0276452571934938</v>
      </c>
      <c r="BU2" s="5">
        <f>BV2/BW2</f>
        <v>1.311373597458253</v>
      </c>
      <c r="BV2" s="5">
        <v>88</v>
      </c>
      <c r="BW2" s="5">
        <v>67.105209507469468</v>
      </c>
      <c r="BX2" s="5">
        <v>3</v>
      </c>
      <c r="BY2" s="5">
        <v>4.3604444116580527</v>
      </c>
      <c r="BZ2" s="4">
        <f>CA2/CB2</f>
        <v>0.98678595991736051</v>
      </c>
      <c r="CA2" s="4">
        <v>41</v>
      </c>
      <c r="CB2" s="4">
        <v>41.549030555150573</v>
      </c>
      <c r="CC2" s="4">
        <f>CD2/CE2</f>
        <v>0.73069708044260906</v>
      </c>
      <c r="CD2" s="4">
        <v>37</v>
      </c>
      <c r="CE2" s="4">
        <v>50.636578399338603</v>
      </c>
      <c r="CF2" s="4">
        <f>CG2/CH2</f>
        <v>0.89763741633298411</v>
      </c>
      <c r="CG2" s="4">
        <f>CA2-CM2</f>
        <v>21</v>
      </c>
      <c r="CH2" s="4">
        <f>CB2-CN2</f>
        <v>23.394746718322981</v>
      </c>
      <c r="CI2" s="4">
        <f>CJ2/CK2</f>
        <v>0.59987042522015688</v>
      </c>
      <c r="CJ2" s="4">
        <f>CD2-CP2</f>
        <v>17</v>
      </c>
      <c r="CK2" s="4">
        <f>CE2-CQ2</f>
        <v>28.33945346407247</v>
      </c>
      <c r="CL2" s="4">
        <f>CM2/CN2</f>
        <v>1.1016683544094539</v>
      </c>
      <c r="CM2" s="4">
        <v>20</v>
      </c>
      <c r="CN2" s="4">
        <v>18.154283836827592</v>
      </c>
      <c r="CO2" s="4">
        <f>CP2/CQ2</f>
        <v>0.89697663075686962</v>
      </c>
      <c r="CP2" s="4">
        <v>20</v>
      </c>
      <c r="CQ2" s="4">
        <v>22.297124935266133</v>
      </c>
      <c r="CR2" s="4">
        <f>CS2/CT2</f>
        <v>0.90109132704229689</v>
      </c>
      <c r="CS2" s="4">
        <v>433</v>
      </c>
      <c r="CT2" s="4">
        <v>480.52842925617807</v>
      </c>
      <c r="CU2" s="4">
        <f>CV2/CW2</f>
        <v>0.95327541229785995</v>
      </c>
      <c r="CV2" s="4">
        <v>440</v>
      </c>
      <c r="CW2" s="4">
        <v>461.56650462575641</v>
      </c>
      <c r="CX2" s="4">
        <f>CY2/CZ2</f>
        <v>1.0564960674183157</v>
      </c>
      <c r="CY2" s="4">
        <v>72</v>
      </c>
      <c r="CZ2" s="4">
        <v>68.149804074464072</v>
      </c>
      <c r="DA2" s="4">
        <v>5</v>
      </c>
      <c r="DB2" s="4">
        <v>4.4084288326245735</v>
      </c>
      <c r="DC2" s="4">
        <f>DD2/DE2</f>
        <v>1.1054832265204315</v>
      </c>
      <c r="DD2" s="4">
        <v>63</v>
      </c>
      <c r="DE2" s="4">
        <v>56.988653005885872</v>
      </c>
      <c r="DF2" s="4">
        <v>5</v>
      </c>
      <c r="DG2" s="4">
        <v>3.170343640214353</v>
      </c>
    </row>
    <row r="3" spans="1:111" x14ac:dyDescent="0.45">
      <c r="A3" s="1" t="s">
        <v>14</v>
      </c>
      <c r="B3">
        <f>C3+D3</f>
        <v>115</v>
      </c>
      <c r="C3">
        <f>O3+R3+U3</f>
        <v>58</v>
      </c>
      <c r="D3">
        <f>X3+AA3+AC3+D5</f>
        <v>57</v>
      </c>
      <c r="E3">
        <f>F3/G3</f>
        <v>1.0124089909477547</v>
      </c>
      <c r="F3" s="2">
        <f>O3+X3</f>
        <v>54</v>
      </c>
      <c r="G3">
        <f>P3+Y3</f>
        <v>53.338127656737363</v>
      </c>
      <c r="H3">
        <f>I3/J3</f>
        <v>1.1859536184109276</v>
      </c>
      <c r="I3">
        <f>R3+AA3</f>
        <v>35</v>
      </c>
      <c r="J3">
        <f>S3+AB3</f>
        <v>29.512115361557637</v>
      </c>
      <c r="K3">
        <f>L3/M3</f>
        <v>0.80871528872816822</v>
      </c>
      <c r="L3" s="1">
        <f>U3+AC3</f>
        <v>26</v>
      </c>
      <c r="M3">
        <f>V3+AD3</f>
        <v>32.149756981704996</v>
      </c>
      <c r="N3">
        <f>O3/P3</f>
        <v>1.0382233808785875</v>
      </c>
      <c r="O3">
        <v>34</v>
      </c>
      <c r="P3">
        <v>32.748251124173102</v>
      </c>
      <c r="Q3">
        <f>R3/S3</f>
        <v>1.2202995105906804</v>
      </c>
      <c r="R3">
        <v>17</v>
      </c>
      <c r="S3">
        <v>13.931006160750837</v>
      </c>
      <c r="T3">
        <f>U3/V3</f>
        <v>0.61833398887141588</v>
      </c>
      <c r="U3">
        <v>7</v>
      </c>
      <c r="V3">
        <v>11.320742715076054</v>
      </c>
      <c r="W3">
        <f>X3/Y3</f>
        <v>0.97135113794240913</v>
      </c>
      <c r="X3">
        <v>20</v>
      </c>
      <c r="Y3">
        <v>20.589876532564261</v>
      </c>
      <c r="Z3">
        <f>AA3/AB3</f>
        <v>1.1552450963547543</v>
      </c>
      <c r="AA3">
        <v>18</v>
      </c>
      <c r="AB3">
        <v>15.5811092008068</v>
      </c>
      <c r="AC3" s="1">
        <v>19</v>
      </c>
      <c r="AD3">
        <v>20.829014266628938</v>
      </c>
      <c r="AE3">
        <v>99.870000000000033</v>
      </c>
      <c r="AF3">
        <v>68.16</v>
      </c>
      <c r="AG3">
        <v>84.9</v>
      </c>
      <c r="AH3">
        <v>80.810000000000031</v>
      </c>
      <c r="AI3">
        <f>AJ3/AK3</f>
        <v>0.97741004551906618</v>
      </c>
      <c r="AJ3">
        <f>AM3+AP3</f>
        <v>291</v>
      </c>
      <c r="AK3">
        <f>AN3+AQ3</f>
        <v>297.72560793096892</v>
      </c>
      <c r="AL3">
        <f>AM3/AN3</f>
        <v>0.99280738217709286</v>
      </c>
      <c r="AM3">
        <f>AS3+CA3</f>
        <v>175</v>
      </c>
      <c r="AN3">
        <f>AT3+CB3</f>
        <v>176.26782711491182</v>
      </c>
      <c r="AO3">
        <f>AP3/AQ3</f>
        <v>0.95506437891926665</v>
      </c>
      <c r="AP3">
        <f>AV3+CD3</f>
        <v>116</v>
      </c>
      <c r="AQ3">
        <f>AV3+CE3</f>
        <v>121.45778081605711</v>
      </c>
      <c r="AR3" s="5">
        <f>AS3/AT3</f>
        <v>1.002127990824174</v>
      </c>
      <c r="AS3" s="5">
        <v>104</v>
      </c>
      <c r="AT3" s="5">
        <v>103.7791589021158</v>
      </c>
      <c r="AU3" s="5">
        <f>AV3/AW3</f>
        <v>0.89211396558667333</v>
      </c>
      <c r="AV3" s="5">
        <v>48</v>
      </c>
      <c r="AW3" s="5">
        <v>53.804784872338779</v>
      </c>
      <c r="AX3" s="5">
        <f>AY3/AZ3</f>
        <v>1.0020676864699778</v>
      </c>
      <c r="AY3" s="5">
        <f>AS3-BE3</f>
        <v>58</v>
      </c>
      <c r="AZ3" s="5">
        <f>AT3-BF3</f>
        <v>57.880321642062739</v>
      </c>
      <c r="BA3" s="5">
        <f>BB3/BC3</f>
        <v>0.9249890077265388</v>
      </c>
      <c r="BB3" s="5">
        <f>AV3-BH3</f>
        <v>28</v>
      </c>
      <c r="BC3" s="5">
        <f>AW3-BI3</f>
        <v>30.270629992478618</v>
      </c>
      <c r="BD3" s="5">
        <f>BE3/BF3</f>
        <v>1.0022040370951835</v>
      </c>
      <c r="BE3" s="5">
        <v>46</v>
      </c>
      <c r="BF3" s="5">
        <v>45.898837260053057</v>
      </c>
      <c r="BG3" s="5">
        <f>BH3/BI3</f>
        <v>0.84982868949823276</v>
      </c>
      <c r="BH3" s="5">
        <v>20</v>
      </c>
      <c r="BI3" s="5">
        <v>23.534154879860161</v>
      </c>
      <c r="BJ3" s="5">
        <f>BK3/BL3</f>
        <v>1.2057852898751782</v>
      </c>
      <c r="BK3" s="5">
        <v>872</v>
      </c>
      <c r="BL3" s="5">
        <v>723.18016094745076</v>
      </c>
      <c r="BM3" s="5">
        <f>BN3/BO3</f>
        <v>1.1189427971506554</v>
      </c>
      <c r="BN3" s="5">
        <v>875</v>
      </c>
      <c r="BO3" s="5">
        <v>781.98814294006252</v>
      </c>
      <c r="BP3" s="5">
        <f>BQ3/BR3</f>
        <v>1.2839307984687609</v>
      </c>
      <c r="BQ3" s="5">
        <v>106</v>
      </c>
      <c r="BR3" s="5">
        <v>82.558966672049237</v>
      </c>
      <c r="BS3" s="5">
        <v>4</v>
      </c>
      <c r="BT3" s="5">
        <v>4.1654296222075535</v>
      </c>
      <c r="BU3" s="5">
        <f>BV3/BW3</f>
        <v>1.2771226445033514</v>
      </c>
      <c r="BV3" s="5">
        <v>146</v>
      </c>
      <c r="BW3" s="5">
        <v>114.31948264982539</v>
      </c>
      <c r="BX3" s="5">
        <v>8</v>
      </c>
      <c r="BY3" s="5">
        <v>7.327610917007326</v>
      </c>
      <c r="BZ3" s="4">
        <f>CA3/CB3</f>
        <v>0.97946343546516934</v>
      </c>
      <c r="CA3" s="4">
        <v>71</v>
      </c>
      <c r="CB3" s="4">
        <v>72.488668212796014</v>
      </c>
      <c r="CC3" s="4">
        <f>CD3/CE3</f>
        <v>0.92570180101514721</v>
      </c>
      <c r="CD3" s="4">
        <v>68</v>
      </c>
      <c r="CE3" s="4">
        <v>73.45778081605711</v>
      </c>
      <c r="CF3" s="4">
        <f>CG3/CH3</f>
        <v>0.9978055072014852</v>
      </c>
      <c r="CG3" s="4">
        <f>CA3-CM3</f>
        <v>41</v>
      </c>
      <c r="CH3" s="4">
        <f>CB3-CN3</f>
        <v>41.090172086734071</v>
      </c>
      <c r="CI3" s="4">
        <f>CJ3/CK3</f>
        <v>1.0446883726276384</v>
      </c>
      <c r="CJ3" s="4">
        <f>CD3-CP3</f>
        <v>43</v>
      </c>
      <c r="CK3" s="4">
        <f>CE3-CQ3</f>
        <v>41.160599779477614</v>
      </c>
      <c r="CL3" s="4">
        <f>CM3/CN3</f>
        <v>0.95545977360039425</v>
      </c>
      <c r="CM3" s="4">
        <v>30</v>
      </c>
      <c r="CN3" s="4">
        <v>31.398496126061943</v>
      </c>
      <c r="CO3" s="4">
        <f>CP3/CQ3</f>
        <v>0.77406136379782575</v>
      </c>
      <c r="CP3" s="4">
        <v>25</v>
      </c>
      <c r="CQ3" s="4">
        <v>32.297181036579495</v>
      </c>
      <c r="CR3" s="4">
        <f>CS3/CT3</f>
        <v>1.0540757845086224</v>
      </c>
      <c r="CS3" s="4">
        <v>793</v>
      </c>
      <c r="CT3" s="4">
        <v>752.31782349470461</v>
      </c>
      <c r="CU3" s="4">
        <f>CV3/CW3</f>
        <v>1.1610079805984022</v>
      </c>
      <c r="CV3" s="4">
        <v>854</v>
      </c>
      <c r="CW3" s="4">
        <v>735.56772586510101</v>
      </c>
      <c r="CX3" s="4">
        <f>CY3/CZ3</f>
        <v>1.3890783456398181</v>
      </c>
      <c r="CY3" s="4">
        <v>147</v>
      </c>
      <c r="CZ3" s="4">
        <v>105.82556445532299</v>
      </c>
      <c r="DA3" s="4">
        <v>11</v>
      </c>
      <c r="DB3" s="4">
        <v>6.7590170509482101</v>
      </c>
      <c r="DC3" s="4">
        <f>DD3/DE3</f>
        <v>1.6264244436688629</v>
      </c>
      <c r="DD3" s="4">
        <v>153</v>
      </c>
      <c r="DE3" s="4">
        <v>94.07138499152471</v>
      </c>
      <c r="DF3" s="4">
        <v>12</v>
      </c>
      <c r="DG3" s="4">
        <v>5.3776748187903278</v>
      </c>
    </row>
    <row r="5" spans="1:111" x14ac:dyDescent="0.45">
      <c r="J5" s="19" t="s">
        <v>54</v>
      </c>
      <c r="K5" s="19"/>
      <c r="L5" s="19"/>
      <c r="M5" s="19"/>
      <c r="N5" s="3"/>
      <c r="AA5" s="19" t="s">
        <v>55</v>
      </c>
      <c r="AB5" s="19"/>
      <c r="AC5" s="19"/>
      <c r="AD5" s="19"/>
      <c r="AE5" s="19"/>
      <c r="CS5" s="4"/>
      <c r="CV5" s="4"/>
    </row>
    <row r="8" spans="1:111" x14ac:dyDescent="0.45">
      <c r="A8" t="s">
        <v>0</v>
      </c>
      <c r="B8" t="s">
        <v>13</v>
      </c>
      <c r="C8" s="1" t="s">
        <v>137</v>
      </c>
      <c r="D8" t="s">
        <v>149</v>
      </c>
      <c r="F8" t="s">
        <v>149</v>
      </c>
      <c r="BR8">
        <v>3.0276452571934938</v>
      </c>
      <c r="BS8">
        <v>4.3604444116580527</v>
      </c>
    </row>
    <row r="9" spans="1:111" x14ac:dyDescent="0.45">
      <c r="A9" t="s">
        <v>17</v>
      </c>
      <c r="B9">
        <f>B10+B11</f>
        <v>71</v>
      </c>
      <c r="C9">
        <f>C10+C11</f>
        <v>115</v>
      </c>
      <c r="D9">
        <f>D10+D11</f>
        <v>61</v>
      </c>
      <c r="F9">
        <f>F10+F11</f>
        <v>61</v>
      </c>
      <c r="AO9" t="s">
        <v>0</v>
      </c>
      <c r="AP9" t="s">
        <v>149</v>
      </c>
      <c r="AQ9" t="s">
        <v>149</v>
      </c>
    </row>
    <row r="10" spans="1:111" x14ac:dyDescent="0.45">
      <c r="A10" t="s">
        <v>18</v>
      </c>
      <c r="B10">
        <v>35</v>
      </c>
      <c r="C10">
        <f>C30+C33+C36</f>
        <v>58</v>
      </c>
      <c r="D10">
        <v>31</v>
      </c>
      <c r="F10">
        <v>31</v>
      </c>
      <c r="AO10" t="s">
        <v>17</v>
      </c>
      <c r="AP10">
        <f>AP11+AP12</f>
        <v>61</v>
      </c>
      <c r="AQ10">
        <f>AQ11+AQ12</f>
        <v>61</v>
      </c>
    </row>
    <row r="11" spans="1:111" x14ac:dyDescent="0.45">
      <c r="A11" t="s">
        <v>19</v>
      </c>
      <c r="B11">
        <v>36</v>
      </c>
      <c r="C11">
        <f>C39+C42+C45+E11</f>
        <v>57</v>
      </c>
      <c r="D11">
        <v>30</v>
      </c>
      <c r="F11">
        <v>30</v>
      </c>
      <c r="J11" t="s">
        <v>150</v>
      </c>
      <c r="K11" s="6">
        <v>1.03</v>
      </c>
      <c r="AO11" t="s">
        <v>18</v>
      </c>
      <c r="AP11">
        <v>31</v>
      </c>
      <c r="AQ11">
        <v>31</v>
      </c>
    </row>
    <row r="12" spans="1:111" x14ac:dyDescent="0.45">
      <c r="A12" t="s">
        <v>150</v>
      </c>
      <c r="B12" s="11">
        <f>B13/B14</f>
        <v>1.0217725498575796</v>
      </c>
      <c r="C12" s="11">
        <f t="shared" ref="C12:F12" si="0">C13/C14</f>
        <v>1.0394324895674891</v>
      </c>
      <c r="D12" s="11">
        <f t="shared" si="0"/>
        <v>1.0336142586460997</v>
      </c>
      <c r="E12">
        <v>1</v>
      </c>
      <c r="F12" s="11">
        <f t="shared" si="0"/>
        <v>1.0336142586460997</v>
      </c>
      <c r="J12" t="s">
        <v>123</v>
      </c>
      <c r="K12" s="6">
        <v>1.05</v>
      </c>
      <c r="AO12" t="s">
        <v>19</v>
      </c>
      <c r="AP12">
        <v>30</v>
      </c>
      <c r="AQ12">
        <v>30</v>
      </c>
    </row>
    <row r="13" spans="1:111" x14ac:dyDescent="0.45">
      <c r="A13" s="14" t="s">
        <v>151</v>
      </c>
      <c r="B13">
        <f>B18*3+B21*1</f>
        <v>101</v>
      </c>
      <c r="C13">
        <f t="shared" ref="C13:D13" si="1">C18*3+C21*1</f>
        <v>197</v>
      </c>
      <c r="D13" s="14">
        <f t="shared" si="1"/>
        <v>89</v>
      </c>
      <c r="F13">
        <f t="shared" ref="F13" si="2">F18*3+F21*1</f>
        <v>89</v>
      </c>
      <c r="J13" t="s">
        <v>124</v>
      </c>
      <c r="K13" s="6">
        <v>0.99</v>
      </c>
      <c r="AO13" t="s">
        <v>150</v>
      </c>
      <c r="AP13" s="11">
        <f t="shared" ref="AP13:AQ13" si="3">AP14/AP15</f>
        <v>1.0336142586460997</v>
      </c>
      <c r="AQ13" s="11">
        <f t="shared" si="3"/>
        <v>1.0336142586460997</v>
      </c>
      <c r="AR13">
        <v>1</v>
      </c>
    </row>
    <row r="14" spans="1:111" x14ac:dyDescent="0.45">
      <c r="A14" s="14" t="s">
        <v>152</v>
      </c>
      <c r="B14">
        <f>B19*3+B22*1</f>
        <v>98.84783067824435</v>
      </c>
      <c r="C14">
        <f t="shared" ref="C14:D14" si="4">C19*3+C22*1</f>
        <v>189.52649833176974</v>
      </c>
      <c r="D14" s="14">
        <f t="shared" si="4"/>
        <v>86.10562330726593</v>
      </c>
      <c r="F14">
        <f t="shared" ref="F14" si="5">F19*3+F22*1</f>
        <v>86.10562330726593</v>
      </c>
      <c r="J14" t="s">
        <v>125</v>
      </c>
      <c r="K14" s="6">
        <v>0.96</v>
      </c>
      <c r="AO14" t="s">
        <v>151</v>
      </c>
      <c r="AP14">
        <f t="shared" ref="AP14:AQ15" si="6">AP19*3+AP22*1</f>
        <v>89</v>
      </c>
      <c r="AQ14">
        <f t="shared" si="6"/>
        <v>89</v>
      </c>
    </row>
    <row r="15" spans="1:111" x14ac:dyDescent="0.45">
      <c r="A15" s="14" t="s">
        <v>156</v>
      </c>
      <c r="B15" s="11">
        <f>(B27*3+B33*1)/(B28*3+B34*1)</f>
        <v>0.90934479755830488</v>
      </c>
      <c r="C15" s="11">
        <f t="shared" ref="C15:D15" si="7">(C27*3+C33*1)/(C28*3+C34*1)</f>
        <v>1.067174086797585</v>
      </c>
      <c r="D15" s="15">
        <f t="shared" si="7"/>
        <v>0.86557029491790982</v>
      </c>
      <c r="E15">
        <v>1</v>
      </c>
      <c r="F15" s="11">
        <f t="shared" ref="F15" si="8">(F27*3+F33*1)/(F28*3+F34*1)</f>
        <v>0.86557029491790982</v>
      </c>
      <c r="J15" t="s">
        <v>127</v>
      </c>
      <c r="K15" s="6">
        <v>0.8</v>
      </c>
      <c r="AO15" t="s">
        <v>152</v>
      </c>
      <c r="AP15">
        <f t="shared" si="6"/>
        <v>86.10562330726593</v>
      </c>
      <c r="AQ15">
        <f t="shared" si="6"/>
        <v>86.10562330726593</v>
      </c>
      <c r="BT15" t="s">
        <v>150</v>
      </c>
      <c r="BU15" s="6">
        <v>1.03</v>
      </c>
    </row>
    <row r="16" spans="1:111" x14ac:dyDescent="0.45">
      <c r="A16" s="14" t="s">
        <v>157</v>
      </c>
      <c r="B16" s="11">
        <f>(B39*3+B42*1)/(B40*3+B43)</f>
        <v>1.1573737780501974</v>
      </c>
      <c r="C16" s="11">
        <f t="shared" ref="C16:D16" si="9">(C39*3+C42*1)/(C40*3+C43)</f>
        <v>1.0083937298025267</v>
      </c>
      <c r="D16" s="15">
        <f t="shared" si="9"/>
        <v>1.2568026985105343</v>
      </c>
      <c r="E16">
        <v>1</v>
      </c>
      <c r="F16" s="11">
        <f t="shared" ref="F16" si="10">(F39*3+F42*1)/(F40*3+F43)</f>
        <v>1.2568026985105343</v>
      </c>
      <c r="J16" t="s">
        <v>128</v>
      </c>
      <c r="K16" s="6">
        <v>0.69</v>
      </c>
      <c r="AO16" t="s">
        <v>156</v>
      </c>
      <c r="AP16" s="11">
        <f t="shared" ref="AP16:AQ16" si="11">(AP28*3+AP34*1)/(AP29*3+AP35*1)</f>
        <v>0.86557029491790982</v>
      </c>
      <c r="AQ16" s="11">
        <f t="shared" si="11"/>
        <v>0.86557029491790982</v>
      </c>
      <c r="AR16">
        <v>1</v>
      </c>
      <c r="BT16" t="s">
        <v>123</v>
      </c>
      <c r="BU16" s="6">
        <v>1.05</v>
      </c>
    </row>
    <row r="17" spans="1:91" x14ac:dyDescent="0.45">
      <c r="A17" s="14" t="s">
        <v>123</v>
      </c>
      <c r="B17" s="6">
        <f>B18/B19</f>
        <v>1.028291769249698</v>
      </c>
      <c r="C17" s="6">
        <f>C18/C19</f>
        <v>1.0124089909477547</v>
      </c>
      <c r="D17" s="15">
        <f>D18/D19</f>
        <v>1.0456435818910399</v>
      </c>
      <c r="E17">
        <v>1</v>
      </c>
      <c r="F17" s="11">
        <f>F18/F19</f>
        <v>1.0456435818910399</v>
      </c>
      <c r="AO17" t="s">
        <v>157</v>
      </c>
      <c r="AP17" s="11">
        <f t="shared" ref="AP17:AQ17" si="12">(AP40*3+AP43*1)/(AP41*3+AP44)</f>
        <v>1.2568026985105343</v>
      </c>
      <c r="AQ17" s="11">
        <f t="shared" si="12"/>
        <v>1.2568026985105343</v>
      </c>
      <c r="AR17">
        <v>1</v>
      </c>
      <c r="BT17" t="s">
        <v>124</v>
      </c>
      <c r="BU17" s="6">
        <v>0.99</v>
      </c>
    </row>
    <row r="18" spans="1:91" x14ac:dyDescent="0.45">
      <c r="A18" s="14" t="s">
        <v>1</v>
      </c>
      <c r="B18" s="2">
        <f t="shared" ref="B18:D19" si="13">B30+B39</f>
        <v>27</v>
      </c>
      <c r="C18" s="2">
        <f t="shared" si="13"/>
        <v>54</v>
      </c>
      <c r="D18" s="14">
        <f t="shared" si="13"/>
        <v>24</v>
      </c>
      <c r="F18">
        <f>F30+F39</f>
        <v>24</v>
      </c>
      <c r="AO18" t="s">
        <v>123</v>
      </c>
      <c r="AP18" s="11">
        <f>AP19/AP20</f>
        <v>1.0456435818910399</v>
      </c>
      <c r="AQ18" s="11">
        <f>AQ19/AQ20</f>
        <v>1.0456435818910399</v>
      </c>
      <c r="AR18">
        <v>1</v>
      </c>
      <c r="BT18" t="s">
        <v>125</v>
      </c>
      <c r="BU18" s="6">
        <v>0.96</v>
      </c>
    </row>
    <row r="19" spans="1:91" x14ac:dyDescent="0.45">
      <c r="A19" s="14" t="s">
        <v>4</v>
      </c>
      <c r="B19">
        <f t="shared" si="13"/>
        <v>26.257139079991649</v>
      </c>
      <c r="C19">
        <f t="shared" si="13"/>
        <v>53.338127656737363</v>
      </c>
      <c r="D19" s="14">
        <f t="shared" si="13"/>
        <v>22.952371549583034</v>
      </c>
      <c r="F19">
        <f>F31+F40</f>
        <v>22.952371549583034</v>
      </c>
      <c r="AO19" s="2" t="s">
        <v>1</v>
      </c>
      <c r="AP19">
        <f>AP31+AP40</f>
        <v>24</v>
      </c>
      <c r="AQ19">
        <f>AQ31+AQ40</f>
        <v>24</v>
      </c>
      <c r="BT19" t="s">
        <v>127</v>
      </c>
      <c r="BU19" s="6">
        <v>0.8</v>
      </c>
    </row>
    <row r="20" spans="1:91" x14ac:dyDescent="0.45">
      <c r="A20" s="14" t="s">
        <v>124</v>
      </c>
      <c r="B20" s="6">
        <f>B21/B22</f>
        <v>0.99619387006028959</v>
      </c>
      <c r="C20" s="6">
        <f>C21/C22</f>
        <v>1.1859536184109276</v>
      </c>
      <c r="D20" s="15">
        <f>D21/D22</f>
        <v>0.98559245535734363</v>
      </c>
      <c r="E20">
        <v>1</v>
      </c>
      <c r="F20" s="11">
        <f>F21/F22</f>
        <v>0.98559245535734363</v>
      </c>
      <c r="AO20" t="s">
        <v>4</v>
      </c>
      <c r="AP20">
        <f>AP32+AP41</f>
        <v>22.952371549583034</v>
      </c>
      <c r="AQ20">
        <f>AQ32+AQ41</f>
        <v>22.952371549583034</v>
      </c>
      <c r="BT20" t="s">
        <v>128</v>
      </c>
      <c r="BU20" s="6">
        <v>0.69</v>
      </c>
    </row>
    <row r="21" spans="1:91" x14ac:dyDescent="0.45">
      <c r="A21" s="14" t="s">
        <v>2</v>
      </c>
      <c r="B21">
        <f t="shared" ref="B21:D22" si="14">B33+B42</f>
        <v>20</v>
      </c>
      <c r="C21">
        <f t="shared" si="14"/>
        <v>35</v>
      </c>
      <c r="D21" s="14">
        <f t="shared" si="14"/>
        <v>17</v>
      </c>
      <c r="F21">
        <f>F33+F42</f>
        <v>17</v>
      </c>
      <c r="AO21" t="s">
        <v>124</v>
      </c>
      <c r="AP21" s="11">
        <f>AP22/AP23</f>
        <v>0.98559245535734363</v>
      </c>
      <c r="AQ21" s="11">
        <f>AQ22/AQ23</f>
        <v>0.98559245535734363</v>
      </c>
      <c r="AR21">
        <v>1</v>
      </c>
      <c r="CG21" t="s">
        <v>162</v>
      </c>
      <c r="CH21" t="s">
        <v>13</v>
      </c>
      <c r="CL21" t="s">
        <v>162</v>
      </c>
      <c r="CM21" t="s">
        <v>13</v>
      </c>
    </row>
    <row r="22" spans="1:91" x14ac:dyDescent="0.45">
      <c r="A22" s="14" t="s">
        <v>5</v>
      </c>
      <c r="B22">
        <f t="shared" si="14"/>
        <v>20.076413438269402</v>
      </c>
      <c r="C22">
        <f t="shared" si="14"/>
        <v>29.512115361557637</v>
      </c>
      <c r="D22" s="14">
        <f t="shared" si="14"/>
        <v>17.248508658516826</v>
      </c>
      <c r="F22">
        <f>F34+F43</f>
        <v>17.248508658516826</v>
      </c>
      <c r="AO22" t="s">
        <v>2</v>
      </c>
      <c r="AP22">
        <f>AP34+AP43</f>
        <v>17</v>
      </c>
      <c r="AQ22">
        <f>AQ34+AQ43</f>
        <v>17</v>
      </c>
      <c r="AT22" t="s">
        <v>159</v>
      </c>
      <c r="AU22" t="s">
        <v>158</v>
      </c>
      <c r="AV22" t="s">
        <v>160</v>
      </c>
      <c r="BJ22" t="s">
        <v>159</v>
      </c>
      <c r="BK22" t="s">
        <v>158</v>
      </c>
      <c r="BL22" t="s">
        <v>160</v>
      </c>
      <c r="BO22" t="s">
        <v>160</v>
      </c>
      <c r="BT22" t="s">
        <v>13</v>
      </c>
      <c r="BU22" t="s">
        <v>161</v>
      </c>
      <c r="CG22" s="18" t="s">
        <v>169</v>
      </c>
      <c r="CH22" s="18" t="s">
        <v>168</v>
      </c>
      <c r="CL22" t="s">
        <v>158</v>
      </c>
      <c r="CM22" t="s">
        <v>158</v>
      </c>
    </row>
    <row r="23" spans="1:91" x14ac:dyDescent="0.45">
      <c r="A23" s="14" t="s">
        <v>125</v>
      </c>
      <c r="B23" s="6">
        <f>B24/B25</f>
        <v>0.97298161876645051</v>
      </c>
      <c r="C23" s="6">
        <f>C24/C25</f>
        <v>0.80871528872816822</v>
      </c>
      <c r="D23" s="15">
        <f>D24/D25</f>
        <v>0.96157915335381883</v>
      </c>
      <c r="E23">
        <v>1</v>
      </c>
      <c r="F23" s="11">
        <f>F24/F25</f>
        <v>0.96157915335381883</v>
      </c>
      <c r="AO23" t="s">
        <v>5</v>
      </c>
      <c r="AP23">
        <f>AP35+AP44</f>
        <v>17.248508658516826</v>
      </c>
      <c r="AQ23">
        <f>AQ35+AQ44</f>
        <v>17.248508658516826</v>
      </c>
      <c r="AS23" t="s">
        <v>150</v>
      </c>
      <c r="AT23" s="11">
        <v>0.86557029491790982</v>
      </c>
      <c r="AU23" s="11">
        <v>1.2568026985105343</v>
      </c>
      <c r="AV23" s="11">
        <f>AVERAGE(AT23:AU23)</f>
        <v>1.0611864967142219</v>
      </c>
      <c r="BI23" t="s">
        <v>150</v>
      </c>
      <c r="BJ23" s="11">
        <v>0.89398375554018938</v>
      </c>
      <c r="BK23" s="11">
        <v>1.1247630043797856</v>
      </c>
      <c r="BL23" s="11">
        <v>0.98651569609301504</v>
      </c>
      <c r="BN23" t="s">
        <v>150</v>
      </c>
      <c r="BO23" s="6">
        <v>1.03</v>
      </c>
      <c r="BS23" t="s">
        <v>150</v>
      </c>
      <c r="BT23" s="6">
        <v>1.03</v>
      </c>
      <c r="BU23" s="6">
        <v>0.98651569609301504</v>
      </c>
      <c r="CF23" t="s">
        <v>150</v>
      </c>
      <c r="CG23" s="11">
        <v>0.89398375554018938</v>
      </c>
      <c r="CH23" s="11">
        <v>0.86557029491790982</v>
      </c>
      <c r="CK23" t="s">
        <v>150</v>
      </c>
      <c r="CL23" s="11">
        <v>1.1247630043797856</v>
      </c>
      <c r="CM23" s="11">
        <v>1.2568026985105343</v>
      </c>
    </row>
    <row r="24" spans="1:91" x14ac:dyDescent="0.45">
      <c r="A24" s="14" t="s">
        <v>3</v>
      </c>
      <c r="B24">
        <f t="shared" ref="B24:D25" si="15">B36+B45</f>
        <v>24</v>
      </c>
      <c r="C24">
        <f t="shared" si="15"/>
        <v>26</v>
      </c>
      <c r="D24" s="14">
        <f t="shared" si="15"/>
        <v>20</v>
      </c>
      <c r="F24">
        <f>F36+F45</f>
        <v>20</v>
      </c>
      <c r="AO24" t="s">
        <v>125</v>
      </c>
      <c r="AP24" s="11">
        <f>AP25/AP26</f>
        <v>0.96157915335381883</v>
      </c>
      <c r="AQ24" s="11">
        <f>AQ25/AQ26</f>
        <v>0.96157915335381883</v>
      </c>
      <c r="AR24">
        <v>1</v>
      </c>
      <c r="AS24" t="s">
        <v>123</v>
      </c>
      <c r="AT24" s="11">
        <v>0.88025155745155725</v>
      </c>
      <c r="AU24" s="11">
        <v>1.2875667861916387</v>
      </c>
      <c r="AV24" s="11">
        <f t="shared" ref="AV24:AV28" si="16">AVERAGE(AT24:AU24)</f>
        <v>1.0839091718215981</v>
      </c>
      <c r="BI24" t="s">
        <v>123</v>
      </c>
      <c r="BJ24" s="11">
        <v>0.86168048100635874</v>
      </c>
      <c r="BK24" s="11">
        <v>1.197147321379229</v>
      </c>
      <c r="BL24" s="11">
        <v>0.9881686069292227</v>
      </c>
      <c r="BN24" t="s">
        <v>123</v>
      </c>
      <c r="BO24" s="6">
        <v>1.05</v>
      </c>
      <c r="BS24" t="s">
        <v>123</v>
      </c>
      <c r="BT24" s="6">
        <v>1.05</v>
      </c>
      <c r="BU24" s="6">
        <v>0.9881686069292227</v>
      </c>
      <c r="CF24" t="s">
        <v>123</v>
      </c>
      <c r="CG24" s="11">
        <v>0.86168048100635874</v>
      </c>
      <c r="CH24" s="11">
        <v>0.88025155745155725</v>
      </c>
      <c r="CK24" t="s">
        <v>123</v>
      </c>
      <c r="CL24" s="11">
        <v>1.197147321379229</v>
      </c>
      <c r="CM24" s="11">
        <v>1.2875667861916387</v>
      </c>
    </row>
    <row r="25" spans="1:91" x14ac:dyDescent="0.45">
      <c r="A25" s="14" t="s">
        <v>6</v>
      </c>
      <c r="B25">
        <f t="shared" si="15"/>
        <v>24.666447481738949</v>
      </c>
      <c r="C25">
        <f t="shared" si="15"/>
        <v>32.149756981704996</v>
      </c>
      <c r="D25" s="14">
        <f t="shared" si="15"/>
        <v>20.799119791900146</v>
      </c>
      <c r="F25">
        <f>F37+F46</f>
        <v>20.799119791900146</v>
      </c>
      <c r="AO25" t="s">
        <v>3</v>
      </c>
      <c r="AP25">
        <f>AP37+AP46</f>
        <v>20</v>
      </c>
      <c r="AQ25">
        <f>AQ37+AQ46</f>
        <v>20</v>
      </c>
      <c r="AS25" t="s">
        <v>124</v>
      </c>
      <c r="AT25" s="11">
        <v>0.81325269210113704</v>
      </c>
      <c r="AU25" s="11">
        <v>1.1572603570109403</v>
      </c>
      <c r="AV25" s="11">
        <f t="shared" si="16"/>
        <v>0.98525652455603874</v>
      </c>
      <c r="BI25" t="s">
        <v>124</v>
      </c>
      <c r="BJ25" s="11">
        <v>1.023901268520921</v>
      </c>
      <c r="BK25" s="11">
        <v>0.93467069458533925</v>
      </c>
      <c r="BL25" s="11">
        <v>0.98097771722951999</v>
      </c>
      <c r="BN25" t="s">
        <v>124</v>
      </c>
      <c r="BO25" s="6">
        <v>0.99</v>
      </c>
      <c r="BS25" t="s">
        <v>124</v>
      </c>
      <c r="BT25" s="6">
        <v>0.99</v>
      </c>
      <c r="BU25" s="6">
        <v>0.98097771722951999</v>
      </c>
      <c r="CF25" t="s">
        <v>124</v>
      </c>
      <c r="CG25" s="11">
        <v>1.023901268520921</v>
      </c>
      <c r="CH25" s="11">
        <v>0.81325269210113704</v>
      </c>
      <c r="CK25" t="s">
        <v>124</v>
      </c>
      <c r="CL25" s="11">
        <v>0.93467069458533925</v>
      </c>
      <c r="CM25" s="11">
        <v>1.1572603570109403</v>
      </c>
    </row>
    <row r="26" spans="1:91" x14ac:dyDescent="0.45">
      <c r="A26" t="s">
        <v>153</v>
      </c>
      <c r="B26" s="6">
        <f>B27/B28</f>
        <v>0.92018133775369959</v>
      </c>
      <c r="C26" s="6">
        <f t="shared" ref="C26:F26" si="17">C27/C28</f>
        <v>1.0608352508164285</v>
      </c>
      <c r="D26" s="6">
        <f t="shared" si="17"/>
        <v>0.86860245207892339</v>
      </c>
      <c r="E26">
        <v>1</v>
      </c>
      <c r="F26" s="6">
        <f t="shared" si="17"/>
        <v>0.86860245207892339</v>
      </c>
      <c r="AO26" t="s">
        <v>6</v>
      </c>
      <c r="AP26">
        <f>AP38+AP47</f>
        <v>20.799119791900146</v>
      </c>
      <c r="AQ26">
        <f>AQ38+AQ47</f>
        <v>20.799119791900146</v>
      </c>
      <c r="AS26" t="s">
        <v>125</v>
      </c>
      <c r="AT26" s="11">
        <v>1.3698438488728499</v>
      </c>
      <c r="AU26" s="11">
        <v>0.66450717147524563</v>
      </c>
      <c r="AV26" s="11">
        <f t="shared" si="16"/>
        <v>1.0171755101740478</v>
      </c>
      <c r="BI26" t="s">
        <v>125</v>
      </c>
      <c r="BJ26" s="11">
        <v>1.1403190179871181</v>
      </c>
      <c r="BK26" s="11">
        <v>0.94330241235202905</v>
      </c>
      <c r="BL26" s="11">
        <v>1.021385643205194</v>
      </c>
      <c r="BN26" t="s">
        <v>125</v>
      </c>
      <c r="BO26" s="6">
        <v>0.96</v>
      </c>
      <c r="BS26" t="s">
        <v>125</v>
      </c>
      <c r="BT26" s="6">
        <v>0.96</v>
      </c>
      <c r="BU26" s="6">
        <v>1.021385643205194</v>
      </c>
      <c r="CF26" t="s">
        <v>125</v>
      </c>
      <c r="CG26" s="11">
        <v>1.1403190179871181</v>
      </c>
      <c r="CH26" s="11">
        <v>1.3698438488728499</v>
      </c>
      <c r="CK26" t="s">
        <v>125</v>
      </c>
      <c r="CL26" s="11">
        <v>0.94330241235202905</v>
      </c>
      <c r="CM26" s="11">
        <v>0.66450717147524563</v>
      </c>
    </row>
    <row r="27" spans="1:91" x14ac:dyDescent="0.45">
      <c r="A27" t="s">
        <v>154</v>
      </c>
      <c r="B27" s="12">
        <f>B30*3+B33*1</f>
        <v>52</v>
      </c>
      <c r="C27" s="12">
        <f t="shared" ref="C27:D27" si="18">C30*3+C33*1</f>
        <v>119</v>
      </c>
      <c r="D27" s="12">
        <f t="shared" si="18"/>
        <v>43</v>
      </c>
      <c r="F27" s="12">
        <f t="shared" ref="F27" si="19">F30*3+F33*1</f>
        <v>43</v>
      </c>
      <c r="AO27" t="s">
        <v>153</v>
      </c>
      <c r="AP27" s="6">
        <f t="shared" ref="AP27:AQ27" si="20">AP28/AP29</f>
        <v>0.86860245207892339</v>
      </c>
      <c r="AQ27" s="6">
        <f t="shared" si="20"/>
        <v>0.86860245207892339</v>
      </c>
      <c r="AR27">
        <v>1</v>
      </c>
      <c r="AS27" t="s">
        <v>127</v>
      </c>
      <c r="AT27" s="11">
        <v>0.59644063888620791</v>
      </c>
      <c r="AU27" s="11">
        <v>1.0710748666813579</v>
      </c>
      <c r="AV27" s="11">
        <f t="shared" si="16"/>
        <v>0.83375775278378295</v>
      </c>
      <c r="BI27" t="s">
        <v>127</v>
      </c>
      <c r="BJ27" s="11">
        <v>0.84314490271700349</v>
      </c>
      <c r="BK27" s="11">
        <v>1.0656621900448691</v>
      </c>
      <c r="BL27" s="11">
        <v>0.93993269826130865</v>
      </c>
      <c r="BN27" t="s">
        <v>127</v>
      </c>
      <c r="BO27" s="6">
        <v>0.8</v>
      </c>
      <c r="BS27" t="s">
        <v>127</v>
      </c>
      <c r="BT27" s="6">
        <v>0.8</v>
      </c>
      <c r="BU27" s="6">
        <v>0.93993269826130865</v>
      </c>
      <c r="CF27" t="s">
        <v>127</v>
      </c>
      <c r="CG27" s="11">
        <v>0.84314490271700349</v>
      </c>
      <c r="CH27" s="11">
        <v>0.59644063888620791</v>
      </c>
      <c r="CK27" t="s">
        <v>127</v>
      </c>
      <c r="CL27" s="11">
        <v>1.0656621900448691</v>
      </c>
      <c r="CM27" s="11">
        <v>1.0710748666813579</v>
      </c>
    </row>
    <row r="28" spans="1:91" x14ac:dyDescent="0.45">
      <c r="A28" t="s">
        <v>155</v>
      </c>
      <c r="B28" s="13">
        <f>B31*3+B34*1</f>
        <v>56.510600537650312</v>
      </c>
      <c r="C28" s="13">
        <f t="shared" ref="C28:D28" si="21">C31*3+C34*1</f>
        <v>112.17575953327015</v>
      </c>
      <c r="D28" s="13">
        <f t="shared" si="21"/>
        <v>49.504810741764878</v>
      </c>
      <c r="F28" s="13">
        <f t="shared" ref="F28" si="22">F31*3+F34*1</f>
        <v>49.504810741764878</v>
      </c>
      <c r="AO28" t="s">
        <v>154</v>
      </c>
      <c r="AP28" s="12">
        <f t="shared" ref="AP28:AQ29" si="23">AP31*3+AP34*1</f>
        <v>43</v>
      </c>
      <c r="AQ28" s="12">
        <f t="shared" si="23"/>
        <v>43</v>
      </c>
      <c r="AS28" t="s">
        <v>128</v>
      </c>
      <c r="AT28" s="11">
        <v>0.78451208794514737</v>
      </c>
      <c r="AU28" s="11">
        <v>0.60756862880176021</v>
      </c>
      <c r="AV28" s="11">
        <f t="shared" si="16"/>
        <v>0.69604035837345379</v>
      </c>
      <c r="BI28" t="s">
        <v>128</v>
      </c>
      <c r="BJ28" s="11">
        <v>0.98576844828087373</v>
      </c>
      <c r="BK28" s="11">
        <v>0.98493825831118709</v>
      </c>
      <c r="BL28" s="11">
        <v>0.98529776015659898</v>
      </c>
      <c r="BN28" t="s">
        <v>128</v>
      </c>
      <c r="BO28" s="6">
        <v>0.69</v>
      </c>
      <c r="BS28" t="s">
        <v>128</v>
      </c>
      <c r="BT28" s="6">
        <v>0.69</v>
      </c>
      <c r="BU28" s="6">
        <v>0.98529776015659898</v>
      </c>
      <c r="CF28" t="s">
        <v>128</v>
      </c>
      <c r="CG28" s="11">
        <v>0.98576844828087373</v>
      </c>
      <c r="CH28" s="11">
        <v>0.78451208794514737</v>
      </c>
      <c r="CK28" t="s">
        <v>128</v>
      </c>
      <c r="CL28" s="11">
        <v>0.98493825831118709</v>
      </c>
      <c r="CM28" s="11">
        <v>0.60756862880176021</v>
      </c>
    </row>
    <row r="29" spans="1:91" x14ac:dyDescent="0.45">
      <c r="A29" t="s">
        <v>138</v>
      </c>
      <c r="B29" s="6">
        <f>B30/B31</f>
        <v>0.96169334775349524</v>
      </c>
      <c r="C29" s="6">
        <f>C30/C31</f>
        <v>1.0382233808785875</v>
      </c>
      <c r="D29" s="6">
        <f>D30/D31</f>
        <v>0.88025155745155725</v>
      </c>
      <c r="E29">
        <v>1</v>
      </c>
      <c r="F29" s="6">
        <f>F30/F31</f>
        <v>0.88025155745155725</v>
      </c>
      <c r="AO29" t="s">
        <v>155</v>
      </c>
      <c r="AP29" s="13">
        <f t="shared" si="23"/>
        <v>49.504810741764878</v>
      </c>
      <c r="AQ29" s="13">
        <f t="shared" si="23"/>
        <v>49.504810741764878</v>
      </c>
    </row>
    <row r="30" spans="1:91" x14ac:dyDescent="0.45">
      <c r="A30" t="s">
        <v>7</v>
      </c>
      <c r="B30">
        <v>15</v>
      </c>
      <c r="C30">
        <v>34</v>
      </c>
      <c r="D30">
        <v>12</v>
      </c>
      <c r="F30">
        <v>12</v>
      </c>
      <c r="AO30" t="s">
        <v>138</v>
      </c>
      <c r="AP30" s="6">
        <f>AP31/AP32</f>
        <v>0.88025155745155725</v>
      </c>
      <c r="AQ30" s="6">
        <f>AQ31/AQ32</f>
        <v>0.88025155745155725</v>
      </c>
      <c r="AR30">
        <v>1</v>
      </c>
    </row>
    <row r="31" spans="1:91" x14ac:dyDescent="0.45">
      <c r="A31" t="s">
        <v>51</v>
      </c>
      <c r="B31">
        <v>15.597487530760018</v>
      </c>
      <c r="C31">
        <v>32.748251124173102</v>
      </c>
      <c r="D31">
        <v>13.632466649353692</v>
      </c>
      <c r="F31">
        <v>13.632466649353692</v>
      </c>
      <c r="AO31" t="s">
        <v>7</v>
      </c>
      <c r="AP31">
        <v>12</v>
      </c>
      <c r="AQ31">
        <v>12</v>
      </c>
    </row>
    <row r="32" spans="1:91" x14ac:dyDescent="0.45">
      <c r="A32" t="s">
        <v>139</v>
      </c>
      <c r="B32" s="7">
        <f>B33/B34</f>
        <v>0.72030259699439791</v>
      </c>
      <c r="C32" s="8">
        <f>C33/C34</f>
        <v>1.2202995105906804</v>
      </c>
      <c r="D32" s="6">
        <f>D33/D34</f>
        <v>0.81325269210113704</v>
      </c>
      <c r="E32">
        <v>1</v>
      </c>
      <c r="F32" s="6">
        <f>F33/F34</f>
        <v>0.81325269210113704</v>
      </c>
      <c r="AO32" t="s">
        <v>51</v>
      </c>
      <c r="AP32">
        <v>13.632466649353692</v>
      </c>
      <c r="AQ32">
        <v>13.632466649353692</v>
      </c>
    </row>
    <row r="33" spans="1:44" x14ac:dyDescent="0.45">
      <c r="A33" t="s">
        <v>8</v>
      </c>
      <c r="B33">
        <v>7</v>
      </c>
      <c r="C33">
        <v>17</v>
      </c>
      <c r="D33">
        <v>7</v>
      </c>
      <c r="F33">
        <v>7</v>
      </c>
      <c r="S33">
        <f>D52/61</f>
        <v>1.9180327868852458</v>
      </c>
      <c r="T33">
        <f>S33/S34</f>
        <v>0.7485085737618925</v>
      </c>
      <c r="AO33" t="s">
        <v>139</v>
      </c>
      <c r="AP33" s="6">
        <f>AP34/AP35</f>
        <v>0.81325269210113704</v>
      </c>
      <c r="AQ33" s="6">
        <f>AQ34/AQ35</f>
        <v>0.81325269210113704</v>
      </c>
      <c r="AR33">
        <v>1</v>
      </c>
    </row>
    <row r="34" spans="1:44" x14ac:dyDescent="0.45">
      <c r="A34" t="s">
        <v>52</v>
      </c>
      <c r="B34">
        <v>9.718137945370259</v>
      </c>
      <c r="C34">
        <v>13.931006160750837</v>
      </c>
      <c r="D34">
        <v>8.6074107937037994</v>
      </c>
      <c r="F34">
        <v>8.6074107937037994</v>
      </c>
      <c r="S34">
        <f>D53/61</f>
        <v>2.5624727012083497</v>
      </c>
      <c r="AO34" t="s">
        <v>8</v>
      </c>
      <c r="AP34">
        <v>7</v>
      </c>
      <c r="AQ34">
        <v>7</v>
      </c>
    </row>
    <row r="35" spans="1:44" x14ac:dyDescent="0.45">
      <c r="A35" t="s">
        <v>140</v>
      </c>
      <c r="B35" s="6">
        <f>B36/B37</f>
        <v>1.3423685719669387</v>
      </c>
      <c r="C35" s="6">
        <f>C36/C37</f>
        <v>0.61833398887141588</v>
      </c>
      <c r="D35" s="11">
        <f>D36/D37</f>
        <v>1.3698438488728499</v>
      </c>
      <c r="E35">
        <v>1</v>
      </c>
      <c r="F35" s="11">
        <f>F36/F37</f>
        <v>1.3698438488728499</v>
      </c>
      <c r="AO35" t="s">
        <v>52</v>
      </c>
      <c r="AP35">
        <v>8.6074107937037994</v>
      </c>
      <c r="AQ35">
        <v>8.6074107937037994</v>
      </c>
    </row>
    <row r="36" spans="1:44" x14ac:dyDescent="0.45">
      <c r="A36" t="s">
        <v>9</v>
      </c>
      <c r="B36">
        <v>13</v>
      </c>
      <c r="C36">
        <v>7</v>
      </c>
      <c r="D36">
        <v>12</v>
      </c>
      <c r="F36">
        <v>12</v>
      </c>
      <c r="AO36" t="s">
        <v>140</v>
      </c>
      <c r="AP36" s="11">
        <f>AP37/AP38</f>
        <v>1.3698438488728499</v>
      </c>
      <c r="AQ36" s="11">
        <f>AQ37/AQ38</f>
        <v>1.3698438488728499</v>
      </c>
      <c r="AR36">
        <v>1</v>
      </c>
    </row>
    <row r="37" spans="1:44" x14ac:dyDescent="0.45">
      <c r="A37" t="s">
        <v>53</v>
      </c>
      <c r="B37">
        <v>9.684374523869721</v>
      </c>
      <c r="C37">
        <v>11.320742715076054</v>
      </c>
      <c r="D37">
        <v>8.7601225569425107</v>
      </c>
      <c r="F37">
        <v>8.7601225569425107</v>
      </c>
      <c r="AO37" t="s">
        <v>9</v>
      </c>
      <c r="AP37">
        <v>12</v>
      </c>
      <c r="AQ37">
        <v>12</v>
      </c>
    </row>
    <row r="38" spans="1:44" x14ac:dyDescent="0.45">
      <c r="A38" t="s">
        <v>141</v>
      </c>
      <c r="B38" s="6">
        <f>B39/B40</f>
        <v>1.1257403625792048</v>
      </c>
      <c r="C38" s="6">
        <f>C39/C40</f>
        <v>0.97135113794240913</v>
      </c>
      <c r="D38" s="11">
        <f>D39/D40</f>
        <v>1.2875667861916387</v>
      </c>
      <c r="E38">
        <v>1</v>
      </c>
      <c r="F38" s="11">
        <f>F39/F40</f>
        <v>1.2875667861916387</v>
      </c>
      <c r="AO38" t="s">
        <v>53</v>
      </c>
      <c r="AP38">
        <v>8.7601225569425107</v>
      </c>
      <c r="AQ38">
        <v>8.7601225569425107</v>
      </c>
    </row>
    <row r="39" spans="1:44" x14ac:dyDescent="0.45">
      <c r="A39" t="s">
        <v>10</v>
      </c>
      <c r="B39">
        <v>12</v>
      </c>
      <c r="C39">
        <v>20</v>
      </c>
      <c r="D39">
        <v>12</v>
      </c>
      <c r="F39">
        <v>12</v>
      </c>
      <c r="H39" t="s">
        <v>163</v>
      </c>
      <c r="I39">
        <f>D39*3+D42*1</f>
        <v>46</v>
      </c>
      <c r="AO39" t="s">
        <v>141</v>
      </c>
      <c r="AP39" s="11">
        <f>AP40/AP41</f>
        <v>1.2875667861916387</v>
      </c>
      <c r="AQ39" s="11">
        <f>AQ40/AQ41</f>
        <v>1.2875667861916387</v>
      </c>
      <c r="AR39">
        <v>1</v>
      </c>
    </row>
    <row r="40" spans="1:44" x14ac:dyDescent="0.45">
      <c r="A40" t="s">
        <v>77</v>
      </c>
      <c r="B40">
        <v>10.659651549231631</v>
      </c>
      <c r="C40">
        <v>20.589876532564261</v>
      </c>
      <c r="D40">
        <v>9.3199049002293428</v>
      </c>
      <c r="F40">
        <v>9.3199049002293428</v>
      </c>
      <c r="H40" t="s">
        <v>164</v>
      </c>
      <c r="I40" s="17">
        <f>D40*3+D43*1</f>
        <v>36.600812565501059</v>
      </c>
      <c r="AO40" t="s">
        <v>10</v>
      </c>
      <c r="AP40">
        <v>12</v>
      </c>
      <c r="AQ40">
        <v>12</v>
      </c>
    </row>
    <row r="41" spans="1:44" x14ac:dyDescent="0.45">
      <c r="A41" t="s">
        <v>142</v>
      </c>
      <c r="B41" s="6">
        <f>B42/B43</f>
        <v>1.2550351657389134</v>
      </c>
      <c r="C41" s="6">
        <f>C42/C43</f>
        <v>1.1552450963547543</v>
      </c>
      <c r="D41" s="11">
        <f>D42/D43</f>
        <v>1.1572603570109403</v>
      </c>
      <c r="E41">
        <v>1</v>
      </c>
      <c r="F41" s="11">
        <f>F42/F43</f>
        <v>1.1572603570109403</v>
      </c>
      <c r="AO41" t="s">
        <v>77</v>
      </c>
      <c r="AP41">
        <v>9.3199049002293428</v>
      </c>
      <c r="AQ41">
        <v>9.3199049002293428</v>
      </c>
    </row>
    <row r="42" spans="1:44" x14ac:dyDescent="0.45">
      <c r="A42" t="s">
        <v>11</v>
      </c>
      <c r="B42">
        <v>13</v>
      </c>
      <c r="C42">
        <v>18</v>
      </c>
      <c r="D42">
        <v>10</v>
      </c>
      <c r="F42">
        <v>10</v>
      </c>
      <c r="I42">
        <f>I39/I40</f>
        <v>1.2568026985105343</v>
      </c>
      <c r="AO42" t="s">
        <v>142</v>
      </c>
      <c r="AP42" s="11">
        <f>AP43/AP44</f>
        <v>1.1572603570109403</v>
      </c>
      <c r="AQ42" s="11">
        <f>AQ43/AQ44</f>
        <v>1.1572603570109403</v>
      </c>
      <c r="AR42">
        <v>1</v>
      </c>
    </row>
    <row r="43" spans="1:44" x14ac:dyDescent="0.45">
      <c r="A43" t="s">
        <v>78</v>
      </c>
      <c r="B43">
        <v>10.358275492899143</v>
      </c>
      <c r="C43">
        <v>15.5811092008068</v>
      </c>
      <c r="D43">
        <v>8.6410978648130286</v>
      </c>
      <c r="F43">
        <v>8.6410978648130286</v>
      </c>
      <c r="AO43" t="s">
        <v>11</v>
      </c>
      <c r="AP43">
        <v>10</v>
      </c>
      <c r="AQ43">
        <v>10</v>
      </c>
    </row>
    <row r="44" spans="1:44" x14ac:dyDescent="0.45">
      <c r="A44" t="s">
        <v>143</v>
      </c>
      <c r="B44" s="6">
        <f>B45/B46</f>
        <v>0.73421081521448128</v>
      </c>
      <c r="C44" s="6">
        <f>C45/C46</f>
        <v>0.9121891106695682</v>
      </c>
      <c r="D44" s="11">
        <f>D45/D46</f>
        <v>0.66450717147524563</v>
      </c>
      <c r="E44">
        <v>1</v>
      </c>
      <c r="F44" s="11">
        <f>F45/F46</f>
        <v>0.66450717147524563</v>
      </c>
      <c r="AO44" t="s">
        <v>78</v>
      </c>
      <c r="AP44">
        <v>8.6410978648130286</v>
      </c>
      <c r="AQ44">
        <v>8.6410978648130286</v>
      </c>
    </row>
    <row r="45" spans="1:44" x14ac:dyDescent="0.45">
      <c r="A45" s="16" t="s">
        <v>12</v>
      </c>
      <c r="B45">
        <v>11</v>
      </c>
      <c r="C45">
        <v>19</v>
      </c>
      <c r="D45" s="16">
        <v>8</v>
      </c>
      <c r="F45">
        <v>8</v>
      </c>
      <c r="AO45" t="s">
        <v>143</v>
      </c>
      <c r="AP45" s="11">
        <f>AP46/AP47</f>
        <v>0.66450717147524563</v>
      </c>
      <c r="AQ45" s="11">
        <f>AQ46/AQ47</f>
        <v>0.66450717147524563</v>
      </c>
      <c r="AR45">
        <v>1</v>
      </c>
    </row>
    <row r="46" spans="1:44" x14ac:dyDescent="0.45">
      <c r="A46" s="16" t="s">
        <v>79</v>
      </c>
      <c r="B46">
        <v>14.982072957869228</v>
      </c>
      <c r="C46">
        <v>20.829014266628938</v>
      </c>
      <c r="D46" s="16">
        <v>12.038997234957634</v>
      </c>
      <c r="F46">
        <v>12.038997234957634</v>
      </c>
      <c r="AO46" t="s">
        <v>12</v>
      </c>
      <c r="AP46">
        <v>8</v>
      </c>
      <c r="AQ46">
        <v>8</v>
      </c>
    </row>
    <row r="47" spans="1:44" x14ac:dyDescent="0.45">
      <c r="A47" t="s">
        <v>59</v>
      </c>
      <c r="B47">
        <v>55.399999999999984</v>
      </c>
      <c r="C47">
        <v>99.870000000000033</v>
      </c>
      <c r="AO47" t="s">
        <v>79</v>
      </c>
      <c r="AP47">
        <v>12.038997234957634</v>
      </c>
      <c r="AQ47">
        <v>12.038997234957634</v>
      </c>
    </row>
    <row r="48" spans="1:44" x14ac:dyDescent="0.45">
      <c r="A48" t="s">
        <v>58</v>
      </c>
      <c r="B48">
        <v>39.080000000000013</v>
      </c>
      <c r="C48">
        <v>68.16</v>
      </c>
      <c r="AO48" t="s">
        <v>59</v>
      </c>
    </row>
    <row r="49" spans="1:44" x14ac:dyDescent="0.45">
      <c r="A49" t="s">
        <v>57</v>
      </c>
      <c r="B49">
        <v>48.79999999999999</v>
      </c>
      <c r="C49">
        <v>84.9</v>
      </c>
      <c r="AO49" t="s">
        <v>58</v>
      </c>
    </row>
    <row r="50" spans="1:44" x14ac:dyDescent="0.45">
      <c r="A50" t="s">
        <v>56</v>
      </c>
      <c r="B50">
        <v>52.540000000000006</v>
      </c>
      <c r="C50">
        <v>80.810000000000031</v>
      </c>
      <c r="AO50" t="s">
        <v>57</v>
      </c>
    </row>
    <row r="51" spans="1:44" x14ac:dyDescent="0.45">
      <c r="A51" t="s">
        <v>126</v>
      </c>
      <c r="B51" s="6">
        <f>B52/B53</f>
        <v>0.81898997466502588</v>
      </c>
      <c r="C51" s="6">
        <f>C52/C53</f>
        <v>0.97741004551906618</v>
      </c>
      <c r="D51">
        <f>D52/D53</f>
        <v>0.7485085737618925</v>
      </c>
      <c r="E51">
        <v>1</v>
      </c>
      <c r="F51">
        <f>F52/F53</f>
        <v>0.7485085737618925</v>
      </c>
      <c r="AO51" t="s">
        <v>56</v>
      </c>
    </row>
    <row r="52" spans="1:44" x14ac:dyDescent="0.45">
      <c r="A52" t="s">
        <v>15</v>
      </c>
      <c r="B52">
        <f>B55+B58</f>
        <v>143</v>
      </c>
      <c r="C52">
        <f>C55+C58</f>
        <v>291</v>
      </c>
      <c r="D52">
        <v>117</v>
      </c>
      <c r="F52">
        <v>117</v>
      </c>
      <c r="AO52" t="s">
        <v>126</v>
      </c>
      <c r="AP52">
        <f>AP53/AP54</f>
        <v>0.7485085737618925</v>
      </c>
      <c r="AQ52">
        <f>AQ53/AQ54</f>
        <v>0.7485085737618925</v>
      </c>
      <c r="AR52">
        <v>1</v>
      </c>
    </row>
    <row r="53" spans="1:44" x14ac:dyDescent="0.45">
      <c r="A53" t="s">
        <v>16</v>
      </c>
      <c r="B53">
        <f>B56+B59</f>
        <v>174.60531193741201</v>
      </c>
      <c r="C53">
        <f>C56+C59</f>
        <v>297.72560793096892</v>
      </c>
      <c r="D53">
        <v>156.31083477370933</v>
      </c>
      <c r="F53">
        <v>156.31083477370933</v>
      </c>
      <c r="AO53" t="s">
        <v>15</v>
      </c>
      <c r="AP53">
        <v>117</v>
      </c>
      <c r="AQ53">
        <v>117</v>
      </c>
    </row>
    <row r="54" spans="1:44" x14ac:dyDescent="0.45">
      <c r="A54" s="14" t="s">
        <v>127</v>
      </c>
      <c r="B54" s="6">
        <f>B55/B56</f>
        <v>0.80672283192160832</v>
      </c>
      <c r="C54" s="6">
        <f>C55/C56</f>
        <v>0.99280738217709286</v>
      </c>
      <c r="D54" s="15">
        <f>D55/D56</f>
        <v>0.80498422342296216</v>
      </c>
      <c r="E54">
        <v>1</v>
      </c>
      <c r="F54" s="11">
        <f>F55/F56</f>
        <v>0.80498422342296216</v>
      </c>
      <c r="AO54" t="s">
        <v>16</v>
      </c>
      <c r="AP54">
        <v>156.31083477370933</v>
      </c>
      <c r="AQ54">
        <v>156.31083477370933</v>
      </c>
    </row>
    <row r="55" spans="1:44" x14ac:dyDescent="0.45">
      <c r="A55" s="14" t="s">
        <v>80</v>
      </c>
      <c r="B55">
        <f t="shared" ref="B55:D56" si="24">B73+B107</f>
        <v>75</v>
      </c>
      <c r="C55">
        <f t="shared" si="24"/>
        <v>175</v>
      </c>
      <c r="D55" s="14">
        <f t="shared" si="24"/>
        <v>65</v>
      </c>
      <c r="F55">
        <f>F73+F107</f>
        <v>65</v>
      </c>
      <c r="AO55" t="s">
        <v>127</v>
      </c>
      <c r="AP55" s="11">
        <f>AP56/AP57</f>
        <v>0.80498422342296216</v>
      </c>
      <c r="AQ55" s="11">
        <f>AQ56/AQ57</f>
        <v>0.80498422342296216</v>
      </c>
      <c r="AR55">
        <v>1</v>
      </c>
    </row>
    <row r="56" spans="1:44" x14ac:dyDescent="0.45">
      <c r="A56" s="14" t="s">
        <v>81</v>
      </c>
      <c r="B56">
        <f t="shared" si="24"/>
        <v>92.968733538073423</v>
      </c>
      <c r="C56">
        <f t="shared" si="24"/>
        <v>176.26782711491182</v>
      </c>
      <c r="D56" s="14">
        <f t="shared" si="24"/>
        <v>80.746924111886727</v>
      </c>
      <c r="F56">
        <f>F74+F108</f>
        <v>80.746924111886727</v>
      </c>
      <c r="AO56" t="s">
        <v>80</v>
      </c>
      <c r="AP56">
        <f>AP74+AP108</f>
        <v>65</v>
      </c>
      <c r="AQ56">
        <f>AQ74+AQ108</f>
        <v>65</v>
      </c>
    </row>
    <row r="57" spans="1:44" x14ac:dyDescent="0.45">
      <c r="A57" s="14" t="s">
        <v>128</v>
      </c>
      <c r="B57" s="6">
        <f>B58/B59</f>
        <v>0.83295994679452312</v>
      </c>
      <c r="C57" s="6">
        <f>C58/C59</f>
        <v>0.95506437891926665</v>
      </c>
      <c r="D57" s="15">
        <f>D58/D59</f>
        <v>0.68815919589868602</v>
      </c>
      <c r="E57">
        <v>1</v>
      </c>
      <c r="F57" s="11">
        <f>F58/F59</f>
        <v>0.68815919589868602</v>
      </c>
      <c r="T57" t="s">
        <v>146</v>
      </c>
      <c r="U57">
        <v>45</v>
      </c>
      <c r="AO57" t="s">
        <v>81</v>
      </c>
      <c r="AP57">
        <f>AP75+AP109</f>
        <v>80.746924111886727</v>
      </c>
      <c r="AQ57">
        <f>AQ75+AQ109</f>
        <v>80.746924111886727</v>
      </c>
    </row>
    <row r="58" spans="1:44" x14ac:dyDescent="0.45">
      <c r="A58" s="14" t="s">
        <v>82</v>
      </c>
      <c r="B58">
        <f>B76+B110</f>
        <v>68</v>
      </c>
      <c r="C58">
        <f>C76+C110</f>
        <v>116</v>
      </c>
      <c r="D58" s="14">
        <f>D76+D110</f>
        <v>52</v>
      </c>
      <c r="F58">
        <f>F76+F110</f>
        <v>52</v>
      </c>
      <c r="T58" t="s">
        <v>147</v>
      </c>
      <c r="U58">
        <v>49</v>
      </c>
      <c r="AO58" t="s">
        <v>128</v>
      </c>
      <c r="AP58" s="11">
        <f>AP59/AP60</f>
        <v>0.68815919589868602</v>
      </c>
      <c r="AQ58" s="11">
        <f>AQ59/AQ60</f>
        <v>0.68815919589868602</v>
      </c>
      <c r="AR58">
        <v>1</v>
      </c>
    </row>
    <row r="59" spans="1:44" x14ac:dyDescent="0.45">
      <c r="A59" s="14" t="s">
        <v>83</v>
      </c>
      <c r="B59">
        <f>B76+B111</f>
        <v>81.636578399338603</v>
      </c>
      <c r="C59">
        <f>C76+C111</f>
        <v>121.45778081605711</v>
      </c>
      <c r="D59" s="14">
        <f>D77+D111</f>
        <v>75.563910661822618</v>
      </c>
      <c r="F59">
        <f>F77+F111</f>
        <v>75.563910661822618</v>
      </c>
      <c r="T59" t="s">
        <v>148</v>
      </c>
      <c r="U59">
        <v>17</v>
      </c>
      <c r="AO59" t="s">
        <v>82</v>
      </c>
      <c r="AP59">
        <f>AP77+AP111</f>
        <v>52</v>
      </c>
      <c r="AQ59">
        <f>AQ77+AQ111</f>
        <v>52</v>
      </c>
    </row>
    <row r="60" spans="1:44" x14ac:dyDescent="0.45">
      <c r="A60" t="s">
        <v>129</v>
      </c>
      <c r="B60" s="6">
        <f>B61/B62</f>
        <v>0.93011775283706544</v>
      </c>
      <c r="C60" s="6">
        <f>C61/C62</f>
        <v>1.1284325817832208</v>
      </c>
      <c r="E60">
        <v>1</v>
      </c>
      <c r="AO60" t="s">
        <v>83</v>
      </c>
      <c r="AP60">
        <f>AP78+AP112</f>
        <v>75.563910661822618</v>
      </c>
      <c r="AQ60">
        <f>AQ78+AQ112</f>
        <v>75.563910661822618</v>
      </c>
    </row>
    <row r="61" spans="1:44" x14ac:dyDescent="0.45">
      <c r="A61" t="s">
        <v>115</v>
      </c>
      <c r="B61">
        <f>B91+B125</f>
        <v>863</v>
      </c>
      <c r="C61">
        <f>C91+C125</f>
        <v>1665</v>
      </c>
      <c r="AO61" t="s">
        <v>129</v>
      </c>
      <c r="AR61">
        <v>1</v>
      </c>
    </row>
    <row r="62" spans="1:44" x14ac:dyDescent="0.45">
      <c r="A62" t="s">
        <v>116</v>
      </c>
      <c r="B62">
        <f>B92+B126</f>
        <v>927.83950996275325</v>
      </c>
      <c r="C62">
        <f>C92+C126</f>
        <v>1475.4979844421555</v>
      </c>
      <c r="AO62" t="s">
        <v>115</v>
      </c>
    </row>
    <row r="63" spans="1:44" x14ac:dyDescent="0.45">
      <c r="A63" t="s">
        <v>130</v>
      </c>
      <c r="B63" s="6">
        <f>B64/B65</f>
        <v>0.95487462728291184</v>
      </c>
      <c r="C63" s="6">
        <f>C64/C65</f>
        <v>1.1393320243038667</v>
      </c>
      <c r="E63">
        <v>1</v>
      </c>
      <c r="AO63" t="s">
        <v>116</v>
      </c>
    </row>
    <row r="64" spans="1:44" x14ac:dyDescent="0.45">
      <c r="A64" t="s">
        <v>117</v>
      </c>
      <c r="B64">
        <f>B94+B128</f>
        <v>889</v>
      </c>
      <c r="C64">
        <f>C94+C128</f>
        <v>1729</v>
      </c>
      <c r="AO64" t="s">
        <v>130</v>
      </c>
      <c r="AR64">
        <v>1</v>
      </c>
    </row>
    <row r="65" spans="1:64" x14ac:dyDescent="0.45">
      <c r="A65" t="s">
        <v>118</v>
      </c>
      <c r="B65">
        <f>B95+B129</f>
        <v>931.01227595673208</v>
      </c>
      <c r="C65">
        <f>C95+C129</f>
        <v>1517.5558688051635</v>
      </c>
      <c r="AO65" t="s">
        <v>117</v>
      </c>
    </row>
    <row r="66" spans="1:64" x14ac:dyDescent="0.45">
      <c r="A66" t="s">
        <v>131</v>
      </c>
      <c r="B66" s="6">
        <f>B67/B68</f>
        <v>1.2157843235892656</v>
      </c>
      <c r="C66" s="6">
        <f>C67/C68</f>
        <v>1.3429977423620807</v>
      </c>
      <c r="E66">
        <v>1</v>
      </c>
      <c r="AO66" t="s">
        <v>118</v>
      </c>
      <c r="BJ66" t="s">
        <v>150</v>
      </c>
      <c r="BK66">
        <v>89</v>
      </c>
      <c r="BL66">
        <v>86.1</v>
      </c>
    </row>
    <row r="67" spans="1:64" x14ac:dyDescent="0.45">
      <c r="A67" t="s">
        <v>119</v>
      </c>
      <c r="B67">
        <f>B97+B131</f>
        <v>149</v>
      </c>
      <c r="C67">
        <f>C97+C131</f>
        <v>253</v>
      </c>
      <c r="AO67" t="s">
        <v>131</v>
      </c>
      <c r="AR67">
        <v>1</v>
      </c>
      <c r="BJ67" t="s">
        <v>123</v>
      </c>
      <c r="BK67">
        <v>24</v>
      </c>
      <c r="BL67">
        <v>22.9</v>
      </c>
    </row>
    <row r="68" spans="1:64" x14ac:dyDescent="0.45">
      <c r="A68" t="s">
        <v>120</v>
      </c>
      <c r="B68">
        <f>B98+B132</f>
        <v>122.55463169661448</v>
      </c>
      <c r="C68">
        <f>C98+C132</f>
        <v>188.38453112737221</v>
      </c>
      <c r="AO68" t="s">
        <v>119</v>
      </c>
      <c r="BJ68" t="s">
        <v>124</v>
      </c>
      <c r="BK68">
        <v>17</v>
      </c>
      <c r="BL68">
        <v>17.2</v>
      </c>
    </row>
    <row r="69" spans="1:64" x14ac:dyDescent="0.45">
      <c r="A69" t="s">
        <v>132</v>
      </c>
      <c r="B69" s="6">
        <f>B70/B71</f>
        <v>1.2168208559367628</v>
      </c>
      <c r="C69" s="6">
        <f>C70/C71</f>
        <v>1.434803757881522</v>
      </c>
      <c r="E69">
        <v>1</v>
      </c>
      <c r="AO69" t="s">
        <v>120</v>
      </c>
      <c r="BJ69" t="s">
        <v>125</v>
      </c>
      <c r="BK69">
        <v>20</v>
      </c>
      <c r="BL69">
        <v>20.8</v>
      </c>
    </row>
    <row r="70" spans="1:64" x14ac:dyDescent="0.45">
      <c r="A70" t="s">
        <v>121</v>
      </c>
      <c r="B70">
        <f>B102+B136</f>
        <v>151</v>
      </c>
      <c r="C70">
        <f>C102+C136</f>
        <v>299</v>
      </c>
      <c r="AO70" t="s">
        <v>132</v>
      </c>
      <c r="AR70">
        <v>1</v>
      </c>
      <c r="BJ70" t="s">
        <v>127</v>
      </c>
      <c r="BK70">
        <v>65</v>
      </c>
      <c r="BL70">
        <v>80.7</v>
      </c>
    </row>
    <row r="71" spans="1:64" x14ac:dyDescent="0.45">
      <c r="A71" t="s">
        <v>122</v>
      </c>
      <c r="B71">
        <f>B103+B137</f>
        <v>124.09386251335533</v>
      </c>
      <c r="C71">
        <f>C103+C137</f>
        <v>208.3908676413501</v>
      </c>
      <c r="AO71" t="s">
        <v>121</v>
      </c>
      <c r="BJ71" t="s">
        <v>128</v>
      </c>
      <c r="BK71">
        <v>52</v>
      </c>
      <c r="BL71">
        <v>75.599999999999994</v>
      </c>
    </row>
    <row r="72" spans="1:64" x14ac:dyDescent="0.45">
      <c r="A72" s="5" t="s">
        <v>133</v>
      </c>
      <c r="B72" s="9">
        <f>B73/B74</f>
        <v>0.66122513409483985</v>
      </c>
      <c r="C72" s="9">
        <f>C73/C74</f>
        <v>1.002127990824174</v>
      </c>
      <c r="D72" s="11">
        <f>D73/D74</f>
        <v>0.59644063888620791</v>
      </c>
      <c r="E72">
        <v>1</v>
      </c>
      <c r="F72" s="11">
        <f>F73/F74</f>
        <v>0.59644063888620791</v>
      </c>
      <c r="AO72" t="s">
        <v>122</v>
      </c>
    </row>
    <row r="73" spans="1:64" x14ac:dyDescent="0.45">
      <c r="A73" s="5" t="s">
        <v>32</v>
      </c>
      <c r="B73" s="5">
        <v>34</v>
      </c>
      <c r="C73" s="5">
        <v>104</v>
      </c>
      <c r="D73">
        <v>27</v>
      </c>
      <c r="F73">
        <v>27</v>
      </c>
      <c r="AO73" s="5" t="s">
        <v>133</v>
      </c>
      <c r="AP73" s="11">
        <f>AP74/AP75</f>
        <v>0.59644063888620791</v>
      </c>
      <c r="AQ73" s="11">
        <f>AQ74/AQ75</f>
        <v>0.59644063888620791</v>
      </c>
      <c r="AR73">
        <v>1</v>
      </c>
    </row>
    <row r="74" spans="1:64" x14ac:dyDescent="0.45">
      <c r="A74" s="5" t="s">
        <v>33</v>
      </c>
      <c r="B74" s="5">
        <v>51.419702982922857</v>
      </c>
      <c r="C74" s="5">
        <v>103.7791589021158</v>
      </c>
      <c r="D74">
        <v>45.268545165567097</v>
      </c>
      <c r="F74">
        <v>45.268545165567097</v>
      </c>
      <c r="P74" t="s">
        <v>144</v>
      </c>
      <c r="Q74" t="s">
        <v>145</v>
      </c>
      <c r="AO74" s="5" t="s">
        <v>32</v>
      </c>
      <c r="AP74">
        <v>27</v>
      </c>
      <c r="AQ74">
        <v>27</v>
      </c>
    </row>
    <row r="75" spans="1:64" x14ac:dyDescent="0.45">
      <c r="A75" s="5" t="s">
        <v>134</v>
      </c>
      <c r="B75" s="9">
        <f>B76/B77</f>
        <v>0.8063581743968804</v>
      </c>
      <c r="C75" s="9">
        <f>C76/C77</f>
        <v>0.89211396558667333</v>
      </c>
      <c r="D75" s="11">
        <f>D76/D77</f>
        <v>0.78451208794514737</v>
      </c>
      <c r="E75">
        <v>1</v>
      </c>
      <c r="F75" s="11">
        <f>F76/F77</f>
        <v>0.78451208794514737</v>
      </c>
      <c r="P75" t="s">
        <v>123</v>
      </c>
      <c r="Q75" s="6">
        <v>1.01</v>
      </c>
      <c r="AO75" s="5" t="s">
        <v>33</v>
      </c>
      <c r="AP75">
        <v>45.268545165567097</v>
      </c>
      <c r="AQ75">
        <v>45.268545165567097</v>
      </c>
    </row>
    <row r="76" spans="1:64" x14ac:dyDescent="0.45">
      <c r="A76" s="5" t="s">
        <v>34</v>
      </c>
      <c r="B76" s="5">
        <v>31</v>
      </c>
      <c r="C76" s="5">
        <v>48</v>
      </c>
      <c r="D76">
        <v>27</v>
      </c>
      <c r="F76">
        <v>27</v>
      </c>
      <c r="P76" t="s">
        <v>124</v>
      </c>
      <c r="Q76" s="6">
        <v>1.19</v>
      </c>
      <c r="AO76" s="5" t="s">
        <v>134</v>
      </c>
      <c r="AP76" s="11">
        <f>AP77/AP78</f>
        <v>0.78451208794514737</v>
      </c>
      <c r="AQ76" s="11">
        <f>AQ77/AQ78</f>
        <v>0.78451208794514737</v>
      </c>
      <c r="AR76">
        <v>1</v>
      </c>
    </row>
    <row r="77" spans="1:64" x14ac:dyDescent="0.45">
      <c r="A77" s="5" t="s">
        <v>35</v>
      </c>
      <c r="B77" s="5">
        <v>38.444454318562101</v>
      </c>
      <c r="C77" s="5">
        <v>53.804784872338779</v>
      </c>
      <c r="D77">
        <v>34.416295701345298</v>
      </c>
      <c r="F77">
        <v>34.416295701345298</v>
      </c>
      <c r="P77" t="s">
        <v>125</v>
      </c>
      <c r="Q77" s="6">
        <v>0.81</v>
      </c>
      <c r="AO77" s="5" t="s">
        <v>34</v>
      </c>
      <c r="AP77">
        <v>27</v>
      </c>
      <c r="AQ77">
        <v>27</v>
      </c>
    </row>
    <row r="78" spans="1:64" x14ac:dyDescent="0.45">
      <c r="A78" s="5" t="s">
        <v>97</v>
      </c>
      <c r="B78" s="9">
        <f>B79/B80</f>
        <v>0.80074793873117123</v>
      </c>
      <c r="C78" s="9">
        <f>C79/C80</f>
        <v>1.0020676864699778</v>
      </c>
      <c r="D78" s="11">
        <f>D79/D80</f>
        <v>0.7508662430625499</v>
      </c>
      <c r="E78">
        <v>1</v>
      </c>
      <c r="F78" s="11">
        <f>F79/F80</f>
        <v>0.7508662430625499</v>
      </c>
      <c r="P78" t="s">
        <v>138</v>
      </c>
      <c r="Q78" s="6">
        <v>1.04</v>
      </c>
      <c r="AO78" s="5" t="s">
        <v>35</v>
      </c>
      <c r="AP78">
        <v>34.416295701345298</v>
      </c>
      <c r="AQ78">
        <v>34.416295701345298</v>
      </c>
    </row>
    <row r="79" spans="1:64" x14ac:dyDescent="0.45">
      <c r="A79" s="5" t="s">
        <v>36</v>
      </c>
      <c r="B79" s="5">
        <f t="shared" ref="B79:D80" si="25">B73-B85</f>
        <v>23</v>
      </c>
      <c r="C79" s="5">
        <f t="shared" si="25"/>
        <v>58</v>
      </c>
      <c r="D79">
        <f t="shared" si="25"/>
        <v>19</v>
      </c>
      <c r="F79">
        <f>F73-F85</f>
        <v>19</v>
      </c>
      <c r="P79" t="s">
        <v>139</v>
      </c>
      <c r="Q79" s="6">
        <v>1.22</v>
      </c>
      <c r="AO79" s="5" t="s">
        <v>97</v>
      </c>
      <c r="AP79" s="11">
        <f>AP80/AP81</f>
        <v>0.7508662430625499</v>
      </c>
      <c r="AQ79" s="11">
        <f>AQ80/AQ81</f>
        <v>0.7508662430625499</v>
      </c>
      <c r="AR79">
        <v>1</v>
      </c>
    </row>
    <row r="80" spans="1:64" x14ac:dyDescent="0.45">
      <c r="A80" s="5" t="s">
        <v>37</v>
      </c>
      <c r="B80" s="5">
        <f t="shared" si="25"/>
        <v>28.723146058227453</v>
      </c>
      <c r="C80" s="5">
        <f t="shared" si="25"/>
        <v>57.880321642062739</v>
      </c>
      <c r="D80">
        <f t="shared" si="25"/>
        <v>25.304107323436074</v>
      </c>
      <c r="F80">
        <f>F74-F86</f>
        <v>25.304107323436074</v>
      </c>
      <c r="P80" t="s">
        <v>140</v>
      </c>
      <c r="Q80" s="6">
        <v>0.62</v>
      </c>
      <c r="AO80" s="5" t="s">
        <v>36</v>
      </c>
      <c r="AP80">
        <f>AP74-AP86</f>
        <v>19</v>
      </c>
      <c r="AQ80">
        <f>AQ74-AQ86</f>
        <v>19</v>
      </c>
    </row>
    <row r="81" spans="1:44" x14ac:dyDescent="0.45">
      <c r="A81" s="5" t="s">
        <v>104</v>
      </c>
      <c r="B81" s="9">
        <f>B82/B83</f>
        <v>0.82766550742702305</v>
      </c>
      <c r="C81" s="9">
        <f>C82/C83</f>
        <v>0.9249890077265388</v>
      </c>
      <c r="D81" s="11">
        <f>D82/D83</f>
        <v>0.77000157141913572</v>
      </c>
      <c r="E81">
        <v>1</v>
      </c>
      <c r="F81" s="11">
        <f>F82/F83</f>
        <v>0.77000157141913572</v>
      </c>
      <c r="P81" t="s">
        <v>141</v>
      </c>
      <c r="Q81" s="6">
        <v>0.97</v>
      </c>
      <c r="AO81" s="5" t="s">
        <v>37</v>
      </c>
      <c r="AP81">
        <f>AP75-AP87</f>
        <v>25.304107323436074</v>
      </c>
      <c r="AQ81">
        <f>AQ75-AQ87</f>
        <v>25.304107323436074</v>
      </c>
    </row>
    <row r="82" spans="1:44" x14ac:dyDescent="0.45">
      <c r="A82" s="5" t="s">
        <v>38</v>
      </c>
      <c r="B82" s="5">
        <f t="shared" ref="B82:D83" si="26">B76-B88</f>
        <v>18</v>
      </c>
      <c r="C82" s="5">
        <f t="shared" si="26"/>
        <v>28</v>
      </c>
      <c r="D82">
        <f t="shared" si="26"/>
        <v>15</v>
      </c>
      <c r="F82">
        <f>F76-F88</f>
        <v>15</v>
      </c>
      <c r="P82" t="s">
        <v>142</v>
      </c>
      <c r="Q82" s="6">
        <v>1.1599999999999999</v>
      </c>
      <c r="AO82" s="5" t="s">
        <v>104</v>
      </c>
      <c r="AP82" s="11">
        <f>AP83/AP84</f>
        <v>0.77000157141913572</v>
      </c>
      <c r="AQ82" s="11">
        <f>AQ83/AQ84</f>
        <v>0.77000157141913572</v>
      </c>
      <c r="AR82">
        <v>1</v>
      </c>
    </row>
    <row r="83" spans="1:44" x14ac:dyDescent="0.45">
      <c r="A83" s="5" t="s">
        <v>39</v>
      </c>
      <c r="B83" s="5">
        <f t="shared" si="26"/>
        <v>21.747916082617586</v>
      </c>
      <c r="C83" s="5">
        <f t="shared" si="26"/>
        <v>30.270629992478618</v>
      </c>
      <c r="D83">
        <f t="shared" si="26"/>
        <v>19.480479724677128</v>
      </c>
      <c r="F83">
        <f>F77-F89</f>
        <v>19.480479724677128</v>
      </c>
      <c r="P83" t="s">
        <v>143</v>
      </c>
      <c r="Q83" s="6">
        <v>0.91</v>
      </c>
      <c r="T83" t="s">
        <v>123</v>
      </c>
      <c r="U83" t="s">
        <v>124</v>
      </c>
      <c r="V83" t="s">
        <v>125</v>
      </c>
      <c r="AO83" s="5" t="s">
        <v>38</v>
      </c>
      <c r="AP83">
        <f>AP77-AP89</f>
        <v>15</v>
      </c>
      <c r="AQ83">
        <f>AQ77-AQ89</f>
        <v>15</v>
      </c>
    </row>
    <row r="84" spans="1:44" x14ac:dyDescent="0.45">
      <c r="A84" s="5" t="s">
        <v>105</v>
      </c>
      <c r="B84" s="9">
        <f>B85/B86</f>
        <v>0.48465500897324426</v>
      </c>
      <c r="C84" s="9">
        <f>C85/C86</f>
        <v>1.0022040370951835</v>
      </c>
      <c r="D84" s="11">
        <f>D85/D86</f>
        <v>0.4007125100771719</v>
      </c>
      <c r="F84" s="11">
        <f>F85/F86</f>
        <v>0.4007125100771719</v>
      </c>
      <c r="T84" s="6">
        <v>1.01</v>
      </c>
      <c r="U84" s="6">
        <v>1.19</v>
      </c>
      <c r="V84" s="6">
        <v>0.81</v>
      </c>
      <c r="AO84" s="5" t="s">
        <v>39</v>
      </c>
      <c r="AP84">
        <f>AP78-AP90</f>
        <v>19.480479724677128</v>
      </c>
      <c r="AQ84">
        <f>AQ78-AQ90</f>
        <v>19.480479724677128</v>
      </c>
    </row>
    <row r="85" spans="1:44" x14ac:dyDescent="0.45">
      <c r="A85" s="5" t="s">
        <v>40</v>
      </c>
      <c r="B85" s="5">
        <v>11</v>
      </c>
      <c r="C85" s="5">
        <v>46</v>
      </c>
      <c r="D85">
        <v>8</v>
      </c>
      <c r="E85" s="5">
        <v>1</v>
      </c>
      <c r="F85">
        <v>8</v>
      </c>
      <c r="P85" t="s">
        <v>144</v>
      </c>
      <c r="Q85" t="s">
        <v>138</v>
      </c>
      <c r="R85" t="s">
        <v>139</v>
      </c>
      <c r="S85" t="s">
        <v>140</v>
      </c>
      <c r="T85" t="s">
        <v>123</v>
      </c>
      <c r="U85" t="s">
        <v>124</v>
      </c>
      <c r="V85" t="s">
        <v>125</v>
      </c>
      <c r="W85" t="s">
        <v>141</v>
      </c>
      <c r="X85" t="s">
        <v>142</v>
      </c>
      <c r="Y85" t="s">
        <v>143</v>
      </c>
      <c r="AO85" s="5" t="s">
        <v>105</v>
      </c>
      <c r="AP85" s="11">
        <f>AP86/AP87</f>
        <v>0.4007125100771719</v>
      </c>
      <c r="AQ85" s="11">
        <f>AQ86/AQ87</f>
        <v>0.4007125100771719</v>
      </c>
    </row>
    <row r="86" spans="1:44" x14ac:dyDescent="0.45">
      <c r="A86" s="5" t="s">
        <v>41</v>
      </c>
      <c r="B86" s="5">
        <v>22.696556924695404</v>
      </c>
      <c r="C86" s="5">
        <v>45.898837260053057</v>
      </c>
      <c r="D86">
        <v>19.964437842131023</v>
      </c>
      <c r="F86">
        <v>19.964437842131023</v>
      </c>
      <c r="P86" t="s">
        <v>145</v>
      </c>
      <c r="Q86" s="6">
        <v>1.04</v>
      </c>
      <c r="R86" s="6">
        <v>1.22</v>
      </c>
      <c r="S86" s="6">
        <v>0.62</v>
      </c>
      <c r="T86" s="6">
        <v>1.01</v>
      </c>
      <c r="U86" s="6">
        <v>1.19</v>
      </c>
      <c r="V86" s="6">
        <v>0.81</v>
      </c>
      <c r="W86" s="6">
        <v>0.97</v>
      </c>
      <c r="X86" s="6">
        <v>1.1599999999999999</v>
      </c>
      <c r="Y86" s="6">
        <v>0.91</v>
      </c>
      <c r="AO86" s="5" t="s">
        <v>40</v>
      </c>
      <c r="AP86">
        <v>8</v>
      </c>
      <c r="AQ86">
        <v>8</v>
      </c>
      <c r="AR86" s="5">
        <v>1</v>
      </c>
    </row>
    <row r="87" spans="1:44" x14ac:dyDescent="0.45">
      <c r="A87" s="5" t="s">
        <v>106</v>
      </c>
      <c r="B87" s="9">
        <f>B88/B89</f>
        <v>0.77860451168335232</v>
      </c>
      <c r="C87" s="9">
        <f>C88/C89</f>
        <v>0.84982868949823276</v>
      </c>
      <c r="D87" s="11">
        <f>D88/D89</f>
        <v>0.8034378582827798</v>
      </c>
      <c r="E87">
        <v>1</v>
      </c>
      <c r="F87" s="11">
        <f>F88/F89</f>
        <v>0.8034378582827798</v>
      </c>
      <c r="AO87" s="5" t="s">
        <v>41</v>
      </c>
      <c r="AP87">
        <v>19.964437842131023</v>
      </c>
      <c r="AQ87">
        <v>19.964437842131023</v>
      </c>
    </row>
    <row r="88" spans="1:44" x14ac:dyDescent="0.45">
      <c r="A88" s="5" t="s">
        <v>43</v>
      </c>
      <c r="B88" s="5">
        <v>13</v>
      </c>
      <c r="C88" s="5">
        <v>20</v>
      </c>
      <c r="D88">
        <v>12</v>
      </c>
      <c r="F88">
        <v>12</v>
      </c>
      <c r="AO88" s="5" t="s">
        <v>106</v>
      </c>
      <c r="AP88" s="11">
        <f>AP89/AP90</f>
        <v>0.8034378582827798</v>
      </c>
      <c r="AQ88" s="11">
        <f>AQ89/AQ90</f>
        <v>0.8034378582827798</v>
      </c>
      <c r="AR88">
        <v>1</v>
      </c>
    </row>
    <row r="89" spans="1:44" x14ac:dyDescent="0.45">
      <c r="A89" s="5" t="s">
        <v>44</v>
      </c>
      <c r="B89" s="5">
        <v>16.696538235944516</v>
      </c>
      <c r="C89" s="5">
        <v>23.534154879860161</v>
      </c>
      <c r="D89">
        <v>14.93581597666817</v>
      </c>
      <c r="F89">
        <v>14.93581597666817</v>
      </c>
      <c r="I89" t="s">
        <v>165</v>
      </c>
      <c r="J89" t="s">
        <v>166</v>
      </c>
      <c r="K89" t="s">
        <v>167</v>
      </c>
      <c r="AO89" s="5" t="s">
        <v>43</v>
      </c>
      <c r="AP89">
        <v>12</v>
      </c>
      <c r="AQ89">
        <v>12</v>
      </c>
    </row>
    <row r="90" spans="1:44" x14ac:dyDescent="0.45">
      <c r="A90" s="5" t="s">
        <v>98</v>
      </c>
      <c r="B90" s="9">
        <f>B91/B92</f>
        <v>0.9612996828085939</v>
      </c>
      <c r="C90" s="9">
        <f>C91/C92</f>
        <v>1.2057852898751782</v>
      </c>
      <c r="I90">
        <v>27</v>
      </c>
      <c r="J90">
        <v>38</v>
      </c>
      <c r="K90">
        <f>I90+J90</f>
        <v>65</v>
      </c>
      <c r="AO90" s="5" t="s">
        <v>44</v>
      </c>
      <c r="AP90">
        <v>14.93581597666817</v>
      </c>
      <c r="AQ90">
        <v>14.93581597666817</v>
      </c>
    </row>
    <row r="91" spans="1:44" x14ac:dyDescent="0.45">
      <c r="A91" s="5" t="s">
        <v>28</v>
      </c>
      <c r="B91" s="5">
        <v>430</v>
      </c>
      <c r="C91" s="5">
        <v>872</v>
      </c>
      <c r="I91" s="11">
        <f>I90/65</f>
        <v>0.41538461538461541</v>
      </c>
      <c r="J91" s="11">
        <f>J90/K90</f>
        <v>0.58461538461538465</v>
      </c>
      <c r="AO91" s="5" t="s">
        <v>98</v>
      </c>
    </row>
    <row r="92" spans="1:44" x14ac:dyDescent="0.45">
      <c r="A92" s="5" t="s">
        <v>29</v>
      </c>
      <c r="B92" s="5">
        <v>447.31108070657513</v>
      </c>
      <c r="C92" s="5">
        <v>723.18016094745076</v>
      </c>
      <c r="AO92" s="5" t="s">
        <v>28</v>
      </c>
    </row>
    <row r="93" spans="1:44" x14ac:dyDescent="0.45">
      <c r="A93" s="5" t="s">
        <v>99</v>
      </c>
      <c r="B93" s="9">
        <f>B94/B95</f>
        <v>0.95644700074087863</v>
      </c>
      <c r="C93" s="9">
        <f>C94/C95</f>
        <v>1.1189427971506554</v>
      </c>
      <c r="AO93" s="5" t="s">
        <v>29</v>
      </c>
    </row>
    <row r="94" spans="1:44" x14ac:dyDescent="0.45">
      <c r="A94" s="5" t="s">
        <v>45</v>
      </c>
      <c r="B94" s="5">
        <v>449</v>
      </c>
      <c r="C94" s="5">
        <v>875</v>
      </c>
      <c r="AO94" s="5" t="s">
        <v>99</v>
      </c>
    </row>
    <row r="95" spans="1:44" x14ac:dyDescent="0.45">
      <c r="A95" s="5" t="s">
        <v>46</v>
      </c>
      <c r="B95" s="5">
        <v>469.44577133097562</v>
      </c>
      <c r="C95" s="5">
        <v>781.98814294006252</v>
      </c>
      <c r="AO95" s="5" t="s">
        <v>45</v>
      </c>
    </row>
    <row r="96" spans="1:44" x14ac:dyDescent="0.45">
      <c r="A96" s="5" t="s">
        <v>100</v>
      </c>
      <c r="B96" s="9">
        <f>B97/B98</f>
        <v>1.4153155770435744</v>
      </c>
      <c r="C96" s="9">
        <f>C97/C98</f>
        <v>1.2839307984687609</v>
      </c>
      <c r="AO96" s="5" t="s">
        <v>46</v>
      </c>
    </row>
    <row r="97" spans="1:44" x14ac:dyDescent="0.45">
      <c r="A97" s="5" t="s">
        <v>20</v>
      </c>
      <c r="B97" s="5">
        <v>77</v>
      </c>
      <c r="C97" s="5">
        <v>106</v>
      </c>
      <c r="AO97" s="5" t="s">
        <v>100</v>
      </c>
    </row>
    <row r="98" spans="1:44" x14ac:dyDescent="0.45">
      <c r="A98" s="5" t="s">
        <v>21</v>
      </c>
      <c r="B98" s="5">
        <v>54.404827622150407</v>
      </c>
      <c r="C98" s="5">
        <v>82.558966672049237</v>
      </c>
      <c r="AO98" s="5" t="s">
        <v>20</v>
      </c>
    </row>
    <row r="99" spans="1:44" x14ac:dyDescent="0.45">
      <c r="A99" s="5" t="s">
        <v>22</v>
      </c>
      <c r="B99" s="5">
        <v>8</v>
      </c>
      <c r="C99" s="5">
        <v>4</v>
      </c>
      <c r="AO99" s="5" t="s">
        <v>21</v>
      </c>
    </row>
    <row r="100" spans="1:44" x14ac:dyDescent="0.45">
      <c r="A100" s="5" t="s">
        <v>23</v>
      </c>
      <c r="B100" s="5">
        <v>3.0276452571934938</v>
      </c>
      <c r="C100" s="5">
        <v>4.1654296222075535</v>
      </c>
      <c r="AO100" s="5" t="s">
        <v>22</v>
      </c>
    </row>
    <row r="101" spans="1:44" x14ac:dyDescent="0.45">
      <c r="A101" s="5" t="s">
        <v>101</v>
      </c>
      <c r="B101" s="9">
        <f>B102/B103</f>
        <v>1.311373597458253</v>
      </c>
      <c r="C101" s="9">
        <f>C102/C103</f>
        <v>1.2771226445033514</v>
      </c>
      <c r="AO101" s="5" t="s">
        <v>23</v>
      </c>
    </row>
    <row r="102" spans="1:44" x14ac:dyDescent="0.45">
      <c r="A102" s="5" t="s">
        <v>47</v>
      </c>
      <c r="B102" s="5">
        <v>88</v>
      </c>
      <c r="C102" s="5">
        <v>146</v>
      </c>
      <c r="AO102" s="5" t="s">
        <v>101</v>
      </c>
    </row>
    <row r="103" spans="1:44" x14ac:dyDescent="0.45">
      <c r="A103" s="5" t="s">
        <v>48</v>
      </c>
      <c r="B103" s="5">
        <v>67.105209507469468</v>
      </c>
      <c r="C103" s="5">
        <v>114.31948264982539</v>
      </c>
      <c r="AO103" s="5" t="s">
        <v>47</v>
      </c>
    </row>
    <row r="104" spans="1:44" x14ac:dyDescent="0.45">
      <c r="A104" s="5" t="s">
        <v>49</v>
      </c>
      <c r="B104" s="5">
        <v>3</v>
      </c>
      <c r="C104" s="5">
        <v>8</v>
      </c>
      <c r="AO104" s="5" t="s">
        <v>48</v>
      </c>
    </row>
    <row r="105" spans="1:44" x14ac:dyDescent="0.45">
      <c r="A105" s="5" t="s">
        <v>50</v>
      </c>
      <c r="B105" s="5">
        <v>4.3604444116580527</v>
      </c>
      <c r="C105" s="5">
        <v>7.327610917007326</v>
      </c>
      <c r="AO105" s="5" t="s">
        <v>49</v>
      </c>
    </row>
    <row r="106" spans="1:44" x14ac:dyDescent="0.45">
      <c r="A106" s="4" t="s">
        <v>135</v>
      </c>
      <c r="B106" s="10">
        <f>B107/B108</f>
        <v>0.98678595991736051</v>
      </c>
      <c r="C106" s="10">
        <f>C107/C108</f>
        <v>0.97946343546516934</v>
      </c>
      <c r="D106" s="11">
        <f>D107/D108</f>
        <v>1.0710748666813579</v>
      </c>
      <c r="E106">
        <v>1</v>
      </c>
      <c r="F106" s="11">
        <f>F107/F108</f>
        <v>1.0710748666813579</v>
      </c>
      <c r="AO106" s="5" t="s">
        <v>50</v>
      </c>
    </row>
    <row r="107" spans="1:44" x14ac:dyDescent="0.45">
      <c r="A107" s="4" t="s">
        <v>60</v>
      </c>
      <c r="B107" s="4">
        <v>41</v>
      </c>
      <c r="C107" s="4">
        <v>71</v>
      </c>
      <c r="D107">
        <v>38</v>
      </c>
      <c r="F107">
        <v>38</v>
      </c>
      <c r="AO107" s="4" t="s">
        <v>135</v>
      </c>
      <c r="AP107" s="11">
        <f>AP108/AP109</f>
        <v>1.0710748666813579</v>
      </c>
      <c r="AQ107" s="11">
        <f>AQ108/AQ109</f>
        <v>1.0710748666813579</v>
      </c>
      <c r="AR107">
        <v>1</v>
      </c>
    </row>
    <row r="108" spans="1:44" x14ac:dyDescent="0.45">
      <c r="A108" s="4" t="s">
        <v>61</v>
      </c>
      <c r="B108" s="4">
        <v>41.549030555150573</v>
      </c>
      <c r="C108" s="4">
        <v>72.488668212796014</v>
      </c>
      <c r="D108">
        <v>35.478378946319637</v>
      </c>
      <c r="F108">
        <v>35.478378946319637</v>
      </c>
      <c r="AO108" s="4" t="s">
        <v>60</v>
      </c>
      <c r="AP108">
        <v>38</v>
      </c>
      <c r="AQ108">
        <v>38</v>
      </c>
    </row>
    <row r="109" spans="1:44" x14ac:dyDescent="0.45">
      <c r="A109" s="4" t="s">
        <v>136</v>
      </c>
      <c r="B109" s="10">
        <f>B110/B111</f>
        <v>0.73069708044260906</v>
      </c>
      <c r="C109" s="10">
        <f>C110/C111</f>
        <v>0.92570180101514721</v>
      </c>
      <c r="D109" s="11">
        <f>D110/D111</f>
        <v>0.60756862880176021</v>
      </c>
      <c r="E109">
        <v>1</v>
      </c>
      <c r="F109" s="11">
        <f>F110/F111</f>
        <v>0.60756862880176021</v>
      </c>
      <c r="AO109" s="4" t="s">
        <v>61</v>
      </c>
      <c r="AP109">
        <v>35.478378946319637</v>
      </c>
      <c r="AQ109">
        <v>35.478378946319637</v>
      </c>
    </row>
    <row r="110" spans="1:44" x14ac:dyDescent="0.45">
      <c r="A110" s="4" t="s">
        <v>62</v>
      </c>
      <c r="B110" s="4">
        <v>37</v>
      </c>
      <c r="C110" s="4">
        <v>68</v>
      </c>
      <c r="D110">
        <v>25</v>
      </c>
      <c r="F110">
        <v>25</v>
      </c>
      <c r="AO110" s="4" t="s">
        <v>136</v>
      </c>
      <c r="AP110" s="11">
        <f>AP111/AP112</f>
        <v>0.60756862880176021</v>
      </c>
      <c r="AQ110" s="11">
        <f>AQ111/AQ112</f>
        <v>0.60756862880176021</v>
      </c>
      <c r="AR110">
        <v>1</v>
      </c>
    </row>
    <row r="111" spans="1:44" x14ac:dyDescent="0.45">
      <c r="A111" s="4" t="s">
        <v>63</v>
      </c>
      <c r="B111" s="4">
        <v>50.636578399338603</v>
      </c>
      <c r="C111" s="4">
        <v>73.45778081605711</v>
      </c>
      <c r="D111">
        <v>41.14761496047732</v>
      </c>
      <c r="F111">
        <v>41.14761496047732</v>
      </c>
      <c r="AO111" s="4" t="s">
        <v>62</v>
      </c>
      <c r="AP111">
        <v>25</v>
      </c>
      <c r="AQ111">
        <v>25</v>
      </c>
    </row>
    <row r="112" spans="1:44" x14ac:dyDescent="0.45">
      <c r="A112" s="4" t="s">
        <v>107</v>
      </c>
      <c r="B112" s="10">
        <f>B113/B114</f>
        <v>0.89763741633298411</v>
      </c>
      <c r="C112" s="10">
        <f>C113/C114</f>
        <v>0.9978055072014852</v>
      </c>
      <c r="AO112" s="4" t="s">
        <v>63</v>
      </c>
      <c r="AP112">
        <v>41.14761496047732</v>
      </c>
      <c r="AQ112">
        <v>41.14761496047732</v>
      </c>
    </row>
    <row r="113" spans="1:43" x14ac:dyDescent="0.45">
      <c r="A113" s="4" t="s">
        <v>64</v>
      </c>
      <c r="B113" s="4">
        <f t="shared" ref="B113:D114" si="27">B107-B119</f>
        <v>21</v>
      </c>
      <c r="C113" s="4">
        <f t="shared" si="27"/>
        <v>41</v>
      </c>
      <c r="D113">
        <f t="shared" si="27"/>
        <v>19</v>
      </c>
      <c r="F113">
        <f>F107-F119</f>
        <v>19</v>
      </c>
      <c r="AO113" s="4" t="s">
        <v>107</v>
      </c>
    </row>
    <row r="114" spans="1:43" x14ac:dyDescent="0.45">
      <c r="A114" s="4" t="s">
        <v>65</v>
      </c>
      <c r="B114" s="4">
        <f t="shared" si="27"/>
        <v>23.394746718322981</v>
      </c>
      <c r="C114" s="4">
        <f t="shared" si="27"/>
        <v>41.090172086734071</v>
      </c>
      <c r="D114">
        <f t="shared" si="27"/>
        <v>19.970374044067761</v>
      </c>
      <c r="F114">
        <f>F108-F120</f>
        <v>19.970374044067761</v>
      </c>
      <c r="AO114" s="4" t="s">
        <v>64</v>
      </c>
      <c r="AP114">
        <f>AP108-AP120</f>
        <v>19</v>
      </c>
      <c r="AQ114">
        <f>AQ108-AQ120</f>
        <v>19</v>
      </c>
    </row>
    <row r="115" spans="1:43" x14ac:dyDescent="0.45">
      <c r="A115" s="4" t="s">
        <v>108</v>
      </c>
      <c r="B115" s="10">
        <f>B116/B117</f>
        <v>0.59987042522015688</v>
      </c>
      <c r="C115" s="10">
        <f>C116/C117</f>
        <v>1.0446883726276384</v>
      </c>
      <c r="AO115" s="4" t="s">
        <v>65</v>
      </c>
      <c r="AP115">
        <f>AP109-AP121</f>
        <v>19.970374044067761</v>
      </c>
      <c r="AQ115">
        <f>AQ109-AQ121</f>
        <v>19.970374044067761</v>
      </c>
    </row>
    <row r="116" spans="1:43" x14ac:dyDescent="0.45">
      <c r="A116" s="4" t="s">
        <v>66</v>
      </c>
      <c r="B116" s="4">
        <f t="shared" ref="B116:D117" si="28">B110-B122</f>
        <v>17</v>
      </c>
      <c r="C116" s="4">
        <f t="shared" si="28"/>
        <v>43</v>
      </c>
      <c r="D116">
        <f t="shared" si="28"/>
        <v>12</v>
      </c>
      <c r="F116">
        <f>F110-F122</f>
        <v>12</v>
      </c>
      <c r="AO116" s="4" t="s">
        <v>108</v>
      </c>
    </row>
    <row r="117" spans="1:43" x14ac:dyDescent="0.45">
      <c r="A117" s="4" t="s">
        <v>67</v>
      </c>
      <c r="B117" s="4">
        <f t="shared" si="28"/>
        <v>28.33945346407247</v>
      </c>
      <c r="C117" s="4">
        <f t="shared" si="28"/>
        <v>41.160599779477614</v>
      </c>
      <c r="D117">
        <f t="shared" si="28"/>
        <v>23.040067132682296</v>
      </c>
      <c r="F117">
        <f>F111-F123</f>
        <v>23.040067132682296</v>
      </c>
      <c r="AO117" s="4" t="s">
        <v>66</v>
      </c>
      <c r="AP117">
        <f>AP111-AP123</f>
        <v>12</v>
      </c>
      <c r="AQ117">
        <f>AQ111-AQ123</f>
        <v>12</v>
      </c>
    </row>
    <row r="118" spans="1:43" x14ac:dyDescent="0.45">
      <c r="A118" s="4" t="s">
        <v>109</v>
      </c>
      <c r="B118" s="10">
        <f>B119/B120</f>
        <v>1.1016683544094539</v>
      </c>
      <c r="C118" s="10">
        <f>C119/C120</f>
        <v>0.95545977360039425</v>
      </c>
      <c r="AO118" s="4" t="s">
        <v>67</v>
      </c>
      <c r="AP118">
        <f>AP112-AP124</f>
        <v>23.040067132682296</v>
      </c>
      <c r="AQ118">
        <f>AQ112-AQ124</f>
        <v>23.040067132682296</v>
      </c>
    </row>
    <row r="119" spans="1:43" x14ac:dyDescent="0.45">
      <c r="A119" s="4" t="s">
        <v>68</v>
      </c>
      <c r="B119" s="4">
        <v>20</v>
      </c>
      <c r="C119" s="4">
        <v>30</v>
      </c>
      <c r="D119">
        <v>19</v>
      </c>
      <c r="F119">
        <v>19</v>
      </c>
      <c r="AO119" s="4" t="s">
        <v>109</v>
      </c>
    </row>
    <row r="120" spans="1:43" x14ac:dyDescent="0.45">
      <c r="A120" s="4" t="s">
        <v>69</v>
      </c>
      <c r="B120" s="4">
        <v>18.154283836827592</v>
      </c>
      <c r="C120" s="4">
        <v>31.398496126061943</v>
      </c>
      <c r="D120">
        <v>15.508004902251876</v>
      </c>
      <c r="F120">
        <v>15.508004902251876</v>
      </c>
      <c r="AO120" s="4" t="s">
        <v>68</v>
      </c>
      <c r="AP120">
        <v>19</v>
      </c>
      <c r="AQ120">
        <v>19</v>
      </c>
    </row>
    <row r="121" spans="1:43" x14ac:dyDescent="0.45">
      <c r="A121" s="4" t="s">
        <v>110</v>
      </c>
      <c r="B121" s="10">
        <f>B122/B123</f>
        <v>0.89697663075686962</v>
      </c>
      <c r="C121" s="10">
        <f>C122/C123</f>
        <v>0.77406136379782575</v>
      </c>
      <c r="AO121" s="4" t="s">
        <v>69</v>
      </c>
      <c r="AP121">
        <v>15.508004902251876</v>
      </c>
      <c r="AQ121">
        <v>15.508004902251876</v>
      </c>
    </row>
    <row r="122" spans="1:43" x14ac:dyDescent="0.45">
      <c r="A122" s="4" t="s">
        <v>42</v>
      </c>
      <c r="B122" s="4">
        <v>20</v>
      </c>
      <c r="C122" s="4">
        <v>25</v>
      </c>
      <c r="D122">
        <v>13</v>
      </c>
      <c r="F122">
        <v>13</v>
      </c>
      <c r="AO122" s="4" t="s">
        <v>110</v>
      </c>
    </row>
    <row r="123" spans="1:43" x14ac:dyDescent="0.45">
      <c r="A123" s="4" t="s">
        <v>70</v>
      </c>
      <c r="B123" s="4">
        <v>22.297124935266133</v>
      </c>
      <c r="C123" s="4">
        <v>32.297181036579495</v>
      </c>
      <c r="D123">
        <v>18.107547827795024</v>
      </c>
      <c r="F123">
        <v>18.107547827795024</v>
      </c>
      <c r="AO123" s="4" t="s">
        <v>42</v>
      </c>
      <c r="AP123">
        <v>13</v>
      </c>
      <c r="AQ123">
        <v>13</v>
      </c>
    </row>
    <row r="124" spans="1:43" x14ac:dyDescent="0.45">
      <c r="A124" s="4" t="s">
        <v>111</v>
      </c>
      <c r="B124" s="10">
        <f>B125/B126</f>
        <v>0.90109132704229689</v>
      </c>
      <c r="C124" s="10">
        <f>C125/C126</f>
        <v>1.0540757845086224</v>
      </c>
      <c r="AO124" s="4" t="s">
        <v>70</v>
      </c>
      <c r="AP124">
        <v>18.107547827795024</v>
      </c>
      <c r="AQ124">
        <v>18.107547827795024</v>
      </c>
    </row>
    <row r="125" spans="1:43" x14ac:dyDescent="0.45">
      <c r="A125" s="4" t="s">
        <v>30</v>
      </c>
      <c r="B125" s="4">
        <v>433</v>
      </c>
      <c r="C125" s="4">
        <v>793</v>
      </c>
      <c r="AO125" s="4" t="s">
        <v>111</v>
      </c>
    </row>
    <row r="126" spans="1:43" x14ac:dyDescent="0.45">
      <c r="A126" s="4" t="s">
        <v>31</v>
      </c>
      <c r="B126" s="4">
        <v>480.52842925617807</v>
      </c>
      <c r="C126" s="4">
        <v>752.31782349470461</v>
      </c>
      <c r="AO126" s="4" t="s">
        <v>30</v>
      </c>
    </row>
    <row r="127" spans="1:43" x14ac:dyDescent="0.45">
      <c r="A127" s="4" t="s">
        <v>112</v>
      </c>
      <c r="B127" s="10">
        <f>B128/B129</f>
        <v>0.95327541229785995</v>
      </c>
      <c r="C127" s="10">
        <f>C128/C129</f>
        <v>1.1610079805984022</v>
      </c>
      <c r="AO127" s="4" t="s">
        <v>31</v>
      </c>
    </row>
    <row r="128" spans="1:43" x14ac:dyDescent="0.45">
      <c r="A128" s="4" t="s">
        <v>71</v>
      </c>
      <c r="B128" s="4">
        <v>440</v>
      </c>
      <c r="C128" s="4">
        <v>854</v>
      </c>
      <c r="AO128" s="4" t="s">
        <v>112</v>
      </c>
    </row>
    <row r="129" spans="1:41" x14ac:dyDescent="0.45">
      <c r="A129" s="4" t="s">
        <v>72</v>
      </c>
      <c r="B129" s="4">
        <v>461.56650462575641</v>
      </c>
      <c r="C129" s="4">
        <v>735.56772586510101</v>
      </c>
      <c r="AO129" s="4" t="s">
        <v>71</v>
      </c>
    </row>
    <row r="130" spans="1:41" x14ac:dyDescent="0.45">
      <c r="A130" s="4" t="s">
        <v>113</v>
      </c>
      <c r="B130" s="10">
        <f>B131/B132</f>
        <v>1.0564960674183157</v>
      </c>
      <c r="C130" s="10">
        <f>C131/C132</f>
        <v>1.3890783456398181</v>
      </c>
      <c r="AO130" s="4" t="s">
        <v>72</v>
      </c>
    </row>
    <row r="131" spans="1:41" x14ac:dyDescent="0.45">
      <c r="A131" s="4" t="s">
        <v>24</v>
      </c>
      <c r="B131" s="4">
        <v>72</v>
      </c>
      <c r="C131" s="4">
        <v>147</v>
      </c>
      <c r="AO131" s="4" t="s">
        <v>113</v>
      </c>
    </row>
    <row r="132" spans="1:41" x14ac:dyDescent="0.45">
      <c r="A132" s="4" t="s">
        <v>25</v>
      </c>
      <c r="B132" s="4">
        <v>68.149804074464072</v>
      </c>
      <c r="C132" s="4">
        <v>105.82556445532299</v>
      </c>
      <c r="AO132" s="4" t="s">
        <v>24</v>
      </c>
    </row>
    <row r="133" spans="1:41" x14ac:dyDescent="0.45">
      <c r="A133" s="4" t="s">
        <v>26</v>
      </c>
      <c r="B133" s="4">
        <v>5</v>
      </c>
      <c r="C133" s="4">
        <v>11</v>
      </c>
      <c r="AO133" s="4" t="s">
        <v>25</v>
      </c>
    </row>
    <row r="134" spans="1:41" x14ac:dyDescent="0.45">
      <c r="A134" s="4" t="s">
        <v>27</v>
      </c>
      <c r="B134" s="4">
        <v>4.4084288326245735</v>
      </c>
      <c r="C134" s="4">
        <v>6.7590170509482101</v>
      </c>
      <c r="AO134" s="4" t="s">
        <v>26</v>
      </c>
    </row>
    <row r="135" spans="1:41" x14ac:dyDescent="0.45">
      <c r="A135" s="4" t="s">
        <v>114</v>
      </c>
      <c r="B135" s="10">
        <f>B136/B137</f>
        <v>1.1054832265204315</v>
      </c>
      <c r="C135" s="10">
        <f>C136/C137</f>
        <v>1.6264244436688629</v>
      </c>
      <c r="AO135" s="4" t="s">
        <v>27</v>
      </c>
    </row>
    <row r="136" spans="1:41" x14ac:dyDescent="0.45">
      <c r="A136" s="4" t="s">
        <v>73</v>
      </c>
      <c r="B136" s="4">
        <v>63</v>
      </c>
      <c r="C136" s="4">
        <v>153</v>
      </c>
      <c r="AO136" s="4" t="s">
        <v>114</v>
      </c>
    </row>
    <row r="137" spans="1:41" x14ac:dyDescent="0.45">
      <c r="A137" s="4" t="s">
        <v>74</v>
      </c>
      <c r="B137" s="4">
        <v>56.988653005885872</v>
      </c>
      <c r="C137" s="4">
        <v>94.07138499152471</v>
      </c>
      <c r="AO137" s="4" t="s">
        <v>73</v>
      </c>
    </row>
    <row r="138" spans="1:41" x14ac:dyDescent="0.45">
      <c r="A138" s="4" t="s">
        <v>75</v>
      </c>
      <c r="B138" s="4">
        <v>5</v>
      </c>
      <c r="C138" s="4">
        <v>12</v>
      </c>
      <c r="AO138" s="4" t="s">
        <v>74</v>
      </c>
    </row>
    <row r="139" spans="1:41" x14ac:dyDescent="0.45">
      <c r="A139" s="4" t="s">
        <v>76</v>
      </c>
      <c r="B139" s="4">
        <v>3.170343640214353</v>
      </c>
      <c r="C139" s="4">
        <v>5.3776748187903278</v>
      </c>
      <c r="AO139" s="4" t="s">
        <v>75</v>
      </c>
    </row>
    <row r="140" spans="1:41" x14ac:dyDescent="0.45">
      <c r="AO140" s="4" t="s">
        <v>76</v>
      </c>
    </row>
  </sheetData>
  <mergeCells count="2">
    <mergeCell ref="J5:M5"/>
    <mergeCell ref="AA5:AE5"/>
  </mergeCells>
  <pageMargins left="0.7" right="0.7" top="0.75" bottom="0.75" header="0.3" footer="0.3"/>
  <pageSetup paperSize="9" orientation="portrait" r:id="rId1"/>
  <ignoredErrors>
    <ignoredError sqref="H2:H3 AO2:AO3 B6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1518-A4B2-4280-8DCE-96F7F4A949D6}">
  <dimension ref="A1:CP40"/>
  <sheetViews>
    <sheetView topLeftCell="B1" workbookViewId="0">
      <selection activeCell="B1" sqref="B1:B19"/>
    </sheetView>
  </sheetViews>
  <sheetFormatPr defaultRowHeight="14.25" x14ac:dyDescent="0.45"/>
  <sheetData>
    <row r="1" spans="1:94" x14ac:dyDescent="0.45">
      <c r="B1" t="s">
        <v>170</v>
      </c>
      <c r="C1" t="s">
        <v>171</v>
      </c>
      <c r="D1" t="s">
        <v>172</v>
      </c>
      <c r="E1" t="s">
        <v>151</v>
      </c>
      <c r="F1" t="s">
        <v>152</v>
      </c>
      <c r="G1" t="s">
        <v>17</v>
      </c>
      <c r="H1" t="s">
        <v>173</v>
      </c>
      <c r="I1" t="s">
        <v>174</v>
      </c>
      <c r="J1" t="s">
        <v>175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167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115</v>
      </c>
      <c r="AW1" t="s">
        <v>116</v>
      </c>
      <c r="AX1" t="s">
        <v>206</v>
      </c>
      <c r="AY1" t="s">
        <v>207</v>
      </c>
      <c r="AZ1" t="s">
        <v>208</v>
      </c>
      <c r="BA1" t="s">
        <v>209</v>
      </c>
      <c r="BB1" t="s">
        <v>210</v>
      </c>
      <c r="BC1" t="s">
        <v>211</v>
      </c>
      <c r="BD1" t="s">
        <v>212</v>
      </c>
      <c r="BE1" t="s">
        <v>213</v>
      </c>
      <c r="BF1" t="s">
        <v>214</v>
      </c>
      <c r="BG1" t="s">
        <v>215</v>
      </c>
      <c r="BH1" t="s">
        <v>216</v>
      </c>
      <c r="BI1" t="s">
        <v>217</v>
      </c>
      <c r="BJ1" t="s">
        <v>218</v>
      </c>
      <c r="BK1" t="s">
        <v>219</v>
      </c>
      <c r="BL1" t="s">
        <v>220</v>
      </c>
      <c r="BM1" t="s">
        <v>221</v>
      </c>
      <c r="BN1" t="s">
        <v>222</v>
      </c>
      <c r="BO1" t="s">
        <v>223</v>
      </c>
      <c r="BP1" t="s">
        <v>224</v>
      </c>
      <c r="BQ1" t="s">
        <v>225</v>
      </c>
      <c r="BR1" t="s">
        <v>226</v>
      </c>
      <c r="BS1" t="s">
        <v>227</v>
      </c>
      <c r="BT1" t="s">
        <v>228</v>
      </c>
      <c r="BU1" t="s">
        <v>229</v>
      </c>
      <c r="BV1" t="s">
        <v>230</v>
      </c>
      <c r="BW1" t="s">
        <v>231</v>
      </c>
      <c r="BX1" t="s">
        <v>232</v>
      </c>
      <c r="BY1" t="s">
        <v>233</v>
      </c>
      <c r="BZ1" t="s">
        <v>234</v>
      </c>
      <c r="CA1" t="s">
        <v>235</v>
      </c>
      <c r="CB1" t="s">
        <v>236</v>
      </c>
      <c r="CC1" t="s">
        <v>237</v>
      </c>
      <c r="CD1" t="s">
        <v>238</v>
      </c>
      <c r="CE1" t="s">
        <v>239</v>
      </c>
      <c r="CF1" t="s">
        <v>240</v>
      </c>
      <c r="CG1" t="s">
        <v>241</v>
      </c>
      <c r="CH1" t="s">
        <v>242</v>
      </c>
      <c r="CI1" t="s">
        <v>243</v>
      </c>
      <c r="CJ1" t="s">
        <v>244</v>
      </c>
      <c r="CK1" t="s">
        <v>245</v>
      </c>
      <c r="CL1" t="s">
        <v>246</v>
      </c>
      <c r="CM1" t="s">
        <v>247</v>
      </c>
      <c r="CN1" t="s">
        <v>248</v>
      </c>
      <c r="CO1" t="s">
        <v>249</v>
      </c>
      <c r="CP1" t="s">
        <v>250</v>
      </c>
    </row>
    <row r="2" spans="1:94" x14ac:dyDescent="0.45">
      <c r="A2">
        <v>0</v>
      </c>
      <c r="B2" t="s">
        <v>251</v>
      </c>
      <c r="C2" t="s">
        <v>252</v>
      </c>
      <c r="D2">
        <v>0.80667498557377326</v>
      </c>
      <c r="E2">
        <v>67</v>
      </c>
      <c r="F2">
        <v>83.0569946982354</v>
      </c>
      <c r="G2">
        <v>68</v>
      </c>
      <c r="H2">
        <v>0.74191531812487688</v>
      </c>
      <c r="I2">
        <v>1.034881833060763</v>
      </c>
      <c r="J2">
        <v>1.175439202231527</v>
      </c>
      <c r="K2">
        <v>16</v>
      </c>
      <c r="L2">
        <v>19</v>
      </c>
      <c r="M2">
        <v>33</v>
      </c>
      <c r="N2">
        <v>21.56580354809028</v>
      </c>
      <c r="O2">
        <v>18.35958405396455</v>
      </c>
      <c r="P2">
        <v>28.07461239794517</v>
      </c>
      <c r="Q2">
        <v>-40</v>
      </c>
      <c r="R2">
        <v>-13.473453557756979</v>
      </c>
      <c r="S2">
        <v>-19.45510835850985</v>
      </c>
      <c r="T2">
        <v>-7.0714380837331703</v>
      </c>
      <c r="U2">
        <v>0.75818678570641618</v>
      </c>
      <c r="V2">
        <v>1.075285279998613</v>
      </c>
      <c r="W2">
        <v>61</v>
      </c>
      <c r="X2">
        <v>80.455108358509847</v>
      </c>
      <c r="Y2">
        <v>101</v>
      </c>
      <c r="Z2">
        <v>93.92856191626683</v>
      </c>
      <c r="AA2">
        <v>61</v>
      </c>
      <c r="AB2">
        <v>45.205824615705602</v>
      </c>
      <c r="AC2">
        <v>-101</v>
      </c>
      <c r="AD2">
        <v>-52.808854764751921</v>
      </c>
      <c r="AE2">
        <v>0</v>
      </c>
      <c r="AF2">
        <v>35.249283742804238</v>
      </c>
      <c r="AG2">
        <v>0</v>
      </c>
      <c r="AH2">
        <v>41.119707151514909</v>
      </c>
      <c r="AI2">
        <v>0</v>
      </c>
      <c r="AJ2">
        <v>0</v>
      </c>
      <c r="AK2">
        <v>732.3449920267434</v>
      </c>
      <c r="AL2">
        <v>0</v>
      </c>
      <c r="AM2">
        <v>0</v>
      </c>
      <c r="AN2">
        <v>801.40951984700826</v>
      </c>
      <c r="AO2">
        <v>0</v>
      </c>
      <c r="AP2">
        <v>0</v>
      </c>
      <c r="AQ2">
        <v>309.78684576432562</v>
      </c>
      <c r="AR2">
        <v>0</v>
      </c>
      <c r="AS2">
        <v>0</v>
      </c>
      <c r="AT2">
        <v>343.91440180153228</v>
      </c>
      <c r="AU2">
        <v>0</v>
      </c>
      <c r="AV2">
        <v>0</v>
      </c>
      <c r="AW2">
        <v>894.83187401869031</v>
      </c>
      <c r="AX2">
        <v>0</v>
      </c>
      <c r="AY2">
        <v>0</v>
      </c>
      <c r="AZ2">
        <v>884.0269570746791</v>
      </c>
      <c r="BA2">
        <v>0</v>
      </c>
      <c r="BB2">
        <v>0</v>
      </c>
      <c r="BC2">
        <v>121.20444628654209</v>
      </c>
      <c r="BD2">
        <v>0</v>
      </c>
      <c r="BE2">
        <v>0</v>
      </c>
      <c r="BF2">
        <v>114.7506214564787</v>
      </c>
      <c r="BG2">
        <v>0</v>
      </c>
      <c r="BH2">
        <v>0</v>
      </c>
      <c r="BI2">
        <v>7.4654511272863946</v>
      </c>
      <c r="BJ2">
        <v>0</v>
      </c>
      <c r="BK2">
        <v>0</v>
      </c>
      <c r="BL2">
        <v>6.8533301694433462</v>
      </c>
      <c r="BM2">
        <v>0.95146226138092349</v>
      </c>
      <c r="BN2">
        <v>1.1669147538508471</v>
      </c>
      <c r="BO2">
        <v>0.91656900879670333</v>
      </c>
      <c r="BP2">
        <v>13</v>
      </c>
      <c r="BQ2">
        <v>11</v>
      </c>
      <c r="BR2">
        <v>10</v>
      </c>
      <c r="BS2">
        <v>13.663179852380271</v>
      </c>
      <c r="BT2">
        <v>9.4265669053371184</v>
      </c>
      <c r="BU2">
        <v>10.91025324228262</v>
      </c>
      <c r="BV2">
        <v>0.37962075830949238</v>
      </c>
      <c r="BW2">
        <v>0.89555408513115953</v>
      </c>
      <c r="BX2">
        <v>1.3399859436297259</v>
      </c>
      <c r="BY2">
        <v>3</v>
      </c>
      <c r="BZ2">
        <v>8</v>
      </c>
      <c r="CA2">
        <v>23</v>
      </c>
      <c r="CB2">
        <v>7.9026236957100178</v>
      </c>
      <c r="CC2">
        <v>8.9330171486274335</v>
      </c>
      <c r="CD2">
        <v>17.164359155662549</v>
      </c>
      <c r="CE2">
        <v>0.84482443236458993</v>
      </c>
      <c r="CF2">
        <v>0.91999478709811922</v>
      </c>
      <c r="CG2">
        <v>0.64155520973099056</v>
      </c>
      <c r="CH2">
        <v>1.1915635203166079</v>
      </c>
      <c r="CI2">
        <v>39</v>
      </c>
      <c r="CJ2">
        <v>46.163437639750072</v>
      </c>
      <c r="CK2">
        <v>37</v>
      </c>
      <c r="CL2">
        <v>40.217619185329013</v>
      </c>
      <c r="CM2">
        <v>22</v>
      </c>
      <c r="CN2">
        <v>34.291670718759782</v>
      </c>
      <c r="CO2">
        <v>64</v>
      </c>
      <c r="CP2">
        <v>53.710942730937823</v>
      </c>
    </row>
    <row r="3" spans="1:94" x14ac:dyDescent="0.45">
      <c r="A3">
        <v>1</v>
      </c>
      <c r="B3" t="s">
        <v>253</v>
      </c>
      <c r="C3" t="s">
        <v>252</v>
      </c>
      <c r="D3">
        <v>0.94898570079239053</v>
      </c>
      <c r="E3">
        <v>95</v>
      </c>
      <c r="F3">
        <v>100.1068824542627</v>
      </c>
      <c r="G3">
        <v>68</v>
      </c>
      <c r="H3">
        <v>0.88294326983339155</v>
      </c>
      <c r="I3">
        <v>1.239128028889575</v>
      </c>
      <c r="J3">
        <v>0.9435341472790244</v>
      </c>
      <c r="K3">
        <v>24</v>
      </c>
      <c r="L3">
        <v>23</v>
      </c>
      <c r="M3">
        <v>21</v>
      </c>
      <c r="N3">
        <v>27.181814302213009</v>
      </c>
      <c r="O3">
        <v>18.561439547623731</v>
      </c>
      <c r="P3">
        <v>22.256746150163259</v>
      </c>
      <c r="Q3">
        <v>16</v>
      </c>
      <c r="R3">
        <v>9.6977886540197744</v>
      </c>
      <c r="S3">
        <v>-1.8237138678422009</v>
      </c>
      <c r="T3">
        <v>8.1259252138224269</v>
      </c>
      <c r="U3">
        <v>0.98013896638435916</v>
      </c>
      <c r="V3">
        <v>0.90105529779219129</v>
      </c>
      <c r="W3">
        <v>90</v>
      </c>
      <c r="X3">
        <v>91.823713867842201</v>
      </c>
      <c r="Y3">
        <v>74</v>
      </c>
      <c r="Z3">
        <v>82.125925213822427</v>
      </c>
      <c r="AA3">
        <v>90</v>
      </c>
      <c r="AB3">
        <v>51.656898492461721</v>
      </c>
      <c r="AC3">
        <v>-74</v>
      </c>
      <c r="AD3">
        <v>-46.104276767463737</v>
      </c>
      <c r="AE3">
        <v>0</v>
      </c>
      <c r="AF3">
        <v>40.16681537538048</v>
      </c>
      <c r="AG3">
        <v>0</v>
      </c>
      <c r="AH3">
        <v>36.021648446358682</v>
      </c>
      <c r="AI3">
        <v>0</v>
      </c>
      <c r="AJ3">
        <v>0</v>
      </c>
      <c r="AK3">
        <v>786.70717952836821</v>
      </c>
      <c r="AL3">
        <v>0</v>
      </c>
      <c r="AM3">
        <v>0</v>
      </c>
      <c r="AN3">
        <v>739.99203349801087</v>
      </c>
      <c r="AO3">
        <v>0</v>
      </c>
      <c r="AP3">
        <v>0</v>
      </c>
      <c r="AQ3">
        <v>338.2566110661736</v>
      </c>
      <c r="AR3">
        <v>0</v>
      </c>
      <c r="AS3">
        <v>0</v>
      </c>
      <c r="AT3">
        <v>314.42300076511992</v>
      </c>
      <c r="AU3">
        <v>0</v>
      </c>
      <c r="AV3">
        <v>0</v>
      </c>
      <c r="AW3">
        <v>885.21381405404236</v>
      </c>
      <c r="AX3">
        <v>0</v>
      </c>
      <c r="AY3">
        <v>0</v>
      </c>
      <c r="AZ3">
        <v>892.67423833285852</v>
      </c>
      <c r="BA3">
        <v>0</v>
      </c>
      <c r="BB3">
        <v>0</v>
      </c>
      <c r="BC3">
        <v>115.5998541711906</v>
      </c>
      <c r="BD3">
        <v>0</v>
      </c>
      <c r="BE3">
        <v>0</v>
      </c>
      <c r="BF3">
        <v>120.0674667016945</v>
      </c>
      <c r="BG3">
        <v>0</v>
      </c>
      <c r="BH3">
        <v>0</v>
      </c>
      <c r="BI3">
        <v>6.9345680710186377</v>
      </c>
      <c r="BJ3">
        <v>0</v>
      </c>
      <c r="BK3">
        <v>0</v>
      </c>
      <c r="BL3">
        <v>7.3859221924067979</v>
      </c>
      <c r="BM3">
        <v>0.98470936867125081</v>
      </c>
      <c r="BN3">
        <v>1.4216010286908769</v>
      </c>
      <c r="BO3">
        <v>0.58092710811795223</v>
      </c>
      <c r="BP3">
        <v>16</v>
      </c>
      <c r="BQ3">
        <v>13</v>
      </c>
      <c r="BR3">
        <v>5</v>
      </c>
      <c r="BS3">
        <v>16.248449043995709</v>
      </c>
      <c r="BT3">
        <v>9.1446191565937678</v>
      </c>
      <c r="BU3">
        <v>8.6069317994105266</v>
      </c>
      <c r="BV3">
        <v>0.73170518052411704</v>
      </c>
      <c r="BW3">
        <v>1.061929566961429</v>
      </c>
      <c r="BX3">
        <v>1.1721771145640281</v>
      </c>
      <c r="BY3">
        <v>8</v>
      </c>
      <c r="BZ3">
        <v>10</v>
      </c>
      <c r="CA3">
        <v>16</v>
      </c>
      <c r="CB3">
        <v>10.9333652582173</v>
      </c>
      <c r="CC3">
        <v>9.4168203910299635</v>
      </c>
      <c r="CD3">
        <v>13.649814350752729</v>
      </c>
      <c r="CE3">
        <v>1.0394750535366439</v>
      </c>
      <c r="CF3">
        <v>0.89386912744027958</v>
      </c>
      <c r="CG3">
        <v>0.90283455712942651</v>
      </c>
      <c r="CH3">
        <v>0.90660850716777686</v>
      </c>
      <c r="CI3">
        <v>54</v>
      </c>
      <c r="CJ3">
        <v>51.949298654425426</v>
      </c>
      <c r="CK3">
        <v>32</v>
      </c>
      <c r="CL3">
        <v>35.799424118871308</v>
      </c>
      <c r="CM3">
        <v>36</v>
      </c>
      <c r="CN3">
        <v>39.874415213416768</v>
      </c>
      <c r="CO3">
        <v>42</v>
      </c>
      <c r="CP3">
        <v>46.326501094951112</v>
      </c>
    </row>
    <row r="4" spans="1:94" x14ac:dyDescent="0.45">
      <c r="A4">
        <v>2</v>
      </c>
      <c r="B4" t="s">
        <v>254</v>
      </c>
      <c r="C4" t="s">
        <v>252</v>
      </c>
      <c r="D4">
        <v>1.023658434826292</v>
      </c>
      <c r="E4">
        <v>86</v>
      </c>
      <c r="F4">
        <v>84.012398153680692</v>
      </c>
      <c r="G4">
        <v>68</v>
      </c>
      <c r="H4">
        <v>1.0427998541729331</v>
      </c>
      <c r="I4">
        <v>0.95268091639558261</v>
      </c>
      <c r="J4">
        <v>0.99645496369428377</v>
      </c>
      <c r="K4">
        <v>23</v>
      </c>
      <c r="L4">
        <v>17</v>
      </c>
      <c r="M4">
        <v>28</v>
      </c>
      <c r="N4">
        <v>22.056006153013691</v>
      </c>
      <c r="O4">
        <v>17.84437969463962</v>
      </c>
      <c r="P4">
        <v>28.099614152346689</v>
      </c>
      <c r="Q4">
        <v>-18</v>
      </c>
      <c r="R4">
        <v>-13.141455857213741</v>
      </c>
      <c r="S4">
        <v>11.13650090398014</v>
      </c>
      <c r="T4">
        <v>-15.995045046766389</v>
      </c>
      <c r="U4">
        <v>1.137719750301138</v>
      </c>
      <c r="V4">
        <v>1.170151084639355</v>
      </c>
      <c r="W4">
        <v>92</v>
      </c>
      <c r="X4">
        <v>80.863499096019865</v>
      </c>
      <c r="Y4">
        <v>110</v>
      </c>
      <c r="Z4">
        <v>94.004954953233607</v>
      </c>
      <c r="AA4">
        <v>92</v>
      </c>
      <c r="AB4">
        <v>45.290110245691977</v>
      </c>
      <c r="AC4">
        <v>-110</v>
      </c>
      <c r="AD4">
        <v>-52.857700050226612</v>
      </c>
      <c r="AE4">
        <v>0</v>
      </c>
      <c r="AF4">
        <v>35.573388850327881</v>
      </c>
      <c r="AG4">
        <v>0</v>
      </c>
      <c r="AH4">
        <v>41.147254903007003</v>
      </c>
      <c r="AI4">
        <v>0</v>
      </c>
      <c r="AJ4">
        <v>0</v>
      </c>
      <c r="AK4">
        <v>734.67255381348036</v>
      </c>
      <c r="AL4">
        <v>0</v>
      </c>
      <c r="AM4">
        <v>0</v>
      </c>
      <c r="AN4">
        <v>795.92434999988041</v>
      </c>
      <c r="AO4">
        <v>0</v>
      </c>
      <c r="AP4">
        <v>0</v>
      </c>
      <c r="AQ4">
        <v>312.14349746703022</v>
      </c>
      <c r="AR4">
        <v>0</v>
      </c>
      <c r="AS4">
        <v>0</v>
      </c>
      <c r="AT4">
        <v>343.93233561228618</v>
      </c>
      <c r="AU4">
        <v>0</v>
      </c>
      <c r="AV4">
        <v>0</v>
      </c>
      <c r="AW4">
        <v>894.17246337027473</v>
      </c>
      <c r="AX4">
        <v>0</v>
      </c>
      <c r="AY4">
        <v>0</v>
      </c>
      <c r="AZ4">
        <v>883.34894554663356</v>
      </c>
      <c r="BA4">
        <v>0</v>
      </c>
      <c r="BB4">
        <v>0</v>
      </c>
      <c r="BC4">
        <v>120.3478655700745</v>
      </c>
      <c r="BD4">
        <v>0</v>
      </c>
      <c r="BE4">
        <v>0</v>
      </c>
      <c r="BF4">
        <v>114.5759850580649</v>
      </c>
      <c r="BG4">
        <v>0</v>
      </c>
      <c r="BH4">
        <v>0</v>
      </c>
      <c r="BI4">
        <v>7.4332239249547607</v>
      </c>
      <c r="BJ4">
        <v>0</v>
      </c>
      <c r="BK4">
        <v>0</v>
      </c>
      <c r="BL4">
        <v>6.8870306003037527</v>
      </c>
      <c r="BM4">
        <v>1.101560050733519</v>
      </c>
      <c r="BN4">
        <v>0.98848585764736663</v>
      </c>
      <c r="BO4">
        <v>0.88667306628043507</v>
      </c>
      <c r="BP4">
        <v>15</v>
      </c>
      <c r="BQ4">
        <v>9</v>
      </c>
      <c r="BR4">
        <v>10</v>
      </c>
      <c r="BS4">
        <v>13.61705155339614</v>
      </c>
      <c r="BT4">
        <v>9.1048343589055865</v>
      </c>
      <c r="BU4">
        <v>11.27811408769827</v>
      </c>
      <c r="BV4">
        <v>0.94798471843450305</v>
      </c>
      <c r="BW4">
        <v>0.91537942680951589</v>
      </c>
      <c r="BX4">
        <v>1.0700591463794771</v>
      </c>
      <c r="BY4">
        <v>8</v>
      </c>
      <c r="BZ4">
        <v>8</v>
      </c>
      <c r="CA4">
        <v>18</v>
      </c>
      <c r="CB4">
        <v>8.4389545996175528</v>
      </c>
      <c r="CC4">
        <v>8.7395453357340358</v>
      </c>
      <c r="CD4">
        <v>16.821500064648411</v>
      </c>
      <c r="CE4">
        <v>1.2396491086819319</v>
      </c>
      <c r="CF4">
        <v>1.1833385338126849</v>
      </c>
      <c r="CG4">
        <v>1.0033613847438401</v>
      </c>
      <c r="CH4">
        <v>1.1601415857833819</v>
      </c>
      <c r="CI4">
        <v>57</v>
      </c>
      <c r="CJ4">
        <v>45.980753425141202</v>
      </c>
      <c r="CK4">
        <v>48</v>
      </c>
      <c r="CL4">
        <v>40.563202015694792</v>
      </c>
      <c r="CM4">
        <v>35</v>
      </c>
      <c r="CN4">
        <v>34.882745670878663</v>
      </c>
      <c r="CO4">
        <v>62</v>
      </c>
      <c r="CP4">
        <v>53.441752937538809</v>
      </c>
    </row>
    <row r="5" spans="1:94" x14ac:dyDescent="0.45">
      <c r="A5">
        <v>3</v>
      </c>
      <c r="B5" t="s">
        <v>255</v>
      </c>
      <c r="C5" t="s">
        <v>252</v>
      </c>
      <c r="D5">
        <v>0.90132918098591308</v>
      </c>
      <c r="E5">
        <v>105</v>
      </c>
      <c r="F5">
        <v>116.4946195186385</v>
      </c>
      <c r="G5">
        <v>68</v>
      </c>
      <c r="H5">
        <v>0.84877637453538757</v>
      </c>
      <c r="I5">
        <v>1.198040506936134</v>
      </c>
      <c r="J5">
        <v>1.086787926119666</v>
      </c>
      <c r="K5">
        <v>28</v>
      </c>
      <c r="L5">
        <v>21</v>
      </c>
      <c r="M5">
        <v>19</v>
      </c>
      <c r="N5">
        <v>32.988665613279991</v>
      </c>
      <c r="O5">
        <v>17.52862267879852</v>
      </c>
      <c r="P5">
        <v>17.482711707921489</v>
      </c>
      <c r="Q5">
        <v>21</v>
      </c>
      <c r="R5">
        <v>33.527515560583467</v>
      </c>
      <c r="S5">
        <v>-18.435133635391949</v>
      </c>
      <c r="T5">
        <v>5.9076180748084823</v>
      </c>
      <c r="U5">
        <v>0.82679465881497349</v>
      </c>
      <c r="V5">
        <v>0.91897118256220034</v>
      </c>
      <c r="W5">
        <v>88</v>
      </c>
      <c r="X5">
        <v>106.43513363539191</v>
      </c>
      <c r="Y5">
        <v>67</v>
      </c>
      <c r="Z5">
        <v>72.907618074808482</v>
      </c>
      <c r="AA5">
        <v>88</v>
      </c>
      <c r="AB5">
        <v>60.037400257001039</v>
      </c>
      <c r="AC5">
        <v>-67</v>
      </c>
      <c r="AD5">
        <v>-41.002130455383067</v>
      </c>
      <c r="AE5">
        <v>0</v>
      </c>
      <c r="AF5">
        <v>46.39773337839091</v>
      </c>
      <c r="AG5">
        <v>0</v>
      </c>
      <c r="AH5">
        <v>31.905487619425411</v>
      </c>
      <c r="AI5">
        <v>0</v>
      </c>
      <c r="AJ5">
        <v>0</v>
      </c>
      <c r="AK5">
        <v>857.05883359087466</v>
      </c>
      <c r="AL5">
        <v>0</v>
      </c>
      <c r="AM5">
        <v>0</v>
      </c>
      <c r="AN5">
        <v>695.37602335495421</v>
      </c>
      <c r="AO5">
        <v>0</v>
      </c>
      <c r="AP5">
        <v>0</v>
      </c>
      <c r="AQ5">
        <v>369.65818588314312</v>
      </c>
      <c r="AR5">
        <v>0</v>
      </c>
      <c r="AS5">
        <v>0</v>
      </c>
      <c r="AT5">
        <v>287.39804981139679</v>
      </c>
      <c r="AU5">
        <v>0</v>
      </c>
      <c r="AV5">
        <v>0</v>
      </c>
      <c r="AW5">
        <v>874.21838939823749</v>
      </c>
      <c r="AX5">
        <v>0</v>
      </c>
      <c r="AY5">
        <v>0</v>
      </c>
      <c r="AZ5">
        <v>900.41778212779684</v>
      </c>
      <c r="BA5">
        <v>0</v>
      </c>
      <c r="BB5">
        <v>0</v>
      </c>
      <c r="BC5">
        <v>110.9741696446974</v>
      </c>
      <c r="BD5">
        <v>0</v>
      </c>
      <c r="BE5">
        <v>0</v>
      </c>
      <c r="BF5">
        <v>125.72752239923111</v>
      </c>
      <c r="BG5">
        <v>0</v>
      </c>
      <c r="BH5">
        <v>0</v>
      </c>
      <c r="BI5">
        <v>6.3981409176267103</v>
      </c>
      <c r="BJ5">
        <v>0</v>
      </c>
      <c r="BK5">
        <v>0</v>
      </c>
      <c r="BL5">
        <v>7.7763365192930793</v>
      </c>
      <c r="BM5">
        <v>0.92044425732043611</v>
      </c>
      <c r="BN5">
        <v>1.2383588230666891</v>
      </c>
      <c r="BO5">
        <v>0.94205986959383248</v>
      </c>
      <c r="BP5">
        <v>18</v>
      </c>
      <c r="BQ5">
        <v>10</v>
      </c>
      <c r="BR5">
        <v>6</v>
      </c>
      <c r="BS5">
        <v>19.555774134982329</v>
      </c>
      <c r="BT5">
        <v>8.0752039019158097</v>
      </c>
      <c r="BU5">
        <v>6.3690219631018676</v>
      </c>
      <c r="BV5">
        <v>0.74444135993774063</v>
      </c>
      <c r="BW5">
        <v>1.1636002021722851</v>
      </c>
      <c r="BX5">
        <v>1.169728532871779</v>
      </c>
      <c r="BY5">
        <v>10</v>
      </c>
      <c r="BZ5">
        <v>11</v>
      </c>
      <c r="CA5">
        <v>13</v>
      </c>
      <c r="CB5">
        <v>13.432891478297661</v>
      </c>
      <c r="CC5">
        <v>9.453418776882712</v>
      </c>
      <c r="CD5">
        <v>11.113689744819631</v>
      </c>
      <c r="CE5">
        <v>0.73858337638645966</v>
      </c>
      <c r="CF5">
        <v>0.79216065849621253</v>
      </c>
      <c r="CG5">
        <v>0.94489533073318255</v>
      </c>
      <c r="CH5">
        <v>1.015759672003772</v>
      </c>
      <c r="CI5">
        <v>45</v>
      </c>
      <c r="CJ5">
        <v>60.92744765007275</v>
      </c>
      <c r="CK5">
        <v>25</v>
      </c>
      <c r="CL5">
        <v>31.559254719185891</v>
      </c>
      <c r="CM5">
        <v>43</v>
      </c>
      <c r="CN5">
        <v>45.507685985319199</v>
      </c>
      <c r="CO5">
        <v>42</v>
      </c>
      <c r="CP5">
        <v>41.348363355622581</v>
      </c>
    </row>
    <row r="6" spans="1:94" x14ac:dyDescent="0.45">
      <c r="A6">
        <v>4</v>
      </c>
      <c r="B6" t="s">
        <v>256</v>
      </c>
      <c r="C6" t="s">
        <v>252</v>
      </c>
      <c r="D6">
        <v>1.021986909494552</v>
      </c>
      <c r="E6">
        <v>97</v>
      </c>
      <c r="F6">
        <v>94.913153093099467</v>
      </c>
      <c r="G6">
        <v>68</v>
      </c>
      <c r="H6">
        <v>0.95218137032932249</v>
      </c>
      <c r="I6">
        <v>1.295517559312062</v>
      </c>
      <c r="J6">
        <v>0.80859972180158612</v>
      </c>
      <c r="K6">
        <v>24</v>
      </c>
      <c r="L6">
        <v>25</v>
      </c>
      <c r="M6">
        <v>19</v>
      </c>
      <c r="N6">
        <v>25.2052820479982</v>
      </c>
      <c r="O6">
        <v>19.297306949104851</v>
      </c>
      <c r="P6">
        <v>23.49741100289695</v>
      </c>
      <c r="Q6">
        <v>7</v>
      </c>
      <c r="R6">
        <v>3.4014547800893098</v>
      </c>
      <c r="S6">
        <v>-9.0391264241713714</v>
      </c>
      <c r="T6">
        <v>12.63767164408206</v>
      </c>
      <c r="U6">
        <v>0.8973283040017801</v>
      </c>
      <c r="V6">
        <v>0.85068502714458005</v>
      </c>
      <c r="W6">
        <v>79</v>
      </c>
      <c r="X6">
        <v>88.039126424171371</v>
      </c>
      <c r="Y6">
        <v>72</v>
      </c>
      <c r="Z6">
        <v>84.637671644082062</v>
      </c>
      <c r="AA6">
        <v>79</v>
      </c>
      <c r="AB6">
        <v>49.531090463637987</v>
      </c>
      <c r="AC6">
        <v>-72</v>
      </c>
      <c r="AD6">
        <v>-47.605185160842133</v>
      </c>
      <c r="AE6">
        <v>0</v>
      </c>
      <c r="AF6">
        <v>38.508035960533377</v>
      </c>
      <c r="AG6">
        <v>0</v>
      </c>
      <c r="AH6">
        <v>37.032486483239929</v>
      </c>
      <c r="AI6">
        <v>0</v>
      </c>
      <c r="AJ6">
        <v>0</v>
      </c>
      <c r="AK6">
        <v>769.69669153871541</v>
      </c>
      <c r="AL6">
        <v>0</v>
      </c>
      <c r="AM6">
        <v>0</v>
      </c>
      <c r="AN6">
        <v>752.94796283393919</v>
      </c>
      <c r="AO6">
        <v>0</v>
      </c>
      <c r="AP6">
        <v>0</v>
      </c>
      <c r="AQ6">
        <v>329.64782452899101</v>
      </c>
      <c r="AR6">
        <v>0</v>
      </c>
      <c r="AS6">
        <v>0</v>
      </c>
      <c r="AT6">
        <v>321.12467150495593</v>
      </c>
      <c r="AU6">
        <v>0</v>
      </c>
      <c r="AV6">
        <v>0</v>
      </c>
      <c r="AW6">
        <v>885.46330739849714</v>
      </c>
      <c r="AX6">
        <v>0</v>
      </c>
      <c r="AY6">
        <v>0</v>
      </c>
      <c r="AZ6">
        <v>889.02100478895886</v>
      </c>
      <c r="BA6">
        <v>0</v>
      </c>
      <c r="BB6">
        <v>0</v>
      </c>
      <c r="BC6">
        <v>116.8292723456133</v>
      </c>
      <c r="BD6">
        <v>0</v>
      </c>
      <c r="BE6">
        <v>0</v>
      </c>
      <c r="BF6">
        <v>118.99667658849729</v>
      </c>
      <c r="BG6">
        <v>0</v>
      </c>
      <c r="BH6">
        <v>0</v>
      </c>
      <c r="BI6">
        <v>7.1357676196155779</v>
      </c>
      <c r="BJ6">
        <v>0</v>
      </c>
      <c r="BK6">
        <v>0</v>
      </c>
      <c r="BL6">
        <v>7.3088164907990567</v>
      </c>
      <c r="BM6">
        <v>0.88046096890227932</v>
      </c>
      <c r="BN6">
        <v>1.138757694302196</v>
      </c>
      <c r="BO6">
        <v>1.0443474066649849</v>
      </c>
      <c r="BP6">
        <v>13</v>
      </c>
      <c r="BQ6">
        <v>11</v>
      </c>
      <c r="BR6">
        <v>10</v>
      </c>
      <c r="BS6">
        <v>14.764992951598799</v>
      </c>
      <c r="BT6">
        <v>9.6596493310550535</v>
      </c>
      <c r="BU6">
        <v>9.5753577173461508</v>
      </c>
      <c r="BV6">
        <v>1.053610670972092</v>
      </c>
      <c r="BW6">
        <v>1.4526351272097731</v>
      </c>
      <c r="BX6">
        <v>0.64645636785062299</v>
      </c>
      <c r="BY6">
        <v>11</v>
      </c>
      <c r="BZ6">
        <v>14</v>
      </c>
      <c r="CA6">
        <v>9</v>
      </c>
      <c r="CB6">
        <v>10.440289096399409</v>
      </c>
      <c r="CC6">
        <v>9.637657618049797</v>
      </c>
      <c r="CD6">
        <v>13.922053285550801</v>
      </c>
      <c r="CE6">
        <v>0.88916723568576772</v>
      </c>
      <c r="CF6">
        <v>1.0829049927839789</v>
      </c>
      <c r="CG6">
        <v>0.90727475954358616</v>
      </c>
      <c r="CH6">
        <v>0.6627252636540456</v>
      </c>
      <c r="CI6">
        <v>43</v>
      </c>
      <c r="CJ6">
        <v>48.359856587424041</v>
      </c>
      <c r="CK6">
        <v>41</v>
      </c>
      <c r="CL6">
        <v>37.861123804217982</v>
      </c>
      <c r="CM6">
        <v>36</v>
      </c>
      <c r="CN6">
        <v>39.679269836747324</v>
      </c>
      <c r="CO6">
        <v>31</v>
      </c>
      <c r="CP6">
        <v>46.776547839864079</v>
      </c>
    </row>
    <row r="7" spans="1:94" x14ac:dyDescent="0.45">
      <c r="A7">
        <v>5</v>
      </c>
      <c r="B7" t="s">
        <v>257</v>
      </c>
      <c r="C7" t="s">
        <v>252</v>
      </c>
      <c r="D7">
        <v>1.0627430982739809</v>
      </c>
      <c r="E7">
        <v>78</v>
      </c>
      <c r="F7">
        <v>73.39497205550532</v>
      </c>
      <c r="G7">
        <v>68</v>
      </c>
      <c r="H7">
        <v>1.1385706230029109</v>
      </c>
      <c r="I7">
        <v>0.83045276751294661</v>
      </c>
      <c r="J7">
        <v>1.016086384784767</v>
      </c>
      <c r="K7">
        <v>21</v>
      </c>
      <c r="L7">
        <v>15</v>
      </c>
      <c r="M7">
        <v>32</v>
      </c>
      <c r="N7">
        <v>18.444178670808991</v>
      </c>
      <c r="O7">
        <v>18.062436043078339</v>
      </c>
      <c r="P7">
        <v>31.49338528611267</v>
      </c>
      <c r="Q7">
        <v>-24</v>
      </c>
      <c r="R7">
        <v>-28.359906445819831</v>
      </c>
      <c r="S7">
        <v>6.6649036222914901</v>
      </c>
      <c r="T7">
        <v>-2.3049971764716588</v>
      </c>
      <c r="U7">
        <v>1.0896602539993501</v>
      </c>
      <c r="V7">
        <v>1.0224450763240409</v>
      </c>
      <c r="W7">
        <v>81</v>
      </c>
      <c r="X7">
        <v>74.33509637770851</v>
      </c>
      <c r="Y7">
        <v>105</v>
      </c>
      <c r="Z7">
        <v>102.6950028235283</v>
      </c>
      <c r="AA7">
        <v>81</v>
      </c>
      <c r="AB7">
        <v>41.749666740658348</v>
      </c>
      <c r="AC7">
        <v>-105</v>
      </c>
      <c r="AD7">
        <v>-57.762382585149609</v>
      </c>
      <c r="AE7">
        <v>0</v>
      </c>
      <c r="AF7">
        <v>32.585429637050161</v>
      </c>
      <c r="AG7">
        <v>0</v>
      </c>
      <c r="AH7">
        <v>44.932620238378732</v>
      </c>
      <c r="AI7">
        <v>0</v>
      </c>
      <c r="AJ7">
        <v>0</v>
      </c>
      <c r="AK7">
        <v>704.1761033490825</v>
      </c>
      <c r="AL7">
        <v>0</v>
      </c>
      <c r="AM7">
        <v>0</v>
      </c>
      <c r="AN7">
        <v>843.06719619775197</v>
      </c>
      <c r="AO7">
        <v>0</v>
      </c>
      <c r="AP7">
        <v>0</v>
      </c>
      <c r="AQ7">
        <v>292.94463578264492</v>
      </c>
      <c r="AR7">
        <v>0</v>
      </c>
      <c r="AS7">
        <v>0</v>
      </c>
      <c r="AT7">
        <v>362.34900151851127</v>
      </c>
      <c r="AU7">
        <v>0</v>
      </c>
      <c r="AV7">
        <v>0</v>
      </c>
      <c r="AW7">
        <v>898.31718456158967</v>
      </c>
      <c r="AX7">
        <v>0</v>
      </c>
      <c r="AY7">
        <v>0</v>
      </c>
      <c r="AZ7">
        <v>874.65309812732721</v>
      </c>
      <c r="BA7">
        <v>0</v>
      </c>
      <c r="BB7">
        <v>0</v>
      </c>
      <c r="BC7">
        <v>124.31532429660049</v>
      </c>
      <c r="BD7">
        <v>0</v>
      </c>
      <c r="BE7">
        <v>0</v>
      </c>
      <c r="BF7">
        <v>111.7454315719081</v>
      </c>
      <c r="BG7">
        <v>0</v>
      </c>
      <c r="BH7">
        <v>0</v>
      </c>
      <c r="BI7">
        <v>7.6110403956451709</v>
      </c>
      <c r="BJ7">
        <v>0</v>
      </c>
      <c r="BK7">
        <v>0</v>
      </c>
      <c r="BL7">
        <v>6.5177701525161282</v>
      </c>
      <c r="BM7">
        <v>1.285646657979338</v>
      </c>
      <c r="BN7">
        <v>1.0356729957514681</v>
      </c>
      <c r="BO7">
        <v>0.70993805935262666</v>
      </c>
      <c r="BP7">
        <v>15</v>
      </c>
      <c r="BQ7">
        <v>10</v>
      </c>
      <c r="BR7">
        <v>9</v>
      </c>
      <c r="BS7">
        <v>11.667280358022809</v>
      </c>
      <c r="BT7">
        <v>9.6555573438932427</v>
      </c>
      <c r="BU7">
        <v>12.677162298083941</v>
      </c>
      <c r="BV7">
        <v>0.88536078351354597</v>
      </c>
      <c r="BW7">
        <v>0.594751057902699</v>
      </c>
      <c r="BX7">
        <v>1.2223494595399449</v>
      </c>
      <c r="BY7">
        <v>6</v>
      </c>
      <c r="BZ7">
        <v>5</v>
      </c>
      <c r="CA7">
        <v>23</v>
      </c>
      <c r="CB7">
        <v>6.7768983127861802</v>
      </c>
      <c r="CC7">
        <v>8.4068786991850928</v>
      </c>
      <c r="CD7">
        <v>18.816222988028731</v>
      </c>
      <c r="CE7">
        <v>1.088984227839672</v>
      </c>
      <c r="CF7">
        <v>0.95151586143747469</v>
      </c>
      <c r="CG7">
        <v>1.0905500230404059</v>
      </c>
      <c r="CH7">
        <v>1.0759132198501391</v>
      </c>
      <c r="CI7">
        <v>46</v>
      </c>
      <c r="CJ7">
        <v>42.241199481148442</v>
      </c>
      <c r="CK7">
        <v>42</v>
      </c>
      <c r="CL7">
        <v>44.140094455755822</v>
      </c>
      <c r="CM7">
        <v>35</v>
      </c>
      <c r="CN7">
        <v>32.093896896560068</v>
      </c>
      <c r="CO7">
        <v>63</v>
      </c>
      <c r="CP7">
        <v>58.554908367772519</v>
      </c>
    </row>
    <row r="8" spans="1:94" x14ac:dyDescent="0.45">
      <c r="A8">
        <v>6</v>
      </c>
      <c r="B8" t="s">
        <v>258</v>
      </c>
      <c r="C8" t="s">
        <v>252</v>
      </c>
      <c r="D8">
        <v>0.84205593030902881</v>
      </c>
      <c r="E8">
        <v>66</v>
      </c>
      <c r="F8">
        <v>78.379591692654486</v>
      </c>
      <c r="G8">
        <v>68</v>
      </c>
      <c r="H8">
        <v>0.8494456724089422</v>
      </c>
      <c r="I8">
        <v>0.81786491107168835</v>
      </c>
      <c r="J8">
        <v>1.214308138773682</v>
      </c>
      <c r="K8">
        <v>17</v>
      </c>
      <c r="L8">
        <v>15</v>
      </c>
      <c r="M8">
        <v>36</v>
      </c>
      <c r="N8">
        <v>20.013051513688591</v>
      </c>
      <c r="O8">
        <v>18.34043715158872</v>
      </c>
      <c r="P8">
        <v>29.6465113347227</v>
      </c>
      <c r="Q8">
        <v>-37</v>
      </c>
      <c r="R8">
        <v>-19.922303003035569</v>
      </c>
      <c r="S8">
        <v>-1.714181402095889</v>
      </c>
      <c r="T8">
        <v>-15.36351559486855</v>
      </c>
      <c r="U8">
        <v>0.97794248911628301</v>
      </c>
      <c r="V8">
        <v>1.157354248142727</v>
      </c>
      <c r="W8">
        <v>76</v>
      </c>
      <c r="X8">
        <v>77.714181402095889</v>
      </c>
      <c r="Y8">
        <v>113</v>
      </c>
      <c r="Z8">
        <v>97.636484405131455</v>
      </c>
      <c r="AA8">
        <v>76</v>
      </c>
      <c r="AB8">
        <v>43.544309978757767</v>
      </c>
      <c r="AC8">
        <v>-113</v>
      </c>
      <c r="AD8">
        <v>-54.952299405456152</v>
      </c>
      <c r="AE8">
        <v>0</v>
      </c>
      <c r="AF8">
        <v>34.169871423338122</v>
      </c>
      <c r="AG8">
        <v>0</v>
      </c>
      <c r="AH8">
        <v>42.684184999675303</v>
      </c>
      <c r="AI8">
        <v>0</v>
      </c>
      <c r="AJ8">
        <v>0</v>
      </c>
      <c r="AK8">
        <v>718.54546780488272</v>
      </c>
      <c r="AL8">
        <v>0</v>
      </c>
      <c r="AM8">
        <v>0</v>
      </c>
      <c r="AN8">
        <v>816.47245254506083</v>
      </c>
      <c r="AO8">
        <v>0</v>
      </c>
      <c r="AP8">
        <v>0</v>
      </c>
      <c r="AQ8">
        <v>301.80260578991482</v>
      </c>
      <c r="AR8">
        <v>0</v>
      </c>
      <c r="AS8">
        <v>0</v>
      </c>
      <c r="AT8">
        <v>351.5922482743062</v>
      </c>
      <c r="AU8">
        <v>0</v>
      </c>
      <c r="AV8">
        <v>0</v>
      </c>
      <c r="AW8">
        <v>896.05157424917616</v>
      </c>
      <c r="AX8">
        <v>0</v>
      </c>
      <c r="AY8">
        <v>0</v>
      </c>
      <c r="AZ8">
        <v>879.52686985239757</v>
      </c>
      <c r="BA8">
        <v>0</v>
      </c>
      <c r="BB8">
        <v>0</v>
      </c>
      <c r="BC8">
        <v>122.4209275443952</v>
      </c>
      <c r="BD8">
        <v>0</v>
      </c>
      <c r="BE8">
        <v>0</v>
      </c>
      <c r="BF8">
        <v>113.3808653312625</v>
      </c>
      <c r="BG8">
        <v>0</v>
      </c>
      <c r="BH8">
        <v>0</v>
      </c>
      <c r="BI8">
        <v>7.5788990446167306</v>
      </c>
      <c r="BJ8">
        <v>0</v>
      </c>
      <c r="BK8">
        <v>0</v>
      </c>
      <c r="BL8">
        <v>6.6643403425496004</v>
      </c>
      <c r="BM8">
        <v>0.73378275730442499</v>
      </c>
      <c r="BN8">
        <v>0.95077035556592793</v>
      </c>
      <c r="BO8">
        <v>1.304123015118611</v>
      </c>
      <c r="BP8">
        <v>9</v>
      </c>
      <c r="BQ8">
        <v>9</v>
      </c>
      <c r="BR8">
        <v>16</v>
      </c>
      <c r="BS8">
        <v>12.26521052778863</v>
      </c>
      <c r="BT8">
        <v>9.4660082188226422</v>
      </c>
      <c r="BU8">
        <v>12.268781253388729</v>
      </c>
      <c r="BV8">
        <v>1.032545713645767</v>
      </c>
      <c r="BW8">
        <v>0.67609984208075169</v>
      </c>
      <c r="BX8">
        <v>1.1508982995128181</v>
      </c>
      <c r="BY8">
        <v>8</v>
      </c>
      <c r="BZ8">
        <v>6</v>
      </c>
      <c r="CA8">
        <v>20</v>
      </c>
      <c r="CB8">
        <v>7.7478409858999608</v>
      </c>
      <c r="CC8">
        <v>8.8744289327660795</v>
      </c>
      <c r="CD8">
        <v>17.377730081333961</v>
      </c>
      <c r="CE8">
        <v>0.84719286955814355</v>
      </c>
      <c r="CF8">
        <v>1.352666440362325</v>
      </c>
      <c r="CG8">
        <v>1.1456928494065179</v>
      </c>
      <c r="CH8">
        <v>1.0044155554863159</v>
      </c>
      <c r="CI8">
        <v>37</v>
      </c>
      <c r="CJ8">
        <v>43.673644254462957</v>
      </c>
      <c r="CK8">
        <v>58</v>
      </c>
      <c r="CL8">
        <v>42.878272328885558</v>
      </c>
      <c r="CM8">
        <v>39</v>
      </c>
      <c r="CN8">
        <v>34.040537147632932</v>
      </c>
      <c r="CO8">
        <v>55</v>
      </c>
      <c r="CP8">
        <v>54.758212076245897</v>
      </c>
    </row>
    <row r="9" spans="1:94" x14ac:dyDescent="0.45">
      <c r="A9">
        <v>7</v>
      </c>
      <c r="B9" t="s">
        <v>259</v>
      </c>
      <c r="C9" t="s">
        <v>252</v>
      </c>
      <c r="D9">
        <v>0.84389291948521283</v>
      </c>
      <c r="E9">
        <v>61</v>
      </c>
      <c r="F9">
        <v>72.284052385711334</v>
      </c>
      <c r="G9">
        <v>68</v>
      </c>
      <c r="H9">
        <v>0.83468924307909409</v>
      </c>
      <c r="I9">
        <v>0.87090126473111351</v>
      </c>
      <c r="J9">
        <v>1.168760578840677</v>
      </c>
      <c r="K9">
        <v>15</v>
      </c>
      <c r="L9">
        <v>16</v>
      </c>
      <c r="M9">
        <v>37</v>
      </c>
      <c r="N9">
        <v>17.9707599257735</v>
      </c>
      <c r="O9">
        <v>18.371772608390831</v>
      </c>
      <c r="P9">
        <v>31.65746746583568</v>
      </c>
      <c r="Q9">
        <v>-48</v>
      </c>
      <c r="R9">
        <v>-29.370035225583411</v>
      </c>
      <c r="S9">
        <v>-20.968263098428299</v>
      </c>
      <c r="T9">
        <v>2.3382983240117028</v>
      </c>
      <c r="U9">
        <v>0.71652351670707493</v>
      </c>
      <c r="V9">
        <v>0.9773723937597647</v>
      </c>
      <c r="W9">
        <v>53</v>
      </c>
      <c r="X9">
        <v>73.968263098428295</v>
      </c>
      <c r="Y9">
        <v>101</v>
      </c>
      <c r="Z9">
        <v>103.3382983240117</v>
      </c>
      <c r="AA9">
        <v>53</v>
      </c>
      <c r="AB9">
        <v>41.443687321169918</v>
      </c>
      <c r="AC9">
        <v>-101</v>
      </c>
      <c r="AD9">
        <v>-58.234512276723052</v>
      </c>
      <c r="AE9">
        <v>0</v>
      </c>
      <c r="AF9">
        <v>32.524575777258377</v>
      </c>
      <c r="AG9">
        <v>0</v>
      </c>
      <c r="AH9">
        <v>45.103786047288651</v>
      </c>
      <c r="AI9">
        <v>0</v>
      </c>
      <c r="AJ9">
        <v>0</v>
      </c>
      <c r="AK9">
        <v>700.18339597096372</v>
      </c>
      <c r="AL9">
        <v>0</v>
      </c>
      <c r="AM9">
        <v>0</v>
      </c>
      <c r="AN9">
        <v>842.19874311426872</v>
      </c>
      <c r="AO9">
        <v>0</v>
      </c>
      <c r="AP9">
        <v>0</v>
      </c>
      <c r="AQ9">
        <v>292.40419658621101</v>
      </c>
      <c r="AR9">
        <v>0</v>
      </c>
      <c r="AS9">
        <v>0</v>
      </c>
      <c r="AT9">
        <v>364.87094893271359</v>
      </c>
      <c r="AU9">
        <v>0</v>
      </c>
      <c r="AV9">
        <v>0</v>
      </c>
      <c r="AW9">
        <v>897.75956893038256</v>
      </c>
      <c r="AX9">
        <v>0</v>
      </c>
      <c r="AY9">
        <v>0</v>
      </c>
      <c r="AZ9">
        <v>874.14575684997101</v>
      </c>
      <c r="BA9">
        <v>0</v>
      </c>
      <c r="BB9">
        <v>0</v>
      </c>
      <c r="BC9">
        <v>124.3602316100944</v>
      </c>
      <c r="BD9">
        <v>0</v>
      </c>
      <c r="BE9">
        <v>0</v>
      </c>
      <c r="BF9">
        <v>111.3838686049103</v>
      </c>
      <c r="BG9">
        <v>0</v>
      </c>
      <c r="BH9">
        <v>0</v>
      </c>
      <c r="BI9">
        <v>7.7459211665140799</v>
      </c>
      <c r="BJ9">
        <v>0</v>
      </c>
      <c r="BK9">
        <v>0</v>
      </c>
      <c r="BL9">
        <v>6.4889365438782347</v>
      </c>
      <c r="BM9">
        <v>0.88146061921495589</v>
      </c>
      <c r="BN9">
        <v>0.9149358238866574</v>
      </c>
      <c r="BO9">
        <v>1.170189362175982</v>
      </c>
      <c r="BP9">
        <v>10</v>
      </c>
      <c r="BQ9">
        <v>9</v>
      </c>
      <c r="BR9">
        <v>15</v>
      </c>
      <c r="BS9">
        <v>11.34480631580135</v>
      </c>
      <c r="BT9">
        <v>9.8367555024437685</v>
      </c>
      <c r="BU9">
        <v>12.81843818175488</v>
      </c>
      <c r="BV9">
        <v>0.75460836195335457</v>
      </c>
      <c r="BW9">
        <v>0.82015067024558352</v>
      </c>
      <c r="BX9">
        <v>1.167788407154835</v>
      </c>
      <c r="BY9">
        <v>5</v>
      </c>
      <c r="BZ9">
        <v>7</v>
      </c>
      <c r="CA9">
        <v>22</v>
      </c>
      <c r="CB9">
        <v>6.6259536099721492</v>
      </c>
      <c r="CC9">
        <v>8.5350171059470572</v>
      </c>
      <c r="CD9">
        <v>18.839029284080791</v>
      </c>
      <c r="CE9">
        <v>0.71785607052546785</v>
      </c>
      <c r="CF9">
        <v>0.95942075078223987</v>
      </c>
      <c r="CG9">
        <v>0.7147928199462833</v>
      </c>
      <c r="CH9">
        <v>0.99112111432579986</v>
      </c>
      <c r="CI9">
        <v>30</v>
      </c>
      <c r="CJ9">
        <v>41.791107203481772</v>
      </c>
      <c r="CK9">
        <v>43</v>
      </c>
      <c r="CL9">
        <v>44.818709585904848</v>
      </c>
      <c r="CM9">
        <v>23</v>
      </c>
      <c r="CN9">
        <v>32.177155894946523</v>
      </c>
      <c r="CO9">
        <v>58</v>
      </c>
      <c r="CP9">
        <v>58.519588738106862</v>
      </c>
    </row>
    <row r="10" spans="1:94" x14ac:dyDescent="0.45">
      <c r="A10">
        <v>8</v>
      </c>
      <c r="B10" t="s">
        <v>260</v>
      </c>
      <c r="C10" t="s">
        <v>252</v>
      </c>
      <c r="D10">
        <v>1.1282667729745759</v>
      </c>
      <c r="E10">
        <v>93</v>
      </c>
      <c r="F10">
        <v>82.42731437957147</v>
      </c>
      <c r="G10">
        <v>68</v>
      </c>
      <c r="H10">
        <v>1.0760080561728449</v>
      </c>
      <c r="I10">
        <v>1.31137505397</v>
      </c>
      <c r="J10">
        <v>0.74143916052219905</v>
      </c>
      <c r="K10">
        <v>23</v>
      </c>
      <c r="L10">
        <v>24</v>
      </c>
      <c r="M10">
        <v>21</v>
      </c>
      <c r="N10">
        <v>21.375304643913729</v>
      </c>
      <c r="O10">
        <v>18.301400447830272</v>
      </c>
      <c r="P10">
        <v>28.323294908255999</v>
      </c>
      <c r="Q10">
        <v>7</v>
      </c>
      <c r="R10">
        <v>-14.86057489683327</v>
      </c>
      <c r="S10">
        <v>9.3879282734945946E-2</v>
      </c>
      <c r="T10">
        <v>21.766695614098321</v>
      </c>
      <c r="U10">
        <v>1.001174869733285</v>
      </c>
      <c r="V10">
        <v>0.77031281429569942</v>
      </c>
      <c r="W10">
        <v>80</v>
      </c>
      <c r="X10">
        <v>79.906120717265054</v>
      </c>
      <c r="Y10">
        <v>73</v>
      </c>
      <c r="Z10">
        <v>94.766695614098325</v>
      </c>
      <c r="AA10">
        <v>80</v>
      </c>
      <c r="AB10">
        <v>44.783161970146693</v>
      </c>
      <c r="AC10">
        <v>-73</v>
      </c>
      <c r="AD10">
        <v>-53.341897631572841</v>
      </c>
      <c r="AE10">
        <v>0</v>
      </c>
      <c r="AF10">
        <v>35.122958747118368</v>
      </c>
      <c r="AG10">
        <v>0</v>
      </c>
      <c r="AH10">
        <v>41.424797982525483</v>
      </c>
      <c r="AI10">
        <v>0</v>
      </c>
      <c r="AJ10">
        <v>0</v>
      </c>
      <c r="AK10">
        <v>731.2333835514097</v>
      </c>
      <c r="AL10">
        <v>0</v>
      </c>
      <c r="AM10">
        <v>0</v>
      </c>
      <c r="AN10">
        <v>802.91314071842953</v>
      </c>
      <c r="AO10">
        <v>0</v>
      </c>
      <c r="AP10">
        <v>0</v>
      </c>
      <c r="AQ10">
        <v>309.08055136205269</v>
      </c>
      <c r="AR10">
        <v>0</v>
      </c>
      <c r="AS10">
        <v>0</v>
      </c>
      <c r="AT10">
        <v>345.83742125325477</v>
      </c>
      <c r="AU10">
        <v>0</v>
      </c>
      <c r="AV10">
        <v>0</v>
      </c>
      <c r="AW10">
        <v>893.76539819418508</v>
      </c>
      <c r="AX10">
        <v>0</v>
      </c>
      <c r="AY10">
        <v>0</v>
      </c>
      <c r="AZ10">
        <v>882.1759167068227</v>
      </c>
      <c r="BA10">
        <v>0</v>
      </c>
      <c r="BB10">
        <v>0</v>
      </c>
      <c r="BC10">
        <v>121.3118932052768</v>
      </c>
      <c r="BD10">
        <v>0</v>
      </c>
      <c r="BE10">
        <v>0</v>
      </c>
      <c r="BF10">
        <v>114.43410489794191</v>
      </c>
      <c r="BG10">
        <v>0</v>
      </c>
      <c r="BH10">
        <v>0</v>
      </c>
      <c r="BI10">
        <v>7.5274820633499111</v>
      </c>
      <c r="BJ10">
        <v>0</v>
      </c>
      <c r="BK10">
        <v>0</v>
      </c>
      <c r="BL10">
        <v>6.7485781530103672</v>
      </c>
      <c r="BM10">
        <v>1.138555671306251</v>
      </c>
      <c r="BN10">
        <v>1.278617261543427</v>
      </c>
      <c r="BO10">
        <v>0.61187339140857699</v>
      </c>
      <c r="BP10">
        <v>15</v>
      </c>
      <c r="BQ10">
        <v>12</v>
      </c>
      <c r="BR10">
        <v>7</v>
      </c>
      <c r="BS10">
        <v>13.17458634481236</v>
      </c>
      <c r="BT10">
        <v>9.3851384311163777</v>
      </c>
      <c r="BU10">
        <v>11.440275224071261</v>
      </c>
      <c r="BV10">
        <v>0.97552430265488277</v>
      </c>
      <c r="BW10">
        <v>1.3458554691983611</v>
      </c>
      <c r="BX10">
        <v>0.82923554327870508</v>
      </c>
      <c r="BY10">
        <v>8</v>
      </c>
      <c r="BZ10">
        <v>12</v>
      </c>
      <c r="CA10">
        <v>14</v>
      </c>
      <c r="CB10">
        <v>8.2007182991013696</v>
      </c>
      <c r="CC10">
        <v>8.916262016713894</v>
      </c>
      <c r="CD10">
        <v>16.883019684184731</v>
      </c>
      <c r="CE10">
        <v>1.1043436063326719</v>
      </c>
      <c r="CF10">
        <v>0.72361887000546588</v>
      </c>
      <c r="CG10">
        <v>0.86629196044542334</v>
      </c>
      <c r="CH10">
        <v>0.80662699310026564</v>
      </c>
      <c r="CI10">
        <v>50</v>
      </c>
      <c r="CJ10">
        <v>45.275763551564431</v>
      </c>
      <c r="CK10">
        <v>30</v>
      </c>
      <c r="CL10">
        <v>41.45828867035128</v>
      </c>
      <c r="CM10">
        <v>30</v>
      </c>
      <c r="CN10">
        <v>34.630357165700623</v>
      </c>
      <c r="CO10">
        <v>43</v>
      </c>
      <c r="CP10">
        <v>53.308406943747038</v>
      </c>
    </row>
    <row r="11" spans="1:94" x14ac:dyDescent="0.45">
      <c r="A11">
        <v>9</v>
      </c>
      <c r="B11" t="s">
        <v>261</v>
      </c>
      <c r="C11" t="s">
        <v>252</v>
      </c>
      <c r="D11">
        <v>1.224695926730528</v>
      </c>
      <c r="E11">
        <v>134</v>
      </c>
      <c r="F11">
        <v>109.4149144087782</v>
      </c>
      <c r="G11">
        <v>68</v>
      </c>
      <c r="H11">
        <v>1.284504633823184</v>
      </c>
      <c r="I11">
        <v>0.92748095642271067</v>
      </c>
      <c r="J11">
        <v>0.6214755970672704</v>
      </c>
      <c r="K11">
        <v>39</v>
      </c>
      <c r="L11">
        <v>17</v>
      </c>
      <c r="M11">
        <v>12</v>
      </c>
      <c r="N11">
        <v>30.361899033342429</v>
      </c>
      <c r="O11">
        <v>18.329217308750909</v>
      </c>
      <c r="P11">
        <v>19.308883657906659</v>
      </c>
      <c r="Q11">
        <v>44</v>
      </c>
      <c r="R11">
        <v>22.761320793290519</v>
      </c>
      <c r="S11">
        <v>4.6549759974447937</v>
      </c>
      <c r="T11">
        <v>16.58370320926468</v>
      </c>
      <c r="U11">
        <v>1.046856659849668</v>
      </c>
      <c r="V11">
        <v>0.78345649904197268</v>
      </c>
      <c r="W11">
        <v>104</v>
      </c>
      <c r="X11">
        <v>99.345024002555206</v>
      </c>
      <c r="Y11">
        <v>60</v>
      </c>
      <c r="Z11">
        <v>76.583703209264684</v>
      </c>
      <c r="AA11">
        <v>104</v>
      </c>
      <c r="AB11">
        <v>56.004389695952412</v>
      </c>
      <c r="AC11">
        <v>-60</v>
      </c>
      <c r="AD11">
        <v>-42.934808531118207</v>
      </c>
      <c r="AE11">
        <v>0</v>
      </c>
      <c r="AF11">
        <v>43.340634306602787</v>
      </c>
      <c r="AG11">
        <v>0</v>
      </c>
      <c r="AH11">
        <v>33.648894678146483</v>
      </c>
      <c r="AI11">
        <v>0</v>
      </c>
      <c r="AJ11">
        <v>0</v>
      </c>
      <c r="AK11">
        <v>824.2389101821625</v>
      </c>
      <c r="AL11">
        <v>0</v>
      </c>
      <c r="AM11">
        <v>0</v>
      </c>
      <c r="AN11">
        <v>713.61200613604592</v>
      </c>
      <c r="AO11">
        <v>0</v>
      </c>
      <c r="AP11">
        <v>0</v>
      </c>
      <c r="AQ11">
        <v>355.14514895245537</v>
      </c>
      <c r="AR11">
        <v>0</v>
      </c>
      <c r="AS11">
        <v>0</v>
      </c>
      <c r="AT11">
        <v>298.83818758836549</v>
      </c>
      <c r="AU11">
        <v>0</v>
      </c>
      <c r="AV11">
        <v>0</v>
      </c>
      <c r="AW11">
        <v>875.62489168240984</v>
      </c>
      <c r="AX11">
        <v>0</v>
      </c>
      <c r="AY11">
        <v>0</v>
      </c>
      <c r="AZ11">
        <v>894.23438170903114</v>
      </c>
      <c r="BA11">
        <v>0</v>
      </c>
      <c r="BB11">
        <v>0</v>
      </c>
      <c r="BC11">
        <v>112.6974251583694</v>
      </c>
      <c r="BD11">
        <v>0</v>
      </c>
      <c r="BE11">
        <v>0</v>
      </c>
      <c r="BF11">
        <v>123.0756229212256</v>
      </c>
      <c r="BG11">
        <v>0</v>
      </c>
      <c r="BH11">
        <v>0</v>
      </c>
      <c r="BI11">
        <v>6.5463305476315474</v>
      </c>
      <c r="BJ11">
        <v>0</v>
      </c>
      <c r="BK11">
        <v>0</v>
      </c>
      <c r="BL11">
        <v>7.6564569222868641</v>
      </c>
      <c r="BM11">
        <v>1.296129513361137</v>
      </c>
      <c r="BN11">
        <v>0.79343728111377954</v>
      </c>
      <c r="BO11">
        <v>0.53817791755870015</v>
      </c>
      <c r="BP11">
        <v>23</v>
      </c>
      <c r="BQ11">
        <v>7</v>
      </c>
      <c r="BR11">
        <v>4</v>
      </c>
      <c r="BS11">
        <v>17.745140252501589</v>
      </c>
      <c r="BT11">
        <v>8.8223734460445584</v>
      </c>
      <c r="BU11">
        <v>7.4324863014538529</v>
      </c>
      <c r="BV11">
        <v>1.268154545706047</v>
      </c>
      <c r="BW11">
        <v>1.0518738021172529</v>
      </c>
      <c r="BX11">
        <v>0.67360494600269993</v>
      </c>
      <c r="BY11">
        <v>16</v>
      </c>
      <c r="BZ11">
        <v>10</v>
      </c>
      <c r="CA11">
        <v>8</v>
      </c>
      <c r="CB11">
        <v>12.61675878084084</v>
      </c>
      <c r="CC11">
        <v>9.5068438627063525</v>
      </c>
      <c r="CD11">
        <v>11.876397356452809</v>
      </c>
      <c r="CE11">
        <v>1.0465513089884599</v>
      </c>
      <c r="CF11">
        <v>0.74169559433139132</v>
      </c>
      <c r="CG11">
        <v>1.0472419215213411</v>
      </c>
      <c r="CH11">
        <v>0.81628554560899258</v>
      </c>
      <c r="CI11">
        <v>58</v>
      </c>
      <c r="CJ11">
        <v>55.420120831017499</v>
      </c>
      <c r="CK11">
        <v>25</v>
      </c>
      <c r="CL11">
        <v>33.706550491966297</v>
      </c>
      <c r="CM11">
        <v>46</v>
      </c>
      <c r="CN11">
        <v>43.924903171537707</v>
      </c>
      <c r="CO11">
        <v>35</v>
      </c>
      <c r="CP11">
        <v>42.877152717298372</v>
      </c>
    </row>
    <row r="12" spans="1:94" x14ac:dyDescent="0.45">
      <c r="A12">
        <v>10</v>
      </c>
      <c r="B12" t="s">
        <v>148</v>
      </c>
      <c r="C12" t="s">
        <v>252</v>
      </c>
      <c r="D12">
        <v>1.012324582249488</v>
      </c>
      <c r="E12">
        <v>104</v>
      </c>
      <c r="F12">
        <v>102.7338482375895</v>
      </c>
      <c r="G12">
        <v>68</v>
      </c>
      <c r="H12">
        <v>0.9992034813482773</v>
      </c>
      <c r="I12">
        <v>1.0714159056527019</v>
      </c>
      <c r="J12">
        <v>0.93849161769346512</v>
      </c>
      <c r="K12">
        <v>28</v>
      </c>
      <c r="L12">
        <v>20</v>
      </c>
      <c r="M12">
        <v>20</v>
      </c>
      <c r="N12">
        <v>28.02232030078412</v>
      </c>
      <c r="O12">
        <v>18.666887335237089</v>
      </c>
      <c r="P12">
        <v>21.310792363978791</v>
      </c>
      <c r="Q12">
        <v>18</v>
      </c>
      <c r="R12">
        <v>14.42300381434929</v>
      </c>
      <c r="S12">
        <v>-7.2922215922748137</v>
      </c>
      <c r="T12">
        <v>10.869217777925529</v>
      </c>
      <c r="U12">
        <v>0.92266359335760684</v>
      </c>
      <c r="V12">
        <v>0.86391230463597213</v>
      </c>
      <c r="W12">
        <v>87</v>
      </c>
      <c r="X12">
        <v>94.292221592274814</v>
      </c>
      <c r="Y12">
        <v>69</v>
      </c>
      <c r="Z12">
        <v>79.869217777925527</v>
      </c>
      <c r="AA12">
        <v>87</v>
      </c>
      <c r="AB12">
        <v>52.952249761011231</v>
      </c>
      <c r="AC12">
        <v>-69</v>
      </c>
      <c r="AD12">
        <v>-44.821888978225907</v>
      </c>
      <c r="AE12">
        <v>0</v>
      </c>
      <c r="AF12">
        <v>41.339971831263583</v>
      </c>
      <c r="AG12">
        <v>0</v>
      </c>
      <c r="AH12">
        <v>35.047328799699613</v>
      </c>
      <c r="AI12">
        <v>0</v>
      </c>
      <c r="AJ12">
        <v>0</v>
      </c>
      <c r="AK12">
        <v>801.3884098716818</v>
      </c>
      <c r="AL12">
        <v>0</v>
      </c>
      <c r="AM12">
        <v>0</v>
      </c>
      <c r="AN12">
        <v>730.90590531544831</v>
      </c>
      <c r="AO12">
        <v>0</v>
      </c>
      <c r="AP12">
        <v>0</v>
      </c>
      <c r="AQ12">
        <v>343.72384778777791</v>
      </c>
      <c r="AR12">
        <v>0</v>
      </c>
      <c r="AS12">
        <v>0</v>
      </c>
      <c r="AT12">
        <v>307.48106080102548</v>
      </c>
      <c r="AU12">
        <v>0</v>
      </c>
      <c r="AV12">
        <v>0</v>
      </c>
      <c r="AW12">
        <v>881.48634579067232</v>
      </c>
      <c r="AX12">
        <v>0</v>
      </c>
      <c r="AY12">
        <v>0</v>
      </c>
      <c r="AZ12">
        <v>895.49868159734683</v>
      </c>
      <c r="BA12">
        <v>0</v>
      </c>
      <c r="BB12">
        <v>0</v>
      </c>
      <c r="BC12">
        <v>114.6726055985353</v>
      </c>
      <c r="BD12">
        <v>0</v>
      </c>
      <c r="BE12">
        <v>0</v>
      </c>
      <c r="BF12">
        <v>122.0637402879757</v>
      </c>
      <c r="BG12">
        <v>0</v>
      </c>
      <c r="BH12">
        <v>0</v>
      </c>
      <c r="BI12">
        <v>6.8682578348268759</v>
      </c>
      <c r="BJ12">
        <v>0</v>
      </c>
      <c r="BK12">
        <v>0</v>
      </c>
      <c r="BL12">
        <v>7.4930986490483793</v>
      </c>
      <c r="BM12">
        <v>0.85620612850624145</v>
      </c>
      <c r="BN12">
        <v>1.319518994302159</v>
      </c>
      <c r="BO12">
        <v>0.93517219819510977</v>
      </c>
      <c r="BP12">
        <v>14</v>
      </c>
      <c r="BQ12">
        <v>12</v>
      </c>
      <c r="BR12">
        <v>8</v>
      </c>
      <c r="BS12">
        <v>16.35120274649838</v>
      </c>
      <c r="BT12">
        <v>9.094223009913037</v>
      </c>
      <c r="BU12">
        <v>8.5545742435885792</v>
      </c>
      <c r="BV12">
        <v>1.1995423690046769</v>
      </c>
      <c r="BW12">
        <v>0.83571299777391805</v>
      </c>
      <c r="BX12">
        <v>0.94071768660168709</v>
      </c>
      <c r="BY12">
        <v>14</v>
      </c>
      <c r="BZ12">
        <v>8</v>
      </c>
      <c r="CA12">
        <v>12</v>
      </c>
      <c r="CB12">
        <v>11.67111755428575</v>
      </c>
      <c r="CC12">
        <v>9.5726643253240464</v>
      </c>
      <c r="CD12">
        <v>12.75621812039021</v>
      </c>
      <c r="CE12">
        <v>0.80875725997782999</v>
      </c>
      <c r="CF12">
        <v>0.84857159075788402</v>
      </c>
      <c r="CG12">
        <v>1.0623055431982451</v>
      </c>
      <c r="CH12">
        <v>0.87609561296504623</v>
      </c>
      <c r="CI12">
        <v>42</v>
      </c>
      <c r="CJ12">
        <v>51.931527639271287</v>
      </c>
      <c r="CK12">
        <v>30</v>
      </c>
      <c r="CL12">
        <v>35.353528596457167</v>
      </c>
      <c r="CM12">
        <v>45</v>
      </c>
      <c r="CN12">
        <v>42.360693953003519</v>
      </c>
      <c r="CO12">
        <v>39</v>
      </c>
      <c r="CP12">
        <v>44.51568918146836</v>
      </c>
    </row>
    <row r="13" spans="1:94" x14ac:dyDescent="0.45">
      <c r="A13">
        <v>11</v>
      </c>
      <c r="B13" t="s">
        <v>262</v>
      </c>
      <c r="C13" t="s">
        <v>252</v>
      </c>
      <c r="D13">
        <v>0.81183558897559338</v>
      </c>
      <c r="E13">
        <v>66</v>
      </c>
      <c r="F13">
        <v>81.297248970424462</v>
      </c>
      <c r="G13">
        <v>68</v>
      </c>
      <c r="H13">
        <v>0.71744526564936228</v>
      </c>
      <c r="I13">
        <v>1.1305704321153209</v>
      </c>
      <c r="J13">
        <v>1.1221066823541239</v>
      </c>
      <c r="K13">
        <v>15</v>
      </c>
      <c r="L13">
        <v>21</v>
      </c>
      <c r="M13">
        <v>32</v>
      </c>
      <c r="N13">
        <v>20.907518270990948</v>
      </c>
      <c r="O13">
        <v>18.57469415745161</v>
      </c>
      <c r="P13">
        <v>28.517787571557442</v>
      </c>
      <c r="Q13">
        <v>-20</v>
      </c>
      <c r="R13">
        <v>-15.67698148242779</v>
      </c>
      <c r="S13">
        <v>-8.3236058854022161</v>
      </c>
      <c r="T13">
        <v>4.0005873678300077</v>
      </c>
      <c r="U13">
        <v>0.89506773182465738</v>
      </c>
      <c r="V13">
        <v>0.95788881438869167</v>
      </c>
      <c r="W13">
        <v>71</v>
      </c>
      <c r="X13">
        <v>79.323605885402216</v>
      </c>
      <c r="Y13">
        <v>91</v>
      </c>
      <c r="Z13">
        <v>95.000587367830008</v>
      </c>
      <c r="AA13">
        <v>71</v>
      </c>
      <c r="AB13">
        <v>44.580080040211783</v>
      </c>
      <c r="AC13">
        <v>-91</v>
      </c>
      <c r="AD13">
        <v>-53.562056062595268</v>
      </c>
      <c r="AE13">
        <v>0</v>
      </c>
      <c r="AF13">
        <v>34.743525845190433</v>
      </c>
      <c r="AG13">
        <v>0</v>
      </c>
      <c r="AH13">
        <v>41.438531305234733</v>
      </c>
      <c r="AI13">
        <v>0</v>
      </c>
      <c r="AJ13">
        <v>0</v>
      </c>
      <c r="AK13">
        <v>729.19988223074438</v>
      </c>
      <c r="AL13">
        <v>0</v>
      </c>
      <c r="AM13">
        <v>0</v>
      </c>
      <c r="AN13">
        <v>804.78870239583955</v>
      </c>
      <c r="AO13">
        <v>0</v>
      </c>
      <c r="AP13">
        <v>0</v>
      </c>
      <c r="AQ13">
        <v>307.22732005799492</v>
      </c>
      <c r="AR13">
        <v>0</v>
      </c>
      <c r="AS13">
        <v>0</v>
      </c>
      <c r="AT13">
        <v>344.96987391724758</v>
      </c>
      <c r="AU13">
        <v>0</v>
      </c>
      <c r="AV13">
        <v>0</v>
      </c>
      <c r="AW13">
        <v>895.50205665704527</v>
      </c>
      <c r="AX13">
        <v>0</v>
      </c>
      <c r="AY13">
        <v>0</v>
      </c>
      <c r="AZ13">
        <v>882.81241681541462</v>
      </c>
      <c r="BA13">
        <v>0</v>
      </c>
      <c r="BB13">
        <v>0</v>
      </c>
      <c r="BC13">
        <v>122.1179742420656</v>
      </c>
      <c r="BD13">
        <v>0</v>
      </c>
      <c r="BE13">
        <v>0</v>
      </c>
      <c r="BF13">
        <v>114.94921840437679</v>
      </c>
      <c r="BG13">
        <v>0</v>
      </c>
      <c r="BH13">
        <v>0</v>
      </c>
      <c r="BI13">
        <v>7.5583897309625527</v>
      </c>
      <c r="BJ13">
        <v>0</v>
      </c>
      <c r="BK13">
        <v>0</v>
      </c>
      <c r="BL13">
        <v>6.7513327634977029</v>
      </c>
      <c r="BM13">
        <v>1.18385003060551</v>
      </c>
      <c r="BN13">
        <v>0.73871506202116388</v>
      </c>
      <c r="BO13">
        <v>1.0123538613715091</v>
      </c>
      <c r="BP13">
        <v>15</v>
      </c>
      <c r="BQ13">
        <v>7</v>
      </c>
      <c r="BR13">
        <v>12</v>
      </c>
      <c r="BS13">
        <v>12.67052380978347</v>
      </c>
      <c r="BT13">
        <v>9.4759134609325901</v>
      </c>
      <c r="BU13">
        <v>11.85356272928394</v>
      </c>
      <c r="BV13">
        <v>0</v>
      </c>
      <c r="BW13">
        <v>1.538667703613966</v>
      </c>
      <c r="BX13">
        <v>1.2001758371181099</v>
      </c>
      <c r="BY13">
        <v>0</v>
      </c>
      <c r="BZ13">
        <v>14</v>
      </c>
      <c r="CA13">
        <v>20</v>
      </c>
      <c r="CB13">
        <v>8.2369944612074821</v>
      </c>
      <c r="CC13">
        <v>9.0987806965190163</v>
      </c>
      <c r="CD13">
        <v>16.664224842273502</v>
      </c>
      <c r="CE13">
        <v>1.036360446650314</v>
      </c>
      <c r="CF13">
        <v>0.8103424430941526</v>
      </c>
      <c r="CG13">
        <v>0.71556341692478065</v>
      </c>
      <c r="CH13">
        <v>1.0745995065919549</v>
      </c>
      <c r="CI13">
        <v>46</v>
      </c>
      <c r="CJ13">
        <v>44.386101523537981</v>
      </c>
      <c r="CK13">
        <v>34</v>
      </c>
      <c r="CL13">
        <v>41.957570271374252</v>
      </c>
      <c r="CM13">
        <v>25</v>
      </c>
      <c r="CN13">
        <v>34.937504361864242</v>
      </c>
      <c r="CO13">
        <v>57</v>
      </c>
      <c r="CP13">
        <v>53.043017096455749</v>
      </c>
    </row>
    <row r="14" spans="1:94" x14ac:dyDescent="0.45">
      <c r="A14">
        <v>12</v>
      </c>
      <c r="B14" t="s">
        <v>263</v>
      </c>
      <c r="C14" t="s">
        <v>252</v>
      </c>
      <c r="D14">
        <v>1.002457666310282</v>
      </c>
      <c r="E14">
        <v>112</v>
      </c>
      <c r="F14">
        <v>111.7254162085819</v>
      </c>
      <c r="G14">
        <v>68</v>
      </c>
      <c r="H14">
        <v>0.96146003925299373</v>
      </c>
      <c r="I14">
        <v>1.2142766939514</v>
      </c>
      <c r="J14">
        <v>0.85654602050257889</v>
      </c>
      <c r="K14">
        <v>30</v>
      </c>
      <c r="L14">
        <v>22</v>
      </c>
      <c r="M14">
        <v>16</v>
      </c>
      <c r="N14">
        <v>31.20254485387505</v>
      </c>
      <c r="O14">
        <v>18.117781646956761</v>
      </c>
      <c r="P14">
        <v>18.679673499168199</v>
      </c>
      <c r="Q14">
        <v>32</v>
      </c>
      <c r="R14">
        <v>26.588973344130739</v>
      </c>
      <c r="S14">
        <v>0.1597175474082633</v>
      </c>
      <c r="T14">
        <v>5.2513091084610011</v>
      </c>
      <c r="U14">
        <v>1.0015683140655329</v>
      </c>
      <c r="V14">
        <v>0.93021637536043134</v>
      </c>
      <c r="W14">
        <v>102</v>
      </c>
      <c r="X14">
        <v>101.84028245259169</v>
      </c>
      <c r="Y14">
        <v>70</v>
      </c>
      <c r="Z14">
        <v>75.251309108461001</v>
      </c>
      <c r="AA14">
        <v>102</v>
      </c>
      <c r="AB14">
        <v>57.297087954417982</v>
      </c>
      <c r="AC14">
        <v>-70</v>
      </c>
      <c r="AD14">
        <v>-42.276774120851741</v>
      </c>
      <c r="AE14">
        <v>0</v>
      </c>
      <c r="AF14">
        <v>44.543194498173762</v>
      </c>
      <c r="AG14">
        <v>0</v>
      </c>
      <c r="AH14">
        <v>32.97453498760926</v>
      </c>
      <c r="AI14">
        <v>0</v>
      </c>
      <c r="AJ14">
        <v>0</v>
      </c>
      <c r="AK14">
        <v>837.34171927887269</v>
      </c>
      <c r="AL14">
        <v>0</v>
      </c>
      <c r="AM14">
        <v>0</v>
      </c>
      <c r="AN14">
        <v>708.31808885831856</v>
      </c>
      <c r="AO14">
        <v>0</v>
      </c>
      <c r="AP14">
        <v>0</v>
      </c>
      <c r="AQ14">
        <v>359.80903807811558</v>
      </c>
      <c r="AR14">
        <v>0</v>
      </c>
      <c r="AS14">
        <v>0</v>
      </c>
      <c r="AT14">
        <v>295.14885826512642</v>
      </c>
      <c r="AU14">
        <v>0</v>
      </c>
      <c r="AV14">
        <v>0</v>
      </c>
      <c r="AW14">
        <v>878.29314931531349</v>
      </c>
      <c r="AX14">
        <v>0</v>
      </c>
      <c r="AY14">
        <v>0</v>
      </c>
      <c r="AZ14">
        <v>899.52104760129237</v>
      </c>
      <c r="BA14">
        <v>0</v>
      </c>
      <c r="BB14">
        <v>0</v>
      </c>
      <c r="BC14">
        <v>112.38536150463329</v>
      </c>
      <c r="BD14">
        <v>0</v>
      </c>
      <c r="BE14">
        <v>0</v>
      </c>
      <c r="BF14">
        <v>123.9666142051057</v>
      </c>
      <c r="BG14">
        <v>0</v>
      </c>
      <c r="BH14">
        <v>0</v>
      </c>
      <c r="BI14">
        <v>6.5791794779033186</v>
      </c>
      <c r="BJ14">
        <v>0</v>
      </c>
      <c r="BK14">
        <v>0</v>
      </c>
      <c r="BL14">
        <v>7.6178021626345078</v>
      </c>
      <c r="BM14">
        <v>0.85316281991127429</v>
      </c>
      <c r="BN14">
        <v>1.293171825689432</v>
      </c>
      <c r="BO14">
        <v>1.038570159228835</v>
      </c>
      <c r="BP14">
        <v>16</v>
      </c>
      <c r="BQ14">
        <v>11</v>
      </c>
      <c r="BR14">
        <v>7</v>
      </c>
      <c r="BS14">
        <v>18.753747381612271</v>
      </c>
      <c r="BT14">
        <v>8.5062168703958143</v>
      </c>
      <c r="BU14">
        <v>6.7400357479919153</v>
      </c>
      <c r="BV14">
        <v>1.124606616116413</v>
      </c>
      <c r="BW14">
        <v>1.14445464975952</v>
      </c>
      <c r="BX14">
        <v>0.75379171358137143</v>
      </c>
      <c r="BY14">
        <v>14</v>
      </c>
      <c r="BZ14">
        <v>11</v>
      </c>
      <c r="CA14">
        <v>9</v>
      </c>
      <c r="CB14">
        <v>12.448797472262781</v>
      </c>
      <c r="CC14">
        <v>9.6115647765609449</v>
      </c>
      <c r="CD14">
        <v>11.93963775117628</v>
      </c>
      <c r="CE14">
        <v>0.94155569374652581</v>
      </c>
      <c r="CF14">
        <v>1.079663537439556</v>
      </c>
      <c r="CG14">
        <v>1.082292978467408</v>
      </c>
      <c r="CH14">
        <v>0.81711167496885073</v>
      </c>
      <c r="CI14">
        <v>55</v>
      </c>
      <c r="CJ14">
        <v>58.413963576759407</v>
      </c>
      <c r="CK14">
        <v>35</v>
      </c>
      <c r="CL14">
        <v>32.417506738259597</v>
      </c>
      <c r="CM14">
        <v>47</v>
      </c>
      <c r="CN14">
        <v>43.426318875832322</v>
      </c>
      <c r="CO14">
        <v>35</v>
      </c>
      <c r="CP14">
        <v>42.833802370201397</v>
      </c>
    </row>
    <row r="15" spans="1:94" x14ac:dyDescent="0.45">
      <c r="A15">
        <v>13</v>
      </c>
      <c r="B15" t="s">
        <v>264</v>
      </c>
      <c r="C15" t="s">
        <v>252</v>
      </c>
      <c r="D15">
        <v>1.052703560060251</v>
      </c>
      <c r="E15">
        <v>116</v>
      </c>
      <c r="F15">
        <v>110.1924648125639</v>
      </c>
      <c r="G15">
        <v>68</v>
      </c>
      <c r="H15">
        <v>1.0705180260448059</v>
      </c>
      <c r="I15">
        <v>0.95969980115114273</v>
      </c>
      <c r="J15">
        <v>0.92497763333517513</v>
      </c>
      <c r="K15">
        <v>33</v>
      </c>
      <c r="L15">
        <v>17</v>
      </c>
      <c r="M15">
        <v>18</v>
      </c>
      <c r="N15">
        <v>30.826197408299219</v>
      </c>
      <c r="O15">
        <v>17.71387258766627</v>
      </c>
      <c r="P15">
        <v>19.459930004034501</v>
      </c>
      <c r="Q15">
        <v>16</v>
      </c>
      <c r="R15">
        <v>24.272473070421459</v>
      </c>
      <c r="S15">
        <v>-11.45639421568262</v>
      </c>
      <c r="T15">
        <v>3.183921145261166</v>
      </c>
      <c r="U15">
        <v>0.88595654557254533</v>
      </c>
      <c r="V15">
        <v>0.95820743934681007</v>
      </c>
      <c r="W15">
        <v>89</v>
      </c>
      <c r="X15">
        <v>100.45639421568259</v>
      </c>
      <c r="Y15">
        <v>73</v>
      </c>
      <c r="Z15">
        <v>76.183921145261166</v>
      </c>
      <c r="AA15">
        <v>89</v>
      </c>
      <c r="AB15">
        <v>56.777138563662561</v>
      </c>
      <c r="AC15">
        <v>-73</v>
      </c>
      <c r="AD15">
        <v>-42.846264683187982</v>
      </c>
      <c r="AE15">
        <v>0</v>
      </c>
      <c r="AF15">
        <v>43.679255652020061</v>
      </c>
      <c r="AG15">
        <v>0</v>
      </c>
      <c r="AH15">
        <v>33.337656462073177</v>
      </c>
      <c r="AI15">
        <v>0</v>
      </c>
      <c r="AJ15">
        <v>0</v>
      </c>
      <c r="AK15">
        <v>828.90530809593224</v>
      </c>
      <c r="AL15">
        <v>0</v>
      </c>
      <c r="AM15">
        <v>0</v>
      </c>
      <c r="AN15">
        <v>712.97732204001318</v>
      </c>
      <c r="AO15">
        <v>0</v>
      </c>
      <c r="AP15">
        <v>0</v>
      </c>
      <c r="AQ15">
        <v>355.92394662431411</v>
      </c>
      <c r="AR15">
        <v>0</v>
      </c>
      <c r="AS15">
        <v>0</v>
      </c>
      <c r="AT15">
        <v>296.89195986909289</v>
      </c>
      <c r="AU15">
        <v>0</v>
      </c>
      <c r="AV15">
        <v>0</v>
      </c>
      <c r="AW15">
        <v>880.38233868243537</v>
      </c>
      <c r="AX15">
        <v>0</v>
      </c>
      <c r="AY15">
        <v>0</v>
      </c>
      <c r="AZ15">
        <v>899.81896702506197</v>
      </c>
      <c r="BA15">
        <v>0</v>
      </c>
      <c r="BB15">
        <v>0</v>
      </c>
      <c r="BC15">
        <v>112.92185440169369</v>
      </c>
      <c r="BD15">
        <v>0</v>
      </c>
      <c r="BE15">
        <v>0</v>
      </c>
      <c r="BF15">
        <v>124.1003478334594</v>
      </c>
      <c r="BG15">
        <v>0</v>
      </c>
      <c r="BH15">
        <v>0</v>
      </c>
      <c r="BI15">
        <v>6.5072509017412949</v>
      </c>
      <c r="BJ15">
        <v>0</v>
      </c>
      <c r="BK15">
        <v>0</v>
      </c>
      <c r="BL15">
        <v>7.7038907002316854</v>
      </c>
      <c r="BM15">
        <v>0.92925497693979731</v>
      </c>
      <c r="BN15">
        <v>1.070754429954196</v>
      </c>
      <c r="BO15">
        <v>1.095817455689994</v>
      </c>
      <c r="BP15">
        <v>17</v>
      </c>
      <c r="BQ15">
        <v>9</v>
      </c>
      <c r="BR15">
        <v>8</v>
      </c>
      <c r="BS15">
        <v>18.294225397623411</v>
      </c>
      <c r="BT15">
        <v>8.4052885967373445</v>
      </c>
      <c r="BU15">
        <v>7.300486005639244</v>
      </c>
      <c r="BV15">
        <v>1.276734418682856</v>
      </c>
      <c r="BW15">
        <v>0.85942179904009852</v>
      </c>
      <c r="BX15">
        <v>0.82240602459452494</v>
      </c>
      <c r="BY15">
        <v>16</v>
      </c>
      <c r="BZ15">
        <v>8</v>
      </c>
      <c r="CA15">
        <v>10</v>
      </c>
      <c r="CB15">
        <v>12.53197201067581</v>
      </c>
      <c r="CC15">
        <v>9.3085839909289287</v>
      </c>
      <c r="CD15">
        <v>12.159443998395259</v>
      </c>
      <c r="CE15">
        <v>0.87352961362172865</v>
      </c>
      <c r="CF15">
        <v>1.0951819079511509</v>
      </c>
      <c r="CG15">
        <v>0.90241534514074051</v>
      </c>
      <c r="CH15">
        <v>0.85425350951853385</v>
      </c>
      <c r="CI15">
        <v>50</v>
      </c>
      <c r="CJ15">
        <v>57.239044012137967</v>
      </c>
      <c r="CK15">
        <v>36</v>
      </c>
      <c r="CL15">
        <v>32.871251559796328</v>
      </c>
      <c r="CM15">
        <v>39</v>
      </c>
      <c r="CN15">
        <v>43.217350203544648</v>
      </c>
      <c r="CO15">
        <v>37</v>
      </c>
      <c r="CP15">
        <v>43.312669585464839</v>
      </c>
    </row>
    <row r="16" spans="1:94" x14ac:dyDescent="0.45">
      <c r="A16">
        <v>14</v>
      </c>
      <c r="B16" t="s">
        <v>265</v>
      </c>
      <c r="C16" t="s">
        <v>252</v>
      </c>
      <c r="D16">
        <v>0.95743504377239119</v>
      </c>
      <c r="E16">
        <v>78</v>
      </c>
      <c r="F16">
        <v>81.467667710043372</v>
      </c>
      <c r="G16">
        <v>68</v>
      </c>
      <c r="H16">
        <v>1.050945611030929</v>
      </c>
      <c r="I16">
        <v>0.64284284215521104</v>
      </c>
      <c r="J16">
        <v>1.1972088352354391</v>
      </c>
      <c r="K16">
        <v>22</v>
      </c>
      <c r="L16">
        <v>12</v>
      </c>
      <c r="M16">
        <v>34</v>
      </c>
      <c r="N16">
        <v>20.933528594709131</v>
      </c>
      <c r="O16">
        <v>18.66708192591598</v>
      </c>
      <c r="P16">
        <v>28.399389479374889</v>
      </c>
      <c r="Q16">
        <v>-25</v>
      </c>
      <c r="R16">
        <v>-15.79584661102821</v>
      </c>
      <c r="S16">
        <v>-12.339557028822631</v>
      </c>
      <c r="T16">
        <v>3.135403639850836</v>
      </c>
      <c r="U16">
        <v>0.84447156637968257</v>
      </c>
      <c r="V16">
        <v>0.96704272521173751</v>
      </c>
      <c r="W16">
        <v>67</v>
      </c>
      <c r="X16">
        <v>79.339557028822625</v>
      </c>
      <c r="Y16">
        <v>92</v>
      </c>
      <c r="Z16">
        <v>95.135403639850836</v>
      </c>
      <c r="AA16">
        <v>67</v>
      </c>
      <c r="AB16">
        <v>44.651499910457019</v>
      </c>
      <c r="AC16">
        <v>-92</v>
      </c>
      <c r="AD16">
        <v>-53.616126477149351</v>
      </c>
      <c r="AE16">
        <v>0</v>
      </c>
      <c r="AF16">
        <v>34.688057118365613</v>
      </c>
      <c r="AG16">
        <v>0</v>
      </c>
      <c r="AH16">
        <v>41.519277162701478</v>
      </c>
      <c r="AI16">
        <v>0</v>
      </c>
      <c r="AJ16">
        <v>0</v>
      </c>
      <c r="AK16">
        <v>730.07354682057348</v>
      </c>
      <c r="AL16">
        <v>0</v>
      </c>
      <c r="AM16">
        <v>0</v>
      </c>
      <c r="AN16">
        <v>805.59023245523088</v>
      </c>
      <c r="AO16">
        <v>0</v>
      </c>
      <c r="AP16">
        <v>0</v>
      </c>
      <c r="AQ16">
        <v>306.5503119205689</v>
      </c>
      <c r="AR16">
        <v>0</v>
      </c>
      <c r="AS16">
        <v>0</v>
      </c>
      <c r="AT16">
        <v>344.67388805174642</v>
      </c>
      <c r="AU16">
        <v>0</v>
      </c>
      <c r="AV16">
        <v>0</v>
      </c>
      <c r="AW16">
        <v>894.87133230101665</v>
      </c>
      <c r="AX16">
        <v>0</v>
      </c>
      <c r="AY16">
        <v>0</v>
      </c>
      <c r="AZ16">
        <v>882.42010684957927</v>
      </c>
      <c r="BA16">
        <v>0</v>
      </c>
      <c r="BB16">
        <v>0</v>
      </c>
      <c r="BC16">
        <v>122.2625208592969</v>
      </c>
      <c r="BD16">
        <v>0</v>
      </c>
      <c r="BE16">
        <v>0</v>
      </c>
      <c r="BF16">
        <v>114.84707289796749</v>
      </c>
      <c r="BG16">
        <v>0</v>
      </c>
      <c r="BH16">
        <v>0</v>
      </c>
      <c r="BI16">
        <v>7.543658551821963</v>
      </c>
      <c r="BJ16">
        <v>0</v>
      </c>
      <c r="BK16">
        <v>0</v>
      </c>
      <c r="BL16">
        <v>6.8200931366167747</v>
      </c>
      <c r="BM16">
        <v>1.0195941349220741</v>
      </c>
      <c r="BN16">
        <v>0.41840433665142052</v>
      </c>
      <c r="BO16">
        <v>1.4542719303686971</v>
      </c>
      <c r="BP16">
        <v>13</v>
      </c>
      <c r="BQ16">
        <v>4</v>
      </c>
      <c r="BR16">
        <v>17</v>
      </c>
      <c r="BS16">
        <v>12.75017142089933</v>
      </c>
      <c r="BT16">
        <v>9.5601303562311433</v>
      </c>
      <c r="BU16">
        <v>11.689698222869531</v>
      </c>
      <c r="BV16">
        <v>1.099793129988728</v>
      </c>
      <c r="BW16">
        <v>0.87844982360841228</v>
      </c>
      <c r="BX16">
        <v>1.017373674895496</v>
      </c>
      <c r="BY16">
        <v>9</v>
      </c>
      <c r="BZ16">
        <v>8</v>
      </c>
      <c r="CA16">
        <v>17</v>
      </c>
      <c r="CB16">
        <v>8.1833571738098048</v>
      </c>
      <c r="CC16">
        <v>9.1069515696848384</v>
      </c>
      <c r="CD16">
        <v>16.709691256505359</v>
      </c>
      <c r="CE16">
        <v>0.76752110193321565</v>
      </c>
      <c r="CF16">
        <v>1.094557483760439</v>
      </c>
      <c r="CG16">
        <v>0.9417512384551624</v>
      </c>
      <c r="CH16">
        <v>0.86613852712713746</v>
      </c>
      <c r="CI16">
        <v>34</v>
      </c>
      <c r="CJ16">
        <v>44.298456308708033</v>
      </c>
      <c r="CK16">
        <v>46</v>
      </c>
      <c r="CL16">
        <v>42.026116199912458</v>
      </c>
      <c r="CM16">
        <v>33</v>
      </c>
      <c r="CN16">
        <v>35.041100720114592</v>
      </c>
      <c r="CO16">
        <v>46</v>
      </c>
      <c r="CP16">
        <v>53.10928743993837</v>
      </c>
    </row>
    <row r="17" spans="1:94" x14ac:dyDescent="0.45">
      <c r="A17">
        <v>15</v>
      </c>
      <c r="B17" t="s">
        <v>266</v>
      </c>
      <c r="C17" t="s">
        <v>252</v>
      </c>
      <c r="D17">
        <v>1.0619237695765009</v>
      </c>
      <c r="E17">
        <v>118</v>
      </c>
      <c r="F17">
        <v>111.1190872458376</v>
      </c>
      <c r="G17">
        <v>68</v>
      </c>
      <c r="H17">
        <v>1.0987629953529741</v>
      </c>
      <c r="I17">
        <v>0.87491835313770439</v>
      </c>
      <c r="J17">
        <v>0.95904400177382487</v>
      </c>
      <c r="K17">
        <v>34</v>
      </c>
      <c r="L17">
        <v>16</v>
      </c>
      <c r="M17">
        <v>18</v>
      </c>
      <c r="N17">
        <v>30.943888849367031</v>
      </c>
      <c r="O17">
        <v>18.287420697736511</v>
      </c>
      <c r="P17">
        <v>18.768690452896461</v>
      </c>
      <c r="Q17">
        <v>29</v>
      </c>
      <c r="R17">
        <v>26.25526189927669</v>
      </c>
      <c r="S17">
        <v>-11.658237953240761</v>
      </c>
      <c r="T17">
        <v>14.402976053964069</v>
      </c>
      <c r="U17">
        <v>0.8853192993704736</v>
      </c>
      <c r="V17">
        <v>0.80898663676542149</v>
      </c>
      <c r="W17">
        <v>90</v>
      </c>
      <c r="X17">
        <v>101.6582379532408</v>
      </c>
      <c r="Y17">
        <v>61</v>
      </c>
      <c r="Z17">
        <v>75.402976053964068</v>
      </c>
      <c r="AA17">
        <v>90</v>
      </c>
      <c r="AB17">
        <v>57.250584606736098</v>
      </c>
      <c r="AC17">
        <v>-61</v>
      </c>
      <c r="AD17">
        <v>-42.219523564619649</v>
      </c>
      <c r="AE17">
        <v>0</v>
      </c>
      <c r="AF17">
        <v>44.407653346504659</v>
      </c>
      <c r="AG17">
        <v>0</v>
      </c>
      <c r="AH17">
        <v>33.183452489344418</v>
      </c>
      <c r="AI17">
        <v>0</v>
      </c>
      <c r="AJ17">
        <v>0</v>
      </c>
      <c r="AK17">
        <v>836.46070921490798</v>
      </c>
      <c r="AL17">
        <v>0</v>
      </c>
      <c r="AM17">
        <v>0</v>
      </c>
      <c r="AN17">
        <v>707.93941405128271</v>
      </c>
      <c r="AO17">
        <v>0</v>
      </c>
      <c r="AP17">
        <v>0</v>
      </c>
      <c r="AQ17">
        <v>361.48259091600289</v>
      </c>
      <c r="AR17">
        <v>0</v>
      </c>
      <c r="AS17">
        <v>0</v>
      </c>
      <c r="AT17">
        <v>296.30565411171028</v>
      </c>
      <c r="AU17">
        <v>0</v>
      </c>
      <c r="AV17">
        <v>0</v>
      </c>
      <c r="AW17">
        <v>875.64563861421834</v>
      </c>
      <c r="AX17">
        <v>0</v>
      </c>
      <c r="AY17">
        <v>0</v>
      </c>
      <c r="AZ17">
        <v>897.58765741794457</v>
      </c>
      <c r="BA17">
        <v>0</v>
      </c>
      <c r="BB17">
        <v>0</v>
      </c>
      <c r="BC17">
        <v>112.3185711057185</v>
      </c>
      <c r="BD17">
        <v>0</v>
      </c>
      <c r="BE17">
        <v>0</v>
      </c>
      <c r="BF17">
        <v>123.68684288736431</v>
      </c>
      <c r="BG17">
        <v>0</v>
      </c>
      <c r="BH17">
        <v>0</v>
      </c>
      <c r="BI17">
        <v>6.6172048210806977</v>
      </c>
      <c r="BJ17">
        <v>0</v>
      </c>
      <c r="BK17">
        <v>0</v>
      </c>
      <c r="BL17">
        <v>7.7110359239352313</v>
      </c>
      <c r="BM17">
        <v>1.0551769062899481</v>
      </c>
      <c r="BN17">
        <v>0.57093767893428626</v>
      </c>
      <c r="BO17">
        <v>1.3819756588736209</v>
      </c>
      <c r="BP17">
        <v>19</v>
      </c>
      <c r="BQ17">
        <v>5</v>
      </c>
      <c r="BR17">
        <v>10</v>
      </c>
      <c r="BS17">
        <v>18.006459283500529</v>
      </c>
      <c r="BT17">
        <v>8.757523254259576</v>
      </c>
      <c r="BU17">
        <v>7.2360174622398938</v>
      </c>
      <c r="BV17">
        <v>1.1594266019870969</v>
      </c>
      <c r="BW17">
        <v>1.1542621591934681</v>
      </c>
      <c r="BX17">
        <v>0.69368133532281429</v>
      </c>
      <c r="BY17">
        <v>15</v>
      </c>
      <c r="BZ17">
        <v>11</v>
      </c>
      <c r="CA17">
        <v>8</v>
      </c>
      <c r="CB17">
        <v>12.9374295658665</v>
      </c>
      <c r="CC17">
        <v>9.5298974434769388</v>
      </c>
      <c r="CD17">
        <v>11.532672990656559</v>
      </c>
      <c r="CE17">
        <v>0.87085202350968915</v>
      </c>
      <c r="CF17">
        <v>0.96475959242495235</v>
      </c>
      <c r="CG17">
        <v>0.90325275217362488</v>
      </c>
      <c r="CH17">
        <v>0.68664908596233332</v>
      </c>
      <c r="CI17">
        <v>49</v>
      </c>
      <c r="CJ17">
        <v>56.266734964364268</v>
      </c>
      <c r="CK17">
        <v>32</v>
      </c>
      <c r="CL17">
        <v>33.168885027167271</v>
      </c>
      <c r="CM17">
        <v>41</v>
      </c>
      <c r="CN17">
        <v>45.391502988876482</v>
      </c>
      <c r="CO17">
        <v>29</v>
      </c>
      <c r="CP17">
        <v>42.23409102679679</v>
      </c>
    </row>
    <row r="18" spans="1:94" x14ac:dyDescent="0.45">
      <c r="A18">
        <v>16</v>
      </c>
      <c r="B18" t="s">
        <v>267</v>
      </c>
      <c r="C18" t="s">
        <v>252</v>
      </c>
      <c r="D18">
        <v>0.97424432698561902</v>
      </c>
      <c r="E18">
        <v>92</v>
      </c>
      <c r="F18">
        <v>94.432163936385976</v>
      </c>
      <c r="G18">
        <v>68</v>
      </c>
      <c r="H18">
        <v>0.95493568502320825</v>
      </c>
      <c r="I18">
        <v>1.0507283185180281</v>
      </c>
      <c r="J18">
        <v>1.0070070359830741</v>
      </c>
      <c r="K18">
        <v>24</v>
      </c>
      <c r="L18">
        <v>20</v>
      </c>
      <c r="M18">
        <v>24</v>
      </c>
      <c r="N18">
        <v>25.132582619338091</v>
      </c>
      <c r="O18">
        <v>19.034416078371699</v>
      </c>
      <c r="P18">
        <v>23.83300130229021</v>
      </c>
      <c r="Q18">
        <v>8</v>
      </c>
      <c r="R18">
        <v>3.3894775633019378</v>
      </c>
      <c r="S18">
        <v>-18.87501548335149</v>
      </c>
      <c r="T18">
        <v>23.485537920049548</v>
      </c>
      <c r="U18">
        <v>0.78762292888840901</v>
      </c>
      <c r="V18">
        <v>0.72526887598210554</v>
      </c>
      <c r="W18">
        <v>70</v>
      </c>
      <c r="X18">
        <v>88.87501548335149</v>
      </c>
      <c r="Y18">
        <v>62</v>
      </c>
      <c r="Z18">
        <v>85.485537920049552</v>
      </c>
      <c r="AA18">
        <v>70</v>
      </c>
      <c r="AB18">
        <v>49.932069636403398</v>
      </c>
      <c r="AC18">
        <v>-62</v>
      </c>
      <c r="AD18">
        <v>-48.041846323613193</v>
      </c>
      <c r="AE18">
        <v>0</v>
      </c>
      <c r="AF18">
        <v>38.942945846948078</v>
      </c>
      <c r="AG18">
        <v>0</v>
      </c>
      <c r="AH18">
        <v>37.443691596436359</v>
      </c>
      <c r="AI18">
        <v>0</v>
      </c>
      <c r="AJ18">
        <v>0</v>
      </c>
      <c r="AK18">
        <v>774.69809787474469</v>
      </c>
      <c r="AL18">
        <v>0</v>
      </c>
      <c r="AM18">
        <v>0</v>
      </c>
      <c r="AN18">
        <v>757.69691290693083</v>
      </c>
      <c r="AO18">
        <v>0</v>
      </c>
      <c r="AP18">
        <v>0</v>
      </c>
      <c r="AQ18">
        <v>330.37322011332122</v>
      </c>
      <c r="AR18">
        <v>0</v>
      </c>
      <c r="AS18">
        <v>0</v>
      </c>
      <c r="AT18">
        <v>322.3380454495034</v>
      </c>
      <c r="AU18">
        <v>0</v>
      </c>
      <c r="AV18">
        <v>0</v>
      </c>
      <c r="AW18">
        <v>886.76385597308604</v>
      </c>
      <c r="AX18">
        <v>0</v>
      </c>
      <c r="AY18">
        <v>0</v>
      </c>
      <c r="AZ18">
        <v>888.93997533121956</v>
      </c>
      <c r="BA18">
        <v>0</v>
      </c>
      <c r="BB18">
        <v>0</v>
      </c>
      <c r="BC18">
        <v>117.711230988446</v>
      </c>
      <c r="BD18">
        <v>0</v>
      </c>
      <c r="BE18">
        <v>0</v>
      </c>
      <c r="BF18">
        <v>118.9784654127911</v>
      </c>
      <c r="BG18">
        <v>0</v>
      </c>
      <c r="BH18">
        <v>0</v>
      </c>
      <c r="BI18">
        <v>7.0409663067641279</v>
      </c>
      <c r="BJ18">
        <v>0</v>
      </c>
      <c r="BK18">
        <v>0</v>
      </c>
      <c r="BL18">
        <v>7.2881446836328303</v>
      </c>
      <c r="BM18">
        <v>0.79984468697239453</v>
      </c>
      <c r="BN18">
        <v>0.74314938506779282</v>
      </c>
      <c r="BO18">
        <v>1.5661353916327869</v>
      </c>
      <c r="BP18">
        <v>12</v>
      </c>
      <c r="BQ18">
        <v>7</v>
      </c>
      <c r="BR18">
        <v>15</v>
      </c>
      <c r="BS18">
        <v>15.002912684739959</v>
      </c>
      <c r="BT18">
        <v>9.419371314370979</v>
      </c>
      <c r="BU18">
        <v>9.5777160008890618</v>
      </c>
      <c r="BV18">
        <v>1.184638796473882</v>
      </c>
      <c r="BW18">
        <v>1.3520477875124151</v>
      </c>
      <c r="BX18">
        <v>0.63134478263408655</v>
      </c>
      <c r="BY18">
        <v>12</v>
      </c>
      <c r="BZ18">
        <v>13</v>
      </c>
      <c r="CA18">
        <v>9</v>
      </c>
      <c r="CB18">
        <v>10.129669934598139</v>
      </c>
      <c r="CC18">
        <v>9.6150447640007162</v>
      </c>
      <c r="CD18">
        <v>14.25528530140115</v>
      </c>
      <c r="CE18">
        <v>0.58756789927292608</v>
      </c>
      <c r="CF18">
        <v>0.8464690954031705</v>
      </c>
      <c r="CG18">
        <v>1.0374751829013791</v>
      </c>
      <c r="CH18">
        <v>0.62917562005524785</v>
      </c>
      <c r="CI18">
        <v>29</v>
      </c>
      <c r="CJ18">
        <v>49.35599789553762</v>
      </c>
      <c r="CK18">
        <v>32</v>
      </c>
      <c r="CL18">
        <v>37.80409724794324</v>
      </c>
      <c r="CM18">
        <v>41</v>
      </c>
      <c r="CN18">
        <v>39.51901758781387</v>
      </c>
      <c r="CO18">
        <v>30</v>
      </c>
      <c r="CP18">
        <v>47.681440672106312</v>
      </c>
    </row>
    <row r="19" spans="1:94" x14ac:dyDescent="0.45">
      <c r="A19">
        <v>17</v>
      </c>
      <c r="B19" t="s">
        <v>268</v>
      </c>
      <c r="C19" t="s">
        <v>252</v>
      </c>
      <c r="D19">
        <v>1.179821383104563</v>
      </c>
      <c r="E19">
        <v>98</v>
      </c>
      <c r="F19">
        <v>83.063420788428488</v>
      </c>
      <c r="G19">
        <v>68</v>
      </c>
      <c r="H19">
        <v>1.2158131804372749</v>
      </c>
      <c r="I19">
        <v>1.0577070369951069</v>
      </c>
      <c r="J19">
        <v>0.79404300240966563</v>
      </c>
      <c r="K19">
        <v>26</v>
      </c>
      <c r="L19">
        <v>20</v>
      </c>
      <c r="M19">
        <v>22</v>
      </c>
      <c r="N19">
        <v>21.384864400506771</v>
      </c>
      <c r="O19">
        <v>18.908827586908188</v>
      </c>
      <c r="P19">
        <v>27.706308012585041</v>
      </c>
      <c r="Q19">
        <v>14</v>
      </c>
      <c r="R19">
        <v>-13.716712399764461</v>
      </c>
      <c r="S19">
        <v>7.8684098807792404</v>
      </c>
      <c r="T19">
        <v>19.848302518985221</v>
      </c>
      <c r="U19">
        <v>1.098193607153839</v>
      </c>
      <c r="V19">
        <v>0.78850653675946913</v>
      </c>
      <c r="W19">
        <v>88</v>
      </c>
      <c r="X19">
        <v>80.13159011922076</v>
      </c>
      <c r="Y19">
        <v>74</v>
      </c>
      <c r="Z19">
        <v>93.848302518985221</v>
      </c>
      <c r="AA19">
        <v>88</v>
      </c>
      <c r="AB19">
        <v>45.1175561099136</v>
      </c>
      <c r="AC19">
        <v>-74</v>
      </c>
      <c r="AD19">
        <v>-52.816278525066807</v>
      </c>
      <c r="AE19">
        <v>0</v>
      </c>
      <c r="AF19">
        <v>35.01403400930716</v>
      </c>
      <c r="AG19">
        <v>0</v>
      </c>
      <c r="AH19">
        <v>41.032023993918408</v>
      </c>
      <c r="AI19">
        <v>0</v>
      </c>
      <c r="AJ19">
        <v>0</v>
      </c>
      <c r="AK19">
        <v>732.30327988874888</v>
      </c>
      <c r="AL19">
        <v>0</v>
      </c>
      <c r="AM19">
        <v>0</v>
      </c>
      <c r="AN19">
        <v>797.09845836447573</v>
      </c>
      <c r="AO19">
        <v>0</v>
      </c>
      <c r="AP19">
        <v>0</v>
      </c>
      <c r="AQ19">
        <v>309.21269345828688</v>
      </c>
      <c r="AR19">
        <v>0</v>
      </c>
      <c r="AS19">
        <v>0</v>
      </c>
      <c r="AT19">
        <v>343.08346461142958</v>
      </c>
      <c r="AU19">
        <v>0</v>
      </c>
      <c r="AV19">
        <v>0</v>
      </c>
      <c r="AW19">
        <v>894.52543239873012</v>
      </c>
      <c r="AX19">
        <v>0</v>
      </c>
      <c r="AY19">
        <v>0</v>
      </c>
      <c r="AZ19">
        <v>882.06481183566723</v>
      </c>
      <c r="BA19">
        <v>0</v>
      </c>
      <c r="BB19">
        <v>0</v>
      </c>
      <c r="BC19">
        <v>121.16652649401991</v>
      </c>
      <c r="BD19">
        <v>0</v>
      </c>
      <c r="BE19">
        <v>0</v>
      </c>
      <c r="BF19">
        <v>114.8875875670081</v>
      </c>
      <c r="BG19">
        <v>0</v>
      </c>
      <c r="BH19">
        <v>0</v>
      </c>
      <c r="BI19">
        <v>7.5171913183458754</v>
      </c>
      <c r="BJ19">
        <v>0</v>
      </c>
      <c r="BK19">
        <v>0</v>
      </c>
      <c r="BL19">
        <v>6.9360077156218889</v>
      </c>
      <c r="BM19">
        <v>0.78135333012643093</v>
      </c>
      <c r="BN19">
        <v>1.445024687415783</v>
      </c>
      <c r="BO19">
        <v>0.86856244725267784</v>
      </c>
      <c r="BP19">
        <v>10</v>
      </c>
      <c r="BQ19">
        <v>14</v>
      </c>
      <c r="BR19">
        <v>10</v>
      </c>
      <c r="BS19">
        <v>12.798307263094269</v>
      </c>
      <c r="BT19">
        <v>9.6884157910388122</v>
      </c>
      <c r="BU19">
        <v>11.51327694586691</v>
      </c>
      <c r="BV19">
        <v>1.8633778060226709</v>
      </c>
      <c r="BW19">
        <v>0.65073015531561407</v>
      </c>
      <c r="BX19">
        <v>0.74105953052012907</v>
      </c>
      <c r="BY19">
        <v>16</v>
      </c>
      <c r="BZ19">
        <v>6</v>
      </c>
      <c r="CA19">
        <v>12</v>
      </c>
      <c r="CB19">
        <v>8.5865571374124929</v>
      </c>
      <c r="CC19">
        <v>9.2204117958693779</v>
      </c>
      <c r="CD19">
        <v>16.193031066718131</v>
      </c>
      <c r="CE19">
        <v>0.94741747548345612</v>
      </c>
      <c r="CF19">
        <v>0.85317794405843628</v>
      </c>
      <c r="CG19">
        <v>1.284896380955034</v>
      </c>
      <c r="CH19">
        <v>0.73567677618117555</v>
      </c>
      <c r="CI19">
        <v>42</v>
      </c>
      <c r="CJ19">
        <v>44.331037886511318</v>
      </c>
      <c r="CK19">
        <v>36</v>
      </c>
      <c r="CL19">
        <v>42.195183608185573</v>
      </c>
      <c r="CM19">
        <v>46</v>
      </c>
      <c r="CN19">
        <v>35.800552232709443</v>
      </c>
      <c r="CO19">
        <v>38</v>
      </c>
      <c r="CP19">
        <v>51.653118910799648</v>
      </c>
    </row>
    <row r="22" spans="1:94" x14ac:dyDescent="0.45">
      <c r="B22" t="s">
        <v>170</v>
      </c>
    </row>
    <row r="23" spans="1:94" x14ac:dyDescent="0.45">
      <c r="B23" t="s">
        <v>251</v>
      </c>
    </row>
    <row r="24" spans="1:94" x14ac:dyDescent="0.45">
      <c r="B24" t="s">
        <v>253</v>
      </c>
    </row>
    <row r="25" spans="1:94" x14ac:dyDescent="0.45">
      <c r="B25" t="s">
        <v>254</v>
      </c>
    </row>
    <row r="26" spans="1:94" x14ac:dyDescent="0.45">
      <c r="B26" t="s">
        <v>255</v>
      </c>
    </row>
    <row r="27" spans="1:94" x14ac:dyDescent="0.45">
      <c r="B27" t="s">
        <v>256</v>
      </c>
    </row>
    <row r="28" spans="1:94" x14ac:dyDescent="0.45">
      <c r="B28" t="s">
        <v>257</v>
      </c>
    </row>
    <row r="29" spans="1:94" x14ac:dyDescent="0.45">
      <c r="B29" t="s">
        <v>258</v>
      </c>
    </row>
    <row r="30" spans="1:94" x14ac:dyDescent="0.45">
      <c r="B30" t="s">
        <v>259</v>
      </c>
    </row>
    <row r="31" spans="1:94" x14ac:dyDescent="0.45">
      <c r="B31" t="s">
        <v>260</v>
      </c>
    </row>
    <row r="32" spans="1:94" x14ac:dyDescent="0.45">
      <c r="B32" t="s">
        <v>261</v>
      </c>
    </row>
    <row r="33" spans="2:2" x14ac:dyDescent="0.45">
      <c r="B33" t="s">
        <v>148</v>
      </c>
    </row>
    <row r="34" spans="2:2" x14ac:dyDescent="0.45">
      <c r="B34" t="s">
        <v>262</v>
      </c>
    </row>
    <row r="35" spans="2:2" x14ac:dyDescent="0.45">
      <c r="B35" t="s">
        <v>263</v>
      </c>
    </row>
    <row r="36" spans="2:2" x14ac:dyDescent="0.45">
      <c r="B36" t="s">
        <v>264</v>
      </c>
    </row>
    <row r="37" spans="2:2" x14ac:dyDescent="0.45">
      <c r="B37" t="s">
        <v>265</v>
      </c>
    </row>
    <row r="38" spans="2:2" x14ac:dyDescent="0.45">
      <c r="B38" t="s">
        <v>266</v>
      </c>
    </row>
    <row r="39" spans="2:2" x14ac:dyDescent="0.45">
      <c r="B39" t="s">
        <v>267</v>
      </c>
    </row>
    <row r="40" spans="2:2" x14ac:dyDescent="0.45">
      <c r="B40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71C-AA97-4662-BB47-D9CC2F412850}">
  <dimension ref="A1:AH39"/>
  <sheetViews>
    <sheetView tabSelected="1" topLeftCell="AD1" workbookViewId="0">
      <selection activeCell="AR13" sqref="AR13"/>
    </sheetView>
  </sheetViews>
  <sheetFormatPr defaultRowHeight="14.25" x14ac:dyDescent="0.45"/>
  <sheetData>
    <row r="1" spans="1:34" x14ac:dyDescent="0.45">
      <c r="A1" t="s">
        <v>170</v>
      </c>
      <c r="B1" t="s">
        <v>273</v>
      </c>
      <c r="C1" t="s">
        <v>274</v>
      </c>
      <c r="M1" t="s">
        <v>170</v>
      </c>
      <c r="N1" t="s">
        <v>241</v>
      </c>
      <c r="Q1" t="s">
        <v>275</v>
      </c>
      <c r="R1" t="s">
        <v>276</v>
      </c>
      <c r="AD1" t="s">
        <v>275</v>
      </c>
      <c r="AE1" t="s">
        <v>276</v>
      </c>
      <c r="AG1" t="s">
        <v>170</v>
      </c>
      <c r="AH1" t="s">
        <v>242</v>
      </c>
    </row>
    <row r="2" spans="1:34" x14ac:dyDescent="0.45">
      <c r="A2" t="s">
        <v>267</v>
      </c>
      <c r="B2" s="11">
        <v>0.59756789927292597</v>
      </c>
      <c r="C2" s="11">
        <f>VLOOKUP(A2,$M$1:$N$19,2,FALSE)</f>
        <v>1.06747518290138</v>
      </c>
      <c r="M2" t="s">
        <v>251</v>
      </c>
      <c r="N2" s="11">
        <v>0.64155520973099056</v>
      </c>
      <c r="P2" t="s">
        <v>267</v>
      </c>
      <c r="Q2" s="11">
        <v>0.84314490271700349</v>
      </c>
      <c r="R2" s="11">
        <f t="shared" ref="R2:R17" si="0">VLOOKUP(P2,$A$1:$B$19,2,FALSE)</f>
        <v>0.59756789927292597</v>
      </c>
      <c r="AC2" t="s">
        <v>251</v>
      </c>
      <c r="AD2" s="11">
        <v>1.1195367423029401</v>
      </c>
      <c r="AE2" s="11">
        <f t="shared" ref="AE2:AE17" si="1">VLOOKUP(AC2,$AG$2:$AH$19,2,FALSE)</f>
        <v>1.1915635203166079</v>
      </c>
      <c r="AG2" t="s">
        <v>251</v>
      </c>
      <c r="AH2">
        <v>1.1915635203166079</v>
      </c>
    </row>
    <row r="3" spans="1:34" x14ac:dyDescent="0.45">
      <c r="A3" t="s">
        <v>259</v>
      </c>
      <c r="B3" s="11">
        <v>0.71785607052546785</v>
      </c>
      <c r="C3" s="11">
        <f t="shared" ref="C3:C19" si="2">VLOOKUP(A3,$M$1:$N$19,2,FALSE)</f>
        <v>0.7147928199462833</v>
      </c>
      <c r="M3" t="s">
        <v>259</v>
      </c>
      <c r="N3" s="11">
        <v>0.7147928199462833</v>
      </c>
      <c r="P3" t="s">
        <v>255</v>
      </c>
      <c r="Q3" s="11">
        <v>1.0805497245299509</v>
      </c>
      <c r="R3" s="11">
        <f t="shared" si="0"/>
        <v>0.73858337638645966</v>
      </c>
      <c r="AC3" t="s">
        <v>254</v>
      </c>
      <c r="AD3" s="11">
        <v>0.95441669796172846</v>
      </c>
      <c r="AE3" s="11">
        <f t="shared" si="1"/>
        <v>1.1601415857833819</v>
      </c>
      <c r="AG3" t="s">
        <v>147</v>
      </c>
      <c r="AH3">
        <v>0.90660850716777686</v>
      </c>
    </row>
    <row r="4" spans="1:34" x14ac:dyDescent="0.45">
      <c r="A4" t="s">
        <v>255</v>
      </c>
      <c r="B4" s="11">
        <v>0.73858337638645966</v>
      </c>
      <c r="C4" s="11">
        <f t="shared" si="2"/>
        <v>0.94489533073318255</v>
      </c>
      <c r="M4" t="s">
        <v>262</v>
      </c>
      <c r="N4" s="11">
        <v>0.71556341692478065</v>
      </c>
      <c r="P4" t="s">
        <v>265</v>
      </c>
      <c r="Q4" s="11">
        <v>1.05416899738522</v>
      </c>
      <c r="R4" s="11">
        <f t="shared" si="0"/>
        <v>0.76752110193321565</v>
      </c>
      <c r="AC4" t="s">
        <v>262</v>
      </c>
      <c r="AD4" s="11">
        <v>0.96017251661881464</v>
      </c>
      <c r="AE4" s="11">
        <f t="shared" si="1"/>
        <v>1.0745995065919549</v>
      </c>
      <c r="AG4" t="s">
        <v>254</v>
      </c>
      <c r="AH4">
        <v>1.1601415857833819</v>
      </c>
    </row>
    <row r="5" spans="1:34" x14ac:dyDescent="0.45">
      <c r="A5" t="s">
        <v>265</v>
      </c>
      <c r="B5" s="11">
        <v>0.76752110193321565</v>
      </c>
      <c r="C5" s="11">
        <f t="shared" si="2"/>
        <v>0.9417512384551624</v>
      </c>
      <c r="M5" t="s">
        <v>272</v>
      </c>
      <c r="N5" s="11">
        <v>0.86629196044542334</v>
      </c>
      <c r="P5" t="s">
        <v>148</v>
      </c>
      <c r="Q5" s="11">
        <v>1.0833016823034021</v>
      </c>
      <c r="R5" s="11">
        <f t="shared" si="0"/>
        <v>0.80875725997782999</v>
      </c>
      <c r="AC5" t="s">
        <v>255</v>
      </c>
      <c r="AD5" s="11">
        <v>1.1911474584931141</v>
      </c>
      <c r="AE5" s="11">
        <f t="shared" si="1"/>
        <v>1.015759672003772</v>
      </c>
      <c r="AG5" t="s">
        <v>255</v>
      </c>
      <c r="AH5">
        <v>1.015759672003772</v>
      </c>
    </row>
    <row r="6" spans="1:34" x14ac:dyDescent="0.45">
      <c r="A6" t="s">
        <v>148</v>
      </c>
      <c r="B6" s="11">
        <v>0.80875725997782999</v>
      </c>
      <c r="C6" s="11">
        <f t="shared" si="2"/>
        <v>1.0623055431982451</v>
      </c>
      <c r="M6" t="s">
        <v>264</v>
      </c>
      <c r="N6" s="11">
        <v>0.90241534514074051</v>
      </c>
      <c r="P6" t="s">
        <v>251</v>
      </c>
      <c r="Q6" s="11">
        <v>0.99273180819259099</v>
      </c>
      <c r="R6" s="11">
        <f t="shared" si="0"/>
        <v>0.84482443236458993</v>
      </c>
      <c r="AC6" t="s">
        <v>269</v>
      </c>
      <c r="AD6" s="11">
        <v>0.94471041933128574</v>
      </c>
      <c r="AE6" s="11">
        <f t="shared" si="1"/>
        <v>1.0044155554863159</v>
      </c>
      <c r="AG6" t="s">
        <v>271</v>
      </c>
      <c r="AH6">
        <v>0.6627252636540456</v>
      </c>
    </row>
    <row r="7" spans="1:34" x14ac:dyDescent="0.45">
      <c r="A7" t="s">
        <v>251</v>
      </c>
      <c r="B7" s="11">
        <v>0.84482443236458993</v>
      </c>
      <c r="C7" s="11">
        <f t="shared" si="2"/>
        <v>0.64155520973099056</v>
      </c>
      <c r="M7" t="s">
        <v>147</v>
      </c>
      <c r="N7" s="11">
        <v>0.90283455712942651</v>
      </c>
      <c r="P7" t="s">
        <v>269</v>
      </c>
      <c r="Q7" s="11">
        <v>0.78749412857579071</v>
      </c>
      <c r="R7" s="11">
        <f t="shared" si="0"/>
        <v>0.84719286955814355</v>
      </c>
      <c r="AC7" t="s">
        <v>147</v>
      </c>
      <c r="AD7" s="11">
        <v>1.071852149574323</v>
      </c>
      <c r="AE7" s="11">
        <f t="shared" si="1"/>
        <v>0.90660850716777686</v>
      </c>
      <c r="AG7" t="s">
        <v>257</v>
      </c>
      <c r="AH7">
        <v>1.0759132198501391</v>
      </c>
    </row>
    <row r="8" spans="1:34" x14ac:dyDescent="0.45">
      <c r="A8" t="s">
        <v>269</v>
      </c>
      <c r="B8" s="11">
        <v>0.84719286955814355</v>
      </c>
      <c r="C8" s="11">
        <f t="shared" si="2"/>
        <v>1.1456928494065179</v>
      </c>
      <c r="M8" t="s">
        <v>266</v>
      </c>
      <c r="N8" s="11">
        <v>0.90325275217362488</v>
      </c>
      <c r="P8" t="s">
        <v>266</v>
      </c>
      <c r="Q8" s="11">
        <v>0.923044308045322</v>
      </c>
      <c r="R8" s="11">
        <f t="shared" si="0"/>
        <v>0.87085202350968915</v>
      </c>
      <c r="AC8" t="s">
        <v>148</v>
      </c>
      <c r="AD8" s="11">
        <v>1.124211999125956</v>
      </c>
      <c r="AE8" s="11">
        <f t="shared" si="1"/>
        <v>0.87609561296504623</v>
      </c>
      <c r="AG8" t="s">
        <v>269</v>
      </c>
      <c r="AH8">
        <v>1.0044155554863159</v>
      </c>
    </row>
    <row r="9" spans="1:34" x14ac:dyDescent="0.45">
      <c r="A9" t="s">
        <v>266</v>
      </c>
      <c r="B9" s="11">
        <v>0.87085202350968915</v>
      </c>
      <c r="C9" s="11">
        <f t="shared" si="2"/>
        <v>0.90325275217362488</v>
      </c>
      <c r="M9" t="s">
        <v>271</v>
      </c>
      <c r="N9" s="11">
        <v>0.90727475954358616</v>
      </c>
      <c r="P9" t="s">
        <v>264</v>
      </c>
      <c r="Q9" s="11">
        <v>1.179597525502674</v>
      </c>
      <c r="R9" s="11">
        <f t="shared" si="0"/>
        <v>0.87352961362172865</v>
      </c>
      <c r="AC9" t="s">
        <v>265</v>
      </c>
      <c r="AD9" s="11">
        <v>0.88319090332166117</v>
      </c>
      <c r="AE9" s="11">
        <f t="shared" si="1"/>
        <v>0.86613852712713746</v>
      </c>
      <c r="AG9" t="s">
        <v>259</v>
      </c>
      <c r="AH9">
        <v>0.99112111432579986</v>
      </c>
    </row>
    <row r="10" spans="1:34" x14ac:dyDescent="0.45">
      <c r="A10" t="s">
        <v>264</v>
      </c>
      <c r="B10" s="11">
        <v>0.87352961362172865</v>
      </c>
      <c r="C10" s="11">
        <f t="shared" si="2"/>
        <v>0.90241534514074051</v>
      </c>
      <c r="M10" t="s">
        <v>265</v>
      </c>
      <c r="N10" s="11">
        <v>0.9417512384551624</v>
      </c>
      <c r="P10" t="s">
        <v>271</v>
      </c>
      <c r="Q10" s="11">
        <v>0.80785657284096846</v>
      </c>
      <c r="R10" s="11">
        <f t="shared" si="0"/>
        <v>0.88916723568576772</v>
      </c>
      <c r="AC10" t="s">
        <v>264</v>
      </c>
      <c r="AD10" s="11">
        <v>1.046582442407102</v>
      </c>
      <c r="AE10" s="11">
        <f t="shared" si="1"/>
        <v>0.85425350951853385</v>
      </c>
      <c r="AG10" t="s">
        <v>272</v>
      </c>
      <c r="AH10">
        <v>0.80662699310026564</v>
      </c>
    </row>
    <row r="11" spans="1:34" x14ac:dyDescent="0.45">
      <c r="A11" t="s">
        <v>271</v>
      </c>
      <c r="B11" s="11">
        <v>0.88916723568576772</v>
      </c>
      <c r="C11" s="11">
        <f t="shared" si="2"/>
        <v>0.90727475954358616</v>
      </c>
      <c r="M11" t="s">
        <v>255</v>
      </c>
      <c r="N11" s="11">
        <v>0.94489533073318255</v>
      </c>
      <c r="P11" t="s">
        <v>270</v>
      </c>
      <c r="Q11" s="11">
        <v>1.00563478110543</v>
      </c>
      <c r="R11" s="11">
        <f t="shared" si="0"/>
        <v>0.94155569374652581</v>
      </c>
      <c r="AC11" t="s">
        <v>270</v>
      </c>
      <c r="AD11" s="11">
        <v>0.80877806894630444</v>
      </c>
      <c r="AE11" s="11">
        <f t="shared" si="1"/>
        <v>0.81711167496885073</v>
      </c>
      <c r="AG11" t="s">
        <v>261</v>
      </c>
      <c r="AH11">
        <v>0.81628554560899258</v>
      </c>
    </row>
    <row r="12" spans="1:34" x14ac:dyDescent="0.45">
      <c r="A12" t="s">
        <v>270</v>
      </c>
      <c r="B12" s="11">
        <v>0.94155569374652581</v>
      </c>
      <c r="C12" s="11">
        <f t="shared" si="2"/>
        <v>1.082292978467408</v>
      </c>
      <c r="M12" t="s">
        <v>254</v>
      </c>
      <c r="N12" s="11">
        <v>1.0033613847438401</v>
      </c>
      <c r="P12" t="s">
        <v>268</v>
      </c>
      <c r="Q12" s="11">
        <v>0.9910863265938068</v>
      </c>
      <c r="R12" s="11">
        <f t="shared" si="0"/>
        <v>0.94741747548345612</v>
      </c>
      <c r="AC12" t="s">
        <v>261</v>
      </c>
      <c r="AD12" s="11">
        <v>0.95006695847557754</v>
      </c>
      <c r="AE12" s="11">
        <f t="shared" si="1"/>
        <v>0.81628554560899258</v>
      </c>
      <c r="AG12" t="s">
        <v>148</v>
      </c>
      <c r="AH12">
        <v>0.87609561296504623</v>
      </c>
    </row>
    <row r="13" spans="1:34" x14ac:dyDescent="0.45">
      <c r="A13" t="s">
        <v>268</v>
      </c>
      <c r="B13" s="11">
        <v>0.94741747548345612</v>
      </c>
      <c r="C13" s="11">
        <f t="shared" si="2"/>
        <v>1.284896380955034</v>
      </c>
      <c r="M13" t="s">
        <v>261</v>
      </c>
      <c r="N13" s="11">
        <v>1.0472419215213411</v>
      </c>
      <c r="P13" t="s">
        <v>262</v>
      </c>
      <c r="Q13" s="11">
        <v>0.90825080295274119</v>
      </c>
      <c r="R13" s="11">
        <f t="shared" si="0"/>
        <v>1.036360446650314</v>
      </c>
      <c r="AC13" t="s">
        <v>272</v>
      </c>
      <c r="AD13" s="11">
        <v>1.0095987473563279</v>
      </c>
      <c r="AE13" s="11">
        <f t="shared" si="1"/>
        <v>0.80662699310026564</v>
      </c>
      <c r="AG13" t="s">
        <v>262</v>
      </c>
      <c r="AH13">
        <v>1.0745995065919549</v>
      </c>
    </row>
    <row r="14" spans="1:34" x14ac:dyDescent="0.45">
      <c r="A14" t="s">
        <v>262</v>
      </c>
      <c r="B14" s="11">
        <v>1.036360446650314</v>
      </c>
      <c r="C14" s="11">
        <f t="shared" si="2"/>
        <v>0.71556341692478065</v>
      </c>
      <c r="M14" t="s">
        <v>148</v>
      </c>
      <c r="N14" s="11">
        <v>1.0623055431982451</v>
      </c>
      <c r="P14" t="s">
        <v>147</v>
      </c>
      <c r="Q14" s="11">
        <v>1.145255118627585</v>
      </c>
      <c r="R14" s="11">
        <f t="shared" si="0"/>
        <v>1.0394750535366439</v>
      </c>
      <c r="AC14" t="s">
        <v>268</v>
      </c>
      <c r="AD14" s="11">
        <v>0.90958536089841513</v>
      </c>
      <c r="AE14" s="11">
        <f t="shared" si="1"/>
        <v>0.73567677618117555</v>
      </c>
      <c r="AG14" t="s">
        <v>270</v>
      </c>
      <c r="AH14">
        <v>0.81711167496885073</v>
      </c>
    </row>
    <row r="15" spans="1:34" x14ac:dyDescent="0.45">
      <c r="A15" t="s">
        <v>147</v>
      </c>
      <c r="B15" s="11">
        <v>1.0394750535366439</v>
      </c>
      <c r="C15" s="11">
        <f t="shared" si="2"/>
        <v>0.90283455712942651</v>
      </c>
      <c r="M15" t="s">
        <v>267</v>
      </c>
      <c r="N15" s="11">
        <v>1.06747518290138</v>
      </c>
      <c r="P15" t="s">
        <v>261</v>
      </c>
      <c r="Q15" s="11">
        <v>0.96521224269885786</v>
      </c>
      <c r="R15" s="11">
        <f t="shared" si="0"/>
        <v>1.0465513089884599</v>
      </c>
      <c r="AC15" t="s">
        <v>266</v>
      </c>
      <c r="AD15" s="11">
        <v>1.015893184710762</v>
      </c>
      <c r="AE15" s="11">
        <f t="shared" si="1"/>
        <v>0.68664908596233332</v>
      </c>
      <c r="AG15" t="s">
        <v>264</v>
      </c>
      <c r="AH15">
        <v>0.85425350951853385</v>
      </c>
    </row>
    <row r="16" spans="1:34" x14ac:dyDescent="0.45">
      <c r="A16" t="s">
        <v>261</v>
      </c>
      <c r="B16" s="11">
        <v>1.0465513089884599</v>
      </c>
      <c r="C16" s="11">
        <f t="shared" si="2"/>
        <v>1.0472419215213411</v>
      </c>
      <c r="M16" t="s">
        <v>270</v>
      </c>
      <c r="N16" s="11">
        <v>1.082292978467408</v>
      </c>
      <c r="P16" t="s">
        <v>272</v>
      </c>
      <c r="Q16" s="11">
        <v>1.088456610376825</v>
      </c>
      <c r="R16" s="11">
        <f t="shared" si="0"/>
        <v>1.1043436063326719</v>
      </c>
      <c r="AC16" t="s">
        <v>271</v>
      </c>
      <c r="AD16" s="11">
        <v>0.91301706446876008</v>
      </c>
      <c r="AE16" s="11">
        <f t="shared" si="1"/>
        <v>0.6627252636540456</v>
      </c>
      <c r="AG16" t="s">
        <v>265</v>
      </c>
      <c r="AH16">
        <v>0.86613852712713746</v>
      </c>
    </row>
    <row r="17" spans="1:34" x14ac:dyDescent="0.45">
      <c r="A17" t="s">
        <v>257</v>
      </c>
      <c r="B17" s="11">
        <v>1.088984227839672</v>
      </c>
      <c r="C17" s="11">
        <f t="shared" si="2"/>
        <v>1.0905500230404059</v>
      </c>
      <c r="M17" t="s">
        <v>257</v>
      </c>
      <c r="N17" s="11">
        <v>1.0905500230404059</v>
      </c>
      <c r="P17" t="s">
        <v>254</v>
      </c>
      <c r="Q17" s="11">
        <v>1.1290610207118741</v>
      </c>
      <c r="R17" s="11">
        <f t="shared" si="0"/>
        <v>1.2396491086819319</v>
      </c>
      <c r="AC17" t="s">
        <v>267</v>
      </c>
      <c r="AD17" s="11">
        <v>0.98493825831118709</v>
      </c>
      <c r="AE17" s="11">
        <f t="shared" si="1"/>
        <v>0.60917562005524795</v>
      </c>
      <c r="AG17" t="s">
        <v>266</v>
      </c>
      <c r="AH17">
        <v>0.68664908596233332</v>
      </c>
    </row>
    <row r="18" spans="1:34" x14ac:dyDescent="0.45">
      <c r="A18" t="s">
        <v>272</v>
      </c>
      <c r="B18" s="11">
        <v>1.1043436063326719</v>
      </c>
      <c r="C18" s="11">
        <f t="shared" si="2"/>
        <v>0.86629196044542334</v>
      </c>
      <c r="M18" t="s">
        <v>269</v>
      </c>
      <c r="N18" s="11">
        <v>1.1456928494065179</v>
      </c>
      <c r="AG18" t="s">
        <v>267</v>
      </c>
      <c r="AH18">
        <v>0.60917562005524795</v>
      </c>
    </row>
    <row r="19" spans="1:34" x14ac:dyDescent="0.45">
      <c r="A19" t="s">
        <v>254</v>
      </c>
      <c r="B19" s="11">
        <v>1.2396491086819319</v>
      </c>
      <c r="C19" s="11">
        <f t="shared" si="2"/>
        <v>1.0033613847438401</v>
      </c>
      <c r="M19" t="s">
        <v>268</v>
      </c>
      <c r="N19" s="11">
        <v>1.284896380955034</v>
      </c>
      <c r="Q19" t="s">
        <v>275</v>
      </c>
      <c r="R19" t="s">
        <v>276</v>
      </c>
      <c r="T19" t="s">
        <v>170</v>
      </c>
      <c r="U19" t="s">
        <v>241</v>
      </c>
      <c r="AG19" t="s">
        <v>268</v>
      </c>
      <c r="AH19">
        <v>0.73567677618117555</v>
      </c>
    </row>
    <row r="20" spans="1:34" x14ac:dyDescent="0.45">
      <c r="P20" t="s">
        <v>251</v>
      </c>
      <c r="Q20" s="11">
        <v>0.95113215293658038</v>
      </c>
      <c r="R20" s="11">
        <f t="shared" ref="R20:R31" si="3">VLOOKUP(P20,$T$19:$U$37,2,FALSE)</f>
        <v>0.64155520973099056</v>
      </c>
      <c r="T20" t="s">
        <v>251</v>
      </c>
      <c r="U20">
        <v>0.64155520973099056</v>
      </c>
    </row>
    <row r="21" spans="1:34" x14ac:dyDescent="0.45">
      <c r="P21" t="s">
        <v>262</v>
      </c>
      <c r="Q21" s="11">
        <v>1.120008467397382</v>
      </c>
      <c r="R21" s="11">
        <f t="shared" si="3"/>
        <v>0.71556341692478065</v>
      </c>
      <c r="T21" t="s">
        <v>147</v>
      </c>
      <c r="U21">
        <v>0.90283455712942651</v>
      </c>
      <c r="AD21" t="s">
        <v>275</v>
      </c>
      <c r="AE21" t="s">
        <v>276</v>
      </c>
      <c r="AG21" t="s">
        <v>170</v>
      </c>
      <c r="AH21" t="s">
        <v>240</v>
      </c>
    </row>
    <row r="22" spans="1:34" x14ac:dyDescent="0.45">
      <c r="P22" t="s">
        <v>272</v>
      </c>
      <c r="Q22" s="11">
        <v>1.055866885848215</v>
      </c>
      <c r="R22" s="11">
        <f t="shared" si="3"/>
        <v>0.86629196044542334</v>
      </c>
      <c r="T22" t="s">
        <v>254</v>
      </c>
      <c r="U22">
        <v>1.0033613847438401</v>
      </c>
      <c r="AC22" t="s">
        <v>269</v>
      </c>
      <c r="AD22" s="11">
        <v>1.174754111411211</v>
      </c>
      <c r="AE22" s="11">
        <f t="shared" ref="AE22:AE37" si="4">VLOOKUP(AC22,$AG$22:$AH$39,2,FALSE)</f>
        <v>1.352666440362325</v>
      </c>
      <c r="AG22" t="s">
        <v>251</v>
      </c>
      <c r="AH22">
        <v>0.91999478709811922</v>
      </c>
    </row>
    <row r="23" spans="1:34" x14ac:dyDescent="0.45">
      <c r="P23" t="s">
        <v>264</v>
      </c>
      <c r="Q23" s="11">
        <v>1.1230352880558041</v>
      </c>
      <c r="R23" s="11">
        <f t="shared" si="3"/>
        <v>0.90241534514074051</v>
      </c>
      <c r="T23" t="s">
        <v>255</v>
      </c>
      <c r="U23">
        <v>0.94489533073318255</v>
      </c>
      <c r="AC23" t="s">
        <v>254</v>
      </c>
      <c r="AD23" s="11">
        <v>0.96562413862761975</v>
      </c>
      <c r="AE23" s="11">
        <f t="shared" si="4"/>
        <v>1.1833385338126849</v>
      </c>
      <c r="AG23" t="s">
        <v>147</v>
      </c>
      <c r="AH23">
        <v>0.89386912744027958</v>
      </c>
    </row>
    <row r="24" spans="1:34" x14ac:dyDescent="0.45">
      <c r="P24" t="s">
        <v>147</v>
      </c>
      <c r="Q24" s="11">
        <v>1.0246117892630751</v>
      </c>
      <c r="R24" s="11">
        <f t="shared" si="3"/>
        <v>0.90283455712942651</v>
      </c>
      <c r="T24" t="s">
        <v>271</v>
      </c>
      <c r="U24">
        <v>0.90727475954358616</v>
      </c>
      <c r="AC24" t="s">
        <v>264</v>
      </c>
      <c r="AD24" s="11">
        <v>1.223504663340196</v>
      </c>
      <c r="AE24" s="11">
        <f t="shared" si="4"/>
        <v>1.0951819079511509</v>
      </c>
      <c r="AG24" t="s">
        <v>254</v>
      </c>
      <c r="AH24">
        <v>1.1833385338126849</v>
      </c>
    </row>
    <row r="25" spans="1:34" x14ac:dyDescent="0.45">
      <c r="P25" t="s">
        <v>266</v>
      </c>
      <c r="Q25" s="11">
        <v>1.002411796996697</v>
      </c>
      <c r="R25" s="11">
        <f t="shared" si="3"/>
        <v>0.90325275217362488</v>
      </c>
      <c r="T25" t="s">
        <v>257</v>
      </c>
      <c r="U25">
        <v>1.0905500230404059</v>
      </c>
      <c r="AC25" t="s">
        <v>265</v>
      </c>
      <c r="AD25" s="11">
        <v>0.97522520045828953</v>
      </c>
      <c r="AE25" s="11">
        <f t="shared" si="4"/>
        <v>1.094557483760439</v>
      </c>
      <c r="AG25" t="s">
        <v>255</v>
      </c>
      <c r="AH25">
        <v>0.79216065849621253</v>
      </c>
    </row>
    <row r="26" spans="1:34" x14ac:dyDescent="0.45">
      <c r="P26" t="s">
        <v>271</v>
      </c>
      <c r="Q26" s="11">
        <v>0.99267070514172451</v>
      </c>
      <c r="R26" s="11">
        <f t="shared" si="3"/>
        <v>0.90727475954358616</v>
      </c>
      <c r="T26" t="s">
        <v>269</v>
      </c>
      <c r="U26">
        <v>1.1456928494065179</v>
      </c>
      <c r="AC26" t="s">
        <v>271</v>
      </c>
      <c r="AD26" s="11">
        <v>1.0321333214327779</v>
      </c>
      <c r="AE26" s="11">
        <f t="shared" si="4"/>
        <v>1.0829049927839789</v>
      </c>
      <c r="AG26" t="s">
        <v>271</v>
      </c>
      <c r="AH26">
        <v>1.0829049927839789</v>
      </c>
    </row>
    <row r="27" spans="1:34" x14ac:dyDescent="0.45">
      <c r="P27" t="s">
        <v>265</v>
      </c>
      <c r="Q27" s="11">
        <v>1.262388914910429</v>
      </c>
      <c r="R27" s="11">
        <f t="shared" si="3"/>
        <v>0.9417512384551624</v>
      </c>
      <c r="T27" t="s">
        <v>259</v>
      </c>
      <c r="U27">
        <v>0.7147928199462833</v>
      </c>
      <c r="AC27" t="s">
        <v>270</v>
      </c>
      <c r="AD27" s="11">
        <v>0.98191124263616136</v>
      </c>
      <c r="AE27" s="11">
        <f t="shared" si="4"/>
        <v>1.079663537439556</v>
      </c>
      <c r="AG27" t="s">
        <v>257</v>
      </c>
      <c r="AH27">
        <v>0.95151586143747469</v>
      </c>
    </row>
    <row r="28" spans="1:34" x14ac:dyDescent="0.45">
      <c r="P28" t="s">
        <v>255</v>
      </c>
      <c r="Q28" s="11">
        <v>0.99817989043426036</v>
      </c>
      <c r="R28" s="11">
        <f t="shared" si="3"/>
        <v>0.94489533073318255</v>
      </c>
      <c r="T28" t="s">
        <v>272</v>
      </c>
      <c r="U28">
        <v>0.86629196044542334</v>
      </c>
      <c r="AC28" t="s">
        <v>266</v>
      </c>
      <c r="AD28" s="11">
        <v>0.95552482125749405</v>
      </c>
      <c r="AE28" s="11">
        <f t="shared" si="4"/>
        <v>0.96475959242495235</v>
      </c>
      <c r="AG28" t="s">
        <v>269</v>
      </c>
      <c r="AH28">
        <v>1.352666440362325</v>
      </c>
    </row>
    <row r="29" spans="1:34" x14ac:dyDescent="0.45">
      <c r="P29" t="s">
        <v>254</v>
      </c>
      <c r="Q29" s="11">
        <v>0.97225683694319753</v>
      </c>
      <c r="R29" s="11">
        <f t="shared" si="3"/>
        <v>1.0033613847438401</v>
      </c>
      <c r="T29" t="s">
        <v>261</v>
      </c>
      <c r="U29">
        <v>1.0472419215213411</v>
      </c>
      <c r="AC29" t="s">
        <v>251</v>
      </c>
      <c r="AD29" s="11">
        <v>0.94404369507266472</v>
      </c>
      <c r="AE29" s="11">
        <f t="shared" si="4"/>
        <v>0.91999478709811922</v>
      </c>
      <c r="AG29" t="s">
        <v>259</v>
      </c>
      <c r="AH29">
        <v>0.95942075078223987</v>
      </c>
    </row>
    <row r="30" spans="1:34" x14ac:dyDescent="0.45">
      <c r="P30" t="s">
        <v>261</v>
      </c>
      <c r="Q30" s="11">
        <v>1.1325698077434989</v>
      </c>
      <c r="R30" s="11">
        <f t="shared" si="3"/>
        <v>1.0472419215213411</v>
      </c>
      <c r="T30" t="s">
        <v>148</v>
      </c>
      <c r="U30">
        <v>1.0623055431982451</v>
      </c>
      <c r="AC30" t="s">
        <v>147</v>
      </c>
      <c r="AD30" s="11">
        <v>1.09152692835886</v>
      </c>
      <c r="AE30" s="11">
        <f t="shared" si="4"/>
        <v>0.89386912744027958</v>
      </c>
      <c r="AG30" t="s">
        <v>272</v>
      </c>
      <c r="AH30">
        <v>0.72361887000546588</v>
      </c>
    </row>
    <row r="31" spans="1:34" x14ac:dyDescent="0.45">
      <c r="P31" t="s">
        <v>148</v>
      </c>
      <c r="Q31" s="11">
        <v>1.0329183518321521</v>
      </c>
      <c r="R31" s="11">
        <f t="shared" si="3"/>
        <v>1.0623055431982451</v>
      </c>
      <c r="T31" t="s">
        <v>262</v>
      </c>
      <c r="U31">
        <v>0.71556341692478065</v>
      </c>
      <c r="AC31" t="s">
        <v>268</v>
      </c>
      <c r="AD31" s="11">
        <v>1.003671012339814</v>
      </c>
      <c r="AE31" s="11">
        <f t="shared" si="4"/>
        <v>0.85317794405843628</v>
      </c>
      <c r="AG31" t="s">
        <v>261</v>
      </c>
      <c r="AH31">
        <v>0.74169559433139132</v>
      </c>
    </row>
    <row r="32" spans="1:34" x14ac:dyDescent="0.45">
      <c r="P32" t="s">
        <v>267</v>
      </c>
      <c r="Q32" s="11">
        <v>1.0656621900448691</v>
      </c>
      <c r="R32" s="11">
        <v>1.07</v>
      </c>
      <c r="T32" t="s">
        <v>270</v>
      </c>
      <c r="U32">
        <v>1.082292978467408</v>
      </c>
      <c r="AC32" t="s">
        <v>148</v>
      </c>
      <c r="AD32" s="11">
        <v>0.9615119715927527</v>
      </c>
      <c r="AE32" s="11">
        <f t="shared" si="4"/>
        <v>0.84857159075788402</v>
      </c>
      <c r="AG32" t="s">
        <v>148</v>
      </c>
      <c r="AH32">
        <v>0.84857159075788402</v>
      </c>
    </row>
    <row r="33" spans="16:34" x14ac:dyDescent="0.45">
      <c r="P33" t="s">
        <v>270</v>
      </c>
      <c r="Q33" s="11">
        <v>0.88715167654702509</v>
      </c>
      <c r="R33" s="11">
        <f>VLOOKUP(P33,$T$19:$U$37,2,FALSE)</f>
        <v>1.082292978467408</v>
      </c>
      <c r="T33" t="s">
        <v>264</v>
      </c>
      <c r="U33">
        <v>0.90241534514074051</v>
      </c>
      <c r="AC33" t="s">
        <v>262</v>
      </c>
      <c r="AD33" s="11">
        <v>0.98255443654910313</v>
      </c>
      <c r="AE33" s="11">
        <f t="shared" si="4"/>
        <v>0.8103424430941526</v>
      </c>
      <c r="AG33" t="s">
        <v>262</v>
      </c>
      <c r="AH33">
        <v>0.8103424430941526</v>
      </c>
    </row>
    <row r="34" spans="16:34" x14ac:dyDescent="0.45">
      <c r="P34" t="s">
        <v>269</v>
      </c>
      <c r="Q34" s="11">
        <v>1.1733463871818819</v>
      </c>
      <c r="R34" s="11">
        <f>VLOOKUP(P34,$T$19:$U$37,2,FALSE)</f>
        <v>1.1456928494065179</v>
      </c>
      <c r="T34" t="s">
        <v>265</v>
      </c>
      <c r="U34">
        <v>0.9417512384551624</v>
      </c>
      <c r="AC34" t="s">
        <v>255</v>
      </c>
      <c r="AD34" s="11">
        <v>1.0462874685839101</v>
      </c>
      <c r="AE34" s="11">
        <f t="shared" si="4"/>
        <v>0.79216065849621253</v>
      </c>
      <c r="AG34" t="s">
        <v>270</v>
      </c>
      <c r="AH34">
        <v>1.079663537439556</v>
      </c>
    </row>
    <row r="35" spans="16:34" x14ac:dyDescent="0.45">
      <c r="P35" t="s">
        <v>268</v>
      </c>
      <c r="Q35" s="11">
        <v>0.98379078576679735</v>
      </c>
      <c r="R35" s="11">
        <f>VLOOKUP(P35,$T$19:$U$37,2,FALSE)</f>
        <v>1.284896380955034</v>
      </c>
      <c r="T35" t="s">
        <v>266</v>
      </c>
      <c r="U35">
        <v>0.90325275217362488</v>
      </c>
      <c r="AC35" t="s">
        <v>267</v>
      </c>
      <c r="AD35" s="11">
        <v>0.98576844828087373</v>
      </c>
      <c r="AE35" s="11">
        <f t="shared" si="4"/>
        <v>0.77646909540317099</v>
      </c>
      <c r="AG35" t="s">
        <v>264</v>
      </c>
      <c r="AH35">
        <v>1.0951819079511509</v>
      </c>
    </row>
    <row r="36" spans="16:34" x14ac:dyDescent="0.45">
      <c r="T36" t="s">
        <v>267</v>
      </c>
      <c r="U36">
        <v>1.0374751829013791</v>
      </c>
      <c r="AC36" t="s">
        <v>261</v>
      </c>
      <c r="AD36" s="11">
        <v>1.0234910153848</v>
      </c>
      <c r="AE36" s="11">
        <f t="shared" si="4"/>
        <v>0.74169559433139132</v>
      </c>
      <c r="AG36" t="s">
        <v>265</v>
      </c>
      <c r="AH36">
        <v>1.094557483760439</v>
      </c>
    </row>
    <row r="37" spans="16:34" x14ac:dyDescent="0.45">
      <c r="T37" t="s">
        <v>268</v>
      </c>
      <c r="U37">
        <v>1.284896380955034</v>
      </c>
      <c r="AC37" t="s">
        <v>272</v>
      </c>
      <c r="AD37" s="11">
        <v>1.0046375649550681</v>
      </c>
      <c r="AE37" s="11">
        <f t="shared" si="4"/>
        <v>0.72361887000546588</v>
      </c>
      <c r="AG37" t="s">
        <v>266</v>
      </c>
      <c r="AH37">
        <v>0.96475959242495235</v>
      </c>
    </row>
    <row r="38" spans="16:34" x14ac:dyDescent="0.45">
      <c r="AG38" t="s">
        <v>267</v>
      </c>
      <c r="AH38">
        <v>0.77646909540317099</v>
      </c>
    </row>
    <row r="39" spans="16:34" x14ac:dyDescent="0.45">
      <c r="AG39" t="s">
        <v>268</v>
      </c>
      <c r="AH39">
        <v>0.85317794405843628</v>
      </c>
    </row>
  </sheetData>
  <autoFilter ref="AC1:AE17" xr:uid="{BEE9F71C-AA97-4662-BB47-D9CC2F412850}">
    <sortState xmlns:xlrd2="http://schemas.microsoft.com/office/spreadsheetml/2017/richdata2" ref="AC2:AE17">
      <sortCondition descending="1" ref="AE1:AE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LigaMX_A2020-C2022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2022-05-30T00:58:53Z</dcterms:created>
  <dcterms:modified xsi:type="dcterms:W3CDTF">2022-06-08T01:50:38Z</dcterms:modified>
</cp:coreProperties>
</file>